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johnyk\Desktop\"/>
    </mc:Choice>
  </mc:AlternateContent>
  <bookViews>
    <workbookView xWindow="0" yWindow="0" windowWidth="20430" windowHeight="7560"/>
  </bookViews>
  <sheets>
    <sheet name="Docházka" sheetId="1" r:id="rId1"/>
    <sheet name="Kontrolní list" sheetId="3" state="hidden" r:id="rId2"/>
    <sheet name="List1" sheetId="2" state="hidden" r:id="rId3"/>
  </sheets>
  <definedNames>
    <definedName name="_xlnm._FilterDatabase" localSheetId="0" hidden="1">Docházka!$A$13:$C$3665</definedName>
    <definedName name="_xlnm.Print_Area" localSheetId="0">Docházka!$G$1:$Q$3669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M3" i="1" l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P14" i="1" l="1"/>
  <c r="P15" i="1"/>
  <c r="P17" i="1"/>
  <c r="P18" i="1"/>
  <c r="P19" i="1"/>
  <c r="P20" i="1"/>
  <c r="P21" i="1"/>
  <c r="P22" i="1"/>
  <c r="P24" i="1"/>
  <c r="P25" i="1"/>
  <c r="P26" i="1"/>
  <c r="P27" i="1"/>
  <c r="P28" i="1"/>
  <c r="P29" i="1"/>
  <c r="P31" i="1"/>
  <c r="P32" i="1"/>
  <c r="P33" i="1"/>
  <c r="P34" i="1"/>
  <c r="P35" i="1"/>
  <c r="P36" i="1"/>
  <c r="P38" i="1"/>
  <c r="P39" i="1"/>
  <c r="P40" i="1"/>
  <c r="P41" i="1"/>
  <c r="P42" i="1"/>
  <c r="P43" i="1"/>
  <c r="P45" i="1"/>
  <c r="P46" i="1"/>
  <c r="P47" i="1"/>
  <c r="P48" i="1"/>
  <c r="P49" i="1"/>
  <c r="P50" i="1"/>
  <c r="P52" i="1"/>
  <c r="P53" i="1"/>
  <c r="P54" i="1"/>
  <c r="P55" i="1"/>
  <c r="P56" i="1"/>
  <c r="P57" i="1"/>
  <c r="P59" i="1"/>
  <c r="P60" i="1"/>
  <c r="P61" i="1"/>
  <c r="P62" i="1"/>
  <c r="P63" i="1"/>
  <c r="P64" i="1"/>
  <c r="P66" i="1"/>
  <c r="P67" i="1"/>
  <c r="P68" i="1"/>
  <c r="P69" i="1"/>
  <c r="P70" i="1"/>
  <c r="P71" i="1"/>
  <c r="P73" i="1"/>
  <c r="P74" i="1"/>
  <c r="P75" i="1"/>
  <c r="P76" i="1"/>
  <c r="P77" i="1"/>
  <c r="P78" i="1"/>
  <c r="P80" i="1"/>
  <c r="P81" i="1"/>
  <c r="P82" i="1"/>
  <c r="P83" i="1"/>
  <c r="P84" i="1"/>
  <c r="P85" i="1"/>
  <c r="P87" i="1"/>
  <c r="P88" i="1"/>
  <c r="P89" i="1"/>
  <c r="P90" i="1"/>
  <c r="P91" i="1"/>
  <c r="P92" i="1"/>
  <c r="P94" i="1"/>
  <c r="P95" i="1"/>
  <c r="P96" i="1"/>
  <c r="P97" i="1"/>
  <c r="P98" i="1"/>
  <c r="P99" i="1"/>
  <c r="P101" i="1"/>
  <c r="P102" i="1"/>
  <c r="P104" i="1"/>
  <c r="P105" i="1"/>
  <c r="P106" i="1"/>
  <c r="P108" i="1"/>
  <c r="P109" i="1"/>
  <c r="P110" i="1"/>
  <c r="P111" i="1"/>
  <c r="P112" i="1"/>
  <c r="P113" i="1"/>
  <c r="P115" i="1"/>
  <c r="P116" i="1"/>
  <c r="P117" i="1"/>
  <c r="P118" i="1"/>
  <c r="P119" i="1"/>
  <c r="P120" i="1"/>
  <c r="P122" i="1"/>
  <c r="P123" i="1"/>
  <c r="P124" i="1"/>
  <c r="P125" i="1"/>
  <c r="P126" i="1"/>
  <c r="P127" i="1"/>
  <c r="P129" i="1"/>
  <c r="P130" i="1"/>
  <c r="P131" i="1"/>
  <c r="P132" i="1"/>
  <c r="P134" i="1"/>
  <c r="P136" i="1"/>
  <c r="P137" i="1"/>
  <c r="P138" i="1"/>
  <c r="P139" i="1"/>
  <c r="P140" i="1"/>
  <c r="P141" i="1"/>
  <c r="P143" i="1"/>
  <c r="P144" i="1"/>
  <c r="P145" i="1"/>
  <c r="P146" i="1"/>
  <c r="P147" i="1"/>
  <c r="P148" i="1"/>
  <c r="P150" i="1"/>
  <c r="P151" i="1"/>
  <c r="P152" i="1"/>
  <c r="P153" i="1"/>
  <c r="P154" i="1"/>
  <c r="P155" i="1"/>
  <c r="P157" i="1"/>
  <c r="P158" i="1"/>
  <c r="P159" i="1"/>
  <c r="P160" i="1"/>
  <c r="P161" i="1"/>
  <c r="P162" i="1"/>
  <c r="P165" i="1"/>
  <c r="P166" i="1"/>
  <c r="P167" i="1"/>
  <c r="P168" i="1"/>
  <c r="P169" i="1"/>
  <c r="P171" i="1"/>
  <c r="P172" i="1"/>
  <c r="P173" i="1"/>
  <c r="P174" i="1"/>
  <c r="P175" i="1"/>
  <c r="P176" i="1"/>
  <c r="P178" i="1"/>
  <c r="P179" i="1"/>
  <c r="P180" i="1"/>
  <c r="P181" i="1"/>
  <c r="P182" i="1"/>
  <c r="P183" i="1"/>
  <c r="P185" i="1"/>
  <c r="P186" i="1"/>
  <c r="P187" i="1"/>
  <c r="P188" i="1"/>
  <c r="P189" i="1"/>
  <c r="P190" i="1"/>
  <c r="P192" i="1"/>
  <c r="P193" i="1"/>
  <c r="P195" i="1"/>
  <c r="P196" i="1"/>
  <c r="P197" i="1"/>
  <c r="P199" i="1"/>
  <c r="P200" i="1"/>
  <c r="P201" i="1"/>
  <c r="P202" i="1"/>
  <c r="P203" i="1"/>
  <c r="P204" i="1"/>
  <c r="P206" i="1"/>
  <c r="P207" i="1"/>
  <c r="P208" i="1"/>
  <c r="P209" i="1"/>
  <c r="P210" i="1"/>
  <c r="P211" i="1"/>
  <c r="P213" i="1"/>
  <c r="P214" i="1"/>
  <c r="P215" i="1"/>
  <c r="P216" i="1"/>
  <c r="P217" i="1"/>
  <c r="P218" i="1"/>
  <c r="P220" i="1"/>
  <c r="P221" i="1"/>
  <c r="P222" i="1"/>
  <c r="P223" i="1"/>
  <c r="P224" i="1"/>
  <c r="P227" i="1"/>
  <c r="P228" i="1"/>
  <c r="P229" i="1"/>
  <c r="P230" i="1"/>
  <c r="P231" i="1"/>
  <c r="P232" i="1"/>
  <c r="P234" i="1"/>
  <c r="P235" i="1"/>
  <c r="P236" i="1"/>
  <c r="P237" i="1"/>
  <c r="P238" i="1"/>
  <c r="P239" i="1"/>
  <c r="P241" i="1"/>
  <c r="P242" i="1"/>
  <c r="P243" i="1"/>
  <c r="P244" i="1"/>
  <c r="P245" i="1"/>
  <c r="P246" i="1"/>
  <c r="P248" i="1"/>
  <c r="P249" i="1"/>
  <c r="P250" i="1"/>
  <c r="P251" i="1"/>
  <c r="P252" i="1"/>
  <c r="P253" i="1"/>
  <c r="P255" i="1"/>
  <c r="P257" i="1"/>
  <c r="P258" i="1"/>
  <c r="P259" i="1"/>
  <c r="P260" i="1"/>
  <c r="P262" i="1"/>
  <c r="P263" i="1"/>
  <c r="P264" i="1"/>
  <c r="P265" i="1"/>
  <c r="P266" i="1"/>
  <c r="P267" i="1"/>
  <c r="P269" i="1"/>
  <c r="P270" i="1"/>
  <c r="P271" i="1"/>
  <c r="P272" i="1"/>
  <c r="P273" i="1"/>
  <c r="P274" i="1"/>
  <c r="P276" i="1"/>
  <c r="P277" i="1"/>
  <c r="P278" i="1"/>
  <c r="P279" i="1"/>
  <c r="P280" i="1"/>
  <c r="P281" i="1"/>
  <c r="P283" i="1"/>
  <c r="P284" i="1"/>
  <c r="P285" i="1"/>
  <c r="P287" i="1"/>
  <c r="P288" i="1"/>
  <c r="P290" i="1"/>
  <c r="P291" i="1"/>
  <c r="P292" i="1"/>
  <c r="P293" i="1"/>
  <c r="P294" i="1"/>
  <c r="P295" i="1"/>
  <c r="P297" i="1"/>
  <c r="P298" i="1"/>
  <c r="P299" i="1"/>
  <c r="P300" i="1"/>
  <c r="P301" i="1"/>
  <c r="P302" i="1"/>
  <c r="P304" i="1"/>
  <c r="P305" i="1"/>
  <c r="P306" i="1"/>
  <c r="P307" i="1"/>
  <c r="P308" i="1"/>
  <c r="P309" i="1"/>
  <c r="P311" i="1"/>
  <c r="P312" i="1"/>
  <c r="P313" i="1"/>
  <c r="P314" i="1"/>
  <c r="P315" i="1"/>
  <c r="P316" i="1"/>
  <c r="P318" i="1"/>
  <c r="P319" i="1"/>
  <c r="P320" i="1"/>
  <c r="P321" i="1"/>
  <c r="P322" i="1"/>
  <c r="P323" i="1"/>
  <c r="P325" i="1"/>
  <c r="P326" i="1"/>
  <c r="P327" i="1"/>
  <c r="P328" i="1"/>
  <c r="P329" i="1"/>
  <c r="P330" i="1"/>
  <c r="P332" i="1"/>
  <c r="P333" i="1"/>
  <c r="P334" i="1"/>
  <c r="P335" i="1"/>
  <c r="P336" i="1"/>
  <c r="P337" i="1"/>
  <c r="P339" i="1"/>
  <c r="P340" i="1"/>
  <c r="P341" i="1"/>
  <c r="P342" i="1"/>
  <c r="P343" i="1"/>
  <c r="P344" i="1"/>
  <c r="P346" i="1"/>
  <c r="P348" i="1"/>
  <c r="P349" i="1"/>
  <c r="P350" i="1"/>
  <c r="P351" i="1"/>
  <c r="P353" i="1"/>
  <c r="P354" i="1"/>
  <c r="P355" i="1"/>
  <c r="P356" i="1"/>
  <c r="P357" i="1"/>
  <c r="P358" i="1"/>
  <c r="P360" i="1"/>
  <c r="P361" i="1"/>
  <c r="P362" i="1"/>
  <c r="P363" i="1"/>
  <c r="P364" i="1"/>
  <c r="P365" i="1"/>
  <c r="P367" i="1"/>
  <c r="P368" i="1"/>
  <c r="P369" i="1"/>
  <c r="P370" i="1"/>
  <c r="P371" i="1"/>
  <c r="P372" i="1"/>
  <c r="P374" i="1"/>
  <c r="P375" i="1"/>
  <c r="P376" i="1"/>
  <c r="P377" i="1"/>
  <c r="P379" i="1"/>
  <c r="P381" i="1"/>
  <c r="P382" i="1"/>
  <c r="P383" i="1"/>
  <c r="P384" i="1"/>
  <c r="P385" i="1"/>
  <c r="P386" i="1"/>
  <c r="P388" i="1"/>
  <c r="P389" i="1"/>
  <c r="P390" i="1"/>
  <c r="P391" i="1"/>
  <c r="P392" i="1"/>
  <c r="P393" i="1"/>
  <c r="P395" i="1"/>
  <c r="P396" i="1"/>
  <c r="P397" i="1"/>
  <c r="P398" i="1"/>
  <c r="P399" i="1"/>
  <c r="P400" i="1"/>
  <c r="P402" i="1"/>
  <c r="P403" i="1"/>
  <c r="P404" i="1"/>
  <c r="P405" i="1"/>
  <c r="P406" i="1"/>
  <c r="P407" i="1"/>
  <c r="P410" i="1"/>
  <c r="P411" i="1"/>
  <c r="P412" i="1"/>
  <c r="P413" i="1"/>
  <c r="P414" i="1"/>
  <c r="P416" i="1"/>
  <c r="P417" i="1"/>
  <c r="P418" i="1"/>
  <c r="P419" i="1"/>
  <c r="P420" i="1"/>
  <c r="P421" i="1"/>
  <c r="P423" i="1"/>
  <c r="P424" i="1"/>
  <c r="P425" i="1"/>
  <c r="P426" i="1"/>
  <c r="P427" i="1"/>
  <c r="P428" i="1"/>
  <c r="P430" i="1"/>
  <c r="P431" i="1"/>
  <c r="P432" i="1"/>
  <c r="P433" i="1"/>
  <c r="P434" i="1"/>
  <c r="P435" i="1"/>
  <c r="P438" i="1"/>
  <c r="P439" i="1"/>
  <c r="P440" i="1"/>
  <c r="P441" i="1"/>
  <c r="P442" i="1"/>
  <c r="P444" i="1"/>
  <c r="P445" i="1"/>
  <c r="P446" i="1"/>
  <c r="P447" i="1"/>
  <c r="P448" i="1"/>
  <c r="P449" i="1"/>
  <c r="P451" i="1"/>
  <c r="P452" i="1"/>
  <c r="P453" i="1"/>
  <c r="P454" i="1"/>
  <c r="P455" i="1"/>
  <c r="P456" i="1"/>
  <c r="P458" i="1"/>
  <c r="P459" i="1"/>
  <c r="P460" i="1"/>
  <c r="P461" i="1"/>
  <c r="P462" i="1"/>
  <c r="P463" i="1"/>
  <c r="P465" i="1"/>
  <c r="P466" i="1"/>
  <c r="P467" i="1"/>
  <c r="P469" i="1"/>
  <c r="P470" i="1"/>
  <c r="P472" i="1"/>
  <c r="P473" i="1"/>
  <c r="P474" i="1"/>
  <c r="P475" i="1"/>
  <c r="P476" i="1"/>
  <c r="P477" i="1"/>
  <c r="P479" i="1"/>
  <c r="P480" i="1"/>
  <c r="P481" i="1"/>
  <c r="P482" i="1"/>
  <c r="P483" i="1"/>
  <c r="P484" i="1"/>
  <c r="P486" i="1"/>
  <c r="P487" i="1"/>
  <c r="P488" i="1"/>
  <c r="P489" i="1"/>
  <c r="P490" i="1"/>
  <c r="P491" i="1"/>
  <c r="P493" i="1"/>
  <c r="P494" i="1"/>
  <c r="P495" i="1"/>
  <c r="P496" i="1"/>
  <c r="P497" i="1"/>
  <c r="P500" i="1"/>
  <c r="P501" i="1"/>
  <c r="P502" i="1"/>
  <c r="P503" i="1"/>
  <c r="P504" i="1"/>
  <c r="P505" i="1"/>
  <c r="P507" i="1"/>
  <c r="P508" i="1"/>
  <c r="P509" i="1"/>
  <c r="P510" i="1"/>
  <c r="P511" i="1"/>
  <c r="P512" i="1"/>
  <c r="P514" i="1"/>
  <c r="P515" i="1"/>
  <c r="P516" i="1"/>
  <c r="P517" i="1"/>
  <c r="P518" i="1"/>
  <c r="P519" i="1"/>
  <c r="P521" i="1"/>
  <c r="P522" i="1"/>
  <c r="P523" i="1"/>
  <c r="P524" i="1"/>
  <c r="P525" i="1"/>
  <c r="P526" i="1"/>
  <c r="P528" i="1"/>
  <c r="P530" i="1"/>
  <c r="P531" i="1"/>
  <c r="P532" i="1"/>
  <c r="P533" i="1"/>
  <c r="P535" i="1"/>
  <c r="P536" i="1"/>
  <c r="P537" i="1"/>
  <c r="P538" i="1"/>
  <c r="P539" i="1"/>
  <c r="P540" i="1"/>
  <c r="P542" i="1"/>
  <c r="P543" i="1"/>
  <c r="P544" i="1"/>
  <c r="P545" i="1"/>
  <c r="P546" i="1"/>
  <c r="P547" i="1"/>
  <c r="P549" i="1"/>
  <c r="P550" i="1"/>
  <c r="P551" i="1"/>
  <c r="P552" i="1"/>
  <c r="P553" i="1"/>
  <c r="P554" i="1"/>
  <c r="P556" i="1"/>
  <c r="P557" i="1"/>
  <c r="P558" i="1"/>
  <c r="P560" i="1"/>
  <c r="P561" i="1"/>
  <c r="P563" i="1"/>
  <c r="P564" i="1"/>
  <c r="P565" i="1"/>
  <c r="P566" i="1"/>
  <c r="P567" i="1"/>
  <c r="P568" i="1"/>
  <c r="P570" i="1"/>
  <c r="P571" i="1"/>
  <c r="P572" i="1"/>
  <c r="P573" i="1"/>
  <c r="P574" i="1"/>
  <c r="P575" i="1"/>
  <c r="P577" i="1"/>
  <c r="P578" i="1"/>
  <c r="P579" i="1"/>
  <c r="P580" i="1"/>
  <c r="P581" i="1"/>
  <c r="P582" i="1"/>
  <c r="P584" i="1"/>
  <c r="P585" i="1"/>
  <c r="P586" i="1"/>
  <c r="P587" i="1"/>
  <c r="P588" i="1"/>
  <c r="P589" i="1"/>
  <c r="P591" i="1"/>
  <c r="P592" i="1"/>
  <c r="P593" i="1"/>
  <c r="P594" i="1"/>
  <c r="P595" i="1"/>
  <c r="P596" i="1"/>
  <c r="P598" i="1"/>
  <c r="P599" i="1"/>
  <c r="P600" i="1"/>
  <c r="P601" i="1"/>
  <c r="P602" i="1"/>
  <c r="P603" i="1"/>
  <c r="P605" i="1"/>
  <c r="P606" i="1"/>
  <c r="P607" i="1"/>
  <c r="P608" i="1"/>
  <c r="P609" i="1"/>
  <c r="P610" i="1"/>
  <c r="P612" i="1"/>
  <c r="P613" i="1"/>
  <c r="P614" i="1"/>
  <c r="P615" i="1"/>
  <c r="P616" i="1"/>
  <c r="P617" i="1"/>
  <c r="P619" i="1"/>
  <c r="P620" i="1"/>
  <c r="P622" i="1"/>
  <c r="P623" i="1"/>
  <c r="P624" i="1"/>
  <c r="P626" i="1"/>
  <c r="P627" i="1"/>
  <c r="P628" i="1"/>
  <c r="P629" i="1"/>
  <c r="P630" i="1"/>
  <c r="P631" i="1"/>
  <c r="P633" i="1"/>
  <c r="P634" i="1"/>
  <c r="P635" i="1"/>
  <c r="P636" i="1"/>
  <c r="P637" i="1"/>
  <c r="P638" i="1"/>
  <c r="P640" i="1"/>
  <c r="P641" i="1"/>
  <c r="P642" i="1"/>
  <c r="P643" i="1"/>
  <c r="P644" i="1"/>
  <c r="P645" i="1"/>
  <c r="P647" i="1"/>
  <c r="P648" i="1"/>
  <c r="P649" i="1"/>
  <c r="P650" i="1"/>
  <c r="P652" i="1"/>
  <c r="P654" i="1"/>
  <c r="P655" i="1"/>
  <c r="P656" i="1"/>
  <c r="P657" i="1"/>
  <c r="P658" i="1"/>
  <c r="P659" i="1"/>
  <c r="P661" i="1"/>
  <c r="P662" i="1"/>
  <c r="P663" i="1"/>
  <c r="P664" i="1"/>
  <c r="P665" i="1"/>
  <c r="P666" i="1"/>
  <c r="P668" i="1"/>
  <c r="P669" i="1"/>
  <c r="P670" i="1"/>
  <c r="P671" i="1"/>
  <c r="P672" i="1"/>
  <c r="P673" i="1"/>
  <c r="P675" i="1"/>
  <c r="P676" i="1"/>
  <c r="P677" i="1"/>
  <c r="P678" i="1"/>
  <c r="P679" i="1"/>
  <c r="P680" i="1"/>
  <c r="P683" i="1"/>
  <c r="P684" i="1"/>
  <c r="P685" i="1"/>
  <c r="P686" i="1"/>
  <c r="P687" i="1"/>
  <c r="P689" i="1"/>
  <c r="P690" i="1"/>
  <c r="P691" i="1"/>
  <c r="P692" i="1"/>
  <c r="P693" i="1"/>
  <c r="P694" i="1"/>
  <c r="P696" i="1"/>
  <c r="P697" i="1"/>
  <c r="P698" i="1"/>
  <c r="P699" i="1"/>
  <c r="P700" i="1"/>
  <c r="P701" i="1"/>
  <c r="P703" i="1"/>
  <c r="P704" i="1"/>
  <c r="P705" i="1"/>
  <c r="P706" i="1"/>
  <c r="P707" i="1"/>
  <c r="P708" i="1"/>
  <c r="P710" i="1"/>
  <c r="P711" i="1"/>
  <c r="P713" i="1"/>
  <c r="P714" i="1"/>
  <c r="P715" i="1"/>
  <c r="P717" i="1"/>
  <c r="P718" i="1"/>
  <c r="P719" i="1"/>
  <c r="P720" i="1"/>
  <c r="P721" i="1"/>
  <c r="P722" i="1"/>
  <c r="P724" i="1"/>
  <c r="P725" i="1"/>
  <c r="P726" i="1"/>
  <c r="P727" i="1"/>
  <c r="P728" i="1"/>
  <c r="P729" i="1"/>
  <c r="P731" i="1"/>
  <c r="P732" i="1"/>
  <c r="P733" i="1"/>
  <c r="P734" i="1"/>
  <c r="P735" i="1"/>
  <c r="P736" i="1"/>
  <c r="P738" i="1"/>
  <c r="P739" i="1"/>
  <c r="P740" i="1"/>
  <c r="P741" i="1"/>
  <c r="P742" i="1"/>
  <c r="P745" i="1"/>
  <c r="P746" i="1"/>
  <c r="P747" i="1"/>
  <c r="P748" i="1"/>
  <c r="P749" i="1"/>
  <c r="P750" i="1"/>
  <c r="P752" i="1"/>
  <c r="P753" i="1"/>
  <c r="P754" i="1"/>
  <c r="P755" i="1"/>
  <c r="P756" i="1"/>
  <c r="P757" i="1"/>
  <c r="P759" i="1"/>
  <c r="P760" i="1"/>
  <c r="P761" i="1"/>
  <c r="P762" i="1"/>
  <c r="P763" i="1"/>
  <c r="P764" i="1"/>
  <c r="P766" i="1"/>
  <c r="P767" i="1"/>
  <c r="P768" i="1"/>
  <c r="P769" i="1"/>
  <c r="P770" i="1"/>
  <c r="P771" i="1"/>
  <c r="P773" i="1"/>
  <c r="P775" i="1"/>
  <c r="P776" i="1"/>
  <c r="P777" i="1"/>
  <c r="P778" i="1"/>
  <c r="P780" i="1"/>
  <c r="P781" i="1"/>
  <c r="P782" i="1"/>
  <c r="P783" i="1"/>
  <c r="P784" i="1"/>
  <c r="P785" i="1"/>
  <c r="P787" i="1"/>
  <c r="P788" i="1"/>
  <c r="P789" i="1"/>
  <c r="P790" i="1"/>
  <c r="P791" i="1"/>
  <c r="P792" i="1"/>
  <c r="P794" i="1"/>
  <c r="P795" i="1"/>
  <c r="P796" i="1"/>
  <c r="P797" i="1"/>
  <c r="P798" i="1"/>
  <c r="P799" i="1"/>
  <c r="P801" i="1"/>
  <c r="P803" i="1"/>
  <c r="P804" i="1"/>
  <c r="P805" i="1"/>
  <c r="P806" i="1"/>
  <c r="P808" i="1"/>
  <c r="P809" i="1"/>
  <c r="P810" i="1"/>
  <c r="P811" i="1"/>
  <c r="P812" i="1"/>
  <c r="P813" i="1"/>
  <c r="P815" i="1"/>
  <c r="P816" i="1"/>
  <c r="P817" i="1"/>
  <c r="P818" i="1"/>
  <c r="P819" i="1"/>
  <c r="P820" i="1"/>
  <c r="P822" i="1"/>
  <c r="P823" i="1"/>
  <c r="P824" i="1"/>
  <c r="P825" i="1"/>
  <c r="P826" i="1"/>
  <c r="P827" i="1"/>
  <c r="P829" i="1"/>
  <c r="P830" i="1"/>
  <c r="P831" i="1"/>
  <c r="P832" i="1"/>
  <c r="P834" i="1"/>
  <c r="P836" i="1"/>
  <c r="P837" i="1"/>
  <c r="P838" i="1"/>
  <c r="P839" i="1"/>
  <c r="P840" i="1"/>
  <c r="P841" i="1"/>
  <c r="P843" i="1"/>
  <c r="P844" i="1"/>
  <c r="P845" i="1"/>
  <c r="P846" i="1"/>
  <c r="P847" i="1"/>
  <c r="P848" i="1"/>
  <c r="P850" i="1"/>
  <c r="P851" i="1"/>
  <c r="P852" i="1"/>
  <c r="P853" i="1"/>
  <c r="P854" i="1"/>
  <c r="P855" i="1"/>
  <c r="P857" i="1"/>
  <c r="P858" i="1"/>
  <c r="P859" i="1"/>
  <c r="P860" i="1"/>
  <c r="P861" i="1"/>
  <c r="P862" i="1"/>
  <c r="P864" i="1"/>
  <c r="P865" i="1"/>
  <c r="P866" i="1"/>
  <c r="P867" i="1"/>
  <c r="P868" i="1"/>
  <c r="P869" i="1"/>
  <c r="P871" i="1"/>
  <c r="P872" i="1"/>
  <c r="P873" i="1"/>
  <c r="P874" i="1"/>
  <c r="P875" i="1"/>
  <c r="P876" i="1"/>
  <c r="P878" i="1"/>
  <c r="P879" i="1"/>
  <c r="P880" i="1"/>
  <c r="P881" i="1"/>
  <c r="P882" i="1"/>
  <c r="P883" i="1"/>
  <c r="P885" i="1"/>
  <c r="P886" i="1"/>
  <c r="P887" i="1"/>
  <c r="P888" i="1"/>
  <c r="P889" i="1"/>
  <c r="P890" i="1"/>
  <c r="P892" i="1"/>
  <c r="P893" i="1"/>
  <c r="P895" i="1"/>
  <c r="P896" i="1"/>
  <c r="P897" i="1"/>
  <c r="P899" i="1"/>
  <c r="P900" i="1"/>
  <c r="P901" i="1"/>
  <c r="P902" i="1"/>
  <c r="P903" i="1"/>
  <c r="P904" i="1"/>
  <c r="P906" i="1"/>
  <c r="P907" i="1"/>
  <c r="P908" i="1"/>
  <c r="P909" i="1"/>
  <c r="P910" i="1"/>
  <c r="P911" i="1"/>
  <c r="P913" i="1"/>
  <c r="P914" i="1"/>
  <c r="P915" i="1"/>
  <c r="P916" i="1"/>
  <c r="P917" i="1"/>
  <c r="P918" i="1"/>
  <c r="P920" i="1"/>
  <c r="P921" i="1"/>
  <c r="P922" i="1"/>
  <c r="P923" i="1"/>
  <c r="P925" i="1"/>
  <c r="P927" i="1"/>
  <c r="P928" i="1"/>
  <c r="P929" i="1"/>
  <c r="P930" i="1"/>
  <c r="P931" i="1"/>
  <c r="P932" i="1"/>
  <c r="P934" i="1"/>
  <c r="P935" i="1"/>
  <c r="P936" i="1"/>
  <c r="P937" i="1"/>
  <c r="P938" i="1"/>
  <c r="P939" i="1"/>
  <c r="P941" i="1"/>
  <c r="P942" i="1"/>
  <c r="P943" i="1"/>
  <c r="P944" i="1"/>
  <c r="P945" i="1"/>
  <c r="P946" i="1"/>
  <c r="P948" i="1"/>
  <c r="P949" i="1"/>
  <c r="P950" i="1"/>
  <c r="P951" i="1"/>
  <c r="P952" i="1"/>
  <c r="P953" i="1"/>
  <c r="P956" i="1"/>
  <c r="P957" i="1"/>
  <c r="P958" i="1"/>
  <c r="P959" i="1"/>
  <c r="P960" i="1"/>
  <c r="P962" i="1"/>
  <c r="P963" i="1"/>
  <c r="P964" i="1"/>
  <c r="P965" i="1"/>
  <c r="P966" i="1"/>
  <c r="P967" i="1"/>
  <c r="P969" i="1"/>
  <c r="P970" i="1"/>
  <c r="P971" i="1"/>
  <c r="P972" i="1"/>
  <c r="P973" i="1"/>
  <c r="P974" i="1"/>
  <c r="P976" i="1"/>
  <c r="P977" i="1"/>
  <c r="P978" i="1"/>
  <c r="P979" i="1"/>
  <c r="P980" i="1"/>
  <c r="P981" i="1"/>
  <c r="P983" i="1"/>
  <c r="P984" i="1"/>
  <c r="P985" i="1"/>
  <c r="P987" i="1"/>
  <c r="P988" i="1"/>
  <c r="P990" i="1"/>
  <c r="P991" i="1"/>
  <c r="P992" i="1"/>
  <c r="P993" i="1"/>
  <c r="P994" i="1"/>
  <c r="P995" i="1"/>
  <c r="P997" i="1"/>
  <c r="P998" i="1"/>
  <c r="P999" i="1"/>
  <c r="P1000" i="1"/>
  <c r="P1001" i="1"/>
  <c r="P1002" i="1"/>
  <c r="P1004" i="1"/>
  <c r="P1005" i="1"/>
  <c r="P1006" i="1"/>
  <c r="P1007" i="1"/>
  <c r="P1008" i="1"/>
  <c r="P1009" i="1"/>
  <c r="P1011" i="1"/>
  <c r="P1012" i="1"/>
  <c r="P1013" i="1"/>
  <c r="P1014" i="1"/>
  <c r="P1015" i="1"/>
  <c r="P1018" i="1"/>
  <c r="P1019" i="1"/>
  <c r="P1020" i="1"/>
  <c r="P1021" i="1"/>
  <c r="P1022" i="1"/>
  <c r="P1023" i="1"/>
  <c r="P1025" i="1"/>
  <c r="P1026" i="1"/>
  <c r="P1027" i="1"/>
  <c r="P1028" i="1"/>
  <c r="P1029" i="1"/>
  <c r="P1030" i="1"/>
  <c r="P1032" i="1"/>
  <c r="P1033" i="1"/>
  <c r="P1034" i="1"/>
  <c r="P1035" i="1"/>
  <c r="P1036" i="1"/>
  <c r="P1037" i="1"/>
  <c r="P1039" i="1"/>
  <c r="P1040" i="1"/>
  <c r="P1041" i="1"/>
  <c r="P1042" i="1"/>
  <c r="P1043" i="1"/>
  <c r="P1044" i="1"/>
  <c r="P1046" i="1"/>
  <c r="P1048" i="1"/>
  <c r="P1049" i="1"/>
  <c r="P1050" i="1"/>
  <c r="P1051" i="1"/>
  <c r="P1053" i="1"/>
  <c r="P1054" i="1"/>
  <c r="P1055" i="1"/>
  <c r="P1056" i="1"/>
  <c r="P1057" i="1"/>
  <c r="P1058" i="1"/>
  <c r="P1060" i="1"/>
  <c r="P1061" i="1"/>
  <c r="P1062" i="1"/>
  <c r="P1063" i="1"/>
  <c r="P1064" i="1"/>
  <c r="P1065" i="1"/>
  <c r="P1067" i="1"/>
  <c r="P1068" i="1"/>
  <c r="P1069" i="1"/>
  <c r="P1070" i="1"/>
  <c r="P1071" i="1"/>
  <c r="P1072" i="1"/>
  <c r="P1074" i="1"/>
  <c r="P1075" i="1"/>
  <c r="P1076" i="1"/>
  <c r="P1078" i="1"/>
  <c r="P1079" i="1"/>
  <c r="P1081" i="1"/>
  <c r="P1082" i="1"/>
  <c r="P1083" i="1"/>
  <c r="P1084" i="1"/>
  <c r="P1085" i="1"/>
  <c r="P1086" i="1"/>
  <c r="P1088" i="1"/>
  <c r="P1089" i="1"/>
  <c r="P1090" i="1"/>
  <c r="P1091" i="1"/>
  <c r="P1092" i="1"/>
  <c r="P1093" i="1"/>
  <c r="P1095" i="1"/>
  <c r="P1096" i="1"/>
  <c r="P1097" i="1"/>
  <c r="P1098" i="1"/>
  <c r="P1099" i="1"/>
  <c r="P1100" i="1"/>
  <c r="P1102" i="1"/>
  <c r="P1103" i="1"/>
  <c r="P1104" i="1"/>
  <c r="P1105" i="1"/>
  <c r="P1106" i="1"/>
  <c r="P1107" i="1"/>
  <c r="P1109" i="1"/>
  <c r="P1110" i="1"/>
  <c r="P1111" i="1"/>
  <c r="P1112" i="1"/>
  <c r="P1113" i="1"/>
  <c r="P1114" i="1"/>
  <c r="P1116" i="1"/>
  <c r="P1117" i="1"/>
  <c r="P1118" i="1"/>
  <c r="P1119" i="1"/>
  <c r="P1120" i="1"/>
  <c r="P1121" i="1"/>
  <c r="P1123" i="1"/>
  <c r="P1124" i="1"/>
  <c r="P1125" i="1"/>
  <c r="P1126" i="1"/>
  <c r="P1127" i="1"/>
  <c r="P1128" i="1"/>
  <c r="P1130" i="1"/>
  <c r="P1131" i="1"/>
  <c r="P1132" i="1"/>
  <c r="P1133" i="1"/>
  <c r="P1134" i="1"/>
  <c r="P1135" i="1"/>
  <c r="P1137" i="1"/>
  <c r="P1138" i="1"/>
  <c r="P1140" i="1"/>
  <c r="P1141" i="1"/>
  <c r="P1142" i="1"/>
  <c r="P1144" i="1"/>
  <c r="P1145" i="1"/>
  <c r="P1146" i="1"/>
  <c r="P1147" i="1"/>
  <c r="P1148" i="1"/>
  <c r="P1149" i="1"/>
  <c r="P1151" i="1"/>
  <c r="P1152" i="1"/>
  <c r="P1153" i="1"/>
  <c r="P1154" i="1"/>
  <c r="P1155" i="1"/>
  <c r="P1156" i="1"/>
  <c r="P1158" i="1"/>
  <c r="P1159" i="1"/>
  <c r="P1160" i="1"/>
  <c r="P1161" i="1"/>
  <c r="P1162" i="1"/>
  <c r="P1163" i="1"/>
  <c r="P1165" i="1"/>
  <c r="P1166" i="1"/>
  <c r="P1167" i="1"/>
  <c r="P1169" i="1"/>
  <c r="P1170" i="1"/>
  <c r="P1172" i="1"/>
  <c r="P1173" i="1"/>
  <c r="P1174" i="1"/>
  <c r="P1175" i="1"/>
  <c r="P1176" i="1"/>
  <c r="P1177" i="1"/>
  <c r="P1179" i="1"/>
  <c r="P1180" i="1"/>
  <c r="P1181" i="1"/>
  <c r="P1182" i="1"/>
  <c r="P1183" i="1"/>
  <c r="P1184" i="1"/>
  <c r="P1186" i="1"/>
  <c r="P1187" i="1"/>
  <c r="P1188" i="1"/>
  <c r="P1189" i="1"/>
  <c r="P1190" i="1"/>
  <c r="P1191" i="1"/>
  <c r="P1193" i="1"/>
  <c r="P1194" i="1"/>
  <c r="P1195" i="1"/>
  <c r="P1196" i="1"/>
  <c r="P1197" i="1"/>
  <c r="P1198" i="1"/>
  <c r="P1200" i="1"/>
  <c r="P1201" i="1"/>
  <c r="P1202" i="1"/>
  <c r="P1203" i="1"/>
  <c r="P1204" i="1"/>
  <c r="P1205" i="1"/>
  <c r="P1207" i="1"/>
  <c r="P1208" i="1"/>
  <c r="P1209" i="1"/>
  <c r="P1210" i="1"/>
  <c r="P1211" i="1"/>
  <c r="P1212" i="1"/>
  <c r="P1214" i="1"/>
  <c r="P1215" i="1"/>
  <c r="P1216" i="1"/>
  <c r="P1217" i="1"/>
  <c r="P1218" i="1"/>
  <c r="P1219" i="1"/>
  <c r="P1221" i="1"/>
  <c r="P1222" i="1"/>
  <c r="P1223" i="1"/>
  <c r="P1224" i="1"/>
  <c r="P1225" i="1"/>
  <c r="P1226" i="1"/>
  <c r="P1228" i="1"/>
  <c r="P1230" i="1"/>
  <c r="P1231" i="1"/>
  <c r="P1232" i="1"/>
  <c r="P1233" i="1"/>
  <c r="P1235" i="1"/>
  <c r="P1236" i="1"/>
  <c r="P1237" i="1"/>
  <c r="P1238" i="1"/>
  <c r="P1239" i="1"/>
  <c r="P1240" i="1"/>
  <c r="P1242" i="1"/>
  <c r="P1243" i="1"/>
  <c r="P1244" i="1"/>
  <c r="P1245" i="1"/>
  <c r="P1246" i="1"/>
  <c r="P1247" i="1"/>
  <c r="P1249" i="1"/>
  <c r="P1250" i="1"/>
  <c r="P1251" i="1"/>
  <c r="P1252" i="1"/>
  <c r="P1253" i="1"/>
  <c r="P1254" i="1"/>
  <c r="P1256" i="1"/>
  <c r="P1257" i="1"/>
  <c r="P1258" i="1"/>
  <c r="P1259" i="1"/>
  <c r="P1261" i="1"/>
  <c r="P1263" i="1"/>
  <c r="P1264" i="1"/>
  <c r="P1265" i="1"/>
  <c r="P1266" i="1"/>
  <c r="P1267" i="1"/>
  <c r="P1268" i="1"/>
  <c r="P1270" i="1"/>
  <c r="P1271" i="1"/>
  <c r="P1272" i="1"/>
  <c r="P1273" i="1"/>
  <c r="P1274" i="1"/>
  <c r="P1275" i="1"/>
  <c r="P1277" i="1"/>
  <c r="P1278" i="1"/>
  <c r="P1279" i="1"/>
  <c r="P1280" i="1"/>
  <c r="P1281" i="1"/>
  <c r="P1282" i="1"/>
  <c r="P1284" i="1"/>
  <c r="P1285" i="1"/>
  <c r="P1286" i="1"/>
  <c r="P1287" i="1"/>
  <c r="P1288" i="1"/>
  <c r="P1289" i="1"/>
  <c r="P1291" i="1"/>
  <c r="P1292" i="1"/>
  <c r="P1293" i="1"/>
  <c r="P1294" i="1"/>
  <c r="P1295" i="1"/>
  <c r="P1296" i="1"/>
  <c r="P1298" i="1"/>
  <c r="P1299" i="1"/>
  <c r="P1300" i="1"/>
  <c r="P1301" i="1"/>
  <c r="P1302" i="1"/>
  <c r="P1303" i="1"/>
  <c r="P1305" i="1"/>
  <c r="P1306" i="1"/>
  <c r="P1307" i="1"/>
  <c r="P1308" i="1"/>
  <c r="P1309" i="1"/>
  <c r="P1310" i="1"/>
  <c r="P1312" i="1"/>
  <c r="P1313" i="1"/>
  <c r="P1314" i="1"/>
  <c r="P1315" i="1"/>
  <c r="P1316" i="1"/>
  <c r="P1317" i="1"/>
  <c r="P1319" i="1"/>
  <c r="P1320" i="1"/>
  <c r="P1322" i="1"/>
  <c r="P1323" i="1"/>
  <c r="P1324" i="1"/>
  <c r="P1326" i="1"/>
  <c r="P1327" i="1"/>
  <c r="P1328" i="1"/>
  <c r="P1329" i="1"/>
  <c r="P1330" i="1"/>
  <c r="P1331" i="1"/>
  <c r="P1333" i="1"/>
  <c r="P1334" i="1"/>
  <c r="P1335" i="1"/>
  <c r="P1336" i="1"/>
  <c r="P1337" i="1"/>
  <c r="P1338" i="1"/>
  <c r="P1340" i="1"/>
  <c r="P1341" i="1"/>
  <c r="P1342" i="1"/>
  <c r="P1343" i="1"/>
  <c r="P1344" i="1"/>
  <c r="P1345" i="1"/>
  <c r="P1347" i="1"/>
  <c r="P1348" i="1"/>
  <c r="P1349" i="1"/>
  <c r="P1350" i="1"/>
  <c r="P1351" i="1"/>
  <c r="P1354" i="1"/>
  <c r="P1355" i="1"/>
  <c r="P1356" i="1"/>
  <c r="P1357" i="1"/>
  <c r="P1358" i="1"/>
  <c r="P1359" i="1"/>
  <c r="P1361" i="1"/>
  <c r="P1362" i="1"/>
  <c r="P1363" i="1"/>
  <c r="P1364" i="1"/>
  <c r="P1365" i="1"/>
  <c r="P1366" i="1"/>
  <c r="P1368" i="1"/>
  <c r="P1369" i="1"/>
  <c r="P1370" i="1"/>
  <c r="P1371" i="1"/>
  <c r="P1372" i="1"/>
  <c r="P1373" i="1"/>
  <c r="P1375" i="1"/>
  <c r="P1376" i="1"/>
  <c r="P1377" i="1"/>
  <c r="P1378" i="1"/>
  <c r="P1379" i="1"/>
  <c r="P1380" i="1"/>
  <c r="P1383" i="1"/>
  <c r="P1384" i="1"/>
  <c r="P1385" i="1"/>
  <c r="P1386" i="1"/>
  <c r="P1387" i="1"/>
  <c r="P1389" i="1"/>
  <c r="P1390" i="1"/>
  <c r="P1391" i="1"/>
  <c r="P1392" i="1"/>
  <c r="P1393" i="1"/>
  <c r="P1394" i="1"/>
  <c r="P1396" i="1"/>
  <c r="P1397" i="1"/>
  <c r="P1398" i="1"/>
  <c r="P1399" i="1"/>
  <c r="P1400" i="1"/>
  <c r="P1401" i="1"/>
  <c r="P1403" i="1"/>
  <c r="P1404" i="1"/>
  <c r="P1405" i="1"/>
  <c r="P1406" i="1"/>
  <c r="P1407" i="1"/>
  <c r="P1408" i="1"/>
  <c r="P1410" i="1"/>
  <c r="P1411" i="1"/>
  <c r="P1412" i="1"/>
  <c r="P1414" i="1"/>
  <c r="P1415" i="1"/>
  <c r="P1417" i="1"/>
  <c r="P1418" i="1"/>
  <c r="P1419" i="1"/>
  <c r="P1420" i="1"/>
  <c r="P1421" i="1"/>
  <c r="P1422" i="1"/>
  <c r="P1424" i="1"/>
  <c r="P1425" i="1"/>
  <c r="P1426" i="1"/>
  <c r="P1427" i="1"/>
  <c r="P1428" i="1"/>
  <c r="P1429" i="1"/>
  <c r="P1431" i="1"/>
  <c r="P1432" i="1"/>
  <c r="P1433" i="1"/>
  <c r="P1434" i="1"/>
  <c r="P1435" i="1"/>
  <c r="P1436" i="1"/>
  <c r="P1438" i="1"/>
  <c r="P1439" i="1"/>
  <c r="P1440" i="1"/>
  <c r="P1441" i="1"/>
  <c r="P1442" i="1"/>
  <c r="P1445" i="1"/>
  <c r="P1446" i="1"/>
  <c r="P1447" i="1"/>
  <c r="P1448" i="1"/>
  <c r="P1449" i="1"/>
  <c r="P1450" i="1"/>
  <c r="P1452" i="1"/>
  <c r="P1453" i="1"/>
  <c r="P1454" i="1"/>
  <c r="P1455" i="1"/>
  <c r="P1456" i="1"/>
  <c r="P1457" i="1"/>
  <c r="P1459" i="1"/>
  <c r="P1460" i="1"/>
  <c r="P1461" i="1"/>
  <c r="P1462" i="1"/>
  <c r="P1463" i="1"/>
  <c r="P1464" i="1"/>
  <c r="P1466" i="1"/>
  <c r="P1467" i="1"/>
  <c r="P1468" i="1"/>
  <c r="P1469" i="1"/>
  <c r="P1470" i="1"/>
  <c r="P1471" i="1"/>
  <c r="P1473" i="1"/>
  <c r="P1475" i="1"/>
  <c r="P1476" i="1"/>
  <c r="P1477" i="1"/>
  <c r="P1478" i="1"/>
  <c r="P1480" i="1"/>
  <c r="P1481" i="1"/>
  <c r="P1482" i="1"/>
  <c r="P1483" i="1"/>
  <c r="P1484" i="1"/>
  <c r="P1485" i="1"/>
  <c r="P1487" i="1"/>
  <c r="P1488" i="1"/>
  <c r="P1489" i="1"/>
  <c r="P1490" i="1"/>
  <c r="P1491" i="1"/>
  <c r="P1492" i="1"/>
  <c r="P1494" i="1"/>
  <c r="P1495" i="1"/>
  <c r="P1496" i="1"/>
  <c r="P1497" i="1"/>
  <c r="P1498" i="1"/>
  <c r="P1499" i="1"/>
  <c r="P1501" i="1"/>
  <c r="P1502" i="1"/>
  <c r="P1503" i="1"/>
  <c r="P1504" i="1"/>
  <c r="P1506" i="1"/>
  <c r="P1508" i="1"/>
  <c r="P1509" i="1"/>
  <c r="P1510" i="1"/>
  <c r="P1511" i="1"/>
  <c r="P1512" i="1"/>
  <c r="P1513" i="1"/>
  <c r="P1515" i="1"/>
  <c r="P1516" i="1"/>
  <c r="P1517" i="1"/>
  <c r="P1518" i="1"/>
  <c r="P1519" i="1"/>
  <c r="P1520" i="1"/>
  <c r="P1522" i="1"/>
  <c r="P1523" i="1"/>
  <c r="P1524" i="1"/>
  <c r="P1525" i="1"/>
  <c r="P1526" i="1"/>
  <c r="P1527" i="1"/>
  <c r="P1529" i="1"/>
  <c r="P1530" i="1"/>
  <c r="P1531" i="1"/>
  <c r="P1532" i="1"/>
  <c r="P1534" i="1"/>
  <c r="P1536" i="1"/>
  <c r="P1537" i="1"/>
  <c r="P1538" i="1"/>
  <c r="P1539" i="1"/>
  <c r="P1540" i="1"/>
  <c r="P1541" i="1"/>
  <c r="P1543" i="1"/>
  <c r="P1544" i="1"/>
  <c r="P1545" i="1"/>
  <c r="P1546" i="1"/>
  <c r="P1547" i="1"/>
  <c r="P1548" i="1"/>
  <c r="P1550" i="1"/>
  <c r="P1551" i="1"/>
  <c r="P1552" i="1"/>
  <c r="P1553" i="1"/>
  <c r="P1554" i="1"/>
  <c r="P1555" i="1"/>
  <c r="P1557" i="1"/>
  <c r="P1558" i="1"/>
  <c r="P1559" i="1"/>
  <c r="P1560" i="1"/>
  <c r="P1561" i="1"/>
  <c r="P1562" i="1"/>
  <c r="P1565" i="1"/>
  <c r="P1566" i="1"/>
  <c r="P1567" i="1"/>
  <c r="P1568" i="1"/>
  <c r="P1569" i="1"/>
  <c r="P1571" i="1"/>
  <c r="P1572" i="1"/>
  <c r="P1573" i="1"/>
  <c r="P1574" i="1"/>
  <c r="P1575" i="1"/>
  <c r="P1576" i="1"/>
  <c r="P1578" i="1"/>
  <c r="P1579" i="1"/>
  <c r="P1580" i="1"/>
  <c r="P1581" i="1"/>
  <c r="P1582" i="1"/>
  <c r="P1583" i="1"/>
  <c r="P1585" i="1"/>
  <c r="P1586" i="1"/>
  <c r="P1587" i="1"/>
  <c r="P1588" i="1"/>
  <c r="P1589" i="1"/>
  <c r="P1590" i="1"/>
  <c r="P1592" i="1"/>
  <c r="P1593" i="1"/>
  <c r="P1595" i="1"/>
  <c r="P1596" i="1"/>
  <c r="P1597" i="1"/>
  <c r="P1599" i="1"/>
  <c r="P1600" i="1"/>
  <c r="P1601" i="1"/>
  <c r="P1602" i="1"/>
  <c r="P1603" i="1"/>
  <c r="P1604" i="1"/>
  <c r="P1606" i="1"/>
  <c r="P1607" i="1"/>
  <c r="P1608" i="1"/>
  <c r="P1609" i="1"/>
  <c r="P1610" i="1"/>
  <c r="P1611" i="1"/>
  <c r="P1613" i="1"/>
  <c r="P1614" i="1"/>
  <c r="P1615" i="1"/>
  <c r="P1616" i="1"/>
  <c r="P1617" i="1"/>
  <c r="P1618" i="1"/>
  <c r="P1620" i="1"/>
  <c r="P1621" i="1"/>
  <c r="P1622" i="1"/>
  <c r="P1623" i="1"/>
  <c r="P1624" i="1"/>
  <c r="P1627" i="1"/>
  <c r="P1628" i="1"/>
  <c r="P1629" i="1"/>
  <c r="P1630" i="1"/>
  <c r="P1631" i="1"/>
  <c r="P1632" i="1"/>
  <c r="P1634" i="1"/>
  <c r="P1635" i="1"/>
  <c r="P1636" i="1"/>
  <c r="P1637" i="1"/>
  <c r="P1638" i="1"/>
  <c r="P1639" i="1"/>
  <c r="P1641" i="1"/>
  <c r="P1642" i="1"/>
  <c r="P1643" i="1"/>
  <c r="P1644" i="1"/>
  <c r="P1645" i="1"/>
  <c r="P1646" i="1"/>
  <c r="P1648" i="1"/>
  <c r="P1649" i="1"/>
  <c r="P1650" i="1"/>
  <c r="P1651" i="1"/>
  <c r="P1652" i="1"/>
  <c r="P1653" i="1"/>
  <c r="P1656" i="1"/>
  <c r="P1657" i="1"/>
  <c r="P1658" i="1"/>
  <c r="P1659" i="1"/>
  <c r="P1660" i="1"/>
  <c r="P1662" i="1"/>
  <c r="P1663" i="1"/>
  <c r="P1664" i="1"/>
  <c r="P1665" i="1"/>
  <c r="P1666" i="1"/>
  <c r="P1667" i="1"/>
  <c r="P1669" i="1"/>
  <c r="P1670" i="1"/>
  <c r="P1671" i="1"/>
  <c r="P1672" i="1"/>
  <c r="P1673" i="1"/>
  <c r="P1674" i="1"/>
  <c r="P1676" i="1"/>
  <c r="P1677" i="1"/>
  <c r="P1678" i="1"/>
  <c r="P1679" i="1"/>
  <c r="P1680" i="1"/>
  <c r="P1681" i="1"/>
  <c r="P1683" i="1"/>
  <c r="P1684" i="1"/>
  <c r="P1685" i="1"/>
  <c r="P1687" i="1"/>
  <c r="P1688" i="1"/>
  <c r="P1690" i="1"/>
  <c r="P1691" i="1"/>
  <c r="P1692" i="1"/>
  <c r="P1693" i="1"/>
  <c r="P1694" i="1"/>
  <c r="P1695" i="1"/>
  <c r="P1697" i="1"/>
  <c r="P1698" i="1"/>
  <c r="P1699" i="1"/>
  <c r="P1700" i="1"/>
  <c r="P1701" i="1"/>
  <c r="P1702" i="1"/>
  <c r="P1704" i="1"/>
  <c r="P1705" i="1"/>
  <c r="P1706" i="1"/>
  <c r="P1707" i="1"/>
  <c r="P1708" i="1"/>
  <c r="P1709" i="1"/>
  <c r="P1711" i="1"/>
  <c r="P1712" i="1"/>
  <c r="P1713" i="1"/>
  <c r="P1714" i="1"/>
  <c r="P1715" i="1"/>
  <c r="P1716" i="1"/>
  <c r="P1718" i="1"/>
  <c r="P1719" i="1"/>
  <c r="P1720" i="1"/>
  <c r="P1721" i="1"/>
  <c r="P1722" i="1"/>
  <c r="P1723" i="1"/>
  <c r="P1725" i="1"/>
  <c r="P1726" i="1"/>
  <c r="P1727" i="1"/>
  <c r="P1728" i="1"/>
  <c r="P1729" i="1"/>
  <c r="P1730" i="1"/>
  <c r="P1732" i="1"/>
  <c r="P1733" i="1"/>
  <c r="P1734" i="1"/>
  <c r="P1735" i="1"/>
  <c r="P1736" i="1"/>
  <c r="P1737" i="1"/>
  <c r="P1739" i="1"/>
  <c r="P1740" i="1"/>
  <c r="P1741" i="1"/>
  <c r="P1742" i="1"/>
  <c r="P1743" i="1"/>
  <c r="P1744" i="1"/>
  <c r="P1746" i="1"/>
  <c r="P1748" i="1"/>
  <c r="P1749" i="1"/>
  <c r="P1750" i="1"/>
  <c r="P1751" i="1"/>
  <c r="P1753" i="1"/>
  <c r="P1754" i="1"/>
  <c r="P1755" i="1"/>
  <c r="P1756" i="1"/>
  <c r="P1757" i="1"/>
  <c r="P1758" i="1"/>
  <c r="P1760" i="1"/>
  <c r="P1761" i="1"/>
  <c r="P1762" i="1"/>
  <c r="P1763" i="1"/>
  <c r="P1764" i="1"/>
  <c r="P1765" i="1"/>
  <c r="P1767" i="1"/>
  <c r="P1768" i="1"/>
  <c r="P1769" i="1"/>
  <c r="P1770" i="1"/>
  <c r="P1771" i="1"/>
  <c r="P1772" i="1"/>
  <c r="P1774" i="1"/>
  <c r="P1775" i="1"/>
  <c r="P1776" i="1"/>
  <c r="P1777" i="1"/>
  <c r="P1779" i="1"/>
  <c r="P1781" i="1"/>
  <c r="P1782" i="1"/>
  <c r="P1783" i="1"/>
  <c r="P1784" i="1"/>
  <c r="P1785" i="1"/>
  <c r="P1786" i="1"/>
  <c r="P1788" i="1"/>
  <c r="P1789" i="1"/>
  <c r="P1790" i="1"/>
  <c r="P1791" i="1"/>
  <c r="P1792" i="1"/>
  <c r="P1793" i="1"/>
  <c r="P1795" i="1"/>
  <c r="P1796" i="1"/>
  <c r="P1797" i="1"/>
  <c r="P1798" i="1"/>
  <c r="P1799" i="1"/>
  <c r="P1800" i="1"/>
  <c r="P1802" i="1"/>
  <c r="P1803" i="1"/>
  <c r="P1804" i="1"/>
  <c r="P1805" i="1"/>
  <c r="P1806" i="1"/>
  <c r="P1807" i="1"/>
  <c r="P1809" i="1"/>
  <c r="P1810" i="1"/>
  <c r="P1811" i="1"/>
  <c r="P1812" i="1"/>
  <c r="P1813" i="1"/>
  <c r="P1814" i="1"/>
  <c r="P1816" i="1"/>
  <c r="P1817" i="1"/>
  <c r="P1818" i="1"/>
  <c r="P1819" i="1"/>
  <c r="P1820" i="1"/>
  <c r="P1821" i="1"/>
  <c r="P1823" i="1"/>
  <c r="P1824" i="1"/>
  <c r="P1825" i="1"/>
  <c r="P1826" i="1"/>
  <c r="P1827" i="1"/>
  <c r="P1828" i="1"/>
  <c r="P1830" i="1"/>
  <c r="P1831" i="1"/>
  <c r="P1832" i="1"/>
  <c r="P1833" i="1"/>
  <c r="P1834" i="1"/>
  <c r="P1835" i="1"/>
  <c r="P1837" i="1"/>
  <c r="P1838" i="1"/>
  <c r="P1840" i="1"/>
  <c r="P1841" i="1"/>
  <c r="P1842" i="1"/>
  <c r="P1844" i="1"/>
  <c r="P1845" i="1"/>
  <c r="P1846" i="1"/>
  <c r="P1847" i="1"/>
  <c r="P1848" i="1"/>
  <c r="P1849" i="1"/>
  <c r="P1851" i="1"/>
  <c r="P1852" i="1"/>
  <c r="P1853" i="1"/>
  <c r="P1854" i="1"/>
  <c r="P1855" i="1"/>
  <c r="P1856" i="1"/>
  <c r="P1858" i="1"/>
  <c r="P1859" i="1"/>
  <c r="P1860" i="1"/>
  <c r="P1861" i="1"/>
  <c r="P1862" i="1"/>
  <c r="P1863" i="1"/>
  <c r="P1865" i="1"/>
  <c r="P1866" i="1"/>
  <c r="P1867" i="1"/>
  <c r="P1868" i="1"/>
  <c r="P1869" i="1"/>
  <c r="P1872" i="1"/>
  <c r="P1873" i="1"/>
  <c r="P1874" i="1"/>
  <c r="P1875" i="1"/>
  <c r="P1876" i="1"/>
  <c r="P1877" i="1"/>
  <c r="P1879" i="1"/>
  <c r="P1880" i="1"/>
  <c r="P1881" i="1"/>
  <c r="P1882" i="1"/>
  <c r="P1883" i="1"/>
  <c r="P1884" i="1"/>
  <c r="P1886" i="1"/>
  <c r="P1887" i="1"/>
  <c r="P1888" i="1"/>
  <c r="P1889" i="1"/>
  <c r="P1890" i="1"/>
  <c r="P1891" i="1"/>
  <c r="P1893" i="1"/>
  <c r="P1894" i="1"/>
  <c r="P1895" i="1"/>
  <c r="P1896" i="1"/>
  <c r="P1897" i="1"/>
  <c r="P1900" i="1"/>
  <c r="P1901" i="1"/>
  <c r="P1902" i="1"/>
  <c r="P1903" i="1"/>
  <c r="P1904" i="1"/>
  <c r="P1905" i="1"/>
  <c r="P1907" i="1"/>
  <c r="P1908" i="1"/>
  <c r="P1909" i="1"/>
  <c r="P1910" i="1"/>
  <c r="P1911" i="1"/>
  <c r="P1912" i="1"/>
  <c r="P1914" i="1"/>
  <c r="P1915" i="1"/>
  <c r="P1916" i="1"/>
  <c r="P1917" i="1"/>
  <c r="P1918" i="1"/>
  <c r="P1919" i="1"/>
  <c r="P1921" i="1"/>
  <c r="P1922" i="1"/>
  <c r="P1923" i="1"/>
  <c r="P1924" i="1"/>
  <c r="P1925" i="1"/>
  <c r="P1926" i="1"/>
  <c r="P1928" i="1"/>
  <c r="P1930" i="1"/>
  <c r="P1931" i="1"/>
  <c r="P1932" i="1"/>
  <c r="P1933" i="1"/>
  <c r="P1935" i="1"/>
  <c r="P1936" i="1"/>
  <c r="P1937" i="1"/>
  <c r="P1938" i="1"/>
  <c r="P1939" i="1"/>
  <c r="P1940" i="1"/>
  <c r="P1942" i="1"/>
  <c r="P1943" i="1"/>
  <c r="P1944" i="1"/>
  <c r="P1945" i="1"/>
  <c r="P1946" i="1"/>
  <c r="P1947" i="1"/>
  <c r="P1949" i="1"/>
  <c r="P1950" i="1"/>
  <c r="P1951" i="1"/>
  <c r="P1952" i="1"/>
  <c r="P1953" i="1"/>
  <c r="P1954" i="1"/>
  <c r="P1956" i="1"/>
  <c r="P1957" i="1"/>
  <c r="P1958" i="1"/>
  <c r="P1960" i="1"/>
  <c r="P1961" i="1"/>
  <c r="P1963" i="1"/>
  <c r="P1964" i="1"/>
  <c r="P1965" i="1"/>
  <c r="P1966" i="1"/>
  <c r="P1967" i="1"/>
  <c r="P1968" i="1"/>
  <c r="P1970" i="1"/>
  <c r="P1971" i="1"/>
  <c r="P1972" i="1"/>
  <c r="P1973" i="1"/>
  <c r="P1974" i="1"/>
  <c r="P1975" i="1"/>
  <c r="P1977" i="1"/>
  <c r="P1978" i="1"/>
  <c r="P1979" i="1"/>
  <c r="P1980" i="1"/>
  <c r="P1981" i="1"/>
  <c r="P1982" i="1"/>
  <c r="P1984" i="1"/>
  <c r="P1985" i="1"/>
  <c r="P1986" i="1"/>
  <c r="P1987" i="1"/>
  <c r="P1988" i="1"/>
  <c r="P1989" i="1"/>
  <c r="P1991" i="1"/>
  <c r="P1992" i="1"/>
  <c r="P1993" i="1"/>
  <c r="P1994" i="1"/>
  <c r="P1995" i="1"/>
  <c r="P1996" i="1"/>
  <c r="P1998" i="1"/>
  <c r="P1999" i="1"/>
  <c r="P2000" i="1"/>
  <c r="P2001" i="1"/>
  <c r="P2002" i="1"/>
  <c r="P2003" i="1"/>
  <c r="P2005" i="1"/>
  <c r="P2006" i="1"/>
  <c r="P2007" i="1"/>
  <c r="P2008" i="1"/>
  <c r="P2009" i="1"/>
  <c r="P2010" i="1"/>
  <c r="P2012" i="1"/>
  <c r="P2013" i="1"/>
  <c r="P2014" i="1"/>
  <c r="P2015" i="1"/>
  <c r="P2016" i="1"/>
  <c r="P2017" i="1"/>
  <c r="P2019" i="1"/>
  <c r="P2021" i="1"/>
  <c r="P2022" i="1"/>
  <c r="P2023" i="1"/>
  <c r="P2024" i="1"/>
  <c r="P2026" i="1"/>
  <c r="P2027" i="1"/>
  <c r="P2028" i="1"/>
  <c r="P2029" i="1"/>
  <c r="P2030" i="1"/>
  <c r="P2031" i="1"/>
  <c r="P2033" i="1"/>
  <c r="P2034" i="1"/>
  <c r="P2035" i="1"/>
  <c r="P2036" i="1"/>
  <c r="P2037" i="1"/>
  <c r="P2038" i="1"/>
  <c r="P2040" i="1"/>
  <c r="P2041" i="1"/>
  <c r="P2042" i="1"/>
  <c r="P2043" i="1"/>
  <c r="P2044" i="1"/>
  <c r="P2045" i="1"/>
  <c r="P2047" i="1"/>
  <c r="P2048" i="1"/>
  <c r="P2049" i="1"/>
  <c r="P2050" i="1"/>
  <c r="P2052" i="1"/>
  <c r="P2054" i="1"/>
  <c r="P2055" i="1"/>
  <c r="P2056" i="1"/>
  <c r="P2057" i="1"/>
  <c r="P2058" i="1"/>
  <c r="P2059" i="1"/>
  <c r="P2061" i="1"/>
  <c r="P2062" i="1"/>
  <c r="P2063" i="1"/>
  <c r="P2064" i="1"/>
  <c r="P2065" i="1"/>
  <c r="P2066" i="1"/>
  <c r="P2068" i="1"/>
  <c r="P2069" i="1"/>
  <c r="P2070" i="1"/>
  <c r="P2071" i="1"/>
  <c r="P2072" i="1"/>
  <c r="P2073" i="1"/>
  <c r="P2075" i="1"/>
  <c r="P2076" i="1"/>
  <c r="P2077" i="1"/>
  <c r="P2078" i="1"/>
  <c r="P2079" i="1"/>
  <c r="P2080" i="1"/>
  <c r="P2083" i="1"/>
  <c r="P2084" i="1"/>
  <c r="P2085" i="1"/>
  <c r="P2086" i="1"/>
  <c r="P2087" i="1"/>
  <c r="P2089" i="1"/>
  <c r="P2090" i="1"/>
  <c r="P2091" i="1"/>
  <c r="P2092" i="1"/>
  <c r="P2093" i="1"/>
  <c r="P2094" i="1"/>
  <c r="P2096" i="1"/>
  <c r="P2097" i="1"/>
  <c r="P2098" i="1"/>
  <c r="P2099" i="1"/>
  <c r="P2100" i="1"/>
  <c r="P2101" i="1"/>
  <c r="P2103" i="1"/>
  <c r="P2104" i="1"/>
  <c r="P2105" i="1"/>
  <c r="P2106" i="1"/>
  <c r="P2107" i="1"/>
  <c r="P2108" i="1"/>
  <c r="P2110" i="1"/>
  <c r="P2111" i="1"/>
  <c r="P2113" i="1"/>
  <c r="P2114" i="1"/>
  <c r="P2115" i="1"/>
  <c r="P2117" i="1"/>
  <c r="P2118" i="1"/>
  <c r="P2119" i="1"/>
  <c r="P2120" i="1"/>
  <c r="P2121" i="1"/>
  <c r="P2122" i="1"/>
  <c r="P2124" i="1"/>
  <c r="P2125" i="1"/>
  <c r="P2126" i="1"/>
  <c r="P2127" i="1"/>
  <c r="P2128" i="1"/>
  <c r="P2129" i="1"/>
  <c r="P2131" i="1"/>
  <c r="P2132" i="1"/>
  <c r="P2133" i="1"/>
  <c r="P2134" i="1"/>
  <c r="P2135" i="1"/>
  <c r="P2136" i="1"/>
  <c r="P2138" i="1"/>
  <c r="P2139" i="1"/>
  <c r="P2140" i="1"/>
  <c r="P2141" i="1"/>
  <c r="P2142" i="1"/>
  <c r="P2145" i="1"/>
  <c r="P2146" i="1"/>
  <c r="P2147" i="1"/>
  <c r="P2148" i="1"/>
  <c r="P2149" i="1"/>
  <c r="P2150" i="1"/>
  <c r="P2152" i="1"/>
  <c r="P2153" i="1"/>
  <c r="P2154" i="1"/>
  <c r="P2155" i="1"/>
  <c r="P2156" i="1"/>
  <c r="P2157" i="1"/>
  <c r="P2159" i="1"/>
  <c r="P2160" i="1"/>
  <c r="P2161" i="1"/>
  <c r="P2162" i="1"/>
  <c r="P2163" i="1"/>
  <c r="P2164" i="1"/>
  <c r="P2166" i="1"/>
  <c r="P2167" i="1"/>
  <c r="P2168" i="1"/>
  <c r="P2169" i="1"/>
  <c r="P2170" i="1"/>
  <c r="P2171" i="1"/>
  <c r="P2174" i="1"/>
  <c r="P2175" i="1"/>
  <c r="P2176" i="1"/>
  <c r="P2177" i="1"/>
  <c r="P2178" i="1"/>
  <c r="P2180" i="1"/>
  <c r="P2181" i="1"/>
  <c r="P2182" i="1"/>
  <c r="P2183" i="1"/>
  <c r="P2184" i="1"/>
  <c r="P2185" i="1"/>
  <c r="P2187" i="1"/>
  <c r="P2188" i="1"/>
  <c r="P2189" i="1"/>
  <c r="P2190" i="1"/>
  <c r="P2191" i="1"/>
  <c r="P2192" i="1"/>
  <c r="P2194" i="1"/>
  <c r="P2195" i="1"/>
  <c r="P2196" i="1"/>
  <c r="P2197" i="1"/>
  <c r="P2198" i="1"/>
  <c r="P2199" i="1"/>
  <c r="P2201" i="1"/>
  <c r="P2202" i="1"/>
  <c r="P2203" i="1"/>
  <c r="P2205" i="1"/>
  <c r="P2206" i="1"/>
  <c r="P2208" i="1"/>
  <c r="P2209" i="1"/>
  <c r="P2210" i="1"/>
  <c r="P2211" i="1"/>
  <c r="P2212" i="1"/>
  <c r="P2213" i="1"/>
  <c r="P2215" i="1"/>
  <c r="P2216" i="1"/>
  <c r="P2217" i="1"/>
  <c r="P2218" i="1"/>
  <c r="P2219" i="1"/>
  <c r="P2220" i="1"/>
  <c r="P2222" i="1"/>
  <c r="P2223" i="1"/>
  <c r="P2224" i="1"/>
  <c r="P2225" i="1"/>
  <c r="P2226" i="1"/>
  <c r="P2227" i="1"/>
  <c r="P2229" i="1"/>
  <c r="P2230" i="1"/>
  <c r="P2231" i="1"/>
  <c r="P2232" i="1"/>
  <c r="P2233" i="1"/>
  <c r="P2234" i="1"/>
  <c r="P2236" i="1"/>
  <c r="P2237" i="1"/>
  <c r="P2238" i="1"/>
  <c r="P2239" i="1"/>
  <c r="P2240" i="1"/>
  <c r="P2241" i="1"/>
  <c r="P2243" i="1"/>
  <c r="P2244" i="1"/>
  <c r="P2245" i="1"/>
  <c r="P2246" i="1"/>
  <c r="P2247" i="1"/>
  <c r="P2248" i="1"/>
  <c r="P2250" i="1"/>
  <c r="P2251" i="1"/>
  <c r="P2252" i="1"/>
  <c r="P2253" i="1"/>
  <c r="P2254" i="1"/>
  <c r="P2255" i="1"/>
  <c r="P2257" i="1"/>
  <c r="P2258" i="1"/>
  <c r="P2259" i="1"/>
  <c r="P2260" i="1"/>
  <c r="P2261" i="1"/>
  <c r="P2262" i="1"/>
  <c r="P2264" i="1"/>
  <c r="P2265" i="1"/>
  <c r="P2266" i="1"/>
  <c r="P2267" i="1"/>
  <c r="P2268" i="1"/>
  <c r="P2269" i="1"/>
  <c r="P2271" i="1"/>
  <c r="P2272" i="1"/>
  <c r="P2273" i="1"/>
  <c r="P2274" i="1"/>
  <c r="P2275" i="1"/>
  <c r="P2276" i="1"/>
  <c r="P2278" i="1"/>
  <c r="P2279" i="1"/>
  <c r="P2280" i="1"/>
  <c r="P2281" i="1"/>
  <c r="P2282" i="1"/>
  <c r="P2283" i="1"/>
  <c r="P2285" i="1"/>
  <c r="P2286" i="1"/>
  <c r="P2287" i="1"/>
  <c r="P2288" i="1"/>
  <c r="P2289" i="1"/>
  <c r="P2290" i="1"/>
  <c r="P2292" i="1"/>
  <c r="P2293" i="1"/>
  <c r="P2295" i="1"/>
  <c r="P2296" i="1"/>
  <c r="P2297" i="1"/>
  <c r="P2299" i="1"/>
  <c r="P2300" i="1"/>
  <c r="P2301" i="1"/>
  <c r="P2302" i="1"/>
  <c r="P2303" i="1"/>
  <c r="P2304" i="1"/>
  <c r="P2306" i="1"/>
  <c r="P2307" i="1"/>
  <c r="P2308" i="1"/>
  <c r="P2309" i="1"/>
  <c r="P2310" i="1"/>
  <c r="P2311" i="1"/>
  <c r="P2313" i="1"/>
  <c r="P2314" i="1"/>
  <c r="P2315" i="1"/>
  <c r="P2316" i="1"/>
  <c r="P2317" i="1"/>
  <c r="P2318" i="1"/>
  <c r="P2320" i="1"/>
  <c r="P2321" i="1"/>
  <c r="P2322" i="1"/>
  <c r="P2323" i="1"/>
  <c r="P2325" i="1"/>
  <c r="P2327" i="1"/>
  <c r="P2328" i="1"/>
  <c r="P2329" i="1"/>
  <c r="P2330" i="1"/>
  <c r="P2331" i="1"/>
  <c r="P2332" i="1"/>
  <c r="P2334" i="1"/>
  <c r="P2335" i="1"/>
  <c r="P2336" i="1"/>
  <c r="P2337" i="1"/>
  <c r="P2338" i="1"/>
  <c r="P2339" i="1"/>
  <c r="P2341" i="1"/>
  <c r="P2342" i="1"/>
  <c r="P2343" i="1"/>
  <c r="P2344" i="1"/>
  <c r="P2345" i="1"/>
  <c r="P2346" i="1"/>
  <c r="P2348" i="1"/>
  <c r="P2349" i="1"/>
  <c r="P2350" i="1"/>
  <c r="P2351" i="1"/>
  <c r="P2352" i="1"/>
  <c r="P2353" i="1"/>
  <c r="P2356" i="1"/>
  <c r="P2357" i="1"/>
  <c r="P2358" i="1"/>
  <c r="P2359" i="1"/>
  <c r="P2360" i="1"/>
  <c r="P2362" i="1"/>
  <c r="P2363" i="1"/>
  <c r="P2364" i="1"/>
  <c r="P2365" i="1"/>
  <c r="P2366" i="1"/>
  <c r="P2367" i="1"/>
  <c r="P2369" i="1"/>
  <c r="P2370" i="1"/>
  <c r="P2371" i="1"/>
  <c r="P2372" i="1"/>
  <c r="P2373" i="1"/>
  <c r="P2374" i="1"/>
  <c r="P2376" i="1"/>
  <c r="P2377" i="1"/>
  <c r="P2378" i="1"/>
  <c r="P2379" i="1"/>
  <c r="P2380" i="1"/>
  <c r="P2381" i="1"/>
  <c r="P2383" i="1"/>
  <c r="P2384" i="1"/>
  <c r="P2386" i="1"/>
  <c r="P2387" i="1"/>
  <c r="P2388" i="1"/>
  <c r="P2390" i="1"/>
  <c r="P2391" i="1"/>
  <c r="P2392" i="1"/>
  <c r="P2393" i="1"/>
  <c r="P2394" i="1"/>
  <c r="P2395" i="1"/>
  <c r="P2397" i="1"/>
  <c r="P2398" i="1"/>
  <c r="P2399" i="1"/>
  <c r="P2400" i="1"/>
  <c r="P2401" i="1"/>
  <c r="P2402" i="1"/>
  <c r="P2404" i="1"/>
  <c r="P2405" i="1"/>
  <c r="P2406" i="1"/>
  <c r="P2407" i="1"/>
  <c r="P2408" i="1"/>
  <c r="P2409" i="1"/>
  <c r="P2411" i="1"/>
  <c r="P2412" i="1"/>
  <c r="P2413" i="1"/>
  <c r="P2414" i="1"/>
  <c r="P2415" i="1"/>
  <c r="P2418" i="1"/>
  <c r="P2419" i="1"/>
  <c r="P2420" i="1"/>
  <c r="P2421" i="1"/>
  <c r="P2422" i="1"/>
  <c r="P2423" i="1"/>
  <c r="P2425" i="1"/>
  <c r="P2426" i="1"/>
  <c r="P2427" i="1"/>
  <c r="P2428" i="1"/>
  <c r="P2429" i="1"/>
  <c r="P2430" i="1"/>
  <c r="P2432" i="1"/>
  <c r="P2433" i="1"/>
  <c r="P2434" i="1"/>
  <c r="P2435" i="1"/>
  <c r="P2436" i="1"/>
  <c r="P2437" i="1"/>
  <c r="P2439" i="1"/>
  <c r="P2440" i="1"/>
  <c r="P2441" i="1"/>
  <c r="P2442" i="1"/>
  <c r="P2443" i="1"/>
  <c r="P2444" i="1"/>
  <c r="P2446" i="1"/>
  <c r="P2448" i="1"/>
  <c r="P2449" i="1"/>
  <c r="P2450" i="1"/>
  <c r="P2451" i="1"/>
  <c r="P2453" i="1"/>
  <c r="P2454" i="1"/>
  <c r="P2455" i="1"/>
  <c r="P2456" i="1"/>
  <c r="P2457" i="1"/>
  <c r="P2458" i="1"/>
  <c r="P2460" i="1"/>
  <c r="P2461" i="1"/>
  <c r="P2462" i="1"/>
  <c r="P2463" i="1"/>
  <c r="P2464" i="1"/>
  <c r="P2465" i="1"/>
  <c r="P2467" i="1"/>
  <c r="P2468" i="1"/>
  <c r="P2469" i="1"/>
  <c r="P2470" i="1"/>
  <c r="P2471" i="1"/>
  <c r="P2472" i="1"/>
  <c r="P2474" i="1"/>
  <c r="P2475" i="1"/>
  <c r="P2476" i="1"/>
  <c r="P2478" i="1"/>
  <c r="P2479" i="1"/>
  <c r="P2481" i="1"/>
  <c r="P2482" i="1"/>
  <c r="P2483" i="1"/>
  <c r="P2484" i="1"/>
  <c r="P2485" i="1"/>
  <c r="P2486" i="1"/>
  <c r="P2488" i="1"/>
  <c r="P2489" i="1"/>
  <c r="P2490" i="1"/>
  <c r="P2491" i="1"/>
  <c r="P2492" i="1"/>
  <c r="P2493" i="1"/>
  <c r="P2495" i="1"/>
  <c r="P2496" i="1"/>
  <c r="P2497" i="1"/>
  <c r="P2498" i="1"/>
  <c r="P2499" i="1"/>
  <c r="P2500" i="1"/>
  <c r="P2502" i="1"/>
  <c r="P2503" i="1"/>
  <c r="P2504" i="1"/>
  <c r="P2505" i="1"/>
  <c r="P2506" i="1"/>
  <c r="P2507" i="1"/>
  <c r="P2509" i="1"/>
  <c r="P2510" i="1"/>
  <c r="P2511" i="1"/>
  <c r="P2512" i="1"/>
  <c r="P2513" i="1"/>
  <c r="P2514" i="1"/>
  <c r="P2516" i="1"/>
  <c r="P2517" i="1"/>
  <c r="P2518" i="1"/>
  <c r="P2519" i="1"/>
  <c r="P2520" i="1"/>
  <c r="P2521" i="1"/>
  <c r="P2523" i="1"/>
  <c r="P2524" i="1"/>
  <c r="P2525" i="1"/>
  <c r="P2526" i="1"/>
  <c r="P2527" i="1"/>
  <c r="P2528" i="1"/>
  <c r="P2530" i="1"/>
  <c r="P2531" i="1"/>
  <c r="P2532" i="1"/>
  <c r="P2533" i="1"/>
  <c r="P2534" i="1"/>
  <c r="P2535" i="1"/>
  <c r="P2537" i="1"/>
  <c r="P2539" i="1"/>
  <c r="P2540" i="1"/>
  <c r="P2541" i="1"/>
  <c r="P2542" i="1"/>
  <c r="P2544" i="1"/>
  <c r="P2545" i="1"/>
  <c r="P2546" i="1"/>
  <c r="P2547" i="1"/>
  <c r="P2548" i="1"/>
  <c r="P2549" i="1"/>
  <c r="P2551" i="1"/>
  <c r="P2552" i="1"/>
  <c r="P2553" i="1"/>
  <c r="P2554" i="1"/>
  <c r="P2555" i="1"/>
  <c r="P2556" i="1"/>
  <c r="P2558" i="1"/>
  <c r="P2559" i="1"/>
  <c r="P2560" i="1"/>
  <c r="P2561" i="1"/>
  <c r="P2562" i="1"/>
  <c r="P2563" i="1"/>
  <c r="P2565" i="1"/>
  <c r="P2566" i="1"/>
  <c r="P2567" i="1"/>
  <c r="P2568" i="1"/>
  <c r="P2570" i="1"/>
  <c r="P2572" i="1"/>
  <c r="P2573" i="1"/>
  <c r="P2574" i="1"/>
  <c r="P2575" i="1"/>
  <c r="P2576" i="1"/>
  <c r="P2577" i="1"/>
  <c r="P2579" i="1"/>
  <c r="P2580" i="1"/>
  <c r="P2581" i="1"/>
  <c r="P2582" i="1"/>
  <c r="P2583" i="1"/>
  <c r="P2584" i="1"/>
  <c r="P2586" i="1"/>
  <c r="P2587" i="1"/>
  <c r="P2588" i="1"/>
  <c r="P2589" i="1"/>
  <c r="P2590" i="1"/>
  <c r="P2591" i="1"/>
  <c r="P2593" i="1"/>
  <c r="P2594" i="1"/>
  <c r="P2595" i="1"/>
  <c r="P2596" i="1"/>
  <c r="P2597" i="1"/>
  <c r="P2598" i="1"/>
  <c r="P2601" i="1"/>
  <c r="P2602" i="1"/>
  <c r="P2603" i="1"/>
  <c r="P2604" i="1"/>
  <c r="P2605" i="1"/>
  <c r="P2607" i="1"/>
  <c r="P2608" i="1"/>
  <c r="P2609" i="1"/>
  <c r="P2610" i="1"/>
  <c r="P2611" i="1"/>
  <c r="P2612" i="1"/>
  <c r="P2614" i="1"/>
  <c r="P2615" i="1"/>
  <c r="P2616" i="1"/>
  <c r="P2617" i="1"/>
  <c r="P2618" i="1"/>
  <c r="P2619" i="1"/>
  <c r="P2621" i="1"/>
  <c r="P2622" i="1"/>
  <c r="P2623" i="1"/>
  <c r="P2624" i="1"/>
  <c r="P2625" i="1"/>
  <c r="P2626" i="1"/>
  <c r="P2628" i="1"/>
  <c r="P2630" i="1"/>
  <c r="P2631" i="1"/>
  <c r="P2632" i="1"/>
  <c r="P2633" i="1"/>
  <c r="P2635" i="1"/>
  <c r="P2636" i="1"/>
  <c r="P2637" i="1"/>
  <c r="P2638" i="1"/>
  <c r="P2639" i="1"/>
  <c r="P2640" i="1"/>
  <c r="P2642" i="1"/>
  <c r="P2643" i="1"/>
  <c r="P2644" i="1"/>
  <c r="P2645" i="1"/>
  <c r="P2646" i="1"/>
  <c r="P2647" i="1"/>
  <c r="P2649" i="1"/>
  <c r="P2650" i="1"/>
  <c r="P2651" i="1"/>
  <c r="P2652" i="1"/>
  <c r="P2653" i="1"/>
  <c r="P2654" i="1"/>
  <c r="P2656" i="1"/>
  <c r="P2657" i="1"/>
  <c r="P2658" i="1"/>
  <c r="P2659" i="1"/>
  <c r="P2661" i="1"/>
  <c r="P2663" i="1"/>
  <c r="P2664" i="1"/>
  <c r="P2665" i="1"/>
  <c r="P2666" i="1"/>
  <c r="P2667" i="1"/>
  <c r="P2668" i="1"/>
  <c r="P2670" i="1"/>
  <c r="P2671" i="1"/>
  <c r="P2672" i="1"/>
  <c r="P2673" i="1"/>
  <c r="P2674" i="1"/>
  <c r="P2675" i="1"/>
  <c r="P2677" i="1"/>
  <c r="P2678" i="1"/>
  <c r="P2679" i="1"/>
  <c r="P2680" i="1"/>
  <c r="P2681" i="1"/>
  <c r="P2682" i="1"/>
  <c r="P2684" i="1"/>
  <c r="P2685" i="1"/>
  <c r="P2686" i="1"/>
  <c r="P2687" i="1"/>
  <c r="P2688" i="1"/>
  <c r="P2689" i="1"/>
  <c r="P2691" i="1"/>
  <c r="P2692" i="1"/>
  <c r="P2693" i="1"/>
  <c r="P2694" i="1"/>
  <c r="P2695" i="1"/>
  <c r="P2696" i="1"/>
  <c r="P2698" i="1"/>
  <c r="P2699" i="1"/>
  <c r="P2700" i="1"/>
  <c r="P2701" i="1"/>
  <c r="P2702" i="1"/>
  <c r="P2703" i="1"/>
  <c r="P2705" i="1"/>
  <c r="P2706" i="1"/>
  <c r="P2707" i="1"/>
  <c r="P2708" i="1"/>
  <c r="P2709" i="1"/>
  <c r="P2710" i="1"/>
  <c r="P2712" i="1"/>
  <c r="P2713" i="1"/>
  <c r="P2714" i="1"/>
  <c r="P2715" i="1"/>
  <c r="P2716" i="1"/>
  <c r="P2717" i="1"/>
  <c r="P2719" i="1"/>
  <c r="P2720" i="1"/>
  <c r="P2722" i="1"/>
  <c r="P2723" i="1"/>
  <c r="P2724" i="1"/>
  <c r="P2726" i="1"/>
  <c r="P2727" i="1"/>
  <c r="P2728" i="1"/>
  <c r="P2729" i="1"/>
  <c r="P2730" i="1"/>
  <c r="P2731" i="1"/>
  <c r="P2733" i="1"/>
  <c r="P2734" i="1"/>
  <c r="P2735" i="1"/>
  <c r="P2736" i="1"/>
  <c r="P2737" i="1"/>
  <c r="P2738" i="1"/>
  <c r="P2740" i="1"/>
  <c r="P2741" i="1"/>
  <c r="P2742" i="1"/>
  <c r="P2743" i="1"/>
  <c r="P2744" i="1"/>
  <c r="P2745" i="1"/>
  <c r="P2747" i="1"/>
  <c r="P2748" i="1"/>
  <c r="P2749" i="1"/>
  <c r="P2750" i="1"/>
  <c r="P2752" i="1"/>
  <c r="P2754" i="1"/>
  <c r="P2755" i="1"/>
  <c r="P2756" i="1"/>
  <c r="P2757" i="1"/>
  <c r="P2758" i="1"/>
  <c r="P2759" i="1"/>
  <c r="P2761" i="1"/>
  <c r="P2762" i="1"/>
  <c r="P2763" i="1"/>
  <c r="P2764" i="1"/>
  <c r="P2765" i="1"/>
  <c r="P2766" i="1"/>
  <c r="P2768" i="1"/>
  <c r="P2769" i="1"/>
  <c r="P2770" i="1"/>
  <c r="P2771" i="1"/>
  <c r="P2772" i="1"/>
  <c r="P2773" i="1"/>
  <c r="P2775" i="1"/>
  <c r="P2776" i="1"/>
  <c r="P2777" i="1"/>
  <c r="P2778" i="1"/>
  <c r="P2779" i="1"/>
  <c r="P2780" i="1"/>
  <c r="P2783" i="1"/>
  <c r="P2784" i="1"/>
  <c r="P2785" i="1"/>
  <c r="P2786" i="1"/>
  <c r="P2787" i="1"/>
  <c r="P2789" i="1"/>
  <c r="P2790" i="1"/>
  <c r="P2791" i="1"/>
  <c r="P2792" i="1"/>
  <c r="P2793" i="1"/>
  <c r="P2794" i="1"/>
  <c r="P2796" i="1"/>
  <c r="P2797" i="1"/>
  <c r="P2798" i="1"/>
  <c r="P2799" i="1"/>
  <c r="P2800" i="1"/>
  <c r="P2801" i="1"/>
  <c r="P2803" i="1"/>
  <c r="P2804" i="1"/>
  <c r="P2805" i="1"/>
  <c r="P2806" i="1"/>
  <c r="P2807" i="1"/>
  <c r="P2808" i="1"/>
  <c r="P2810" i="1"/>
  <c r="P2811" i="1"/>
  <c r="P2812" i="1"/>
  <c r="P2814" i="1"/>
  <c r="P2815" i="1"/>
  <c r="P2817" i="1"/>
  <c r="P2818" i="1"/>
  <c r="P2819" i="1"/>
  <c r="P2820" i="1"/>
  <c r="P2821" i="1"/>
  <c r="P2822" i="1"/>
  <c r="P2824" i="1"/>
  <c r="P2825" i="1"/>
  <c r="P2826" i="1"/>
  <c r="P2827" i="1"/>
  <c r="P2828" i="1"/>
  <c r="P2829" i="1"/>
  <c r="P2831" i="1"/>
  <c r="P2832" i="1"/>
  <c r="P2833" i="1"/>
  <c r="P2834" i="1"/>
  <c r="P2835" i="1"/>
  <c r="P2836" i="1"/>
  <c r="P2838" i="1"/>
  <c r="P2839" i="1"/>
  <c r="P2840" i="1"/>
  <c r="P2841" i="1"/>
  <c r="P2842" i="1"/>
  <c r="P2845" i="1"/>
  <c r="P2846" i="1"/>
  <c r="P2847" i="1"/>
  <c r="P2848" i="1"/>
  <c r="P2849" i="1"/>
  <c r="P2850" i="1"/>
  <c r="P2852" i="1"/>
  <c r="P2853" i="1"/>
  <c r="P2854" i="1"/>
  <c r="P2855" i="1"/>
  <c r="P2856" i="1"/>
  <c r="P2857" i="1"/>
  <c r="P2859" i="1"/>
  <c r="P2860" i="1"/>
  <c r="P2861" i="1"/>
  <c r="P2862" i="1"/>
  <c r="P2863" i="1"/>
  <c r="P2864" i="1"/>
  <c r="P2866" i="1"/>
  <c r="P2867" i="1"/>
  <c r="P2868" i="1"/>
  <c r="P2869" i="1"/>
  <c r="P2870" i="1"/>
  <c r="P2871" i="1"/>
  <c r="P2873" i="1"/>
  <c r="P2875" i="1"/>
  <c r="P2876" i="1"/>
  <c r="P2877" i="1"/>
  <c r="P2878" i="1"/>
  <c r="P2880" i="1"/>
  <c r="P2881" i="1"/>
  <c r="P2882" i="1"/>
  <c r="P2883" i="1"/>
  <c r="P2884" i="1"/>
  <c r="P2885" i="1"/>
  <c r="P2887" i="1"/>
  <c r="P2888" i="1"/>
  <c r="P2889" i="1"/>
  <c r="P2890" i="1"/>
  <c r="P2891" i="1"/>
  <c r="P2892" i="1"/>
  <c r="P2894" i="1"/>
  <c r="P2895" i="1"/>
  <c r="P2896" i="1"/>
  <c r="P2897" i="1"/>
  <c r="P2898" i="1"/>
  <c r="P2899" i="1"/>
  <c r="P2901" i="1"/>
  <c r="P2902" i="1"/>
  <c r="P2903" i="1"/>
  <c r="P2905" i="1"/>
  <c r="P2906" i="1"/>
  <c r="P2908" i="1"/>
  <c r="P2909" i="1"/>
  <c r="P2910" i="1"/>
  <c r="P2911" i="1"/>
  <c r="P2912" i="1"/>
  <c r="P2913" i="1"/>
  <c r="P2915" i="1"/>
  <c r="P2916" i="1"/>
  <c r="P2917" i="1"/>
  <c r="P2918" i="1"/>
  <c r="P2919" i="1"/>
  <c r="P2920" i="1"/>
  <c r="P2922" i="1"/>
  <c r="P2923" i="1"/>
  <c r="P2924" i="1"/>
  <c r="P2925" i="1"/>
  <c r="P2926" i="1"/>
  <c r="P2927" i="1"/>
  <c r="P2929" i="1"/>
  <c r="P2930" i="1"/>
  <c r="P2931" i="1"/>
  <c r="P2932" i="1"/>
  <c r="P2933" i="1"/>
  <c r="P2934" i="1"/>
  <c r="P2936" i="1"/>
  <c r="P2937" i="1"/>
  <c r="P2938" i="1"/>
  <c r="P2939" i="1"/>
  <c r="P2940" i="1"/>
  <c r="P2941" i="1"/>
  <c r="P2943" i="1"/>
  <c r="P2944" i="1"/>
  <c r="P2945" i="1"/>
  <c r="P2946" i="1"/>
  <c r="P2947" i="1"/>
  <c r="P2948" i="1"/>
  <c r="P2950" i="1"/>
  <c r="P2951" i="1"/>
  <c r="P2952" i="1"/>
  <c r="P2953" i="1"/>
  <c r="P2954" i="1"/>
  <c r="P2955" i="1"/>
  <c r="P2957" i="1"/>
  <c r="P2958" i="1"/>
  <c r="P2959" i="1"/>
  <c r="P2960" i="1"/>
  <c r="P2961" i="1"/>
  <c r="P2962" i="1"/>
  <c r="P2964" i="1"/>
  <c r="P2965" i="1"/>
  <c r="P2967" i="1"/>
  <c r="P2968" i="1"/>
  <c r="P2969" i="1"/>
  <c r="P2971" i="1"/>
  <c r="P2972" i="1"/>
  <c r="P2973" i="1"/>
  <c r="P2974" i="1"/>
  <c r="P2975" i="1"/>
  <c r="P2976" i="1"/>
  <c r="P2978" i="1"/>
  <c r="P2979" i="1"/>
  <c r="P2980" i="1"/>
  <c r="P2981" i="1"/>
  <c r="P2982" i="1"/>
  <c r="P2983" i="1"/>
  <c r="P2985" i="1"/>
  <c r="P2986" i="1"/>
  <c r="P2987" i="1"/>
  <c r="P2988" i="1"/>
  <c r="P2989" i="1"/>
  <c r="P2990" i="1"/>
  <c r="P2992" i="1"/>
  <c r="P2993" i="1"/>
  <c r="P2995" i="1"/>
  <c r="P2996" i="1"/>
  <c r="P2997" i="1"/>
  <c r="P2999" i="1"/>
  <c r="P3000" i="1"/>
  <c r="P3001" i="1"/>
  <c r="P3002" i="1"/>
  <c r="P3003" i="1"/>
  <c r="P3004" i="1"/>
  <c r="P3006" i="1"/>
  <c r="P3007" i="1"/>
  <c r="P3008" i="1"/>
  <c r="P3009" i="1"/>
  <c r="P3010" i="1"/>
  <c r="P3011" i="1"/>
  <c r="P3013" i="1"/>
  <c r="P3014" i="1"/>
  <c r="P3015" i="1"/>
  <c r="P3016" i="1"/>
  <c r="P3017" i="1"/>
  <c r="P3018" i="1"/>
  <c r="P3020" i="1"/>
  <c r="P3021" i="1"/>
  <c r="P3022" i="1"/>
  <c r="P3023" i="1"/>
  <c r="P3024" i="1"/>
  <c r="P3027" i="1"/>
  <c r="P3028" i="1"/>
  <c r="P3029" i="1"/>
  <c r="P3030" i="1"/>
  <c r="P3031" i="1"/>
  <c r="P3032" i="1"/>
  <c r="P3034" i="1"/>
  <c r="P3035" i="1"/>
  <c r="P3036" i="1"/>
  <c r="P3037" i="1"/>
  <c r="P3038" i="1"/>
  <c r="P3039" i="1"/>
  <c r="P3041" i="1"/>
  <c r="P3042" i="1"/>
  <c r="P3043" i="1"/>
  <c r="P3044" i="1"/>
  <c r="P3045" i="1"/>
  <c r="P3046" i="1"/>
  <c r="P3048" i="1"/>
  <c r="P3049" i="1"/>
  <c r="P3050" i="1"/>
  <c r="P3051" i="1"/>
  <c r="P3052" i="1"/>
  <c r="P3053" i="1"/>
  <c r="P3056" i="1"/>
  <c r="P3057" i="1"/>
  <c r="P3058" i="1"/>
  <c r="P3059" i="1"/>
  <c r="P3060" i="1"/>
  <c r="P3062" i="1"/>
  <c r="P3063" i="1"/>
  <c r="P3064" i="1"/>
  <c r="P3065" i="1"/>
  <c r="P3066" i="1"/>
  <c r="P3067" i="1"/>
  <c r="P3069" i="1"/>
  <c r="P3070" i="1"/>
  <c r="P3071" i="1"/>
  <c r="P3072" i="1"/>
  <c r="P3073" i="1"/>
  <c r="P3074" i="1"/>
  <c r="P3076" i="1"/>
  <c r="P3077" i="1"/>
  <c r="P3078" i="1"/>
  <c r="P3079" i="1"/>
  <c r="P3080" i="1"/>
  <c r="P3081" i="1"/>
  <c r="P3083" i="1"/>
  <c r="P3084" i="1"/>
  <c r="P3085" i="1"/>
  <c r="P3087" i="1"/>
  <c r="P3088" i="1"/>
  <c r="P3090" i="1"/>
  <c r="P3091" i="1"/>
  <c r="P3092" i="1"/>
  <c r="P3093" i="1"/>
  <c r="P3094" i="1"/>
  <c r="P3095" i="1"/>
  <c r="P3097" i="1"/>
  <c r="P3098" i="1"/>
  <c r="P3099" i="1"/>
  <c r="P3100" i="1"/>
  <c r="P3101" i="1"/>
  <c r="P3102" i="1"/>
  <c r="P3104" i="1"/>
  <c r="P3105" i="1"/>
  <c r="P3106" i="1"/>
  <c r="P3107" i="1"/>
  <c r="P3108" i="1"/>
  <c r="P3109" i="1"/>
  <c r="P3111" i="1"/>
  <c r="P3112" i="1"/>
  <c r="P3113" i="1"/>
  <c r="P3114" i="1"/>
  <c r="P3115" i="1"/>
  <c r="P3118" i="1"/>
  <c r="P3119" i="1"/>
  <c r="P3120" i="1"/>
  <c r="P3121" i="1"/>
  <c r="P3122" i="1"/>
  <c r="P3123" i="1"/>
  <c r="P3125" i="1"/>
  <c r="P3126" i="1"/>
  <c r="P3127" i="1"/>
  <c r="P3128" i="1"/>
  <c r="P3129" i="1"/>
  <c r="P3130" i="1"/>
  <c r="P3132" i="1"/>
  <c r="P3133" i="1"/>
  <c r="P3134" i="1"/>
  <c r="P3135" i="1"/>
  <c r="P3136" i="1"/>
  <c r="P3137" i="1"/>
  <c r="P3139" i="1"/>
  <c r="P3140" i="1"/>
  <c r="P3141" i="1"/>
  <c r="P3142" i="1"/>
  <c r="P3143" i="1"/>
  <c r="P3144" i="1"/>
  <c r="P3146" i="1"/>
  <c r="P3148" i="1"/>
  <c r="P3149" i="1"/>
  <c r="P3150" i="1"/>
  <c r="P3151" i="1"/>
  <c r="P3153" i="1"/>
  <c r="P3154" i="1"/>
  <c r="P3155" i="1"/>
  <c r="P3156" i="1"/>
  <c r="P3157" i="1"/>
  <c r="P3158" i="1"/>
  <c r="P3160" i="1"/>
  <c r="P3161" i="1"/>
  <c r="P3162" i="1"/>
  <c r="P3163" i="1"/>
  <c r="P3164" i="1"/>
  <c r="P3165" i="1"/>
  <c r="P3167" i="1"/>
  <c r="P3168" i="1"/>
  <c r="P3169" i="1"/>
  <c r="P3170" i="1"/>
  <c r="P3171" i="1"/>
  <c r="P3172" i="1"/>
  <c r="P3174" i="1"/>
  <c r="P3175" i="1"/>
  <c r="P3176" i="1"/>
  <c r="P3177" i="1"/>
  <c r="P3179" i="1"/>
  <c r="P3181" i="1"/>
  <c r="P3182" i="1"/>
  <c r="P3183" i="1"/>
  <c r="P3184" i="1"/>
  <c r="P3185" i="1"/>
  <c r="P3186" i="1"/>
  <c r="P3188" i="1"/>
  <c r="P3189" i="1"/>
  <c r="P3190" i="1"/>
  <c r="P3191" i="1"/>
  <c r="P3192" i="1"/>
  <c r="P3193" i="1"/>
  <c r="P3195" i="1"/>
  <c r="P3196" i="1"/>
  <c r="P3197" i="1"/>
  <c r="P3198" i="1"/>
  <c r="P3199" i="1"/>
  <c r="P3200" i="1"/>
  <c r="P3202" i="1"/>
  <c r="P3203" i="1"/>
  <c r="P3204" i="1"/>
  <c r="P3205" i="1"/>
  <c r="P3206" i="1"/>
  <c r="P3207" i="1"/>
  <c r="P3209" i="1"/>
  <c r="P3210" i="1"/>
  <c r="P3211" i="1"/>
  <c r="P3212" i="1"/>
  <c r="P3213" i="1"/>
  <c r="P3214" i="1"/>
  <c r="P3216" i="1"/>
  <c r="P3217" i="1"/>
  <c r="P3218" i="1"/>
  <c r="P3219" i="1"/>
  <c r="P3220" i="1"/>
  <c r="P3221" i="1"/>
  <c r="P3223" i="1"/>
  <c r="P3224" i="1"/>
  <c r="P3225" i="1"/>
  <c r="P3226" i="1"/>
  <c r="P3227" i="1"/>
  <c r="P3228" i="1"/>
  <c r="P3230" i="1"/>
  <c r="P3231" i="1"/>
  <c r="P3232" i="1"/>
  <c r="P3233" i="1"/>
  <c r="P3234" i="1"/>
  <c r="P3235" i="1"/>
  <c r="P3237" i="1"/>
  <c r="P3238" i="1"/>
  <c r="P3240" i="1"/>
  <c r="P3241" i="1"/>
  <c r="P3242" i="1"/>
  <c r="P3244" i="1"/>
  <c r="P3245" i="1"/>
  <c r="P3246" i="1"/>
  <c r="P3247" i="1"/>
  <c r="P3248" i="1"/>
  <c r="P3249" i="1"/>
  <c r="P3251" i="1"/>
  <c r="P3252" i="1"/>
  <c r="P3253" i="1"/>
  <c r="P3254" i="1"/>
  <c r="P3255" i="1"/>
  <c r="P3256" i="1"/>
  <c r="P3258" i="1"/>
  <c r="P3259" i="1"/>
  <c r="P3260" i="1"/>
  <c r="P3261" i="1"/>
  <c r="P3262" i="1"/>
  <c r="P3263" i="1"/>
  <c r="P3265" i="1"/>
  <c r="P3266" i="1"/>
  <c r="P3267" i="1"/>
  <c r="P3268" i="1"/>
  <c r="P3270" i="1"/>
  <c r="P3272" i="1"/>
  <c r="P3273" i="1"/>
  <c r="P3274" i="1"/>
  <c r="P3275" i="1"/>
  <c r="P3276" i="1"/>
  <c r="P3277" i="1"/>
  <c r="P3279" i="1"/>
  <c r="P3280" i="1"/>
  <c r="P3281" i="1"/>
  <c r="P3282" i="1"/>
  <c r="P3283" i="1"/>
  <c r="P3284" i="1"/>
  <c r="P3286" i="1"/>
  <c r="P3287" i="1"/>
  <c r="P3288" i="1"/>
  <c r="P3289" i="1"/>
  <c r="P3290" i="1"/>
  <c r="P3291" i="1"/>
  <c r="P3293" i="1"/>
  <c r="P3294" i="1"/>
  <c r="P3295" i="1"/>
  <c r="P3296" i="1"/>
  <c r="P3297" i="1"/>
  <c r="P3298" i="1"/>
  <c r="P3301" i="1"/>
  <c r="P3302" i="1"/>
  <c r="P3303" i="1"/>
  <c r="P3304" i="1"/>
  <c r="P3305" i="1"/>
  <c r="P3307" i="1"/>
  <c r="P3308" i="1"/>
  <c r="P3309" i="1"/>
  <c r="P3310" i="1"/>
  <c r="P3311" i="1"/>
  <c r="P3312" i="1"/>
  <c r="P3314" i="1"/>
  <c r="P3315" i="1"/>
  <c r="P3316" i="1"/>
  <c r="P3317" i="1"/>
  <c r="P3318" i="1"/>
  <c r="P3319" i="1"/>
  <c r="P3321" i="1"/>
  <c r="P3322" i="1"/>
  <c r="P3323" i="1"/>
  <c r="P3324" i="1"/>
  <c r="P3325" i="1"/>
  <c r="P3326" i="1"/>
  <c r="P3328" i="1"/>
  <c r="P3329" i="1"/>
  <c r="P3330" i="1"/>
  <c r="P3332" i="1"/>
  <c r="P3333" i="1"/>
  <c r="P3335" i="1"/>
  <c r="P3336" i="1"/>
  <c r="P3337" i="1"/>
  <c r="P3338" i="1"/>
  <c r="P3339" i="1"/>
  <c r="P3340" i="1"/>
  <c r="P3342" i="1"/>
  <c r="P3343" i="1"/>
  <c r="P3344" i="1"/>
  <c r="P3345" i="1"/>
  <c r="P3346" i="1"/>
  <c r="P3347" i="1"/>
  <c r="P3349" i="1"/>
  <c r="P3350" i="1"/>
  <c r="P3351" i="1"/>
  <c r="P3352" i="1"/>
  <c r="P3353" i="1"/>
  <c r="P3354" i="1"/>
  <c r="P3356" i="1"/>
  <c r="P3357" i="1"/>
  <c r="P3358" i="1"/>
  <c r="P3360" i="1"/>
  <c r="P3361" i="1"/>
  <c r="P3363" i="1"/>
  <c r="P3364" i="1"/>
  <c r="P3365" i="1"/>
  <c r="P3366" i="1"/>
  <c r="P3367" i="1"/>
  <c r="P3368" i="1"/>
  <c r="P3370" i="1"/>
  <c r="P3371" i="1"/>
  <c r="P3372" i="1"/>
  <c r="P3373" i="1"/>
  <c r="P3374" i="1"/>
  <c r="P3375" i="1"/>
  <c r="P3377" i="1"/>
  <c r="P3378" i="1"/>
  <c r="P3379" i="1"/>
  <c r="P3380" i="1"/>
  <c r="P3381" i="1"/>
  <c r="P3382" i="1"/>
  <c r="P3384" i="1"/>
  <c r="P3385" i="1"/>
  <c r="P3386" i="1"/>
  <c r="P3387" i="1"/>
  <c r="P3388" i="1"/>
  <c r="P3389" i="1"/>
  <c r="P3391" i="1"/>
  <c r="P3392" i="1"/>
  <c r="P3393" i="1"/>
  <c r="P3394" i="1"/>
  <c r="P3395" i="1"/>
  <c r="P3396" i="1"/>
  <c r="P3398" i="1"/>
  <c r="P3399" i="1"/>
  <c r="P3400" i="1"/>
  <c r="P3401" i="1"/>
  <c r="P3402" i="1"/>
  <c r="P3403" i="1"/>
  <c r="P3405" i="1"/>
  <c r="P3406" i="1"/>
  <c r="P3407" i="1"/>
  <c r="P3408" i="1"/>
  <c r="P3409" i="1"/>
  <c r="P3410" i="1"/>
  <c r="P3412" i="1"/>
  <c r="P3413" i="1"/>
  <c r="P3414" i="1"/>
  <c r="P3415" i="1"/>
  <c r="P3416" i="1"/>
  <c r="P3417" i="1"/>
  <c r="P3419" i="1"/>
  <c r="P3421" i="1"/>
  <c r="P3422" i="1"/>
  <c r="P3423" i="1"/>
  <c r="P3424" i="1"/>
  <c r="P3426" i="1"/>
  <c r="P3427" i="1"/>
  <c r="P3428" i="1"/>
  <c r="P3429" i="1"/>
  <c r="P3430" i="1"/>
  <c r="P3431" i="1"/>
  <c r="P3433" i="1"/>
  <c r="P3434" i="1"/>
  <c r="P3435" i="1"/>
  <c r="P3436" i="1"/>
  <c r="P3437" i="1"/>
  <c r="P3438" i="1"/>
  <c r="P3440" i="1"/>
  <c r="P3441" i="1"/>
  <c r="P3442" i="1"/>
  <c r="P3443" i="1"/>
  <c r="P3444" i="1"/>
  <c r="P3445" i="1"/>
  <c r="P3447" i="1"/>
  <c r="P3448" i="1"/>
  <c r="P3449" i="1"/>
  <c r="P3450" i="1"/>
  <c r="P3452" i="1"/>
  <c r="P3454" i="1"/>
  <c r="P3455" i="1"/>
  <c r="P3456" i="1"/>
  <c r="P3457" i="1"/>
  <c r="P3458" i="1"/>
  <c r="P3459" i="1"/>
  <c r="P3461" i="1"/>
  <c r="P3462" i="1"/>
  <c r="P3463" i="1"/>
  <c r="P3464" i="1"/>
  <c r="P3465" i="1"/>
  <c r="P3466" i="1"/>
  <c r="P3468" i="1"/>
  <c r="P3469" i="1"/>
  <c r="P3470" i="1"/>
  <c r="P3471" i="1"/>
  <c r="P3472" i="1"/>
  <c r="P3473" i="1"/>
  <c r="P3475" i="1"/>
  <c r="P3476" i="1"/>
  <c r="P3477" i="1"/>
  <c r="P3478" i="1"/>
  <c r="P3479" i="1"/>
  <c r="P3480" i="1"/>
  <c r="P3482" i="1"/>
  <c r="P3483" i="1"/>
  <c r="P3484" i="1"/>
  <c r="P3485" i="1"/>
  <c r="P3486" i="1"/>
  <c r="P3487" i="1"/>
  <c r="P3489" i="1"/>
  <c r="P3490" i="1"/>
  <c r="P3491" i="1"/>
  <c r="P3492" i="1"/>
  <c r="P3493" i="1"/>
  <c r="P3494" i="1"/>
  <c r="P3496" i="1"/>
  <c r="P3497" i="1"/>
  <c r="P3498" i="1"/>
  <c r="P3499" i="1"/>
  <c r="P3500" i="1"/>
  <c r="P3501" i="1"/>
  <c r="P3503" i="1"/>
  <c r="P3504" i="1"/>
  <c r="P3505" i="1"/>
  <c r="P3506" i="1"/>
  <c r="P3507" i="1"/>
  <c r="P3508" i="1"/>
  <c r="P3510" i="1"/>
  <c r="P3511" i="1"/>
  <c r="P3513" i="1"/>
  <c r="P3514" i="1"/>
  <c r="P3515" i="1"/>
  <c r="P3517" i="1"/>
  <c r="P3518" i="1"/>
  <c r="P3519" i="1"/>
  <c r="P3520" i="1"/>
  <c r="P3521" i="1"/>
  <c r="P3522" i="1"/>
  <c r="P3524" i="1"/>
  <c r="P3525" i="1"/>
  <c r="P3526" i="1"/>
  <c r="P3527" i="1"/>
  <c r="P3528" i="1"/>
  <c r="P3529" i="1"/>
  <c r="P3531" i="1"/>
  <c r="P3532" i="1"/>
  <c r="P3533" i="1"/>
  <c r="P3534" i="1"/>
  <c r="P3535" i="1"/>
  <c r="P3536" i="1"/>
  <c r="P3538" i="1"/>
  <c r="P3539" i="1"/>
  <c r="P3540" i="1"/>
  <c r="P3541" i="1"/>
  <c r="P3542" i="1"/>
  <c r="P3545" i="1"/>
  <c r="P3546" i="1"/>
  <c r="P3547" i="1"/>
  <c r="P3548" i="1"/>
  <c r="P3549" i="1"/>
  <c r="P3550" i="1"/>
  <c r="P3552" i="1"/>
  <c r="P3553" i="1"/>
  <c r="P3554" i="1"/>
  <c r="P3555" i="1"/>
  <c r="P3556" i="1"/>
  <c r="P3557" i="1"/>
  <c r="P3559" i="1"/>
  <c r="P3560" i="1"/>
  <c r="P3561" i="1"/>
  <c r="P3562" i="1"/>
  <c r="P3563" i="1"/>
  <c r="P3564" i="1"/>
  <c r="P3566" i="1"/>
  <c r="P3567" i="1"/>
  <c r="P3568" i="1"/>
  <c r="P3569" i="1"/>
  <c r="P3570" i="1"/>
  <c r="P3571" i="1"/>
  <c r="P3574" i="1"/>
  <c r="P3575" i="1"/>
  <c r="P3576" i="1"/>
  <c r="P3577" i="1"/>
  <c r="P3578" i="1"/>
  <c r="P3580" i="1"/>
  <c r="P3581" i="1"/>
  <c r="P3582" i="1"/>
  <c r="P3583" i="1"/>
  <c r="P3584" i="1"/>
  <c r="P3585" i="1"/>
  <c r="P3587" i="1"/>
  <c r="P3588" i="1"/>
  <c r="P3589" i="1"/>
  <c r="P3590" i="1"/>
  <c r="P3591" i="1"/>
  <c r="P3592" i="1"/>
  <c r="P3594" i="1"/>
  <c r="P3595" i="1"/>
  <c r="P3596" i="1"/>
  <c r="P3597" i="1"/>
  <c r="P3598" i="1"/>
  <c r="P3599" i="1"/>
  <c r="P3601" i="1"/>
  <c r="P3602" i="1"/>
  <c r="P3603" i="1"/>
  <c r="P3605" i="1"/>
  <c r="P3606" i="1"/>
  <c r="P3608" i="1"/>
  <c r="P3609" i="1"/>
  <c r="P3610" i="1"/>
  <c r="P3611" i="1"/>
  <c r="P3612" i="1"/>
  <c r="P3613" i="1"/>
  <c r="P3615" i="1"/>
  <c r="P3616" i="1"/>
  <c r="P3617" i="1"/>
  <c r="P3618" i="1"/>
  <c r="P3619" i="1"/>
  <c r="P3620" i="1"/>
  <c r="P3622" i="1"/>
  <c r="P3623" i="1"/>
  <c r="P3624" i="1"/>
  <c r="P3625" i="1"/>
  <c r="P3626" i="1"/>
  <c r="P3627" i="1"/>
  <c r="P3629" i="1"/>
  <c r="P3630" i="1"/>
  <c r="P3631" i="1"/>
  <c r="P3632" i="1"/>
  <c r="P3633" i="1"/>
  <c r="P3636" i="1"/>
  <c r="P3637" i="1"/>
  <c r="P3638" i="1"/>
  <c r="P3639" i="1"/>
  <c r="P3640" i="1"/>
  <c r="P3641" i="1"/>
  <c r="P3643" i="1"/>
  <c r="P3644" i="1"/>
  <c r="P3645" i="1"/>
  <c r="P3646" i="1"/>
  <c r="P3647" i="1"/>
  <c r="P3648" i="1"/>
  <c r="P3650" i="1"/>
  <c r="P3651" i="1"/>
  <c r="P3652" i="1"/>
  <c r="P3653" i="1"/>
  <c r="P3654" i="1"/>
  <c r="P3655" i="1"/>
  <c r="P3657" i="1"/>
  <c r="P3658" i="1"/>
  <c r="P3659" i="1"/>
  <c r="P3660" i="1"/>
  <c r="P3661" i="1"/>
  <c r="P3662" i="1"/>
  <c r="P3664" i="1"/>
  <c r="V4" i="2" l="1"/>
  <c r="W4" i="2"/>
  <c r="X4" i="2"/>
  <c r="Y4" i="2"/>
  <c r="Z4" i="2"/>
  <c r="AA4" i="2"/>
  <c r="AB4" i="2"/>
  <c r="AC4" i="2"/>
  <c r="AD4" i="2"/>
  <c r="AE4" i="2"/>
  <c r="AF4" i="2"/>
  <c r="V5" i="2"/>
  <c r="W5" i="2"/>
  <c r="X5" i="2"/>
  <c r="Y5" i="2"/>
  <c r="Z5" i="2"/>
  <c r="AA5" i="2"/>
  <c r="AB5" i="2"/>
  <c r="AC5" i="2"/>
  <c r="AD5" i="2"/>
  <c r="AE5" i="2"/>
  <c r="AF5" i="2"/>
  <c r="V6" i="2"/>
  <c r="W6" i="2"/>
  <c r="X6" i="2"/>
  <c r="Y6" i="2"/>
  <c r="Z6" i="2"/>
  <c r="AA6" i="2"/>
  <c r="AB6" i="2"/>
  <c r="AC6" i="2"/>
  <c r="AD6" i="2"/>
  <c r="AE6" i="2"/>
  <c r="AF6" i="2"/>
  <c r="V7" i="2"/>
  <c r="W7" i="2"/>
  <c r="X7" i="2"/>
  <c r="Y7" i="2"/>
  <c r="Z7" i="2"/>
  <c r="AA7" i="2"/>
  <c r="AB7" i="2"/>
  <c r="AC7" i="2"/>
  <c r="AD7" i="2"/>
  <c r="AE7" i="2"/>
  <c r="AF7" i="2"/>
  <c r="V8" i="2"/>
  <c r="W8" i="2"/>
  <c r="X8" i="2"/>
  <c r="Y8" i="2"/>
  <c r="Z8" i="2"/>
  <c r="AA8" i="2"/>
  <c r="AB8" i="2"/>
  <c r="AC8" i="2"/>
  <c r="AD8" i="2"/>
  <c r="AE8" i="2"/>
  <c r="AF8" i="2"/>
  <c r="V9" i="2"/>
  <c r="W9" i="2"/>
  <c r="X9" i="2"/>
  <c r="Y9" i="2"/>
  <c r="Z9" i="2"/>
  <c r="AA9" i="2"/>
  <c r="AB9" i="2"/>
  <c r="AC9" i="2"/>
  <c r="AD9" i="2"/>
  <c r="AE9" i="2"/>
  <c r="AF9" i="2"/>
  <c r="V10" i="2"/>
  <c r="W10" i="2"/>
  <c r="X10" i="2"/>
  <c r="Y10" i="2"/>
  <c r="Z10" i="2"/>
  <c r="AA10" i="2"/>
  <c r="AB10" i="2"/>
  <c r="AC10" i="2"/>
  <c r="AD10" i="2"/>
  <c r="AE10" i="2"/>
  <c r="AF10" i="2"/>
  <c r="V11" i="2"/>
  <c r="W11" i="2"/>
  <c r="X11" i="2"/>
  <c r="Y11" i="2"/>
  <c r="Z11" i="2"/>
  <c r="AA11" i="2"/>
  <c r="AB11" i="2"/>
  <c r="AC11" i="2"/>
  <c r="AD11" i="2"/>
  <c r="AE11" i="2"/>
  <c r="AF11" i="2"/>
  <c r="V12" i="2"/>
  <c r="W12" i="2"/>
  <c r="X12" i="2"/>
  <c r="Y12" i="2"/>
  <c r="Z12" i="2"/>
  <c r="AA12" i="2"/>
  <c r="AB12" i="2"/>
  <c r="AC12" i="2"/>
  <c r="AD12" i="2"/>
  <c r="AE12" i="2"/>
  <c r="AF12" i="2"/>
  <c r="V13" i="2"/>
  <c r="W13" i="2"/>
  <c r="X13" i="2"/>
  <c r="Y13" i="2"/>
  <c r="Z13" i="2"/>
  <c r="AA13" i="2"/>
  <c r="AB13" i="2"/>
  <c r="AC13" i="2"/>
  <c r="AD13" i="2"/>
  <c r="AE13" i="2"/>
  <c r="AF13" i="2"/>
  <c r="V14" i="2"/>
  <c r="W14" i="2"/>
  <c r="X14" i="2"/>
  <c r="Y14" i="2"/>
  <c r="Z14" i="2"/>
  <c r="AA14" i="2"/>
  <c r="AB14" i="2"/>
  <c r="AC14" i="2"/>
  <c r="AD14" i="2"/>
  <c r="AE14" i="2"/>
  <c r="AF14" i="2"/>
  <c r="V15" i="2"/>
  <c r="W15" i="2"/>
  <c r="X15" i="2"/>
  <c r="Y15" i="2"/>
  <c r="Z15" i="2"/>
  <c r="AA15" i="2"/>
  <c r="AB15" i="2"/>
  <c r="AC15" i="2"/>
  <c r="AD15" i="2"/>
  <c r="AE15" i="2"/>
  <c r="AF15" i="2"/>
  <c r="V16" i="2"/>
  <c r="W16" i="2"/>
  <c r="X16" i="2"/>
  <c r="Y16" i="2"/>
  <c r="Z16" i="2"/>
  <c r="AA16" i="2"/>
  <c r="AB16" i="2"/>
  <c r="AC16" i="2"/>
  <c r="AD16" i="2"/>
  <c r="AE16" i="2"/>
  <c r="AF16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F3309" i="1" l="1"/>
  <c r="O3309" i="1" s="1"/>
  <c r="F3661" i="1"/>
  <c r="O3661" i="1" s="1"/>
  <c r="F3653" i="1"/>
  <c r="O3653" i="1" s="1"/>
  <c r="F3645" i="1"/>
  <c r="O3645" i="1" s="1"/>
  <c r="F3637" i="1"/>
  <c r="O3637" i="1" s="1"/>
  <c r="F3629" i="1"/>
  <c r="O3629" i="1" s="1"/>
  <c r="F3621" i="1"/>
  <c r="O3621" i="1" s="1"/>
  <c r="F3613" i="1"/>
  <c r="O3613" i="1" s="1"/>
  <c r="F3605" i="1"/>
  <c r="O3605" i="1" s="1"/>
  <c r="F3597" i="1"/>
  <c r="O3597" i="1" s="1"/>
  <c r="F3589" i="1"/>
  <c r="O3589" i="1" s="1"/>
  <c r="F3581" i="1"/>
  <c r="O3581" i="1" s="1"/>
  <c r="F3573" i="1"/>
  <c r="O3573" i="1" s="1"/>
  <c r="F3565" i="1"/>
  <c r="O3565" i="1" s="1"/>
  <c r="F3557" i="1"/>
  <c r="O3557" i="1" s="1"/>
  <c r="F3549" i="1"/>
  <c r="O3549" i="1" s="1"/>
  <c r="F3541" i="1"/>
  <c r="O3541" i="1" s="1"/>
  <c r="F3533" i="1"/>
  <c r="O3533" i="1" s="1"/>
  <c r="F3525" i="1"/>
  <c r="O3525" i="1" s="1"/>
  <c r="F3517" i="1"/>
  <c r="O3517" i="1" s="1"/>
  <c r="F3509" i="1"/>
  <c r="O3509" i="1" s="1"/>
  <c r="F3501" i="1"/>
  <c r="O3501" i="1" s="1"/>
  <c r="F3493" i="1"/>
  <c r="O3493" i="1" s="1"/>
  <c r="F3485" i="1"/>
  <c r="O3485" i="1" s="1"/>
  <c r="F3477" i="1"/>
  <c r="O3477" i="1" s="1"/>
  <c r="F3469" i="1"/>
  <c r="O3469" i="1" s="1"/>
  <c r="F3461" i="1"/>
  <c r="O3461" i="1" s="1"/>
  <c r="F3453" i="1"/>
  <c r="O3453" i="1" s="1"/>
  <c r="F3445" i="1"/>
  <c r="O3445" i="1" s="1"/>
  <c r="F3437" i="1"/>
  <c r="O3437" i="1" s="1"/>
  <c r="F3429" i="1"/>
  <c r="O3429" i="1" s="1"/>
  <c r="F3421" i="1"/>
  <c r="O3421" i="1" s="1"/>
  <c r="F3413" i="1"/>
  <c r="O3413" i="1" s="1"/>
  <c r="F3405" i="1"/>
  <c r="O3405" i="1" s="1"/>
  <c r="F3397" i="1"/>
  <c r="O3397" i="1" s="1"/>
  <c r="F3389" i="1"/>
  <c r="O3389" i="1" s="1"/>
  <c r="F3381" i="1"/>
  <c r="O3381" i="1" s="1"/>
  <c r="F3373" i="1"/>
  <c r="O3373" i="1" s="1"/>
  <c r="F3365" i="1"/>
  <c r="O3365" i="1" s="1"/>
  <c r="F3357" i="1"/>
  <c r="O3357" i="1" s="1"/>
  <c r="F3349" i="1"/>
  <c r="O3349" i="1" s="1"/>
  <c r="F3341" i="1"/>
  <c r="O3341" i="1" s="1"/>
  <c r="F3333" i="1"/>
  <c r="O3333" i="1" s="1"/>
  <c r="F3325" i="1"/>
  <c r="O3325" i="1" s="1"/>
  <c r="F3317" i="1"/>
  <c r="O3317" i="1" s="1"/>
  <c r="F21" i="1"/>
  <c r="O21" i="1" s="1"/>
  <c r="F29" i="1"/>
  <c r="O29" i="1" s="1"/>
  <c r="F37" i="1"/>
  <c r="O37" i="1" s="1"/>
  <c r="F45" i="1"/>
  <c r="O45" i="1" s="1"/>
  <c r="F53" i="1"/>
  <c r="O53" i="1" s="1"/>
  <c r="F61" i="1"/>
  <c r="O61" i="1" s="1"/>
  <c r="F69" i="1"/>
  <c r="O69" i="1" s="1"/>
  <c r="F77" i="1"/>
  <c r="O77" i="1" s="1"/>
  <c r="F85" i="1"/>
  <c r="O85" i="1" s="1"/>
  <c r="F93" i="1"/>
  <c r="O93" i="1" s="1"/>
  <c r="F101" i="1"/>
  <c r="O101" i="1" s="1"/>
  <c r="F109" i="1"/>
  <c r="O109" i="1" s="1"/>
  <c r="F117" i="1"/>
  <c r="O117" i="1" s="1"/>
  <c r="F125" i="1"/>
  <c r="O125" i="1" s="1"/>
  <c r="F133" i="1"/>
  <c r="O133" i="1" s="1"/>
  <c r="F141" i="1"/>
  <c r="O141" i="1" s="1"/>
  <c r="F149" i="1"/>
  <c r="O149" i="1" s="1"/>
  <c r="F157" i="1"/>
  <c r="O157" i="1" s="1"/>
  <c r="F165" i="1"/>
  <c r="F173" i="1"/>
  <c r="F181" i="1"/>
  <c r="O181" i="1" s="1"/>
  <c r="F189" i="1"/>
  <c r="O189" i="1" s="1"/>
  <c r="F197" i="1"/>
  <c r="O197" i="1" s="1"/>
  <c r="F205" i="1"/>
  <c r="O205" i="1" s="1"/>
  <c r="F213" i="1"/>
  <c r="O213" i="1" s="1"/>
  <c r="F221" i="1"/>
  <c r="O221" i="1" s="1"/>
  <c r="F229" i="1"/>
  <c r="O229" i="1" s="1"/>
  <c r="F14" i="1"/>
  <c r="O14" i="1" s="1"/>
  <c r="F22" i="1"/>
  <c r="O22" i="1" s="1"/>
  <c r="F30" i="1"/>
  <c r="O30" i="1" s="1"/>
  <c r="F38" i="1"/>
  <c r="O38" i="1" s="1"/>
  <c r="F46" i="1"/>
  <c r="O46" i="1" s="1"/>
  <c r="F54" i="1"/>
  <c r="O54" i="1" s="1"/>
  <c r="F62" i="1"/>
  <c r="O62" i="1" s="1"/>
  <c r="F70" i="1"/>
  <c r="O70" i="1" s="1"/>
  <c r="F78" i="1"/>
  <c r="O78" i="1" s="1"/>
  <c r="F86" i="1"/>
  <c r="O86" i="1" s="1"/>
  <c r="F94" i="1"/>
  <c r="O94" i="1" s="1"/>
  <c r="F102" i="1"/>
  <c r="O102" i="1" s="1"/>
  <c r="F110" i="1"/>
  <c r="O110" i="1" s="1"/>
  <c r="F118" i="1"/>
  <c r="O118" i="1" s="1"/>
  <c r="F126" i="1"/>
  <c r="O126" i="1" s="1"/>
  <c r="F134" i="1"/>
  <c r="O134" i="1" s="1"/>
  <c r="F142" i="1"/>
  <c r="O142" i="1" s="1"/>
  <c r="F150" i="1"/>
  <c r="O150" i="1" s="1"/>
  <c r="F158" i="1"/>
  <c r="O158" i="1" s="1"/>
  <c r="F166" i="1"/>
  <c r="F174" i="1"/>
  <c r="F182" i="1"/>
  <c r="O182" i="1" s="1"/>
  <c r="F190" i="1"/>
  <c r="O190" i="1" s="1"/>
  <c r="F198" i="1"/>
  <c r="O198" i="1" s="1"/>
  <c r="F206" i="1"/>
  <c r="O206" i="1" s="1"/>
  <c r="F214" i="1"/>
  <c r="O214" i="1" s="1"/>
  <c r="F15" i="1"/>
  <c r="O15" i="1" s="1"/>
  <c r="F23" i="1"/>
  <c r="O23" i="1" s="1"/>
  <c r="F31" i="1"/>
  <c r="O31" i="1" s="1"/>
  <c r="F39" i="1"/>
  <c r="O39" i="1" s="1"/>
  <c r="F47" i="1"/>
  <c r="O47" i="1" s="1"/>
  <c r="F55" i="1"/>
  <c r="O55" i="1" s="1"/>
  <c r="F63" i="1"/>
  <c r="O63" i="1" s="1"/>
  <c r="F71" i="1"/>
  <c r="O71" i="1" s="1"/>
  <c r="F79" i="1"/>
  <c r="O79" i="1" s="1"/>
  <c r="F87" i="1"/>
  <c r="O87" i="1" s="1"/>
  <c r="F95" i="1"/>
  <c r="O95" i="1" s="1"/>
  <c r="F103" i="1"/>
  <c r="O103" i="1" s="1"/>
  <c r="F111" i="1"/>
  <c r="O111" i="1" s="1"/>
  <c r="F119" i="1"/>
  <c r="O119" i="1" s="1"/>
  <c r="F127" i="1"/>
  <c r="O127" i="1" s="1"/>
  <c r="F135" i="1"/>
  <c r="O135" i="1" s="1"/>
  <c r="F143" i="1"/>
  <c r="O143" i="1" s="1"/>
  <c r="F151" i="1"/>
  <c r="O151" i="1" s="1"/>
  <c r="F159" i="1"/>
  <c r="O159" i="1" s="1"/>
  <c r="F167" i="1"/>
  <c r="F175" i="1"/>
  <c r="F183" i="1"/>
  <c r="O183" i="1" s="1"/>
  <c r="F191" i="1"/>
  <c r="O191" i="1" s="1"/>
  <c r="F199" i="1"/>
  <c r="O199" i="1" s="1"/>
  <c r="F207" i="1"/>
  <c r="O207" i="1" s="1"/>
  <c r="F215" i="1"/>
  <c r="O215" i="1" s="1"/>
  <c r="F223" i="1"/>
  <c r="O223" i="1" s="1"/>
  <c r="F231" i="1"/>
  <c r="O231" i="1" s="1"/>
  <c r="F16" i="1"/>
  <c r="O16" i="1" s="1"/>
  <c r="F24" i="1"/>
  <c r="O24" i="1" s="1"/>
  <c r="F32" i="1"/>
  <c r="O32" i="1" s="1"/>
  <c r="F40" i="1"/>
  <c r="O40" i="1" s="1"/>
  <c r="F48" i="1"/>
  <c r="O48" i="1" s="1"/>
  <c r="F56" i="1"/>
  <c r="O56" i="1" s="1"/>
  <c r="F64" i="1"/>
  <c r="O64" i="1" s="1"/>
  <c r="F72" i="1"/>
  <c r="O72" i="1" s="1"/>
  <c r="F80" i="1"/>
  <c r="O80" i="1" s="1"/>
  <c r="F88" i="1"/>
  <c r="O88" i="1" s="1"/>
  <c r="F96" i="1"/>
  <c r="O96" i="1" s="1"/>
  <c r="F104" i="1"/>
  <c r="O104" i="1" s="1"/>
  <c r="F112" i="1"/>
  <c r="O112" i="1" s="1"/>
  <c r="F120" i="1"/>
  <c r="O120" i="1" s="1"/>
  <c r="F128" i="1"/>
  <c r="O128" i="1" s="1"/>
  <c r="F136" i="1"/>
  <c r="O136" i="1" s="1"/>
  <c r="F144" i="1"/>
  <c r="O144" i="1" s="1"/>
  <c r="F152" i="1"/>
  <c r="O152" i="1" s="1"/>
  <c r="F160" i="1"/>
  <c r="O160" i="1" s="1"/>
  <c r="F168" i="1"/>
  <c r="F176" i="1"/>
  <c r="O176" i="1" s="1"/>
  <c r="F184" i="1"/>
  <c r="O184" i="1" s="1"/>
  <c r="F192" i="1"/>
  <c r="O192" i="1" s="1"/>
  <c r="F200" i="1"/>
  <c r="O200" i="1" s="1"/>
  <c r="F208" i="1"/>
  <c r="O208" i="1" s="1"/>
  <c r="F216" i="1"/>
  <c r="O216" i="1" s="1"/>
  <c r="F17" i="1"/>
  <c r="F25" i="1"/>
  <c r="O25" i="1" s="1"/>
  <c r="F33" i="1"/>
  <c r="O33" i="1" s="1"/>
  <c r="F41" i="1"/>
  <c r="O41" i="1" s="1"/>
  <c r="F49" i="1"/>
  <c r="O49" i="1" s="1"/>
  <c r="F57" i="1"/>
  <c r="O57" i="1" s="1"/>
  <c r="F65" i="1"/>
  <c r="O65" i="1" s="1"/>
  <c r="F73" i="1"/>
  <c r="O73" i="1" s="1"/>
  <c r="F81" i="1"/>
  <c r="O81" i="1" s="1"/>
  <c r="F89" i="1"/>
  <c r="O89" i="1" s="1"/>
  <c r="F97" i="1"/>
  <c r="O97" i="1" s="1"/>
  <c r="F105" i="1"/>
  <c r="O105" i="1" s="1"/>
  <c r="F113" i="1"/>
  <c r="O113" i="1" s="1"/>
  <c r="F121" i="1"/>
  <c r="O121" i="1" s="1"/>
  <c r="F129" i="1"/>
  <c r="O129" i="1" s="1"/>
  <c r="F137" i="1"/>
  <c r="O137" i="1" s="1"/>
  <c r="F145" i="1"/>
  <c r="O145" i="1" s="1"/>
  <c r="F153" i="1"/>
  <c r="O153" i="1" s="1"/>
  <c r="F161" i="1"/>
  <c r="O161" i="1" s="1"/>
  <c r="F169" i="1"/>
  <c r="O169" i="1" s="1"/>
  <c r="F177" i="1"/>
  <c r="O177" i="1" s="1"/>
  <c r="F185" i="1"/>
  <c r="F193" i="1"/>
  <c r="O193" i="1" s="1"/>
  <c r="F201" i="1"/>
  <c r="O201" i="1" s="1"/>
  <c r="F209" i="1"/>
  <c r="O209" i="1" s="1"/>
  <c r="F217" i="1"/>
  <c r="O217" i="1" s="1"/>
  <c r="F225" i="1"/>
  <c r="O225" i="1" s="1"/>
  <c r="F233" i="1"/>
  <c r="O233" i="1" s="1"/>
  <c r="F18" i="1"/>
  <c r="F26" i="1"/>
  <c r="O26" i="1" s="1"/>
  <c r="F34" i="1"/>
  <c r="O34" i="1" s="1"/>
  <c r="F42" i="1"/>
  <c r="O42" i="1" s="1"/>
  <c r="F50" i="1"/>
  <c r="O50" i="1" s="1"/>
  <c r="F58" i="1"/>
  <c r="O58" i="1" s="1"/>
  <c r="F66" i="1"/>
  <c r="O66" i="1" s="1"/>
  <c r="F74" i="1"/>
  <c r="O74" i="1" s="1"/>
  <c r="F82" i="1"/>
  <c r="O82" i="1" s="1"/>
  <c r="F90" i="1"/>
  <c r="O90" i="1" s="1"/>
  <c r="F98" i="1"/>
  <c r="O98" i="1" s="1"/>
  <c r="F106" i="1"/>
  <c r="O106" i="1" s="1"/>
  <c r="F114" i="1"/>
  <c r="O114" i="1" s="1"/>
  <c r="F122" i="1"/>
  <c r="O122" i="1" s="1"/>
  <c r="F130" i="1"/>
  <c r="O130" i="1" s="1"/>
  <c r="F138" i="1"/>
  <c r="O138" i="1" s="1"/>
  <c r="F146" i="1"/>
  <c r="O146" i="1" s="1"/>
  <c r="F154" i="1"/>
  <c r="O154" i="1" s="1"/>
  <c r="F162" i="1"/>
  <c r="O162" i="1" s="1"/>
  <c r="F170" i="1"/>
  <c r="O170" i="1" s="1"/>
  <c r="F178" i="1"/>
  <c r="O178" i="1" s="1"/>
  <c r="F186" i="1"/>
  <c r="O186" i="1" s="1"/>
  <c r="F194" i="1"/>
  <c r="O194" i="1" s="1"/>
  <c r="F202" i="1"/>
  <c r="O202" i="1" s="1"/>
  <c r="F210" i="1"/>
  <c r="O210" i="1" s="1"/>
  <c r="F218" i="1"/>
  <c r="O218" i="1" s="1"/>
  <c r="F226" i="1"/>
  <c r="O226" i="1" s="1"/>
  <c r="F19" i="1"/>
  <c r="F27" i="1"/>
  <c r="O27" i="1" s="1"/>
  <c r="F35" i="1"/>
  <c r="O35" i="1" s="1"/>
  <c r="F43" i="1"/>
  <c r="O43" i="1" s="1"/>
  <c r="F51" i="1"/>
  <c r="O51" i="1" s="1"/>
  <c r="F59" i="1"/>
  <c r="O59" i="1" s="1"/>
  <c r="F67" i="1"/>
  <c r="O67" i="1" s="1"/>
  <c r="F75" i="1"/>
  <c r="O75" i="1" s="1"/>
  <c r="F83" i="1"/>
  <c r="O83" i="1" s="1"/>
  <c r="F91" i="1"/>
  <c r="O91" i="1" s="1"/>
  <c r="F99" i="1"/>
  <c r="O99" i="1" s="1"/>
  <c r="F107" i="1"/>
  <c r="O107" i="1" s="1"/>
  <c r="F115" i="1"/>
  <c r="O115" i="1" s="1"/>
  <c r="F123" i="1"/>
  <c r="O123" i="1" s="1"/>
  <c r="F131" i="1"/>
  <c r="O131" i="1" s="1"/>
  <c r="F139" i="1"/>
  <c r="O139" i="1" s="1"/>
  <c r="F147" i="1"/>
  <c r="O147" i="1" s="1"/>
  <c r="F155" i="1"/>
  <c r="O155" i="1" s="1"/>
  <c r="F163" i="1"/>
  <c r="O163" i="1" s="1"/>
  <c r="F171" i="1"/>
  <c r="F179" i="1"/>
  <c r="O179" i="1" s="1"/>
  <c r="F187" i="1"/>
  <c r="F195" i="1"/>
  <c r="O195" i="1" s="1"/>
  <c r="F203" i="1"/>
  <c r="O203" i="1" s="1"/>
  <c r="F211" i="1"/>
  <c r="O211" i="1" s="1"/>
  <c r="F219" i="1"/>
  <c r="O219" i="1" s="1"/>
  <c r="F20" i="1"/>
  <c r="O20" i="1" s="1"/>
  <c r="F28" i="1"/>
  <c r="O28" i="1" s="1"/>
  <c r="F36" i="1"/>
  <c r="O36" i="1" s="1"/>
  <c r="F44" i="1"/>
  <c r="O44" i="1" s="1"/>
  <c r="F52" i="1"/>
  <c r="O52" i="1" s="1"/>
  <c r="F60" i="1"/>
  <c r="O60" i="1" s="1"/>
  <c r="F68" i="1"/>
  <c r="O68" i="1" s="1"/>
  <c r="F76" i="1"/>
  <c r="O76" i="1" s="1"/>
  <c r="F84" i="1"/>
  <c r="O84" i="1" s="1"/>
  <c r="F92" i="1"/>
  <c r="O92" i="1" s="1"/>
  <c r="F100" i="1"/>
  <c r="O100" i="1" s="1"/>
  <c r="F108" i="1"/>
  <c r="O108" i="1" s="1"/>
  <c r="F116" i="1"/>
  <c r="O116" i="1" s="1"/>
  <c r="F124" i="1"/>
  <c r="O124" i="1" s="1"/>
  <c r="F132" i="1"/>
  <c r="O132" i="1" s="1"/>
  <c r="F140" i="1"/>
  <c r="O140" i="1" s="1"/>
  <c r="F148" i="1"/>
  <c r="O148" i="1" s="1"/>
  <c r="F156" i="1"/>
  <c r="O156" i="1" s="1"/>
  <c r="F164" i="1"/>
  <c r="O164" i="1" s="1"/>
  <c r="F172" i="1"/>
  <c r="F180" i="1"/>
  <c r="O180" i="1" s="1"/>
  <c r="F188" i="1"/>
  <c r="O188" i="1" s="1"/>
  <c r="F196" i="1"/>
  <c r="O196" i="1" s="1"/>
  <c r="F204" i="1"/>
  <c r="O204" i="1" s="1"/>
  <c r="F212" i="1"/>
  <c r="O212" i="1" s="1"/>
  <c r="F220" i="1"/>
  <c r="O220" i="1" s="1"/>
  <c r="F228" i="1"/>
  <c r="O228" i="1" s="1"/>
  <c r="F222" i="1"/>
  <c r="O222" i="1" s="1"/>
  <c r="F237" i="1"/>
  <c r="O237" i="1" s="1"/>
  <c r="F245" i="1"/>
  <c r="O245" i="1" s="1"/>
  <c r="F253" i="1"/>
  <c r="O253" i="1" s="1"/>
  <c r="F261" i="1"/>
  <c r="O261" i="1" s="1"/>
  <c r="F269" i="1"/>
  <c r="O269" i="1" s="1"/>
  <c r="F277" i="1"/>
  <c r="O277" i="1" s="1"/>
  <c r="F285" i="1"/>
  <c r="O285" i="1" s="1"/>
  <c r="F293" i="1"/>
  <c r="O293" i="1" s="1"/>
  <c r="F301" i="1"/>
  <c r="O301" i="1" s="1"/>
  <c r="F309" i="1"/>
  <c r="O309" i="1" s="1"/>
  <c r="F317" i="1"/>
  <c r="O317" i="1" s="1"/>
  <c r="F325" i="1"/>
  <c r="O325" i="1" s="1"/>
  <c r="F333" i="1"/>
  <c r="O333" i="1" s="1"/>
  <c r="F341" i="1"/>
  <c r="O341" i="1" s="1"/>
  <c r="F349" i="1"/>
  <c r="O349" i="1" s="1"/>
  <c r="F357" i="1"/>
  <c r="O357" i="1" s="1"/>
  <c r="F365" i="1"/>
  <c r="O365" i="1" s="1"/>
  <c r="F373" i="1"/>
  <c r="O373" i="1" s="1"/>
  <c r="F381" i="1"/>
  <c r="O381" i="1" s="1"/>
  <c r="F389" i="1"/>
  <c r="O389" i="1" s="1"/>
  <c r="F397" i="1"/>
  <c r="O397" i="1" s="1"/>
  <c r="F405" i="1"/>
  <c r="O405" i="1" s="1"/>
  <c r="F413" i="1"/>
  <c r="O413" i="1" s="1"/>
  <c r="F421" i="1"/>
  <c r="O421" i="1" s="1"/>
  <c r="F429" i="1"/>
  <c r="O429" i="1" s="1"/>
  <c r="F437" i="1"/>
  <c r="O437" i="1" s="1"/>
  <c r="F445" i="1"/>
  <c r="O445" i="1" s="1"/>
  <c r="F453" i="1"/>
  <c r="O453" i="1" s="1"/>
  <c r="F461" i="1"/>
  <c r="O461" i="1" s="1"/>
  <c r="F469" i="1"/>
  <c r="O469" i="1" s="1"/>
  <c r="F477" i="1"/>
  <c r="O477" i="1" s="1"/>
  <c r="F485" i="1"/>
  <c r="O485" i="1" s="1"/>
  <c r="F493" i="1"/>
  <c r="O493" i="1" s="1"/>
  <c r="F501" i="1"/>
  <c r="O501" i="1" s="1"/>
  <c r="F509" i="1"/>
  <c r="O509" i="1" s="1"/>
  <c r="F517" i="1"/>
  <c r="O517" i="1" s="1"/>
  <c r="F525" i="1"/>
  <c r="O525" i="1" s="1"/>
  <c r="F533" i="1"/>
  <c r="O533" i="1" s="1"/>
  <c r="F541" i="1"/>
  <c r="O541" i="1" s="1"/>
  <c r="F549" i="1"/>
  <c r="O549" i="1" s="1"/>
  <c r="F557" i="1"/>
  <c r="O557" i="1" s="1"/>
  <c r="F565" i="1"/>
  <c r="O565" i="1" s="1"/>
  <c r="F573" i="1"/>
  <c r="O573" i="1" s="1"/>
  <c r="F581" i="1"/>
  <c r="O581" i="1" s="1"/>
  <c r="F589" i="1"/>
  <c r="O589" i="1" s="1"/>
  <c r="F597" i="1"/>
  <c r="O597" i="1" s="1"/>
  <c r="F605" i="1"/>
  <c r="O605" i="1" s="1"/>
  <c r="F613" i="1"/>
  <c r="O613" i="1" s="1"/>
  <c r="F621" i="1"/>
  <c r="O621" i="1" s="1"/>
  <c r="F629" i="1"/>
  <c r="O629" i="1" s="1"/>
  <c r="F637" i="1"/>
  <c r="O637" i="1" s="1"/>
  <c r="F645" i="1"/>
  <c r="O645" i="1" s="1"/>
  <c r="F653" i="1"/>
  <c r="O653" i="1" s="1"/>
  <c r="F661" i="1"/>
  <c r="O661" i="1" s="1"/>
  <c r="F669" i="1"/>
  <c r="O669" i="1" s="1"/>
  <c r="F677" i="1"/>
  <c r="O677" i="1" s="1"/>
  <c r="F685" i="1"/>
  <c r="O685" i="1" s="1"/>
  <c r="F693" i="1"/>
  <c r="O693" i="1" s="1"/>
  <c r="F701" i="1"/>
  <c r="O701" i="1" s="1"/>
  <c r="F709" i="1"/>
  <c r="O709" i="1" s="1"/>
  <c r="F717" i="1"/>
  <c r="O717" i="1" s="1"/>
  <c r="F725" i="1"/>
  <c r="O725" i="1" s="1"/>
  <c r="F733" i="1"/>
  <c r="O733" i="1" s="1"/>
  <c r="F741" i="1"/>
  <c r="O741" i="1" s="1"/>
  <c r="F749" i="1"/>
  <c r="O749" i="1" s="1"/>
  <c r="F757" i="1"/>
  <c r="O757" i="1" s="1"/>
  <c r="F765" i="1"/>
  <c r="O765" i="1" s="1"/>
  <c r="F773" i="1"/>
  <c r="O773" i="1" s="1"/>
  <c r="F781" i="1"/>
  <c r="O781" i="1" s="1"/>
  <c r="F789" i="1"/>
  <c r="O789" i="1" s="1"/>
  <c r="F797" i="1"/>
  <c r="O797" i="1" s="1"/>
  <c r="F805" i="1"/>
  <c r="O805" i="1" s="1"/>
  <c r="F813" i="1"/>
  <c r="O813" i="1" s="1"/>
  <c r="F821" i="1"/>
  <c r="O821" i="1" s="1"/>
  <c r="F829" i="1"/>
  <c r="O829" i="1" s="1"/>
  <c r="F837" i="1"/>
  <c r="O837" i="1" s="1"/>
  <c r="F845" i="1"/>
  <c r="O845" i="1" s="1"/>
  <c r="F853" i="1"/>
  <c r="O853" i="1" s="1"/>
  <c r="F861" i="1"/>
  <c r="O861" i="1" s="1"/>
  <c r="F869" i="1"/>
  <c r="O869" i="1" s="1"/>
  <c r="F224" i="1"/>
  <c r="O224" i="1" s="1"/>
  <c r="F238" i="1"/>
  <c r="O238" i="1" s="1"/>
  <c r="F246" i="1"/>
  <c r="O246" i="1" s="1"/>
  <c r="F254" i="1"/>
  <c r="O254" i="1" s="1"/>
  <c r="F262" i="1"/>
  <c r="O262" i="1" s="1"/>
  <c r="F270" i="1"/>
  <c r="O270" i="1" s="1"/>
  <c r="F278" i="1"/>
  <c r="O278" i="1" s="1"/>
  <c r="F286" i="1"/>
  <c r="O286" i="1" s="1"/>
  <c r="F294" i="1"/>
  <c r="O294" i="1" s="1"/>
  <c r="F302" i="1"/>
  <c r="O302" i="1" s="1"/>
  <c r="F310" i="1"/>
  <c r="O310" i="1" s="1"/>
  <c r="F318" i="1"/>
  <c r="O318" i="1" s="1"/>
  <c r="F326" i="1"/>
  <c r="O326" i="1" s="1"/>
  <c r="F334" i="1"/>
  <c r="O334" i="1" s="1"/>
  <c r="F342" i="1"/>
  <c r="O342" i="1" s="1"/>
  <c r="F350" i="1"/>
  <c r="O350" i="1" s="1"/>
  <c r="F358" i="1"/>
  <c r="O358" i="1" s="1"/>
  <c r="F366" i="1"/>
  <c r="O366" i="1" s="1"/>
  <c r="F374" i="1"/>
  <c r="O374" i="1" s="1"/>
  <c r="F382" i="1"/>
  <c r="O382" i="1" s="1"/>
  <c r="F390" i="1"/>
  <c r="O390" i="1" s="1"/>
  <c r="F398" i="1"/>
  <c r="O398" i="1" s="1"/>
  <c r="F406" i="1"/>
  <c r="O406" i="1" s="1"/>
  <c r="F414" i="1"/>
  <c r="O414" i="1" s="1"/>
  <c r="F422" i="1"/>
  <c r="O422" i="1" s="1"/>
  <c r="F430" i="1"/>
  <c r="O430" i="1" s="1"/>
  <c r="F438" i="1"/>
  <c r="O438" i="1" s="1"/>
  <c r="F446" i="1"/>
  <c r="O446" i="1" s="1"/>
  <c r="F454" i="1"/>
  <c r="O454" i="1" s="1"/>
  <c r="F462" i="1"/>
  <c r="O462" i="1" s="1"/>
  <c r="F470" i="1"/>
  <c r="O470" i="1" s="1"/>
  <c r="F478" i="1"/>
  <c r="O478" i="1" s="1"/>
  <c r="F486" i="1"/>
  <c r="O486" i="1" s="1"/>
  <c r="F494" i="1"/>
  <c r="O494" i="1" s="1"/>
  <c r="F502" i="1"/>
  <c r="O502" i="1" s="1"/>
  <c r="F510" i="1"/>
  <c r="O510" i="1" s="1"/>
  <c r="F518" i="1"/>
  <c r="O518" i="1" s="1"/>
  <c r="F526" i="1"/>
  <c r="O526" i="1" s="1"/>
  <c r="F534" i="1"/>
  <c r="O534" i="1" s="1"/>
  <c r="F542" i="1"/>
  <c r="O542" i="1" s="1"/>
  <c r="F550" i="1"/>
  <c r="O550" i="1" s="1"/>
  <c r="F558" i="1"/>
  <c r="O558" i="1" s="1"/>
  <c r="F566" i="1"/>
  <c r="O566" i="1" s="1"/>
  <c r="F574" i="1"/>
  <c r="O574" i="1" s="1"/>
  <c r="F582" i="1"/>
  <c r="O582" i="1" s="1"/>
  <c r="F590" i="1"/>
  <c r="O590" i="1" s="1"/>
  <c r="F598" i="1"/>
  <c r="O598" i="1" s="1"/>
  <c r="F606" i="1"/>
  <c r="O606" i="1" s="1"/>
  <c r="F614" i="1"/>
  <c r="O614" i="1" s="1"/>
  <c r="F622" i="1"/>
  <c r="O622" i="1" s="1"/>
  <c r="F630" i="1"/>
  <c r="O630" i="1" s="1"/>
  <c r="F638" i="1"/>
  <c r="O638" i="1" s="1"/>
  <c r="F646" i="1"/>
  <c r="O646" i="1" s="1"/>
  <c r="F654" i="1"/>
  <c r="O654" i="1" s="1"/>
  <c r="F662" i="1"/>
  <c r="O662" i="1" s="1"/>
  <c r="F670" i="1"/>
  <c r="O670" i="1" s="1"/>
  <c r="F678" i="1"/>
  <c r="O678" i="1" s="1"/>
  <c r="F686" i="1"/>
  <c r="O686" i="1" s="1"/>
  <c r="F694" i="1"/>
  <c r="O694" i="1" s="1"/>
  <c r="F702" i="1"/>
  <c r="O702" i="1" s="1"/>
  <c r="F710" i="1"/>
  <c r="O710" i="1" s="1"/>
  <c r="F718" i="1"/>
  <c r="O718" i="1" s="1"/>
  <c r="F726" i="1"/>
  <c r="O726" i="1" s="1"/>
  <c r="F734" i="1"/>
  <c r="O734" i="1" s="1"/>
  <c r="F742" i="1"/>
  <c r="O742" i="1" s="1"/>
  <c r="F750" i="1"/>
  <c r="O750" i="1" s="1"/>
  <c r="F758" i="1"/>
  <c r="O758" i="1" s="1"/>
  <c r="F766" i="1"/>
  <c r="O766" i="1" s="1"/>
  <c r="F774" i="1"/>
  <c r="O774" i="1" s="1"/>
  <c r="F782" i="1"/>
  <c r="O782" i="1" s="1"/>
  <c r="F790" i="1"/>
  <c r="O790" i="1" s="1"/>
  <c r="F798" i="1"/>
  <c r="O798" i="1" s="1"/>
  <c r="F806" i="1"/>
  <c r="O806" i="1" s="1"/>
  <c r="F814" i="1"/>
  <c r="O814" i="1" s="1"/>
  <c r="F822" i="1"/>
  <c r="O822" i="1" s="1"/>
  <c r="F830" i="1"/>
  <c r="O830" i="1" s="1"/>
  <c r="F838" i="1"/>
  <c r="O838" i="1" s="1"/>
  <c r="F846" i="1"/>
  <c r="O846" i="1" s="1"/>
  <c r="F227" i="1"/>
  <c r="O227" i="1" s="1"/>
  <c r="F239" i="1"/>
  <c r="O239" i="1" s="1"/>
  <c r="F247" i="1"/>
  <c r="O247" i="1" s="1"/>
  <c r="F255" i="1"/>
  <c r="O255" i="1" s="1"/>
  <c r="F263" i="1"/>
  <c r="O263" i="1" s="1"/>
  <c r="F271" i="1"/>
  <c r="O271" i="1" s="1"/>
  <c r="F279" i="1"/>
  <c r="O279" i="1" s="1"/>
  <c r="F287" i="1"/>
  <c r="O287" i="1" s="1"/>
  <c r="F295" i="1"/>
  <c r="O295" i="1" s="1"/>
  <c r="F303" i="1"/>
  <c r="O303" i="1" s="1"/>
  <c r="F311" i="1"/>
  <c r="O311" i="1" s="1"/>
  <c r="F319" i="1"/>
  <c r="O319" i="1" s="1"/>
  <c r="F327" i="1"/>
  <c r="O327" i="1" s="1"/>
  <c r="F335" i="1"/>
  <c r="O335" i="1" s="1"/>
  <c r="F343" i="1"/>
  <c r="O343" i="1" s="1"/>
  <c r="F351" i="1"/>
  <c r="O351" i="1" s="1"/>
  <c r="F359" i="1"/>
  <c r="O359" i="1" s="1"/>
  <c r="F367" i="1"/>
  <c r="O367" i="1" s="1"/>
  <c r="F375" i="1"/>
  <c r="O375" i="1" s="1"/>
  <c r="F383" i="1"/>
  <c r="O383" i="1" s="1"/>
  <c r="F391" i="1"/>
  <c r="O391" i="1" s="1"/>
  <c r="F399" i="1"/>
  <c r="O399" i="1" s="1"/>
  <c r="F407" i="1"/>
  <c r="O407" i="1" s="1"/>
  <c r="F415" i="1"/>
  <c r="O415" i="1" s="1"/>
  <c r="F423" i="1"/>
  <c r="O423" i="1" s="1"/>
  <c r="F431" i="1"/>
  <c r="O431" i="1" s="1"/>
  <c r="F439" i="1"/>
  <c r="O439" i="1" s="1"/>
  <c r="F447" i="1"/>
  <c r="O447" i="1" s="1"/>
  <c r="F455" i="1"/>
  <c r="O455" i="1" s="1"/>
  <c r="F463" i="1"/>
  <c r="O463" i="1" s="1"/>
  <c r="F471" i="1"/>
  <c r="O471" i="1" s="1"/>
  <c r="F479" i="1"/>
  <c r="O479" i="1" s="1"/>
  <c r="F487" i="1"/>
  <c r="O487" i="1" s="1"/>
  <c r="F495" i="1"/>
  <c r="O495" i="1" s="1"/>
  <c r="F503" i="1"/>
  <c r="O503" i="1" s="1"/>
  <c r="F511" i="1"/>
  <c r="O511" i="1" s="1"/>
  <c r="F519" i="1"/>
  <c r="O519" i="1" s="1"/>
  <c r="F527" i="1"/>
  <c r="O527" i="1" s="1"/>
  <c r="F535" i="1"/>
  <c r="O535" i="1" s="1"/>
  <c r="F543" i="1"/>
  <c r="O543" i="1" s="1"/>
  <c r="F551" i="1"/>
  <c r="O551" i="1" s="1"/>
  <c r="F559" i="1"/>
  <c r="O559" i="1" s="1"/>
  <c r="F567" i="1"/>
  <c r="O567" i="1" s="1"/>
  <c r="F575" i="1"/>
  <c r="O575" i="1" s="1"/>
  <c r="F583" i="1"/>
  <c r="O583" i="1" s="1"/>
  <c r="F591" i="1"/>
  <c r="O591" i="1" s="1"/>
  <c r="F599" i="1"/>
  <c r="O599" i="1" s="1"/>
  <c r="F607" i="1"/>
  <c r="O607" i="1" s="1"/>
  <c r="F615" i="1"/>
  <c r="O615" i="1" s="1"/>
  <c r="F623" i="1"/>
  <c r="O623" i="1" s="1"/>
  <c r="F631" i="1"/>
  <c r="O631" i="1" s="1"/>
  <c r="F639" i="1"/>
  <c r="O639" i="1" s="1"/>
  <c r="F647" i="1"/>
  <c r="O647" i="1" s="1"/>
  <c r="F655" i="1"/>
  <c r="O655" i="1" s="1"/>
  <c r="F663" i="1"/>
  <c r="O663" i="1" s="1"/>
  <c r="F671" i="1"/>
  <c r="O671" i="1" s="1"/>
  <c r="F679" i="1"/>
  <c r="O679" i="1" s="1"/>
  <c r="F687" i="1"/>
  <c r="O687" i="1" s="1"/>
  <c r="F695" i="1"/>
  <c r="O695" i="1" s="1"/>
  <c r="F703" i="1"/>
  <c r="O703" i="1" s="1"/>
  <c r="F711" i="1"/>
  <c r="O711" i="1" s="1"/>
  <c r="F719" i="1"/>
  <c r="O719" i="1" s="1"/>
  <c r="F727" i="1"/>
  <c r="O727" i="1" s="1"/>
  <c r="F735" i="1"/>
  <c r="O735" i="1" s="1"/>
  <c r="F743" i="1"/>
  <c r="O743" i="1" s="1"/>
  <c r="F751" i="1"/>
  <c r="O751" i="1" s="1"/>
  <c r="F759" i="1"/>
  <c r="O759" i="1" s="1"/>
  <c r="F767" i="1"/>
  <c r="O767" i="1" s="1"/>
  <c r="F775" i="1"/>
  <c r="O775" i="1" s="1"/>
  <c r="F783" i="1"/>
  <c r="O783" i="1" s="1"/>
  <c r="F791" i="1"/>
  <c r="O791" i="1" s="1"/>
  <c r="F799" i="1"/>
  <c r="O799" i="1" s="1"/>
  <c r="F807" i="1"/>
  <c r="O807" i="1" s="1"/>
  <c r="F815" i="1"/>
  <c r="O815" i="1" s="1"/>
  <c r="F823" i="1"/>
  <c r="O823" i="1" s="1"/>
  <c r="F831" i="1"/>
  <c r="O831" i="1" s="1"/>
  <c r="F839" i="1"/>
  <c r="O839" i="1" s="1"/>
  <c r="F847" i="1"/>
  <c r="O847" i="1" s="1"/>
  <c r="F855" i="1"/>
  <c r="O855" i="1" s="1"/>
  <c r="F863" i="1"/>
  <c r="O863" i="1" s="1"/>
  <c r="F871" i="1"/>
  <c r="O871" i="1" s="1"/>
  <c r="F879" i="1"/>
  <c r="O879" i="1" s="1"/>
  <c r="F887" i="1"/>
  <c r="O887" i="1" s="1"/>
  <c r="F230" i="1"/>
  <c r="O230" i="1" s="1"/>
  <c r="F240" i="1"/>
  <c r="O240" i="1" s="1"/>
  <c r="F248" i="1"/>
  <c r="O248" i="1" s="1"/>
  <c r="F256" i="1"/>
  <c r="O256" i="1" s="1"/>
  <c r="F264" i="1"/>
  <c r="O264" i="1" s="1"/>
  <c r="F272" i="1"/>
  <c r="O272" i="1" s="1"/>
  <c r="F280" i="1"/>
  <c r="O280" i="1" s="1"/>
  <c r="F288" i="1"/>
  <c r="O288" i="1" s="1"/>
  <c r="F296" i="1"/>
  <c r="O296" i="1" s="1"/>
  <c r="F304" i="1"/>
  <c r="O304" i="1" s="1"/>
  <c r="F312" i="1"/>
  <c r="O312" i="1" s="1"/>
  <c r="F320" i="1"/>
  <c r="O320" i="1" s="1"/>
  <c r="F328" i="1"/>
  <c r="O328" i="1" s="1"/>
  <c r="F336" i="1"/>
  <c r="O336" i="1" s="1"/>
  <c r="F344" i="1"/>
  <c r="O344" i="1" s="1"/>
  <c r="F352" i="1"/>
  <c r="O352" i="1" s="1"/>
  <c r="F360" i="1"/>
  <c r="O360" i="1" s="1"/>
  <c r="F368" i="1"/>
  <c r="O368" i="1" s="1"/>
  <c r="F376" i="1"/>
  <c r="O376" i="1" s="1"/>
  <c r="F384" i="1"/>
  <c r="O384" i="1" s="1"/>
  <c r="F392" i="1"/>
  <c r="O392" i="1" s="1"/>
  <c r="F400" i="1"/>
  <c r="O400" i="1" s="1"/>
  <c r="F408" i="1"/>
  <c r="O408" i="1" s="1"/>
  <c r="F416" i="1"/>
  <c r="O416" i="1" s="1"/>
  <c r="F424" i="1"/>
  <c r="O424" i="1" s="1"/>
  <c r="F432" i="1"/>
  <c r="O432" i="1" s="1"/>
  <c r="F440" i="1"/>
  <c r="O440" i="1" s="1"/>
  <c r="F448" i="1"/>
  <c r="O448" i="1" s="1"/>
  <c r="F456" i="1"/>
  <c r="O456" i="1" s="1"/>
  <c r="F464" i="1"/>
  <c r="O464" i="1" s="1"/>
  <c r="F472" i="1"/>
  <c r="O472" i="1" s="1"/>
  <c r="F480" i="1"/>
  <c r="O480" i="1" s="1"/>
  <c r="F488" i="1"/>
  <c r="O488" i="1" s="1"/>
  <c r="F496" i="1"/>
  <c r="O496" i="1" s="1"/>
  <c r="F504" i="1"/>
  <c r="O504" i="1" s="1"/>
  <c r="F512" i="1"/>
  <c r="O512" i="1" s="1"/>
  <c r="F520" i="1"/>
  <c r="O520" i="1" s="1"/>
  <c r="F528" i="1"/>
  <c r="O528" i="1" s="1"/>
  <c r="F536" i="1"/>
  <c r="O536" i="1" s="1"/>
  <c r="F544" i="1"/>
  <c r="O544" i="1" s="1"/>
  <c r="F552" i="1"/>
  <c r="O552" i="1" s="1"/>
  <c r="F560" i="1"/>
  <c r="O560" i="1" s="1"/>
  <c r="F568" i="1"/>
  <c r="O568" i="1" s="1"/>
  <c r="F576" i="1"/>
  <c r="O576" i="1" s="1"/>
  <c r="F584" i="1"/>
  <c r="O584" i="1" s="1"/>
  <c r="F592" i="1"/>
  <c r="O592" i="1" s="1"/>
  <c r="F600" i="1"/>
  <c r="O600" i="1" s="1"/>
  <c r="F608" i="1"/>
  <c r="O608" i="1" s="1"/>
  <c r="F616" i="1"/>
  <c r="O616" i="1" s="1"/>
  <c r="F624" i="1"/>
  <c r="O624" i="1" s="1"/>
  <c r="F632" i="1"/>
  <c r="O632" i="1" s="1"/>
  <c r="F640" i="1"/>
  <c r="O640" i="1" s="1"/>
  <c r="F648" i="1"/>
  <c r="O648" i="1" s="1"/>
  <c r="F656" i="1"/>
  <c r="O656" i="1" s="1"/>
  <c r="F664" i="1"/>
  <c r="O664" i="1" s="1"/>
  <c r="F672" i="1"/>
  <c r="O672" i="1" s="1"/>
  <c r="F680" i="1"/>
  <c r="O680" i="1" s="1"/>
  <c r="F688" i="1"/>
  <c r="O688" i="1" s="1"/>
  <c r="F696" i="1"/>
  <c r="O696" i="1" s="1"/>
  <c r="F704" i="1"/>
  <c r="O704" i="1" s="1"/>
  <c r="F712" i="1"/>
  <c r="O712" i="1" s="1"/>
  <c r="F720" i="1"/>
  <c r="O720" i="1" s="1"/>
  <c r="F728" i="1"/>
  <c r="O728" i="1" s="1"/>
  <c r="F736" i="1"/>
  <c r="O736" i="1" s="1"/>
  <c r="F744" i="1"/>
  <c r="O744" i="1" s="1"/>
  <c r="F752" i="1"/>
  <c r="O752" i="1" s="1"/>
  <c r="F760" i="1"/>
  <c r="O760" i="1" s="1"/>
  <c r="F768" i="1"/>
  <c r="O768" i="1" s="1"/>
  <c r="F776" i="1"/>
  <c r="O776" i="1" s="1"/>
  <c r="F784" i="1"/>
  <c r="O784" i="1" s="1"/>
  <c r="F792" i="1"/>
  <c r="O792" i="1" s="1"/>
  <c r="F800" i="1"/>
  <c r="O800" i="1" s="1"/>
  <c r="F808" i="1"/>
  <c r="O808" i="1" s="1"/>
  <c r="F816" i="1"/>
  <c r="O816" i="1" s="1"/>
  <c r="F824" i="1"/>
  <c r="O824" i="1" s="1"/>
  <c r="F832" i="1"/>
  <c r="O832" i="1" s="1"/>
  <c r="F840" i="1"/>
  <c r="O840" i="1" s="1"/>
  <c r="F232" i="1"/>
  <c r="O232" i="1" s="1"/>
  <c r="F241" i="1"/>
  <c r="O241" i="1" s="1"/>
  <c r="F249" i="1"/>
  <c r="O249" i="1" s="1"/>
  <c r="F257" i="1"/>
  <c r="O257" i="1" s="1"/>
  <c r="F265" i="1"/>
  <c r="O265" i="1" s="1"/>
  <c r="F273" i="1"/>
  <c r="O273" i="1" s="1"/>
  <c r="F281" i="1"/>
  <c r="O281" i="1" s="1"/>
  <c r="F289" i="1"/>
  <c r="O289" i="1" s="1"/>
  <c r="F297" i="1"/>
  <c r="O297" i="1" s="1"/>
  <c r="F305" i="1"/>
  <c r="O305" i="1" s="1"/>
  <c r="F313" i="1"/>
  <c r="O313" i="1" s="1"/>
  <c r="F321" i="1"/>
  <c r="O321" i="1" s="1"/>
  <c r="F329" i="1"/>
  <c r="O329" i="1" s="1"/>
  <c r="F337" i="1"/>
  <c r="O337" i="1" s="1"/>
  <c r="F345" i="1"/>
  <c r="O345" i="1" s="1"/>
  <c r="F353" i="1"/>
  <c r="O353" i="1" s="1"/>
  <c r="F361" i="1"/>
  <c r="O361" i="1" s="1"/>
  <c r="F369" i="1"/>
  <c r="O369" i="1" s="1"/>
  <c r="F377" i="1"/>
  <c r="O377" i="1" s="1"/>
  <c r="F385" i="1"/>
  <c r="O385" i="1" s="1"/>
  <c r="F393" i="1"/>
  <c r="O393" i="1" s="1"/>
  <c r="F401" i="1"/>
  <c r="O401" i="1" s="1"/>
  <c r="F409" i="1"/>
  <c r="O409" i="1" s="1"/>
  <c r="F417" i="1"/>
  <c r="O417" i="1" s="1"/>
  <c r="F425" i="1"/>
  <c r="O425" i="1" s="1"/>
  <c r="F433" i="1"/>
  <c r="O433" i="1" s="1"/>
  <c r="F441" i="1"/>
  <c r="O441" i="1" s="1"/>
  <c r="F449" i="1"/>
  <c r="O449" i="1" s="1"/>
  <c r="F457" i="1"/>
  <c r="O457" i="1" s="1"/>
  <c r="F465" i="1"/>
  <c r="O465" i="1" s="1"/>
  <c r="F473" i="1"/>
  <c r="O473" i="1" s="1"/>
  <c r="F481" i="1"/>
  <c r="O481" i="1" s="1"/>
  <c r="F489" i="1"/>
  <c r="O489" i="1" s="1"/>
  <c r="F497" i="1"/>
  <c r="O497" i="1" s="1"/>
  <c r="F505" i="1"/>
  <c r="O505" i="1" s="1"/>
  <c r="F513" i="1"/>
  <c r="O513" i="1" s="1"/>
  <c r="F521" i="1"/>
  <c r="O521" i="1" s="1"/>
  <c r="F529" i="1"/>
  <c r="O529" i="1" s="1"/>
  <c r="F537" i="1"/>
  <c r="O537" i="1" s="1"/>
  <c r="F545" i="1"/>
  <c r="O545" i="1" s="1"/>
  <c r="F553" i="1"/>
  <c r="O553" i="1" s="1"/>
  <c r="F561" i="1"/>
  <c r="O561" i="1" s="1"/>
  <c r="F569" i="1"/>
  <c r="O569" i="1" s="1"/>
  <c r="F577" i="1"/>
  <c r="O577" i="1" s="1"/>
  <c r="F585" i="1"/>
  <c r="O585" i="1" s="1"/>
  <c r="F593" i="1"/>
  <c r="O593" i="1" s="1"/>
  <c r="F601" i="1"/>
  <c r="O601" i="1" s="1"/>
  <c r="F609" i="1"/>
  <c r="O609" i="1" s="1"/>
  <c r="F617" i="1"/>
  <c r="O617" i="1" s="1"/>
  <c r="F625" i="1"/>
  <c r="O625" i="1" s="1"/>
  <c r="F633" i="1"/>
  <c r="O633" i="1" s="1"/>
  <c r="F641" i="1"/>
  <c r="O641" i="1" s="1"/>
  <c r="F649" i="1"/>
  <c r="O649" i="1" s="1"/>
  <c r="F657" i="1"/>
  <c r="O657" i="1" s="1"/>
  <c r="F665" i="1"/>
  <c r="O665" i="1" s="1"/>
  <c r="F673" i="1"/>
  <c r="O673" i="1" s="1"/>
  <c r="F681" i="1"/>
  <c r="O681" i="1" s="1"/>
  <c r="F689" i="1"/>
  <c r="O689" i="1" s="1"/>
  <c r="F697" i="1"/>
  <c r="O697" i="1" s="1"/>
  <c r="F705" i="1"/>
  <c r="O705" i="1" s="1"/>
  <c r="F713" i="1"/>
  <c r="O713" i="1" s="1"/>
  <c r="F721" i="1"/>
  <c r="O721" i="1" s="1"/>
  <c r="F729" i="1"/>
  <c r="O729" i="1" s="1"/>
  <c r="F737" i="1"/>
  <c r="O737" i="1" s="1"/>
  <c r="F745" i="1"/>
  <c r="O745" i="1" s="1"/>
  <c r="F753" i="1"/>
  <c r="O753" i="1" s="1"/>
  <c r="F761" i="1"/>
  <c r="O761" i="1" s="1"/>
  <c r="F769" i="1"/>
  <c r="O769" i="1" s="1"/>
  <c r="F777" i="1"/>
  <c r="O777" i="1" s="1"/>
  <c r="F785" i="1"/>
  <c r="O785" i="1" s="1"/>
  <c r="F793" i="1"/>
  <c r="O793" i="1" s="1"/>
  <c r="F801" i="1"/>
  <c r="O801" i="1" s="1"/>
  <c r="F809" i="1"/>
  <c r="O809" i="1" s="1"/>
  <c r="F817" i="1"/>
  <c r="O817" i="1" s="1"/>
  <c r="F825" i="1"/>
  <c r="O825" i="1" s="1"/>
  <c r="F833" i="1"/>
  <c r="O833" i="1" s="1"/>
  <c r="F841" i="1"/>
  <c r="O841" i="1" s="1"/>
  <c r="F849" i="1"/>
  <c r="O849" i="1" s="1"/>
  <c r="F857" i="1"/>
  <c r="O857" i="1" s="1"/>
  <c r="F865" i="1"/>
  <c r="O865" i="1" s="1"/>
  <c r="F873" i="1"/>
  <c r="O873" i="1" s="1"/>
  <c r="F881" i="1"/>
  <c r="O881" i="1" s="1"/>
  <c r="F889" i="1"/>
  <c r="O889" i="1" s="1"/>
  <c r="F897" i="1"/>
  <c r="O897" i="1" s="1"/>
  <c r="F905" i="1"/>
  <c r="O905" i="1" s="1"/>
  <c r="F234" i="1"/>
  <c r="O234" i="1" s="1"/>
  <c r="F242" i="1"/>
  <c r="O242" i="1" s="1"/>
  <c r="F250" i="1"/>
  <c r="O250" i="1" s="1"/>
  <c r="F258" i="1"/>
  <c r="O258" i="1" s="1"/>
  <c r="F266" i="1"/>
  <c r="O266" i="1" s="1"/>
  <c r="F274" i="1"/>
  <c r="O274" i="1" s="1"/>
  <c r="F282" i="1"/>
  <c r="O282" i="1" s="1"/>
  <c r="F290" i="1"/>
  <c r="O290" i="1" s="1"/>
  <c r="F298" i="1"/>
  <c r="O298" i="1" s="1"/>
  <c r="F306" i="1"/>
  <c r="O306" i="1" s="1"/>
  <c r="F314" i="1"/>
  <c r="O314" i="1" s="1"/>
  <c r="F322" i="1"/>
  <c r="O322" i="1" s="1"/>
  <c r="F330" i="1"/>
  <c r="O330" i="1" s="1"/>
  <c r="F338" i="1"/>
  <c r="O338" i="1" s="1"/>
  <c r="F346" i="1"/>
  <c r="O346" i="1" s="1"/>
  <c r="F354" i="1"/>
  <c r="O354" i="1" s="1"/>
  <c r="F362" i="1"/>
  <c r="O362" i="1" s="1"/>
  <c r="F370" i="1"/>
  <c r="O370" i="1" s="1"/>
  <c r="F378" i="1"/>
  <c r="O378" i="1" s="1"/>
  <c r="F386" i="1"/>
  <c r="O386" i="1" s="1"/>
  <c r="F394" i="1"/>
  <c r="O394" i="1" s="1"/>
  <c r="F402" i="1"/>
  <c r="O402" i="1" s="1"/>
  <c r="F410" i="1"/>
  <c r="O410" i="1" s="1"/>
  <c r="F418" i="1"/>
  <c r="O418" i="1" s="1"/>
  <c r="F426" i="1"/>
  <c r="O426" i="1" s="1"/>
  <c r="F434" i="1"/>
  <c r="O434" i="1" s="1"/>
  <c r="F442" i="1"/>
  <c r="O442" i="1" s="1"/>
  <c r="F450" i="1"/>
  <c r="O450" i="1" s="1"/>
  <c r="F458" i="1"/>
  <c r="O458" i="1" s="1"/>
  <c r="F466" i="1"/>
  <c r="O466" i="1" s="1"/>
  <c r="F474" i="1"/>
  <c r="O474" i="1" s="1"/>
  <c r="F482" i="1"/>
  <c r="O482" i="1" s="1"/>
  <c r="F490" i="1"/>
  <c r="O490" i="1" s="1"/>
  <c r="F498" i="1"/>
  <c r="O498" i="1" s="1"/>
  <c r="F506" i="1"/>
  <c r="O506" i="1" s="1"/>
  <c r="F514" i="1"/>
  <c r="O514" i="1" s="1"/>
  <c r="F522" i="1"/>
  <c r="O522" i="1" s="1"/>
  <c r="F530" i="1"/>
  <c r="O530" i="1" s="1"/>
  <c r="F538" i="1"/>
  <c r="O538" i="1" s="1"/>
  <c r="F546" i="1"/>
  <c r="O546" i="1" s="1"/>
  <c r="F554" i="1"/>
  <c r="O554" i="1" s="1"/>
  <c r="F562" i="1"/>
  <c r="O562" i="1" s="1"/>
  <c r="F570" i="1"/>
  <c r="O570" i="1" s="1"/>
  <c r="F578" i="1"/>
  <c r="O578" i="1" s="1"/>
  <c r="F586" i="1"/>
  <c r="O586" i="1" s="1"/>
  <c r="F594" i="1"/>
  <c r="O594" i="1" s="1"/>
  <c r="F602" i="1"/>
  <c r="O602" i="1" s="1"/>
  <c r="F610" i="1"/>
  <c r="O610" i="1" s="1"/>
  <c r="F618" i="1"/>
  <c r="O618" i="1" s="1"/>
  <c r="F626" i="1"/>
  <c r="O626" i="1" s="1"/>
  <c r="F634" i="1"/>
  <c r="O634" i="1" s="1"/>
  <c r="F642" i="1"/>
  <c r="O642" i="1" s="1"/>
  <c r="F650" i="1"/>
  <c r="O650" i="1" s="1"/>
  <c r="F658" i="1"/>
  <c r="O658" i="1" s="1"/>
  <c r="F666" i="1"/>
  <c r="O666" i="1" s="1"/>
  <c r="F674" i="1"/>
  <c r="O674" i="1" s="1"/>
  <c r="F682" i="1"/>
  <c r="O682" i="1" s="1"/>
  <c r="F690" i="1"/>
  <c r="O690" i="1" s="1"/>
  <c r="F698" i="1"/>
  <c r="O698" i="1" s="1"/>
  <c r="F706" i="1"/>
  <c r="O706" i="1" s="1"/>
  <c r="F714" i="1"/>
  <c r="O714" i="1" s="1"/>
  <c r="F722" i="1"/>
  <c r="O722" i="1" s="1"/>
  <c r="F730" i="1"/>
  <c r="O730" i="1" s="1"/>
  <c r="F738" i="1"/>
  <c r="O738" i="1" s="1"/>
  <c r="F746" i="1"/>
  <c r="O746" i="1" s="1"/>
  <c r="F754" i="1"/>
  <c r="O754" i="1" s="1"/>
  <c r="F762" i="1"/>
  <c r="O762" i="1" s="1"/>
  <c r="F770" i="1"/>
  <c r="O770" i="1" s="1"/>
  <c r="F778" i="1"/>
  <c r="O778" i="1" s="1"/>
  <c r="F786" i="1"/>
  <c r="O786" i="1" s="1"/>
  <c r="F794" i="1"/>
  <c r="O794" i="1" s="1"/>
  <c r="F802" i="1"/>
  <c r="O802" i="1" s="1"/>
  <c r="F810" i="1"/>
  <c r="O810" i="1" s="1"/>
  <c r="F818" i="1"/>
  <c r="O818" i="1" s="1"/>
  <c r="F826" i="1"/>
  <c r="O826" i="1" s="1"/>
  <c r="F834" i="1"/>
  <c r="O834" i="1" s="1"/>
  <c r="F842" i="1"/>
  <c r="O842" i="1" s="1"/>
  <c r="F850" i="1"/>
  <c r="O850" i="1" s="1"/>
  <c r="F858" i="1"/>
  <c r="O858" i="1" s="1"/>
  <c r="F866" i="1"/>
  <c r="O866" i="1" s="1"/>
  <c r="F235" i="1"/>
  <c r="O235" i="1" s="1"/>
  <c r="F243" i="1"/>
  <c r="O243" i="1" s="1"/>
  <c r="F251" i="1"/>
  <c r="O251" i="1" s="1"/>
  <c r="F259" i="1"/>
  <c r="O259" i="1" s="1"/>
  <c r="F267" i="1"/>
  <c r="O267" i="1" s="1"/>
  <c r="F275" i="1"/>
  <c r="O275" i="1" s="1"/>
  <c r="F283" i="1"/>
  <c r="O283" i="1" s="1"/>
  <c r="F291" i="1"/>
  <c r="O291" i="1" s="1"/>
  <c r="F299" i="1"/>
  <c r="O299" i="1" s="1"/>
  <c r="F307" i="1"/>
  <c r="O307" i="1" s="1"/>
  <c r="F315" i="1"/>
  <c r="O315" i="1" s="1"/>
  <c r="F323" i="1"/>
  <c r="O323" i="1" s="1"/>
  <c r="F331" i="1"/>
  <c r="O331" i="1" s="1"/>
  <c r="F339" i="1"/>
  <c r="O339" i="1" s="1"/>
  <c r="F347" i="1"/>
  <c r="O347" i="1" s="1"/>
  <c r="F355" i="1"/>
  <c r="O355" i="1" s="1"/>
  <c r="F363" i="1"/>
  <c r="O363" i="1" s="1"/>
  <c r="F371" i="1"/>
  <c r="O371" i="1" s="1"/>
  <c r="F379" i="1"/>
  <c r="O379" i="1" s="1"/>
  <c r="F387" i="1"/>
  <c r="O387" i="1" s="1"/>
  <c r="F395" i="1"/>
  <c r="O395" i="1" s="1"/>
  <c r="F403" i="1"/>
  <c r="O403" i="1" s="1"/>
  <c r="F411" i="1"/>
  <c r="O411" i="1" s="1"/>
  <c r="F419" i="1"/>
  <c r="O419" i="1" s="1"/>
  <c r="F427" i="1"/>
  <c r="O427" i="1" s="1"/>
  <c r="F435" i="1"/>
  <c r="O435" i="1" s="1"/>
  <c r="F443" i="1"/>
  <c r="O443" i="1" s="1"/>
  <c r="F451" i="1"/>
  <c r="O451" i="1" s="1"/>
  <c r="F459" i="1"/>
  <c r="O459" i="1" s="1"/>
  <c r="F467" i="1"/>
  <c r="O467" i="1" s="1"/>
  <c r="F475" i="1"/>
  <c r="O475" i="1" s="1"/>
  <c r="F483" i="1"/>
  <c r="O483" i="1" s="1"/>
  <c r="F491" i="1"/>
  <c r="O491" i="1" s="1"/>
  <c r="F499" i="1"/>
  <c r="O499" i="1" s="1"/>
  <c r="F507" i="1"/>
  <c r="O507" i="1" s="1"/>
  <c r="F515" i="1"/>
  <c r="O515" i="1" s="1"/>
  <c r="F523" i="1"/>
  <c r="O523" i="1" s="1"/>
  <c r="F531" i="1"/>
  <c r="O531" i="1" s="1"/>
  <c r="F539" i="1"/>
  <c r="O539" i="1" s="1"/>
  <c r="F547" i="1"/>
  <c r="O547" i="1" s="1"/>
  <c r="F555" i="1"/>
  <c r="O555" i="1" s="1"/>
  <c r="F563" i="1"/>
  <c r="O563" i="1" s="1"/>
  <c r="F571" i="1"/>
  <c r="O571" i="1" s="1"/>
  <c r="F579" i="1"/>
  <c r="O579" i="1" s="1"/>
  <c r="F587" i="1"/>
  <c r="O587" i="1" s="1"/>
  <c r="F595" i="1"/>
  <c r="O595" i="1" s="1"/>
  <c r="F603" i="1"/>
  <c r="O603" i="1" s="1"/>
  <c r="F611" i="1"/>
  <c r="O611" i="1" s="1"/>
  <c r="F619" i="1"/>
  <c r="O619" i="1" s="1"/>
  <c r="F627" i="1"/>
  <c r="O627" i="1" s="1"/>
  <c r="F635" i="1"/>
  <c r="O635" i="1" s="1"/>
  <c r="F643" i="1"/>
  <c r="O643" i="1" s="1"/>
  <c r="F651" i="1"/>
  <c r="O651" i="1" s="1"/>
  <c r="F659" i="1"/>
  <c r="O659" i="1" s="1"/>
  <c r="F667" i="1"/>
  <c r="O667" i="1" s="1"/>
  <c r="F675" i="1"/>
  <c r="O675" i="1" s="1"/>
  <c r="F683" i="1"/>
  <c r="O683" i="1" s="1"/>
  <c r="F691" i="1"/>
  <c r="O691" i="1" s="1"/>
  <c r="F699" i="1"/>
  <c r="O699" i="1" s="1"/>
  <c r="F707" i="1"/>
  <c r="O707" i="1" s="1"/>
  <c r="F715" i="1"/>
  <c r="O715" i="1" s="1"/>
  <c r="F723" i="1"/>
  <c r="O723" i="1" s="1"/>
  <c r="F731" i="1"/>
  <c r="O731" i="1" s="1"/>
  <c r="F739" i="1"/>
  <c r="O739" i="1" s="1"/>
  <c r="F747" i="1"/>
  <c r="O747" i="1" s="1"/>
  <c r="F755" i="1"/>
  <c r="O755" i="1" s="1"/>
  <c r="F763" i="1"/>
  <c r="O763" i="1" s="1"/>
  <c r="F771" i="1"/>
  <c r="O771" i="1" s="1"/>
  <c r="F779" i="1"/>
  <c r="O779" i="1" s="1"/>
  <c r="F787" i="1"/>
  <c r="O787" i="1" s="1"/>
  <c r="F795" i="1"/>
  <c r="O795" i="1" s="1"/>
  <c r="F803" i="1"/>
  <c r="O803" i="1" s="1"/>
  <c r="F811" i="1"/>
  <c r="O811" i="1" s="1"/>
  <c r="F819" i="1"/>
  <c r="O819" i="1" s="1"/>
  <c r="F827" i="1"/>
  <c r="O827" i="1" s="1"/>
  <c r="F835" i="1"/>
  <c r="O835" i="1" s="1"/>
  <c r="F843" i="1"/>
  <c r="O843" i="1" s="1"/>
  <c r="F851" i="1"/>
  <c r="O851" i="1" s="1"/>
  <c r="F859" i="1"/>
  <c r="O859" i="1" s="1"/>
  <c r="F867" i="1"/>
  <c r="O867" i="1" s="1"/>
  <c r="F875" i="1"/>
  <c r="O875" i="1" s="1"/>
  <c r="F236" i="1"/>
  <c r="O236" i="1" s="1"/>
  <c r="F300" i="1"/>
  <c r="O300" i="1" s="1"/>
  <c r="F364" i="1"/>
  <c r="O364" i="1" s="1"/>
  <c r="F428" i="1"/>
  <c r="O428" i="1" s="1"/>
  <c r="F492" i="1"/>
  <c r="O492" i="1" s="1"/>
  <c r="F556" i="1"/>
  <c r="O556" i="1" s="1"/>
  <c r="F620" i="1"/>
  <c r="O620" i="1" s="1"/>
  <c r="F684" i="1"/>
  <c r="O684" i="1" s="1"/>
  <c r="F748" i="1"/>
  <c r="O748" i="1" s="1"/>
  <c r="F812" i="1"/>
  <c r="O812" i="1" s="1"/>
  <c r="F856" i="1"/>
  <c r="O856" i="1" s="1"/>
  <c r="F876" i="1"/>
  <c r="O876" i="1" s="1"/>
  <c r="F886" i="1"/>
  <c r="O886" i="1" s="1"/>
  <c r="F896" i="1"/>
  <c r="O896" i="1" s="1"/>
  <c r="F906" i="1"/>
  <c r="O906" i="1" s="1"/>
  <c r="F914" i="1"/>
  <c r="O914" i="1" s="1"/>
  <c r="F922" i="1"/>
  <c r="O922" i="1" s="1"/>
  <c r="F930" i="1"/>
  <c r="O930" i="1" s="1"/>
  <c r="F938" i="1"/>
  <c r="O938" i="1" s="1"/>
  <c r="F946" i="1"/>
  <c r="O946" i="1" s="1"/>
  <c r="F954" i="1"/>
  <c r="O954" i="1" s="1"/>
  <c r="F962" i="1"/>
  <c r="O962" i="1" s="1"/>
  <c r="F970" i="1"/>
  <c r="O970" i="1" s="1"/>
  <c r="F978" i="1"/>
  <c r="O978" i="1" s="1"/>
  <c r="F986" i="1"/>
  <c r="O986" i="1" s="1"/>
  <c r="F994" i="1"/>
  <c r="O994" i="1" s="1"/>
  <c r="F1002" i="1"/>
  <c r="O1002" i="1" s="1"/>
  <c r="F1010" i="1"/>
  <c r="O1010" i="1" s="1"/>
  <c r="F1018" i="1"/>
  <c r="O1018" i="1" s="1"/>
  <c r="F1026" i="1"/>
  <c r="O1026" i="1" s="1"/>
  <c r="F1034" i="1"/>
  <c r="O1034" i="1" s="1"/>
  <c r="F1042" i="1"/>
  <c r="O1042" i="1" s="1"/>
  <c r="F1050" i="1"/>
  <c r="O1050" i="1" s="1"/>
  <c r="F1058" i="1"/>
  <c r="O1058" i="1" s="1"/>
  <c r="F1066" i="1"/>
  <c r="O1066" i="1" s="1"/>
  <c r="F1074" i="1"/>
  <c r="O1074" i="1" s="1"/>
  <c r="F1082" i="1"/>
  <c r="O1082" i="1" s="1"/>
  <c r="F1090" i="1"/>
  <c r="O1090" i="1" s="1"/>
  <c r="F1098" i="1"/>
  <c r="O1098" i="1" s="1"/>
  <c r="F1106" i="1"/>
  <c r="O1106" i="1" s="1"/>
  <c r="F1114" i="1"/>
  <c r="O1114" i="1" s="1"/>
  <c r="F1122" i="1"/>
  <c r="O1122" i="1" s="1"/>
  <c r="F1130" i="1"/>
  <c r="O1130" i="1" s="1"/>
  <c r="F1138" i="1"/>
  <c r="O1138" i="1" s="1"/>
  <c r="F1146" i="1"/>
  <c r="O1146" i="1" s="1"/>
  <c r="F1154" i="1"/>
  <c r="O1154" i="1" s="1"/>
  <c r="F1162" i="1"/>
  <c r="O1162" i="1" s="1"/>
  <c r="F1170" i="1"/>
  <c r="O1170" i="1" s="1"/>
  <c r="F1178" i="1"/>
  <c r="O1178" i="1" s="1"/>
  <c r="F1186" i="1"/>
  <c r="O1186" i="1" s="1"/>
  <c r="F1194" i="1"/>
  <c r="O1194" i="1" s="1"/>
  <c r="F1202" i="1"/>
  <c r="O1202" i="1" s="1"/>
  <c r="F1210" i="1"/>
  <c r="O1210" i="1" s="1"/>
  <c r="F1218" i="1"/>
  <c r="O1218" i="1" s="1"/>
  <c r="F1226" i="1"/>
  <c r="O1226" i="1" s="1"/>
  <c r="F1234" i="1"/>
  <c r="O1234" i="1" s="1"/>
  <c r="F1242" i="1"/>
  <c r="O1242" i="1" s="1"/>
  <c r="F1250" i="1"/>
  <c r="O1250" i="1" s="1"/>
  <c r="F1258" i="1"/>
  <c r="O1258" i="1" s="1"/>
  <c r="F1266" i="1"/>
  <c r="O1266" i="1" s="1"/>
  <c r="F1274" i="1"/>
  <c r="O1274" i="1" s="1"/>
  <c r="F1282" i="1"/>
  <c r="O1282" i="1" s="1"/>
  <c r="F1290" i="1"/>
  <c r="O1290" i="1" s="1"/>
  <c r="F1298" i="1"/>
  <c r="O1298" i="1" s="1"/>
  <c r="F1306" i="1"/>
  <c r="O1306" i="1" s="1"/>
  <c r="F1314" i="1"/>
  <c r="O1314" i="1" s="1"/>
  <c r="F1322" i="1"/>
  <c r="O1322" i="1" s="1"/>
  <c r="F1330" i="1"/>
  <c r="O1330" i="1" s="1"/>
  <c r="F1338" i="1"/>
  <c r="O1338" i="1" s="1"/>
  <c r="F1346" i="1"/>
  <c r="O1346" i="1" s="1"/>
  <c r="F1354" i="1"/>
  <c r="O1354" i="1" s="1"/>
  <c r="F1362" i="1"/>
  <c r="O1362" i="1" s="1"/>
  <c r="F1370" i="1"/>
  <c r="O1370" i="1" s="1"/>
  <c r="F1378" i="1"/>
  <c r="O1378" i="1" s="1"/>
  <c r="F1386" i="1"/>
  <c r="O1386" i="1" s="1"/>
  <c r="F1394" i="1"/>
  <c r="O1394" i="1" s="1"/>
  <c r="F1402" i="1"/>
  <c r="O1402" i="1" s="1"/>
  <c r="F1410" i="1"/>
  <c r="O1410" i="1" s="1"/>
  <c r="F1418" i="1"/>
  <c r="O1418" i="1" s="1"/>
  <c r="F1426" i="1"/>
  <c r="O1426" i="1" s="1"/>
  <c r="F1434" i="1"/>
  <c r="O1434" i="1" s="1"/>
  <c r="F244" i="1"/>
  <c r="O244" i="1" s="1"/>
  <c r="F308" i="1"/>
  <c r="O308" i="1" s="1"/>
  <c r="F372" i="1"/>
  <c r="O372" i="1" s="1"/>
  <c r="F436" i="1"/>
  <c r="O436" i="1" s="1"/>
  <c r="F500" i="1"/>
  <c r="O500" i="1" s="1"/>
  <c r="F564" i="1"/>
  <c r="O564" i="1" s="1"/>
  <c r="F628" i="1"/>
  <c r="O628" i="1" s="1"/>
  <c r="F692" i="1"/>
  <c r="O692" i="1" s="1"/>
  <c r="F756" i="1"/>
  <c r="O756" i="1" s="1"/>
  <c r="F820" i="1"/>
  <c r="O820" i="1" s="1"/>
  <c r="F860" i="1"/>
  <c r="O860" i="1" s="1"/>
  <c r="F877" i="1"/>
  <c r="O877" i="1" s="1"/>
  <c r="F888" i="1"/>
  <c r="O888" i="1" s="1"/>
  <c r="F898" i="1"/>
  <c r="O898" i="1" s="1"/>
  <c r="F907" i="1"/>
  <c r="O907" i="1" s="1"/>
  <c r="F915" i="1"/>
  <c r="O915" i="1" s="1"/>
  <c r="F923" i="1"/>
  <c r="O923" i="1" s="1"/>
  <c r="F931" i="1"/>
  <c r="O931" i="1" s="1"/>
  <c r="F939" i="1"/>
  <c r="O939" i="1" s="1"/>
  <c r="F947" i="1"/>
  <c r="O947" i="1" s="1"/>
  <c r="F955" i="1"/>
  <c r="O955" i="1" s="1"/>
  <c r="F963" i="1"/>
  <c r="O963" i="1" s="1"/>
  <c r="F971" i="1"/>
  <c r="O971" i="1" s="1"/>
  <c r="F979" i="1"/>
  <c r="O979" i="1" s="1"/>
  <c r="F987" i="1"/>
  <c r="O987" i="1" s="1"/>
  <c r="F995" i="1"/>
  <c r="O995" i="1" s="1"/>
  <c r="F1003" i="1"/>
  <c r="O1003" i="1" s="1"/>
  <c r="F1011" i="1"/>
  <c r="O1011" i="1" s="1"/>
  <c r="F1019" i="1"/>
  <c r="O1019" i="1" s="1"/>
  <c r="F1027" i="1"/>
  <c r="O1027" i="1" s="1"/>
  <c r="F1035" i="1"/>
  <c r="O1035" i="1" s="1"/>
  <c r="F1043" i="1"/>
  <c r="O1043" i="1" s="1"/>
  <c r="F1051" i="1"/>
  <c r="O1051" i="1" s="1"/>
  <c r="F1059" i="1"/>
  <c r="O1059" i="1" s="1"/>
  <c r="F1067" i="1"/>
  <c r="O1067" i="1" s="1"/>
  <c r="F1075" i="1"/>
  <c r="O1075" i="1" s="1"/>
  <c r="F1083" i="1"/>
  <c r="O1083" i="1" s="1"/>
  <c r="F1091" i="1"/>
  <c r="O1091" i="1" s="1"/>
  <c r="F1099" i="1"/>
  <c r="O1099" i="1" s="1"/>
  <c r="F1107" i="1"/>
  <c r="O1107" i="1" s="1"/>
  <c r="F1115" i="1"/>
  <c r="O1115" i="1" s="1"/>
  <c r="F1123" i="1"/>
  <c r="O1123" i="1" s="1"/>
  <c r="F1131" i="1"/>
  <c r="O1131" i="1" s="1"/>
  <c r="F1139" i="1"/>
  <c r="O1139" i="1" s="1"/>
  <c r="F1147" i="1"/>
  <c r="O1147" i="1" s="1"/>
  <c r="F1155" i="1"/>
  <c r="O1155" i="1" s="1"/>
  <c r="F1163" i="1"/>
  <c r="O1163" i="1" s="1"/>
  <c r="F1171" i="1"/>
  <c r="O1171" i="1" s="1"/>
  <c r="F1179" i="1"/>
  <c r="O1179" i="1" s="1"/>
  <c r="F1187" i="1"/>
  <c r="O1187" i="1" s="1"/>
  <c r="F1195" i="1"/>
  <c r="O1195" i="1" s="1"/>
  <c r="F1203" i="1"/>
  <c r="O1203" i="1" s="1"/>
  <c r="F1211" i="1"/>
  <c r="O1211" i="1" s="1"/>
  <c r="F1219" i="1"/>
  <c r="O1219" i="1" s="1"/>
  <c r="F1227" i="1"/>
  <c r="O1227" i="1" s="1"/>
  <c r="F1235" i="1"/>
  <c r="O1235" i="1" s="1"/>
  <c r="F1243" i="1"/>
  <c r="O1243" i="1" s="1"/>
  <c r="F1251" i="1"/>
  <c r="O1251" i="1" s="1"/>
  <c r="F1259" i="1"/>
  <c r="O1259" i="1" s="1"/>
  <c r="F1267" i="1"/>
  <c r="O1267" i="1" s="1"/>
  <c r="F1275" i="1"/>
  <c r="O1275" i="1" s="1"/>
  <c r="F1283" i="1"/>
  <c r="O1283" i="1" s="1"/>
  <c r="F1291" i="1"/>
  <c r="O1291" i="1" s="1"/>
  <c r="F1299" i="1"/>
  <c r="O1299" i="1" s="1"/>
  <c r="F1307" i="1"/>
  <c r="O1307" i="1" s="1"/>
  <c r="F1315" i="1"/>
  <c r="O1315" i="1" s="1"/>
  <c r="F1323" i="1"/>
  <c r="O1323" i="1" s="1"/>
  <c r="F1331" i="1"/>
  <c r="O1331" i="1" s="1"/>
  <c r="F1339" i="1"/>
  <c r="O1339" i="1" s="1"/>
  <c r="F1347" i="1"/>
  <c r="O1347" i="1" s="1"/>
  <c r="F1355" i="1"/>
  <c r="O1355" i="1" s="1"/>
  <c r="F1363" i="1"/>
  <c r="O1363" i="1" s="1"/>
  <c r="F1371" i="1"/>
  <c r="O1371" i="1" s="1"/>
  <c r="F1379" i="1"/>
  <c r="O1379" i="1" s="1"/>
  <c r="F1387" i="1"/>
  <c r="O1387" i="1" s="1"/>
  <c r="F1395" i="1"/>
  <c r="O1395" i="1" s="1"/>
  <c r="F1403" i="1"/>
  <c r="O1403" i="1" s="1"/>
  <c r="F1411" i="1"/>
  <c r="O1411" i="1" s="1"/>
  <c r="F1419" i="1"/>
  <c r="O1419" i="1" s="1"/>
  <c r="F1427" i="1"/>
  <c r="O1427" i="1" s="1"/>
  <c r="F1435" i="1"/>
  <c r="O1435" i="1" s="1"/>
  <c r="F1443" i="1"/>
  <c r="O1443" i="1" s="1"/>
  <c r="F1451" i="1"/>
  <c r="O1451" i="1" s="1"/>
  <c r="F1459" i="1"/>
  <c r="O1459" i="1" s="1"/>
  <c r="F252" i="1"/>
  <c r="O252" i="1" s="1"/>
  <c r="F316" i="1"/>
  <c r="O316" i="1" s="1"/>
  <c r="F380" i="1"/>
  <c r="O380" i="1" s="1"/>
  <c r="F444" i="1"/>
  <c r="O444" i="1" s="1"/>
  <c r="F508" i="1"/>
  <c r="O508" i="1" s="1"/>
  <c r="F572" i="1"/>
  <c r="O572" i="1" s="1"/>
  <c r="F636" i="1"/>
  <c r="O636" i="1" s="1"/>
  <c r="F700" i="1"/>
  <c r="O700" i="1" s="1"/>
  <c r="F764" i="1"/>
  <c r="O764" i="1" s="1"/>
  <c r="F828" i="1"/>
  <c r="O828" i="1" s="1"/>
  <c r="F862" i="1"/>
  <c r="O862" i="1" s="1"/>
  <c r="F878" i="1"/>
  <c r="O878" i="1" s="1"/>
  <c r="F890" i="1"/>
  <c r="O890" i="1" s="1"/>
  <c r="F899" i="1"/>
  <c r="O899" i="1" s="1"/>
  <c r="F908" i="1"/>
  <c r="O908" i="1" s="1"/>
  <c r="F916" i="1"/>
  <c r="O916" i="1" s="1"/>
  <c r="F924" i="1"/>
  <c r="O924" i="1" s="1"/>
  <c r="F932" i="1"/>
  <c r="O932" i="1" s="1"/>
  <c r="F940" i="1"/>
  <c r="O940" i="1" s="1"/>
  <c r="F948" i="1"/>
  <c r="O948" i="1" s="1"/>
  <c r="F956" i="1"/>
  <c r="O956" i="1" s="1"/>
  <c r="F964" i="1"/>
  <c r="O964" i="1" s="1"/>
  <c r="F972" i="1"/>
  <c r="O972" i="1" s="1"/>
  <c r="F980" i="1"/>
  <c r="O980" i="1" s="1"/>
  <c r="F988" i="1"/>
  <c r="O988" i="1" s="1"/>
  <c r="F996" i="1"/>
  <c r="O996" i="1" s="1"/>
  <c r="F1004" i="1"/>
  <c r="O1004" i="1" s="1"/>
  <c r="F1012" i="1"/>
  <c r="O1012" i="1" s="1"/>
  <c r="F1020" i="1"/>
  <c r="O1020" i="1" s="1"/>
  <c r="F1028" i="1"/>
  <c r="O1028" i="1" s="1"/>
  <c r="F1036" i="1"/>
  <c r="O1036" i="1" s="1"/>
  <c r="F1044" i="1"/>
  <c r="O1044" i="1" s="1"/>
  <c r="F1052" i="1"/>
  <c r="O1052" i="1" s="1"/>
  <c r="F1060" i="1"/>
  <c r="O1060" i="1" s="1"/>
  <c r="F1068" i="1"/>
  <c r="O1068" i="1" s="1"/>
  <c r="F1076" i="1"/>
  <c r="O1076" i="1" s="1"/>
  <c r="F1084" i="1"/>
  <c r="O1084" i="1" s="1"/>
  <c r="F1092" i="1"/>
  <c r="O1092" i="1" s="1"/>
  <c r="F1100" i="1"/>
  <c r="O1100" i="1" s="1"/>
  <c r="F1108" i="1"/>
  <c r="O1108" i="1" s="1"/>
  <c r="F1116" i="1"/>
  <c r="O1116" i="1" s="1"/>
  <c r="F1124" i="1"/>
  <c r="O1124" i="1" s="1"/>
  <c r="F1132" i="1"/>
  <c r="O1132" i="1" s="1"/>
  <c r="F1140" i="1"/>
  <c r="O1140" i="1" s="1"/>
  <c r="F1148" i="1"/>
  <c r="O1148" i="1" s="1"/>
  <c r="F1156" i="1"/>
  <c r="O1156" i="1" s="1"/>
  <c r="F1164" i="1"/>
  <c r="O1164" i="1" s="1"/>
  <c r="F1172" i="1"/>
  <c r="O1172" i="1" s="1"/>
  <c r="F1180" i="1"/>
  <c r="O1180" i="1" s="1"/>
  <c r="F1188" i="1"/>
  <c r="O1188" i="1" s="1"/>
  <c r="F1196" i="1"/>
  <c r="O1196" i="1" s="1"/>
  <c r="F1204" i="1"/>
  <c r="O1204" i="1" s="1"/>
  <c r="F1212" i="1"/>
  <c r="O1212" i="1" s="1"/>
  <c r="F1220" i="1"/>
  <c r="O1220" i="1" s="1"/>
  <c r="F1228" i="1"/>
  <c r="O1228" i="1" s="1"/>
  <c r="F1236" i="1"/>
  <c r="O1236" i="1" s="1"/>
  <c r="F1244" i="1"/>
  <c r="O1244" i="1" s="1"/>
  <c r="F1252" i="1"/>
  <c r="O1252" i="1" s="1"/>
  <c r="F1260" i="1"/>
  <c r="O1260" i="1" s="1"/>
  <c r="F1268" i="1"/>
  <c r="O1268" i="1" s="1"/>
  <c r="F1276" i="1"/>
  <c r="O1276" i="1" s="1"/>
  <c r="F1284" i="1"/>
  <c r="O1284" i="1" s="1"/>
  <c r="F1292" i="1"/>
  <c r="O1292" i="1" s="1"/>
  <c r="F1300" i="1"/>
  <c r="O1300" i="1" s="1"/>
  <c r="F1308" i="1"/>
  <c r="O1308" i="1" s="1"/>
  <c r="F1316" i="1"/>
  <c r="O1316" i="1" s="1"/>
  <c r="F1324" i="1"/>
  <c r="O1324" i="1" s="1"/>
  <c r="F1332" i="1"/>
  <c r="O1332" i="1" s="1"/>
  <c r="F1340" i="1"/>
  <c r="O1340" i="1" s="1"/>
  <c r="F1348" i="1"/>
  <c r="O1348" i="1" s="1"/>
  <c r="F1356" i="1"/>
  <c r="O1356" i="1" s="1"/>
  <c r="F1364" i="1"/>
  <c r="O1364" i="1" s="1"/>
  <c r="F1372" i="1"/>
  <c r="O1372" i="1" s="1"/>
  <c r="F1380" i="1"/>
  <c r="O1380" i="1" s="1"/>
  <c r="F1388" i="1"/>
  <c r="O1388" i="1" s="1"/>
  <c r="F1396" i="1"/>
  <c r="O1396" i="1" s="1"/>
  <c r="F1404" i="1"/>
  <c r="O1404" i="1" s="1"/>
  <c r="F1412" i="1"/>
  <c r="O1412" i="1" s="1"/>
  <c r="F1420" i="1"/>
  <c r="O1420" i="1" s="1"/>
  <c r="F1428" i="1"/>
  <c r="O1428" i="1" s="1"/>
  <c r="F1436" i="1"/>
  <c r="O1436" i="1" s="1"/>
  <c r="F1444" i="1"/>
  <c r="O1444" i="1" s="1"/>
  <c r="F1452" i="1"/>
  <c r="O1452" i="1" s="1"/>
  <c r="F1460" i="1"/>
  <c r="O1460" i="1" s="1"/>
  <c r="F1468" i="1"/>
  <c r="O1468" i="1" s="1"/>
  <c r="F260" i="1"/>
  <c r="O260" i="1" s="1"/>
  <c r="F324" i="1"/>
  <c r="O324" i="1" s="1"/>
  <c r="F388" i="1"/>
  <c r="O388" i="1" s="1"/>
  <c r="F452" i="1"/>
  <c r="O452" i="1" s="1"/>
  <c r="F516" i="1"/>
  <c r="O516" i="1" s="1"/>
  <c r="F580" i="1"/>
  <c r="O580" i="1" s="1"/>
  <c r="F644" i="1"/>
  <c r="O644" i="1" s="1"/>
  <c r="F708" i="1"/>
  <c r="O708" i="1" s="1"/>
  <c r="F772" i="1"/>
  <c r="O772" i="1" s="1"/>
  <c r="F836" i="1"/>
  <c r="O836" i="1" s="1"/>
  <c r="F864" i="1"/>
  <c r="O864" i="1" s="1"/>
  <c r="F880" i="1"/>
  <c r="O880" i="1" s="1"/>
  <c r="F891" i="1"/>
  <c r="O891" i="1" s="1"/>
  <c r="F900" i="1"/>
  <c r="O900" i="1" s="1"/>
  <c r="F909" i="1"/>
  <c r="O909" i="1" s="1"/>
  <c r="F917" i="1"/>
  <c r="O917" i="1" s="1"/>
  <c r="F925" i="1"/>
  <c r="O925" i="1" s="1"/>
  <c r="F933" i="1"/>
  <c r="O933" i="1" s="1"/>
  <c r="F941" i="1"/>
  <c r="O941" i="1" s="1"/>
  <c r="F949" i="1"/>
  <c r="O949" i="1" s="1"/>
  <c r="F957" i="1"/>
  <c r="O957" i="1" s="1"/>
  <c r="F965" i="1"/>
  <c r="O965" i="1" s="1"/>
  <c r="F973" i="1"/>
  <c r="O973" i="1" s="1"/>
  <c r="F981" i="1"/>
  <c r="O981" i="1" s="1"/>
  <c r="F989" i="1"/>
  <c r="O989" i="1" s="1"/>
  <c r="F997" i="1"/>
  <c r="O997" i="1" s="1"/>
  <c r="F1005" i="1"/>
  <c r="O1005" i="1" s="1"/>
  <c r="F1013" i="1"/>
  <c r="O1013" i="1" s="1"/>
  <c r="F1021" i="1"/>
  <c r="O1021" i="1" s="1"/>
  <c r="F1029" i="1"/>
  <c r="O1029" i="1" s="1"/>
  <c r="F1037" i="1"/>
  <c r="O1037" i="1" s="1"/>
  <c r="F1045" i="1"/>
  <c r="O1045" i="1" s="1"/>
  <c r="F1053" i="1"/>
  <c r="O1053" i="1" s="1"/>
  <c r="F1061" i="1"/>
  <c r="O1061" i="1" s="1"/>
  <c r="F1069" i="1"/>
  <c r="O1069" i="1" s="1"/>
  <c r="F1077" i="1"/>
  <c r="O1077" i="1" s="1"/>
  <c r="F1085" i="1"/>
  <c r="O1085" i="1" s="1"/>
  <c r="F1093" i="1"/>
  <c r="O1093" i="1" s="1"/>
  <c r="F1101" i="1"/>
  <c r="O1101" i="1" s="1"/>
  <c r="F1109" i="1"/>
  <c r="O1109" i="1" s="1"/>
  <c r="F1117" i="1"/>
  <c r="O1117" i="1" s="1"/>
  <c r="F1125" i="1"/>
  <c r="O1125" i="1" s="1"/>
  <c r="F1133" i="1"/>
  <c r="O1133" i="1" s="1"/>
  <c r="F1141" i="1"/>
  <c r="O1141" i="1" s="1"/>
  <c r="F1149" i="1"/>
  <c r="O1149" i="1" s="1"/>
  <c r="F1157" i="1"/>
  <c r="O1157" i="1" s="1"/>
  <c r="F1165" i="1"/>
  <c r="O1165" i="1" s="1"/>
  <c r="F1173" i="1"/>
  <c r="O1173" i="1" s="1"/>
  <c r="F1181" i="1"/>
  <c r="O1181" i="1" s="1"/>
  <c r="F1189" i="1"/>
  <c r="O1189" i="1" s="1"/>
  <c r="F1197" i="1"/>
  <c r="O1197" i="1" s="1"/>
  <c r="F1205" i="1"/>
  <c r="O1205" i="1" s="1"/>
  <c r="F1213" i="1"/>
  <c r="O1213" i="1" s="1"/>
  <c r="F1221" i="1"/>
  <c r="O1221" i="1" s="1"/>
  <c r="F1229" i="1"/>
  <c r="O1229" i="1" s="1"/>
  <c r="F1237" i="1"/>
  <c r="O1237" i="1" s="1"/>
  <c r="F1245" i="1"/>
  <c r="O1245" i="1" s="1"/>
  <c r="F1253" i="1"/>
  <c r="O1253" i="1" s="1"/>
  <c r="F1261" i="1"/>
  <c r="O1261" i="1" s="1"/>
  <c r="F1269" i="1"/>
  <c r="O1269" i="1" s="1"/>
  <c r="F1277" i="1"/>
  <c r="O1277" i="1" s="1"/>
  <c r="F1285" i="1"/>
  <c r="O1285" i="1" s="1"/>
  <c r="F1293" i="1"/>
  <c r="O1293" i="1" s="1"/>
  <c r="F1301" i="1"/>
  <c r="O1301" i="1" s="1"/>
  <c r="F1309" i="1"/>
  <c r="O1309" i="1" s="1"/>
  <c r="F1317" i="1"/>
  <c r="O1317" i="1" s="1"/>
  <c r="F1325" i="1"/>
  <c r="O1325" i="1" s="1"/>
  <c r="F1333" i="1"/>
  <c r="O1333" i="1" s="1"/>
  <c r="F1341" i="1"/>
  <c r="O1341" i="1" s="1"/>
  <c r="F1349" i="1"/>
  <c r="O1349" i="1" s="1"/>
  <c r="F1357" i="1"/>
  <c r="O1357" i="1" s="1"/>
  <c r="F1365" i="1"/>
  <c r="O1365" i="1" s="1"/>
  <c r="F1373" i="1"/>
  <c r="O1373" i="1" s="1"/>
  <c r="F1381" i="1"/>
  <c r="O1381" i="1" s="1"/>
  <c r="F1389" i="1"/>
  <c r="O1389" i="1" s="1"/>
  <c r="F1397" i="1"/>
  <c r="O1397" i="1" s="1"/>
  <c r="F1405" i="1"/>
  <c r="O1405" i="1" s="1"/>
  <c r="F1413" i="1"/>
  <c r="O1413" i="1" s="1"/>
  <c r="F1421" i="1"/>
  <c r="O1421" i="1" s="1"/>
  <c r="F1429" i="1"/>
  <c r="O1429" i="1" s="1"/>
  <c r="F1437" i="1"/>
  <c r="O1437" i="1" s="1"/>
  <c r="F1445" i="1"/>
  <c r="O1445" i="1" s="1"/>
  <c r="F1453" i="1"/>
  <c r="O1453" i="1" s="1"/>
  <c r="F1461" i="1"/>
  <c r="O1461" i="1" s="1"/>
  <c r="F1469" i="1"/>
  <c r="O1469" i="1" s="1"/>
  <c r="F268" i="1"/>
  <c r="O268" i="1" s="1"/>
  <c r="F332" i="1"/>
  <c r="O332" i="1" s="1"/>
  <c r="F396" i="1"/>
  <c r="O396" i="1" s="1"/>
  <c r="F460" i="1"/>
  <c r="O460" i="1" s="1"/>
  <c r="F524" i="1"/>
  <c r="O524" i="1" s="1"/>
  <c r="F588" i="1"/>
  <c r="O588" i="1" s="1"/>
  <c r="F652" i="1"/>
  <c r="O652" i="1" s="1"/>
  <c r="F716" i="1"/>
  <c r="O716" i="1" s="1"/>
  <c r="F780" i="1"/>
  <c r="O780" i="1" s="1"/>
  <c r="F844" i="1"/>
  <c r="O844" i="1" s="1"/>
  <c r="F868" i="1"/>
  <c r="O868" i="1" s="1"/>
  <c r="F882" i="1"/>
  <c r="O882" i="1" s="1"/>
  <c r="F892" i="1"/>
  <c r="O892" i="1" s="1"/>
  <c r="F901" i="1"/>
  <c r="O901" i="1" s="1"/>
  <c r="F910" i="1"/>
  <c r="O910" i="1" s="1"/>
  <c r="F918" i="1"/>
  <c r="O918" i="1" s="1"/>
  <c r="F926" i="1"/>
  <c r="O926" i="1" s="1"/>
  <c r="F934" i="1"/>
  <c r="O934" i="1" s="1"/>
  <c r="F942" i="1"/>
  <c r="O942" i="1" s="1"/>
  <c r="F950" i="1"/>
  <c r="O950" i="1" s="1"/>
  <c r="F958" i="1"/>
  <c r="O958" i="1" s="1"/>
  <c r="F966" i="1"/>
  <c r="O966" i="1" s="1"/>
  <c r="F974" i="1"/>
  <c r="O974" i="1" s="1"/>
  <c r="F982" i="1"/>
  <c r="O982" i="1" s="1"/>
  <c r="F990" i="1"/>
  <c r="O990" i="1" s="1"/>
  <c r="F998" i="1"/>
  <c r="O998" i="1" s="1"/>
  <c r="F1006" i="1"/>
  <c r="O1006" i="1" s="1"/>
  <c r="F1014" i="1"/>
  <c r="O1014" i="1" s="1"/>
  <c r="F1022" i="1"/>
  <c r="O1022" i="1" s="1"/>
  <c r="F1030" i="1"/>
  <c r="O1030" i="1" s="1"/>
  <c r="F1038" i="1"/>
  <c r="O1038" i="1" s="1"/>
  <c r="F1046" i="1"/>
  <c r="O1046" i="1" s="1"/>
  <c r="F1054" i="1"/>
  <c r="O1054" i="1" s="1"/>
  <c r="F1062" i="1"/>
  <c r="O1062" i="1" s="1"/>
  <c r="F1070" i="1"/>
  <c r="O1070" i="1" s="1"/>
  <c r="F1078" i="1"/>
  <c r="O1078" i="1" s="1"/>
  <c r="F1086" i="1"/>
  <c r="O1086" i="1" s="1"/>
  <c r="F1094" i="1"/>
  <c r="O1094" i="1" s="1"/>
  <c r="F1102" i="1"/>
  <c r="O1102" i="1" s="1"/>
  <c r="F1110" i="1"/>
  <c r="O1110" i="1" s="1"/>
  <c r="F1118" i="1"/>
  <c r="O1118" i="1" s="1"/>
  <c r="F1126" i="1"/>
  <c r="O1126" i="1" s="1"/>
  <c r="F1134" i="1"/>
  <c r="O1134" i="1" s="1"/>
  <c r="F1142" i="1"/>
  <c r="O1142" i="1" s="1"/>
  <c r="F1150" i="1"/>
  <c r="O1150" i="1" s="1"/>
  <c r="F1158" i="1"/>
  <c r="O1158" i="1" s="1"/>
  <c r="F1166" i="1"/>
  <c r="O1166" i="1" s="1"/>
  <c r="F1174" i="1"/>
  <c r="O1174" i="1" s="1"/>
  <c r="F1182" i="1"/>
  <c r="O1182" i="1" s="1"/>
  <c r="F1190" i="1"/>
  <c r="O1190" i="1" s="1"/>
  <c r="F1198" i="1"/>
  <c r="O1198" i="1" s="1"/>
  <c r="F1206" i="1"/>
  <c r="O1206" i="1" s="1"/>
  <c r="F1214" i="1"/>
  <c r="O1214" i="1" s="1"/>
  <c r="F1222" i="1"/>
  <c r="O1222" i="1" s="1"/>
  <c r="F1230" i="1"/>
  <c r="O1230" i="1" s="1"/>
  <c r="F1238" i="1"/>
  <c r="O1238" i="1" s="1"/>
  <c r="F1246" i="1"/>
  <c r="O1246" i="1" s="1"/>
  <c r="F1254" i="1"/>
  <c r="O1254" i="1" s="1"/>
  <c r="F1262" i="1"/>
  <c r="O1262" i="1" s="1"/>
  <c r="F1270" i="1"/>
  <c r="O1270" i="1" s="1"/>
  <c r="F1278" i="1"/>
  <c r="O1278" i="1" s="1"/>
  <c r="F1286" i="1"/>
  <c r="O1286" i="1" s="1"/>
  <c r="F1294" i="1"/>
  <c r="O1294" i="1" s="1"/>
  <c r="F1302" i="1"/>
  <c r="O1302" i="1" s="1"/>
  <c r="F1310" i="1"/>
  <c r="O1310" i="1" s="1"/>
  <c r="F1318" i="1"/>
  <c r="O1318" i="1" s="1"/>
  <c r="F1326" i="1"/>
  <c r="O1326" i="1" s="1"/>
  <c r="F1334" i="1"/>
  <c r="O1334" i="1" s="1"/>
  <c r="F1342" i="1"/>
  <c r="O1342" i="1" s="1"/>
  <c r="F1350" i="1"/>
  <c r="O1350" i="1" s="1"/>
  <c r="F1358" i="1"/>
  <c r="O1358" i="1" s="1"/>
  <c r="F1366" i="1"/>
  <c r="O1366" i="1" s="1"/>
  <c r="F1374" i="1"/>
  <c r="O1374" i="1" s="1"/>
  <c r="F1382" i="1"/>
  <c r="O1382" i="1" s="1"/>
  <c r="F1390" i="1"/>
  <c r="O1390" i="1" s="1"/>
  <c r="F1398" i="1"/>
  <c r="O1398" i="1" s="1"/>
  <c r="F1406" i="1"/>
  <c r="O1406" i="1" s="1"/>
  <c r="F1414" i="1"/>
  <c r="O1414" i="1" s="1"/>
  <c r="F1422" i="1"/>
  <c r="O1422" i="1" s="1"/>
  <c r="F1430" i="1"/>
  <c r="O1430" i="1" s="1"/>
  <c r="F1438" i="1"/>
  <c r="O1438" i="1" s="1"/>
  <c r="F1446" i="1"/>
  <c r="O1446" i="1" s="1"/>
  <c r="F1454" i="1"/>
  <c r="O1454" i="1" s="1"/>
  <c r="F1462" i="1"/>
  <c r="O1462" i="1" s="1"/>
  <c r="F1470" i="1"/>
  <c r="O1470" i="1" s="1"/>
  <c r="F1478" i="1"/>
  <c r="O1478" i="1" s="1"/>
  <c r="F1486" i="1"/>
  <c r="O1486" i="1" s="1"/>
  <c r="F1494" i="1"/>
  <c r="O1494" i="1" s="1"/>
  <c r="F1502" i="1"/>
  <c r="O1502" i="1" s="1"/>
  <c r="F1510" i="1"/>
  <c r="O1510" i="1" s="1"/>
  <c r="F276" i="1"/>
  <c r="O276" i="1" s="1"/>
  <c r="F340" i="1"/>
  <c r="O340" i="1" s="1"/>
  <c r="F404" i="1"/>
  <c r="O404" i="1" s="1"/>
  <c r="F468" i="1"/>
  <c r="O468" i="1" s="1"/>
  <c r="F532" i="1"/>
  <c r="O532" i="1" s="1"/>
  <c r="F596" i="1"/>
  <c r="O596" i="1" s="1"/>
  <c r="F660" i="1"/>
  <c r="O660" i="1" s="1"/>
  <c r="F724" i="1"/>
  <c r="O724" i="1" s="1"/>
  <c r="F788" i="1"/>
  <c r="O788" i="1" s="1"/>
  <c r="F848" i="1"/>
  <c r="O848" i="1" s="1"/>
  <c r="F870" i="1"/>
  <c r="O870" i="1" s="1"/>
  <c r="F883" i="1"/>
  <c r="O883" i="1" s="1"/>
  <c r="F893" i="1"/>
  <c r="O893" i="1" s="1"/>
  <c r="F902" i="1"/>
  <c r="O902" i="1" s="1"/>
  <c r="F911" i="1"/>
  <c r="O911" i="1" s="1"/>
  <c r="F919" i="1"/>
  <c r="O919" i="1" s="1"/>
  <c r="F927" i="1"/>
  <c r="O927" i="1" s="1"/>
  <c r="F935" i="1"/>
  <c r="O935" i="1" s="1"/>
  <c r="F943" i="1"/>
  <c r="O943" i="1" s="1"/>
  <c r="F951" i="1"/>
  <c r="O951" i="1" s="1"/>
  <c r="F959" i="1"/>
  <c r="O959" i="1" s="1"/>
  <c r="F967" i="1"/>
  <c r="O967" i="1" s="1"/>
  <c r="F975" i="1"/>
  <c r="O975" i="1" s="1"/>
  <c r="F983" i="1"/>
  <c r="O983" i="1" s="1"/>
  <c r="F991" i="1"/>
  <c r="O991" i="1" s="1"/>
  <c r="F999" i="1"/>
  <c r="O999" i="1" s="1"/>
  <c r="F1007" i="1"/>
  <c r="O1007" i="1" s="1"/>
  <c r="F1015" i="1"/>
  <c r="O1015" i="1" s="1"/>
  <c r="F1023" i="1"/>
  <c r="O1023" i="1" s="1"/>
  <c r="F1031" i="1"/>
  <c r="O1031" i="1" s="1"/>
  <c r="F1039" i="1"/>
  <c r="O1039" i="1" s="1"/>
  <c r="F1047" i="1"/>
  <c r="O1047" i="1" s="1"/>
  <c r="F1055" i="1"/>
  <c r="O1055" i="1" s="1"/>
  <c r="F1063" i="1"/>
  <c r="O1063" i="1" s="1"/>
  <c r="F1071" i="1"/>
  <c r="O1071" i="1" s="1"/>
  <c r="F1079" i="1"/>
  <c r="O1079" i="1" s="1"/>
  <c r="F1087" i="1"/>
  <c r="O1087" i="1" s="1"/>
  <c r="F1095" i="1"/>
  <c r="O1095" i="1" s="1"/>
  <c r="F1103" i="1"/>
  <c r="O1103" i="1" s="1"/>
  <c r="F1111" i="1"/>
  <c r="O1111" i="1" s="1"/>
  <c r="F1119" i="1"/>
  <c r="O1119" i="1" s="1"/>
  <c r="F1127" i="1"/>
  <c r="O1127" i="1" s="1"/>
  <c r="F1135" i="1"/>
  <c r="O1135" i="1" s="1"/>
  <c r="F1143" i="1"/>
  <c r="O1143" i="1" s="1"/>
  <c r="F1151" i="1"/>
  <c r="O1151" i="1" s="1"/>
  <c r="F1159" i="1"/>
  <c r="O1159" i="1" s="1"/>
  <c r="F1167" i="1"/>
  <c r="O1167" i="1" s="1"/>
  <c r="F1175" i="1"/>
  <c r="O1175" i="1" s="1"/>
  <c r="F1183" i="1"/>
  <c r="O1183" i="1" s="1"/>
  <c r="F1191" i="1"/>
  <c r="O1191" i="1" s="1"/>
  <c r="F1199" i="1"/>
  <c r="O1199" i="1" s="1"/>
  <c r="F1207" i="1"/>
  <c r="O1207" i="1" s="1"/>
  <c r="F1215" i="1"/>
  <c r="O1215" i="1" s="1"/>
  <c r="F1223" i="1"/>
  <c r="O1223" i="1" s="1"/>
  <c r="F1231" i="1"/>
  <c r="O1231" i="1" s="1"/>
  <c r="F1239" i="1"/>
  <c r="O1239" i="1" s="1"/>
  <c r="F1247" i="1"/>
  <c r="O1247" i="1" s="1"/>
  <c r="F1255" i="1"/>
  <c r="O1255" i="1" s="1"/>
  <c r="F1263" i="1"/>
  <c r="O1263" i="1" s="1"/>
  <c r="F1271" i="1"/>
  <c r="O1271" i="1" s="1"/>
  <c r="F1279" i="1"/>
  <c r="O1279" i="1" s="1"/>
  <c r="F1287" i="1"/>
  <c r="O1287" i="1" s="1"/>
  <c r="F1295" i="1"/>
  <c r="O1295" i="1" s="1"/>
  <c r="F1303" i="1"/>
  <c r="O1303" i="1" s="1"/>
  <c r="F1311" i="1"/>
  <c r="O1311" i="1" s="1"/>
  <c r="F1319" i="1"/>
  <c r="O1319" i="1" s="1"/>
  <c r="F1327" i="1"/>
  <c r="O1327" i="1" s="1"/>
  <c r="F1335" i="1"/>
  <c r="O1335" i="1" s="1"/>
  <c r="F1343" i="1"/>
  <c r="O1343" i="1" s="1"/>
  <c r="F1351" i="1"/>
  <c r="O1351" i="1" s="1"/>
  <c r="F1359" i="1"/>
  <c r="O1359" i="1" s="1"/>
  <c r="F1367" i="1"/>
  <c r="O1367" i="1" s="1"/>
  <c r="F1375" i="1"/>
  <c r="O1375" i="1" s="1"/>
  <c r="F1383" i="1"/>
  <c r="O1383" i="1" s="1"/>
  <c r="F1391" i="1"/>
  <c r="O1391" i="1" s="1"/>
  <c r="F1399" i="1"/>
  <c r="O1399" i="1" s="1"/>
  <c r="F1407" i="1"/>
  <c r="O1407" i="1" s="1"/>
  <c r="F1415" i="1"/>
  <c r="O1415" i="1" s="1"/>
  <c r="F1423" i="1"/>
  <c r="O1423" i="1" s="1"/>
  <c r="F1431" i="1"/>
  <c r="O1431" i="1" s="1"/>
  <c r="F284" i="1"/>
  <c r="O284" i="1" s="1"/>
  <c r="F348" i="1"/>
  <c r="O348" i="1" s="1"/>
  <c r="F412" i="1"/>
  <c r="O412" i="1" s="1"/>
  <c r="F476" i="1"/>
  <c r="O476" i="1" s="1"/>
  <c r="F540" i="1"/>
  <c r="O540" i="1" s="1"/>
  <c r="F604" i="1"/>
  <c r="O604" i="1" s="1"/>
  <c r="F668" i="1"/>
  <c r="O668" i="1" s="1"/>
  <c r="F732" i="1"/>
  <c r="O732" i="1" s="1"/>
  <c r="F796" i="1"/>
  <c r="O796" i="1" s="1"/>
  <c r="F852" i="1"/>
  <c r="O852" i="1" s="1"/>
  <c r="F872" i="1"/>
  <c r="O872" i="1" s="1"/>
  <c r="F884" i="1"/>
  <c r="O884" i="1" s="1"/>
  <c r="F894" i="1"/>
  <c r="O894" i="1" s="1"/>
  <c r="F903" i="1"/>
  <c r="O903" i="1" s="1"/>
  <c r="F912" i="1"/>
  <c r="O912" i="1" s="1"/>
  <c r="F920" i="1"/>
  <c r="O920" i="1" s="1"/>
  <c r="F928" i="1"/>
  <c r="O928" i="1" s="1"/>
  <c r="F936" i="1"/>
  <c r="O936" i="1" s="1"/>
  <c r="F944" i="1"/>
  <c r="O944" i="1" s="1"/>
  <c r="F952" i="1"/>
  <c r="O952" i="1" s="1"/>
  <c r="F960" i="1"/>
  <c r="O960" i="1" s="1"/>
  <c r="F968" i="1"/>
  <c r="O968" i="1" s="1"/>
  <c r="F976" i="1"/>
  <c r="O976" i="1" s="1"/>
  <c r="F984" i="1"/>
  <c r="O984" i="1" s="1"/>
  <c r="F992" i="1"/>
  <c r="O992" i="1" s="1"/>
  <c r="F1000" i="1"/>
  <c r="O1000" i="1" s="1"/>
  <c r="F1008" i="1"/>
  <c r="O1008" i="1" s="1"/>
  <c r="F1016" i="1"/>
  <c r="O1016" i="1" s="1"/>
  <c r="F1024" i="1"/>
  <c r="O1024" i="1" s="1"/>
  <c r="F1032" i="1"/>
  <c r="O1032" i="1" s="1"/>
  <c r="F1040" i="1"/>
  <c r="O1040" i="1" s="1"/>
  <c r="F1048" i="1"/>
  <c r="O1048" i="1" s="1"/>
  <c r="F1056" i="1"/>
  <c r="O1056" i="1" s="1"/>
  <c r="F1064" i="1"/>
  <c r="O1064" i="1" s="1"/>
  <c r="F1072" i="1"/>
  <c r="O1072" i="1" s="1"/>
  <c r="F1080" i="1"/>
  <c r="O1080" i="1" s="1"/>
  <c r="F1088" i="1"/>
  <c r="O1088" i="1" s="1"/>
  <c r="F1096" i="1"/>
  <c r="O1096" i="1" s="1"/>
  <c r="F1104" i="1"/>
  <c r="O1104" i="1" s="1"/>
  <c r="F1112" i="1"/>
  <c r="O1112" i="1" s="1"/>
  <c r="F1120" i="1"/>
  <c r="O1120" i="1" s="1"/>
  <c r="F1128" i="1"/>
  <c r="O1128" i="1" s="1"/>
  <c r="F1136" i="1"/>
  <c r="O1136" i="1" s="1"/>
  <c r="F1144" i="1"/>
  <c r="O1144" i="1" s="1"/>
  <c r="F1152" i="1"/>
  <c r="O1152" i="1" s="1"/>
  <c r="F1160" i="1"/>
  <c r="O1160" i="1" s="1"/>
  <c r="F1168" i="1"/>
  <c r="O1168" i="1" s="1"/>
  <c r="F1176" i="1"/>
  <c r="O1176" i="1" s="1"/>
  <c r="F1184" i="1"/>
  <c r="O1184" i="1" s="1"/>
  <c r="F1192" i="1"/>
  <c r="O1192" i="1" s="1"/>
  <c r="F1200" i="1"/>
  <c r="O1200" i="1" s="1"/>
  <c r="F1208" i="1"/>
  <c r="O1208" i="1" s="1"/>
  <c r="F1216" i="1"/>
  <c r="O1216" i="1" s="1"/>
  <c r="F1224" i="1"/>
  <c r="O1224" i="1" s="1"/>
  <c r="F1232" i="1"/>
  <c r="O1232" i="1" s="1"/>
  <c r="F1240" i="1"/>
  <c r="O1240" i="1" s="1"/>
  <c r="F1248" i="1"/>
  <c r="O1248" i="1" s="1"/>
  <c r="F1256" i="1"/>
  <c r="O1256" i="1" s="1"/>
  <c r="F1264" i="1"/>
  <c r="O1264" i="1" s="1"/>
  <c r="F1272" i="1"/>
  <c r="O1272" i="1" s="1"/>
  <c r="F1280" i="1"/>
  <c r="O1280" i="1" s="1"/>
  <c r="F1288" i="1"/>
  <c r="O1288" i="1" s="1"/>
  <c r="F1296" i="1"/>
  <c r="O1296" i="1" s="1"/>
  <c r="F1304" i="1"/>
  <c r="O1304" i="1" s="1"/>
  <c r="F1312" i="1"/>
  <c r="O1312" i="1" s="1"/>
  <c r="F1320" i="1"/>
  <c r="O1320" i="1" s="1"/>
  <c r="F1328" i="1"/>
  <c r="O1328" i="1" s="1"/>
  <c r="F1336" i="1"/>
  <c r="O1336" i="1" s="1"/>
  <c r="F1344" i="1"/>
  <c r="O1344" i="1" s="1"/>
  <c r="F1352" i="1"/>
  <c r="O1352" i="1" s="1"/>
  <c r="F1360" i="1"/>
  <c r="O1360" i="1" s="1"/>
  <c r="F1368" i="1"/>
  <c r="O1368" i="1" s="1"/>
  <c r="F1376" i="1"/>
  <c r="O1376" i="1" s="1"/>
  <c r="F1384" i="1"/>
  <c r="O1384" i="1" s="1"/>
  <c r="F1392" i="1"/>
  <c r="O1392" i="1" s="1"/>
  <c r="F1400" i="1"/>
  <c r="O1400" i="1" s="1"/>
  <c r="F1408" i="1"/>
  <c r="O1408" i="1" s="1"/>
  <c r="F1416" i="1"/>
  <c r="O1416" i="1" s="1"/>
  <c r="F1424" i="1"/>
  <c r="O1424" i="1" s="1"/>
  <c r="F1432" i="1"/>
  <c r="O1432" i="1" s="1"/>
  <c r="F1440" i="1"/>
  <c r="O1440" i="1" s="1"/>
  <c r="F1448" i="1"/>
  <c r="O1448" i="1" s="1"/>
  <c r="F1456" i="1"/>
  <c r="O1456" i="1" s="1"/>
  <c r="F1464" i="1"/>
  <c r="O1464" i="1" s="1"/>
  <c r="F1472" i="1"/>
  <c r="O1472" i="1" s="1"/>
  <c r="F292" i="1"/>
  <c r="O292" i="1" s="1"/>
  <c r="F804" i="1"/>
  <c r="O804" i="1" s="1"/>
  <c r="F929" i="1"/>
  <c r="O929" i="1" s="1"/>
  <c r="F993" i="1"/>
  <c r="O993" i="1" s="1"/>
  <c r="F1057" i="1"/>
  <c r="O1057" i="1" s="1"/>
  <c r="F1121" i="1"/>
  <c r="O1121" i="1" s="1"/>
  <c r="F1185" i="1"/>
  <c r="O1185" i="1" s="1"/>
  <c r="F1249" i="1"/>
  <c r="O1249" i="1" s="1"/>
  <c r="F1313" i="1"/>
  <c r="O1313" i="1" s="1"/>
  <c r="F1377" i="1"/>
  <c r="O1377" i="1" s="1"/>
  <c r="F1439" i="1"/>
  <c r="O1439" i="1" s="1"/>
  <c r="F1458" i="1"/>
  <c r="O1458" i="1" s="1"/>
  <c r="F1475" i="1"/>
  <c r="O1475" i="1" s="1"/>
  <c r="F1484" i="1"/>
  <c r="O1484" i="1" s="1"/>
  <c r="F1493" i="1"/>
  <c r="O1493" i="1" s="1"/>
  <c r="F1503" i="1"/>
  <c r="O1503" i="1" s="1"/>
  <c r="F1512" i="1"/>
  <c r="O1512" i="1" s="1"/>
  <c r="F1520" i="1"/>
  <c r="O1520" i="1" s="1"/>
  <c r="F1528" i="1"/>
  <c r="O1528" i="1" s="1"/>
  <c r="F1536" i="1"/>
  <c r="O1536" i="1" s="1"/>
  <c r="F1544" i="1"/>
  <c r="O1544" i="1" s="1"/>
  <c r="F1552" i="1"/>
  <c r="O1552" i="1" s="1"/>
  <c r="F1560" i="1"/>
  <c r="O1560" i="1" s="1"/>
  <c r="F1568" i="1"/>
  <c r="O1568" i="1" s="1"/>
  <c r="F1576" i="1"/>
  <c r="O1576" i="1" s="1"/>
  <c r="F1584" i="1"/>
  <c r="O1584" i="1" s="1"/>
  <c r="F1592" i="1"/>
  <c r="O1592" i="1" s="1"/>
  <c r="F1600" i="1"/>
  <c r="O1600" i="1" s="1"/>
  <c r="F1608" i="1"/>
  <c r="O1608" i="1" s="1"/>
  <c r="F1616" i="1"/>
  <c r="O1616" i="1" s="1"/>
  <c r="F1624" i="1"/>
  <c r="O1624" i="1" s="1"/>
  <c r="F1632" i="1"/>
  <c r="O1632" i="1" s="1"/>
  <c r="F1640" i="1"/>
  <c r="O1640" i="1" s="1"/>
  <c r="F1648" i="1"/>
  <c r="O1648" i="1" s="1"/>
  <c r="F1656" i="1"/>
  <c r="O1656" i="1" s="1"/>
  <c r="F1664" i="1"/>
  <c r="O1664" i="1" s="1"/>
  <c r="F1672" i="1"/>
  <c r="O1672" i="1" s="1"/>
  <c r="F1680" i="1"/>
  <c r="O1680" i="1" s="1"/>
  <c r="F1688" i="1"/>
  <c r="O1688" i="1" s="1"/>
  <c r="F1696" i="1"/>
  <c r="O1696" i="1" s="1"/>
  <c r="F1704" i="1"/>
  <c r="O1704" i="1" s="1"/>
  <c r="F1712" i="1"/>
  <c r="O1712" i="1" s="1"/>
  <c r="F1720" i="1"/>
  <c r="O1720" i="1" s="1"/>
  <c r="F1728" i="1"/>
  <c r="O1728" i="1" s="1"/>
  <c r="F1736" i="1"/>
  <c r="O1736" i="1" s="1"/>
  <c r="F1744" i="1"/>
  <c r="O1744" i="1" s="1"/>
  <c r="F1752" i="1"/>
  <c r="O1752" i="1" s="1"/>
  <c r="F1760" i="1"/>
  <c r="O1760" i="1" s="1"/>
  <c r="F1768" i="1"/>
  <c r="O1768" i="1" s="1"/>
  <c r="F1776" i="1"/>
  <c r="O1776" i="1" s="1"/>
  <c r="F1784" i="1"/>
  <c r="O1784" i="1" s="1"/>
  <c r="F1792" i="1"/>
  <c r="O1792" i="1" s="1"/>
  <c r="F1800" i="1"/>
  <c r="O1800" i="1" s="1"/>
  <c r="F1808" i="1"/>
  <c r="O1808" i="1" s="1"/>
  <c r="F1816" i="1"/>
  <c r="O1816" i="1" s="1"/>
  <c r="F1824" i="1"/>
  <c r="O1824" i="1" s="1"/>
  <c r="F1832" i="1"/>
  <c r="O1832" i="1" s="1"/>
  <c r="F1840" i="1"/>
  <c r="O1840" i="1" s="1"/>
  <c r="F1848" i="1"/>
  <c r="O1848" i="1" s="1"/>
  <c r="F1856" i="1"/>
  <c r="O1856" i="1" s="1"/>
  <c r="F1864" i="1"/>
  <c r="O1864" i="1" s="1"/>
  <c r="F1872" i="1"/>
  <c r="O1872" i="1" s="1"/>
  <c r="F1880" i="1"/>
  <c r="O1880" i="1" s="1"/>
  <c r="F1888" i="1"/>
  <c r="O1888" i="1" s="1"/>
  <c r="F1896" i="1"/>
  <c r="O1896" i="1" s="1"/>
  <c r="F1904" i="1"/>
  <c r="O1904" i="1" s="1"/>
  <c r="F1912" i="1"/>
  <c r="O1912" i="1" s="1"/>
  <c r="F1920" i="1"/>
  <c r="O1920" i="1" s="1"/>
  <c r="F1928" i="1"/>
  <c r="O1928" i="1" s="1"/>
  <c r="F1936" i="1"/>
  <c r="O1936" i="1" s="1"/>
  <c r="F1944" i="1"/>
  <c r="O1944" i="1" s="1"/>
  <c r="F1952" i="1"/>
  <c r="O1952" i="1" s="1"/>
  <c r="F1960" i="1"/>
  <c r="O1960" i="1" s="1"/>
  <c r="F1968" i="1"/>
  <c r="O1968" i="1" s="1"/>
  <c r="F1976" i="1"/>
  <c r="O1976" i="1" s="1"/>
  <c r="F1984" i="1"/>
  <c r="O1984" i="1" s="1"/>
  <c r="F1992" i="1"/>
  <c r="O1992" i="1" s="1"/>
  <c r="F2000" i="1"/>
  <c r="O2000" i="1" s="1"/>
  <c r="F2008" i="1"/>
  <c r="O2008" i="1" s="1"/>
  <c r="F2016" i="1"/>
  <c r="O2016" i="1" s="1"/>
  <c r="F2024" i="1"/>
  <c r="O2024" i="1" s="1"/>
  <c r="F2032" i="1"/>
  <c r="O2032" i="1" s="1"/>
  <c r="F2040" i="1"/>
  <c r="O2040" i="1" s="1"/>
  <c r="F2048" i="1"/>
  <c r="O2048" i="1" s="1"/>
  <c r="F2056" i="1"/>
  <c r="O2056" i="1" s="1"/>
  <c r="F2064" i="1"/>
  <c r="O2064" i="1" s="1"/>
  <c r="F2072" i="1"/>
  <c r="O2072" i="1" s="1"/>
  <c r="F356" i="1"/>
  <c r="O356" i="1" s="1"/>
  <c r="F854" i="1"/>
  <c r="O854" i="1" s="1"/>
  <c r="F937" i="1"/>
  <c r="O937" i="1" s="1"/>
  <c r="F1001" i="1"/>
  <c r="O1001" i="1" s="1"/>
  <c r="F1065" i="1"/>
  <c r="O1065" i="1" s="1"/>
  <c r="F1129" i="1"/>
  <c r="O1129" i="1" s="1"/>
  <c r="F1193" i="1"/>
  <c r="O1193" i="1" s="1"/>
  <c r="F1257" i="1"/>
  <c r="O1257" i="1" s="1"/>
  <c r="F1321" i="1"/>
  <c r="O1321" i="1" s="1"/>
  <c r="F1385" i="1"/>
  <c r="O1385" i="1" s="1"/>
  <c r="F1441" i="1"/>
  <c r="O1441" i="1" s="1"/>
  <c r="F1463" i="1"/>
  <c r="O1463" i="1" s="1"/>
  <c r="F1476" i="1"/>
  <c r="O1476" i="1" s="1"/>
  <c r="F1485" i="1"/>
  <c r="O1485" i="1" s="1"/>
  <c r="F1495" i="1"/>
  <c r="O1495" i="1" s="1"/>
  <c r="F1504" i="1"/>
  <c r="O1504" i="1" s="1"/>
  <c r="F1513" i="1"/>
  <c r="O1513" i="1" s="1"/>
  <c r="F1521" i="1"/>
  <c r="O1521" i="1" s="1"/>
  <c r="F1529" i="1"/>
  <c r="O1529" i="1" s="1"/>
  <c r="F1537" i="1"/>
  <c r="O1537" i="1" s="1"/>
  <c r="F1545" i="1"/>
  <c r="O1545" i="1" s="1"/>
  <c r="F1553" i="1"/>
  <c r="O1553" i="1" s="1"/>
  <c r="F1561" i="1"/>
  <c r="O1561" i="1" s="1"/>
  <c r="F1569" i="1"/>
  <c r="O1569" i="1" s="1"/>
  <c r="F1577" i="1"/>
  <c r="O1577" i="1" s="1"/>
  <c r="F1585" i="1"/>
  <c r="O1585" i="1" s="1"/>
  <c r="F1593" i="1"/>
  <c r="O1593" i="1" s="1"/>
  <c r="F1601" i="1"/>
  <c r="O1601" i="1" s="1"/>
  <c r="F1609" i="1"/>
  <c r="O1609" i="1" s="1"/>
  <c r="F1617" i="1"/>
  <c r="O1617" i="1" s="1"/>
  <c r="F1625" i="1"/>
  <c r="O1625" i="1" s="1"/>
  <c r="F1633" i="1"/>
  <c r="O1633" i="1" s="1"/>
  <c r="F1641" i="1"/>
  <c r="O1641" i="1" s="1"/>
  <c r="F1649" i="1"/>
  <c r="O1649" i="1" s="1"/>
  <c r="F1657" i="1"/>
  <c r="O1657" i="1" s="1"/>
  <c r="F1665" i="1"/>
  <c r="O1665" i="1" s="1"/>
  <c r="F1673" i="1"/>
  <c r="O1673" i="1" s="1"/>
  <c r="F1681" i="1"/>
  <c r="O1681" i="1" s="1"/>
  <c r="F1689" i="1"/>
  <c r="O1689" i="1" s="1"/>
  <c r="F1697" i="1"/>
  <c r="O1697" i="1" s="1"/>
  <c r="F1705" i="1"/>
  <c r="O1705" i="1" s="1"/>
  <c r="F1713" i="1"/>
  <c r="O1713" i="1" s="1"/>
  <c r="F1721" i="1"/>
  <c r="O1721" i="1" s="1"/>
  <c r="F1729" i="1"/>
  <c r="O1729" i="1" s="1"/>
  <c r="F1737" i="1"/>
  <c r="O1737" i="1" s="1"/>
  <c r="F1745" i="1"/>
  <c r="O1745" i="1" s="1"/>
  <c r="F1753" i="1"/>
  <c r="O1753" i="1" s="1"/>
  <c r="F1761" i="1"/>
  <c r="O1761" i="1" s="1"/>
  <c r="F1769" i="1"/>
  <c r="O1769" i="1" s="1"/>
  <c r="F1777" i="1"/>
  <c r="O1777" i="1" s="1"/>
  <c r="F1785" i="1"/>
  <c r="O1785" i="1" s="1"/>
  <c r="F1793" i="1"/>
  <c r="O1793" i="1" s="1"/>
  <c r="F1801" i="1"/>
  <c r="O1801" i="1" s="1"/>
  <c r="F1809" i="1"/>
  <c r="O1809" i="1" s="1"/>
  <c r="F1817" i="1"/>
  <c r="O1817" i="1" s="1"/>
  <c r="F1825" i="1"/>
  <c r="O1825" i="1" s="1"/>
  <c r="F1833" i="1"/>
  <c r="O1833" i="1" s="1"/>
  <c r="F1841" i="1"/>
  <c r="O1841" i="1" s="1"/>
  <c r="F1849" i="1"/>
  <c r="O1849" i="1" s="1"/>
  <c r="F1857" i="1"/>
  <c r="O1857" i="1" s="1"/>
  <c r="F1865" i="1"/>
  <c r="O1865" i="1" s="1"/>
  <c r="F1873" i="1"/>
  <c r="O1873" i="1" s="1"/>
  <c r="F1881" i="1"/>
  <c r="O1881" i="1" s="1"/>
  <c r="F1889" i="1"/>
  <c r="O1889" i="1" s="1"/>
  <c r="F1897" i="1"/>
  <c r="O1897" i="1" s="1"/>
  <c r="F1905" i="1"/>
  <c r="O1905" i="1" s="1"/>
  <c r="F1913" i="1"/>
  <c r="O1913" i="1" s="1"/>
  <c r="F1921" i="1"/>
  <c r="O1921" i="1" s="1"/>
  <c r="F1929" i="1"/>
  <c r="O1929" i="1" s="1"/>
  <c r="F1937" i="1"/>
  <c r="O1937" i="1" s="1"/>
  <c r="F1945" i="1"/>
  <c r="O1945" i="1" s="1"/>
  <c r="F1953" i="1"/>
  <c r="O1953" i="1" s="1"/>
  <c r="F1961" i="1"/>
  <c r="O1961" i="1" s="1"/>
  <c r="F1969" i="1"/>
  <c r="O1969" i="1" s="1"/>
  <c r="F1977" i="1"/>
  <c r="O1977" i="1" s="1"/>
  <c r="F1985" i="1"/>
  <c r="O1985" i="1" s="1"/>
  <c r="F1993" i="1"/>
  <c r="O1993" i="1" s="1"/>
  <c r="F2001" i="1"/>
  <c r="O2001" i="1" s="1"/>
  <c r="F2009" i="1"/>
  <c r="O2009" i="1" s="1"/>
  <c r="F420" i="1"/>
  <c r="O420" i="1" s="1"/>
  <c r="F874" i="1"/>
  <c r="O874" i="1" s="1"/>
  <c r="F945" i="1"/>
  <c r="O945" i="1" s="1"/>
  <c r="F1009" i="1"/>
  <c r="O1009" i="1" s="1"/>
  <c r="F1073" i="1"/>
  <c r="O1073" i="1" s="1"/>
  <c r="F1137" i="1"/>
  <c r="O1137" i="1" s="1"/>
  <c r="F1201" i="1"/>
  <c r="O1201" i="1" s="1"/>
  <c r="F1265" i="1"/>
  <c r="O1265" i="1" s="1"/>
  <c r="F1329" i="1"/>
  <c r="O1329" i="1" s="1"/>
  <c r="F1393" i="1"/>
  <c r="O1393" i="1" s="1"/>
  <c r="F1442" i="1"/>
  <c r="O1442" i="1" s="1"/>
  <c r="F1465" i="1"/>
  <c r="O1465" i="1" s="1"/>
  <c r="F1477" i="1"/>
  <c r="O1477" i="1" s="1"/>
  <c r="F1487" i="1"/>
  <c r="O1487" i="1" s="1"/>
  <c r="F1496" i="1"/>
  <c r="O1496" i="1" s="1"/>
  <c r="F1505" i="1"/>
  <c r="O1505" i="1" s="1"/>
  <c r="F1514" i="1"/>
  <c r="O1514" i="1" s="1"/>
  <c r="F484" i="1"/>
  <c r="O484" i="1" s="1"/>
  <c r="F885" i="1"/>
  <c r="O885" i="1" s="1"/>
  <c r="F953" i="1"/>
  <c r="O953" i="1" s="1"/>
  <c r="F1017" i="1"/>
  <c r="O1017" i="1" s="1"/>
  <c r="F1081" i="1"/>
  <c r="O1081" i="1" s="1"/>
  <c r="F1145" i="1"/>
  <c r="O1145" i="1" s="1"/>
  <c r="F1209" i="1"/>
  <c r="O1209" i="1" s="1"/>
  <c r="F1273" i="1"/>
  <c r="O1273" i="1" s="1"/>
  <c r="F1337" i="1"/>
  <c r="O1337" i="1" s="1"/>
  <c r="F1401" i="1"/>
  <c r="O1401" i="1" s="1"/>
  <c r="F1447" i="1"/>
  <c r="O1447" i="1" s="1"/>
  <c r="F1466" i="1"/>
  <c r="O1466" i="1" s="1"/>
  <c r="F1479" i="1"/>
  <c r="O1479" i="1" s="1"/>
  <c r="F1488" i="1"/>
  <c r="O1488" i="1" s="1"/>
  <c r="F1497" i="1"/>
  <c r="O1497" i="1" s="1"/>
  <c r="F1506" i="1"/>
  <c r="O1506" i="1" s="1"/>
  <c r="F1515" i="1"/>
  <c r="O1515" i="1" s="1"/>
  <c r="F1523" i="1"/>
  <c r="O1523" i="1" s="1"/>
  <c r="F1531" i="1"/>
  <c r="O1531" i="1" s="1"/>
  <c r="F1539" i="1"/>
  <c r="O1539" i="1" s="1"/>
  <c r="F1547" i="1"/>
  <c r="O1547" i="1" s="1"/>
  <c r="F1555" i="1"/>
  <c r="O1555" i="1" s="1"/>
  <c r="F1563" i="1"/>
  <c r="O1563" i="1" s="1"/>
  <c r="F1571" i="1"/>
  <c r="O1571" i="1" s="1"/>
  <c r="F1579" i="1"/>
  <c r="O1579" i="1" s="1"/>
  <c r="F1587" i="1"/>
  <c r="O1587" i="1" s="1"/>
  <c r="F1595" i="1"/>
  <c r="O1595" i="1" s="1"/>
  <c r="F1603" i="1"/>
  <c r="O1603" i="1" s="1"/>
  <c r="F1611" i="1"/>
  <c r="O1611" i="1" s="1"/>
  <c r="F1619" i="1"/>
  <c r="O1619" i="1" s="1"/>
  <c r="F1627" i="1"/>
  <c r="O1627" i="1" s="1"/>
  <c r="F1635" i="1"/>
  <c r="O1635" i="1" s="1"/>
  <c r="F1643" i="1"/>
  <c r="O1643" i="1" s="1"/>
  <c r="F1651" i="1"/>
  <c r="O1651" i="1" s="1"/>
  <c r="F1659" i="1"/>
  <c r="O1659" i="1" s="1"/>
  <c r="F1667" i="1"/>
  <c r="O1667" i="1" s="1"/>
  <c r="F1675" i="1"/>
  <c r="O1675" i="1" s="1"/>
  <c r="F1683" i="1"/>
  <c r="O1683" i="1" s="1"/>
  <c r="F1691" i="1"/>
  <c r="O1691" i="1" s="1"/>
  <c r="F1699" i="1"/>
  <c r="O1699" i="1" s="1"/>
  <c r="F1707" i="1"/>
  <c r="O1707" i="1" s="1"/>
  <c r="F1715" i="1"/>
  <c r="O1715" i="1" s="1"/>
  <c r="F1723" i="1"/>
  <c r="O1723" i="1" s="1"/>
  <c r="F1731" i="1"/>
  <c r="O1731" i="1" s="1"/>
  <c r="F1739" i="1"/>
  <c r="O1739" i="1" s="1"/>
  <c r="F1747" i="1"/>
  <c r="O1747" i="1" s="1"/>
  <c r="F1755" i="1"/>
  <c r="O1755" i="1" s="1"/>
  <c r="F1763" i="1"/>
  <c r="O1763" i="1" s="1"/>
  <c r="F1771" i="1"/>
  <c r="O1771" i="1" s="1"/>
  <c r="F1779" i="1"/>
  <c r="O1779" i="1" s="1"/>
  <c r="F1787" i="1"/>
  <c r="O1787" i="1" s="1"/>
  <c r="F1795" i="1"/>
  <c r="O1795" i="1" s="1"/>
  <c r="F1803" i="1"/>
  <c r="O1803" i="1" s="1"/>
  <c r="F1811" i="1"/>
  <c r="O1811" i="1" s="1"/>
  <c r="F1819" i="1"/>
  <c r="O1819" i="1" s="1"/>
  <c r="F1827" i="1"/>
  <c r="O1827" i="1" s="1"/>
  <c r="F1835" i="1"/>
  <c r="O1835" i="1" s="1"/>
  <c r="F1843" i="1"/>
  <c r="O1843" i="1" s="1"/>
  <c r="F1851" i="1"/>
  <c r="O1851" i="1" s="1"/>
  <c r="F1859" i="1"/>
  <c r="O1859" i="1" s="1"/>
  <c r="F1867" i="1"/>
  <c r="O1867" i="1" s="1"/>
  <c r="F1875" i="1"/>
  <c r="O1875" i="1" s="1"/>
  <c r="F1883" i="1"/>
  <c r="O1883" i="1" s="1"/>
  <c r="F1891" i="1"/>
  <c r="O1891" i="1" s="1"/>
  <c r="F1899" i="1"/>
  <c r="O1899" i="1" s="1"/>
  <c r="F1907" i="1"/>
  <c r="O1907" i="1" s="1"/>
  <c r="F1915" i="1"/>
  <c r="O1915" i="1" s="1"/>
  <c r="F1923" i="1"/>
  <c r="O1923" i="1" s="1"/>
  <c r="F1931" i="1"/>
  <c r="O1931" i="1" s="1"/>
  <c r="F1939" i="1"/>
  <c r="O1939" i="1" s="1"/>
  <c r="F1947" i="1"/>
  <c r="O1947" i="1" s="1"/>
  <c r="F1955" i="1"/>
  <c r="O1955" i="1" s="1"/>
  <c r="F1963" i="1"/>
  <c r="O1963" i="1" s="1"/>
  <c r="F1971" i="1"/>
  <c r="O1971" i="1" s="1"/>
  <c r="F1979" i="1"/>
  <c r="O1979" i="1" s="1"/>
  <c r="F1987" i="1"/>
  <c r="O1987" i="1" s="1"/>
  <c r="F1995" i="1"/>
  <c r="O1995" i="1" s="1"/>
  <c r="F2003" i="1"/>
  <c r="O2003" i="1" s="1"/>
  <c r="F2011" i="1"/>
  <c r="O2011" i="1" s="1"/>
  <c r="F2019" i="1"/>
  <c r="O2019" i="1" s="1"/>
  <c r="F2027" i="1"/>
  <c r="O2027" i="1" s="1"/>
  <c r="F2035" i="1"/>
  <c r="O2035" i="1" s="1"/>
  <c r="F2043" i="1"/>
  <c r="O2043" i="1" s="1"/>
  <c r="F2051" i="1"/>
  <c r="O2051" i="1" s="1"/>
  <c r="F2059" i="1"/>
  <c r="O2059" i="1" s="1"/>
  <c r="F2067" i="1"/>
  <c r="O2067" i="1" s="1"/>
  <c r="F2075" i="1"/>
  <c r="O2075" i="1" s="1"/>
  <c r="F548" i="1"/>
  <c r="O548" i="1" s="1"/>
  <c r="F895" i="1"/>
  <c r="O895" i="1" s="1"/>
  <c r="F961" i="1"/>
  <c r="O961" i="1" s="1"/>
  <c r="F1025" i="1"/>
  <c r="O1025" i="1" s="1"/>
  <c r="F1089" i="1"/>
  <c r="O1089" i="1" s="1"/>
  <c r="F1153" i="1"/>
  <c r="O1153" i="1" s="1"/>
  <c r="F1217" i="1"/>
  <c r="O1217" i="1" s="1"/>
  <c r="F1281" i="1"/>
  <c r="O1281" i="1" s="1"/>
  <c r="F1345" i="1"/>
  <c r="O1345" i="1" s="1"/>
  <c r="F1409" i="1"/>
  <c r="O1409" i="1" s="1"/>
  <c r="F1449" i="1"/>
  <c r="O1449" i="1" s="1"/>
  <c r="F1467" i="1"/>
  <c r="O1467" i="1" s="1"/>
  <c r="F1480" i="1"/>
  <c r="O1480" i="1" s="1"/>
  <c r="F1489" i="1"/>
  <c r="O1489" i="1" s="1"/>
  <c r="F1498" i="1"/>
  <c r="O1498" i="1" s="1"/>
  <c r="F1507" i="1"/>
  <c r="O1507" i="1" s="1"/>
  <c r="F1516" i="1"/>
  <c r="O1516" i="1" s="1"/>
  <c r="F1524" i="1"/>
  <c r="O1524" i="1" s="1"/>
  <c r="F1532" i="1"/>
  <c r="O1532" i="1" s="1"/>
  <c r="F1540" i="1"/>
  <c r="O1540" i="1" s="1"/>
  <c r="F1548" i="1"/>
  <c r="O1548" i="1" s="1"/>
  <c r="F1556" i="1"/>
  <c r="O1556" i="1" s="1"/>
  <c r="F1564" i="1"/>
  <c r="O1564" i="1" s="1"/>
  <c r="F1572" i="1"/>
  <c r="O1572" i="1" s="1"/>
  <c r="F1580" i="1"/>
  <c r="O1580" i="1" s="1"/>
  <c r="F1588" i="1"/>
  <c r="O1588" i="1" s="1"/>
  <c r="F1596" i="1"/>
  <c r="O1596" i="1" s="1"/>
  <c r="F1604" i="1"/>
  <c r="O1604" i="1" s="1"/>
  <c r="F1612" i="1"/>
  <c r="O1612" i="1" s="1"/>
  <c r="F1620" i="1"/>
  <c r="O1620" i="1" s="1"/>
  <c r="F1628" i="1"/>
  <c r="O1628" i="1" s="1"/>
  <c r="F1636" i="1"/>
  <c r="O1636" i="1" s="1"/>
  <c r="F1644" i="1"/>
  <c r="O1644" i="1" s="1"/>
  <c r="F1652" i="1"/>
  <c r="O1652" i="1" s="1"/>
  <c r="F1660" i="1"/>
  <c r="O1660" i="1" s="1"/>
  <c r="F1668" i="1"/>
  <c r="O1668" i="1" s="1"/>
  <c r="F1676" i="1"/>
  <c r="O1676" i="1" s="1"/>
  <c r="F1684" i="1"/>
  <c r="O1684" i="1" s="1"/>
  <c r="F1692" i="1"/>
  <c r="O1692" i="1" s="1"/>
  <c r="F1700" i="1"/>
  <c r="O1700" i="1" s="1"/>
  <c r="F1708" i="1"/>
  <c r="O1708" i="1" s="1"/>
  <c r="F1716" i="1"/>
  <c r="O1716" i="1" s="1"/>
  <c r="F1724" i="1"/>
  <c r="O1724" i="1" s="1"/>
  <c r="F1732" i="1"/>
  <c r="O1732" i="1" s="1"/>
  <c r="F1740" i="1"/>
  <c r="O1740" i="1" s="1"/>
  <c r="F1748" i="1"/>
  <c r="O1748" i="1" s="1"/>
  <c r="F1756" i="1"/>
  <c r="O1756" i="1" s="1"/>
  <c r="F1764" i="1"/>
  <c r="O1764" i="1" s="1"/>
  <c r="F1772" i="1"/>
  <c r="O1772" i="1" s="1"/>
  <c r="F1780" i="1"/>
  <c r="O1780" i="1" s="1"/>
  <c r="F1788" i="1"/>
  <c r="O1788" i="1" s="1"/>
  <c r="F1796" i="1"/>
  <c r="O1796" i="1" s="1"/>
  <c r="F1804" i="1"/>
  <c r="O1804" i="1" s="1"/>
  <c r="F1812" i="1"/>
  <c r="O1812" i="1" s="1"/>
  <c r="F1820" i="1"/>
  <c r="O1820" i="1" s="1"/>
  <c r="F1828" i="1"/>
  <c r="O1828" i="1" s="1"/>
  <c r="F1836" i="1"/>
  <c r="O1836" i="1" s="1"/>
  <c r="F1844" i="1"/>
  <c r="O1844" i="1" s="1"/>
  <c r="F1852" i="1"/>
  <c r="O1852" i="1" s="1"/>
  <c r="F1860" i="1"/>
  <c r="O1860" i="1" s="1"/>
  <c r="F1868" i="1"/>
  <c r="O1868" i="1" s="1"/>
  <c r="F1876" i="1"/>
  <c r="O1876" i="1" s="1"/>
  <c r="F1884" i="1"/>
  <c r="O1884" i="1" s="1"/>
  <c r="F1892" i="1"/>
  <c r="O1892" i="1" s="1"/>
  <c r="F1900" i="1"/>
  <c r="O1900" i="1" s="1"/>
  <c r="F1908" i="1"/>
  <c r="O1908" i="1" s="1"/>
  <c r="F1916" i="1"/>
  <c r="O1916" i="1" s="1"/>
  <c r="F1924" i="1"/>
  <c r="O1924" i="1" s="1"/>
  <c r="F1932" i="1"/>
  <c r="O1932" i="1" s="1"/>
  <c r="F1940" i="1"/>
  <c r="O1940" i="1" s="1"/>
  <c r="F1948" i="1"/>
  <c r="O1948" i="1" s="1"/>
  <c r="F1956" i="1"/>
  <c r="O1956" i="1" s="1"/>
  <c r="F1964" i="1"/>
  <c r="O1964" i="1" s="1"/>
  <c r="F1972" i="1"/>
  <c r="O1972" i="1" s="1"/>
  <c r="F1980" i="1"/>
  <c r="O1980" i="1" s="1"/>
  <c r="F1988" i="1"/>
  <c r="O1988" i="1" s="1"/>
  <c r="F1996" i="1"/>
  <c r="O1996" i="1" s="1"/>
  <c r="F2004" i="1"/>
  <c r="O2004" i="1" s="1"/>
  <c r="F2012" i="1"/>
  <c r="O2012" i="1" s="1"/>
  <c r="F2020" i="1"/>
  <c r="O2020" i="1" s="1"/>
  <c r="F2028" i="1"/>
  <c r="O2028" i="1" s="1"/>
  <c r="F2036" i="1"/>
  <c r="O2036" i="1" s="1"/>
  <c r="F2044" i="1"/>
  <c r="O2044" i="1" s="1"/>
  <c r="F2052" i="1"/>
  <c r="O2052" i="1" s="1"/>
  <c r="F2060" i="1"/>
  <c r="O2060" i="1" s="1"/>
  <c r="F2068" i="1"/>
  <c r="O2068" i="1" s="1"/>
  <c r="F2076" i="1"/>
  <c r="O2076" i="1" s="1"/>
  <c r="F2084" i="1"/>
  <c r="O2084" i="1" s="1"/>
  <c r="F2092" i="1"/>
  <c r="O2092" i="1" s="1"/>
  <c r="F612" i="1"/>
  <c r="O612" i="1" s="1"/>
  <c r="F904" i="1"/>
  <c r="O904" i="1" s="1"/>
  <c r="F969" i="1"/>
  <c r="O969" i="1" s="1"/>
  <c r="F1033" i="1"/>
  <c r="O1033" i="1" s="1"/>
  <c r="F1097" i="1"/>
  <c r="O1097" i="1" s="1"/>
  <c r="F1161" i="1"/>
  <c r="O1161" i="1" s="1"/>
  <c r="F1225" i="1"/>
  <c r="O1225" i="1" s="1"/>
  <c r="F1289" i="1"/>
  <c r="O1289" i="1" s="1"/>
  <c r="F1353" i="1"/>
  <c r="O1353" i="1" s="1"/>
  <c r="F1417" i="1"/>
  <c r="O1417" i="1" s="1"/>
  <c r="F1450" i="1"/>
  <c r="O1450" i="1" s="1"/>
  <c r="F1471" i="1"/>
  <c r="O1471" i="1" s="1"/>
  <c r="F1481" i="1"/>
  <c r="O1481" i="1" s="1"/>
  <c r="F1490" i="1"/>
  <c r="O1490" i="1" s="1"/>
  <c r="F1499" i="1"/>
  <c r="O1499" i="1" s="1"/>
  <c r="F1508" i="1"/>
  <c r="O1508" i="1" s="1"/>
  <c r="F1517" i="1"/>
  <c r="O1517" i="1" s="1"/>
  <c r="F1525" i="1"/>
  <c r="O1525" i="1" s="1"/>
  <c r="F1533" i="1"/>
  <c r="O1533" i="1" s="1"/>
  <c r="F1541" i="1"/>
  <c r="O1541" i="1" s="1"/>
  <c r="F1549" i="1"/>
  <c r="O1549" i="1" s="1"/>
  <c r="F1557" i="1"/>
  <c r="O1557" i="1" s="1"/>
  <c r="F1565" i="1"/>
  <c r="O1565" i="1" s="1"/>
  <c r="F1573" i="1"/>
  <c r="O1573" i="1" s="1"/>
  <c r="F1581" i="1"/>
  <c r="O1581" i="1" s="1"/>
  <c r="F1589" i="1"/>
  <c r="O1589" i="1" s="1"/>
  <c r="F1597" i="1"/>
  <c r="O1597" i="1" s="1"/>
  <c r="F1605" i="1"/>
  <c r="O1605" i="1" s="1"/>
  <c r="F1613" i="1"/>
  <c r="O1613" i="1" s="1"/>
  <c r="F1621" i="1"/>
  <c r="O1621" i="1" s="1"/>
  <c r="F1629" i="1"/>
  <c r="O1629" i="1" s="1"/>
  <c r="F1637" i="1"/>
  <c r="O1637" i="1" s="1"/>
  <c r="F1645" i="1"/>
  <c r="O1645" i="1" s="1"/>
  <c r="F1653" i="1"/>
  <c r="O1653" i="1" s="1"/>
  <c r="F1661" i="1"/>
  <c r="O1661" i="1" s="1"/>
  <c r="F1669" i="1"/>
  <c r="O1669" i="1" s="1"/>
  <c r="F1677" i="1"/>
  <c r="O1677" i="1" s="1"/>
  <c r="F1685" i="1"/>
  <c r="O1685" i="1" s="1"/>
  <c r="F1693" i="1"/>
  <c r="O1693" i="1" s="1"/>
  <c r="F1701" i="1"/>
  <c r="O1701" i="1" s="1"/>
  <c r="F1709" i="1"/>
  <c r="O1709" i="1" s="1"/>
  <c r="F1717" i="1"/>
  <c r="O1717" i="1" s="1"/>
  <c r="F1725" i="1"/>
  <c r="O1725" i="1" s="1"/>
  <c r="F1733" i="1"/>
  <c r="O1733" i="1" s="1"/>
  <c r="F1741" i="1"/>
  <c r="O1741" i="1" s="1"/>
  <c r="F1749" i="1"/>
  <c r="O1749" i="1" s="1"/>
  <c r="F1757" i="1"/>
  <c r="O1757" i="1" s="1"/>
  <c r="F1765" i="1"/>
  <c r="O1765" i="1" s="1"/>
  <c r="F1773" i="1"/>
  <c r="O1773" i="1" s="1"/>
  <c r="F1781" i="1"/>
  <c r="O1781" i="1" s="1"/>
  <c r="F1789" i="1"/>
  <c r="O1789" i="1" s="1"/>
  <c r="F1797" i="1"/>
  <c r="O1797" i="1" s="1"/>
  <c r="F1805" i="1"/>
  <c r="O1805" i="1" s="1"/>
  <c r="F1813" i="1"/>
  <c r="O1813" i="1" s="1"/>
  <c r="F1821" i="1"/>
  <c r="O1821" i="1" s="1"/>
  <c r="F1829" i="1"/>
  <c r="O1829" i="1" s="1"/>
  <c r="F1837" i="1"/>
  <c r="O1837" i="1" s="1"/>
  <c r="F1845" i="1"/>
  <c r="O1845" i="1" s="1"/>
  <c r="F1853" i="1"/>
  <c r="O1853" i="1" s="1"/>
  <c r="F1861" i="1"/>
  <c r="O1861" i="1" s="1"/>
  <c r="F1869" i="1"/>
  <c r="O1869" i="1" s="1"/>
  <c r="F1877" i="1"/>
  <c r="O1877" i="1" s="1"/>
  <c r="F1885" i="1"/>
  <c r="O1885" i="1" s="1"/>
  <c r="F1893" i="1"/>
  <c r="O1893" i="1" s="1"/>
  <c r="F1901" i="1"/>
  <c r="O1901" i="1" s="1"/>
  <c r="F1909" i="1"/>
  <c r="O1909" i="1" s="1"/>
  <c r="F1917" i="1"/>
  <c r="O1917" i="1" s="1"/>
  <c r="F1925" i="1"/>
  <c r="O1925" i="1" s="1"/>
  <c r="F1933" i="1"/>
  <c r="O1933" i="1" s="1"/>
  <c r="F1941" i="1"/>
  <c r="O1941" i="1" s="1"/>
  <c r="F1949" i="1"/>
  <c r="O1949" i="1" s="1"/>
  <c r="F1957" i="1"/>
  <c r="O1957" i="1" s="1"/>
  <c r="F1965" i="1"/>
  <c r="O1965" i="1" s="1"/>
  <c r="F1973" i="1"/>
  <c r="O1973" i="1" s="1"/>
  <c r="F1981" i="1"/>
  <c r="O1981" i="1" s="1"/>
  <c r="F1989" i="1"/>
  <c r="O1989" i="1" s="1"/>
  <c r="F1997" i="1"/>
  <c r="O1997" i="1" s="1"/>
  <c r="F2005" i="1"/>
  <c r="O2005" i="1" s="1"/>
  <c r="F2013" i="1"/>
  <c r="O2013" i="1" s="1"/>
  <c r="F2021" i="1"/>
  <c r="O2021" i="1" s="1"/>
  <c r="F2029" i="1"/>
  <c r="O2029" i="1" s="1"/>
  <c r="F2037" i="1"/>
  <c r="O2037" i="1" s="1"/>
  <c r="F2045" i="1"/>
  <c r="O2045" i="1" s="1"/>
  <c r="F2053" i="1"/>
  <c r="O2053" i="1" s="1"/>
  <c r="F2061" i="1"/>
  <c r="O2061" i="1" s="1"/>
  <c r="F676" i="1"/>
  <c r="O676" i="1" s="1"/>
  <c r="F913" i="1"/>
  <c r="O913" i="1" s="1"/>
  <c r="F977" i="1"/>
  <c r="O977" i="1" s="1"/>
  <c r="F1041" i="1"/>
  <c r="O1041" i="1" s="1"/>
  <c r="F1105" i="1"/>
  <c r="O1105" i="1" s="1"/>
  <c r="F1169" i="1"/>
  <c r="O1169" i="1" s="1"/>
  <c r="F1233" i="1"/>
  <c r="O1233" i="1" s="1"/>
  <c r="F1297" i="1"/>
  <c r="O1297" i="1" s="1"/>
  <c r="F1361" i="1"/>
  <c r="O1361" i="1" s="1"/>
  <c r="F1425" i="1"/>
  <c r="O1425" i="1" s="1"/>
  <c r="F1455" i="1"/>
  <c r="O1455" i="1" s="1"/>
  <c r="F1473" i="1"/>
  <c r="O1473" i="1" s="1"/>
  <c r="F1482" i="1"/>
  <c r="O1482" i="1" s="1"/>
  <c r="F1491" i="1"/>
  <c r="O1491" i="1" s="1"/>
  <c r="F1500" i="1"/>
  <c r="O1500" i="1" s="1"/>
  <c r="F1509" i="1"/>
  <c r="O1509" i="1" s="1"/>
  <c r="F1518" i="1"/>
  <c r="O1518" i="1" s="1"/>
  <c r="F1526" i="1"/>
  <c r="O1526" i="1" s="1"/>
  <c r="F1534" i="1"/>
  <c r="O1534" i="1" s="1"/>
  <c r="F1542" i="1"/>
  <c r="O1542" i="1" s="1"/>
  <c r="F1550" i="1"/>
  <c r="O1550" i="1" s="1"/>
  <c r="F1558" i="1"/>
  <c r="O1558" i="1" s="1"/>
  <c r="F1566" i="1"/>
  <c r="O1566" i="1" s="1"/>
  <c r="F1574" i="1"/>
  <c r="O1574" i="1" s="1"/>
  <c r="F1582" i="1"/>
  <c r="O1582" i="1" s="1"/>
  <c r="F1590" i="1"/>
  <c r="O1590" i="1" s="1"/>
  <c r="F1598" i="1"/>
  <c r="O1598" i="1" s="1"/>
  <c r="F1606" i="1"/>
  <c r="O1606" i="1" s="1"/>
  <c r="F1614" i="1"/>
  <c r="O1614" i="1" s="1"/>
  <c r="F1622" i="1"/>
  <c r="O1622" i="1" s="1"/>
  <c r="F1630" i="1"/>
  <c r="O1630" i="1" s="1"/>
  <c r="F1638" i="1"/>
  <c r="O1638" i="1" s="1"/>
  <c r="F1646" i="1"/>
  <c r="O1646" i="1" s="1"/>
  <c r="F1654" i="1"/>
  <c r="O1654" i="1" s="1"/>
  <c r="F1662" i="1"/>
  <c r="O1662" i="1" s="1"/>
  <c r="F1670" i="1"/>
  <c r="O1670" i="1" s="1"/>
  <c r="F1678" i="1"/>
  <c r="O1678" i="1" s="1"/>
  <c r="F1686" i="1"/>
  <c r="O1686" i="1" s="1"/>
  <c r="F1694" i="1"/>
  <c r="O1694" i="1" s="1"/>
  <c r="F1702" i="1"/>
  <c r="O1702" i="1" s="1"/>
  <c r="F1710" i="1"/>
  <c r="O1710" i="1" s="1"/>
  <c r="F1718" i="1"/>
  <c r="O1718" i="1" s="1"/>
  <c r="F1726" i="1"/>
  <c r="O1726" i="1" s="1"/>
  <c r="F1734" i="1"/>
  <c r="O1734" i="1" s="1"/>
  <c r="F1742" i="1"/>
  <c r="O1742" i="1" s="1"/>
  <c r="F1750" i="1"/>
  <c r="O1750" i="1" s="1"/>
  <c r="F1758" i="1"/>
  <c r="O1758" i="1" s="1"/>
  <c r="F1766" i="1"/>
  <c r="O1766" i="1" s="1"/>
  <c r="F1774" i="1"/>
  <c r="O1774" i="1" s="1"/>
  <c r="F1782" i="1"/>
  <c r="O1782" i="1" s="1"/>
  <c r="F740" i="1"/>
  <c r="O740" i="1" s="1"/>
  <c r="F921" i="1"/>
  <c r="O921" i="1" s="1"/>
  <c r="F985" i="1"/>
  <c r="O985" i="1" s="1"/>
  <c r="F1049" i="1"/>
  <c r="O1049" i="1" s="1"/>
  <c r="F1113" i="1"/>
  <c r="O1113" i="1" s="1"/>
  <c r="F1177" i="1"/>
  <c r="O1177" i="1" s="1"/>
  <c r="F1241" i="1"/>
  <c r="O1241" i="1" s="1"/>
  <c r="F1305" i="1"/>
  <c r="O1305" i="1" s="1"/>
  <c r="F1369" i="1"/>
  <c r="O1369" i="1" s="1"/>
  <c r="F1433" i="1"/>
  <c r="O1433" i="1" s="1"/>
  <c r="F1457" i="1"/>
  <c r="O1457" i="1" s="1"/>
  <c r="F1474" i="1"/>
  <c r="O1474" i="1" s="1"/>
  <c r="F1483" i="1"/>
  <c r="O1483" i="1" s="1"/>
  <c r="F1492" i="1"/>
  <c r="O1492" i="1" s="1"/>
  <c r="F1501" i="1"/>
  <c r="O1501" i="1" s="1"/>
  <c r="F1511" i="1"/>
  <c r="O1511" i="1" s="1"/>
  <c r="F1519" i="1"/>
  <c r="O1519" i="1" s="1"/>
  <c r="F1527" i="1"/>
  <c r="O1527" i="1" s="1"/>
  <c r="F1535" i="1"/>
  <c r="O1535" i="1" s="1"/>
  <c r="F1543" i="1"/>
  <c r="O1543" i="1" s="1"/>
  <c r="F1551" i="1"/>
  <c r="O1551" i="1" s="1"/>
  <c r="F1559" i="1"/>
  <c r="O1559" i="1" s="1"/>
  <c r="F1567" i="1"/>
  <c r="O1567" i="1" s="1"/>
  <c r="F1575" i="1"/>
  <c r="O1575" i="1" s="1"/>
  <c r="F1583" i="1"/>
  <c r="O1583" i="1" s="1"/>
  <c r="F1591" i="1"/>
  <c r="O1591" i="1" s="1"/>
  <c r="F1599" i="1"/>
  <c r="O1599" i="1" s="1"/>
  <c r="F1607" i="1"/>
  <c r="O1607" i="1" s="1"/>
  <c r="F1615" i="1"/>
  <c r="O1615" i="1" s="1"/>
  <c r="F1623" i="1"/>
  <c r="O1623" i="1" s="1"/>
  <c r="F1631" i="1"/>
  <c r="O1631" i="1" s="1"/>
  <c r="F1639" i="1"/>
  <c r="O1639" i="1" s="1"/>
  <c r="F1647" i="1"/>
  <c r="O1647" i="1" s="1"/>
  <c r="F1655" i="1"/>
  <c r="O1655" i="1" s="1"/>
  <c r="F1663" i="1"/>
  <c r="O1663" i="1" s="1"/>
  <c r="F1671" i="1"/>
  <c r="O1671" i="1" s="1"/>
  <c r="F1679" i="1"/>
  <c r="O1679" i="1" s="1"/>
  <c r="F1687" i="1"/>
  <c r="O1687" i="1" s="1"/>
  <c r="F1695" i="1"/>
  <c r="O1695" i="1" s="1"/>
  <c r="F1703" i="1"/>
  <c r="O1703" i="1" s="1"/>
  <c r="F1711" i="1"/>
  <c r="O1711" i="1" s="1"/>
  <c r="F1719" i="1"/>
  <c r="O1719" i="1" s="1"/>
  <c r="F1727" i="1"/>
  <c r="O1727" i="1" s="1"/>
  <c r="F1735" i="1"/>
  <c r="O1735" i="1" s="1"/>
  <c r="F1743" i="1"/>
  <c r="O1743" i="1" s="1"/>
  <c r="F1751" i="1"/>
  <c r="O1751" i="1" s="1"/>
  <c r="F1759" i="1"/>
  <c r="O1759" i="1" s="1"/>
  <c r="F1767" i="1"/>
  <c r="O1767" i="1" s="1"/>
  <c r="F1775" i="1"/>
  <c r="O1775" i="1" s="1"/>
  <c r="F1783" i="1"/>
  <c r="O1783" i="1" s="1"/>
  <c r="F1791" i="1"/>
  <c r="O1791" i="1" s="1"/>
  <c r="F1799" i="1"/>
  <c r="O1799" i="1" s="1"/>
  <c r="F1807" i="1"/>
  <c r="O1807" i="1" s="1"/>
  <c r="F1815" i="1"/>
  <c r="O1815" i="1" s="1"/>
  <c r="F1823" i="1"/>
  <c r="O1823" i="1" s="1"/>
  <c r="F1831" i="1"/>
  <c r="O1831" i="1" s="1"/>
  <c r="F1839" i="1"/>
  <c r="O1839" i="1" s="1"/>
  <c r="F1847" i="1"/>
  <c r="O1847" i="1" s="1"/>
  <c r="F1855" i="1"/>
  <c r="O1855" i="1" s="1"/>
  <c r="F1863" i="1"/>
  <c r="O1863" i="1" s="1"/>
  <c r="F1871" i="1"/>
  <c r="O1871" i="1" s="1"/>
  <c r="F1879" i="1"/>
  <c r="O1879" i="1" s="1"/>
  <c r="F1887" i="1"/>
  <c r="O1887" i="1" s="1"/>
  <c r="F1895" i="1"/>
  <c r="O1895" i="1" s="1"/>
  <c r="F1903" i="1"/>
  <c r="O1903" i="1" s="1"/>
  <c r="F1911" i="1"/>
  <c r="O1911" i="1" s="1"/>
  <c r="F1919" i="1"/>
  <c r="O1919" i="1" s="1"/>
  <c r="F1927" i="1"/>
  <c r="O1927" i="1" s="1"/>
  <c r="F1935" i="1"/>
  <c r="O1935" i="1" s="1"/>
  <c r="F1943" i="1"/>
  <c r="O1943" i="1" s="1"/>
  <c r="F1951" i="1"/>
  <c r="O1951" i="1" s="1"/>
  <c r="F1959" i="1"/>
  <c r="O1959" i="1" s="1"/>
  <c r="F1967" i="1"/>
  <c r="O1967" i="1" s="1"/>
  <c r="F1975" i="1"/>
  <c r="O1975" i="1" s="1"/>
  <c r="F1983" i="1"/>
  <c r="O1983" i="1" s="1"/>
  <c r="F1991" i="1"/>
  <c r="O1991" i="1" s="1"/>
  <c r="F1999" i="1"/>
  <c r="O1999" i="1" s="1"/>
  <c r="F2007" i="1"/>
  <c r="O2007" i="1" s="1"/>
  <c r="F1522" i="1"/>
  <c r="O1522" i="1" s="1"/>
  <c r="F1586" i="1"/>
  <c r="O1586" i="1" s="1"/>
  <c r="F1650" i="1"/>
  <c r="O1650" i="1" s="1"/>
  <c r="F1714" i="1"/>
  <c r="O1714" i="1" s="1"/>
  <c r="F1778" i="1"/>
  <c r="O1778" i="1" s="1"/>
  <c r="F1814" i="1"/>
  <c r="O1814" i="1" s="1"/>
  <c r="F1846" i="1"/>
  <c r="O1846" i="1" s="1"/>
  <c r="F1878" i="1"/>
  <c r="O1878" i="1" s="1"/>
  <c r="F1910" i="1"/>
  <c r="O1910" i="1" s="1"/>
  <c r="F1942" i="1"/>
  <c r="O1942" i="1" s="1"/>
  <c r="F1974" i="1"/>
  <c r="O1974" i="1" s="1"/>
  <c r="F2006" i="1"/>
  <c r="O2006" i="1" s="1"/>
  <c r="F2025" i="1"/>
  <c r="O2025" i="1" s="1"/>
  <c r="F2041" i="1"/>
  <c r="O2041" i="1" s="1"/>
  <c r="F2057" i="1"/>
  <c r="O2057" i="1" s="1"/>
  <c r="F2071" i="1"/>
  <c r="O2071" i="1" s="1"/>
  <c r="F2082" i="1"/>
  <c r="O2082" i="1" s="1"/>
  <c r="F2091" i="1"/>
  <c r="O2091" i="1" s="1"/>
  <c r="F2100" i="1"/>
  <c r="O2100" i="1" s="1"/>
  <c r="F2108" i="1"/>
  <c r="O2108" i="1" s="1"/>
  <c r="F2116" i="1"/>
  <c r="O2116" i="1" s="1"/>
  <c r="F2124" i="1"/>
  <c r="O2124" i="1" s="1"/>
  <c r="F2132" i="1"/>
  <c r="O2132" i="1" s="1"/>
  <c r="F2140" i="1"/>
  <c r="O2140" i="1" s="1"/>
  <c r="F2148" i="1"/>
  <c r="O2148" i="1" s="1"/>
  <c r="F2156" i="1"/>
  <c r="O2156" i="1" s="1"/>
  <c r="F2164" i="1"/>
  <c r="O2164" i="1" s="1"/>
  <c r="F2172" i="1"/>
  <c r="O2172" i="1" s="1"/>
  <c r="F2180" i="1"/>
  <c r="O2180" i="1" s="1"/>
  <c r="F2188" i="1"/>
  <c r="O2188" i="1" s="1"/>
  <c r="F2196" i="1"/>
  <c r="O2196" i="1" s="1"/>
  <c r="F2204" i="1"/>
  <c r="O2204" i="1" s="1"/>
  <c r="F2212" i="1"/>
  <c r="O2212" i="1" s="1"/>
  <c r="F2220" i="1"/>
  <c r="O2220" i="1" s="1"/>
  <c r="F2228" i="1"/>
  <c r="O2228" i="1" s="1"/>
  <c r="F2236" i="1"/>
  <c r="O2236" i="1" s="1"/>
  <c r="F2244" i="1"/>
  <c r="O2244" i="1" s="1"/>
  <c r="F2252" i="1"/>
  <c r="O2252" i="1" s="1"/>
  <c r="F2260" i="1"/>
  <c r="O2260" i="1" s="1"/>
  <c r="F2268" i="1"/>
  <c r="O2268" i="1" s="1"/>
  <c r="F2276" i="1"/>
  <c r="O2276" i="1" s="1"/>
  <c r="F2284" i="1"/>
  <c r="O2284" i="1" s="1"/>
  <c r="F2292" i="1"/>
  <c r="O2292" i="1" s="1"/>
  <c r="F2300" i="1"/>
  <c r="O2300" i="1" s="1"/>
  <c r="F2308" i="1"/>
  <c r="O2308" i="1" s="1"/>
  <c r="F2316" i="1"/>
  <c r="O2316" i="1" s="1"/>
  <c r="F2324" i="1"/>
  <c r="O2324" i="1" s="1"/>
  <c r="F2332" i="1"/>
  <c r="O2332" i="1" s="1"/>
  <c r="F2340" i="1"/>
  <c r="O2340" i="1" s="1"/>
  <c r="F2348" i="1"/>
  <c r="O2348" i="1" s="1"/>
  <c r="F2356" i="1"/>
  <c r="O2356" i="1" s="1"/>
  <c r="F2364" i="1"/>
  <c r="O2364" i="1" s="1"/>
  <c r="F2372" i="1"/>
  <c r="O2372" i="1" s="1"/>
  <c r="F2380" i="1"/>
  <c r="O2380" i="1" s="1"/>
  <c r="F2388" i="1"/>
  <c r="O2388" i="1" s="1"/>
  <c r="F2396" i="1"/>
  <c r="O2396" i="1" s="1"/>
  <c r="F2404" i="1"/>
  <c r="O2404" i="1" s="1"/>
  <c r="F2412" i="1"/>
  <c r="O2412" i="1" s="1"/>
  <c r="F2420" i="1"/>
  <c r="O2420" i="1" s="1"/>
  <c r="F2428" i="1"/>
  <c r="O2428" i="1" s="1"/>
  <c r="F2436" i="1"/>
  <c r="O2436" i="1" s="1"/>
  <c r="F2444" i="1"/>
  <c r="O2444" i="1" s="1"/>
  <c r="F2452" i="1"/>
  <c r="O2452" i="1" s="1"/>
  <c r="F2460" i="1"/>
  <c r="O2460" i="1" s="1"/>
  <c r="F2468" i="1"/>
  <c r="O2468" i="1" s="1"/>
  <c r="F2476" i="1"/>
  <c r="O2476" i="1" s="1"/>
  <c r="F2484" i="1"/>
  <c r="O2484" i="1" s="1"/>
  <c r="F2492" i="1"/>
  <c r="O2492" i="1" s="1"/>
  <c r="F2500" i="1"/>
  <c r="O2500" i="1" s="1"/>
  <c r="F2508" i="1"/>
  <c r="O2508" i="1" s="1"/>
  <c r="F2516" i="1"/>
  <c r="O2516" i="1" s="1"/>
  <c r="F2524" i="1"/>
  <c r="O2524" i="1" s="1"/>
  <c r="F2532" i="1"/>
  <c r="O2532" i="1" s="1"/>
  <c r="F2540" i="1"/>
  <c r="O2540" i="1" s="1"/>
  <c r="F2548" i="1"/>
  <c r="O2548" i="1" s="1"/>
  <c r="F2556" i="1"/>
  <c r="O2556" i="1" s="1"/>
  <c r="F2564" i="1"/>
  <c r="O2564" i="1" s="1"/>
  <c r="F2572" i="1"/>
  <c r="O2572" i="1" s="1"/>
  <c r="F2580" i="1"/>
  <c r="O2580" i="1" s="1"/>
  <c r="F2588" i="1"/>
  <c r="O2588" i="1" s="1"/>
  <c r="F2596" i="1"/>
  <c r="O2596" i="1" s="1"/>
  <c r="F2604" i="1"/>
  <c r="O2604" i="1" s="1"/>
  <c r="F2612" i="1"/>
  <c r="O2612" i="1" s="1"/>
  <c r="F2620" i="1"/>
  <c r="O2620" i="1" s="1"/>
  <c r="F2628" i="1"/>
  <c r="O2628" i="1" s="1"/>
  <c r="F2636" i="1"/>
  <c r="O2636" i="1" s="1"/>
  <c r="F2644" i="1"/>
  <c r="O2644" i="1" s="1"/>
  <c r="F1530" i="1"/>
  <c r="O1530" i="1" s="1"/>
  <c r="F1594" i="1"/>
  <c r="O1594" i="1" s="1"/>
  <c r="F1658" i="1"/>
  <c r="O1658" i="1" s="1"/>
  <c r="F1722" i="1"/>
  <c r="O1722" i="1" s="1"/>
  <c r="F1786" i="1"/>
  <c r="O1786" i="1" s="1"/>
  <c r="F1818" i="1"/>
  <c r="O1818" i="1" s="1"/>
  <c r="F1850" i="1"/>
  <c r="O1850" i="1" s="1"/>
  <c r="F1882" i="1"/>
  <c r="O1882" i="1" s="1"/>
  <c r="F1914" i="1"/>
  <c r="O1914" i="1" s="1"/>
  <c r="F1946" i="1"/>
  <c r="O1946" i="1" s="1"/>
  <c r="F1978" i="1"/>
  <c r="O1978" i="1" s="1"/>
  <c r="F2010" i="1"/>
  <c r="O2010" i="1" s="1"/>
  <c r="F2026" i="1"/>
  <c r="O2026" i="1" s="1"/>
  <c r="F2042" i="1"/>
  <c r="O2042" i="1" s="1"/>
  <c r="F2058" i="1"/>
  <c r="O2058" i="1" s="1"/>
  <c r="F2073" i="1"/>
  <c r="O2073" i="1" s="1"/>
  <c r="F2083" i="1"/>
  <c r="O2083" i="1" s="1"/>
  <c r="F2093" i="1"/>
  <c r="O2093" i="1" s="1"/>
  <c r="F2101" i="1"/>
  <c r="O2101" i="1" s="1"/>
  <c r="F2109" i="1"/>
  <c r="O2109" i="1" s="1"/>
  <c r="F2117" i="1"/>
  <c r="O2117" i="1" s="1"/>
  <c r="F2125" i="1"/>
  <c r="O2125" i="1" s="1"/>
  <c r="F2133" i="1"/>
  <c r="O2133" i="1" s="1"/>
  <c r="F2141" i="1"/>
  <c r="O2141" i="1" s="1"/>
  <c r="F2149" i="1"/>
  <c r="O2149" i="1" s="1"/>
  <c r="F2157" i="1"/>
  <c r="O2157" i="1" s="1"/>
  <c r="F2165" i="1"/>
  <c r="O2165" i="1" s="1"/>
  <c r="F2173" i="1"/>
  <c r="O2173" i="1" s="1"/>
  <c r="F2181" i="1"/>
  <c r="O2181" i="1" s="1"/>
  <c r="F2189" i="1"/>
  <c r="O2189" i="1" s="1"/>
  <c r="F2197" i="1"/>
  <c r="O2197" i="1" s="1"/>
  <c r="F2205" i="1"/>
  <c r="O2205" i="1" s="1"/>
  <c r="F2213" i="1"/>
  <c r="O2213" i="1" s="1"/>
  <c r="F2221" i="1"/>
  <c r="O2221" i="1" s="1"/>
  <c r="F2229" i="1"/>
  <c r="O2229" i="1" s="1"/>
  <c r="F2237" i="1"/>
  <c r="O2237" i="1" s="1"/>
  <c r="F2245" i="1"/>
  <c r="O2245" i="1" s="1"/>
  <c r="F2253" i="1"/>
  <c r="O2253" i="1" s="1"/>
  <c r="F2261" i="1"/>
  <c r="O2261" i="1" s="1"/>
  <c r="F2269" i="1"/>
  <c r="O2269" i="1" s="1"/>
  <c r="F2277" i="1"/>
  <c r="O2277" i="1" s="1"/>
  <c r="F2285" i="1"/>
  <c r="O2285" i="1" s="1"/>
  <c r="F2293" i="1"/>
  <c r="O2293" i="1" s="1"/>
  <c r="F2301" i="1"/>
  <c r="O2301" i="1" s="1"/>
  <c r="F2309" i="1"/>
  <c r="O2309" i="1" s="1"/>
  <c r="F2317" i="1"/>
  <c r="O2317" i="1" s="1"/>
  <c r="F2325" i="1"/>
  <c r="O2325" i="1" s="1"/>
  <c r="F2333" i="1"/>
  <c r="O2333" i="1" s="1"/>
  <c r="F2341" i="1"/>
  <c r="O2341" i="1" s="1"/>
  <c r="F2349" i="1"/>
  <c r="O2349" i="1" s="1"/>
  <c r="F2357" i="1"/>
  <c r="O2357" i="1" s="1"/>
  <c r="F2365" i="1"/>
  <c r="O2365" i="1" s="1"/>
  <c r="F2373" i="1"/>
  <c r="O2373" i="1" s="1"/>
  <c r="F2381" i="1"/>
  <c r="O2381" i="1" s="1"/>
  <c r="F2389" i="1"/>
  <c r="O2389" i="1" s="1"/>
  <c r="F2397" i="1"/>
  <c r="O2397" i="1" s="1"/>
  <c r="F2405" i="1"/>
  <c r="O2405" i="1" s="1"/>
  <c r="F2413" i="1"/>
  <c r="O2413" i="1" s="1"/>
  <c r="F2421" i="1"/>
  <c r="O2421" i="1" s="1"/>
  <c r="F2429" i="1"/>
  <c r="O2429" i="1" s="1"/>
  <c r="F2437" i="1"/>
  <c r="O2437" i="1" s="1"/>
  <c r="F2445" i="1"/>
  <c r="O2445" i="1" s="1"/>
  <c r="F2453" i="1"/>
  <c r="O2453" i="1" s="1"/>
  <c r="F2461" i="1"/>
  <c r="O2461" i="1" s="1"/>
  <c r="F2469" i="1"/>
  <c r="O2469" i="1" s="1"/>
  <c r="F2477" i="1"/>
  <c r="O2477" i="1" s="1"/>
  <c r="F2485" i="1"/>
  <c r="O2485" i="1" s="1"/>
  <c r="F2493" i="1"/>
  <c r="O2493" i="1" s="1"/>
  <c r="F2501" i="1"/>
  <c r="O2501" i="1" s="1"/>
  <c r="F2509" i="1"/>
  <c r="O2509" i="1" s="1"/>
  <c r="F2517" i="1"/>
  <c r="O2517" i="1" s="1"/>
  <c r="F2525" i="1"/>
  <c r="O2525" i="1" s="1"/>
  <c r="F2533" i="1"/>
  <c r="O2533" i="1" s="1"/>
  <c r="F2541" i="1"/>
  <c r="O2541" i="1" s="1"/>
  <c r="F2549" i="1"/>
  <c r="O2549" i="1" s="1"/>
  <c r="F2557" i="1"/>
  <c r="O2557" i="1" s="1"/>
  <c r="F2565" i="1"/>
  <c r="O2565" i="1" s="1"/>
  <c r="F2573" i="1"/>
  <c r="O2573" i="1" s="1"/>
  <c r="F2581" i="1"/>
  <c r="O2581" i="1" s="1"/>
  <c r="F2589" i="1"/>
  <c r="O2589" i="1" s="1"/>
  <c r="F2597" i="1"/>
  <c r="O2597" i="1" s="1"/>
  <c r="F2605" i="1"/>
  <c r="O2605" i="1" s="1"/>
  <c r="F2613" i="1"/>
  <c r="O2613" i="1" s="1"/>
  <c r="F2621" i="1"/>
  <c r="O2621" i="1" s="1"/>
  <c r="F2629" i="1"/>
  <c r="O2629" i="1" s="1"/>
  <c r="F1538" i="1"/>
  <c r="O1538" i="1" s="1"/>
  <c r="F1602" i="1"/>
  <c r="O1602" i="1" s="1"/>
  <c r="F1666" i="1"/>
  <c r="O1666" i="1" s="1"/>
  <c r="F1730" i="1"/>
  <c r="O1730" i="1" s="1"/>
  <c r="F1790" i="1"/>
  <c r="O1790" i="1" s="1"/>
  <c r="F1822" i="1"/>
  <c r="O1822" i="1" s="1"/>
  <c r="F1854" i="1"/>
  <c r="O1854" i="1" s="1"/>
  <c r="F1886" i="1"/>
  <c r="O1886" i="1" s="1"/>
  <c r="F1918" i="1"/>
  <c r="O1918" i="1" s="1"/>
  <c r="F1950" i="1"/>
  <c r="O1950" i="1" s="1"/>
  <c r="F1982" i="1"/>
  <c r="O1982" i="1" s="1"/>
  <c r="F2014" i="1"/>
  <c r="O2014" i="1" s="1"/>
  <c r="F2030" i="1"/>
  <c r="O2030" i="1" s="1"/>
  <c r="F2046" i="1"/>
  <c r="O2046" i="1" s="1"/>
  <c r="F2062" i="1"/>
  <c r="O2062" i="1" s="1"/>
  <c r="F2074" i="1"/>
  <c r="O2074" i="1" s="1"/>
  <c r="F2085" i="1"/>
  <c r="O2085" i="1" s="1"/>
  <c r="F2094" i="1"/>
  <c r="O2094" i="1" s="1"/>
  <c r="F2102" i="1"/>
  <c r="O2102" i="1" s="1"/>
  <c r="F2110" i="1"/>
  <c r="O2110" i="1" s="1"/>
  <c r="F2118" i="1"/>
  <c r="O2118" i="1" s="1"/>
  <c r="F2126" i="1"/>
  <c r="O2126" i="1" s="1"/>
  <c r="F2134" i="1"/>
  <c r="O2134" i="1" s="1"/>
  <c r="F2142" i="1"/>
  <c r="O2142" i="1" s="1"/>
  <c r="F2150" i="1"/>
  <c r="O2150" i="1" s="1"/>
  <c r="F2158" i="1"/>
  <c r="O2158" i="1" s="1"/>
  <c r="F2166" i="1"/>
  <c r="O2166" i="1" s="1"/>
  <c r="F2174" i="1"/>
  <c r="O2174" i="1" s="1"/>
  <c r="F2182" i="1"/>
  <c r="O2182" i="1" s="1"/>
  <c r="F2190" i="1"/>
  <c r="O2190" i="1" s="1"/>
  <c r="F2198" i="1"/>
  <c r="O2198" i="1" s="1"/>
  <c r="F2206" i="1"/>
  <c r="O2206" i="1" s="1"/>
  <c r="F2214" i="1"/>
  <c r="O2214" i="1" s="1"/>
  <c r="F2222" i="1"/>
  <c r="O2222" i="1" s="1"/>
  <c r="F2230" i="1"/>
  <c r="O2230" i="1" s="1"/>
  <c r="F2238" i="1"/>
  <c r="O2238" i="1" s="1"/>
  <c r="F2246" i="1"/>
  <c r="O2246" i="1" s="1"/>
  <c r="F2254" i="1"/>
  <c r="O2254" i="1" s="1"/>
  <c r="F2262" i="1"/>
  <c r="O2262" i="1" s="1"/>
  <c r="F2270" i="1"/>
  <c r="O2270" i="1" s="1"/>
  <c r="F2278" i="1"/>
  <c r="O2278" i="1" s="1"/>
  <c r="F2286" i="1"/>
  <c r="O2286" i="1" s="1"/>
  <c r="F2294" i="1"/>
  <c r="O2294" i="1" s="1"/>
  <c r="F2302" i="1"/>
  <c r="O2302" i="1" s="1"/>
  <c r="F2310" i="1"/>
  <c r="O2310" i="1" s="1"/>
  <c r="F2318" i="1"/>
  <c r="O2318" i="1" s="1"/>
  <c r="F2326" i="1"/>
  <c r="O2326" i="1" s="1"/>
  <c r="F2334" i="1"/>
  <c r="O2334" i="1" s="1"/>
  <c r="F2342" i="1"/>
  <c r="O2342" i="1" s="1"/>
  <c r="F2350" i="1"/>
  <c r="O2350" i="1" s="1"/>
  <c r="F2358" i="1"/>
  <c r="O2358" i="1" s="1"/>
  <c r="F2366" i="1"/>
  <c r="O2366" i="1" s="1"/>
  <c r="F2374" i="1"/>
  <c r="O2374" i="1" s="1"/>
  <c r="F2382" i="1"/>
  <c r="O2382" i="1" s="1"/>
  <c r="F2390" i="1"/>
  <c r="O2390" i="1" s="1"/>
  <c r="F2398" i="1"/>
  <c r="O2398" i="1" s="1"/>
  <c r="F2406" i="1"/>
  <c r="O2406" i="1" s="1"/>
  <c r="F2414" i="1"/>
  <c r="O2414" i="1" s="1"/>
  <c r="F2422" i="1"/>
  <c r="O2422" i="1" s="1"/>
  <c r="F2430" i="1"/>
  <c r="O2430" i="1" s="1"/>
  <c r="F2438" i="1"/>
  <c r="O2438" i="1" s="1"/>
  <c r="F2446" i="1"/>
  <c r="O2446" i="1" s="1"/>
  <c r="F2454" i="1"/>
  <c r="O2454" i="1" s="1"/>
  <c r="F2462" i="1"/>
  <c r="O2462" i="1" s="1"/>
  <c r="F2470" i="1"/>
  <c r="O2470" i="1" s="1"/>
  <c r="F2478" i="1"/>
  <c r="O2478" i="1" s="1"/>
  <c r="F2486" i="1"/>
  <c r="O2486" i="1" s="1"/>
  <c r="F2494" i="1"/>
  <c r="O2494" i="1" s="1"/>
  <c r="F2502" i="1"/>
  <c r="O2502" i="1" s="1"/>
  <c r="F2510" i="1"/>
  <c r="O2510" i="1" s="1"/>
  <c r="F2518" i="1"/>
  <c r="O2518" i="1" s="1"/>
  <c r="F2526" i="1"/>
  <c r="O2526" i="1" s="1"/>
  <c r="F2534" i="1"/>
  <c r="O2534" i="1" s="1"/>
  <c r="F2542" i="1"/>
  <c r="O2542" i="1" s="1"/>
  <c r="F2550" i="1"/>
  <c r="O2550" i="1" s="1"/>
  <c r="F2558" i="1"/>
  <c r="O2558" i="1" s="1"/>
  <c r="F2566" i="1"/>
  <c r="O2566" i="1" s="1"/>
  <c r="F2574" i="1"/>
  <c r="O2574" i="1" s="1"/>
  <c r="F2582" i="1"/>
  <c r="O2582" i="1" s="1"/>
  <c r="F2590" i="1"/>
  <c r="O2590" i="1" s="1"/>
  <c r="F2598" i="1"/>
  <c r="O2598" i="1" s="1"/>
  <c r="F2606" i="1"/>
  <c r="O2606" i="1" s="1"/>
  <c r="F2614" i="1"/>
  <c r="O2614" i="1" s="1"/>
  <c r="F2622" i="1"/>
  <c r="O2622" i="1" s="1"/>
  <c r="F2630" i="1"/>
  <c r="O2630" i="1" s="1"/>
  <c r="F1546" i="1"/>
  <c r="O1546" i="1" s="1"/>
  <c r="F1610" i="1"/>
  <c r="O1610" i="1" s="1"/>
  <c r="F1674" i="1"/>
  <c r="O1674" i="1" s="1"/>
  <c r="F1738" i="1"/>
  <c r="O1738" i="1" s="1"/>
  <c r="F1794" i="1"/>
  <c r="O1794" i="1" s="1"/>
  <c r="F1826" i="1"/>
  <c r="O1826" i="1" s="1"/>
  <c r="F1858" i="1"/>
  <c r="O1858" i="1" s="1"/>
  <c r="F1890" i="1"/>
  <c r="O1890" i="1" s="1"/>
  <c r="F1922" i="1"/>
  <c r="O1922" i="1" s="1"/>
  <c r="F1954" i="1"/>
  <c r="O1954" i="1" s="1"/>
  <c r="F1986" i="1"/>
  <c r="O1986" i="1" s="1"/>
  <c r="F2015" i="1"/>
  <c r="O2015" i="1" s="1"/>
  <c r="F2031" i="1"/>
  <c r="O2031" i="1" s="1"/>
  <c r="F2047" i="1"/>
  <c r="O2047" i="1" s="1"/>
  <c r="F2063" i="1"/>
  <c r="O2063" i="1" s="1"/>
  <c r="F2077" i="1"/>
  <c r="O2077" i="1" s="1"/>
  <c r="F2086" i="1"/>
  <c r="O2086" i="1" s="1"/>
  <c r="F2095" i="1"/>
  <c r="O2095" i="1" s="1"/>
  <c r="F2103" i="1"/>
  <c r="O2103" i="1" s="1"/>
  <c r="F2111" i="1"/>
  <c r="O2111" i="1" s="1"/>
  <c r="F2119" i="1"/>
  <c r="O2119" i="1" s="1"/>
  <c r="F2127" i="1"/>
  <c r="O2127" i="1" s="1"/>
  <c r="F2135" i="1"/>
  <c r="O2135" i="1" s="1"/>
  <c r="F2143" i="1"/>
  <c r="O2143" i="1" s="1"/>
  <c r="F2151" i="1"/>
  <c r="O2151" i="1" s="1"/>
  <c r="F2159" i="1"/>
  <c r="O2159" i="1" s="1"/>
  <c r="F2167" i="1"/>
  <c r="O2167" i="1" s="1"/>
  <c r="F2175" i="1"/>
  <c r="O2175" i="1" s="1"/>
  <c r="F2183" i="1"/>
  <c r="O2183" i="1" s="1"/>
  <c r="F2191" i="1"/>
  <c r="O2191" i="1" s="1"/>
  <c r="F2199" i="1"/>
  <c r="O2199" i="1" s="1"/>
  <c r="F2207" i="1"/>
  <c r="O2207" i="1" s="1"/>
  <c r="F2215" i="1"/>
  <c r="O2215" i="1" s="1"/>
  <c r="F2223" i="1"/>
  <c r="O2223" i="1" s="1"/>
  <c r="F2231" i="1"/>
  <c r="O2231" i="1" s="1"/>
  <c r="F2239" i="1"/>
  <c r="O2239" i="1" s="1"/>
  <c r="F2247" i="1"/>
  <c r="O2247" i="1" s="1"/>
  <c r="F2255" i="1"/>
  <c r="O2255" i="1" s="1"/>
  <c r="F2263" i="1"/>
  <c r="O2263" i="1" s="1"/>
  <c r="F2271" i="1"/>
  <c r="O2271" i="1" s="1"/>
  <c r="F2279" i="1"/>
  <c r="O2279" i="1" s="1"/>
  <c r="F2287" i="1"/>
  <c r="O2287" i="1" s="1"/>
  <c r="F2295" i="1"/>
  <c r="O2295" i="1" s="1"/>
  <c r="F2303" i="1"/>
  <c r="O2303" i="1" s="1"/>
  <c r="F2311" i="1"/>
  <c r="O2311" i="1" s="1"/>
  <c r="F2319" i="1"/>
  <c r="O2319" i="1" s="1"/>
  <c r="F2327" i="1"/>
  <c r="O2327" i="1" s="1"/>
  <c r="F2335" i="1"/>
  <c r="O2335" i="1" s="1"/>
  <c r="F2343" i="1"/>
  <c r="O2343" i="1" s="1"/>
  <c r="F2351" i="1"/>
  <c r="O2351" i="1" s="1"/>
  <c r="F2359" i="1"/>
  <c r="O2359" i="1" s="1"/>
  <c r="F2367" i="1"/>
  <c r="O2367" i="1" s="1"/>
  <c r="F2375" i="1"/>
  <c r="O2375" i="1" s="1"/>
  <c r="F2383" i="1"/>
  <c r="O2383" i="1" s="1"/>
  <c r="F2391" i="1"/>
  <c r="O2391" i="1" s="1"/>
  <c r="F2399" i="1"/>
  <c r="O2399" i="1" s="1"/>
  <c r="F2407" i="1"/>
  <c r="O2407" i="1" s="1"/>
  <c r="F2415" i="1"/>
  <c r="O2415" i="1" s="1"/>
  <c r="F2423" i="1"/>
  <c r="O2423" i="1" s="1"/>
  <c r="F2431" i="1"/>
  <c r="O2431" i="1" s="1"/>
  <c r="F2439" i="1"/>
  <c r="O2439" i="1" s="1"/>
  <c r="F2447" i="1"/>
  <c r="O2447" i="1" s="1"/>
  <c r="F2455" i="1"/>
  <c r="O2455" i="1" s="1"/>
  <c r="F2463" i="1"/>
  <c r="O2463" i="1" s="1"/>
  <c r="F2471" i="1"/>
  <c r="O2471" i="1" s="1"/>
  <c r="F2479" i="1"/>
  <c r="O2479" i="1" s="1"/>
  <c r="F2487" i="1"/>
  <c r="O2487" i="1" s="1"/>
  <c r="F2495" i="1"/>
  <c r="O2495" i="1" s="1"/>
  <c r="F2503" i="1"/>
  <c r="O2503" i="1" s="1"/>
  <c r="F2511" i="1"/>
  <c r="O2511" i="1" s="1"/>
  <c r="F2519" i="1"/>
  <c r="O2519" i="1" s="1"/>
  <c r="F2527" i="1"/>
  <c r="O2527" i="1" s="1"/>
  <c r="F2535" i="1"/>
  <c r="O2535" i="1" s="1"/>
  <c r="F2543" i="1"/>
  <c r="O2543" i="1" s="1"/>
  <c r="F2551" i="1"/>
  <c r="O2551" i="1" s="1"/>
  <c r="F2559" i="1"/>
  <c r="O2559" i="1" s="1"/>
  <c r="F2567" i="1"/>
  <c r="O2567" i="1" s="1"/>
  <c r="F2575" i="1"/>
  <c r="O2575" i="1" s="1"/>
  <c r="F2583" i="1"/>
  <c r="O2583" i="1" s="1"/>
  <c r="F2591" i="1"/>
  <c r="O2591" i="1" s="1"/>
  <c r="F2599" i="1"/>
  <c r="O2599" i="1" s="1"/>
  <c r="F2607" i="1"/>
  <c r="O2607" i="1" s="1"/>
  <c r="F2615" i="1"/>
  <c r="O2615" i="1" s="1"/>
  <c r="F2623" i="1"/>
  <c r="O2623" i="1" s="1"/>
  <c r="F2631" i="1"/>
  <c r="O2631" i="1" s="1"/>
  <c r="F1554" i="1"/>
  <c r="O1554" i="1" s="1"/>
  <c r="F1618" i="1"/>
  <c r="O1618" i="1" s="1"/>
  <c r="F1682" i="1"/>
  <c r="O1682" i="1" s="1"/>
  <c r="F1746" i="1"/>
  <c r="O1746" i="1" s="1"/>
  <c r="F1798" i="1"/>
  <c r="O1798" i="1" s="1"/>
  <c r="F1830" i="1"/>
  <c r="O1830" i="1" s="1"/>
  <c r="F1862" i="1"/>
  <c r="O1862" i="1" s="1"/>
  <c r="F1894" i="1"/>
  <c r="O1894" i="1" s="1"/>
  <c r="F1926" i="1"/>
  <c r="O1926" i="1" s="1"/>
  <c r="F1958" i="1"/>
  <c r="O1958" i="1" s="1"/>
  <c r="F1990" i="1"/>
  <c r="O1990" i="1" s="1"/>
  <c r="F2017" i="1"/>
  <c r="O2017" i="1" s="1"/>
  <c r="F2033" i="1"/>
  <c r="O2033" i="1" s="1"/>
  <c r="F2049" i="1"/>
  <c r="O2049" i="1" s="1"/>
  <c r="F2065" i="1"/>
  <c r="O2065" i="1" s="1"/>
  <c r="F2078" i="1"/>
  <c r="O2078" i="1" s="1"/>
  <c r="F2087" i="1"/>
  <c r="O2087" i="1" s="1"/>
  <c r="F2096" i="1"/>
  <c r="O2096" i="1" s="1"/>
  <c r="F2104" i="1"/>
  <c r="O2104" i="1" s="1"/>
  <c r="F2112" i="1"/>
  <c r="O2112" i="1" s="1"/>
  <c r="F2120" i="1"/>
  <c r="O2120" i="1" s="1"/>
  <c r="F2128" i="1"/>
  <c r="O2128" i="1" s="1"/>
  <c r="F2136" i="1"/>
  <c r="O2136" i="1" s="1"/>
  <c r="F2144" i="1"/>
  <c r="O2144" i="1" s="1"/>
  <c r="F2152" i="1"/>
  <c r="O2152" i="1" s="1"/>
  <c r="F2160" i="1"/>
  <c r="O2160" i="1" s="1"/>
  <c r="F2168" i="1"/>
  <c r="O2168" i="1" s="1"/>
  <c r="F2176" i="1"/>
  <c r="O2176" i="1" s="1"/>
  <c r="F2184" i="1"/>
  <c r="O2184" i="1" s="1"/>
  <c r="F2192" i="1"/>
  <c r="O2192" i="1" s="1"/>
  <c r="F2200" i="1"/>
  <c r="O2200" i="1" s="1"/>
  <c r="F2208" i="1"/>
  <c r="O2208" i="1" s="1"/>
  <c r="F2216" i="1"/>
  <c r="O2216" i="1" s="1"/>
  <c r="F2224" i="1"/>
  <c r="O2224" i="1" s="1"/>
  <c r="F2232" i="1"/>
  <c r="O2232" i="1" s="1"/>
  <c r="F2240" i="1"/>
  <c r="O2240" i="1" s="1"/>
  <c r="F2248" i="1"/>
  <c r="O2248" i="1" s="1"/>
  <c r="F2256" i="1"/>
  <c r="O2256" i="1" s="1"/>
  <c r="F2264" i="1"/>
  <c r="O2264" i="1" s="1"/>
  <c r="F2272" i="1"/>
  <c r="O2272" i="1" s="1"/>
  <c r="F2280" i="1"/>
  <c r="O2280" i="1" s="1"/>
  <c r="F2288" i="1"/>
  <c r="O2288" i="1" s="1"/>
  <c r="F2296" i="1"/>
  <c r="O2296" i="1" s="1"/>
  <c r="F2304" i="1"/>
  <c r="O2304" i="1" s="1"/>
  <c r="F2312" i="1"/>
  <c r="O2312" i="1" s="1"/>
  <c r="F2320" i="1"/>
  <c r="O2320" i="1" s="1"/>
  <c r="F2328" i="1"/>
  <c r="O2328" i="1" s="1"/>
  <c r="F2336" i="1"/>
  <c r="O2336" i="1" s="1"/>
  <c r="F2344" i="1"/>
  <c r="O2344" i="1" s="1"/>
  <c r="F2352" i="1"/>
  <c r="O2352" i="1" s="1"/>
  <c r="F2360" i="1"/>
  <c r="O2360" i="1" s="1"/>
  <c r="F2368" i="1"/>
  <c r="O2368" i="1" s="1"/>
  <c r="F2376" i="1"/>
  <c r="O2376" i="1" s="1"/>
  <c r="F2384" i="1"/>
  <c r="O2384" i="1" s="1"/>
  <c r="F2392" i="1"/>
  <c r="O2392" i="1" s="1"/>
  <c r="F2400" i="1"/>
  <c r="O2400" i="1" s="1"/>
  <c r="F2408" i="1"/>
  <c r="O2408" i="1" s="1"/>
  <c r="F2416" i="1"/>
  <c r="O2416" i="1" s="1"/>
  <c r="F2424" i="1"/>
  <c r="O2424" i="1" s="1"/>
  <c r="F2432" i="1"/>
  <c r="O2432" i="1" s="1"/>
  <c r="F2440" i="1"/>
  <c r="O2440" i="1" s="1"/>
  <c r="F2448" i="1"/>
  <c r="O2448" i="1" s="1"/>
  <c r="F2456" i="1"/>
  <c r="O2456" i="1" s="1"/>
  <c r="F2464" i="1"/>
  <c r="O2464" i="1" s="1"/>
  <c r="F2472" i="1"/>
  <c r="O2472" i="1" s="1"/>
  <c r="F2480" i="1"/>
  <c r="O2480" i="1" s="1"/>
  <c r="F2488" i="1"/>
  <c r="O2488" i="1" s="1"/>
  <c r="F2496" i="1"/>
  <c r="O2496" i="1" s="1"/>
  <c r="F2504" i="1"/>
  <c r="O2504" i="1" s="1"/>
  <c r="F2512" i="1"/>
  <c r="O2512" i="1" s="1"/>
  <c r="F2520" i="1"/>
  <c r="O2520" i="1" s="1"/>
  <c r="F2528" i="1"/>
  <c r="O2528" i="1" s="1"/>
  <c r="F2536" i="1"/>
  <c r="O2536" i="1" s="1"/>
  <c r="F2544" i="1"/>
  <c r="O2544" i="1" s="1"/>
  <c r="F2552" i="1"/>
  <c r="O2552" i="1" s="1"/>
  <c r="F2560" i="1"/>
  <c r="O2560" i="1" s="1"/>
  <c r="F2568" i="1"/>
  <c r="O2568" i="1" s="1"/>
  <c r="F2576" i="1"/>
  <c r="O2576" i="1" s="1"/>
  <c r="F2584" i="1"/>
  <c r="O2584" i="1" s="1"/>
  <c r="F2592" i="1"/>
  <c r="O2592" i="1" s="1"/>
  <c r="F2600" i="1"/>
  <c r="O2600" i="1" s="1"/>
  <c r="F2608" i="1"/>
  <c r="O2608" i="1" s="1"/>
  <c r="F2616" i="1"/>
  <c r="O2616" i="1" s="1"/>
  <c r="F2624" i="1"/>
  <c r="O2624" i="1" s="1"/>
  <c r="F1562" i="1"/>
  <c r="O1562" i="1" s="1"/>
  <c r="F1626" i="1"/>
  <c r="O1626" i="1" s="1"/>
  <c r="F1690" i="1"/>
  <c r="O1690" i="1" s="1"/>
  <c r="F1754" i="1"/>
  <c r="O1754" i="1" s="1"/>
  <c r="F1802" i="1"/>
  <c r="O1802" i="1" s="1"/>
  <c r="F1834" i="1"/>
  <c r="O1834" i="1" s="1"/>
  <c r="F1866" i="1"/>
  <c r="O1866" i="1" s="1"/>
  <c r="F1898" i="1"/>
  <c r="O1898" i="1" s="1"/>
  <c r="F1930" i="1"/>
  <c r="O1930" i="1" s="1"/>
  <c r="F1962" i="1"/>
  <c r="O1962" i="1" s="1"/>
  <c r="F1994" i="1"/>
  <c r="O1994" i="1" s="1"/>
  <c r="F2018" i="1"/>
  <c r="O2018" i="1" s="1"/>
  <c r="F2034" i="1"/>
  <c r="O2034" i="1" s="1"/>
  <c r="F2050" i="1"/>
  <c r="O2050" i="1" s="1"/>
  <c r="F2066" i="1"/>
  <c r="O2066" i="1" s="1"/>
  <c r="F2079" i="1"/>
  <c r="O2079" i="1" s="1"/>
  <c r="F2088" i="1"/>
  <c r="O2088" i="1" s="1"/>
  <c r="F2097" i="1"/>
  <c r="O2097" i="1" s="1"/>
  <c r="F2105" i="1"/>
  <c r="O2105" i="1" s="1"/>
  <c r="F2113" i="1"/>
  <c r="O2113" i="1" s="1"/>
  <c r="F2121" i="1"/>
  <c r="O2121" i="1" s="1"/>
  <c r="F2129" i="1"/>
  <c r="O2129" i="1" s="1"/>
  <c r="F2137" i="1"/>
  <c r="O2137" i="1" s="1"/>
  <c r="F2145" i="1"/>
  <c r="O2145" i="1" s="1"/>
  <c r="F2153" i="1"/>
  <c r="O2153" i="1" s="1"/>
  <c r="F2161" i="1"/>
  <c r="O2161" i="1" s="1"/>
  <c r="F2169" i="1"/>
  <c r="O2169" i="1" s="1"/>
  <c r="F2177" i="1"/>
  <c r="O2177" i="1" s="1"/>
  <c r="F2185" i="1"/>
  <c r="O2185" i="1" s="1"/>
  <c r="F2193" i="1"/>
  <c r="O2193" i="1" s="1"/>
  <c r="F2201" i="1"/>
  <c r="O2201" i="1" s="1"/>
  <c r="F2209" i="1"/>
  <c r="O2209" i="1" s="1"/>
  <c r="F2217" i="1"/>
  <c r="O2217" i="1" s="1"/>
  <c r="F2225" i="1"/>
  <c r="O2225" i="1" s="1"/>
  <c r="F2233" i="1"/>
  <c r="O2233" i="1" s="1"/>
  <c r="F2241" i="1"/>
  <c r="O2241" i="1" s="1"/>
  <c r="F2249" i="1"/>
  <c r="O2249" i="1" s="1"/>
  <c r="F2257" i="1"/>
  <c r="O2257" i="1" s="1"/>
  <c r="F2265" i="1"/>
  <c r="O2265" i="1" s="1"/>
  <c r="F2273" i="1"/>
  <c r="O2273" i="1" s="1"/>
  <c r="F2281" i="1"/>
  <c r="O2281" i="1" s="1"/>
  <c r="F2289" i="1"/>
  <c r="O2289" i="1" s="1"/>
  <c r="F2297" i="1"/>
  <c r="O2297" i="1" s="1"/>
  <c r="F2305" i="1"/>
  <c r="O2305" i="1" s="1"/>
  <c r="F2313" i="1"/>
  <c r="O2313" i="1" s="1"/>
  <c r="F2321" i="1"/>
  <c r="O2321" i="1" s="1"/>
  <c r="F2329" i="1"/>
  <c r="O2329" i="1" s="1"/>
  <c r="F2337" i="1"/>
  <c r="O2337" i="1" s="1"/>
  <c r="F2345" i="1"/>
  <c r="O2345" i="1" s="1"/>
  <c r="F2353" i="1"/>
  <c r="O2353" i="1" s="1"/>
  <c r="F2361" i="1"/>
  <c r="O2361" i="1" s="1"/>
  <c r="F2369" i="1"/>
  <c r="O2369" i="1" s="1"/>
  <c r="F2377" i="1"/>
  <c r="O2377" i="1" s="1"/>
  <c r="F2385" i="1"/>
  <c r="O2385" i="1" s="1"/>
  <c r="F2393" i="1"/>
  <c r="O2393" i="1" s="1"/>
  <c r="F2401" i="1"/>
  <c r="O2401" i="1" s="1"/>
  <c r="F2409" i="1"/>
  <c r="O2409" i="1" s="1"/>
  <c r="F2417" i="1"/>
  <c r="O2417" i="1" s="1"/>
  <c r="F2425" i="1"/>
  <c r="O2425" i="1" s="1"/>
  <c r="F2433" i="1"/>
  <c r="O2433" i="1" s="1"/>
  <c r="F2441" i="1"/>
  <c r="O2441" i="1" s="1"/>
  <c r="F2449" i="1"/>
  <c r="O2449" i="1" s="1"/>
  <c r="F2457" i="1"/>
  <c r="O2457" i="1" s="1"/>
  <c r="F2465" i="1"/>
  <c r="O2465" i="1" s="1"/>
  <c r="F2473" i="1"/>
  <c r="O2473" i="1" s="1"/>
  <c r="F2481" i="1"/>
  <c r="O2481" i="1" s="1"/>
  <c r="F2489" i="1"/>
  <c r="O2489" i="1" s="1"/>
  <c r="F2497" i="1"/>
  <c r="O2497" i="1" s="1"/>
  <c r="F2505" i="1"/>
  <c r="O2505" i="1" s="1"/>
  <c r="F2513" i="1"/>
  <c r="O2513" i="1" s="1"/>
  <c r="F2521" i="1"/>
  <c r="O2521" i="1" s="1"/>
  <c r="F2529" i="1"/>
  <c r="O2529" i="1" s="1"/>
  <c r="F2537" i="1"/>
  <c r="O2537" i="1" s="1"/>
  <c r="F2545" i="1"/>
  <c r="O2545" i="1" s="1"/>
  <c r="F2553" i="1"/>
  <c r="O2553" i="1" s="1"/>
  <c r="F2561" i="1"/>
  <c r="O2561" i="1" s="1"/>
  <c r="F2569" i="1"/>
  <c r="O2569" i="1" s="1"/>
  <c r="F2577" i="1"/>
  <c r="O2577" i="1" s="1"/>
  <c r="F2585" i="1"/>
  <c r="O2585" i="1" s="1"/>
  <c r="F2593" i="1"/>
  <c r="O2593" i="1" s="1"/>
  <c r="F2601" i="1"/>
  <c r="O2601" i="1" s="1"/>
  <c r="F2609" i="1"/>
  <c r="O2609" i="1" s="1"/>
  <c r="F2617" i="1"/>
  <c r="O2617" i="1" s="1"/>
  <c r="F1570" i="1"/>
  <c r="O1570" i="1" s="1"/>
  <c r="F1634" i="1"/>
  <c r="O1634" i="1" s="1"/>
  <c r="F1698" i="1"/>
  <c r="O1698" i="1" s="1"/>
  <c r="F1762" i="1"/>
  <c r="O1762" i="1" s="1"/>
  <c r="F1806" i="1"/>
  <c r="O1806" i="1" s="1"/>
  <c r="F1838" i="1"/>
  <c r="O1838" i="1" s="1"/>
  <c r="F1870" i="1"/>
  <c r="O1870" i="1" s="1"/>
  <c r="F1902" i="1"/>
  <c r="O1902" i="1" s="1"/>
  <c r="F1934" i="1"/>
  <c r="O1934" i="1" s="1"/>
  <c r="F1966" i="1"/>
  <c r="O1966" i="1" s="1"/>
  <c r="F1998" i="1"/>
  <c r="O1998" i="1" s="1"/>
  <c r="F2022" i="1"/>
  <c r="O2022" i="1" s="1"/>
  <c r="F2038" i="1"/>
  <c r="O2038" i="1" s="1"/>
  <c r="F2054" i="1"/>
  <c r="O2054" i="1" s="1"/>
  <c r="F2069" i="1"/>
  <c r="O2069" i="1" s="1"/>
  <c r="F2080" i="1"/>
  <c r="O2080" i="1" s="1"/>
  <c r="F2089" i="1"/>
  <c r="O2089" i="1" s="1"/>
  <c r="F2098" i="1"/>
  <c r="O2098" i="1" s="1"/>
  <c r="F2106" i="1"/>
  <c r="O2106" i="1" s="1"/>
  <c r="F2114" i="1"/>
  <c r="O2114" i="1" s="1"/>
  <c r="F2122" i="1"/>
  <c r="O2122" i="1" s="1"/>
  <c r="F2130" i="1"/>
  <c r="O2130" i="1" s="1"/>
  <c r="F2138" i="1"/>
  <c r="O2138" i="1" s="1"/>
  <c r="F2146" i="1"/>
  <c r="O2146" i="1" s="1"/>
  <c r="F2154" i="1"/>
  <c r="O2154" i="1" s="1"/>
  <c r="F2162" i="1"/>
  <c r="O2162" i="1" s="1"/>
  <c r="F2170" i="1"/>
  <c r="O2170" i="1" s="1"/>
  <c r="F2178" i="1"/>
  <c r="O2178" i="1" s="1"/>
  <c r="F2186" i="1"/>
  <c r="O2186" i="1" s="1"/>
  <c r="F2194" i="1"/>
  <c r="O2194" i="1" s="1"/>
  <c r="F2202" i="1"/>
  <c r="O2202" i="1" s="1"/>
  <c r="F2210" i="1"/>
  <c r="O2210" i="1" s="1"/>
  <c r="F2218" i="1"/>
  <c r="O2218" i="1" s="1"/>
  <c r="F2226" i="1"/>
  <c r="O2226" i="1" s="1"/>
  <c r="F2234" i="1"/>
  <c r="O2234" i="1" s="1"/>
  <c r="F2242" i="1"/>
  <c r="O2242" i="1" s="1"/>
  <c r="F2250" i="1"/>
  <c r="O2250" i="1" s="1"/>
  <c r="F2258" i="1"/>
  <c r="O2258" i="1" s="1"/>
  <c r="F2266" i="1"/>
  <c r="O2266" i="1" s="1"/>
  <c r="F2274" i="1"/>
  <c r="O2274" i="1" s="1"/>
  <c r="F2282" i="1"/>
  <c r="O2282" i="1" s="1"/>
  <c r="F2290" i="1"/>
  <c r="O2290" i="1" s="1"/>
  <c r="F2298" i="1"/>
  <c r="O2298" i="1" s="1"/>
  <c r="F2306" i="1"/>
  <c r="O2306" i="1" s="1"/>
  <c r="F2314" i="1"/>
  <c r="O2314" i="1" s="1"/>
  <c r="F2322" i="1"/>
  <c r="O2322" i="1" s="1"/>
  <c r="F2330" i="1"/>
  <c r="O2330" i="1" s="1"/>
  <c r="F2338" i="1"/>
  <c r="O2338" i="1" s="1"/>
  <c r="F2346" i="1"/>
  <c r="O2346" i="1" s="1"/>
  <c r="F2354" i="1"/>
  <c r="O2354" i="1" s="1"/>
  <c r="F2362" i="1"/>
  <c r="O2362" i="1" s="1"/>
  <c r="F2370" i="1"/>
  <c r="O2370" i="1" s="1"/>
  <c r="F2378" i="1"/>
  <c r="O2378" i="1" s="1"/>
  <c r="F2386" i="1"/>
  <c r="O2386" i="1" s="1"/>
  <c r="F2394" i="1"/>
  <c r="O2394" i="1" s="1"/>
  <c r="F2402" i="1"/>
  <c r="O2402" i="1" s="1"/>
  <c r="F2410" i="1"/>
  <c r="O2410" i="1" s="1"/>
  <c r="F2418" i="1"/>
  <c r="O2418" i="1" s="1"/>
  <c r="F2426" i="1"/>
  <c r="O2426" i="1" s="1"/>
  <c r="F2434" i="1"/>
  <c r="O2434" i="1" s="1"/>
  <c r="F2442" i="1"/>
  <c r="O2442" i="1" s="1"/>
  <c r="F2450" i="1"/>
  <c r="O2450" i="1" s="1"/>
  <c r="F2458" i="1"/>
  <c r="O2458" i="1" s="1"/>
  <c r="F2466" i="1"/>
  <c r="O2466" i="1" s="1"/>
  <c r="F2474" i="1"/>
  <c r="O2474" i="1" s="1"/>
  <c r="F2482" i="1"/>
  <c r="O2482" i="1" s="1"/>
  <c r="F2490" i="1"/>
  <c r="O2490" i="1" s="1"/>
  <c r="F2498" i="1"/>
  <c r="O2498" i="1" s="1"/>
  <c r="F2506" i="1"/>
  <c r="O2506" i="1" s="1"/>
  <c r="F2514" i="1"/>
  <c r="O2514" i="1" s="1"/>
  <c r="F2522" i="1"/>
  <c r="O2522" i="1" s="1"/>
  <c r="F2530" i="1"/>
  <c r="O2530" i="1" s="1"/>
  <c r="F2538" i="1"/>
  <c r="O2538" i="1" s="1"/>
  <c r="F2546" i="1"/>
  <c r="O2546" i="1" s="1"/>
  <c r="F2554" i="1"/>
  <c r="O2554" i="1" s="1"/>
  <c r="F2562" i="1"/>
  <c r="O2562" i="1" s="1"/>
  <c r="F2570" i="1"/>
  <c r="O2570" i="1" s="1"/>
  <c r="F2578" i="1"/>
  <c r="O2578" i="1" s="1"/>
  <c r="F2586" i="1"/>
  <c r="O2586" i="1" s="1"/>
  <c r="F2594" i="1"/>
  <c r="O2594" i="1" s="1"/>
  <c r="F2602" i="1"/>
  <c r="O2602" i="1" s="1"/>
  <c r="F2610" i="1"/>
  <c r="O2610" i="1" s="1"/>
  <c r="F2618" i="1"/>
  <c r="O2618" i="1" s="1"/>
  <c r="F2626" i="1"/>
  <c r="O2626" i="1" s="1"/>
  <c r="F1578" i="1"/>
  <c r="O1578" i="1" s="1"/>
  <c r="F1642" i="1"/>
  <c r="O1642" i="1" s="1"/>
  <c r="F1706" i="1"/>
  <c r="O1706" i="1" s="1"/>
  <c r="F1770" i="1"/>
  <c r="O1770" i="1" s="1"/>
  <c r="F1810" i="1"/>
  <c r="O1810" i="1" s="1"/>
  <c r="F1842" i="1"/>
  <c r="O1842" i="1" s="1"/>
  <c r="F1874" i="1"/>
  <c r="O1874" i="1" s="1"/>
  <c r="F1906" i="1"/>
  <c r="O1906" i="1" s="1"/>
  <c r="F1938" i="1"/>
  <c r="O1938" i="1" s="1"/>
  <c r="F1970" i="1"/>
  <c r="O1970" i="1" s="1"/>
  <c r="F2002" i="1"/>
  <c r="O2002" i="1" s="1"/>
  <c r="F2023" i="1"/>
  <c r="O2023" i="1" s="1"/>
  <c r="F2039" i="1"/>
  <c r="O2039" i="1" s="1"/>
  <c r="F2055" i="1"/>
  <c r="O2055" i="1" s="1"/>
  <c r="F2070" i="1"/>
  <c r="O2070" i="1" s="1"/>
  <c r="F2081" i="1"/>
  <c r="O2081" i="1" s="1"/>
  <c r="F2090" i="1"/>
  <c r="O2090" i="1" s="1"/>
  <c r="F2099" i="1"/>
  <c r="O2099" i="1" s="1"/>
  <c r="F2107" i="1"/>
  <c r="O2107" i="1" s="1"/>
  <c r="F2115" i="1"/>
  <c r="O2115" i="1" s="1"/>
  <c r="F2123" i="1"/>
  <c r="O2123" i="1" s="1"/>
  <c r="F2131" i="1"/>
  <c r="O2131" i="1" s="1"/>
  <c r="F2139" i="1"/>
  <c r="O2139" i="1" s="1"/>
  <c r="F2147" i="1"/>
  <c r="O2147" i="1" s="1"/>
  <c r="F2155" i="1"/>
  <c r="O2155" i="1" s="1"/>
  <c r="F2163" i="1"/>
  <c r="O2163" i="1" s="1"/>
  <c r="F2171" i="1"/>
  <c r="O2171" i="1" s="1"/>
  <c r="F2179" i="1"/>
  <c r="O2179" i="1" s="1"/>
  <c r="F2187" i="1"/>
  <c r="O2187" i="1" s="1"/>
  <c r="F2195" i="1"/>
  <c r="O2195" i="1" s="1"/>
  <c r="F2203" i="1"/>
  <c r="O2203" i="1" s="1"/>
  <c r="F2211" i="1"/>
  <c r="O2211" i="1" s="1"/>
  <c r="F2219" i="1"/>
  <c r="O2219" i="1" s="1"/>
  <c r="F2227" i="1"/>
  <c r="O2227" i="1" s="1"/>
  <c r="F2235" i="1"/>
  <c r="O2235" i="1" s="1"/>
  <c r="F2243" i="1"/>
  <c r="O2243" i="1" s="1"/>
  <c r="F2251" i="1"/>
  <c r="O2251" i="1" s="1"/>
  <c r="F2259" i="1"/>
  <c r="O2259" i="1" s="1"/>
  <c r="F2267" i="1"/>
  <c r="O2267" i="1" s="1"/>
  <c r="F2275" i="1"/>
  <c r="O2275" i="1" s="1"/>
  <c r="F2283" i="1"/>
  <c r="O2283" i="1" s="1"/>
  <c r="F2291" i="1"/>
  <c r="O2291" i="1" s="1"/>
  <c r="F2299" i="1"/>
  <c r="O2299" i="1" s="1"/>
  <c r="F2307" i="1"/>
  <c r="O2307" i="1" s="1"/>
  <c r="F2315" i="1"/>
  <c r="O2315" i="1" s="1"/>
  <c r="F2323" i="1"/>
  <c r="O2323" i="1" s="1"/>
  <c r="F2331" i="1"/>
  <c r="O2331" i="1" s="1"/>
  <c r="F2339" i="1"/>
  <c r="O2339" i="1" s="1"/>
  <c r="F2347" i="1"/>
  <c r="O2347" i="1" s="1"/>
  <c r="F2355" i="1"/>
  <c r="O2355" i="1" s="1"/>
  <c r="F2363" i="1"/>
  <c r="O2363" i="1" s="1"/>
  <c r="F2371" i="1"/>
  <c r="O2371" i="1" s="1"/>
  <c r="F2379" i="1"/>
  <c r="O2379" i="1" s="1"/>
  <c r="F2387" i="1"/>
  <c r="O2387" i="1" s="1"/>
  <c r="F2395" i="1"/>
  <c r="O2395" i="1" s="1"/>
  <c r="F2403" i="1"/>
  <c r="O2403" i="1" s="1"/>
  <c r="F2411" i="1"/>
  <c r="O2411" i="1" s="1"/>
  <c r="F2419" i="1"/>
  <c r="O2419" i="1" s="1"/>
  <c r="F2427" i="1"/>
  <c r="O2427" i="1" s="1"/>
  <c r="F2435" i="1"/>
  <c r="O2435" i="1" s="1"/>
  <c r="F2443" i="1"/>
  <c r="O2443" i="1" s="1"/>
  <c r="F2451" i="1"/>
  <c r="O2451" i="1" s="1"/>
  <c r="F2459" i="1"/>
  <c r="O2459" i="1" s="1"/>
  <c r="F2467" i="1"/>
  <c r="O2467" i="1" s="1"/>
  <c r="F2475" i="1"/>
  <c r="O2475" i="1" s="1"/>
  <c r="F2483" i="1"/>
  <c r="O2483" i="1" s="1"/>
  <c r="F2491" i="1"/>
  <c r="O2491" i="1" s="1"/>
  <c r="F2499" i="1"/>
  <c r="O2499" i="1" s="1"/>
  <c r="F2507" i="1"/>
  <c r="O2507" i="1" s="1"/>
  <c r="F2515" i="1"/>
  <c r="O2515" i="1" s="1"/>
  <c r="F2523" i="1"/>
  <c r="O2523" i="1" s="1"/>
  <c r="F2531" i="1"/>
  <c r="O2531" i="1" s="1"/>
  <c r="F2539" i="1"/>
  <c r="O2539" i="1" s="1"/>
  <c r="F2547" i="1"/>
  <c r="O2547" i="1" s="1"/>
  <c r="F2555" i="1"/>
  <c r="O2555" i="1" s="1"/>
  <c r="F2563" i="1"/>
  <c r="O2563" i="1" s="1"/>
  <c r="F2571" i="1"/>
  <c r="O2571" i="1" s="1"/>
  <c r="F2579" i="1"/>
  <c r="O2579" i="1" s="1"/>
  <c r="F2587" i="1"/>
  <c r="O2587" i="1" s="1"/>
  <c r="F2595" i="1"/>
  <c r="O2595" i="1" s="1"/>
  <c r="F2603" i="1"/>
  <c r="O2603" i="1" s="1"/>
  <c r="F2611" i="1"/>
  <c r="O2611" i="1" s="1"/>
  <c r="F2619" i="1"/>
  <c r="O2619" i="1" s="1"/>
  <c r="F2627" i="1"/>
  <c r="O2627" i="1" s="1"/>
  <c r="F2625" i="1"/>
  <c r="O2625" i="1" s="1"/>
  <c r="F2640" i="1"/>
  <c r="O2640" i="1" s="1"/>
  <c r="F2649" i="1"/>
  <c r="O2649" i="1" s="1"/>
  <c r="F2657" i="1"/>
  <c r="O2657" i="1" s="1"/>
  <c r="F2665" i="1"/>
  <c r="O2665" i="1" s="1"/>
  <c r="F2673" i="1"/>
  <c r="O2673" i="1" s="1"/>
  <c r="F2681" i="1"/>
  <c r="O2681" i="1" s="1"/>
  <c r="F2689" i="1"/>
  <c r="O2689" i="1" s="1"/>
  <c r="F2697" i="1"/>
  <c r="O2697" i="1" s="1"/>
  <c r="F2705" i="1"/>
  <c r="O2705" i="1" s="1"/>
  <c r="F2713" i="1"/>
  <c r="O2713" i="1" s="1"/>
  <c r="F2721" i="1"/>
  <c r="O2721" i="1" s="1"/>
  <c r="F2729" i="1"/>
  <c r="O2729" i="1" s="1"/>
  <c r="F2737" i="1"/>
  <c r="O2737" i="1" s="1"/>
  <c r="F2745" i="1"/>
  <c r="O2745" i="1" s="1"/>
  <c r="F2753" i="1"/>
  <c r="O2753" i="1" s="1"/>
  <c r="F2761" i="1"/>
  <c r="O2761" i="1" s="1"/>
  <c r="F2769" i="1"/>
  <c r="O2769" i="1" s="1"/>
  <c r="F2777" i="1"/>
  <c r="O2777" i="1" s="1"/>
  <c r="F2785" i="1"/>
  <c r="O2785" i="1" s="1"/>
  <c r="F2793" i="1"/>
  <c r="O2793" i="1" s="1"/>
  <c r="F2801" i="1"/>
  <c r="O2801" i="1" s="1"/>
  <c r="F2809" i="1"/>
  <c r="O2809" i="1" s="1"/>
  <c r="F2817" i="1"/>
  <c r="O2817" i="1" s="1"/>
  <c r="F2825" i="1"/>
  <c r="O2825" i="1" s="1"/>
  <c r="F2833" i="1"/>
  <c r="O2833" i="1" s="1"/>
  <c r="F2841" i="1"/>
  <c r="O2841" i="1" s="1"/>
  <c r="F2849" i="1"/>
  <c r="O2849" i="1" s="1"/>
  <c r="F2857" i="1"/>
  <c r="O2857" i="1" s="1"/>
  <c r="F2865" i="1"/>
  <c r="O2865" i="1" s="1"/>
  <c r="F2873" i="1"/>
  <c r="O2873" i="1" s="1"/>
  <c r="F2881" i="1"/>
  <c r="O2881" i="1" s="1"/>
  <c r="F2889" i="1"/>
  <c r="O2889" i="1" s="1"/>
  <c r="F2897" i="1"/>
  <c r="O2897" i="1" s="1"/>
  <c r="F2905" i="1"/>
  <c r="O2905" i="1" s="1"/>
  <c r="F2913" i="1"/>
  <c r="O2913" i="1" s="1"/>
  <c r="F2921" i="1"/>
  <c r="O2921" i="1" s="1"/>
  <c r="F2929" i="1"/>
  <c r="O2929" i="1" s="1"/>
  <c r="F2937" i="1"/>
  <c r="O2937" i="1" s="1"/>
  <c r="F2945" i="1"/>
  <c r="O2945" i="1" s="1"/>
  <c r="F2953" i="1"/>
  <c r="O2953" i="1" s="1"/>
  <c r="F2961" i="1"/>
  <c r="O2961" i="1" s="1"/>
  <c r="F2969" i="1"/>
  <c r="O2969" i="1" s="1"/>
  <c r="F2977" i="1"/>
  <c r="O2977" i="1" s="1"/>
  <c r="F2985" i="1"/>
  <c r="O2985" i="1" s="1"/>
  <c r="F2993" i="1"/>
  <c r="O2993" i="1" s="1"/>
  <c r="F3001" i="1"/>
  <c r="O3001" i="1" s="1"/>
  <c r="F3009" i="1"/>
  <c r="O3009" i="1" s="1"/>
  <c r="F3017" i="1"/>
  <c r="O3017" i="1" s="1"/>
  <c r="F3025" i="1"/>
  <c r="O3025" i="1" s="1"/>
  <c r="F3033" i="1"/>
  <c r="O3033" i="1" s="1"/>
  <c r="F3041" i="1"/>
  <c r="O3041" i="1" s="1"/>
  <c r="F3049" i="1"/>
  <c r="O3049" i="1" s="1"/>
  <c r="F3057" i="1"/>
  <c r="O3057" i="1" s="1"/>
  <c r="F3065" i="1"/>
  <c r="O3065" i="1" s="1"/>
  <c r="F3073" i="1"/>
  <c r="O3073" i="1" s="1"/>
  <c r="F3081" i="1"/>
  <c r="O3081" i="1" s="1"/>
  <c r="F3089" i="1"/>
  <c r="O3089" i="1" s="1"/>
  <c r="F3097" i="1"/>
  <c r="O3097" i="1" s="1"/>
  <c r="F3105" i="1"/>
  <c r="O3105" i="1" s="1"/>
  <c r="F3113" i="1"/>
  <c r="O3113" i="1" s="1"/>
  <c r="F3121" i="1"/>
  <c r="O3121" i="1" s="1"/>
  <c r="F3129" i="1"/>
  <c r="O3129" i="1" s="1"/>
  <c r="F3137" i="1"/>
  <c r="O3137" i="1" s="1"/>
  <c r="F3145" i="1"/>
  <c r="O3145" i="1" s="1"/>
  <c r="F3153" i="1"/>
  <c r="O3153" i="1" s="1"/>
  <c r="F3161" i="1"/>
  <c r="O3161" i="1" s="1"/>
  <c r="F3169" i="1"/>
  <c r="O3169" i="1" s="1"/>
  <c r="F3177" i="1"/>
  <c r="O3177" i="1" s="1"/>
  <c r="F3185" i="1"/>
  <c r="O3185" i="1" s="1"/>
  <c r="F3193" i="1"/>
  <c r="O3193" i="1" s="1"/>
  <c r="F3201" i="1"/>
  <c r="O3201" i="1" s="1"/>
  <c r="F3209" i="1"/>
  <c r="O3209" i="1" s="1"/>
  <c r="F3217" i="1"/>
  <c r="O3217" i="1" s="1"/>
  <c r="F3225" i="1"/>
  <c r="O3225" i="1" s="1"/>
  <c r="F3233" i="1"/>
  <c r="O3233" i="1" s="1"/>
  <c r="F3241" i="1"/>
  <c r="O3241" i="1" s="1"/>
  <c r="F3249" i="1"/>
  <c r="O3249" i="1" s="1"/>
  <c r="F3257" i="1"/>
  <c r="O3257" i="1" s="1"/>
  <c r="F3265" i="1"/>
  <c r="O3265" i="1" s="1"/>
  <c r="F3273" i="1"/>
  <c r="O3273" i="1" s="1"/>
  <c r="F3281" i="1"/>
  <c r="O3281" i="1" s="1"/>
  <c r="F3289" i="1"/>
  <c r="O3289" i="1" s="1"/>
  <c r="F2632" i="1"/>
  <c r="O2632" i="1" s="1"/>
  <c r="F2641" i="1"/>
  <c r="O2641" i="1" s="1"/>
  <c r="F2650" i="1"/>
  <c r="O2650" i="1" s="1"/>
  <c r="F2658" i="1"/>
  <c r="O2658" i="1" s="1"/>
  <c r="F2666" i="1"/>
  <c r="O2666" i="1" s="1"/>
  <c r="F2674" i="1"/>
  <c r="O2674" i="1" s="1"/>
  <c r="F2682" i="1"/>
  <c r="O2682" i="1" s="1"/>
  <c r="F2690" i="1"/>
  <c r="O2690" i="1" s="1"/>
  <c r="F2698" i="1"/>
  <c r="O2698" i="1" s="1"/>
  <c r="F2706" i="1"/>
  <c r="O2706" i="1" s="1"/>
  <c r="F2714" i="1"/>
  <c r="O2714" i="1" s="1"/>
  <c r="F2722" i="1"/>
  <c r="O2722" i="1" s="1"/>
  <c r="F2730" i="1"/>
  <c r="O2730" i="1" s="1"/>
  <c r="F2738" i="1"/>
  <c r="O2738" i="1" s="1"/>
  <c r="F2746" i="1"/>
  <c r="O2746" i="1" s="1"/>
  <c r="F2754" i="1"/>
  <c r="O2754" i="1" s="1"/>
  <c r="F2762" i="1"/>
  <c r="O2762" i="1" s="1"/>
  <c r="F2770" i="1"/>
  <c r="O2770" i="1" s="1"/>
  <c r="F2778" i="1"/>
  <c r="O2778" i="1" s="1"/>
  <c r="F2786" i="1"/>
  <c r="O2786" i="1" s="1"/>
  <c r="F2794" i="1"/>
  <c r="O2794" i="1" s="1"/>
  <c r="F2802" i="1"/>
  <c r="O2802" i="1" s="1"/>
  <c r="F2810" i="1"/>
  <c r="O2810" i="1" s="1"/>
  <c r="F2818" i="1"/>
  <c r="O2818" i="1" s="1"/>
  <c r="F2826" i="1"/>
  <c r="O2826" i="1" s="1"/>
  <c r="F2834" i="1"/>
  <c r="O2834" i="1" s="1"/>
  <c r="F2842" i="1"/>
  <c r="O2842" i="1" s="1"/>
  <c r="F2850" i="1"/>
  <c r="O2850" i="1" s="1"/>
  <c r="F2858" i="1"/>
  <c r="O2858" i="1" s="1"/>
  <c r="F2866" i="1"/>
  <c r="O2866" i="1" s="1"/>
  <c r="F2874" i="1"/>
  <c r="O2874" i="1" s="1"/>
  <c r="F2882" i="1"/>
  <c r="O2882" i="1" s="1"/>
  <c r="F2890" i="1"/>
  <c r="O2890" i="1" s="1"/>
  <c r="F2898" i="1"/>
  <c r="O2898" i="1" s="1"/>
  <c r="F2906" i="1"/>
  <c r="O2906" i="1" s="1"/>
  <c r="F2914" i="1"/>
  <c r="O2914" i="1" s="1"/>
  <c r="F2922" i="1"/>
  <c r="O2922" i="1" s="1"/>
  <c r="F2930" i="1"/>
  <c r="O2930" i="1" s="1"/>
  <c r="F2938" i="1"/>
  <c r="O2938" i="1" s="1"/>
  <c r="F2946" i="1"/>
  <c r="O2946" i="1" s="1"/>
  <c r="F2954" i="1"/>
  <c r="O2954" i="1" s="1"/>
  <c r="F2962" i="1"/>
  <c r="O2962" i="1" s="1"/>
  <c r="F2970" i="1"/>
  <c r="O2970" i="1" s="1"/>
  <c r="F2978" i="1"/>
  <c r="O2978" i="1" s="1"/>
  <c r="F2986" i="1"/>
  <c r="O2986" i="1" s="1"/>
  <c r="F2994" i="1"/>
  <c r="O2994" i="1" s="1"/>
  <c r="F3002" i="1"/>
  <c r="O3002" i="1" s="1"/>
  <c r="F3010" i="1"/>
  <c r="O3010" i="1" s="1"/>
  <c r="F3018" i="1"/>
  <c r="O3018" i="1" s="1"/>
  <c r="F3026" i="1"/>
  <c r="O3026" i="1" s="1"/>
  <c r="F3034" i="1"/>
  <c r="O3034" i="1" s="1"/>
  <c r="F3042" i="1"/>
  <c r="O3042" i="1" s="1"/>
  <c r="F3050" i="1"/>
  <c r="O3050" i="1" s="1"/>
  <c r="F3058" i="1"/>
  <c r="O3058" i="1" s="1"/>
  <c r="F3066" i="1"/>
  <c r="O3066" i="1" s="1"/>
  <c r="F3074" i="1"/>
  <c r="O3074" i="1" s="1"/>
  <c r="F3082" i="1"/>
  <c r="O3082" i="1" s="1"/>
  <c r="F3090" i="1"/>
  <c r="O3090" i="1" s="1"/>
  <c r="F3098" i="1"/>
  <c r="O3098" i="1" s="1"/>
  <c r="F3106" i="1"/>
  <c r="O3106" i="1" s="1"/>
  <c r="F3114" i="1"/>
  <c r="O3114" i="1" s="1"/>
  <c r="F3122" i="1"/>
  <c r="O3122" i="1" s="1"/>
  <c r="F3130" i="1"/>
  <c r="O3130" i="1" s="1"/>
  <c r="F3138" i="1"/>
  <c r="O3138" i="1" s="1"/>
  <c r="F3146" i="1"/>
  <c r="O3146" i="1" s="1"/>
  <c r="F3154" i="1"/>
  <c r="O3154" i="1" s="1"/>
  <c r="F3162" i="1"/>
  <c r="O3162" i="1" s="1"/>
  <c r="F3170" i="1"/>
  <c r="O3170" i="1" s="1"/>
  <c r="F3178" i="1"/>
  <c r="O3178" i="1" s="1"/>
  <c r="F3186" i="1"/>
  <c r="O3186" i="1" s="1"/>
  <c r="F3194" i="1"/>
  <c r="O3194" i="1" s="1"/>
  <c r="F3202" i="1"/>
  <c r="O3202" i="1" s="1"/>
  <c r="F3210" i="1"/>
  <c r="O3210" i="1" s="1"/>
  <c r="F3218" i="1"/>
  <c r="O3218" i="1" s="1"/>
  <c r="F3226" i="1"/>
  <c r="O3226" i="1" s="1"/>
  <c r="F3234" i="1"/>
  <c r="O3234" i="1" s="1"/>
  <c r="F3242" i="1"/>
  <c r="O3242" i="1" s="1"/>
  <c r="F3250" i="1"/>
  <c r="O3250" i="1" s="1"/>
  <c r="F3258" i="1"/>
  <c r="O3258" i="1" s="1"/>
  <c r="F3266" i="1"/>
  <c r="O3266" i="1" s="1"/>
  <c r="F3274" i="1"/>
  <c r="O3274" i="1" s="1"/>
  <c r="F3282" i="1"/>
  <c r="O3282" i="1" s="1"/>
  <c r="F3290" i="1"/>
  <c r="O3290" i="1" s="1"/>
  <c r="F3298" i="1"/>
  <c r="O3298" i="1" s="1"/>
  <c r="F3306" i="1"/>
  <c r="O3306" i="1" s="1"/>
  <c r="F2633" i="1"/>
  <c r="O2633" i="1" s="1"/>
  <c r="F2642" i="1"/>
  <c r="O2642" i="1" s="1"/>
  <c r="F2651" i="1"/>
  <c r="O2651" i="1" s="1"/>
  <c r="F2659" i="1"/>
  <c r="O2659" i="1" s="1"/>
  <c r="F2667" i="1"/>
  <c r="O2667" i="1" s="1"/>
  <c r="F2675" i="1"/>
  <c r="O2675" i="1" s="1"/>
  <c r="F2683" i="1"/>
  <c r="O2683" i="1" s="1"/>
  <c r="F2691" i="1"/>
  <c r="O2691" i="1" s="1"/>
  <c r="F2699" i="1"/>
  <c r="O2699" i="1" s="1"/>
  <c r="F2707" i="1"/>
  <c r="O2707" i="1" s="1"/>
  <c r="F2715" i="1"/>
  <c r="O2715" i="1" s="1"/>
  <c r="F2723" i="1"/>
  <c r="O2723" i="1" s="1"/>
  <c r="F2731" i="1"/>
  <c r="O2731" i="1" s="1"/>
  <c r="F2739" i="1"/>
  <c r="O2739" i="1" s="1"/>
  <c r="F2747" i="1"/>
  <c r="O2747" i="1" s="1"/>
  <c r="F2755" i="1"/>
  <c r="O2755" i="1" s="1"/>
  <c r="F2763" i="1"/>
  <c r="O2763" i="1" s="1"/>
  <c r="F2771" i="1"/>
  <c r="O2771" i="1" s="1"/>
  <c r="F2779" i="1"/>
  <c r="O2779" i="1" s="1"/>
  <c r="F2787" i="1"/>
  <c r="O2787" i="1" s="1"/>
  <c r="F2795" i="1"/>
  <c r="O2795" i="1" s="1"/>
  <c r="F2803" i="1"/>
  <c r="O2803" i="1" s="1"/>
  <c r="F2811" i="1"/>
  <c r="O2811" i="1" s="1"/>
  <c r="F2819" i="1"/>
  <c r="O2819" i="1" s="1"/>
  <c r="F2827" i="1"/>
  <c r="O2827" i="1" s="1"/>
  <c r="F2835" i="1"/>
  <c r="O2835" i="1" s="1"/>
  <c r="F2843" i="1"/>
  <c r="O2843" i="1" s="1"/>
  <c r="F2851" i="1"/>
  <c r="O2851" i="1" s="1"/>
  <c r="F2859" i="1"/>
  <c r="O2859" i="1" s="1"/>
  <c r="F2867" i="1"/>
  <c r="O2867" i="1" s="1"/>
  <c r="F2875" i="1"/>
  <c r="O2875" i="1" s="1"/>
  <c r="F2883" i="1"/>
  <c r="O2883" i="1" s="1"/>
  <c r="F2891" i="1"/>
  <c r="O2891" i="1" s="1"/>
  <c r="F2899" i="1"/>
  <c r="O2899" i="1" s="1"/>
  <c r="F2907" i="1"/>
  <c r="O2907" i="1" s="1"/>
  <c r="F2915" i="1"/>
  <c r="O2915" i="1" s="1"/>
  <c r="F2923" i="1"/>
  <c r="O2923" i="1" s="1"/>
  <c r="F2931" i="1"/>
  <c r="O2931" i="1" s="1"/>
  <c r="F2939" i="1"/>
  <c r="O2939" i="1" s="1"/>
  <c r="F2947" i="1"/>
  <c r="O2947" i="1" s="1"/>
  <c r="F2955" i="1"/>
  <c r="O2955" i="1" s="1"/>
  <c r="F2963" i="1"/>
  <c r="O2963" i="1" s="1"/>
  <c r="F2971" i="1"/>
  <c r="O2971" i="1" s="1"/>
  <c r="F2979" i="1"/>
  <c r="O2979" i="1" s="1"/>
  <c r="F2987" i="1"/>
  <c r="O2987" i="1" s="1"/>
  <c r="F2995" i="1"/>
  <c r="O2995" i="1" s="1"/>
  <c r="F3003" i="1"/>
  <c r="O3003" i="1" s="1"/>
  <c r="F3011" i="1"/>
  <c r="O3011" i="1" s="1"/>
  <c r="F3019" i="1"/>
  <c r="O3019" i="1" s="1"/>
  <c r="F3027" i="1"/>
  <c r="O3027" i="1" s="1"/>
  <c r="F3035" i="1"/>
  <c r="O3035" i="1" s="1"/>
  <c r="F3043" i="1"/>
  <c r="O3043" i="1" s="1"/>
  <c r="F3051" i="1"/>
  <c r="O3051" i="1" s="1"/>
  <c r="F3059" i="1"/>
  <c r="O3059" i="1" s="1"/>
  <c r="F3067" i="1"/>
  <c r="O3067" i="1" s="1"/>
  <c r="F3075" i="1"/>
  <c r="O3075" i="1" s="1"/>
  <c r="F3083" i="1"/>
  <c r="O3083" i="1" s="1"/>
  <c r="F3091" i="1"/>
  <c r="O3091" i="1" s="1"/>
  <c r="F3099" i="1"/>
  <c r="O3099" i="1" s="1"/>
  <c r="F3107" i="1"/>
  <c r="O3107" i="1" s="1"/>
  <c r="F3115" i="1"/>
  <c r="O3115" i="1" s="1"/>
  <c r="F3123" i="1"/>
  <c r="O3123" i="1" s="1"/>
  <c r="F3131" i="1"/>
  <c r="O3131" i="1" s="1"/>
  <c r="F3139" i="1"/>
  <c r="O3139" i="1" s="1"/>
  <c r="F3147" i="1"/>
  <c r="O3147" i="1" s="1"/>
  <c r="F3155" i="1"/>
  <c r="O3155" i="1" s="1"/>
  <c r="F3163" i="1"/>
  <c r="O3163" i="1" s="1"/>
  <c r="F3171" i="1"/>
  <c r="O3171" i="1" s="1"/>
  <c r="F3179" i="1"/>
  <c r="O3179" i="1" s="1"/>
  <c r="F3187" i="1"/>
  <c r="O3187" i="1" s="1"/>
  <c r="F3195" i="1"/>
  <c r="O3195" i="1" s="1"/>
  <c r="F3203" i="1"/>
  <c r="O3203" i="1" s="1"/>
  <c r="F3211" i="1"/>
  <c r="O3211" i="1" s="1"/>
  <c r="F3219" i="1"/>
  <c r="O3219" i="1" s="1"/>
  <c r="F3227" i="1"/>
  <c r="O3227" i="1" s="1"/>
  <c r="F3235" i="1"/>
  <c r="O3235" i="1" s="1"/>
  <c r="F3243" i="1"/>
  <c r="O3243" i="1" s="1"/>
  <c r="F3251" i="1"/>
  <c r="O3251" i="1" s="1"/>
  <c r="F3259" i="1"/>
  <c r="O3259" i="1" s="1"/>
  <c r="F3267" i="1"/>
  <c r="O3267" i="1" s="1"/>
  <c r="F3275" i="1"/>
  <c r="O3275" i="1" s="1"/>
  <c r="F3283" i="1"/>
  <c r="O3283" i="1" s="1"/>
  <c r="F3291" i="1"/>
  <c r="O3291" i="1" s="1"/>
  <c r="F3299" i="1"/>
  <c r="O3299" i="1" s="1"/>
  <c r="F2634" i="1"/>
  <c r="O2634" i="1" s="1"/>
  <c r="F2643" i="1"/>
  <c r="O2643" i="1" s="1"/>
  <c r="F2652" i="1"/>
  <c r="O2652" i="1" s="1"/>
  <c r="F2660" i="1"/>
  <c r="O2660" i="1" s="1"/>
  <c r="F2668" i="1"/>
  <c r="O2668" i="1" s="1"/>
  <c r="F2676" i="1"/>
  <c r="O2676" i="1" s="1"/>
  <c r="F2684" i="1"/>
  <c r="O2684" i="1" s="1"/>
  <c r="F2692" i="1"/>
  <c r="O2692" i="1" s="1"/>
  <c r="F2700" i="1"/>
  <c r="O2700" i="1" s="1"/>
  <c r="F2708" i="1"/>
  <c r="O2708" i="1" s="1"/>
  <c r="F2716" i="1"/>
  <c r="O2716" i="1" s="1"/>
  <c r="F2724" i="1"/>
  <c r="O2724" i="1" s="1"/>
  <c r="F2732" i="1"/>
  <c r="O2732" i="1" s="1"/>
  <c r="F2740" i="1"/>
  <c r="O2740" i="1" s="1"/>
  <c r="F2748" i="1"/>
  <c r="O2748" i="1" s="1"/>
  <c r="F2756" i="1"/>
  <c r="O2756" i="1" s="1"/>
  <c r="F2764" i="1"/>
  <c r="O2764" i="1" s="1"/>
  <c r="F2772" i="1"/>
  <c r="O2772" i="1" s="1"/>
  <c r="F2780" i="1"/>
  <c r="O2780" i="1" s="1"/>
  <c r="F2788" i="1"/>
  <c r="O2788" i="1" s="1"/>
  <c r="F2796" i="1"/>
  <c r="O2796" i="1" s="1"/>
  <c r="F2804" i="1"/>
  <c r="O2804" i="1" s="1"/>
  <c r="F2812" i="1"/>
  <c r="O2812" i="1" s="1"/>
  <c r="F2820" i="1"/>
  <c r="O2820" i="1" s="1"/>
  <c r="F2828" i="1"/>
  <c r="O2828" i="1" s="1"/>
  <c r="F2836" i="1"/>
  <c r="O2836" i="1" s="1"/>
  <c r="F2844" i="1"/>
  <c r="O2844" i="1" s="1"/>
  <c r="F2852" i="1"/>
  <c r="O2852" i="1" s="1"/>
  <c r="F2860" i="1"/>
  <c r="O2860" i="1" s="1"/>
  <c r="F2868" i="1"/>
  <c r="O2868" i="1" s="1"/>
  <c r="F2876" i="1"/>
  <c r="O2876" i="1" s="1"/>
  <c r="F2884" i="1"/>
  <c r="O2884" i="1" s="1"/>
  <c r="F2892" i="1"/>
  <c r="O2892" i="1" s="1"/>
  <c r="F2900" i="1"/>
  <c r="O2900" i="1" s="1"/>
  <c r="F2908" i="1"/>
  <c r="O2908" i="1" s="1"/>
  <c r="F2916" i="1"/>
  <c r="O2916" i="1" s="1"/>
  <c r="F2924" i="1"/>
  <c r="O2924" i="1" s="1"/>
  <c r="F2932" i="1"/>
  <c r="O2932" i="1" s="1"/>
  <c r="F2940" i="1"/>
  <c r="O2940" i="1" s="1"/>
  <c r="F2948" i="1"/>
  <c r="O2948" i="1" s="1"/>
  <c r="F2956" i="1"/>
  <c r="O2956" i="1" s="1"/>
  <c r="F2964" i="1"/>
  <c r="O2964" i="1" s="1"/>
  <c r="F2972" i="1"/>
  <c r="O2972" i="1" s="1"/>
  <c r="F2980" i="1"/>
  <c r="O2980" i="1" s="1"/>
  <c r="F2988" i="1"/>
  <c r="O2988" i="1" s="1"/>
  <c r="F2996" i="1"/>
  <c r="O2996" i="1" s="1"/>
  <c r="F3004" i="1"/>
  <c r="O3004" i="1" s="1"/>
  <c r="F3012" i="1"/>
  <c r="O3012" i="1" s="1"/>
  <c r="F3020" i="1"/>
  <c r="O3020" i="1" s="1"/>
  <c r="F3028" i="1"/>
  <c r="O3028" i="1" s="1"/>
  <c r="F3036" i="1"/>
  <c r="O3036" i="1" s="1"/>
  <c r="F3044" i="1"/>
  <c r="O3044" i="1" s="1"/>
  <c r="F3052" i="1"/>
  <c r="O3052" i="1" s="1"/>
  <c r="F3060" i="1"/>
  <c r="O3060" i="1" s="1"/>
  <c r="F3068" i="1"/>
  <c r="O3068" i="1" s="1"/>
  <c r="F3076" i="1"/>
  <c r="O3076" i="1" s="1"/>
  <c r="F3084" i="1"/>
  <c r="O3084" i="1" s="1"/>
  <c r="F3092" i="1"/>
  <c r="O3092" i="1" s="1"/>
  <c r="F3100" i="1"/>
  <c r="O3100" i="1" s="1"/>
  <c r="F3108" i="1"/>
  <c r="O3108" i="1" s="1"/>
  <c r="F3116" i="1"/>
  <c r="O3116" i="1" s="1"/>
  <c r="F3124" i="1"/>
  <c r="O3124" i="1" s="1"/>
  <c r="F3132" i="1"/>
  <c r="O3132" i="1" s="1"/>
  <c r="F3140" i="1"/>
  <c r="O3140" i="1" s="1"/>
  <c r="F3148" i="1"/>
  <c r="O3148" i="1" s="1"/>
  <c r="F3156" i="1"/>
  <c r="O3156" i="1" s="1"/>
  <c r="F3164" i="1"/>
  <c r="O3164" i="1" s="1"/>
  <c r="F3172" i="1"/>
  <c r="O3172" i="1" s="1"/>
  <c r="F3180" i="1"/>
  <c r="O3180" i="1" s="1"/>
  <c r="F3188" i="1"/>
  <c r="O3188" i="1" s="1"/>
  <c r="F3196" i="1"/>
  <c r="O3196" i="1" s="1"/>
  <c r="F3204" i="1"/>
  <c r="O3204" i="1" s="1"/>
  <c r="F3212" i="1"/>
  <c r="O3212" i="1" s="1"/>
  <c r="F3220" i="1"/>
  <c r="O3220" i="1" s="1"/>
  <c r="F3228" i="1"/>
  <c r="O3228" i="1" s="1"/>
  <c r="F3236" i="1"/>
  <c r="O3236" i="1" s="1"/>
  <c r="F3244" i="1"/>
  <c r="O3244" i="1" s="1"/>
  <c r="F3252" i="1"/>
  <c r="O3252" i="1" s="1"/>
  <c r="F3260" i="1"/>
  <c r="O3260" i="1" s="1"/>
  <c r="F3268" i="1"/>
  <c r="O3268" i="1" s="1"/>
  <c r="F3276" i="1"/>
  <c r="O3276" i="1" s="1"/>
  <c r="F3284" i="1"/>
  <c r="O3284" i="1" s="1"/>
  <c r="F3292" i="1"/>
  <c r="O3292" i="1" s="1"/>
  <c r="F3300" i="1"/>
  <c r="O3300" i="1" s="1"/>
  <c r="F2635" i="1"/>
  <c r="O2635" i="1" s="1"/>
  <c r="F2645" i="1"/>
  <c r="O2645" i="1" s="1"/>
  <c r="F2653" i="1"/>
  <c r="O2653" i="1" s="1"/>
  <c r="F2661" i="1"/>
  <c r="O2661" i="1" s="1"/>
  <c r="F2669" i="1"/>
  <c r="O2669" i="1" s="1"/>
  <c r="F2677" i="1"/>
  <c r="O2677" i="1" s="1"/>
  <c r="F2685" i="1"/>
  <c r="O2685" i="1" s="1"/>
  <c r="F2693" i="1"/>
  <c r="O2693" i="1" s="1"/>
  <c r="F2701" i="1"/>
  <c r="O2701" i="1" s="1"/>
  <c r="F2709" i="1"/>
  <c r="O2709" i="1" s="1"/>
  <c r="F2717" i="1"/>
  <c r="O2717" i="1" s="1"/>
  <c r="F2725" i="1"/>
  <c r="O2725" i="1" s="1"/>
  <c r="F2733" i="1"/>
  <c r="O2733" i="1" s="1"/>
  <c r="F2741" i="1"/>
  <c r="O2741" i="1" s="1"/>
  <c r="F2749" i="1"/>
  <c r="O2749" i="1" s="1"/>
  <c r="F2757" i="1"/>
  <c r="O2757" i="1" s="1"/>
  <c r="F2765" i="1"/>
  <c r="O2765" i="1" s="1"/>
  <c r="F2773" i="1"/>
  <c r="O2773" i="1" s="1"/>
  <c r="F2781" i="1"/>
  <c r="O2781" i="1" s="1"/>
  <c r="F2789" i="1"/>
  <c r="O2789" i="1" s="1"/>
  <c r="F2797" i="1"/>
  <c r="O2797" i="1" s="1"/>
  <c r="F2805" i="1"/>
  <c r="O2805" i="1" s="1"/>
  <c r="F2813" i="1"/>
  <c r="O2813" i="1" s="1"/>
  <c r="F2821" i="1"/>
  <c r="O2821" i="1" s="1"/>
  <c r="F2829" i="1"/>
  <c r="O2829" i="1" s="1"/>
  <c r="F2837" i="1"/>
  <c r="O2837" i="1" s="1"/>
  <c r="F2845" i="1"/>
  <c r="O2845" i="1" s="1"/>
  <c r="F2853" i="1"/>
  <c r="O2853" i="1" s="1"/>
  <c r="F2861" i="1"/>
  <c r="O2861" i="1" s="1"/>
  <c r="F2869" i="1"/>
  <c r="O2869" i="1" s="1"/>
  <c r="F2877" i="1"/>
  <c r="O2877" i="1" s="1"/>
  <c r="F2885" i="1"/>
  <c r="O2885" i="1" s="1"/>
  <c r="F2893" i="1"/>
  <c r="O2893" i="1" s="1"/>
  <c r="F2901" i="1"/>
  <c r="O2901" i="1" s="1"/>
  <c r="F2909" i="1"/>
  <c r="O2909" i="1" s="1"/>
  <c r="F2917" i="1"/>
  <c r="O2917" i="1" s="1"/>
  <c r="F2925" i="1"/>
  <c r="O2925" i="1" s="1"/>
  <c r="F2933" i="1"/>
  <c r="O2933" i="1" s="1"/>
  <c r="F2941" i="1"/>
  <c r="O2941" i="1" s="1"/>
  <c r="F2949" i="1"/>
  <c r="O2949" i="1" s="1"/>
  <c r="F2957" i="1"/>
  <c r="O2957" i="1" s="1"/>
  <c r="F2965" i="1"/>
  <c r="O2965" i="1" s="1"/>
  <c r="F2973" i="1"/>
  <c r="O2973" i="1" s="1"/>
  <c r="F2981" i="1"/>
  <c r="O2981" i="1" s="1"/>
  <c r="F2989" i="1"/>
  <c r="O2989" i="1" s="1"/>
  <c r="F2997" i="1"/>
  <c r="O2997" i="1" s="1"/>
  <c r="F3005" i="1"/>
  <c r="O3005" i="1" s="1"/>
  <c r="F3013" i="1"/>
  <c r="O3013" i="1" s="1"/>
  <c r="F3021" i="1"/>
  <c r="O3021" i="1" s="1"/>
  <c r="F3029" i="1"/>
  <c r="O3029" i="1" s="1"/>
  <c r="F3037" i="1"/>
  <c r="O3037" i="1" s="1"/>
  <c r="F3045" i="1"/>
  <c r="O3045" i="1" s="1"/>
  <c r="F3053" i="1"/>
  <c r="O3053" i="1" s="1"/>
  <c r="F3061" i="1"/>
  <c r="O3061" i="1" s="1"/>
  <c r="F3069" i="1"/>
  <c r="O3069" i="1" s="1"/>
  <c r="F3077" i="1"/>
  <c r="O3077" i="1" s="1"/>
  <c r="F3085" i="1"/>
  <c r="O3085" i="1" s="1"/>
  <c r="F3093" i="1"/>
  <c r="O3093" i="1" s="1"/>
  <c r="F3101" i="1"/>
  <c r="O3101" i="1" s="1"/>
  <c r="F3109" i="1"/>
  <c r="O3109" i="1" s="1"/>
  <c r="F3117" i="1"/>
  <c r="O3117" i="1" s="1"/>
  <c r="F3125" i="1"/>
  <c r="O3125" i="1" s="1"/>
  <c r="F3133" i="1"/>
  <c r="O3133" i="1" s="1"/>
  <c r="F3141" i="1"/>
  <c r="O3141" i="1" s="1"/>
  <c r="F3149" i="1"/>
  <c r="O3149" i="1" s="1"/>
  <c r="F3157" i="1"/>
  <c r="O3157" i="1" s="1"/>
  <c r="F3165" i="1"/>
  <c r="O3165" i="1" s="1"/>
  <c r="F3173" i="1"/>
  <c r="O3173" i="1" s="1"/>
  <c r="F3181" i="1"/>
  <c r="O3181" i="1" s="1"/>
  <c r="F3189" i="1"/>
  <c r="O3189" i="1" s="1"/>
  <c r="F3197" i="1"/>
  <c r="O3197" i="1" s="1"/>
  <c r="F3205" i="1"/>
  <c r="O3205" i="1" s="1"/>
  <c r="F3213" i="1"/>
  <c r="O3213" i="1" s="1"/>
  <c r="F3221" i="1"/>
  <c r="O3221" i="1" s="1"/>
  <c r="F3229" i="1"/>
  <c r="O3229" i="1" s="1"/>
  <c r="F3237" i="1"/>
  <c r="O3237" i="1" s="1"/>
  <c r="F3245" i="1"/>
  <c r="O3245" i="1" s="1"/>
  <c r="F3253" i="1"/>
  <c r="O3253" i="1" s="1"/>
  <c r="F3261" i="1"/>
  <c r="O3261" i="1" s="1"/>
  <c r="F3269" i="1"/>
  <c r="O3269" i="1" s="1"/>
  <c r="F3277" i="1"/>
  <c r="O3277" i="1" s="1"/>
  <c r="F3285" i="1"/>
  <c r="O3285" i="1" s="1"/>
  <c r="F3293" i="1"/>
  <c r="O3293" i="1" s="1"/>
  <c r="F3301" i="1"/>
  <c r="O3301" i="1" s="1"/>
  <c r="F2637" i="1"/>
  <c r="O2637" i="1" s="1"/>
  <c r="F2646" i="1"/>
  <c r="O2646" i="1" s="1"/>
  <c r="F2654" i="1"/>
  <c r="O2654" i="1" s="1"/>
  <c r="F2662" i="1"/>
  <c r="O2662" i="1" s="1"/>
  <c r="F2670" i="1"/>
  <c r="O2670" i="1" s="1"/>
  <c r="F2678" i="1"/>
  <c r="O2678" i="1" s="1"/>
  <c r="F2686" i="1"/>
  <c r="O2686" i="1" s="1"/>
  <c r="F2694" i="1"/>
  <c r="O2694" i="1" s="1"/>
  <c r="F2702" i="1"/>
  <c r="O2702" i="1" s="1"/>
  <c r="F2710" i="1"/>
  <c r="O2710" i="1" s="1"/>
  <c r="F2718" i="1"/>
  <c r="O2718" i="1" s="1"/>
  <c r="F2726" i="1"/>
  <c r="O2726" i="1" s="1"/>
  <c r="F2734" i="1"/>
  <c r="O2734" i="1" s="1"/>
  <c r="F2742" i="1"/>
  <c r="O2742" i="1" s="1"/>
  <c r="F2750" i="1"/>
  <c r="O2750" i="1" s="1"/>
  <c r="F2758" i="1"/>
  <c r="O2758" i="1" s="1"/>
  <c r="F2766" i="1"/>
  <c r="O2766" i="1" s="1"/>
  <c r="F2774" i="1"/>
  <c r="O2774" i="1" s="1"/>
  <c r="F2782" i="1"/>
  <c r="O2782" i="1" s="1"/>
  <c r="F2790" i="1"/>
  <c r="O2790" i="1" s="1"/>
  <c r="F2798" i="1"/>
  <c r="O2798" i="1" s="1"/>
  <c r="F2806" i="1"/>
  <c r="O2806" i="1" s="1"/>
  <c r="F2814" i="1"/>
  <c r="O2814" i="1" s="1"/>
  <c r="F2822" i="1"/>
  <c r="O2822" i="1" s="1"/>
  <c r="F2830" i="1"/>
  <c r="O2830" i="1" s="1"/>
  <c r="F2838" i="1"/>
  <c r="O2838" i="1" s="1"/>
  <c r="F2846" i="1"/>
  <c r="O2846" i="1" s="1"/>
  <c r="F2854" i="1"/>
  <c r="O2854" i="1" s="1"/>
  <c r="F2862" i="1"/>
  <c r="O2862" i="1" s="1"/>
  <c r="F2870" i="1"/>
  <c r="O2870" i="1" s="1"/>
  <c r="F2878" i="1"/>
  <c r="O2878" i="1" s="1"/>
  <c r="F2886" i="1"/>
  <c r="O2886" i="1" s="1"/>
  <c r="F2894" i="1"/>
  <c r="O2894" i="1" s="1"/>
  <c r="F2902" i="1"/>
  <c r="O2902" i="1" s="1"/>
  <c r="F2910" i="1"/>
  <c r="O2910" i="1" s="1"/>
  <c r="F2918" i="1"/>
  <c r="O2918" i="1" s="1"/>
  <c r="F2926" i="1"/>
  <c r="O2926" i="1" s="1"/>
  <c r="F2934" i="1"/>
  <c r="O2934" i="1" s="1"/>
  <c r="F2942" i="1"/>
  <c r="O2942" i="1" s="1"/>
  <c r="F2950" i="1"/>
  <c r="O2950" i="1" s="1"/>
  <c r="F2958" i="1"/>
  <c r="O2958" i="1" s="1"/>
  <c r="F2966" i="1"/>
  <c r="O2966" i="1" s="1"/>
  <c r="F2974" i="1"/>
  <c r="O2974" i="1" s="1"/>
  <c r="F2982" i="1"/>
  <c r="O2982" i="1" s="1"/>
  <c r="F2990" i="1"/>
  <c r="O2990" i="1" s="1"/>
  <c r="F2998" i="1"/>
  <c r="O2998" i="1" s="1"/>
  <c r="F3006" i="1"/>
  <c r="O3006" i="1" s="1"/>
  <c r="F3014" i="1"/>
  <c r="O3014" i="1" s="1"/>
  <c r="F3022" i="1"/>
  <c r="O3022" i="1" s="1"/>
  <c r="F3030" i="1"/>
  <c r="O3030" i="1" s="1"/>
  <c r="F3038" i="1"/>
  <c r="O3038" i="1" s="1"/>
  <c r="F3046" i="1"/>
  <c r="O3046" i="1" s="1"/>
  <c r="F3054" i="1"/>
  <c r="O3054" i="1" s="1"/>
  <c r="F3062" i="1"/>
  <c r="O3062" i="1" s="1"/>
  <c r="F3070" i="1"/>
  <c r="O3070" i="1" s="1"/>
  <c r="F3078" i="1"/>
  <c r="O3078" i="1" s="1"/>
  <c r="F3086" i="1"/>
  <c r="O3086" i="1" s="1"/>
  <c r="F3094" i="1"/>
  <c r="O3094" i="1" s="1"/>
  <c r="F3102" i="1"/>
  <c r="O3102" i="1" s="1"/>
  <c r="F3110" i="1"/>
  <c r="O3110" i="1" s="1"/>
  <c r="F3118" i="1"/>
  <c r="O3118" i="1" s="1"/>
  <c r="F3126" i="1"/>
  <c r="O3126" i="1" s="1"/>
  <c r="F3134" i="1"/>
  <c r="O3134" i="1" s="1"/>
  <c r="F3142" i="1"/>
  <c r="O3142" i="1" s="1"/>
  <c r="F3150" i="1"/>
  <c r="O3150" i="1" s="1"/>
  <c r="F3158" i="1"/>
  <c r="O3158" i="1" s="1"/>
  <c r="F3166" i="1"/>
  <c r="O3166" i="1" s="1"/>
  <c r="F3174" i="1"/>
  <c r="O3174" i="1" s="1"/>
  <c r="F3182" i="1"/>
  <c r="O3182" i="1" s="1"/>
  <c r="F3190" i="1"/>
  <c r="O3190" i="1" s="1"/>
  <c r="F3198" i="1"/>
  <c r="O3198" i="1" s="1"/>
  <c r="F3206" i="1"/>
  <c r="O3206" i="1" s="1"/>
  <c r="F3214" i="1"/>
  <c r="O3214" i="1" s="1"/>
  <c r="F3222" i="1"/>
  <c r="O3222" i="1" s="1"/>
  <c r="F3230" i="1"/>
  <c r="O3230" i="1" s="1"/>
  <c r="F3238" i="1"/>
  <c r="O3238" i="1" s="1"/>
  <c r="F3246" i="1"/>
  <c r="O3246" i="1" s="1"/>
  <c r="F3254" i="1"/>
  <c r="O3254" i="1" s="1"/>
  <c r="F3262" i="1"/>
  <c r="O3262" i="1" s="1"/>
  <c r="F3270" i="1"/>
  <c r="O3270" i="1" s="1"/>
  <c r="F3278" i="1"/>
  <c r="O3278" i="1" s="1"/>
  <c r="F3286" i="1"/>
  <c r="O3286" i="1" s="1"/>
  <c r="F2638" i="1"/>
  <c r="O2638" i="1" s="1"/>
  <c r="F2647" i="1"/>
  <c r="O2647" i="1" s="1"/>
  <c r="F2655" i="1"/>
  <c r="O2655" i="1" s="1"/>
  <c r="F2663" i="1"/>
  <c r="O2663" i="1" s="1"/>
  <c r="F2671" i="1"/>
  <c r="O2671" i="1" s="1"/>
  <c r="F2679" i="1"/>
  <c r="O2679" i="1" s="1"/>
  <c r="F2687" i="1"/>
  <c r="O2687" i="1" s="1"/>
  <c r="F2695" i="1"/>
  <c r="O2695" i="1" s="1"/>
  <c r="F2703" i="1"/>
  <c r="O2703" i="1" s="1"/>
  <c r="F2711" i="1"/>
  <c r="O2711" i="1" s="1"/>
  <c r="F2719" i="1"/>
  <c r="O2719" i="1" s="1"/>
  <c r="F2727" i="1"/>
  <c r="O2727" i="1" s="1"/>
  <c r="F2735" i="1"/>
  <c r="O2735" i="1" s="1"/>
  <c r="F2743" i="1"/>
  <c r="O2743" i="1" s="1"/>
  <c r="F2751" i="1"/>
  <c r="O2751" i="1" s="1"/>
  <c r="F2759" i="1"/>
  <c r="O2759" i="1" s="1"/>
  <c r="F2767" i="1"/>
  <c r="O2767" i="1" s="1"/>
  <c r="F2775" i="1"/>
  <c r="O2775" i="1" s="1"/>
  <c r="F2783" i="1"/>
  <c r="O2783" i="1" s="1"/>
  <c r="F2791" i="1"/>
  <c r="O2791" i="1" s="1"/>
  <c r="F2799" i="1"/>
  <c r="O2799" i="1" s="1"/>
  <c r="F2807" i="1"/>
  <c r="O2807" i="1" s="1"/>
  <c r="F2815" i="1"/>
  <c r="O2815" i="1" s="1"/>
  <c r="F2823" i="1"/>
  <c r="O2823" i="1" s="1"/>
  <c r="F2831" i="1"/>
  <c r="O2831" i="1" s="1"/>
  <c r="F2839" i="1"/>
  <c r="O2839" i="1" s="1"/>
  <c r="F2847" i="1"/>
  <c r="O2847" i="1" s="1"/>
  <c r="F2855" i="1"/>
  <c r="O2855" i="1" s="1"/>
  <c r="F2863" i="1"/>
  <c r="O2863" i="1" s="1"/>
  <c r="F2871" i="1"/>
  <c r="O2871" i="1" s="1"/>
  <c r="F2879" i="1"/>
  <c r="O2879" i="1" s="1"/>
  <c r="F2887" i="1"/>
  <c r="O2887" i="1" s="1"/>
  <c r="F2895" i="1"/>
  <c r="O2895" i="1" s="1"/>
  <c r="F2903" i="1"/>
  <c r="O2903" i="1" s="1"/>
  <c r="F2911" i="1"/>
  <c r="O2911" i="1" s="1"/>
  <c r="F2919" i="1"/>
  <c r="O2919" i="1" s="1"/>
  <c r="F2927" i="1"/>
  <c r="O2927" i="1" s="1"/>
  <c r="F2935" i="1"/>
  <c r="O2935" i="1" s="1"/>
  <c r="F2943" i="1"/>
  <c r="O2943" i="1" s="1"/>
  <c r="F2951" i="1"/>
  <c r="O2951" i="1" s="1"/>
  <c r="F2959" i="1"/>
  <c r="O2959" i="1" s="1"/>
  <c r="F2967" i="1"/>
  <c r="O2967" i="1" s="1"/>
  <c r="F2975" i="1"/>
  <c r="O2975" i="1" s="1"/>
  <c r="F2983" i="1"/>
  <c r="O2983" i="1" s="1"/>
  <c r="F2991" i="1"/>
  <c r="O2991" i="1" s="1"/>
  <c r="F2999" i="1"/>
  <c r="O2999" i="1" s="1"/>
  <c r="F3007" i="1"/>
  <c r="O3007" i="1" s="1"/>
  <c r="F3015" i="1"/>
  <c r="O3015" i="1" s="1"/>
  <c r="F3023" i="1"/>
  <c r="O3023" i="1" s="1"/>
  <c r="F3031" i="1"/>
  <c r="O3031" i="1" s="1"/>
  <c r="F3039" i="1"/>
  <c r="O3039" i="1" s="1"/>
  <c r="F3047" i="1"/>
  <c r="O3047" i="1" s="1"/>
  <c r="F3055" i="1"/>
  <c r="O3055" i="1" s="1"/>
  <c r="F3063" i="1"/>
  <c r="O3063" i="1" s="1"/>
  <c r="F3071" i="1"/>
  <c r="O3071" i="1" s="1"/>
  <c r="F3079" i="1"/>
  <c r="O3079" i="1" s="1"/>
  <c r="F3087" i="1"/>
  <c r="O3087" i="1" s="1"/>
  <c r="F3095" i="1"/>
  <c r="O3095" i="1" s="1"/>
  <c r="F3103" i="1"/>
  <c r="O3103" i="1" s="1"/>
  <c r="F3111" i="1"/>
  <c r="O3111" i="1" s="1"/>
  <c r="F3119" i="1"/>
  <c r="O3119" i="1" s="1"/>
  <c r="F3127" i="1"/>
  <c r="O3127" i="1" s="1"/>
  <c r="F3135" i="1"/>
  <c r="O3135" i="1" s="1"/>
  <c r="F3143" i="1"/>
  <c r="O3143" i="1" s="1"/>
  <c r="F3151" i="1"/>
  <c r="O3151" i="1" s="1"/>
  <c r="F3159" i="1"/>
  <c r="O3159" i="1" s="1"/>
  <c r="F3167" i="1"/>
  <c r="O3167" i="1" s="1"/>
  <c r="F3175" i="1"/>
  <c r="O3175" i="1" s="1"/>
  <c r="F3183" i="1"/>
  <c r="O3183" i="1" s="1"/>
  <c r="F3191" i="1"/>
  <c r="O3191" i="1" s="1"/>
  <c r="F3199" i="1"/>
  <c r="O3199" i="1" s="1"/>
  <c r="F3207" i="1"/>
  <c r="O3207" i="1" s="1"/>
  <c r="F3215" i="1"/>
  <c r="O3215" i="1" s="1"/>
  <c r="F3223" i="1"/>
  <c r="O3223" i="1" s="1"/>
  <c r="F3231" i="1"/>
  <c r="O3231" i="1" s="1"/>
  <c r="F3239" i="1"/>
  <c r="O3239" i="1" s="1"/>
  <c r="F3247" i="1"/>
  <c r="O3247" i="1" s="1"/>
  <c r="F3255" i="1"/>
  <c r="O3255" i="1" s="1"/>
  <c r="F3263" i="1"/>
  <c r="O3263" i="1" s="1"/>
  <c r="F3271" i="1"/>
  <c r="O3271" i="1" s="1"/>
  <c r="F3279" i="1"/>
  <c r="O3279" i="1" s="1"/>
  <c r="F3287" i="1"/>
  <c r="O3287" i="1" s="1"/>
  <c r="F3295" i="1"/>
  <c r="O3295" i="1" s="1"/>
  <c r="F3303" i="1"/>
  <c r="O3303" i="1" s="1"/>
  <c r="F2639" i="1"/>
  <c r="O2639" i="1" s="1"/>
  <c r="F2648" i="1"/>
  <c r="O2648" i="1" s="1"/>
  <c r="F2656" i="1"/>
  <c r="O2656" i="1" s="1"/>
  <c r="F2664" i="1"/>
  <c r="O2664" i="1" s="1"/>
  <c r="F2672" i="1"/>
  <c r="O2672" i="1" s="1"/>
  <c r="F2680" i="1"/>
  <c r="O2680" i="1" s="1"/>
  <c r="F2688" i="1"/>
  <c r="O2688" i="1" s="1"/>
  <c r="F2696" i="1"/>
  <c r="O2696" i="1" s="1"/>
  <c r="F2704" i="1"/>
  <c r="O2704" i="1" s="1"/>
  <c r="F2712" i="1"/>
  <c r="O2712" i="1" s="1"/>
  <c r="F2720" i="1"/>
  <c r="O2720" i="1" s="1"/>
  <c r="F2728" i="1"/>
  <c r="O2728" i="1" s="1"/>
  <c r="F2736" i="1"/>
  <c r="O2736" i="1" s="1"/>
  <c r="F2744" i="1"/>
  <c r="O2744" i="1" s="1"/>
  <c r="F2752" i="1"/>
  <c r="O2752" i="1" s="1"/>
  <c r="F2760" i="1"/>
  <c r="O2760" i="1" s="1"/>
  <c r="F2768" i="1"/>
  <c r="O2768" i="1" s="1"/>
  <c r="F2776" i="1"/>
  <c r="O2776" i="1" s="1"/>
  <c r="F2784" i="1"/>
  <c r="O2784" i="1" s="1"/>
  <c r="F2792" i="1"/>
  <c r="O2792" i="1" s="1"/>
  <c r="F2800" i="1"/>
  <c r="O2800" i="1" s="1"/>
  <c r="F2808" i="1"/>
  <c r="O2808" i="1" s="1"/>
  <c r="F2816" i="1"/>
  <c r="O2816" i="1" s="1"/>
  <c r="F2824" i="1"/>
  <c r="O2824" i="1" s="1"/>
  <c r="F2832" i="1"/>
  <c r="O2832" i="1" s="1"/>
  <c r="F2840" i="1"/>
  <c r="O2840" i="1" s="1"/>
  <c r="F2848" i="1"/>
  <c r="O2848" i="1" s="1"/>
  <c r="F2856" i="1"/>
  <c r="O2856" i="1" s="1"/>
  <c r="F2864" i="1"/>
  <c r="O2864" i="1" s="1"/>
  <c r="F2872" i="1"/>
  <c r="O2872" i="1" s="1"/>
  <c r="F2880" i="1"/>
  <c r="O2880" i="1" s="1"/>
  <c r="F2888" i="1"/>
  <c r="O2888" i="1" s="1"/>
  <c r="F2896" i="1"/>
  <c r="O2896" i="1" s="1"/>
  <c r="F2904" i="1"/>
  <c r="O2904" i="1" s="1"/>
  <c r="F2912" i="1"/>
  <c r="O2912" i="1" s="1"/>
  <c r="F2920" i="1"/>
  <c r="O2920" i="1" s="1"/>
  <c r="F2928" i="1"/>
  <c r="O2928" i="1" s="1"/>
  <c r="F2936" i="1"/>
  <c r="O2936" i="1" s="1"/>
  <c r="F2944" i="1"/>
  <c r="O2944" i="1" s="1"/>
  <c r="F2952" i="1"/>
  <c r="O2952" i="1" s="1"/>
  <c r="F2960" i="1"/>
  <c r="O2960" i="1" s="1"/>
  <c r="F2968" i="1"/>
  <c r="O2968" i="1" s="1"/>
  <c r="F2976" i="1"/>
  <c r="O2976" i="1" s="1"/>
  <c r="F2984" i="1"/>
  <c r="O2984" i="1" s="1"/>
  <c r="F2992" i="1"/>
  <c r="O2992" i="1" s="1"/>
  <c r="F3000" i="1"/>
  <c r="O3000" i="1" s="1"/>
  <c r="F3008" i="1"/>
  <c r="O3008" i="1" s="1"/>
  <c r="F3016" i="1"/>
  <c r="O3016" i="1" s="1"/>
  <c r="F3024" i="1"/>
  <c r="O3024" i="1" s="1"/>
  <c r="F3032" i="1"/>
  <c r="O3032" i="1" s="1"/>
  <c r="F3040" i="1"/>
  <c r="O3040" i="1" s="1"/>
  <c r="F3048" i="1"/>
  <c r="O3048" i="1" s="1"/>
  <c r="F3056" i="1"/>
  <c r="O3056" i="1" s="1"/>
  <c r="F3064" i="1"/>
  <c r="O3064" i="1" s="1"/>
  <c r="F3072" i="1"/>
  <c r="O3072" i="1" s="1"/>
  <c r="F3080" i="1"/>
  <c r="O3080" i="1" s="1"/>
  <c r="F3088" i="1"/>
  <c r="O3088" i="1" s="1"/>
  <c r="F3096" i="1"/>
  <c r="O3096" i="1" s="1"/>
  <c r="F3104" i="1"/>
  <c r="O3104" i="1" s="1"/>
  <c r="F3112" i="1"/>
  <c r="O3112" i="1" s="1"/>
  <c r="F3120" i="1"/>
  <c r="O3120" i="1" s="1"/>
  <c r="F3128" i="1"/>
  <c r="O3128" i="1" s="1"/>
  <c r="F3136" i="1"/>
  <c r="O3136" i="1" s="1"/>
  <c r="F3144" i="1"/>
  <c r="O3144" i="1" s="1"/>
  <c r="F3152" i="1"/>
  <c r="O3152" i="1" s="1"/>
  <c r="F3160" i="1"/>
  <c r="O3160" i="1" s="1"/>
  <c r="F3168" i="1"/>
  <c r="O3168" i="1" s="1"/>
  <c r="F3176" i="1"/>
  <c r="O3176" i="1" s="1"/>
  <c r="F3184" i="1"/>
  <c r="O3184" i="1" s="1"/>
  <c r="F3192" i="1"/>
  <c r="O3192" i="1" s="1"/>
  <c r="F3200" i="1"/>
  <c r="O3200" i="1" s="1"/>
  <c r="F3208" i="1"/>
  <c r="O3208" i="1" s="1"/>
  <c r="F3216" i="1"/>
  <c r="O3216" i="1" s="1"/>
  <c r="F3224" i="1"/>
  <c r="O3224" i="1" s="1"/>
  <c r="F3232" i="1"/>
  <c r="O3232" i="1" s="1"/>
  <c r="F3240" i="1"/>
  <c r="O3240" i="1" s="1"/>
  <c r="F3248" i="1"/>
  <c r="O3248" i="1" s="1"/>
  <c r="F3256" i="1"/>
  <c r="O3256" i="1" s="1"/>
  <c r="F3264" i="1"/>
  <c r="O3264" i="1" s="1"/>
  <c r="F3272" i="1"/>
  <c r="O3272" i="1" s="1"/>
  <c r="F3280" i="1"/>
  <c r="O3280" i="1" s="1"/>
  <c r="F3288" i="1"/>
  <c r="O3288" i="1" s="1"/>
  <c r="F3296" i="1"/>
  <c r="O3296" i="1" s="1"/>
  <c r="F3660" i="1"/>
  <c r="O3660" i="1" s="1"/>
  <c r="F3652" i="1"/>
  <c r="O3652" i="1" s="1"/>
  <c r="F3644" i="1"/>
  <c r="O3644" i="1" s="1"/>
  <c r="F3636" i="1"/>
  <c r="O3636" i="1" s="1"/>
  <c r="F3628" i="1"/>
  <c r="O3628" i="1" s="1"/>
  <c r="F3620" i="1"/>
  <c r="O3620" i="1" s="1"/>
  <c r="F3612" i="1"/>
  <c r="O3612" i="1" s="1"/>
  <c r="F3604" i="1"/>
  <c r="O3604" i="1" s="1"/>
  <c r="F3596" i="1"/>
  <c r="O3596" i="1" s="1"/>
  <c r="F3588" i="1"/>
  <c r="O3588" i="1" s="1"/>
  <c r="F3580" i="1"/>
  <c r="O3580" i="1" s="1"/>
  <c r="F3572" i="1"/>
  <c r="O3572" i="1" s="1"/>
  <c r="F3564" i="1"/>
  <c r="O3564" i="1" s="1"/>
  <c r="F3556" i="1"/>
  <c r="O3556" i="1" s="1"/>
  <c r="F3548" i="1"/>
  <c r="O3548" i="1" s="1"/>
  <c r="F3540" i="1"/>
  <c r="O3540" i="1" s="1"/>
  <c r="F3532" i="1"/>
  <c r="O3532" i="1" s="1"/>
  <c r="F3524" i="1"/>
  <c r="O3524" i="1" s="1"/>
  <c r="F3516" i="1"/>
  <c r="O3516" i="1" s="1"/>
  <c r="F3508" i="1"/>
  <c r="O3508" i="1" s="1"/>
  <c r="F3500" i="1"/>
  <c r="O3500" i="1" s="1"/>
  <c r="F3492" i="1"/>
  <c r="O3492" i="1" s="1"/>
  <c r="F3484" i="1"/>
  <c r="O3484" i="1" s="1"/>
  <c r="F3476" i="1"/>
  <c r="O3476" i="1" s="1"/>
  <c r="F3468" i="1"/>
  <c r="O3468" i="1" s="1"/>
  <c r="F3460" i="1"/>
  <c r="O3460" i="1" s="1"/>
  <c r="F3452" i="1"/>
  <c r="O3452" i="1" s="1"/>
  <c r="F3444" i="1"/>
  <c r="O3444" i="1" s="1"/>
  <c r="F3436" i="1"/>
  <c r="O3436" i="1" s="1"/>
  <c r="F3428" i="1"/>
  <c r="O3428" i="1" s="1"/>
  <c r="F3420" i="1"/>
  <c r="O3420" i="1" s="1"/>
  <c r="F3412" i="1"/>
  <c r="O3412" i="1" s="1"/>
  <c r="F3404" i="1"/>
  <c r="O3404" i="1" s="1"/>
  <c r="F3396" i="1"/>
  <c r="O3396" i="1" s="1"/>
  <c r="F3388" i="1"/>
  <c r="O3388" i="1" s="1"/>
  <c r="F3380" i="1"/>
  <c r="O3380" i="1" s="1"/>
  <c r="F3372" i="1"/>
  <c r="O3372" i="1" s="1"/>
  <c r="F3364" i="1"/>
  <c r="O3364" i="1" s="1"/>
  <c r="F3356" i="1"/>
  <c r="O3356" i="1" s="1"/>
  <c r="F3348" i="1"/>
  <c r="O3348" i="1" s="1"/>
  <c r="F3340" i="1"/>
  <c r="O3340" i="1" s="1"/>
  <c r="F3332" i="1"/>
  <c r="O3332" i="1" s="1"/>
  <c r="F3324" i="1"/>
  <c r="O3324" i="1" s="1"/>
  <c r="F3316" i="1"/>
  <c r="O3316" i="1" s="1"/>
  <c r="F3308" i="1"/>
  <c r="O3308" i="1" s="1"/>
  <c r="F3659" i="1"/>
  <c r="O3659" i="1" s="1"/>
  <c r="F3651" i="1"/>
  <c r="O3651" i="1" s="1"/>
  <c r="F3643" i="1"/>
  <c r="O3643" i="1" s="1"/>
  <c r="F3635" i="1"/>
  <c r="O3635" i="1" s="1"/>
  <c r="F3627" i="1"/>
  <c r="O3627" i="1" s="1"/>
  <c r="F3619" i="1"/>
  <c r="O3619" i="1" s="1"/>
  <c r="F3611" i="1"/>
  <c r="O3611" i="1" s="1"/>
  <c r="F3603" i="1"/>
  <c r="O3603" i="1" s="1"/>
  <c r="F3595" i="1"/>
  <c r="O3595" i="1" s="1"/>
  <c r="F3587" i="1"/>
  <c r="O3587" i="1" s="1"/>
  <c r="F3579" i="1"/>
  <c r="O3579" i="1" s="1"/>
  <c r="F3571" i="1"/>
  <c r="O3571" i="1" s="1"/>
  <c r="F3563" i="1"/>
  <c r="O3563" i="1" s="1"/>
  <c r="F3555" i="1"/>
  <c r="O3555" i="1" s="1"/>
  <c r="F3547" i="1"/>
  <c r="O3547" i="1" s="1"/>
  <c r="F3539" i="1"/>
  <c r="O3539" i="1" s="1"/>
  <c r="F3531" i="1"/>
  <c r="O3531" i="1" s="1"/>
  <c r="F3523" i="1"/>
  <c r="O3523" i="1" s="1"/>
  <c r="F3515" i="1"/>
  <c r="O3515" i="1" s="1"/>
  <c r="F3507" i="1"/>
  <c r="O3507" i="1" s="1"/>
  <c r="F3499" i="1"/>
  <c r="O3499" i="1" s="1"/>
  <c r="F3491" i="1"/>
  <c r="O3491" i="1" s="1"/>
  <c r="F3483" i="1"/>
  <c r="O3483" i="1" s="1"/>
  <c r="F3475" i="1"/>
  <c r="O3475" i="1" s="1"/>
  <c r="F3467" i="1"/>
  <c r="O3467" i="1" s="1"/>
  <c r="F3459" i="1"/>
  <c r="O3459" i="1" s="1"/>
  <c r="F3451" i="1"/>
  <c r="O3451" i="1" s="1"/>
  <c r="F3443" i="1"/>
  <c r="O3443" i="1" s="1"/>
  <c r="F3435" i="1"/>
  <c r="O3435" i="1" s="1"/>
  <c r="F3427" i="1"/>
  <c r="O3427" i="1" s="1"/>
  <c r="F3419" i="1"/>
  <c r="O3419" i="1" s="1"/>
  <c r="F3411" i="1"/>
  <c r="O3411" i="1" s="1"/>
  <c r="F3403" i="1"/>
  <c r="O3403" i="1" s="1"/>
  <c r="F3395" i="1"/>
  <c r="O3395" i="1" s="1"/>
  <c r="F3387" i="1"/>
  <c r="O3387" i="1" s="1"/>
  <c r="F3379" i="1"/>
  <c r="O3379" i="1" s="1"/>
  <c r="F3371" i="1"/>
  <c r="O3371" i="1" s="1"/>
  <c r="F3363" i="1"/>
  <c r="O3363" i="1" s="1"/>
  <c r="F3355" i="1"/>
  <c r="O3355" i="1" s="1"/>
  <c r="F3347" i="1"/>
  <c r="O3347" i="1" s="1"/>
  <c r="F3339" i="1"/>
  <c r="O3339" i="1" s="1"/>
  <c r="F3331" i="1"/>
  <c r="O3331" i="1" s="1"/>
  <c r="F3323" i="1"/>
  <c r="O3323" i="1" s="1"/>
  <c r="F3315" i="1"/>
  <c r="O3315" i="1" s="1"/>
  <c r="F3307" i="1"/>
  <c r="O3307" i="1" s="1"/>
  <c r="F3658" i="1"/>
  <c r="O3658" i="1" s="1"/>
  <c r="F3650" i="1"/>
  <c r="O3650" i="1" s="1"/>
  <c r="F3642" i="1"/>
  <c r="O3642" i="1" s="1"/>
  <c r="F3634" i="1"/>
  <c r="O3634" i="1" s="1"/>
  <c r="F3626" i="1"/>
  <c r="O3626" i="1" s="1"/>
  <c r="F3618" i="1"/>
  <c r="O3618" i="1" s="1"/>
  <c r="F3610" i="1"/>
  <c r="O3610" i="1" s="1"/>
  <c r="F3602" i="1"/>
  <c r="O3602" i="1" s="1"/>
  <c r="F3594" i="1"/>
  <c r="O3594" i="1" s="1"/>
  <c r="F3586" i="1"/>
  <c r="O3586" i="1" s="1"/>
  <c r="F3578" i="1"/>
  <c r="O3578" i="1" s="1"/>
  <c r="F3570" i="1"/>
  <c r="O3570" i="1" s="1"/>
  <c r="F3562" i="1"/>
  <c r="O3562" i="1" s="1"/>
  <c r="F3554" i="1"/>
  <c r="O3554" i="1" s="1"/>
  <c r="F3546" i="1"/>
  <c r="O3546" i="1" s="1"/>
  <c r="F3538" i="1"/>
  <c r="O3538" i="1" s="1"/>
  <c r="F3530" i="1"/>
  <c r="O3530" i="1" s="1"/>
  <c r="F3522" i="1"/>
  <c r="O3522" i="1" s="1"/>
  <c r="F3514" i="1"/>
  <c r="O3514" i="1" s="1"/>
  <c r="F3506" i="1"/>
  <c r="O3506" i="1" s="1"/>
  <c r="F3498" i="1"/>
  <c r="O3498" i="1" s="1"/>
  <c r="F3490" i="1"/>
  <c r="O3490" i="1" s="1"/>
  <c r="F3482" i="1"/>
  <c r="O3482" i="1" s="1"/>
  <c r="F3474" i="1"/>
  <c r="O3474" i="1" s="1"/>
  <c r="F3466" i="1"/>
  <c r="O3466" i="1" s="1"/>
  <c r="F3458" i="1"/>
  <c r="O3458" i="1" s="1"/>
  <c r="F3450" i="1"/>
  <c r="O3450" i="1" s="1"/>
  <c r="F3442" i="1"/>
  <c r="O3442" i="1" s="1"/>
  <c r="F3434" i="1"/>
  <c r="O3434" i="1" s="1"/>
  <c r="F3426" i="1"/>
  <c r="O3426" i="1" s="1"/>
  <c r="F3418" i="1"/>
  <c r="O3418" i="1" s="1"/>
  <c r="F3410" i="1"/>
  <c r="O3410" i="1" s="1"/>
  <c r="F3402" i="1"/>
  <c r="O3402" i="1" s="1"/>
  <c r="F3394" i="1"/>
  <c r="O3394" i="1" s="1"/>
  <c r="F3386" i="1"/>
  <c r="O3386" i="1" s="1"/>
  <c r="F3378" i="1"/>
  <c r="O3378" i="1" s="1"/>
  <c r="F3370" i="1"/>
  <c r="O3370" i="1" s="1"/>
  <c r="F3362" i="1"/>
  <c r="O3362" i="1" s="1"/>
  <c r="F3354" i="1"/>
  <c r="O3354" i="1" s="1"/>
  <c r="F3346" i="1"/>
  <c r="O3346" i="1" s="1"/>
  <c r="F3338" i="1"/>
  <c r="O3338" i="1" s="1"/>
  <c r="F3330" i="1"/>
  <c r="O3330" i="1" s="1"/>
  <c r="F3322" i="1"/>
  <c r="O3322" i="1" s="1"/>
  <c r="F3314" i="1"/>
  <c r="O3314" i="1" s="1"/>
  <c r="F3305" i="1"/>
  <c r="O3305" i="1" s="1"/>
  <c r="F3665" i="1"/>
  <c r="O3665" i="1" s="1"/>
  <c r="F3657" i="1"/>
  <c r="O3657" i="1" s="1"/>
  <c r="F3649" i="1"/>
  <c r="O3649" i="1" s="1"/>
  <c r="F3641" i="1"/>
  <c r="O3641" i="1" s="1"/>
  <c r="F3633" i="1"/>
  <c r="O3633" i="1" s="1"/>
  <c r="F3625" i="1"/>
  <c r="O3625" i="1" s="1"/>
  <c r="F3617" i="1"/>
  <c r="O3617" i="1" s="1"/>
  <c r="F3609" i="1"/>
  <c r="O3609" i="1" s="1"/>
  <c r="F3601" i="1"/>
  <c r="O3601" i="1" s="1"/>
  <c r="F3593" i="1"/>
  <c r="O3593" i="1" s="1"/>
  <c r="F3585" i="1"/>
  <c r="O3585" i="1" s="1"/>
  <c r="F3577" i="1"/>
  <c r="O3577" i="1" s="1"/>
  <c r="F3569" i="1"/>
  <c r="O3569" i="1" s="1"/>
  <c r="F3561" i="1"/>
  <c r="O3561" i="1" s="1"/>
  <c r="F3553" i="1"/>
  <c r="O3553" i="1" s="1"/>
  <c r="F3545" i="1"/>
  <c r="O3545" i="1" s="1"/>
  <c r="F3537" i="1"/>
  <c r="O3537" i="1" s="1"/>
  <c r="F3529" i="1"/>
  <c r="O3529" i="1" s="1"/>
  <c r="F3521" i="1"/>
  <c r="O3521" i="1" s="1"/>
  <c r="F3513" i="1"/>
  <c r="O3513" i="1" s="1"/>
  <c r="F3505" i="1"/>
  <c r="O3505" i="1" s="1"/>
  <c r="F3497" i="1"/>
  <c r="O3497" i="1" s="1"/>
  <c r="F3489" i="1"/>
  <c r="O3489" i="1" s="1"/>
  <c r="F3481" i="1"/>
  <c r="O3481" i="1" s="1"/>
  <c r="F3473" i="1"/>
  <c r="O3473" i="1" s="1"/>
  <c r="F3465" i="1"/>
  <c r="O3465" i="1" s="1"/>
  <c r="F3457" i="1"/>
  <c r="O3457" i="1" s="1"/>
  <c r="F3449" i="1"/>
  <c r="O3449" i="1" s="1"/>
  <c r="F3441" i="1"/>
  <c r="O3441" i="1" s="1"/>
  <c r="F3433" i="1"/>
  <c r="O3433" i="1" s="1"/>
  <c r="F3425" i="1"/>
  <c r="O3425" i="1" s="1"/>
  <c r="F3417" i="1"/>
  <c r="O3417" i="1" s="1"/>
  <c r="F3409" i="1"/>
  <c r="O3409" i="1" s="1"/>
  <c r="F3401" i="1"/>
  <c r="O3401" i="1" s="1"/>
  <c r="F3393" i="1"/>
  <c r="O3393" i="1" s="1"/>
  <c r="F3385" i="1"/>
  <c r="O3385" i="1" s="1"/>
  <c r="F3377" i="1"/>
  <c r="O3377" i="1" s="1"/>
  <c r="F3369" i="1"/>
  <c r="O3369" i="1" s="1"/>
  <c r="F3361" i="1"/>
  <c r="O3361" i="1" s="1"/>
  <c r="F3353" i="1"/>
  <c r="O3353" i="1" s="1"/>
  <c r="F3345" i="1"/>
  <c r="O3345" i="1" s="1"/>
  <c r="F3337" i="1"/>
  <c r="O3337" i="1" s="1"/>
  <c r="F3329" i="1"/>
  <c r="O3329" i="1" s="1"/>
  <c r="F3321" i="1"/>
  <c r="O3321" i="1" s="1"/>
  <c r="F3313" i="1"/>
  <c r="O3313" i="1" s="1"/>
  <c r="F3304" i="1"/>
  <c r="O3304" i="1" s="1"/>
  <c r="F3664" i="1"/>
  <c r="O3664" i="1" s="1"/>
  <c r="F3656" i="1"/>
  <c r="O3656" i="1" s="1"/>
  <c r="F3648" i="1"/>
  <c r="O3648" i="1" s="1"/>
  <c r="F3640" i="1"/>
  <c r="O3640" i="1" s="1"/>
  <c r="F3632" i="1"/>
  <c r="O3632" i="1" s="1"/>
  <c r="F3624" i="1"/>
  <c r="O3624" i="1" s="1"/>
  <c r="F3616" i="1"/>
  <c r="O3616" i="1" s="1"/>
  <c r="F3608" i="1"/>
  <c r="O3608" i="1" s="1"/>
  <c r="F3600" i="1"/>
  <c r="O3600" i="1" s="1"/>
  <c r="F3592" i="1"/>
  <c r="O3592" i="1" s="1"/>
  <c r="F3584" i="1"/>
  <c r="O3584" i="1" s="1"/>
  <c r="F3576" i="1"/>
  <c r="O3576" i="1" s="1"/>
  <c r="F3568" i="1"/>
  <c r="O3568" i="1" s="1"/>
  <c r="F3560" i="1"/>
  <c r="O3560" i="1" s="1"/>
  <c r="F3552" i="1"/>
  <c r="O3552" i="1" s="1"/>
  <c r="F3544" i="1"/>
  <c r="O3544" i="1" s="1"/>
  <c r="F3536" i="1"/>
  <c r="O3536" i="1" s="1"/>
  <c r="F3528" i="1"/>
  <c r="O3528" i="1" s="1"/>
  <c r="F3520" i="1"/>
  <c r="O3520" i="1" s="1"/>
  <c r="F3512" i="1"/>
  <c r="O3512" i="1" s="1"/>
  <c r="F3504" i="1"/>
  <c r="O3504" i="1" s="1"/>
  <c r="F3496" i="1"/>
  <c r="O3496" i="1" s="1"/>
  <c r="F3488" i="1"/>
  <c r="O3488" i="1" s="1"/>
  <c r="F3480" i="1"/>
  <c r="O3480" i="1" s="1"/>
  <c r="F3472" i="1"/>
  <c r="O3472" i="1" s="1"/>
  <c r="F3464" i="1"/>
  <c r="O3464" i="1" s="1"/>
  <c r="F3456" i="1"/>
  <c r="O3456" i="1" s="1"/>
  <c r="F3448" i="1"/>
  <c r="O3448" i="1" s="1"/>
  <c r="F3440" i="1"/>
  <c r="O3440" i="1" s="1"/>
  <c r="F3432" i="1"/>
  <c r="O3432" i="1" s="1"/>
  <c r="F3424" i="1"/>
  <c r="O3424" i="1" s="1"/>
  <c r="F3416" i="1"/>
  <c r="O3416" i="1" s="1"/>
  <c r="F3408" i="1"/>
  <c r="O3408" i="1" s="1"/>
  <c r="F3400" i="1"/>
  <c r="O3400" i="1" s="1"/>
  <c r="F3392" i="1"/>
  <c r="O3392" i="1" s="1"/>
  <c r="F3384" i="1"/>
  <c r="O3384" i="1" s="1"/>
  <c r="F3376" i="1"/>
  <c r="O3376" i="1" s="1"/>
  <c r="F3368" i="1"/>
  <c r="O3368" i="1" s="1"/>
  <c r="F3360" i="1"/>
  <c r="O3360" i="1" s="1"/>
  <c r="F3352" i="1"/>
  <c r="O3352" i="1" s="1"/>
  <c r="F3344" i="1"/>
  <c r="O3344" i="1" s="1"/>
  <c r="F3336" i="1"/>
  <c r="O3336" i="1" s="1"/>
  <c r="F3328" i="1"/>
  <c r="O3328" i="1" s="1"/>
  <c r="F3320" i="1"/>
  <c r="O3320" i="1" s="1"/>
  <c r="F3312" i="1"/>
  <c r="O3312" i="1" s="1"/>
  <c r="F3302" i="1"/>
  <c r="O3302" i="1" s="1"/>
  <c r="F3663" i="1"/>
  <c r="O3663" i="1" s="1"/>
  <c r="F3655" i="1"/>
  <c r="O3655" i="1" s="1"/>
  <c r="F3647" i="1"/>
  <c r="O3647" i="1" s="1"/>
  <c r="F3639" i="1"/>
  <c r="O3639" i="1" s="1"/>
  <c r="F3631" i="1"/>
  <c r="O3631" i="1" s="1"/>
  <c r="F3623" i="1"/>
  <c r="O3623" i="1" s="1"/>
  <c r="F3615" i="1"/>
  <c r="O3615" i="1" s="1"/>
  <c r="F3607" i="1"/>
  <c r="O3607" i="1" s="1"/>
  <c r="F3599" i="1"/>
  <c r="O3599" i="1" s="1"/>
  <c r="F3591" i="1"/>
  <c r="O3591" i="1" s="1"/>
  <c r="F3583" i="1"/>
  <c r="O3583" i="1" s="1"/>
  <c r="F3575" i="1"/>
  <c r="O3575" i="1" s="1"/>
  <c r="F3567" i="1"/>
  <c r="O3567" i="1" s="1"/>
  <c r="F3559" i="1"/>
  <c r="O3559" i="1" s="1"/>
  <c r="F3551" i="1"/>
  <c r="O3551" i="1" s="1"/>
  <c r="F3543" i="1"/>
  <c r="O3543" i="1" s="1"/>
  <c r="F3535" i="1"/>
  <c r="O3535" i="1" s="1"/>
  <c r="F3527" i="1"/>
  <c r="O3527" i="1" s="1"/>
  <c r="F3519" i="1"/>
  <c r="O3519" i="1" s="1"/>
  <c r="F3511" i="1"/>
  <c r="O3511" i="1" s="1"/>
  <c r="F3503" i="1"/>
  <c r="O3503" i="1" s="1"/>
  <c r="F3495" i="1"/>
  <c r="O3495" i="1" s="1"/>
  <c r="F3487" i="1"/>
  <c r="O3487" i="1" s="1"/>
  <c r="F3479" i="1"/>
  <c r="O3479" i="1" s="1"/>
  <c r="F3471" i="1"/>
  <c r="O3471" i="1" s="1"/>
  <c r="F3463" i="1"/>
  <c r="O3463" i="1" s="1"/>
  <c r="F3455" i="1"/>
  <c r="O3455" i="1" s="1"/>
  <c r="F3447" i="1"/>
  <c r="O3447" i="1" s="1"/>
  <c r="F3439" i="1"/>
  <c r="O3439" i="1" s="1"/>
  <c r="F3431" i="1"/>
  <c r="O3431" i="1" s="1"/>
  <c r="F3423" i="1"/>
  <c r="O3423" i="1" s="1"/>
  <c r="F3415" i="1"/>
  <c r="O3415" i="1" s="1"/>
  <c r="F3407" i="1"/>
  <c r="O3407" i="1" s="1"/>
  <c r="F3399" i="1"/>
  <c r="O3399" i="1" s="1"/>
  <c r="F3391" i="1"/>
  <c r="O3391" i="1" s="1"/>
  <c r="F3383" i="1"/>
  <c r="O3383" i="1" s="1"/>
  <c r="F3375" i="1"/>
  <c r="O3375" i="1" s="1"/>
  <c r="F3367" i="1"/>
  <c r="O3367" i="1" s="1"/>
  <c r="F3359" i="1"/>
  <c r="O3359" i="1" s="1"/>
  <c r="F3351" i="1"/>
  <c r="O3351" i="1" s="1"/>
  <c r="F3343" i="1"/>
  <c r="O3343" i="1" s="1"/>
  <c r="F3335" i="1"/>
  <c r="O3335" i="1" s="1"/>
  <c r="F3327" i="1"/>
  <c r="O3327" i="1" s="1"/>
  <c r="F3319" i="1"/>
  <c r="O3319" i="1" s="1"/>
  <c r="F3311" i="1"/>
  <c r="O3311" i="1" s="1"/>
  <c r="F3297" i="1"/>
  <c r="O3297" i="1" s="1"/>
  <c r="F3662" i="1"/>
  <c r="O3662" i="1" s="1"/>
  <c r="F3654" i="1"/>
  <c r="O3654" i="1" s="1"/>
  <c r="F3646" i="1"/>
  <c r="O3646" i="1" s="1"/>
  <c r="F3638" i="1"/>
  <c r="O3638" i="1" s="1"/>
  <c r="F3630" i="1"/>
  <c r="O3630" i="1" s="1"/>
  <c r="F3622" i="1"/>
  <c r="O3622" i="1" s="1"/>
  <c r="F3614" i="1"/>
  <c r="O3614" i="1" s="1"/>
  <c r="F3606" i="1"/>
  <c r="O3606" i="1" s="1"/>
  <c r="F3598" i="1"/>
  <c r="O3598" i="1" s="1"/>
  <c r="F3590" i="1"/>
  <c r="O3590" i="1" s="1"/>
  <c r="F3582" i="1"/>
  <c r="O3582" i="1" s="1"/>
  <c r="F3574" i="1"/>
  <c r="O3574" i="1" s="1"/>
  <c r="F3566" i="1"/>
  <c r="O3566" i="1" s="1"/>
  <c r="F3558" i="1"/>
  <c r="O3558" i="1" s="1"/>
  <c r="F3550" i="1"/>
  <c r="O3550" i="1" s="1"/>
  <c r="F3542" i="1"/>
  <c r="O3542" i="1" s="1"/>
  <c r="F3534" i="1"/>
  <c r="O3534" i="1" s="1"/>
  <c r="F3526" i="1"/>
  <c r="O3526" i="1" s="1"/>
  <c r="F3518" i="1"/>
  <c r="O3518" i="1" s="1"/>
  <c r="F3510" i="1"/>
  <c r="O3510" i="1" s="1"/>
  <c r="F3502" i="1"/>
  <c r="O3502" i="1" s="1"/>
  <c r="F3494" i="1"/>
  <c r="O3494" i="1" s="1"/>
  <c r="F3486" i="1"/>
  <c r="O3486" i="1" s="1"/>
  <c r="F3478" i="1"/>
  <c r="O3478" i="1" s="1"/>
  <c r="F3470" i="1"/>
  <c r="O3470" i="1" s="1"/>
  <c r="F3462" i="1"/>
  <c r="O3462" i="1" s="1"/>
  <c r="F3454" i="1"/>
  <c r="O3454" i="1" s="1"/>
  <c r="F3446" i="1"/>
  <c r="O3446" i="1" s="1"/>
  <c r="F3438" i="1"/>
  <c r="O3438" i="1" s="1"/>
  <c r="F3430" i="1"/>
  <c r="O3430" i="1" s="1"/>
  <c r="F3422" i="1"/>
  <c r="O3422" i="1" s="1"/>
  <c r="F3414" i="1"/>
  <c r="O3414" i="1" s="1"/>
  <c r="F3406" i="1"/>
  <c r="O3406" i="1" s="1"/>
  <c r="F3398" i="1"/>
  <c r="O3398" i="1" s="1"/>
  <c r="F3390" i="1"/>
  <c r="O3390" i="1" s="1"/>
  <c r="F3382" i="1"/>
  <c r="O3382" i="1" s="1"/>
  <c r="F3374" i="1"/>
  <c r="O3374" i="1" s="1"/>
  <c r="F3366" i="1"/>
  <c r="O3366" i="1" s="1"/>
  <c r="F3358" i="1"/>
  <c r="O3358" i="1" s="1"/>
  <c r="F3350" i="1"/>
  <c r="O3350" i="1" s="1"/>
  <c r="F3342" i="1"/>
  <c r="O3342" i="1" s="1"/>
  <c r="F3334" i="1"/>
  <c r="O3334" i="1" s="1"/>
  <c r="F3326" i="1"/>
  <c r="O3326" i="1" s="1"/>
  <c r="F3318" i="1"/>
  <c r="O3318" i="1" s="1"/>
  <c r="F3310" i="1"/>
  <c r="O3310" i="1" s="1"/>
  <c r="F3294" i="1"/>
  <c r="O3294" i="1" s="1"/>
  <c r="C3350" i="1"/>
  <c r="B3350" i="1" s="1"/>
  <c r="A14" i="1"/>
  <c r="C14" i="1"/>
  <c r="B14" i="1" s="1"/>
  <c r="A15" i="1"/>
  <c r="C15" i="1"/>
  <c r="B15" i="1" s="1"/>
  <c r="A16" i="1"/>
  <c r="C16" i="1"/>
  <c r="B16" i="1" s="1"/>
  <c r="A17" i="1"/>
  <c r="C17" i="1"/>
  <c r="B17" i="1" s="1"/>
  <c r="A18" i="1"/>
  <c r="C18" i="1"/>
  <c r="B18" i="1" s="1"/>
  <c r="A19" i="1"/>
  <c r="C19" i="1"/>
  <c r="B19" i="1" s="1"/>
  <c r="A20" i="1"/>
  <c r="C20" i="1"/>
  <c r="B20" i="1" s="1"/>
  <c r="A21" i="1"/>
  <c r="C21" i="1"/>
  <c r="B21" i="1" s="1"/>
  <c r="A22" i="1"/>
  <c r="C22" i="1"/>
  <c r="B22" i="1" s="1"/>
  <c r="A23" i="1"/>
  <c r="C23" i="1"/>
  <c r="B23" i="1" s="1"/>
  <c r="A24" i="1"/>
  <c r="C24" i="1"/>
  <c r="B24" i="1" s="1"/>
  <c r="A25" i="1"/>
  <c r="C25" i="1"/>
  <c r="B25" i="1" s="1"/>
  <c r="A26" i="1"/>
  <c r="C26" i="1"/>
  <c r="B26" i="1" s="1"/>
  <c r="A27" i="1"/>
  <c r="C27" i="1"/>
  <c r="B27" i="1" s="1"/>
  <c r="A28" i="1"/>
  <c r="C28" i="1"/>
  <c r="B28" i="1" s="1"/>
  <c r="A29" i="1"/>
  <c r="C29" i="1"/>
  <c r="B29" i="1" s="1"/>
  <c r="A30" i="1"/>
  <c r="C30" i="1"/>
  <c r="B30" i="1" s="1"/>
  <c r="A31" i="1"/>
  <c r="C31" i="1"/>
  <c r="B31" i="1" s="1"/>
  <c r="A32" i="1"/>
  <c r="C32" i="1"/>
  <c r="B32" i="1" s="1"/>
  <c r="A33" i="1"/>
  <c r="C33" i="1"/>
  <c r="B33" i="1" s="1"/>
  <c r="A34" i="1"/>
  <c r="C34" i="1"/>
  <c r="B34" i="1" s="1"/>
  <c r="A35" i="1"/>
  <c r="C35" i="1"/>
  <c r="B35" i="1" s="1"/>
  <c r="A36" i="1"/>
  <c r="C36" i="1"/>
  <c r="B36" i="1" s="1"/>
  <c r="A37" i="1"/>
  <c r="C37" i="1"/>
  <c r="B37" i="1" s="1"/>
  <c r="A38" i="1"/>
  <c r="C38" i="1"/>
  <c r="B38" i="1" s="1"/>
  <c r="A39" i="1"/>
  <c r="C39" i="1"/>
  <c r="B39" i="1" s="1"/>
  <c r="A40" i="1"/>
  <c r="C40" i="1"/>
  <c r="B40" i="1" s="1"/>
  <c r="A41" i="1"/>
  <c r="C41" i="1"/>
  <c r="B41" i="1" s="1"/>
  <c r="A42" i="1"/>
  <c r="C42" i="1"/>
  <c r="B42" i="1" s="1"/>
  <c r="A43" i="1"/>
  <c r="C43" i="1"/>
  <c r="B43" i="1" s="1"/>
  <c r="A44" i="1"/>
  <c r="C44" i="1"/>
  <c r="B44" i="1" s="1"/>
  <c r="A45" i="1"/>
  <c r="C45" i="1"/>
  <c r="B45" i="1" s="1"/>
  <c r="A46" i="1"/>
  <c r="C46" i="1"/>
  <c r="B46" i="1" s="1"/>
  <c r="A47" i="1"/>
  <c r="C47" i="1"/>
  <c r="B47" i="1" s="1"/>
  <c r="A48" i="1"/>
  <c r="C48" i="1"/>
  <c r="B48" i="1" s="1"/>
  <c r="A49" i="1"/>
  <c r="C49" i="1"/>
  <c r="B49" i="1" s="1"/>
  <c r="A50" i="1"/>
  <c r="C50" i="1"/>
  <c r="B50" i="1" s="1"/>
  <c r="A51" i="1"/>
  <c r="C51" i="1"/>
  <c r="B51" i="1" s="1"/>
  <c r="A52" i="1"/>
  <c r="C52" i="1"/>
  <c r="B52" i="1" s="1"/>
  <c r="A53" i="1"/>
  <c r="C53" i="1"/>
  <c r="B53" i="1" s="1"/>
  <c r="A54" i="1"/>
  <c r="C54" i="1"/>
  <c r="B54" i="1" s="1"/>
  <c r="A55" i="1"/>
  <c r="C55" i="1"/>
  <c r="B55" i="1" s="1"/>
  <c r="A56" i="1"/>
  <c r="C56" i="1"/>
  <c r="B56" i="1" s="1"/>
  <c r="A57" i="1"/>
  <c r="C57" i="1"/>
  <c r="B57" i="1" s="1"/>
  <c r="A58" i="1"/>
  <c r="C58" i="1"/>
  <c r="B58" i="1" s="1"/>
  <c r="A59" i="1"/>
  <c r="C59" i="1"/>
  <c r="B59" i="1" s="1"/>
  <c r="A60" i="1"/>
  <c r="C60" i="1"/>
  <c r="B60" i="1" s="1"/>
  <c r="A61" i="1"/>
  <c r="C61" i="1"/>
  <c r="B61" i="1" s="1"/>
  <c r="A62" i="1"/>
  <c r="C62" i="1"/>
  <c r="B62" i="1" s="1"/>
  <c r="A63" i="1"/>
  <c r="C63" i="1"/>
  <c r="B63" i="1" s="1"/>
  <c r="A64" i="1"/>
  <c r="C64" i="1"/>
  <c r="B64" i="1" s="1"/>
  <c r="A65" i="1"/>
  <c r="C65" i="1"/>
  <c r="B65" i="1" s="1"/>
  <c r="A66" i="1"/>
  <c r="C66" i="1"/>
  <c r="B66" i="1" s="1"/>
  <c r="A67" i="1"/>
  <c r="C67" i="1"/>
  <c r="B67" i="1" s="1"/>
  <c r="A68" i="1"/>
  <c r="C68" i="1"/>
  <c r="B68" i="1" s="1"/>
  <c r="A69" i="1"/>
  <c r="C69" i="1"/>
  <c r="B69" i="1" s="1"/>
  <c r="A70" i="1"/>
  <c r="C70" i="1"/>
  <c r="B70" i="1" s="1"/>
  <c r="A71" i="1"/>
  <c r="C71" i="1"/>
  <c r="B71" i="1" s="1"/>
  <c r="A72" i="1"/>
  <c r="C72" i="1"/>
  <c r="B72" i="1" s="1"/>
  <c r="A73" i="1"/>
  <c r="C73" i="1"/>
  <c r="B73" i="1" s="1"/>
  <c r="A74" i="1"/>
  <c r="C74" i="1"/>
  <c r="B74" i="1" s="1"/>
  <c r="A75" i="1"/>
  <c r="C75" i="1"/>
  <c r="B75" i="1" s="1"/>
  <c r="A76" i="1"/>
  <c r="C76" i="1"/>
  <c r="B76" i="1" s="1"/>
  <c r="A77" i="1"/>
  <c r="C77" i="1"/>
  <c r="B77" i="1" s="1"/>
  <c r="A78" i="1"/>
  <c r="C78" i="1"/>
  <c r="B78" i="1" s="1"/>
  <c r="A79" i="1"/>
  <c r="C79" i="1"/>
  <c r="B79" i="1" s="1"/>
  <c r="A80" i="1"/>
  <c r="C80" i="1"/>
  <c r="B80" i="1" s="1"/>
  <c r="A81" i="1"/>
  <c r="C81" i="1"/>
  <c r="B81" i="1" s="1"/>
  <c r="A82" i="1"/>
  <c r="C82" i="1"/>
  <c r="B82" i="1" s="1"/>
  <c r="A83" i="1"/>
  <c r="C83" i="1"/>
  <c r="B83" i="1" s="1"/>
  <c r="A84" i="1"/>
  <c r="C84" i="1"/>
  <c r="B84" i="1" s="1"/>
  <c r="A85" i="1"/>
  <c r="C85" i="1"/>
  <c r="B85" i="1" s="1"/>
  <c r="A86" i="1"/>
  <c r="C86" i="1"/>
  <c r="B86" i="1" s="1"/>
  <c r="A87" i="1"/>
  <c r="C87" i="1"/>
  <c r="B87" i="1" s="1"/>
  <c r="A88" i="1"/>
  <c r="C88" i="1"/>
  <c r="B88" i="1" s="1"/>
  <c r="A89" i="1"/>
  <c r="C89" i="1"/>
  <c r="B89" i="1" s="1"/>
  <c r="A90" i="1"/>
  <c r="C90" i="1"/>
  <c r="B90" i="1" s="1"/>
  <c r="A91" i="1"/>
  <c r="C91" i="1"/>
  <c r="B91" i="1" s="1"/>
  <c r="A92" i="1"/>
  <c r="C92" i="1"/>
  <c r="B92" i="1" s="1"/>
  <c r="A93" i="1"/>
  <c r="C93" i="1"/>
  <c r="B93" i="1" s="1"/>
  <c r="A94" i="1"/>
  <c r="C94" i="1"/>
  <c r="B94" i="1" s="1"/>
  <c r="A95" i="1"/>
  <c r="C95" i="1"/>
  <c r="B95" i="1" s="1"/>
  <c r="A96" i="1"/>
  <c r="C96" i="1"/>
  <c r="B96" i="1" s="1"/>
  <c r="A97" i="1"/>
  <c r="C97" i="1"/>
  <c r="B97" i="1" s="1"/>
  <c r="A98" i="1"/>
  <c r="C98" i="1"/>
  <c r="B98" i="1" s="1"/>
  <c r="A99" i="1"/>
  <c r="C99" i="1"/>
  <c r="B99" i="1" s="1"/>
  <c r="A100" i="1"/>
  <c r="C100" i="1"/>
  <c r="B100" i="1" s="1"/>
  <c r="A101" i="1"/>
  <c r="C101" i="1"/>
  <c r="B101" i="1" s="1"/>
  <c r="A102" i="1"/>
  <c r="C102" i="1"/>
  <c r="B102" i="1" s="1"/>
  <c r="A103" i="1"/>
  <c r="C103" i="1"/>
  <c r="B103" i="1" s="1"/>
  <c r="A104" i="1"/>
  <c r="C104" i="1"/>
  <c r="B104" i="1" s="1"/>
  <c r="A105" i="1"/>
  <c r="C105" i="1"/>
  <c r="B105" i="1" s="1"/>
  <c r="A106" i="1"/>
  <c r="C106" i="1"/>
  <c r="B106" i="1" s="1"/>
  <c r="A107" i="1"/>
  <c r="C107" i="1"/>
  <c r="B107" i="1" s="1"/>
  <c r="A108" i="1"/>
  <c r="C108" i="1"/>
  <c r="B108" i="1" s="1"/>
  <c r="A109" i="1"/>
  <c r="C109" i="1"/>
  <c r="B109" i="1" s="1"/>
  <c r="A110" i="1"/>
  <c r="C110" i="1"/>
  <c r="B110" i="1" s="1"/>
  <c r="A111" i="1"/>
  <c r="C111" i="1"/>
  <c r="B111" i="1" s="1"/>
  <c r="A112" i="1"/>
  <c r="C112" i="1"/>
  <c r="B112" i="1" s="1"/>
  <c r="A113" i="1"/>
  <c r="C113" i="1"/>
  <c r="B113" i="1" s="1"/>
  <c r="A114" i="1"/>
  <c r="C114" i="1"/>
  <c r="B114" i="1" s="1"/>
  <c r="A115" i="1"/>
  <c r="C115" i="1"/>
  <c r="B115" i="1" s="1"/>
  <c r="A116" i="1"/>
  <c r="C116" i="1"/>
  <c r="B116" i="1" s="1"/>
  <c r="A117" i="1"/>
  <c r="C117" i="1"/>
  <c r="B117" i="1" s="1"/>
  <c r="A118" i="1"/>
  <c r="C118" i="1"/>
  <c r="B118" i="1" s="1"/>
  <c r="A119" i="1"/>
  <c r="C119" i="1"/>
  <c r="B119" i="1" s="1"/>
  <c r="A120" i="1"/>
  <c r="C120" i="1"/>
  <c r="B120" i="1" s="1"/>
  <c r="A121" i="1"/>
  <c r="C121" i="1"/>
  <c r="B121" i="1" s="1"/>
  <c r="A122" i="1"/>
  <c r="C122" i="1"/>
  <c r="B122" i="1" s="1"/>
  <c r="A123" i="1"/>
  <c r="C123" i="1"/>
  <c r="B123" i="1" s="1"/>
  <c r="A124" i="1"/>
  <c r="C124" i="1"/>
  <c r="B124" i="1" s="1"/>
  <c r="A125" i="1"/>
  <c r="C125" i="1"/>
  <c r="B125" i="1" s="1"/>
  <c r="A126" i="1"/>
  <c r="C126" i="1"/>
  <c r="B126" i="1" s="1"/>
  <c r="A127" i="1"/>
  <c r="C127" i="1"/>
  <c r="B127" i="1" s="1"/>
  <c r="A128" i="1"/>
  <c r="C128" i="1"/>
  <c r="B128" i="1" s="1"/>
  <c r="A129" i="1"/>
  <c r="C129" i="1"/>
  <c r="B129" i="1" s="1"/>
  <c r="A130" i="1"/>
  <c r="C130" i="1"/>
  <c r="B130" i="1" s="1"/>
  <c r="A131" i="1"/>
  <c r="C131" i="1"/>
  <c r="B131" i="1" s="1"/>
  <c r="A132" i="1"/>
  <c r="C132" i="1"/>
  <c r="B132" i="1" s="1"/>
  <c r="A133" i="1"/>
  <c r="C133" i="1"/>
  <c r="B133" i="1" s="1"/>
  <c r="A134" i="1"/>
  <c r="C134" i="1"/>
  <c r="B134" i="1" s="1"/>
  <c r="A135" i="1"/>
  <c r="C135" i="1"/>
  <c r="B135" i="1" s="1"/>
  <c r="A136" i="1"/>
  <c r="C136" i="1"/>
  <c r="B136" i="1" s="1"/>
  <c r="A137" i="1"/>
  <c r="C137" i="1"/>
  <c r="B137" i="1" s="1"/>
  <c r="A138" i="1"/>
  <c r="C138" i="1"/>
  <c r="B138" i="1" s="1"/>
  <c r="A139" i="1"/>
  <c r="C139" i="1"/>
  <c r="B139" i="1" s="1"/>
  <c r="A140" i="1"/>
  <c r="C140" i="1"/>
  <c r="B140" i="1" s="1"/>
  <c r="A141" i="1"/>
  <c r="C141" i="1"/>
  <c r="B141" i="1" s="1"/>
  <c r="A142" i="1"/>
  <c r="C142" i="1"/>
  <c r="B142" i="1" s="1"/>
  <c r="A143" i="1"/>
  <c r="C143" i="1"/>
  <c r="B143" i="1" s="1"/>
  <c r="A144" i="1"/>
  <c r="C144" i="1"/>
  <c r="B144" i="1" s="1"/>
  <c r="A145" i="1"/>
  <c r="C145" i="1"/>
  <c r="B145" i="1" s="1"/>
  <c r="A146" i="1"/>
  <c r="C146" i="1"/>
  <c r="B146" i="1" s="1"/>
  <c r="A147" i="1"/>
  <c r="C147" i="1"/>
  <c r="B147" i="1" s="1"/>
  <c r="A148" i="1"/>
  <c r="C148" i="1"/>
  <c r="B148" i="1" s="1"/>
  <c r="A149" i="1"/>
  <c r="C149" i="1"/>
  <c r="B149" i="1" s="1"/>
  <c r="A150" i="1"/>
  <c r="C150" i="1"/>
  <c r="B150" i="1" s="1"/>
  <c r="A151" i="1"/>
  <c r="C151" i="1"/>
  <c r="B151" i="1" s="1"/>
  <c r="A152" i="1"/>
  <c r="C152" i="1"/>
  <c r="B152" i="1" s="1"/>
  <c r="A153" i="1"/>
  <c r="C153" i="1"/>
  <c r="B153" i="1" s="1"/>
  <c r="A154" i="1"/>
  <c r="C154" i="1"/>
  <c r="B154" i="1" s="1"/>
  <c r="A155" i="1"/>
  <c r="C155" i="1"/>
  <c r="B155" i="1" s="1"/>
  <c r="A156" i="1"/>
  <c r="C156" i="1"/>
  <c r="B156" i="1" s="1"/>
  <c r="A157" i="1"/>
  <c r="C157" i="1"/>
  <c r="B157" i="1" s="1"/>
  <c r="A158" i="1"/>
  <c r="C158" i="1"/>
  <c r="B158" i="1" s="1"/>
  <c r="A159" i="1"/>
  <c r="C159" i="1"/>
  <c r="B159" i="1" s="1"/>
  <c r="A160" i="1"/>
  <c r="C160" i="1"/>
  <c r="B160" i="1" s="1"/>
  <c r="A161" i="1"/>
  <c r="C161" i="1"/>
  <c r="B161" i="1" s="1"/>
  <c r="A162" i="1"/>
  <c r="C162" i="1"/>
  <c r="B162" i="1" s="1"/>
  <c r="A163" i="1"/>
  <c r="C163" i="1"/>
  <c r="B163" i="1" s="1"/>
  <c r="A164" i="1"/>
  <c r="C164" i="1"/>
  <c r="B164" i="1" s="1"/>
  <c r="A165" i="1"/>
  <c r="C165" i="1"/>
  <c r="B165" i="1" s="1"/>
  <c r="A166" i="1"/>
  <c r="C166" i="1"/>
  <c r="B166" i="1" s="1"/>
  <c r="A167" i="1"/>
  <c r="C167" i="1"/>
  <c r="B167" i="1" s="1"/>
  <c r="A168" i="1"/>
  <c r="C168" i="1"/>
  <c r="B168" i="1" s="1"/>
  <c r="A169" i="1"/>
  <c r="C169" i="1"/>
  <c r="B169" i="1" s="1"/>
  <c r="A170" i="1"/>
  <c r="C170" i="1"/>
  <c r="B170" i="1" s="1"/>
  <c r="A171" i="1"/>
  <c r="C171" i="1"/>
  <c r="B171" i="1" s="1"/>
  <c r="A172" i="1"/>
  <c r="C172" i="1"/>
  <c r="B172" i="1" s="1"/>
  <c r="A173" i="1"/>
  <c r="C173" i="1"/>
  <c r="B173" i="1" s="1"/>
  <c r="A174" i="1"/>
  <c r="C174" i="1"/>
  <c r="B174" i="1" s="1"/>
  <c r="A175" i="1"/>
  <c r="C175" i="1"/>
  <c r="B175" i="1" s="1"/>
  <c r="A176" i="1"/>
  <c r="C176" i="1"/>
  <c r="B176" i="1" s="1"/>
  <c r="A177" i="1"/>
  <c r="C177" i="1"/>
  <c r="B177" i="1" s="1"/>
  <c r="A178" i="1"/>
  <c r="C178" i="1"/>
  <c r="B178" i="1" s="1"/>
  <c r="A179" i="1"/>
  <c r="C179" i="1"/>
  <c r="B179" i="1" s="1"/>
  <c r="A180" i="1"/>
  <c r="C180" i="1"/>
  <c r="B180" i="1" s="1"/>
  <c r="A181" i="1"/>
  <c r="C181" i="1"/>
  <c r="B181" i="1" s="1"/>
  <c r="A182" i="1"/>
  <c r="C182" i="1"/>
  <c r="B182" i="1" s="1"/>
  <c r="A183" i="1"/>
  <c r="C183" i="1"/>
  <c r="B183" i="1" s="1"/>
  <c r="A184" i="1"/>
  <c r="C184" i="1"/>
  <c r="B184" i="1" s="1"/>
  <c r="A185" i="1"/>
  <c r="C185" i="1"/>
  <c r="B185" i="1" s="1"/>
  <c r="A186" i="1"/>
  <c r="C186" i="1"/>
  <c r="B186" i="1" s="1"/>
  <c r="A187" i="1"/>
  <c r="C187" i="1"/>
  <c r="B187" i="1" s="1"/>
  <c r="A188" i="1"/>
  <c r="C188" i="1"/>
  <c r="B188" i="1" s="1"/>
  <c r="A189" i="1"/>
  <c r="C189" i="1"/>
  <c r="B189" i="1" s="1"/>
  <c r="A190" i="1"/>
  <c r="C190" i="1"/>
  <c r="B190" i="1" s="1"/>
  <c r="A191" i="1"/>
  <c r="C191" i="1"/>
  <c r="B191" i="1" s="1"/>
  <c r="A192" i="1"/>
  <c r="C192" i="1"/>
  <c r="B192" i="1" s="1"/>
  <c r="A193" i="1"/>
  <c r="C193" i="1"/>
  <c r="B193" i="1" s="1"/>
  <c r="A194" i="1"/>
  <c r="C194" i="1"/>
  <c r="B194" i="1" s="1"/>
  <c r="A195" i="1"/>
  <c r="C195" i="1"/>
  <c r="B195" i="1" s="1"/>
  <c r="A196" i="1"/>
  <c r="C196" i="1"/>
  <c r="B196" i="1" s="1"/>
  <c r="A197" i="1"/>
  <c r="C197" i="1"/>
  <c r="B197" i="1" s="1"/>
  <c r="A198" i="1"/>
  <c r="C198" i="1"/>
  <c r="B198" i="1" s="1"/>
  <c r="A199" i="1"/>
  <c r="C199" i="1"/>
  <c r="B199" i="1" s="1"/>
  <c r="A200" i="1"/>
  <c r="C200" i="1"/>
  <c r="B200" i="1" s="1"/>
  <c r="A201" i="1"/>
  <c r="C201" i="1"/>
  <c r="B201" i="1" s="1"/>
  <c r="A202" i="1"/>
  <c r="C202" i="1"/>
  <c r="B202" i="1" s="1"/>
  <c r="A203" i="1"/>
  <c r="C203" i="1"/>
  <c r="B203" i="1" s="1"/>
  <c r="A204" i="1"/>
  <c r="C204" i="1"/>
  <c r="B204" i="1" s="1"/>
  <c r="A205" i="1"/>
  <c r="C205" i="1"/>
  <c r="B205" i="1" s="1"/>
  <c r="A206" i="1"/>
  <c r="C206" i="1"/>
  <c r="B206" i="1" s="1"/>
  <c r="A207" i="1"/>
  <c r="C207" i="1"/>
  <c r="B207" i="1" s="1"/>
  <c r="A208" i="1"/>
  <c r="C208" i="1"/>
  <c r="B208" i="1" s="1"/>
  <c r="A209" i="1"/>
  <c r="C209" i="1"/>
  <c r="B209" i="1" s="1"/>
  <c r="A210" i="1"/>
  <c r="C210" i="1"/>
  <c r="B210" i="1" s="1"/>
  <c r="A211" i="1"/>
  <c r="C211" i="1"/>
  <c r="B211" i="1" s="1"/>
  <c r="A212" i="1"/>
  <c r="C212" i="1"/>
  <c r="B212" i="1" s="1"/>
  <c r="A213" i="1"/>
  <c r="C213" i="1"/>
  <c r="B213" i="1" s="1"/>
  <c r="A214" i="1"/>
  <c r="C214" i="1"/>
  <c r="B214" i="1" s="1"/>
  <c r="A215" i="1"/>
  <c r="C215" i="1"/>
  <c r="B215" i="1" s="1"/>
  <c r="A216" i="1"/>
  <c r="C216" i="1"/>
  <c r="B216" i="1" s="1"/>
  <c r="A217" i="1"/>
  <c r="C217" i="1"/>
  <c r="B217" i="1" s="1"/>
  <c r="A218" i="1"/>
  <c r="C218" i="1"/>
  <c r="B218" i="1" s="1"/>
  <c r="A219" i="1"/>
  <c r="C219" i="1"/>
  <c r="B219" i="1" s="1"/>
  <c r="A220" i="1"/>
  <c r="C220" i="1"/>
  <c r="B220" i="1" s="1"/>
  <c r="A221" i="1"/>
  <c r="C221" i="1"/>
  <c r="B221" i="1" s="1"/>
  <c r="A222" i="1"/>
  <c r="C222" i="1"/>
  <c r="B222" i="1" s="1"/>
  <c r="A223" i="1"/>
  <c r="C223" i="1"/>
  <c r="B223" i="1" s="1"/>
  <c r="A224" i="1"/>
  <c r="C224" i="1"/>
  <c r="B224" i="1" s="1"/>
  <c r="A225" i="1"/>
  <c r="C225" i="1"/>
  <c r="B225" i="1" s="1"/>
  <c r="A226" i="1"/>
  <c r="C226" i="1"/>
  <c r="B226" i="1" s="1"/>
  <c r="A227" i="1"/>
  <c r="C227" i="1"/>
  <c r="B227" i="1" s="1"/>
  <c r="A228" i="1"/>
  <c r="C228" i="1"/>
  <c r="B228" i="1" s="1"/>
  <c r="A229" i="1"/>
  <c r="C229" i="1"/>
  <c r="B229" i="1" s="1"/>
  <c r="A230" i="1"/>
  <c r="C230" i="1"/>
  <c r="B230" i="1" s="1"/>
  <c r="A231" i="1"/>
  <c r="C231" i="1"/>
  <c r="B231" i="1" s="1"/>
  <c r="A232" i="1"/>
  <c r="C232" i="1"/>
  <c r="B232" i="1" s="1"/>
  <c r="A233" i="1"/>
  <c r="C233" i="1"/>
  <c r="B233" i="1" s="1"/>
  <c r="A234" i="1"/>
  <c r="C234" i="1"/>
  <c r="B234" i="1" s="1"/>
  <c r="A235" i="1"/>
  <c r="C235" i="1"/>
  <c r="B235" i="1" s="1"/>
  <c r="A236" i="1"/>
  <c r="C236" i="1"/>
  <c r="B236" i="1" s="1"/>
  <c r="A237" i="1"/>
  <c r="C237" i="1"/>
  <c r="B237" i="1" s="1"/>
  <c r="A238" i="1"/>
  <c r="C238" i="1"/>
  <c r="B238" i="1" s="1"/>
  <c r="A239" i="1"/>
  <c r="C239" i="1"/>
  <c r="B239" i="1" s="1"/>
  <c r="A240" i="1"/>
  <c r="C240" i="1"/>
  <c r="B240" i="1" s="1"/>
  <c r="A241" i="1"/>
  <c r="C241" i="1"/>
  <c r="B241" i="1" s="1"/>
  <c r="A242" i="1"/>
  <c r="C242" i="1"/>
  <c r="B242" i="1" s="1"/>
  <c r="A243" i="1"/>
  <c r="C243" i="1"/>
  <c r="B243" i="1" s="1"/>
  <c r="A244" i="1"/>
  <c r="C244" i="1"/>
  <c r="B244" i="1" s="1"/>
  <c r="A245" i="1"/>
  <c r="C245" i="1"/>
  <c r="B245" i="1" s="1"/>
  <c r="A246" i="1"/>
  <c r="C246" i="1"/>
  <c r="B246" i="1" s="1"/>
  <c r="A247" i="1"/>
  <c r="C247" i="1"/>
  <c r="B247" i="1" s="1"/>
  <c r="A248" i="1"/>
  <c r="C248" i="1"/>
  <c r="B248" i="1" s="1"/>
  <c r="A249" i="1"/>
  <c r="C249" i="1"/>
  <c r="B249" i="1" s="1"/>
  <c r="A250" i="1"/>
  <c r="C250" i="1"/>
  <c r="B250" i="1" s="1"/>
  <c r="A251" i="1"/>
  <c r="C251" i="1"/>
  <c r="B251" i="1" s="1"/>
  <c r="A252" i="1"/>
  <c r="C252" i="1"/>
  <c r="B252" i="1" s="1"/>
  <c r="A253" i="1"/>
  <c r="C253" i="1"/>
  <c r="B253" i="1" s="1"/>
  <c r="A254" i="1"/>
  <c r="C254" i="1"/>
  <c r="B254" i="1" s="1"/>
  <c r="A255" i="1"/>
  <c r="C255" i="1"/>
  <c r="B255" i="1" s="1"/>
  <c r="A256" i="1"/>
  <c r="C256" i="1"/>
  <c r="B256" i="1" s="1"/>
  <c r="A257" i="1"/>
  <c r="C257" i="1"/>
  <c r="B257" i="1" s="1"/>
  <c r="A258" i="1"/>
  <c r="C258" i="1"/>
  <c r="B258" i="1" s="1"/>
  <c r="A259" i="1"/>
  <c r="C259" i="1"/>
  <c r="B259" i="1" s="1"/>
  <c r="A260" i="1"/>
  <c r="C260" i="1"/>
  <c r="B260" i="1" s="1"/>
  <c r="A261" i="1"/>
  <c r="C261" i="1"/>
  <c r="B261" i="1" s="1"/>
  <c r="A262" i="1"/>
  <c r="C262" i="1"/>
  <c r="B262" i="1" s="1"/>
  <c r="A263" i="1"/>
  <c r="C263" i="1"/>
  <c r="B263" i="1" s="1"/>
  <c r="A264" i="1"/>
  <c r="C264" i="1"/>
  <c r="B264" i="1" s="1"/>
  <c r="A265" i="1"/>
  <c r="C265" i="1"/>
  <c r="B265" i="1" s="1"/>
  <c r="A266" i="1"/>
  <c r="C266" i="1"/>
  <c r="B266" i="1" s="1"/>
  <c r="A267" i="1"/>
  <c r="C267" i="1"/>
  <c r="B267" i="1" s="1"/>
  <c r="A268" i="1"/>
  <c r="C268" i="1"/>
  <c r="B268" i="1" s="1"/>
  <c r="A269" i="1"/>
  <c r="C269" i="1"/>
  <c r="B269" i="1" s="1"/>
  <c r="A270" i="1"/>
  <c r="C270" i="1"/>
  <c r="B270" i="1" s="1"/>
  <c r="A271" i="1"/>
  <c r="C271" i="1"/>
  <c r="B271" i="1" s="1"/>
  <c r="A272" i="1"/>
  <c r="C272" i="1"/>
  <c r="B272" i="1" s="1"/>
  <c r="A273" i="1"/>
  <c r="C273" i="1"/>
  <c r="B273" i="1" s="1"/>
  <c r="A274" i="1"/>
  <c r="C274" i="1"/>
  <c r="B274" i="1" s="1"/>
  <c r="A275" i="1"/>
  <c r="C275" i="1"/>
  <c r="B275" i="1" s="1"/>
  <c r="A276" i="1"/>
  <c r="C276" i="1"/>
  <c r="B276" i="1" s="1"/>
  <c r="A277" i="1"/>
  <c r="C277" i="1"/>
  <c r="B277" i="1" s="1"/>
  <c r="A278" i="1"/>
  <c r="C278" i="1"/>
  <c r="B278" i="1" s="1"/>
  <c r="A279" i="1"/>
  <c r="C279" i="1"/>
  <c r="B279" i="1" s="1"/>
  <c r="A280" i="1"/>
  <c r="C280" i="1"/>
  <c r="B280" i="1" s="1"/>
  <c r="A281" i="1"/>
  <c r="C281" i="1"/>
  <c r="B281" i="1" s="1"/>
  <c r="A282" i="1"/>
  <c r="C282" i="1"/>
  <c r="B282" i="1" s="1"/>
  <c r="A283" i="1"/>
  <c r="C283" i="1"/>
  <c r="B283" i="1" s="1"/>
  <c r="A284" i="1"/>
  <c r="C284" i="1"/>
  <c r="B284" i="1" s="1"/>
  <c r="A285" i="1"/>
  <c r="C285" i="1"/>
  <c r="B285" i="1" s="1"/>
  <c r="A286" i="1"/>
  <c r="C286" i="1"/>
  <c r="B286" i="1" s="1"/>
  <c r="A287" i="1"/>
  <c r="C287" i="1"/>
  <c r="B287" i="1" s="1"/>
  <c r="A288" i="1"/>
  <c r="C288" i="1"/>
  <c r="B288" i="1" s="1"/>
  <c r="A289" i="1"/>
  <c r="C289" i="1"/>
  <c r="B289" i="1" s="1"/>
  <c r="A290" i="1"/>
  <c r="C290" i="1"/>
  <c r="B290" i="1" s="1"/>
  <c r="A291" i="1"/>
  <c r="C291" i="1"/>
  <c r="B291" i="1" s="1"/>
  <c r="A292" i="1"/>
  <c r="C292" i="1"/>
  <c r="B292" i="1" s="1"/>
  <c r="A293" i="1"/>
  <c r="C293" i="1"/>
  <c r="B293" i="1" s="1"/>
  <c r="A294" i="1"/>
  <c r="C294" i="1"/>
  <c r="B294" i="1" s="1"/>
  <c r="A295" i="1"/>
  <c r="C295" i="1"/>
  <c r="B295" i="1" s="1"/>
  <c r="A296" i="1"/>
  <c r="C296" i="1"/>
  <c r="B296" i="1" s="1"/>
  <c r="A297" i="1"/>
  <c r="C297" i="1"/>
  <c r="B297" i="1" s="1"/>
  <c r="A298" i="1"/>
  <c r="C298" i="1"/>
  <c r="B298" i="1" s="1"/>
  <c r="A299" i="1"/>
  <c r="C299" i="1"/>
  <c r="B299" i="1" s="1"/>
  <c r="A300" i="1"/>
  <c r="C300" i="1"/>
  <c r="B300" i="1" s="1"/>
  <c r="A301" i="1"/>
  <c r="C301" i="1"/>
  <c r="B301" i="1" s="1"/>
  <c r="A302" i="1"/>
  <c r="C302" i="1"/>
  <c r="B302" i="1" s="1"/>
  <c r="A303" i="1"/>
  <c r="C303" i="1"/>
  <c r="B303" i="1" s="1"/>
  <c r="A304" i="1"/>
  <c r="C304" i="1"/>
  <c r="B304" i="1" s="1"/>
  <c r="A305" i="1"/>
  <c r="C305" i="1"/>
  <c r="B305" i="1" s="1"/>
  <c r="A306" i="1"/>
  <c r="C306" i="1"/>
  <c r="B306" i="1" s="1"/>
  <c r="A307" i="1"/>
  <c r="C307" i="1"/>
  <c r="B307" i="1" s="1"/>
  <c r="A308" i="1"/>
  <c r="C308" i="1"/>
  <c r="B308" i="1" s="1"/>
  <c r="A309" i="1"/>
  <c r="C309" i="1"/>
  <c r="B309" i="1" s="1"/>
  <c r="A310" i="1"/>
  <c r="C310" i="1"/>
  <c r="B310" i="1" s="1"/>
  <c r="A311" i="1"/>
  <c r="C311" i="1"/>
  <c r="B311" i="1" s="1"/>
  <c r="A312" i="1"/>
  <c r="C312" i="1"/>
  <c r="B312" i="1" s="1"/>
  <c r="A313" i="1"/>
  <c r="C313" i="1"/>
  <c r="B313" i="1" s="1"/>
  <c r="A314" i="1"/>
  <c r="C314" i="1"/>
  <c r="B314" i="1" s="1"/>
  <c r="A315" i="1"/>
  <c r="C315" i="1"/>
  <c r="B315" i="1" s="1"/>
  <c r="A316" i="1"/>
  <c r="C316" i="1"/>
  <c r="B316" i="1" s="1"/>
  <c r="A317" i="1"/>
  <c r="C317" i="1"/>
  <c r="B317" i="1" s="1"/>
  <c r="A318" i="1"/>
  <c r="C318" i="1"/>
  <c r="B318" i="1" s="1"/>
  <c r="A319" i="1"/>
  <c r="C319" i="1"/>
  <c r="B319" i="1" s="1"/>
  <c r="A320" i="1"/>
  <c r="C320" i="1"/>
  <c r="B320" i="1" s="1"/>
  <c r="A321" i="1"/>
  <c r="C321" i="1"/>
  <c r="B321" i="1" s="1"/>
  <c r="A322" i="1"/>
  <c r="C322" i="1"/>
  <c r="B322" i="1" s="1"/>
  <c r="A323" i="1"/>
  <c r="C323" i="1"/>
  <c r="B323" i="1" s="1"/>
  <c r="A324" i="1"/>
  <c r="C324" i="1"/>
  <c r="B324" i="1" s="1"/>
  <c r="A325" i="1"/>
  <c r="C325" i="1"/>
  <c r="B325" i="1" s="1"/>
  <c r="A326" i="1"/>
  <c r="C326" i="1"/>
  <c r="B326" i="1" s="1"/>
  <c r="A327" i="1"/>
  <c r="C327" i="1"/>
  <c r="B327" i="1" s="1"/>
  <c r="A328" i="1"/>
  <c r="C328" i="1"/>
  <c r="B328" i="1" s="1"/>
  <c r="A329" i="1"/>
  <c r="C329" i="1"/>
  <c r="B329" i="1" s="1"/>
  <c r="A330" i="1"/>
  <c r="C330" i="1"/>
  <c r="B330" i="1" s="1"/>
  <c r="A331" i="1"/>
  <c r="C331" i="1"/>
  <c r="B331" i="1" s="1"/>
  <c r="A332" i="1"/>
  <c r="C332" i="1"/>
  <c r="B332" i="1" s="1"/>
  <c r="A333" i="1"/>
  <c r="C333" i="1"/>
  <c r="B333" i="1" s="1"/>
  <c r="A334" i="1"/>
  <c r="C334" i="1"/>
  <c r="B334" i="1" s="1"/>
  <c r="A335" i="1"/>
  <c r="C335" i="1"/>
  <c r="B335" i="1" s="1"/>
  <c r="A336" i="1"/>
  <c r="C336" i="1"/>
  <c r="B336" i="1" s="1"/>
  <c r="A337" i="1"/>
  <c r="C337" i="1"/>
  <c r="B337" i="1" s="1"/>
  <c r="A338" i="1"/>
  <c r="C338" i="1"/>
  <c r="B338" i="1" s="1"/>
  <c r="A339" i="1"/>
  <c r="C339" i="1"/>
  <c r="B339" i="1" s="1"/>
  <c r="A340" i="1"/>
  <c r="C340" i="1"/>
  <c r="B340" i="1" s="1"/>
  <c r="A341" i="1"/>
  <c r="C341" i="1"/>
  <c r="B341" i="1" s="1"/>
  <c r="A342" i="1"/>
  <c r="C342" i="1"/>
  <c r="B342" i="1" s="1"/>
  <c r="A343" i="1"/>
  <c r="C343" i="1"/>
  <c r="B343" i="1" s="1"/>
  <c r="A344" i="1"/>
  <c r="C344" i="1"/>
  <c r="B344" i="1" s="1"/>
  <c r="A345" i="1"/>
  <c r="C345" i="1"/>
  <c r="B345" i="1" s="1"/>
  <c r="A346" i="1"/>
  <c r="C346" i="1"/>
  <c r="B346" i="1" s="1"/>
  <c r="A347" i="1"/>
  <c r="C347" i="1"/>
  <c r="B347" i="1" s="1"/>
  <c r="A348" i="1"/>
  <c r="C348" i="1"/>
  <c r="B348" i="1" s="1"/>
  <c r="A349" i="1"/>
  <c r="C349" i="1"/>
  <c r="B349" i="1" s="1"/>
  <c r="A350" i="1"/>
  <c r="C350" i="1"/>
  <c r="B350" i="1" s="1"/>
  <c r="A351" i="1"/>
  <c r="C351" i="1"/>
  <c r="B351" i="1" s="1"/>
  <c r="A352" i="1"/>
  <c r="C352" i="1"/>
  <c r="B352" i="1" s="1"/>
  <c r="A353" i="1"/>
  <c r="C353" i="1"/>
  <c r="B353" i="1" s="1"/>
  <c r="A354" i="1"/>
  <c r="C354" i="1"/>
  <c r="B354" i="1" s="1"/>
  <c r="A355" i="1"/>
  <c r="C355" i="1"/>
  <c r="B355" i="1" s="1"/>
  <c r="A356" i="1"/>
  <c r="C356" i="1"/>
  <c r="B356" i="1" s="1"/>
  <c r="A357" i="1"/>
  <c r="C357" i="1"/>
  <c r="B357" i="1" s="1"/>
  <c r="A358" i="1"/>
  <c r="C358" i="1"/>
  <c r="B358" i="1" s="1"/>
  <c r="A359" i="1"/>
  <c r="C359" i="1"/>
  <c r="B359" i="1" s="1"/>
  <c r="A360" i="1"/>
  <c r="C360" i="1"/>
  <c r="B360" i="1" s="1"/>
  <c r="A361" i="1"/>
  <c r="C361" i="1"/>
  <c r="B361" i="1" s="1"/>
  <c r="A362" i="1"/>
  <c r="C362" i="1"/>
  <c r="B362" i="1" s="1"/>
  <c r="A363" i="1"/>
  <c r="C363" i="1"/>
  <c r="B363" i="1" s="1"/>
  <c r="A364" i="1"/>
  <c r="C364" i="1"/>
  <c r="B364" i="1" s="1"/>
  <c r="A365" i="1"/>
  <c r="C365" i="1"/>
  <c r="B365" i="1" s="1"/>
  <c r="A366" i="1"/>
  <c r="C366" i="1"/>
  <c r="B366" i="1" s="1"/>
  <c r="A367" i="1"/>
  <c r="C367" i="1"/>
  <c r="B367" i="1" s="1"/>
  <c r="A368" i="1"/>
  <c r="C368" i="1"/>
  <c r="B368" i="1" s="1"/>
  <c r="A369" i="1"/>
  <c r="C369" i="1"/>
  <c r="B369" i="1" s="1"/>
  <c r="A370" i="1"/>
  <c r="C370" i="1"/>
  <c r="B370" i="1" s="1"/>
  <c r="A371" i="1"/>
  <c r="C371" i="1"/>
  <c r="B371" i="1" s="1"/>
  <c r="A372" i="1"/>
  <c r="C372" i="1"/>
  <c r="B372" i="1" s="1"/>
  <c r="A373" i="1"/>
  <c r="C373" i="1"/>
  <c r="B373" i="1" s="1"/>
  <c r="A374" i="1"/>
  <c r="C374" i="1"/>
  <c r="B374" i="1" s="1"/>
  <c r="A375" i="1"/>
  <c r="C375" i="1"/>
  <c r="B375" i="1" s="1"/>
  <c r="A376" i="1"/>
  <c r="C376" i="1"/>
  <c r="B376" i="1" s="1"/>
  <c r="A377" i="1"/>
  <c r="C377" i="1"/>
  <c r="B377" i="1" s="1"/>
  <c r="A378" i="1"/>
  <c r="C378" i="1"/>
  <c r="B378" i="1" s="1"/>
  <c r="A379" i="1"/>
  <c r="C379" i="1"/>
  <c r="B379" i="1" s="1"/>
  <c r="A380" i="1"/>
  <c r="C380" i="1"/>
  <c r="B380" i="1" s="1"/>
  <c r="A381" i="1"/>
  <c r="C381" i="1"/>
  <c r="B381" i="1" s="1"/>
  <c r="A382" i="1"/>
  <c r="C382" i="1"/>
  <c r="B382" i="1" s="1"/>
  <c r="A383" i="1"/>
  <c r="C383" i="1"/>
  <c r="B383" i="1" s="1"/>
  <c r="A384" i="1"/>
  <c r="C384" i="1"/>
  <c r="B384" i="1" s="1"/>
  <c r="A385" i="1"/>
  <c r="C385" i="1"/>
  <c r="B385" i="1" s="1"/>
  <c r="A386" i="1"/>
  <c r="C386" i="1"/>
  <c r="B386" i="1" s="1"/>
  <c r="A387" i="1"/>
  <c r="C387" i="1"/>
  <c r="B387" i="1" s="1"/>
  <c r="A388" i="1"/>
  <c r="C388" i="1"/>
  <c r="B388" i="1" s="1"/>
  <c r="A389" i="1"/>
  <c r="C389" i="1"/>
  <c r="B389" i="1" s="1"/>
  <c r="A390" i="1"/>
  <c r="C390" i="1"/>
  <c r="B390" i="1" s="1"/>
  <c r="A391" i="1"/>
  <c r="C391" i="1"/>
  <c r="B391" i="1" s="1"/>
  <c r="A392" i="1"/>
  <c r="C392" i="1"/>
  <c r="B392" i="1" s="1"/>
  <c r="A393" i="1"/>
  <c r="C393" i="1"/>
  <c r="B393" i="1" s="1"/>
  <c r="A394" i="1"/>
  <c r="C394" i="1"/>
  <c r="B394" i="1" s="1"/>
  <c r="A395" i="1"/>
  <c r="C395" i="1"/>
  <c r="B395" i="1" s="1"/>
  <c r="A396" i="1"/>
  <c r="C396" i="1"/>
  <c r="B396" i="1" s="1"/>
  <c r="A397" i="1"/>
  <c r="C397" i="1"/>
  <c r="B397" i="1" s="1"/>
  <c r="A398" i="1"/>
  <c r="C398" i="1"/>
  <c r="B398" i="1" s="1"/>
  <c r="A399" i="1"/>
  <c r="C399" i="1"/>
  <c r="B399" i="1" s="1"/>
  <c r="A400" i="1"/>
  <c r="C400" i="1"/>
  <c r="B400" i="1" s="1"/>
  <c r="A401" i="1"/>
  <c r="C401" i="1"/>
  <c r="B401" i="1" s="1"/>
  <c r="A402" i="1"/>
  <c r="C402" i="1"/>
  <c r="B402" i="1" s="1"/>
  <c r="A403" i="1"/>
  <c r="C403" i="1"/>
  <c r="B403" i="1" s="1"/>
  <c r="A404" i="1"/>
  <c r="C404" i="1"/>
  <c r="B404" i="1" s="1"/>
  <c r="A405" i="1"/>
  <c r="C405" i="1"/>
  <c r="B405" i="1" s="1"/>
  <c r="A406" i="1"/>
  <c r="C406" i="1"/>
  <c r="B406" i="1" s="1"/>
  <c r="A407" i="1"/>
  <c r="C407" i="1"/>
  <c r="B407" i="1" s="1"/>
  <c r="A408" i="1"/>
  <c r="C408" i="1"/>
  <c r="B408" i="1" s="1"/>
  <c r="A409" i="1"/>
  <c r="C409" i="1"/>
  <c r="B409" i="1" s="1"/>
  <c r="A410" i="1"/>
  <c r="C410" i="1"/>
  <c r="B410" i="1" s="1"/>
  <c r="A411" i="1"/>
  <c r="C411" i="1"/>
  <c r="B411" i="1" s="1"/>
  <c r="A412" i="1"/>
  <c r="C412" i="1"/>
  <c r="B412" i="1" s="1"/>
  <c r="A413" i="1"/>
  <c r="C413" i="1"/>
  <c r="B413" i="1" s="1"/>
  <c r="A414" i="1"/>
  <c r="C414" i="1"/>
  <c r="B414" i="1" s="1"/>
  <c r="A415" i="1"/>
  <c r="C415" i="1"/>
  <c r="B415" i="1" s="1"/>
  <c r="A416" i="1"/>
  <c r="C416" i="1"/>
  <c r="B416" i="1" s="1"/>
  <c r="A417" i="1"/>
  <c r="C417" i="1"/>
  <c r="B417" i="1" s="1"/>
  <c r="A418" i="1"/>
  <c r="C418" i="1"/>
  <c r="B418" i="1" s="1"/>
  <c r="A419" i="1"/>
  <c r="C419" i="1"/>
  <c r="B419" i="1" s="1"/>
  <c r="A420" i="1"/>
  <c r="C420" i="1"/>
  <c r="B420" i="1" s="1"/>
  <c r="A421" i="1"/>
  <c r="C421" i="1"/>
  <c r="B421" i="1" s="1"/>
  <c r="A422" i="1"/>
  <c r="C422" i="1"/>
  <c r="B422" i="1" s="1"/>
  <c r="A423" i="1"/>
  <c r="C423" i="1"/>
  <c r="B423" i="1" s="1"/>
  <c r="A424" i="1"/>
  <c r="C424" i="1"/>
  <c r="B424" i="1" s="1"/>
  <c r="A425" i="1"/>
  <c r="C425" i="1"/>
  <c r="B425" i="1" s="1"/>
  <c r="A426" i="1"/>
  <c r="C426" i="1"/>
  <c r="B426" i="1" s="1"/>
  <c r="A427" i="1"/>
  <c r="C427" i="1"/>
  <c r="B427" i="1" s="1"/>
  <c r="A428" i="1"/>
  <c r="C428" i="1"/>
  <c r="B428" i="1" s="1"/>
  <c r="A429" i="1"/>
  <c r="C429" i="1"/>
  <c r="B429" i="1" s="1"/>
  <c r="A430" i="1"/>
  <c r="C430" i="1"/>
  <c r="B430" i="1" s="1"/>
  <c r="A431" i="1"/>
  <c r="C431" i="1"/>
  <c r="B431" i="1" s="1"/>
  <c r="A432" i="1"/>
  <c r="C432" i="1"/>
  <c r="B432" i="1" s="1"/>
  <c r="A433" i="1"/>
  <c r="C433" i="1"/>
  <c r="B433" i="1" s="1"/>
  <c r="A434" i="1"/>
  <c r="C434" i="1"/>
  <c r="B434" i="1" s="1"/>
  <c r="A435" i="1"/>
  <c r="C435" i="1"/>
  <c r="B435" i="1" s="1"/>
  <c r="A436" i="1"/>
  <c r="C436" i="1"/>
  <c r="B436" i="1" s="1"/>
  <c r="A437" i="1"/>
  <c r="C437" i="1"/>
  <c r="B437" i="1" s="1"/>
  <c r="A438" i="1"/>
  <c r="C438" i="1"/>
  <c r="B438" i="1" s="1"/>
  <c r="A439" i="1"/>
  <c r="C439" i="1"/>
  <c r="B439" i="1" s="1"/>
  <c r="A440" i="1"/>
  <c r="C440" i="1"/>
  <c r="B440" i="1" s="1"/>
  <c r="A441" i="1"/>
  <c r="C441" i="1"/>
  <c r="B441" i="1" s="1"/>
  <c r="A442" i="1"/>
  <c r="C442" i="1"/>
  <c r="B442" i="1" s="1"/>
  <c r="A443" i="1"/>
  <c r="C443" i="1"/>
  <c r="B443" i="1" s="1"/>
  <c r="A444" i="1"/>
  <c r="C444" i="1"/>
  <c r="B444" i="1" s="1"/>
  <c r="A445" i="1"/>
  <c r="C445" i="1"/>
  <c r="B445" i="1" s="1"/>
  <c r="A446" i="1"/>
  <c r="C446" i="1"/>
  <c r="B446" i="1" s="1"/>
  <c r="A447" i="1"/>
  <c r="C447" i="1"/>
  <c r="B447" i="1" s="1"/>
  <c r="A448" i="1"/>
  <c r="C448" i="1"/>
  <c r="B448" i="1" s="1"/>
  <c r="A449" i="1"/>
  <c r="C449" i="1"/>
  <c r="B449" i="1" s="1"/>
  <c r="A450" i="1"/>
  <c r="C450" i="1"/>
  <c r="B450" i="1" s="1"/>
  <c r="A451" i="1"/>
  <c r="C451" i="1"/>
  <c r="B451" i="1" s="1"/>
  <c r="A452" i="1"/>
  <c r="C452" i="1"/>
  <c r="B452" i="1" s="1"/>
  <c r="A453" i="1"/>
  <c r="C453" i="1"/>
  <c r="B453" i="1" s="1"/>
  <c r="A454" i="1"/>
  <c r="C454" i="1"/>
  <c r="B454" i="1" s="1"/>
  <c r="A455" i="1"/>
  <c r="C455" i="1"/>
  <c r="B455" i="1" s="1"/>
  <c r="A456" i="1"/>
  <c r="C456" i="1"/>
  <c r="B456" i="1" s="1"/>
  <c r="A457" i="1"/>
  <c r="C457" i="1"/>
  <c r="B457" i="1" s="1"/>
  <c r="A458" i="1"/>
  <c r="C458" i="1"/>
  <c r="B458" i="1" s="1"/>
  <c r="A459" i="1"/>
  <c r="C459" i="1"/>
  <c r="B459" i="1" s="1"/>
  <c r="A460" i="1"/>
  <c r="C460" i="1"/>
  <c r="B460" i="1" s="1"/>
  <c r="A461" i="1"/>
  <c r="C461" i="1"/>
  <c r="B461" i="1" s="1"/>
  <c r="A462" i="1"/>
  <c r="C462" i="1"/>
  <c r="B462" i="1" s="1"/>
  <c r="A463" i="1"/>
  <c r="C463" i="1"/>
  <c r="B463" i="1" s="1"/>
  <c r="A464" i="1"/>
  <c r="C464" i="1"/>
  <c r="B464" i="1" s="1"/>
  <c r="A465" i="1"/>
  <c r="C465" i="1"/>
  <c r="B465" i="1" s="1"/>
  <c r="A466" i="1"/>
  <c r="C466" i="1"/>
  <c r="B466" i="1" s="1"/>
  <c r="A467" i="1"/>
  <c r="C467" i="1"/>
  <c r="B467" i="1" s="1"/>
  <c r="A468" i="1"/>
  <c r="C468" i="1"/>
  <c r="B468" i="1" s="1"/>
  <c r="A469" i="1"/>
  <c r="C469" i="1"/>
  <c r="B469" i="1" s="1"/>
  <c r="A470" i="1"/>
  <c r="C470" i="1"/>
  <c r="B470" i="1" s="1"/>
  <c r="A471" i="1"/>
  <c r="C471" i="1"/>
  <c r="B471" i="1" s="1"/>
  <c r="A472" i="1"/>
  <c r="C472" i="1"/>
  <c r="B472" i="1" s="1"/>
  <c r="A473" i="1"/>
  <c r="C473" i="1"/>
  <c r="B473" i="1" s="1"/>
  <c r="A474" i="1"/>
  <c r="C474" i="1"/>
  <c r="B474" i="1" s="1"/>
  <c r="A475" i="1"/>
  <c r="C475" i="1"/>
  <c r="B475" i="1" s="1"/>
  <c r="A476" i="1"/>
  <c r="C476" i="1"/>
  <c r="B476" i="1" s="1"/>
  <c r="A477" i="1"/>
  <c r="C477" i="1"/>
  <c r="B477" i="1" s="1"/>
  <c r="A478" i="1"/>
  <c r="C478" i="1"/>
  <c r="B478" i="1" s="1"/>
  <c r="A479" i="1"/>
  <c r="C479" i="1"/>
  <c r="B479" i="1" s="1"/>
  <c r="A480" i="1"/>
  <c r="C480" i="1"/>
  <c r="B480" i="1" s="1"/>
  <c r="A481" i="1"/>
  <c r="C481" i="1"/>
  <c r="B481" i="1" s="1"/>
  <c r="A482" i="1"/>
  <c r="C482" i="1"/>
  <c r="B482" i="1" s="1"/>
  <c r="A483" i="1"/>
  <c r="C483" i="1"/>
  <c r="B483" i="1" s="1"/>
  <c r="A484" i="1"/>
  <c r="C484" i="1"/>
  <c r="B484" i="1" s="1"/>
  <c r="A485" i="1"/>
  <c r="C485" i="1"/>
  <c r="B485" i="1" s="1"/>
  <c r="A486" i="1"/>
  <c r="C486" i="1"/>
  <c r="B486" i="1" s="1"/>
  <c r="A487" i="1"/>
  <c r="C487" i="1"/>
  <c r="B487" i="1" s="1"/>
  <c r="A488" i="1"/>
  <c r="C488" i="1"/>
  <c r="B488" i="1" s="1"/>
  <c r="A489" i="1"/>
  <c r="C489" i="1"/>
  <c r="B489" i="1" s="1"/>
  <c r="A490" i="1"/>
  <c r="C490" i="1"/>
  <c r="B490" i="1" s="1"/>
  <c r="A491" i="1"/>
  <c r="C491" i="1"/>
  <c r="B491" i="1" s="1"/>
  <c r="A492" i="1"/>
  <c r="C492" i="1"/>
  <c r="B492" i="1" s="1"/>
  <c r="A493" i="1"/>
  <c r="C493" i="1"/>
  <c r="B493" i="1" s="1"/>
  <c r="A494" i="1"/>
  <c r="C494" i="1"/>
  <c r="B494" i="1" s="1"/>
  <c r="A495" i="1"/>
  <c r="C495" i="1"/>
  <c r="B495" i="1" s="1"/>
  <c r="A496" i="1"/>
  <c r="C496" i="1"/>
  <c r="B496" i="1" s="1"/>
  <c r="A497" i="1"/>
  <c r="C497" i="1"/>
  <c r="B497" i="1" s="1"/>
  <c r="A498" i="1"/>
  <c r="C498" i="1"/>
  <c r="B498" i="1" s="1"/>
  <c r="A499" i="1"/>
  <c r="C499" i="1"/>
  <c r="B499" i="1" s="1"/>
  <c r="A500" i="1"/>
  <c r="C500" i="1"/>
  <c r="B500" i="1" s="1"/>
  <c r="A501" i="1"/>
  <c r="C501" i="1"/>
  <c r="B501" i="1" s="1"/>
  <c r="A502" i="1"/>
  <c r="C502" i="1"/>
  <c r="B502" i="1" s="1"/>
  <c r="A503" i="1"/>
  <c r="C503" i="1"/>
  <c r="B503" i="1" s="1"/>
  <c r="A504" i="1"/>
  <c r="C504" i="1"/>
  <c r="B504" i="1" s="1"/>
  <c r="A505" i="1"/>
  <c r="C505" i="1"/>
  <c r="B505" i="1" s="1"/>
  <c r="A506" i="1"/>
  <c r="C506" i="1"/>
  <c r="B506" i="1" s="1"/>
  <c r="A507" i="1"/>
  <c r="C507" i="1"/>
  <c r="B507" i="1" s="1"/>
  <c r="A508" i="1"/>
  <c r="C508" i="1"/>
  <c r="B508" i="1" s="1"/>
  <c r="A509" i="1"/>
  <c r="C509" i="1"/>
  <c r="B509" i="1" s="1"/>
  <c r="A510" i="1"/>
  <c r="C510" i="1"/>
  <c r="B510" i="1" s="1"/>
  <c r="A511" i="1"/>
  <c r="C511" i="1"/>
  <c r="B511" i="1" s="1"/>
  <c r="A512" i="1"/>
  <c r="C512" i="1"/>
  <c r="B512" i="1" s="1"/>
  <c r="A513" i="1"/>
  <c r="C513" i="1"/>
  <c r="B513" i="1" s="1"/>
  <c r="A514" i="1"/>
  <c r="C514" i="1"/>
  <c r="B514" i="1" s="1"/>
  <c r="A515" i="1"/>
  <c r="C515" i="1"/>
  <c r="B515" i="1" s="1"/>
  <c r="A516" i="1"/>
  <c r="C516" i="1"/>
  <c r="B516" i="1" s="1"/>
  <c r="A517" i="1"/>
  <c r="C517" i="1"/>
  <c r="B517" i="1" s="1"/>
  <c r="A518" i="1"/>
  <c r="C518" i="1"/>
  <c r="B518" i="1" s="1"/>
  <c r="A519" i="1"/>
  <c r="C519" i="1"/>
  <c r="B519" i="1" s="1"/>
  <c r="A520" i="1"/>
  <c r="C520" i="1"/>
  <c r="B520" i="1" s="1"/>
  <c r="A521" i="1"/>
  <c r="C521" i="1"/>
  <c r="B521" i="1" s="1"/>
  <c r="A522" i="1"/>
  <c r="C522" i="1"/>
  <c r="B522" i="1" s="1"/>
  <c r="A523" i="1"/>
  <c r="C523" i="1"/>
  <c r="B523" i="1" s="1"/>
  <c r="A524" i="1"/>
  <c r="C524" i="1"/>
  <c r="B524" i="1" s="1"/>
  <c r="A525" i="1"/>
  <c r="C525" i="1"/>
  <c r="B525" i="1" s="1"/>
  <c r="A526" i="1"/>
  <c r="C526" i="1"/>
  <c r="B526" i="1" s="1"/>
  <c r="A527" i="1"/>
  <c r="C527" i="1"/>
  <c r="B527" i="1" s="1"/>
  <c r="A528" i="1"/>
  <c r="C528" i="1"/>
  <c r="B528" i="1" s="1"/>
  <c r="A529" i="1"/>
  <c r="C529" i="1"/>
  <c r="B529" i="1" s="1"/>
  <c r="A530" i="1"/>
  <c r="C530" i="1"/>
  <c r="B530" i="1" s="1"/>
  <c r="A531" i="1"/>
  <c r="C531" i="1"/>
  <c r="B531" i="1" s="1"/>
  <c r="A532" i="1"/>
  <c r="C532" i="1"/>
  <c r="B532" i="1" s="1"/>
  <c r="A533" i="1"/>
  <c r="C533" i="1"/>
  <c r="B533" i="1" s="1"/>
  <c r="A534" i="1"/>
  <c r="C534" i="1"/>
  <c r="B534" i="1" s="1"/>
  <c r="A535" i="1"/>
  <c r="C535" i="1"/>
  <c r="B535" i="1" s="1"/>
  <c r="A536" i="1"/>
  <c r="C536" i="1"/>
  <c r="B536" i="1" s="1"/>
  <c r="A537" i="1"/>
  <c r="C537" i="1"/>
  <c r="B537" i="1" s="1"/>
  <c r="A538" i="1"/>
  <c r="C538" i="1"/>
  <c r="B538" i="1" s="1"/>
  <c r="A539" i="1"/>
  <c r="C539" i="1"/>
  <c r="B539" i="1" s="1"/>
  <c r="A540" i="1"/>
  <c r="C540" i="1"/>
  <c r="B540" i="1" s="1"/>
  <c r="A541" i="1"/>
  <c r="C541" i="1"/>
  <c r="B541" i="1" s="1"/>
  <c r="A542" i="1"/>
  <c r="C542" i="1"/>
  <c r="B542" i="1" s="1"/>
  <c r="A543" i="1"/>
  <c r="C543" i="1"/>
  <c r="B543" i="1" s="1"/>
  <c r="A544" i="1"/>
  <c r="C544" i="1"/>
  <c r="B544" i="1" s="1"/>
  <c r="A545" i="1"/>
  <c r="C545" i="1"/>
  <c r="B545" i="1" s="1"/>
  <c r="A546" i="1"/>
  <c r="C546" i="1"/>
  <c r="B546" i="1" s="1"/>
  <c r="A547" i="1"/>
  <c r="C547" i="1"/>
  <c r="B547" i="1" s="1"/>
  <c r="A548" i="1"/>
  <c r="C548" i="1"/>
  <c r="B548" i="1" s="1"/>
  <c r="A549" i="1"/>
  <c r="C549" i="1"/>
  <c r="B549" i="1" s="1"/>
  <c r="A550" i="1"/>
  <c r="C550" i="1"/>
  <c r="B550" i="1" s="1"/>
  <c r="A551" i="1"/>
  <c r="C551" i="1"/>
  <c r="B551" i="1" s="1"/>
  <c r="A552" i="1"/>
  <c r="C552" i="1"/>
  <c r="B552" i="1" s="1"/>
  <c r="A553" i="1"/>
  <c r="C553" i="1"/>
  <c r="B553" i="1" s="1"/>
  <c r="A554" i="1"/>
  <c r="C554" i="1"/>
  <c r="B554" i="1" s="1"/>
  <c r="A555" i="1"/>
  <c r="C555" i="1"/>
  <c r="B555" i="1" s="1"/>
  <c r="A556" i="1"/>
  <c r="C556" i="1"/>
  <c r="B556" i="1" s="1"/>
  <c r="A557" i="1"/>
  <c r="C557" i="1"/>
  <c r="B557" i="1" s="1"/>
  <c r="A558" i="1"/>
  <c r="C558" i="1"/>
  <c r="B558" i="1" s="1"/>
  <c r="A559" i="1"/>
  <c r="C559" i="1"/>
  <c r="B559" i="1" s="1"/>
  <c r="A560" i="1"/>
  <c r="C560" i="1"/>
  <c r="B560" i="1" s="1"/>
  <c r="A561" i="1"/>
  <c r="C561" i="1"/>
  <c r="B561" i="1" s="1"/>
  <c r="A562" i="1"/>
  <c r="C562" i="1"/>
  <c r="B562" i="1" s="1"/>
  <c r="A563" i="1"/>
  <c r="C563" i="1"/>
  <c r="B563" i="1" s="1"/>
  <c r="A564" i="1"/>
  <c r="C564" i="1"/>
  <c r="B564" i="1" s="1"/>
  <c r="A565" i="1"/>
  <c r="C565" i="1"/>
  <c r="B565" i="1" s="1"/>
  <c r="A566" i="1"/>
  <c r="C566" i="1"/>
  <c r="B566" i="1" s="1"/>
  <c r="A567" i="1"/>
  <c r="C567" i="1"/>
  <c r="B567" i="1" s="1"/>
  <c r="A568" i="1"/>
  <c r="C568" i="1"/>
  <c r="B568" i="1" s="1"/>
  <c r="A569" i="1"/>
  <c r="C569" i="1"/>
  <c r="B569" i="1" s="1"/>
  <c r="A570" i="1"/>
  <c r="C570" i="1"/>
  <c r="B570" i="1" s="1"/>
  <c r="A571" i="1"/>
  <c r="C571" i="1"/>
  <c r="B571" i="1" s="1"/>
  <c r="A572" i="1"/>
  <c r="C572" i="1"/>
  <c r="B572" i="1" s="1"/>
  <c r="A573" i="1"/>
  <c r="C573" i="1"/>
  <c r="B573" i="1" s="1"/>
  <c r="A574" i="1"/>
  <c r="C574" i="1"/>
  <c r="B574" i="1" s="1"/>
  <c r="A575" i="1"/>
  <c r="C575" i="1"/>
  <c r="B575" i="1" s="1"/>
  <c r="A576" i="1"/>
  <c r="C576" i="1"/>
  <c r="B576" i="1" s="1"/>
  <c r="A577" i="1"/>
  <c r="C577" i="1"/>
  <c r="B577" i="1" s="1"/>
  <c r="A578" i="1"/>
  <c r="C578" i="1"/>
  <c r="B578" i="1" s="1"/>
  <c r="A579" i="1"/>
  <c r="C579" i="1"/>
  <c r="B579" i="1" s="1"/>
  <c r="A580" i="1"/>
  <c r="C580" i="1"/>
  <c r="B580" i="1" s="1"/>
  <c r="A581" i="1"/>
  <c r="C581" i="1"/>
  <c r="B581" i="1" s="1"/>
  <c r="A582" i="1"/>
  <c r="C582" i="1"/>
  <c r="B582" i="1" s="1"/>
  <c r="A583" i="1"/>
  <c r="C583" i="1"/>
  <c r="B583" i="1" s="1"/>
  <c r="A584" i="1"/>
  <c r="C584" i="1"/>
  <c r="B584" i="1" s="1"/>
  <c r="A585" i="1"/>
  <c r="C585" i="1"/>
  <c r="B585" i="1" s="1"/>
  <c r="A586" i="1"/>
  <c r="C586" i="1"/>
  <c r="B586" i="1" s="1"/>
  <c r="A587" i="1"/>
  <c r="C587" i="1"/>
  <c r="B587" i="1" s="1"/>
  <c r="A588" i="1"/>
  <c r="C588" i="1"/>
  <c r="B588" i="1" s="1"/>
  <c r="A589" i="1"/>
  <c r="C589" i="1"/>
  <c r="B589" i="1" s="1"/>
  <c r="A590" i="1"/>
  <c r="C590" i="1"/>
  <c r="B590" i="1" s="1"/>
  <c r="A591" i="1"/>
  <c r="C591" i="1"/>
  <c r="B591" i="1" s="1"/>
  <c r="A592" i="1"/>
  <c r="C592" i="1"/>
  <c r="B592" i="1" s="1"/>
  <c r="A593" i="1"/>
  <c r="C593" i="1"/>
  <c r="B593" i="1" s="1"/>
  <c r="A594" i="1"/>
  <c r="C594" i="1"/>
  <c r="B594" i="1" s="1"/>
  <c r="A595" i="1"/>
  <c r="C595" i="1"/>
  <c r="B595" i="1" s="1"/>
  <c r="A596" i="1"/>
  <c r="C596" i="1"/>
  <c r="B596" i="1" s="1"/>
  <c r="A597" i="1"/>
  <c r="C597" i="1"/>
  <c r="B597" i="1" s="1"/>
  <c r="A598" i="1"/>
  <c r="C598" i="1"/>
  <c r="B598" i="1" s="1"/>
  <c r="A599" i="1"/>
  <c r="C599" i="1"/>
  <c r="B599" i="1" s="1"/>
  <c r="A600" i="1"/>
  <c r="C600" i="1"/>
  <c r="B600" i="1" s="1"/>
  <c r="A601" i="1"/>
  <c r="C601" i="1"/>
  <c r="B601" i="1" s="1"/>
  <c r="A602" i="1"/>
  <c r="C602" i="1"/>
  <c r="B602" i="1" s="1"/>
  <c r="A603" i="1"/>
  <c r="C603" i="1"/>
  <c r="B603" i="1" s="1"/>
  <c r="A604" i="1"/>
  <c r="C604" i="1"/>
  <c r="B604" i="1" s="1"/>
  <c r="A605" i="1"/>
  <c r="C605" i="1"/>
  <c r="B605" i="1" s="1"/>
  <c r="A606" i="1"/>
  <c r="C606" i="1"/>
  <c r="B606" i="1" s="1"/>
  <c r="A607" i="1"/>
  <c r="C607" i="1"/>
  <c r="B607" i="1" s="1"/>
  <c r="A608" i="1"/>
  <c r="C608" i="1"/>
  <c r="B608" i="1" s="1"/>
  <c r="A609" i="1"/>
  <c r="C609" i="1"/>
  <c r="B609" i="1" s="1"/>
  <c r="A610" i="1"/>
  <c r="C610" i="1"/>
  <c r="B610" i="1" s="1"/>
  <c r="A611" i="1"/>
  <c r="C611" i="1"/>
  <c r="B611" i="1" s="1"/>
  <c r="A612" i="1"/>
  <c r="C612" i="1"/>
  <c r="B612" i="1" s="1"/>
  <c r="A613" i="1"/>
  <c r="C613" i="1"/>
  <c r="B613" i="1" s="1"/>
  <c r="A614" i="1"/>
  <c r="C614" i="1"/>
  <c r="B614" i="1" s="1"/>
  <c r="A615" i="1"/>
  <c r="C615" i="1"/>
  <c r="B615" i="1" s="1"/>
  <c r="A616" i="1"/>
  <c r="C616" i="1"/>
  <c r="B616" i="1" s="1"/>
  <c r="A617" i="1"/>
  <c r="C617" i="1"/>
  <c r="B617" i="1" s="1"/>
  <c r="A618" i="1"/>
  <c r="C618" i="1"/>
  <c r="B618" i="1" s="1"/>
  <c r="A619" i="1"/>
  <c r="C619" i="1"/>
  <c r="B619" i="1" s="1"/>
  <c r="A620" i="1"/>
  <c r="C620" i="1"/>
  <c r="B620" i="1" s="1"/>
  <c r="A621" i="1"/>
  <c r="C621" i="1"/>
  <c r="B621" i="1" s="1"/>
  <c r="A622" i="1"/>
  <c r="C622" i="1"/>
  <c r="B622" i="1" s="1"/>
  <c r="A623" i="1"/>
  <c r="C623" i="1"/>
  <c r="B623" i="1" s="1"/>
  <c r="A624" i="1"/>
  <c r="C624" i="1"/>
  <c r="B624" i="1" s="1"/>
  <c r="A625" i="1"/>
  <c r="C625" i="1"/>
  <c r="B625" i="1" s="1"/>
  <c r="A626" i="1"/>
  <c r="C626" i="1"/>
  <c r="B626" i="1" s="1"/>
  <c r="A627" i="1"/>
  <c r="C627" i="1"/>
  <c r="B627" i="1" s="1"/>
  <c r="A628" i="1"/>
  <c r="C628" i="1"/>
  <c r="B628" i="1" s="1"/>
  <c r="A629" i="1"/>
  <c r="C629" i="1"/>
  <c r="B629" i="1" s="1"/>
  <c r="A630" i="1"/>
  <c r="C630" i="1"/>
  <c r="B630" i="1" s="1"/>
  <c r="A631" i="1"/>
  <c r="C631" i="1"/>
  <c r="B631" i="1" s="1"/>
  <c r="A632" i="1"/>
  <c r="C632" i="1"/>
  <c r="B632" i="1" s="1"/>
  <c r="A633" i="1"/>
  <c r="C633" i="1"/>
  <c r="B633" i="1" s="1"/>
  <c r="A634" i="1"/>
  <c r="C634" i="1"/>
  <c r="B634" i="1" s="1"/>
  <c r="A635" i="1"/>
  <c r="C635" i="1"/>
  <c r="B635" i="1" s="1"/>
  <c r="A636" i="1"/>
  <c r="C636" i="1"/>
  <c r="B636" i="1" s="1"/>
  <c r="A637" i="1"/>
  <c r="C637" i="1"/>
  <c r="B637" i="1" s="1"/>
  <c r="A638" i="1"/>
  <c r="C638" i="1"/>
  <c r="B638" i="1" s="1"/>
  <c r="A639" i="1"/>
  <c r="C639" i="1"/>
  <c r="B639" i="1" s="1"/>
  <c r="A640" i="1"/>
  <c r="C640" i="1"/>
  <c r="B640" i="1" s="1"/>
  <c r="A641" i="1"/>
  <c r="C641" i="1"/>
  <c r="B641" i="1" s="1"/>
  <c r="A642" i="1"/>
  <c r="C642" i="1"/>
  <c r="B642" i="1" s="1"/>
  <c r="A643" i="1"/>
  <c r="C643" i="1"/>
  <c r="B643" i="1" s="1"/>
  <c r="A644" i="1"/>
  <c r="C644" i="1"/>
  <c r="B644" i="1" s="1"/>
  <c r="A645" i="1"/>
  <c r="C645" i="1"/>
  <c r="B645" i="1" s="1"/>
  <c r="A646" i="1"/>
  <c r="C646" i="1"/>
  <c r="B646" i="1" s="1"/>
  <c r="A647" i="1"/>
  <c r="C647" i="1"/>
  <c r="B647" i="1" s="1"/>
  <c r="A648" i="1"/>
  <c r="C648" i="1"/>
  <c r="B648" i="1" s="1"/>
  <c r="A649" i="1"/>
  <c r="C649" i="1"/>
  <c r="B649" i="1" s="1"/>
  <c r="A650" i="1"/>
  <c r="C650" i="1"/>
  <c r="B650" i="1" s="1"/>
  <c r="A651" i="1"/>
  <c r="C651" i="1"/>
  <c r="B651" i="1" s="1"/>
  <c r="A652" i="1"/>
  <c r="C652" i="1"/>
  <c r="B652" i="1" s="1"/>
  <c r="A653" i="1"/>
  <c r="C653" i="1"/>
  <c r="B653" i="1" s="1"/>
  <c r="A654" i="1"/>
  <c r="C654" i="1"/>
  <c r="B654" i="1" s="1"/>
  <c r="A655" i="1"/>
  <c r="C655" i="1"/>
  <c r="B655" i="1" s="1"/>
  <c r="A656" i="1"/>
  <c r="C656" i="1"/>
  <c r="B656" i="1" s="1"/>
  <c r="A657" i="1"/>
  <c r="C657" i="1"/>
  <c r="B657" i="1" s="1"/>
  <c r="A658" i="1"/>
  <c r="C658" i="1"/>
  <c r="B658" i="1" s="1"/>
  <c r="A659" i="1"/>
  <c r="C659" i="1"/>
  <c r="B659" i="1" s="1"/>
  <c r="A660" i="1"/>
  <c r="C660" i="1"/>
  <c r="B660" i="1" s="1"/>
  <c r="A661" i="1"/>
  <c r="C661" i="1"/>
  <c r="B661" i="1" s="1"/>
  <c r="A662" i="1"/>
  <c r="C662" i="1"/>
  <c r="B662" i="1" s="1"/>
  <c r="A663" i="1"/>
  <c r="C663" i="1"/>
  <c r="B663" i="1" s="1"/>
  <c r="A664" i="1"/>
  <c r="C664" i="1"/>
  <c r="B664" i="1" s="1"/>
  <c r="A665" i="1"/>
  <c r="C665" i="1"/>
  <c r="B665" i="1" s="1"/>
  <c r="A666" i="1"/>
  <c r="C666" i="1"/>
  <c r="B666" i="1" s="1"/>
  <c r="A667" i="1"/>
  <c r="C667" i="1"/>
  <c r="B667" i="1" s="1"/>
  <c r="A668" i="1"/>
  <c r="C668" i="1"/>
  <c r="B668" i="1" s="1"/>
  <c r="A669" i="1"/>
  <c r="C669" i="1"/>
  <c r="B669" i="1" s="1"/>
  <c r="A670" i="1"/>
  <c r="C670" i="1"/>
  <c r="B670" i="1" s="1"/>
  <c r="A671" i="1"/>
  <c r="C671" i="1"/>
  <c r="B671" i="1" s="1"/>
  <c r="A672" i="1"/>
  <c r="C672" i="1"/>
  <c r="B672" i="1" s="1"/>
  <c r="A673" i="1"/>
  <c r="C673" i="1"/>
  <c r="B673" i="1" s="1"/>
  <c r="A674" i="1"/>
  <c r="C674" i="1"/>
  <c r="B674" i="1" s="1"/>
  <c r="A675" i="1"/>
  <c r="C675" i="1"/>
  <c r="B675" i="1" s="1"/>
  <c r="A676" i="1"/>
  <c r="C676" i="1"/>
  <c r="B676" i="1" s="1"/>
  <c r="A677" i="1"/>
  <c r="C677" i="1"/>
  <c r="B677" i="1" s="1"/>
  <c r="A678" i="1"/>
  <c r="C678" i="1"/>
  <c r="B678" i="1" s="1"/>
  <c r="A679" i="1"/>
  <c r="C679" i="1"/>
  <c r="B679" i="1" s="1"/>
  <c r="A680" i="1"/>
  <c r="C680" i="1"/>
  <c r="B680" i="1" s="1"/>
  <c r="A681" i="1"/>
  <c r="C681" i="1"/>
  <c r="B681" i="1" s="1"/>
  <c r="A682" i="1"/>
  <c r="C682" i="1"/>
  <c r="B682" i="1" s="1"/>
  <c r="A683" i="1"/>
  <c r="C683" i="1"/>
  <c r="B683" i="1" s="1"/>
  <c r="A684" i="1"/>
  <c r="C684" i="1"/>
  <c r="B684" i="1" s="1"/>
  <c r="A685" i="1"/>
  <c r="C685" i="1"/>
  <c r="B685" i="1" s="1"/>
  <c r="A686" i="1"/>
  <c r="C686" i="1"/>
  <c r="B686" i="1" s="1"/>
  <c r="A687" i="1"/>
  <c r="C687" i="1"/>
  <c r="B687" i="1" s="1"/>
  <c r="A688" i="1"/>
  <c r="C688" i="1"/>
  <c r="B688" i="1" s="1"/>
  <c r="A689" i="1"/>
  <c r="C689" i="1"/>
  <c r="B689" i="1" s="1"/>
  <c r="A690" i="1"/>
  <c r="C690" i="1"/>
  <c r="B690" i="1" s="1"/>
  <c r="A691" i="1"/>
  <c r="C691" i="1"/>
  <c r="B691" i="1" s="1"/>
  <c r="A692" i="1"/>
  <c r="C692" i="1"/>
  <c r="B692" i="1" s="1"/>
  <c r="A693" i="1"/>
  <c r="C693" i="1"/>
  <c r="B693" i="1" s="1"/>
  <c r="A694" i="1"/>
  <c r="C694" i="1"/>
  <c r="B694" i="1" s="1"/>
  <c r="A695" i="1"/>
  <c r="C695" i="1"/>
  <c r="B695" i="1" s="1"/>
  <c r="A696" i="1"/>
  <c r="C696" i="1"/>
  <c r="B696" i="1" s="1"/>
  <c r="A697" i="1"/>
  <c r="C697" i="1"/>
  <c r="B697" i="1" s="1"/>
  <c r="A698" i="1"/>
  <c r="C698" i="1"/>
  <c r="B698" i="1" s="1"/>
  <c r="A699" i="1"/>
  <c r="C699" i="1"/>
  <c r="B699" i="1" s="1"/>
  <c r="A700" i="1"/>
  <c r="C700" i="1"/>
  <c r="B700" i="1" s="1"/>
  <c r="A701" i="1"/>
  <c r="C701" i="1"/>
  <c r="B701" i="1" s="1"/>
  <c r="A702" i="1"/>
  <c r="C702" i="1"/>
  <c r="B702" i="1" s="1"/>
  <c r="A703" i="1"/>
  <c r="C703" i="1"/>
  <c r="B703" i="1" s="1"/>
  <c r="A704" i="1"/>
  <c r="C704" i="1"/>
  <c r="B704" i="1" s="1"/>
  <c r="A705" i="1"/>
  <c r="C705" i="1"/>
  <c r="B705" i="1" s="1"/>
  <c r="A706" i="1"/>
  <c r="C706" i="1"/>
  <c r="B706" i="1" s="1"/>
  <c r="A707" i="1"/>
  <c r="C707" i="1"/>
  <c r="B707" i="1" s="1"/>
  <c r="A708" i="1"/>
  <c r="C708" i="1"/>
  <c r="B708" i="1" s="1"/>
  <c r="A709" i="1"/>
  <c r="C709" i="1"/>
  <c r="B709" i="1" s="1"/>
  <c r="A710" i="1"/>
  <c r="C710" i="1"/>
  <c r="B710" i="1" s="1"/>
  <c r="A711" i="1"/>
  <c r="C711" i="1"/>
  <c r="B711" i="1" s="1"/>
  <c r="A712" i="1"/>
  <c r="C712" i="1"/>
  <c r="B712" i="1" s="1"/>
  <c r="A713" i="1"/>
  <c r="C713" i="1"/>
  <c r="B713" i="1" s="1"/>
  <c r="A714" i="1"/>
  <c r="C714" i="1"/>
  <c r="B714" i="1" s="1"/>
  <c r="A715" i="1"/>
  <c r="C715" i="1"/>
  <c r="B715" i="1" s="1"/>
  <c r="A716" i="1"/>
  <c r="C716" i="1"/>
  <c r="B716" i="1" s="1"/>
  <c r="A717" i="1"/>
  <c r="C717" i="1"/>
  <c r="B717" i="1" s="1"/>
  <c r="A718" i="1"/>
  <c r="C718" i="1"/>
  <c r="B718" i="1" s="1"/>
  <c r="A719" i="1"/>
  <c r="C719" i="1"/>
  <c r="B719" i="1" s="1"/>
  <c r="A720" i="1"/>
  <c r="C720" i="1"/>
  <c r="B720" i="1" s="1"/>
  <c r="A721" i="1"/>
  <c r="C721" i="1"/>
  <c r="B721" i="1" s="1"/>
  <c r="A722" i="1"/>
  <c r="C722" i="1"/>
  <c r="B722" i="1" s="1"/>
  <c r="A723" i="1"/>
  <c r="C723" i="1"/>
  <c r="B723" i="1" s="1"/>
  <c r="A724" i="1"/>
  <c r="C724" i="1"/>
  <c r="B724" i="1" s="1"/>
  <c r="A725" i="1"/>
  <c r="C725" i="1"/>
  <c r="B725" i="1" s="1"/>
  <c r="A726" i="1"/>
  <c r="C726" i="1"/>
  <c r="B726" i="1" s="1"/>
  <c r="A727" i="1"/>
  <c r="C727" i="1"/>
  <c r="B727" i="1" s="1"/>
  <c r="A728" i="1"/>
  <c r="C728" i="1"/>
  <c r="B728" i="1" s="1"/>
  <c r="A729" i="1"/>
  <c r="C729" i="1"/>
  <c r="B729" i="1" s="1"/>
  <c r="A730" i="1"/>
  <c r="C730" i="1"/>
  <c r="B730" i="1" s="1"/>
  <c r="A731" i="1"/>
  <c r="C731" i="1"/>
  <c r="B731" i="1" s="1"/>
  <c r="A732" i="1"/>
  <c r="C732" i="1"/>
  <c r="B732" i="1" s="1"/>
  <c r="A733" i="1"/>
  <c r="C733" i="1"/>
  <c r="B733" i="1" s="1"/>
  <c r="A734" i="1"/>
  <c r="C734" i="1"/>
  <c r="B734" i="1" s="1"/>
  <c r="A735" i="1"/>
  <c r="C735" i="1"/>
  <c r="B735" i="1" s="1"/>
  <c r="A736" i="1"/>
  <c r="C736" i="1"/>
  <c r="B736" i="1" s="1"/>
  <c r="A737" i="1"/>
  <c r="C737" i="1"/>
  <c r="B737" i="1" s="1"/>
  <c r="A738" i="1"/>
  <c r="C738" i="1"/>
  <c r="B738" i="1" s="1"/>
  <c r="A739" i="1"/>
  <c r="C739" i="1"/>
  <c r="B739" i="1" s="1"/>
  <c r="A740" i="1"/>
  <c r="C740" i="1"/>
  <c r="B740" i="1" s="1"/>
  <c r="A741" i="1"/>
  <c r="C741" i="1"/>
  <c r="B741" i="1" s="1"/>
  <c r="A742" i="1"/>
  <c r="C742" i="1"/>
  <c r="B742" i="1" s="1"/>
  <c r="A743" i="1"/>
  <c r="C743" i="1"/>
  <c r="B743" i="1" s="1"/>
  <c r="A744" i="1"/>
  <c r="C744" i="1"/>
  <c r="B744" i="1" s="1"/>
  <c r="A745" i="1"/>
  <c r="C745" i="1"/>
  <c r="B745" i="1" s="1"/>
  <c r="A746" i="1"/>
  <c r="C746" i="1"/>
  <c r="B746" i="1" s="1"/>
  <c r="A747" i="1"/>
  <c r="C747" i="1"/>
  <c r="B747" i="1" s="1"/>
  <c r="A748" i="1"/>
  <c r="C748" i="1"/>
  <c r="B748" i="1" s="1"/>
  <c r="A749" i="1"/>
  <c r="C749" i="1"/>
  <c r="B749" i="1" s="1"/>
  <c r="A750" i="1"/>
  <c r="C750" i="1"/>
  <c r="B750" i="1" s="1"/>
  <c r="A751" i="1"/>
  <c r="C751" i="1"/>
  <c r="B751" i="1" s="1"/>
  <c r="A752" i="1"/>
  <c r="C752" i="1"/>
  <c r="B752" i="1" s="1"/>
  <c r="A753" i="1"/>
  <c r="C753" i="1"/>
  <c r="B753" i="1" s="1"/>
  <c r="A754" i="1"/>
  <c r="C754" i="1"/>
  <c r="B754" i="1" s="1"/>
  <c r="A755" i="1"/>
  <c r="C755" i="1"/>
  <c r="B755" i="1" s="1"/>
  <c r="A756" i="1"/>
  <c r="C756" i="1"/>
  <c r="B756" i="1" s="1"/>
  <c r="A757" i="1"/>
  <c r="C757" i="1"/>
  <c r="B757" i="1" s="1"/>
  <c r="A758" i="1"/>
  <c r="C758" i="1"/>
  <c r="B758" i="1" s="1"/>
  <c r="A759" i="1"/>
  <c r="C759" i="1"/>
  <c r="B759" i="1" s="1"/>
  <c r="A760" i="1"/>
  <c r="C760" i="1"/>
  <c r="B760" i="1" s="1"/>
  <c r="A761" i="1"/>
  <c r="C761" i="1"/>
  <c r="B761" i="1" s="1"/>
  <c r="A762" i="1"/>
  <c r="C762" i="1"/>
  <c r="B762" i="1" s="1"/>
  <c r="A763" i="1"/>
  <c r="C763" i="1"/>
  <c r="B763" i="1" s="1"/>
  <c r="A764" i="1"/>
  <c r="C764" i="1"/>
  <c r="B764" i="1" s="1"/>
  <c r="A765" i="1"/>
  <c r="C765" i="1"/>
  <c r="B765" i="1" s="1"/>
  <c r="A766" i="1"/>
  <c r="C766" i="1"/>
  <c r="B766" i="1" s="1"/>
  <c r="A767" i="1"/>
  <c r="C767" i="1"/>
  <c r="B767" i="1" s="1"/>
  <c r="A768" i="1"/>
  <c r="C768" i="1"/>
  <c r="B768" i="1" s="1"/>
  <c r="A769" i="1"/>
  <c r="C769" i="1"/>
  <c r="B769" i="1" s="1"/>
  <c r="A770" i="1"/>
  <c r="C770" i="1"/>
  <c r="B770" i="1" s="1"/>
  <c r="A771" i="1"/>
  <c r="C771" i="1"/>
  <c r="B771" i="1" s="1"/>
  <c r="A772" i="1"/>
  <c r="C772" i="1"/>
  <c r="B772" i="1" s="1"/>
  <c r="A773" i="1"/>
  <c r="C773" i="1"/>
  <c r="B773" i="1" s="1"/>
  <c r="A774" i="1"/>
  <c r="C774" i="1"/>
  <c r="B774" i="1" s="1"/>
  <c r="A775" i="1"/>
  <c r="C775" i="1"/>
  <c r="B775" i="1" s="1"/>
  <c r="A776" i="1"/>
  <c r="C776" i="1"/>
  <c r="B776" i="1" s="1"/>
  <c r="A777" i="1"/>
  <c r="C777" i="1"/>
  <c r="B777" i="1" s="1"/>
  <c r="A778" i="1"/>
  <c r="C778" i="1"/>
  <c r="B778" i="1" s="1"/>
  <c r="A779" i="1"/>
  <c r="C779" i="1"/>
  <c r="B779" i="1" s="1"/>
  <c r="A780" i="1"/>
  <c r="C780" i="1"/>
  <c r="B780" i="1" s="1"/>
  <c r="A781" i="1"/>
  <c r="C781" i="1"/>
  <c r="B781" i="1" s="1"/>
  <c r="A782" i="1"/>
  <c r="C782" i="1"/>
  <c r="B782" i="1" s="1"/>
  <c r="A783" i="1"/>
  <c r="C783" i="1"/>
  <c r="B783" i="1" s="1"/>
  <c r="A784" i="1"/>
  <c r="C784" i="1"/>
  <c r="B784" i="1" s="1"/>
  <c r="A785" i="1"/>
  <c r="C785" i="1"/>
  <c r="B785" i="1" s="1"/>
  <c r="A786" i="1"/>
  <c r="C786" i="1"/>
  <c r="B786" i="1" s="1"/>
  <c r="A787" i="1"/>
  <c r="C787" i="1"/>
  <c r="B787" i="1" s="1"/>
  <c r="A788" i="1"/>
  <c r="C788" i="1"/>
  <c r="B788" i="1" s="1"/>
  <c r="A789" i="1"/>
  <c r="C789" i="1"/>
  <c r="B789" i="1" s="1"/>
  <c r="A790" i="1"/>
  <c r="C790" i="1"/>
  <c r="B790" i="1" s="1"/>
  <c r="A791" i="1"/>
  <c r="C791" i="1"/>
  <c r="B791" i="1" s="1"/>
  <c r="A792" i="1"/>
  <c r="C792" i="1"/>
  <c r="B792" i="1" s="1"/>
  <c r="A793" i="1"/>
  <c r="C793" i="1"/>
  <c r="B793" i="1" s="1"/>
  <c r="A794" i="1"/>
  <c r="C794" i="1"/>
  <c r="B794" i="1" s="1"/>
  <c r="A795" i="1"/>
  <c r="C795" i="1"/>
  <c r="B795" i="1" s="1"/>
  <c r="A796" i="1"/>
  <c r="C796" i="1"/>
  <c r="B796" i="1" s="1"/>
  <c r="A797" i="1"/>
  <c r="C797" i="1"/>
  <c r="B797" i="1" s="1"/>
  <c r="A798" i="1"/>
  <c r="C798" i="1"/>
  <c r="B798" i="1" s="1"/>
  <c r="A799" i="1"/>
  <c r="C799" i="1"/>
  <c r="B799" i="1" s="1"/>
  <c r="A800" i="1"/>
  <c r="C800" i="1"/>
  <c r="B800" i="1" s="1"/>
  <c r="A801" i="1"/>
  <c r="C801" i="1"/>
  <c r="B801" i="1" s="1"/>
  <c r="A802" i="1"/>
  <c r="C802" i="1"/>
  <c r="B802" i="1" s="1"/>
  <c r="A803" i="1"/>
  <c r="C803" i="1"/>
  <c r="B803" i="1" s="1"/>
  <c r="A804" i="1"/>
  <c r="C804" i="1"/>
  <c r="B804" i="1" s="1"/>
  <c r="A805" i="1"/>
  <c r="C805" i="1"/>
  <c r="B805" i="1" s="1"/>
  <c r="A806" i="1"/>
  <c r="C806" i="1"/>
  <c r="B806" i="1" s="1"/>
  <c r="A807" i="1"/>
  <c r="C807" i="1"/>
  <c r="B807" i="1" s="1"/>
  <c r="A808" i="1"/>
  <c r="C808" i="1"/>
  <c r="B808" i="1" s="1"/>
  <c r="A809" i="1"/>
  <c r="C809" i="1"/>
  <c r="B809" i="1" s="1"/>
  <c r="A810" i="1"/>
  <c r="C810" i="1"/>
  <c r="B810" i="1" s="1"/>
  <c r="A811" i="1"/>
  <c r="C811" i="1"/>
  <c r="B811" i="1" s="1"/>
  <c r="A812" i="1"/>
  <c r="C812" i="1"/>
  <c r="B812" i="1" s="1"/>
  <c r="A813" i="1"/>
  <c r="C813" i="1"/>
  <c r="B813" i="1" s="1"/>
  <c r="A814" i="1"/>
  <c r="C814" i="1"/>
  <c r="B814" i="1" s="1"/>
  <c r="A815" i="1"/>
  <c r="C815" i="1"/>
  <c r="B815" i="1" s="1"/>
  <c r="A816" i="1"/>
  <c r="C816" i="1"/>
  <c r="B816" i="1" s="1"/>
  <c r="A817" i="1"/>
  <c r="C817" i="1"/>
  <c r="B817" i="1" s="1"/>
  <c r="A818" i="1"/>
  <c r="C818" i="1"/>
  <c r="B818" i="1" s="1"/>
  <c r="A819" i="1"/>
  <c r="C819" i="1"/>
  <c r="B819" i="1" s="1"/>
  <c r="A820" i="1"/>
  <c r="C820" i="1"/>
  <c r="B820" i="1" s="1"/>
  <c r="A821" i="1"/>
  <c r="C821" i="1"/>
  <c r="B821" i="1" s="1"/>
  <c r="A822" i="1"/>
  <c r="C822" i="1"/>
  <c r="B822" i="1" s="1"/>
  <c r="A823" i="1"/>
  <c r="C823" i="1"/>
  <c r="B823" i="1" s="1"/>
  <c r="A824" i="1"/>
  <c r="C824" i="1"/>
  <c r="B824" i="1" s="1"/>
  <c r="A825" i="1"/>
  <c r="C825" i="1"/>
  <c r="B825" i="1" s="1"/>
  <c r="A826" i="1"/>
  <c r="C826" i="1"/>
  <c r="B826" i="1" s="1"/>
  <c r="A827" i="1"/>
  <c r="C827" i="1"/>
  <c r="B827" i="1" s="1"/>
  <c r="A828" i="1"/>
  <c r="C828" i="1"/>
  <c r="B828" i="1" s="1"/>
  <c r="A829" i="1"/>
  <c r="C829" i="1"/>
  <c r="B829" i="1" s="1"/>
  <c r="A830" i="1"/>
  <c r="C830" i="1"/>
  <c r="B830" i="1" s="1"/>
  <c r="A831" i="1"/>
  <c r="C831" i="1"/>
  <c r="B831" i="1" s="1"/>
  <c r="A832" i="1"/>
  <c r="C832" i="1"/>
  <c r="B832" i="1" s="1"/>
  <c r="A833" i="1"/>
  <c r="C833" i="1"/>
  <c r="B833" i="1" s="1"/>
  <c r="A834" i="1"/>
  <c r="C834" i="1"/>
  <c r="B834" i="1" s="1"/>
  <c r="A835" i="1"/>
  <c r="C835" i="1"/>
  <c r="B835" i="1" s="1"/>
  <c r="A836" i="1"/>
  <c r="C836" i="1"/>
  <c r="B836" i="1" s="1"/>
  <c r="A837" i="1"/>
  <c r="C837" i="1"/>
  <c r="B837" i="1" s="1"/>
  <c r="A838" i="1"/>
  <c r="C838" i="1"/>
  <c r="B838" i="1" s="1"/>
  <c r="A839" i="1"/>
  <c r="C839" i="1"/>
  <c r="B839" i="1" s="1"/>
  <c r="A840" i="1"/>
  <c r="C840" i="1"/>
  <c r="B840" i="1" s="1"/>
  <c r="A841" i="1"/>
  <c r="C841" i="1"/>
  <c r="B841" i="1" s="1"/>
  <c r="A842" i="1"/>
  <c r="C842" i="1"/>
  <c r="B842" i="1" s="1"/>
  <c r="A843" i="1"/>
  <c r="C843" i="1"/>
  <c r="B843" i="1" s="1"/>
  <c r="A844" i="1"/>
  <c r="C844" i="1"/>
  <c r="B844" i="1" s="1"/>
  <c r="A845" i="1"/>
  <c r="C845" i="1"/>
  <c r="B845" i="1" s="1"/>
  <c r="A846" i="1"/>
  <c r="C846" i="1"/>
  <c r="B846" i="1" s="1"/>
  <c r="A847" i="1"/>
  <c r="C847" i="1"/>
  <c r="B847" i="1" s="1"/>
  <c r="A848" i="1"/>
  <c r="C848" i="1"/>
  <c r="B848" i="1" s="1"/>
  <c r="A849" i="1"/>
  <c r="C849" i="1"/>
  <c r="B849" i="1" s="1"/>
  <c r="A850" i="1"/>
  <c r="C850" i="1"/>
  <c r="B850" i="1" s="1"/>
  <c r="A851" i="1"/>
  <c r="C851" i="1"/>
  <c r="B851" i="1" s="1"/>
  <c r="A852" i="1"/>
  <c r="C852" i="1"/>
  <c r="B852" i="1" s="1"/>
  <c r="A853" i="1"/>
  <c r="C853" i="1"/>
  <c r="B853" i="1" s="1"/>
  <c r="A854" i="1"/>
  <c r="C854" i="1"/>
  <c r="B854" i="1" s="1"/>
  <c r="A855" i="1"/>
  <c r="C855" i="1"/>
  <c r="B855" i="1" s="1"/>
  <c r="A856" i="1"/>
  <c r="C856" i="1"/>
  <c r="B856" i="1" s="1"/>
  <c r="A857" i="1"/>
  <c r="C857" i="1"/>
  <c r="B857" i="1" s="1"/>
  <c r="A858" i="1"/>
  <c r="C858" i="1"/>
  <c r="B858" i="1" s="1"/>
  <c r="A859" i="1"/>
  <c r="C859" i="1"/>
  <c r="B859" i="1" s="1"/>
  <c r="A860" i="1"/>
  <c r="C860" i="1"/>
  <c r="B860" i="1" s="1"/>
  <c r="A861" i="1"/>
  <c r="C861" i="1"/>
  <c r="B861" i="1" s="1"/>
  <c r="A862" i="1"/>
  <c r="C862" i="1"/>
  <c r="B862" i="1" s="1"/>
  <c r="A863" i="1"/>
  <c r="C863" i="1"/>
  <c r="B863" i="1" s="1"/>
  <c r="A864" i="1"/>
  <c r="C864" i="1"/>
  <c r="B864" i="1" s="1"/>
  <c r="A865" i="1"/>
  <c r="C865" i="1"/>
  <c r="B865" i="1" s="1"/>
  <c r="A866" i="1"/>
  <c r="C866" i="1"/>
  <c r="B866" i="1" s="1"/>
  <c r="A867" i="1"/>
  <c r="C867" i="1"/>
  <c r="B867" i="1" s="1"/>
  <c r="A868" i="1"/>
  <c r="C868" i="1"/>
  <c r="B868" i="1" s="1"/>
  <c r="A869" i="1"/>
  <c r="C869" i="1"/>
  <c r="B869" i="1" s="1"/>
  <c r="A870" i="1"/>
  <c r="C870" i="1"/>
  <c r="B870" i="1" s="1"/>
  <c r="A871" i="1"/>
  <c r="C871" i="1"/>
  <c r="B871" i="1" s="1"/>
  <c r="A872" i="1"/>
  <c r="C872" i="1"/>
  <c r="B872" i="1" s="1"/>
  <c r="A873" i="1"/>
  <c r="C873" i="1"/>
  <c r="B873" i="1" s="1"/>
  <c r="A874" i="1"/>
  <c r="C874" i="1"/>
  <c r="B874" i="1" s="1"/>
  <c r="A875" i="1"/>
  <c r="C875" i="1"/>
  <c r="B875" i="1" s="1"/>
  <c r="A876" i="1"/>
  <c r="C876" i="1"/>
  <c r="B876" i="1" s="1"/>
  <c r="A877" i="1"/>
  <c r="C877" i="1"/>
  <c r="B877" i="1" s="1"/>
  <c r="A878" i="1"/>
  <c r="C878" i="1"/>
  <c r="B878" i="1" s="1"/>
  <c r="A879" i="1"/>
  <c r="C879" i="1"/>
  <c r="B879" i="1" s="1"/>
  <c r="A880" i="1"/>
  <c r="C880" i="1"/>
  <c r="B880" i="1" s="1"/>
  <c r="A881" i="1"/>
  <c r="C881" i="1"/>
  <c r="B881" i="1" s="1"/>
  <c r="A882" i="1"/>
  <c r="C882" i="1"/>
  <c r="B882" i="1" s="1"/>
  <c r="A883" i="1"/>
  <c r="C883" i="1"/>
  <c r="B883" i="1" s="1"/>
  <c r="A884" i="1"/>
  <c r="C884" i="1"/>
  <c r="B884" i="1" s="1"/>
  <c r="A885" i="1"/>
  <c r="C885" i="1"/>
  <c r="B885" i="1" s="1"/>
  <c r="A886" i="1"/>
  <c r="C886" i="1"/>
  <c r="B886" i="1" s="1"/>
  <c r="A887" i="1"/>
  <c r="C887" i="1"/>
  <c r="B887" i="1" s="1"/>
  <c r="A888" i="1"/>
  <c r="C888" i="1"/>
  <c r="B888" i="1" s="1"/>
  <c r="A889" i="1"/>
  <c r="C889" i="1"/>
  <c r="B889" i="1" s="1"/>
  <c r="A890" i="1"/>
  <c r="C890" i="1"/>
  <c r="B890" i="1" s="1"/>
  <c r="A891" i="1"/>
  <c r="C891" i="1"/>
  <c r="B891" i="1" s="1"/>
  <c r="A892" i="1"/>
  <c r="C892" i="1"/>
  <c r="B892" i="1" s="1"/>
  <c r="A893" i="1"/>
  <c r="C893" i="1"/>
  <c r="B893" i="1" s="1"/>
  <c r="A894" i="1"/>
  <c r="C894" i="1"/>
  <c r="B894" i="1" s="1"/>
  <c r="A895" i="1"/>
  <c r="C895" i="1"/>
  <c r="B895" i="1" s="1"/>
  <c r="A896" i="1"/>
  <c r="C896" i="1"/>
  <c r="B896" i="1" s="1"/>
  <c r="A897" i="1"/>
  <c r="C897" i="1"/>
  <c r="B897" i="1" s="1"/>
  <c r="A898" i="1"/>
  <c r="C898" i="1"/>
  <c r="B898" i="1" s="1"/>
  <c r="A899" i="1"/>
  <c r="C899" i="1"/>
  <c r="B899" i="1" s="1"/>
  <c r="A900" i="1"/>
  <c r="C900" i="1"/>
  <c r="B900" i="1" s="1"/>
  <c r="A901" i="1"/>
  <c r="C901" i="1"/>
  <c r="B901" i="1" s="1"/>
  <c r="A902" i="1"/>
  <c r="C902" i="1"/>
  <c r="B902" i="1" s="1"/>
  <c r="A903" i="1"/>
  <c r="C903" i="1"/>
  <c r="B903" i="1" s="1"/>
  <c r="A904" i="1"/>
  <c r="C904" i="1"/>
  <c r="B904" i="1" s="1"/>
  <c r="A905" i="1"/>
  <c r="C905" i="1"/>
  <c r="B905" i="1" s="1"/>
  <c r="A906" i="1"/>
  <c r="C906" i="1"/>
  <c r="B906" i="1" s="1"/>
  <c r="A907" i="1"/>
  <c r="C907" i="1"/>
  <c r="B907" i="1" s="1"/>
  <c r="A908" i="1"/>
  <c r="C908" i="1"/>
  <c r="B908" i="1" s="1"/>
  <c r="A909" i="1"/>
  <c r="C909" i="1"/>
  <c r="B909" i="1" s="1"/>
  <c r="A910" i="1"/>
  <c r="C910" i="1"/>
  <c r="B910" i="1" s="1"/>
  <c r="A911" i="1"/>
  <c r="C911" i="1"/>
  <c r="B911" i="1" s="1"/>
  <c r="A912" i="1"/>
  <c r="C912" i="1"/>
  <c r="B912" i="1" s="1"/>
  <c r="A913" i="1"/>
  <c r="C913" i="1"/>
  <c r="B913" i="1" s="1"/>
  <c r="A914" i="1"/>
  <c r="C914" i="1"/>
  <c r="B914" i="1" s="1"/>
  <c r="A915" i="1"/>
  <c r="C915" i="1"/>
  <c r="B915" i="1" s="1"/>
  <c r="A916" i="1"/>
  <c r="C916" i="1"/>
  <c r="B916" i="1" s="1"/>
  <c r="A917" i="1"/>
  <c r="C917" i="1"/>
  <c r="B917" i="1" s="1"/>
  <c r="A918" i="1"/>
  <c r="C918" i="1"/>
  <c r="B918" i="1" s="1"/>
  <c r="A919" i="1"/>
  <c r="C919" i="1"/>
  <c r="B919" i="1" s="1"/>
  <c r="A920" i="1"/>
  <c r="C920" i="1"/>
  <c r="B920" i="1" s="1"/>
  <c r="A921" i="1"/>
  <c r="C921" i="1"/>
  <c r="B921" i="1" s="1"/>
  <c r="A922" i="1"/>
  <c r="C922" i="1"/>
  <c r="B922" i="1" s="1"/>
  <c r="A923" i="1"/>
  <c r="C923" i="1"/>
  <c r="B923" i="1" s="1"/>
  <c r="A924" i="1"/>
  <c r="C924" i="1"/>
  <c r="B924" i="1" s="1"/>
  <c r="A925" i="1"/>
  <c r="C925" i="1"/>
  <c r="B925" i="1" s="1"/>
  <c r="A926" i="1"/>
  <c r="C926" i="1"/>
  <c r="B926" i="1" s="1"/>
  <c r="A927" i="1"/>
  <c r="C927" i="1"/>
  <c r="B927" i="1" s="1"/>
  <c r="A928" i="1"/>
  <c r="C928" i="1"/>
  <c r="B928" i="1" s="1"/>
  <c r="A929" i="1"/>
  <c r="C929" i="1"/>
  <c r="B929" i="1" s="1"/>
  <c r="A930" i="1"/>
  <c r="C930" i="1"/>
  <c r="B930" i="1" s="1"/>
  <c r="A931" i="1"/>
  <c r="C931" i="1"/>
  <c r="B931" i="1" s="1"/>
  <c r="A932" i="1"/>
  <c r="C932" i="1"/>
  <c r="B932" i="1" s="1"/>
  <c r="A933" i="1"/>
  <c r="C933" i="1"/>
  <c r="B933" i="1" s="1"/>
  <c r="A934" i="1"/>
  <c r="C934" i="1"/>
  <c r="B934" i="1" s="1"/>
  <c r="A935" i="1"/>
  <c r="C935" i="1"/>
  <c r="B935" i="1" s="1"/>
  <c r="A936" i="1"/>
  <c r="C936" i="1"/>
  <c r="B936" i="1" s="1"/>
  <c r="A937" i="1"/>
  <c r="C937" i="1"/>
  <c r="B937" i="1" s="1"/>
  <c r="A938" i="1"/>
  <c r="C938" i="1"/>
  <c r="B938" i="1" s="1"/>
  <c r="A939" i="1"/>
  <c r="C939" i="1"/>
  <c r="B939" i="1" s="1"/>
  <c r="A940" i="1"/>
  <c r="C940" i="1"/>
  <c r="B940" i="1" s="1"/>
  <c r="A941" i="1"/>
  <c r="C941" i="1"/>
  <c r="B941" i="1" s="1"/>
  <c r="A942" i="1"/>
  <c r="C942" i="1"/>
  <c r="B942" i="1" s="1"/>
  <c r="A943" i="1"/>
  <c r="C943" i="1"/>
  <c r="B943" i="1" s="1"/>
  <c r="A944" i="1"/>
  <c r="C944" i="1"/>
  <c r="B944" i="1" s="1"/>
  <c r="A945" i="1"/>
  <c r="C945" i="1"/>
  <c r="B945" i="1" s="1"/>
  <c r="A946" i="1"/>
  <c r="C946" i="1"/>
  <c r="B946" i="1" s="1"/>
  <c r="A947" i="1"/>
  <c r="C947" i="1"/>
  <c r="B947" i="1" s="1"/>
  <c r="A948" i="1"/>
  <c r="C948" i="1"/>
  <c r="B948" i="1" s="1"/>
  <c r="A949" i="1"/>
  <c r="C949" i="1"/>
  <c r="B949" i="1" s="1"/>
  <c r="A950" i="1"/>
  <c r="C950" i="1"/>
  <c r="B950" i="1" s="1"/>
  <c r="A951" i="1"/>
  <c r="C951" i="1"/>
  <c r="B951" i="1" s="1"/>
  <c r="A952" i="1"/>
  <c r="C952" i="1"/>
  <c r="B952" i="1" s="1"/>
  <c r="A953" i="1"/>
  <c r="C953" i="1"/>
  <c r="B953" i="1" s="1"/>
  <c r="A954" i="1"/>
  <c r="C954" i="1"/>
  <c r="B954" i="1" s="1"/>
  <c r="A955" i="1"/>
  <c r="C955" i="1"/>
  <c r="B955" i="1" s="1"/>
  <c r="A956" i="1"/>
  <c r="C956" i="1"/>
  <c r="B956" i="1" s="1"/>
  <c r="A957" i="1"/>
  <c r="C957" i="1"/>
  <c r="B957" i="1" s="1"/>
  <c r="A958" i="1"/>
  <c r="C958" i="1"/>
  <c r="B958" i="1" s="1"/>
  <c r="A959" i="1"/>
  <c r="C959" i="1"/>
  <c r="B959" i="1" s="1"/>
  <c r="A960" i="1"/>
  <c r="C960" i="1"/>
  <c r="B960" i="1" s="1"/>
  <c r="A961" i="1"/>
  <c r="C961" i="1"/>
  <c r="B961" i="1" s="1"/>
  <c r="A962" i="1"/>
  <c r="C962" i="1"/>
  <c r="B962" i="1" s="1"/>
  <c r="A963" i="1"/>
  <c r="C963" i="1"/>
  <c r="B963" i="1" s="1"/>
  <c r="A964" i="1"/>
  <c r="C964" i="1"/>
  <c r="B964" i="1" s="1"/>
  <c r="A965" i="1"/>
  <c r="C965" i="1"/>
  <c r="B965" i="1" s="1"/>
  <c r="A966" i="1"/>
  <c r="C966" i="1"/>
  <c r="B966" i="1" s="1"/>
  <c r="A967" i="1"/>
  <c r="C967" i="1"/>
  <c r="B967" i="1" s="1"/>
  <c r="A968" i="1"/>
  <c r="C968" i="1"/>
  <c r="B968" i="1" s="1"/>
  <c r="A969" i="1"/>
  <c r="C969" i="1"/>
  <c r="B969" i="1" s="1"/>
  <c r="A970" i="1"/>
  <c r="C970" i="1"/>
  <c r="B970" i="1" s="1"/>
  <c r="A971" i="1"/>
  <c r="C971" i="1"/>
  <c r="B971" i="1" s="1"/>
  <c r="A972" i="1"/>
  <c r="C972" i="1"/>
  <c r="B972" i="1" s="1"/>
  <c r="A973" i="1"/>
  <c r="C973" i="1"/>
  <c r="B973" i="1" s="1"/>
  <c r="A974" i="1"/>
  <c r="C974" i="1"/>
  <c r="B974" i="1" s="1"/>
  <c r="A975" i="1"/>
  <c r="C975" i="1"/>
  <c r="B975" i="1" s="1"/>
  <c r="A976" i="1"/>
  <c r="C976" i="1"/>
  <c r="B976" i="1" s="1"/>
  <c r="A977" i="1"/>
  <c r="C977" i="1"/>
  <c r="B977" i="1" s="1"/>
  <c r="A978" i="1"/>
  <c r="C978" i="1"/>
  <c r="B978" i="1" s="1"/>
  <c r="A979" i="1"/>
  <c r="C979" i="1"/>
  <c r="B979" i="1" s="1"/>
  <c r="A980" i="1"/>
  <c r="C980" i="1"/>
  <c r="B980" i="1" s="1"/>
  <c r="A981" i="1"/>
  <c r="C981" i="1"/>
  <c r="B981" i="1" s="1"/>
  <c r="A982" i="1"/>
  <c r="C982" i="1"/>
  <c r="B982" i="1" s="1"/>
  <c r="A983" i="1"/>
  <c r="C983" i="1"/>
  <c r="B983" i="1" s="1"/>
  <c r="A984" i="1"/>
  <c r="C984" i="1"/>
  <c r="B984" i="1" s="1"/>
  <c r="A985" i="1"/>
  <c r="C985" i="1"/>
  <c r="B985" i="1" s="1"/>
  <c r="A986" i="1"/>
  <c r="C986" i="1"/>
  <c r="B986" i="1" s="1"/>
  <c r="A987" i="1"/>
  <c r="C987" i="1"/>
  <c r="B987" i="1" s="1"/>
  <c r="A988" i="1"/>
  <c r="C988" i="1"/>
  <c r="B988" i="1" s="1"/>
  <c r="A989" i="1"/>
  <c r="C989" i="1"/>
  <c r="B989" i="1" s="1"/>
  <c r="A990" i="1"/>
  <c r="C990" i="1"/>
  <c r="B990" i="1" s="1"/>
  <c r="A991" i="1"/>
  <c r="C991" i="1"/>
  <c r="B991" i="1" s="1"/>
  <c r="A992" i="1"/>
  <c r="C992" i="1"/>
  <c r="B992" i="1" s="1"/>
  <c r="A993" i="1"/>
  <c r="C993" i="1"/>
  <c r="B993" i="1" s="1"/>
  <c r="A994" i="1"/>
  <c r="C994" i="1"/>
  <c r="B994" i="1" s="1"/>
  <c r="A995" i="1"/>
  <c r="C995" i="1"/>
  <c r="B995" i="1" s="1"/>
  <c r="A996" i="1"/>
  <c r="C996" i="1"/>
  <c r="B996" i="1" s="1"/>
  <c r="A997" i="1"/>
  <c r="C997" i="1"/>
  <c r="B997" i="1" s="1"/>
  <c r="A998" i="1"/>
  <c r="C998" i="1"/>
  <c r="B998" i="1" s="1"/>
  <c r="A999" i="1"/>
  <c r="C999" i="1"/>
  <c r="B999" i="1" s="1"/>
  <c r="A1000" i="1"/>
  <c r="C1000" i="1"/>
  <c r="B1000" i="1" s="1"/>
  <c r="A1001" i="1"/>
  <c r="C1001" i="1"/>
  <c r="B1001" i="1" s="1"/>
  <c r="A1002" i="1"/>
  <c r="C1002" i="1"/>
  <c r="B1002" i="1" s="1"/>
  <c r="A1003" i="1"/>
  <c r="C1003" i="1"/>
  <c r="B1003" i="1" s="1"/>
  <c r="A1004" i="1"/>
  <c r="C1004" i="1"/>
  <c r="B1004" i="1" s="1"/>
  <c r="A1005" i="1"/>
  <c r="C1005" i="1"/>
  <c r="B1005" i="1" s="1"/>
  <c r="A1006" i="1"/>
  <c r="C1006" i="1"/>
  <c r="B1006" i="1" s="1"/>
  <c r="A1007" i="1"/>
  <c r="C1007" i="1"/>
  <c r="B1007" i="1" s="1"/>
  <c r="A1008" i="1"/>
  <c r="C1008" i="1"/>
  <c r="B1008" i="1" s="1"/>
  <c r="A1009" i="1"/>
  <c r="C1009" i="1"/>
  <c r="B1009" i="1" s="1"/>
  <c r="A1010" i="1"/>
  <c r="C1010" i="1"/>
  <c r="B1010" i="1" s="1"/>
  <c r="A1011" i="1"/>
  <c r="C1011" i="1"/>
  <c r="B1011" i="1" s="1"/>
  <c r="A1012" i="1"/>
  <c r="C1012" i="1"/>
  <c r="B1012" i="1" s="1"/>
  <c r="A1013" i="1"/>
  <c r="C1013" i="1"/>
  <c r="B1013" i="1" s="1"/>
  <c r="A1014" i="1"/>
  <c r="C1014" i="1"/>
  <c r="B1014" i="1" s="1"/>
  <c r="A1015" i="1"/>
  <c r="C1015" i="1"/>
  <c r="B1015" i="1" s="1"/>
  <c r="A1016" i="1"/>
  <c r="C1016" i="1"/>
  <c r="B1016" i="1" s="1"/>
  <c r="A1017" i="1"/>
  <c r="C1017" i="1"/>
  <c r="B1017" i="1" s="1"/>
  <c r="A1018" i="1"/>
  <c r="C1018" i="1"/>
  <c r="B1018" i="1" s="1"/>
  <c r="A1019" i="1"/>
  <c r="C1019" i="1"/>
  <c r="B1019" i="1" s="1"/>
  <c r="A1020" i="1"/>
  <c r="C1020" i="1"/>
  <c r="B1020" i="1" s="1"/>
  <c r="A1021" i="1"/>
  <c r="C1021" i="1"/>
  <c r="B1021" i="1" s="1"/>
  <c r="A1022" i="1"/>
  <c r="C1022" i="1"/>
  <c r="B1022" i="1" s="1"/>
  <c r="A1023" i="1"/>
  <c r="C1023" i="1"/>
  <c r="B1023" i="1" s="1"/>
  <c r="A1024" i="1"/>
  <c r="C1024" i="1"/>
  <c r="B1024" i="1" s="1"/>
  <c r="A1025" i="1"/>
  <c r="C1025" i="1"/>
  <c r="B1025" i="1" s="1"/>
  <c r="A1026" i="1"/>
  <c r="C1026" i="1"/>
  <c r="B1026" i="1" s="1"/>
  <c r="A1027" i="1"/>
  <c r="C1027" i="1"/>
  <c r="B1027" i="1" s="1"/>
  <c r="A1028" i="1"/>
  <c r="C1028" i="1"/>
  <c r="B1028" i="1" s="1"/>
  <c r="A1029" i="1"/>
  <c r="C1029" i="1"/>
  <c r="B1029" i="1" s="1"/>
  <c r="A1030" i="1"/>
  <c r="C1030" i="1"/>
  <c r="B1030" i="1" s="1"/>
  <c r="A1031" i="1"/>
  <c r="C1031" i="1"/>
  <c r="B1031" i="1" s="1"/>
  <c r="A1032" i="1"/>
  <c r="C1032" i="1"/>
  <c r="B1032" i="1" s="1"/>
  <c r="A1033" i="1"/>
  <c r="C1033" i="1"/>
  <c r="B1033" i="1" s="1"/>
  <c r="A1034" i="1"/>
  <c r="C1034" i="1"/>
  <c r="B1034" i="1" s="1"/>
  <c r="A1035" i="1"/>
  <c r="C1035" i="1"/>
  <c r="B1035" i="1" s="1"/>
  <c r="A1036" i="1"/>
  <c r="C1036" i="1"/>
  <c r="B1036" i="1" s="1"/>
  <c r="A1037" i="1"/>
  <c r="C1037" i="1"/>
  <c r="B1037" i="1" s="1"/>
  <c r="A1038" i="1"/>
  <c r="C1038" i="1"/>
  <c r="B1038" i="1" s="1"/>
  <c r="A1039" i="1"/>
  <c r="C1039" i="1"/>
  <c r="B1039" i="1" s="1"/>
  <c r="A1040" i="1"/>
  <c r="C1040" i="1"/>
  <c r="B1040" i="1" s="1"/>
  <c r="A1041" i="1"/>
  <c r="C1041" i="1"/>
  <c r="B1041" i="1" s="1"/>
  <c r="A1042" i="1"/>
  <c r="C1042" i="1"/>
  <c r="B1042" i="1" s="1"/>
  <c r="A1043" i="1"/>
  <c r="C1043" i="1"/>
  <c r="B1043" i="1" s="1"/>
  <c r="A1044" i="1"/>
  <c r="C1044" i="1"/>
  <c r="B1044" i="1" s="1"/>
  <c r="A1045" i="1"/>
  <c r="C1045" i="1"/>
  <c r="B1045" i="1" s="1"/>
  <c r="A1046" i="1"/>
  <c r="C1046" i="1"/>
  <c r="B1046" i="1" s="1"/>
  <c r="A1047" i="1"/>
  <c r="C1047" i="1"/>
  <c r="B1047" i="1" s="1"/>
  <c r="A1048" i="1"/>
  <c r="C1048" i="1"/>
  <c r="B1048" i="1" s="1"/>
  <c r="A1049" i="1"/>
  <c r="C1049" i="1"/>
  <c r="B1049" i="1" s="1"/>
  <c r="A1050" i="1"/>
  <c r="C1050" i="1"/>
  <c r="B1050" i="1" s="1"/>
  <c r="A1051" i="1"/>
  <c r="C1051" i="1"/>
  <c r="B1051" i="1" s="1"/>
  <c r="A1052" i="1"/>
  <c r="C1052" i="1"/>
  <c r="B1052" i="1" s="1"/>
  <c r="A1053" i="1"/>
  <c r="C1053" i="1"/>
  <c r="B1053" i="1" s="1"/>
  <c r="A1054" i="1"/>
  <c r="C1054" i="1"/>
  <c r="B1054" i="1" s="1"/>
  <c r="A1055" i="1"/>
  <c r="C1055" i="1"/>
  <c r="B1055" i="1" s="1"/>
  <c r="A1056" i="1"/>
  <c r="C1056" i="1"/>
  <c r="B1056" i="1" s="1"/>
  <c r="A1057" i="1"/>
  <c r="C1057" i="1"/>
  <c r="B1057" i="1" s="1"/>
  <c r="A1058" i="1"/>
  <c r="C1058" i="1"/>
  <c r="B1058" i="1" s="1"/>
  <c r="A1059" i="1"/>
  <c r="C1059" i="1"/>
  <c r="B1059" i="1" s="1"/>
  <c r="A1060" i="1"/>
  <c r="C1060" i="1"/>
  <c r="B1060" i="1" s="1"/>
  <c r="A1061" i="1"/>
  <c r="C1061" i="1"/>
  <c r="B1061" i="1" s="1"/>
  <c r="A1062" i="1"/>
  <c r="C1062" i="1"/>
  <c r="B1062" i="1" s="1"/>
  <c r="A1063" i="1"/>
  <c r="C1063" i="1"/>
  <c r="B1063" i="1" s="1"/>
  <c r="A1064" i="1"/>
  <c r="C1064" i="1"/>
  <c r="B1064" i="1" s="1"/>
  <c r="A1065" i="1"/>
  <c r="C1065" i="1"/>
  <c r="B1065" i="1" s="1"/>
  <c r="A1066" i="1"/>
  <c r="C1066" i="1"/>
  <c r="B1066" i="1" s="1"/>
  <c r="A1067" i="1"/>
  <c r="C1067" i="1"/>
  <c r="B1067" i="1" s="1"/>
  <c r="A1068" i="1"/>
  <c r="C1068" i="1"/>
  <c r="B1068" i="1" s="1"/>
  <c r="A1069" i="1"/>
  <c r="C1069" i="1"/>
  <c r="B1069" i="1" s="1"/>
  <c r="A1070" i="1"/>
  <c r="C1070" i="1"/>
  <c r="B1070" i="1" s="1"/>
  <c r="A1071" i="1"/>
  <c r="C1071" i="1"/>
  <c r="B1071" i="1" s="1"/>
  <c r="A1072" i="1"/>
  <c r="C1072" i="1"/>
  <c r="B1072" i="1" s="1"/>
  <c r="A1073" i="1"/>
  <c r="C1073" i="1"/>
  <c r="B1073" i="1" s="1"/>
  <c r="A1074" i="1"/>
  <c r="C1074" i="1"/>
  <c r="B1074" i="1" s="1"/>
  <c r="A1075" i="1"/>
  <c r="C1075" i="1"/>
  <c r="B1075" i="1" s="1"/>
  <c r="A1076" i="1"/>
  <c r="C1076" i="1"/>
  <c r="B1076" i="1" s="1"/>
  <c r="A1077" i="1"/>
  <c r="C1077" i="1"/>
  <c r="B1077" i="1" s="1"/>
  <c r="A1078" i="1"/>
  <c r="C1078" i="1"/>
  <c r="B1078" i="1" s="1"/>
  <c r="A1079" i="1"/>
  <c r="C1079" i="1"/>
  <c r="B1079" i="1" s="1"/>
  <c r="A1080" i="1"/>
  <c r="C1080" i="1"/>
  <c r="B1080" i="1" s="1"/>
  <c r="A1081" i="1"/>
  <c r="C1081" i="1"/>
  <c r="B1081" i="1" s="1"/>
  <c r="A1082" i="1"/>
  <c r="C1082" i="1"/>
  <c r="B1082" i="1" s="1"/>
  <c r="A1083" i="1"/>
  <c r="C1083" i="1"/>
  <c r="B1083" i="1" s="1"/>
  <c r="A1084" i="1"/>
  <c r="C1084" i="1"/>
  <c r="B1084" i="1" s="1"/>
  <c r="A1085" i="1"/>
  <c r="C1085" i="1"/>
  <c r="B1085" i="1" s="1"/>
  <c r="A1086" i="1"/>
  <c r="C1086" i="1"/>
  <c r="B1086" i="1" s="1"/>
  <c r="A1087" i="1"/>
  <c r="C1087" i="1"/>
  <c r="B1087" i="1" s="1"/>
  <c r="A1088" i="1"/>
  <c r="C1088" i="1"/>
  <c r="B1088" i="1" s="1"/>
  <c r="A1089" i="1"/>
  <c r="C1089" i="1"/>
  <c r="B1089" i="1" s="1"/>
  <c r="A1090" i="1"/>
  <c r="C1090" i="1"/>
  <c r="B1090" i="1" s="1"/>
  <c r="A1091" i="1"/>
  <c r="C1091" i="1"/>
  <c r="B1091" i="1" s="1"/>
  <c r="A1092" i="1"/>
  <c r="C1092" i="1"/>
  <c r="B1092" i="1" s="1"/>
  <c r="A1093" i="1"/>
  <c r="C1093" i="1"/>
  <c r="B1093" i="1" s="1"/>
  <c r="A1094" i="1"/>
  <c r="C1094" i="1"/>
  <c r="B1094" i="1" s="1"/>
  <c r="A1095" i="1"/>
  <c r="C1095" i="1"/>
  <c r="B1095" i="1" s="1"/>
  <c r="A1096" i="1"/>
  <c r="C1096" i="1"/>
  <c r="B1096" i="1" s="1"/>
  <c r="A1097" i="1"/>
  <c r="C1097" i="1"/>
  <c r="B1097" i="1" s="1"/>
  <c r="A1098" i="1"/>
  <c r="C1098" i="1"/>
  <c r="B1098" i="1" s="1"/>
  <c r="A1099" i="1"/>
  <c r="C1099" i="1"/>
  <c r="B1099" i="1" s="1"/>
  <c r="A1100" i="1"/>
  <c r="C1100" i="1"/>
  <c r="B1100" i="1" s="1"/>
  <c r="A1101" i="1"/>
  <c r="C1101" i="1"/>
  <c r="B1101" i="1" s="1"/>
  <c r="A1102" i="1"/>
  <c r="C1102" i="1"/>
  <c r="B1102" i="1" s="1"/>
  <c r="A1103" i="1"/>
  <c r="C1103" i="1"/>
  <c r="B1103" i="1" s="1"/>
  <c r="A1104" i="1"/>
  <c r="C1104" i="1"/>
  <c r="B1104" i="1" s="1"/>
  <c r="A1105" i="1"/>
  <c r="C1105" i="1"/>
  <c r="B1105" i="1" s="1"/>
  <c r="A1106" i="1"/>
  <c r="C1106" i="1"/>
  <c r="B1106" i="1" s="1"/>
  <c r="A1107" i="1"/>
  <c r="C1107" i="1"/>
  <c r="B1107" i="1" s="1"/>
  <c r="A1108" i="1"/>
  <c r="C1108" i="1"/>
  <c r="B1108" i="1" s="1"/>
  <c r="A1109" i="1"/>
  <c r="C1109" i="1"/>
  <c r="B1109" i="1" s="1"/>
  <c r="A1110" i="1"/>
  <c r="C1110" i="1"/>
  <c r="B1110" i="1" s="1"/>
  <c r="A1111" i="1"/>
  <c r="C1111" i="1"/>
  <c r="B1111" i="1" s="1"/>
  <c r="A1112" i="1"/>
  <c r="C1112" i="1"/>
  <c r="B1112" i="1" s="1"/>
  <c r="A1113" i="1"/>
  <c r="C1113" i="1"/>
  <c r="B1113" i="1" s="1"/>
  <c r="A1114" i="1"/>
  <c r="C1114" i="1"/>
  <c r="B1114" i="1" s="1"/>
  <c r="A1115" i="1"/>
  <c r="C1115" i="1"/>
  <c r="B1115" i="1" s="1"/>
  <c r="A1116" i="1"/>
  <c r="C1116" i="1"/>
  <c r="B1116" i="1" s="1"/>
  <c r="A1117" i="1"/>
  <c r="C1117" i="1"/>
  <c r="B1117" i="1" s="1"/>
  <c r="A1118" i="1"/>
  <c r="C1118" i="1"/>
  <c r="B1118" i="1" s="1"/>
  <c r="A1119" i="1"/>
  <c r="C1119" i="1"/>
  <c r="B1119" i="1" s="1"/>
  <c r="A1120" i="1"/>
  <c r="C1120" i="1"/>
  <c r="B1120" i="1" s="1"/>
  <c r="A1121" i="1"/>
  <c r="C1121" i="1"/>
  <c r="B1121" i="1" s="1"/>
  <c r="A1122" i="1"/>
  <c r="C1122" i="1"/>
  <c r="B1122" i="1" s="1"/>
  <c r="A1123" i="1"/>
  <c r="C1123" i="1"/>
  <c r="B1123" i="1" s="1"/>
  <c r="A1124" i="1"/>
  <c r="C1124" i="1"/>
  <c r="B1124" i="1" s="1"/>
  <c r="A1125" i="1"/>
  <c r="C1125" i="1"/>
  <c r="B1125" i="1" s="1"/>
  <c r="A1126" i="1"/>
  <c r="C1126" i="1"/>
  <c r="B1126" i="1" s="1"/>
  <c r="A1127" i="1"/>
  <c r="C1127" i="1"/>
  <c r="B1127" i="1" s="1"/>
  <c r="A1128" i="1"/>
  <c r="C1128" i="1"/>
  <c r="B1128" i="1" s="1"/>
  <c r="A1129" i="1"/>
  <c r="C1129" i="1"/>
  <c r="B1129" i="1" s="1"/>
  <c r="A1130" i="1"/>
  <c r="C1130" i="1"/>
  <c r="B1130" i="1" s="1"/>
  <c r="A1131" i="1"/>
  <c r="C1131" i="1"/>
  <c r="B1131" i="1" s="1"/>
  <c r="A1132" i="1"/>
  <c r="C1132" i="1"/>
  <c r="B1132" i="1" s="1"/>
  <c r="A1133" i="1"/>
  <c r="C1133" i="1"/>
  <c r="B1133" i="1" s="1"/>
  <c r="A1134" i="1"/>
  <c r="C1134" i="1"/>
  <c r="B1134" i="1" s="1"/>
  <c r="A1135" i="1"/>
  <c r="C1135" i="1"/>
  <c r="B1135" i="1" s="1"/>
  <c r="A1136" i="1"/>
  <c r="C1136" i="1"/>
  <c r="B1136" i="1" s="1"/>
  <c r="A1137" i="1"/>
  <c r="C1137" i="1"/>
  <c r="B1137" i="1" s="1"/>
  <c r="A1138" i="1"/>
  <c r="C1138" i="1"/>
  <c r="B1138" i="1" s="1"/>
  <c r="A1139" i="1"/>
  <c r="C1139" i="1"/>
  <c r="B1139" i="1" s="1"/>
  <c r="A1140" i="1"/>
  <c r="C1140" i="1"/>
  <c r="B1140" i="1" s="1"/>
  <c r="A1141" i="1"/>
  <c r="C1141" i="1"/>
  <c r="B1141" i="1" s="1"/>
  <c r="A1142" i="1"/>
  <c r="C1142" i="1"/>
  <c r="B1142" i="1" s="1"/>
  <c r="A1143" i="1"/>
  <c r="C1143" i="1"/>
  <c r="B1143" i="1" s="1"/>
  <c r="A1144" i="1"/>
  <c r="C1144" i="1"/>
  <c r="B1144" i="1" s="1"/>
  <c r="A1145" i="1"/>
  <c r="C1145" i="1"/>
  <c r="B1145" i="1" s="1"/>
  <c r="A1146" i="1"/>
  <c r="C1146" i="1"/>
  <c r="B1146" i="1" s="1"/>
  <c r="A1147" i="1"/>
  <c r="C1147" i="1"/>
  <c r="B1147" i="1" s="1"/>
  <c r="A1148" i="1"/>
  <c r="C1148" i="1"/>
  <c r="B1148" i="1" s="1"/>
  <c r="A1149" i="1"/>
  <c r="C1149" i="1"/>
  <c r="B1149" i="1" s="1"/>
  <c r="A1150" i="1"/>
  <c r="C1150" i="1"/>
  <c r="B1150" i="1" s="1"/>
  <c r="A1151" i="1"/>
  <c r="C1151" i="1"/>
  <c r="B1151" i="1" s="1"/>
  <c r="A1152" i="1"/>
  <c r="C1152" i="1"/>
  <c r="B1152" i="1" s="1"/>
  <c r="A1153" i="1"/>
  <c r="C1153" i="1"/>
  <c r="B1153" i="1" s="1"/>
  <c r="A1154" i="1"/>
  <c r="C1154" i="1"/>
  <c r="B1154" i="1" s="1"/>
  <c r="A1155" i="1"/>
  <c r="C1155" i="1"/>
  <c r="B1155" i="1" s="1"/>
  <c r="A1156" i="1"/>
  <c r="C1156" i="1"/>
  <c r="B1156" i="1" s="1"/>
  <c r="A1157" i="1"/>
  <c r="C1157" i="1"/>
  <c r="B1157" i="1" s="1"/>
  <c r="A1158" i="1"/>
  <c r="C1158" i="1"/>
  <c r="B1158" i="1" s="1"/>
  <c r="A1159" i="1"/>
  <c r="C1159" i="1"/>
  <c r="B1159" i="1" s="1"/>
  <c r="A1160" i="1"/>
  <c r="C1160" i="1"/>
  <c r="B1160" i="1" s="1"/>
  <c r="A1161" i="1"/>
  <c r="C1161" i="1"/>
  <c r="B1161" i="1" s="1"/>
  <c r="A1162" i="1"/>
  <c r="C1162" i="1"/>
  <c r="B1162" i="1" s="1"/>
  <c r="A1163" i="1"/>
  <c r="C1163" i="1"/>
  <c r="B1163" i="1" s="1"/>
  <c r="A1164" i="1"/>
  <c r="C1164" i="1"/>
  <c r="B1164" i="1" s="1"/>
  <c r="A1165" i="1"/>
  <c r="C1165" i="1"/>
  <c r="B1165" i="1" s="1"/>
  <c r="A1166" i="1"/>
  <c r="C1166" i="1"/>
  <c r="B1166" i="1" s="1"/>
  <c r="A1167" i="1"/>
  <c r="C1167" i="1"/>
  <c r="B1167" i="1" s="1"/>
  <c r="A1168" i="1"/>
  <c r="C1168" i="1"/>
  <c r="B1168" i="1" s="1"/>
  <c r="A1169" i="1"/>
  <c r="C1169" i="1"/>
  <c r="B1169" i="1" s="1"/>
  <c r="A1170" i="1"/>
  <c r="C1170" i="1"/>
  <c r="B1170" i="1" s="1"/>
  <c r="A1171" i="1"/>
  <c r="C1171" i="1"/>
  <c r="B1171" i="1" s="1"/>
  <c r="A1172" i="1"/>
  <c r="C1172" i="1"/>
  <c r="B1172" i="1" s="1"/>
  <c r="A1173" i="1"/>
  <c r="C1173" i="1"/>
  <c r="B1173" i="1" s="1"/>
  <c r="A1174" i="1"/>
  <c r="C1174" i="1"/>
  <c r="B1174" i="1" s="1"/>
  <c r="A1175" i="1"/>
  <c r="C1175" i="1"/>
  <c r="B1175" i="1" s="1"/>
  <c r="A1176" i="1"/>
  <c r="C1176" i="1"/>
  <c r="B1176" i="1" s="1"/>
  <c r="A1177" i="1"/>
  <c r="C1177" i="1"/>
  <c r="B1177" i="1" s="1"/>
  <c r="A1178" i="1"/>
  <c r="C1178" i="1"/>
  <c r="B1178" i="1" s="1"/>
  <c r="A1179" i="1"/>
  <c r="C1179" i="1"/>
  <c r="B1179" i="1" s="1"/>
  <c r="A1180" i="1"/>
  <c r="C1180" i="1"/>
  <c r="B1180" i="1" s="1"/>
  <c r="A1181" i="1"/>
  <c r="C1181" i="1"/>
  <c r="B1181" i="1" s="1"/>
  <c r="A1182" i="1"/>
  <c r="C1182" i="1"/>
  <c r="B1182" i="1" s="1"/>
  <c r="A1183" i="1"/>
  <c r="C1183" i="1"/>
  <c r="B1183" i="1" s="1"/>
  <c r="A1184" i="1"/>
  <c r="C1184" i="1"/>
  <c r="B1184" i="1" s="1"/>
  <c r="A1185" i="1"/>
  <c r="C1185" i="1"/>
  <c r="B1185" i="1" s="1"/>
  <c r="A1186" i="1"/>
  <c r="C1186" i="1"/>
  <c r="B1186" i="1" s="1"/>
  <c r="A1187" i="1"/>
  <c r="C1187" i="1"/>
  <c r="B1187" i="1" s="1"/>
  <c r="A1188" i="1"/>
  <c r="C1188" i="1"/>
  <c r="B1188" i="1" s="1"/>
  <c r="A1189" i="1"/>
  <c r="C1189" i="1"/>
  <c r="B1189" i="1" s="1"/>
  <c r="A1190" i="1"/>
  <c r="C1190" i="1"/>
  <c r="B1190" i="1" s="1"/>
  <c r="A1191" i="1"/>
  <c r="C1191" i="1"/>
  <c r="B1191" i="1" s="1"/>
  <c r="A1192" i="1"/>
  <c r="C1192" i="1"/>
  <c r="B1192" i="1" s="1"/>
  <c r="A1193" i="1"/>
  <c r="C1193" i="1"/>
  <c r="B1193" i="1" s="1"/>
  <c r="A1194" i="1"/>
  <c r="C1194" i="1"/>
  <c r="B1194" i="1" s="1"/>
  <c r="A1195" i="1"/>
  <c r="C1195" i="1"/>
  <c r="B1195" i="1" s="1"/>
  <c r="A1196" i="1"/>
  <c r="C1196" i="1"/>
  <c r="B1196" i="1" s="1"/>
  <c r="A1197" i="1"/>
  <c r="C1197" i="1"/>
  <c r="B1197" i="1" s="1"/>
  <c r="A1198" i="1"/>
  <c r="C1198" i="1"/>
  <c r="B1198" i="1" s="1"/>
  <c r="A1199" i="1"/>
  <c r="C1199" i="1"/>
  <c r="B1199" i="1" s="1"/>
  <c r="A1200" i="1"/>
  <c r="C1200" i="1"/>
  <c r="B1200" i="1" s="1"/>
  <c r="A1201" i="1"/>
  <c r="C1201" i="1"/>
  <c r="B1201" i="1" s="1"/>
  <c r="A1202" i="1"/>
  <c r="C1202" i="1"/>
  <c r="B1202" i="1" s="1"/>
  <c r="A1203" i="1"/>
  <c r="C1203" i="1"/>
  <c r="B1203" i="1" s="1"/>
  <c r="A1204" i="1"/>
  <c r="C1204" i="1"/>
  <c r="B1204" i="1" s="1"/>
  <c r="A1205" i="1"/>
  <c r="C1205" i="1"/>
  <c r="B1205" i="1" s="1"/>
  <c r="A1206" i="1"/>
  <c r="C1206" i="1"/>
  <c r="B1206" i="1" s="1"/>
  <c r="A1207" i="1"/>
  <c r="C1207" i="1"/>
  <c r="B1207" i="1" s="1"/>
  <c r="A1208" i="1"/>
  <c r="C1208" i="1"/>
  <c r="B1208" i="1" s="1"/>
  <c r="A1209" i="1"/>
  <c r="C1209" i="1"/>
  <c r="B1209" i="1" s="1"/>
  <c r="A1210" i="1"/>
  <c r="C1210" i="1"/>
  <c r="B1210" i="1" s="1"/>
  <c r="A1211" i="1"/>
  <c r="C1211" i="1"/>
  <c r="B1211" i="1" s="1"/>
  <c r="A1212" i="1"/>
  <c r="C1212" i="1"/>
  <c r="B1212" i="1" s="1"/>
  <c r="A1213" i="1"/>
  <c r="C1213" i="1"/>
  <c r="B1213" i="1" s="1"/>
  <c r="A1214" i="1"/>
  <c r="C1214" i="1"/>
  <c r="B1214" i="1" s="1"/>
  <c r="A1215" i="1"/>
  <c r="C1215" i="1"/>
  <c r="B1215" i="1" s="1"/>
  <c r="A1216" i="1"/>
  <c r="C1216" i="1"/>
  <c r="B1216" i="1" s="1"/>
  <c r="A1217" i="1"/>
  <c r="C1217" i="1"/>
  <c r="B1217" i="1" s="1"/>
  <c r="A1218" i="1"/>
  <c r="C1218" i="1"/>
  <c r="B1218" i="1" s="1"/>
  <c r="A1219" i="1"/>
  <c r="C1219" i="1"/>
  <c r="B1219" i="1" s="1"/>
  <c r="A1220" i="1"/>
  <c r="C1220" i="1"/>
  <c r="B1220" i="1" s="1"/>
  <c r="A1221" i="1"/>
  <c r="C1221" i="1"/>
  <c r="B1221" i="1" s="1"/>
  <c r="A1222" i="1"/>
  <c r="C1222" i="1"/>
  <c r="B1222" i="1" s="1"/>
  <c r="A1223" i="1"/>
  <c r="C1223" i="1"/>
  <c r="B1223" i="1" s="1"/>
  <c r="A1224" i="1"/>
  <c r="C1224" i="1"/>
  <c r="B1224" i="1" s="1"/>
  <c r="A1225" i="1"/>
  <c r="C1225" i="1"/>
  <c r="B1225" i="1" s="1"/>
  <c r="A1226" i="1"/>
  <c r="C1226" i="1"/>
  <c r="B1226" i="1" s="1"/>
  <c r="A1227" i="1"/>
  <c r="C1227" i="1"/>
  <c r="B1227" i="1" s="1"/>
  <c r="A1228" i="1"/>
  <c r="C1228" i="1"/>
  <c r="B1228" i="1" s="1"/>
  <c r="A1229" i="1"/>
  <c r="C1229" i="1"/>
  <c r="B1229" i="1" s="1"/>
  <c r="A1230" i="1"/>
  <c r="C1230" i="1"/>
  <c r="B1230" i="1" s="1"/>
  <c r="A1231" i="1"/>
  <c r="C1231" i="1"/>
  <c r="B1231" i="1" s="1"/>
  <c r="A1232" i="1"/>
  <c r="C1232" i="1"/>
  <c r="B1232" i="1" s="1"/>
  <c r="A1233" i="1"/>
  <c r="C1233" i="1"/>
  <c r="B1233" i="1" s="1"/>
  <c r="A1234" i="1"/>
  <c r="C1234" i="1"/>
  <c r="B1234" i="1" s="1"/>
  <c r="A1235" i="1"/>
  <c r="C1235" i="1"/>
  <c r="B1235" i="1" s="1"/>
  <c r="A1236" i="1"/>
  <c r="C1236" i="1"/>
  <c r="B1236" i="1" s="1"/>
  <c r="A1237" i="1"/>
  <c r="C1237" i="1"/>
  <c r="B1237" i="1" s="1"/>
  <c r="A1238" i="1"/>
  <c r="C1238" i="1"/>
  <c r="B1238" i="1" s="1"/>
  <c r="A1239" i="1"/>
  <c r="C1239" i="1"/>
  <c r="B1239" i="1" s="1"/>
  <c r="A1240" i="1"/>
  <c r="C1240" i="1"/>
  <c r="B1240" i="1" s="1"/>
  <c r="A1241" i="1"/>
  <c r="C1241" i="1"/>
  <c r="B1241" i="1" s="1"/>
  <c r="A1242" i="1"/>
  <c r="C1242" i="1"/>
  <c r="B1242" i="1" s="1"/>
  <c r="A1243" i="1"/>
  <c r="C1243" i="1"/>
  <c r="B1243" i="1" s="1"/>
  <c r="A1244" i="1"/>
  <c r="C1244" i="1"/>
  <c r="B1244" i="1" s="1"/>
  <c r="A1245" i="1"/>
  <c r="C1245" i="1"/>
  <c r="B1245" i="1" s="1"/>
  <c r="A1246" i="1"/>
  <c r="C1246" i="1"/>
  <c r="B1246" i="1" s="1"/>
  <c r="A1247" i="1"/>
  <c r="C1247" i="1"/>
  <c r="B1247" i="1" s="1"/>
  <c r="A1248" i="1"/>
  <c r="C1248" i="1"/>
  <c r="B1248" i="1" s="1"/>
  <c r="A1249" i="1"/>
  <c r="C1249" i="1"/>
  <c r="B1249" i="1" s="1"/>
  <c r="A1250" i="1"/>
  <c r="C1250" i="1"/>
  <c r="B1250" i="1" s="1"/>
  <c r="A1251" i="1"/>
  <c r="C1251" i="1"/>
  <c r="B1251" i="1" s="1"/>
  <c r="A1252" i="1"/>
  <c r="C1252" i="1"/>
  <c r="B1252" i="1" s="1"/>
  <c r="A1253" i="1"/>
  <c r="C1253" i="1"/>
  <c r="B1253" i="1" s="1"/>
  <c r="A1254" i="1"/>
  <c r="C1254" i="1"/>
  <c r="B1254" i="1" s="1"/>
  <c r="A1255" i="1"/>
  <c r="C1255" i="1"/>
  <c r="B1255" i="1" s="1"/>
  <c r="A1256" i="1"/>
  <c r="C1256" i="1"/>
  <c r="B1256" i="1" s="1"/>
  <c r="A1257" i="1"/>
  <c r="C1257" i="1"/>
  <c r="B1257" i="1" s="1"/>
  <c r="A1258" i="1"/>
  <c r="C1258" i="1"/>
  <c r="B1258" i="1" s="1"/>
  <c r="A1259" i="1"/>
  <c r="C1259" i="1"/>
  <c r="B1259" i="1" s="1"/>
  <c r="A1260" i="1"/>
  <c r="C1260" i="1"/>
  <c r="B1260" i="1" s="1"/>
  <c r="A1261" i="1"/>
  <c r="C1261" i="1"/>
  <c r="B1261" i="1" s="1"/>
  <c r="A1262" i="1"/>
  <c r="C1262" i="1"/>
  <c r="B1262" i="1" s="1"/>
  <c r="A1263" i="1"/>
  <c r="C1263" i="1"/>
  <c r="B1263" i="1" s="1"/>
  <c r="A1264" i="1"/>
  <c r="C1264" i="1"/>
  <c r="B1264" i="1" s="1"/>
  <c r="A1265" i="1"/>
  <c r="C1265" i="1"/>
  <c r="B1265" i="1" s="1"/>
  <c r="A1266" i="1"/>
  <c r="C1266" i="1"/>
  <c r="B1266" i="1" s="1"/>
  <c r="A1267" i="1"/>
  <c r="C1267" i="1"/>
  <c r="B1267" i="1" s="1"/>
  <c r="A1268" i="1"/>
  <c r="C1268" i="1"/>
  <c r="B1268" i="1" s="1"/>
  <c r="A1269" i="1"/>
  <c r="C1269" i="1"/>
  <c r="B1269" i="1" s="1"/>
  <c r="A1270" i="1"/>
  <c r="C1270" i="1"/>
  <c r="B1270" i="1" s="1"/>
  <c r="A1271" i="1"/>
  <c r="C1271" i="1"/>
  <c r="B1271" i="1" s="1"/>
  <c r="A1272" i="1"/>
  <c r="C1272" i="1"/>
  <c r="B1272" i="1" s="1"/>
  <c r="A1273" i="1"/>
  <c r="C1273" i="1"/>
  <c r="B1273" i="1" s="1"/>
  <c r="A1274" i="1"/>
  <c r="C1274" i="1"/>
  <c r="B1274" i="1" s="1"/>
  <c r="A1275" i="1"/>
  <c r="C1275" i="1"/>
  <c r="B1275" i="1" s="1"/>
  <c r="A1276" i="1"/>
  <c r="C1276" i="1"/>
  <c r="B1276" i="1" s="1"/>
  <c r="A1277" i="1"/>
  <c r="C1277" i="1"/>
  <c r="B1277" i="1" s="1"/>
  <c r="A1278" i="1"/>
  <c r="C1278" i="1"/>
  <c r="B1278" i="1" s="1"/>
  <c r="A1279" i="1"/>
  <c r="C1279" i="1"/>
  <c r="B1279" i="1" s="1"/>
  <c r="A1280" i="1"/>
  <c r="C1280" i="1"/>
  <c r="B1280" i="1" s="1"/>
  <c r="A1281" i="1"/>
  <c r="C1281" i="1"/>
  <c r="B1281" i="1" s="1"/>
  <c r="A1282" i="1"/>
  <c r="C1282" i="1"/>
  <c r="B1282" i="1" s="1"/>
  <c r="A1283" i="1"/>
  <c r="C1283" i="1"/>
  <c r="B1283" i="1" s="1"/>
  <c r="A1284" i="1"/>
  <c r="C1284" i="1"/>
  <c r="B1284" i="1" s="1"/>
  <c r="A1285" i="1"/>
  <c r="C1285" i="1"/>
  <c r="B1285" i="1" s="1"/>
  <c r="A1286" i="1"/>
  <c r="C1286" i="1"/>
  <c r="B1286" i="1" s="1"/>
  <c r="A1287" i="1"/>
  <c r="C1287" i="1"/>
  <c r="B1287" i="1" s="1"/>
  <c r="A1288" i="1"/>
  <c r="C1288" i="1"/>
  <c r="B1288" i="1" s="1"/>
  <c r="A1289" i="1"/>
  <c r="C1289" i="1"/>
  <c r="B1289" i="1" s="1"/>
  <c r="A1290" i="1"/>
  <c r="C1290" i="1"/>
  <c r="B1290" i="1" s="1"/>
  <c r="A1291" i="1"/>
  <c r="C1291" i="1"/>
  <c r="B1291" i="1" s="1"/>
  <c r="A1292" i="1"/>
  <c r="C1292" i="1"/>
  <c r="B1292" i="1" s="1"/>
  <c r="A1293" i="1"/>
  <c r="C1293" i="1"/>
  <c r="B1293" i="1" s="1"/>
  <c r="A1294" i="1"/>
  <c r="C1294" i="1"/>
  <c r="B1294" i="1" s="1"/>
  <c r="A1295" i="1"/>
  <c r="C1295" i="1"/>
  <c r="B1295" i="1" s="1"/>
  <c r="A1296" i="1"/>
  <c r="C1296" i="1"/>
  <c r="B1296" i="1" s="1"/>
  <c r="A1297" i="1"/>
  <c r="C1297" i="1"/>
  <c r="B1297" i="1" s="1"/>
  <c r="A1298" i="1"/>
  <c r="C1298" i="1"/>
  <c r="B1298" i="1" s="1"/>
  <c r="A1299" i="1"/>
  <c r="C1299" i="1"/>
  <c r="B1299" i="1" s="1"/>
  <c r="A1300" i="1"/>
  <c r="C1300" i="1"/>
  <c r="B1300" i="1" s="1"/>
  <c r="A1301" i="1"/>
  <c r="C1301" i="1"/>
  <c r="B1301" i="1" s="1"/>
  <c r="A1302" i="1"/>
  <c r="C1302" i="1"/>
  <c r="B1302" i="1" s="1"/>
  <c r="A1303" i="1"/>
  <c r="C1303" i="1"/>
  <c r="B1303" i="1" s="1"/>
  <c r="A1304" i="1"/>
  <c r="C1304" i="1"/>
  <c r="B1304" i="1" s="1"/>
  <c r="A1305" i="1"/>
  <c r="C1305" i="1"/>
  <c r="B1305" i="1" s="1"/>
  <c r="A1306" i="1"/>
  <c r="C1306" i="1"/>
  <c r="B1306" i="1" s="1"/>
  <c r="A1307" i="1"/>
  <c r="C1307" i="1"/>
  <c r="B1307" i="1" s="1"/>
  <c r="A1308" i="1"/>
  <c r="C1308" i="1"/>
  <c r="B1308" i="1" s="1"/>
  <c r="A1309" i="1"/>
  <c r="C1309" i="1"/>
  <c r="B1309" i="1" s="1"/>
  <c r="A1310" i="1"/>
  <c r="C1310" i="1"/>
  <c r="B1310" i="1" s="1"/>
  <c r="A1311" i="1"/>
  <c r="C1311" i="1"/>
  <c r="B1311" i="1" s="1"/>
  <c r="A1312" i="1"/>
  <c r="C1312" i="1"/>
  <c r="B1312" i="1" s="1"/>
  <c r="A1313" i="1"/>
  <c r="C1313" i="1"/>
  <c r="B1313" i="1" s="1"/>
  <c r="A1314" i="1"/>
  <c r="C1314" i="1"/>
  <c r="B1314" i="1" s="1"/>
  <c r="A1315" i="1"/>
  <c r="C1315" i="1"/>
  <c r="B1315" i="1" s="1"/>
  <c r="A1316" i="1"/>
  <c r="C1316" i="1"/>
  <c r="B1316" i="1" s="1"/>
  <c r="A1317" i="1"/>
  <c r="C1317" i="1"/>
  <c r="B1317" i="1" s="1"/>
  <c r="A1318" i="1"/>
  <c r="C1318" i="1"/>
  <c r="B1318" i="1" s="1"/>
  <c r="A1319" i="1"/>
  <c r="C1319" i="1"/>
  <c r="B1319" i="1" s="1"/>
  <c r="A1320" i="1"/>
  <c r="C1320" i="1"/>
  <c r="B1320" i="1" s="1"/>
  <c r="A1321" i="1"/>
  <c r="C1321" i="1"/>
  <c r="B1321" i="1" s="1"/>
  <c r="A1322" i="1"/>
  <c r="C1322" i="1"/>
  <c r="B1322" i="1" s="1"/>
  <c r="A1323" i="1"/>
  <c r="C1323" i="1"/>
  <c r="B1323" i="1" s="1"/>
  <c r="A1324" i="1"/>
  <c r="C1324" i="1"/>
  <c r="B1324" i="1" s="1"/>
  <c r="A1325" i="1"/>
  <c r="C1325" i="1"/>
  <c r="B1325" i="1" s="1"/>
  <c r="A1326" i="1"/>
  <c r="C1326" i="1"/>
  <c r="B1326" i="1" s="1"/>
  <c r="A1327" i="1"/>
  <c r="C1327" i="1"/>
  <c r="B1327" i="1" s="1"/>
  <c r="A1328" i="1"/>
  <c r="C1328" i="1"/>
  <c r="B1328" i="1" s="1"/>
  <c r="A1329" i="1"/>
  <c r="C1329" i="1"/>
  <c r="B1329" i="1" s="1"/>
  <c r="A1330" i="1"/>
  <c r="C1330" i="1"/>
  <c r="B1330" i="1" s="1"/>
  <c r="A1331" i="1"/>
  <c r="C1331" i="1"/>
  <c r="B1331" i="1" s="1"/>
  <c r="A1332" i="1"/>
  <c r="C1332" i="1"/>
  <c r="B1332" i="1" s="1"/>
  <c r="A1333" i="1"/>
  <c r="C1333" i="1"/>
  <c r="B1333" i="1" s="1"/>
  <c r="A1334" i="1"/>
  <c r="C1334" i="1"/>
  <c r="B1334" i="1" s="1"/>
  <c r="A1335" i="1"/>
  <c r="C1335" i="1"/>
  <c r="B1335" i="1" s="1"/>
  <c r="A1336" i="1"/>
  <c r="C1336" i="1"/>
  <c r="B1336" i="1" s="1"/>
  <c r="A1337" i="1"/>
  <c r="C1337" i="1"/>
  <c r="B1337" i="1" s="1"/>
  <c r="A1338" i="1"/>
  <c r="C1338" i="1"/>
  <c r="B1338" i="1" s="1"/>
  <c r="A1339" i="1"/>
  <c r="C1339" i="1"/>
  <c r="B1339" i="1" s="1"/>
  <c r="A1340" i="1"/>
  <c r="C1340" i="1"/>
  <c r="B1340" i="1" s="1"/>
  <c r="A1341" i="1"/>
  <c r="C1341" i="1"/>
  <c r="B1341" i="1" s="1"/>
  <c r="A1342" i="1"/>
  <c r="C1342" i="1"/>
  <c r="B1342" i="1" s="1"/>
  <c r="A1343" i="1"/>
  <c r="C1343" i="1"/>
  <c r="B1343" i="1" s="1"/>
  <c r="A1344" i="1"/>
  <c r="C1344" i="1"/>
  <c r="B1344" i="1" s="1"/>
  <c r="A1345" i="1"/>
  <c r="C1345" i="1"/>
  <c r="B1345" i="1" s="1"/>
  <c r="A1346" i="1"/>
  <c r="C1346" i="1"/>
  <c r="B1346" i="1" s="1"/>
  <c r="A1347" i="1"/>
  <c r="C1347" i="1"/>
  <c r="B1347" i="1" s="1"/>
  <c r="A1348" i="1"/>
  <c r="C1348" i="1"/>
  <c r="B1348" i="1" s="1"/>
  <c r="A1349" i="1"/>
  <c r="C1349" i="1"/>
  <c r="B1349" i="1" s="1"/>
  <c r="A1350" i="1"/>
  <c r="C1350" i="1"/>
  <c r="B1350" i="1" s="1"/>
  <c r="A1351" i="1"/>
  <c r="C1351" i="1"/>
  <c r="B1351" i="1" s="1"/>
  <c r="A1352" i="1"/>
  <c r="C1352" i="1"/>
  <c r="B1352" i="1" s="1"/>
  <c r="A1353" i="1"/>
  <c r="C1353" i="1"/>
  <c r="B1353" i="1" s="1"/>
  <c r="A1354" i="1"/>
  <c r="C1354" i="1"/>
  <c r="B1354" i="1" s="1"/>
  <c r="A1355" i="1"/>
  <c r="C1355" i="1"/>
  <c r="B1355" i="1" s="1"/>
  <c r="A1356" i="1"/>
  <c r="C1356" i="1"/>
  <c r="B1356" i="1" s="1"/>
  <c r="A1357" i="1"/>
  <c r="C1357" i="1"/>
  <c r="B1357" i="1" s="1"/>
  <c r="A1358" i="1"/>
  <c r="C1358" i="1"/>
  <c r="B1358" i="1" s="1"/>
  <c r="A1359" i="1"/>
  <c r="C1359" i="1"/>
  <c r="B1359" i="1" s="1"/>
  <c r="A1360" i="1"/>
  <c r="C1360" i="1"/>
  <c r="B1360" i="1" s="1"/>
  <c r="A1361" i="1"/>
  <c r="C1361" i="1"/>
  <c r="B1361" i="1" s="1"/>
  <c r="A1362" i="1"/>
  <c r="C1362" i="1"/>
  <c r="B1362" i="1" s="1"/>
  <c r="A1363" i="1"/>
  <c r="C1363" i="1"/>
  <c r="B1363" i="1" s="1"/>
  <c r="A1364" i="1"/>
  <c r="C1364" i="1"/>
  <c r="B1364" i="1" s="1"/>
  <c r="A1365" i="1"/>
  <c r="C1365" i="1"/>
  <c r="B1365" i="1" s="1"/>
  <c r="A1366" i="1"/>
  <c r="C1366" i="1"/>
  <c r="B1366" i="1" s="1"/>
  <c r="A1367" i="1"/>
  <c r="C1367" i="1"/>
  <c r="B1367" i="1" s="1"/>
  <c r="A1368" i="1"/>
  <c r="C1368" i="1"/>
  <c r="B1368" i="1" s="1"/>
  <c r="A1369" i="1"/>
  <c r="C1369" i="1"/>
  <c r="B1369" i="1" s="1"/>
  <c r="A1370" i="1"/>
  <c r="C1370" i="1"/>
  <c r="B1370" i="1" s="1"/>
  <c r="A1371" i="1"/>
  <c r="C1371" i="1"/>
  <c r="B1371" i="1" s="1"/>
  <c r="A1372" i="1"/>
  <c r="C1372" i="1"/>
  <c r="B1372" i="1" s="1"/>
  <c r="A1373" i="1"/>
  <c r="C1373" i="1"/>
  <c r="B1373" i="1" s="1"/>
  <c r="A1374" i="1"/>
  <c r="C1374" i="1"/>
  <c r="B1374" i="1" s="1"/>
  <c r="A1375" i="1"/>
  <c r="C1375" i="1"/>
  <c r="B1375" i="1" s="1"/>
  <c r="A1376" i="1"/>
  <c r="C1376" i="1"/>
  <c r="B1376" i="1" s="1"/>
  <c r="A1377" i="1"/>
  <c r="C1377" i="1"/>
  <c r="B1377" i="1" s="1"/>
  <c r="A1378" i="1"/>
  <c r="C1378" i="1"/>
  <c r="B1378" i="1" s="1"/>
  <c r="A1379" i="1"/>
  <c r="C1379" i="1"/>
  <c r="B1379" i="1" s="1"/>
  <c r="A1380" i="1"/>
  <c r="C1380" i="1"/>
  <c r="B1380" i="1" s="1"/>
  <c r="A1381" i="1"/>
  <c r="C1381" i="1"/>
  <c r="B1381" i="1" s="1"/>
  <c r="A1382" i="1"/>
  <c r="C1382" i="1"/>
  <c r="B1382" i="1" s="1"/>
  <c r="A1383" i="1"/>
  <c r="C1383" i="1"/>
  <c r="B1383" i="1" s="1"/>
  <c r="A1384" i="1"/>
  <c r="C1384" i="1"/>
  <c r="B1384" i="1" s="1"/>
  <c r="A1385" i="1"/>
  <c r="C1385" i="1"/>
  <c r="B1385" i="1" s="1"/>
  <c r="A1386" i="1"/>
  <c r="C1386" i="1"/>
  <c r="B1386" i="1" s="1"/>
  <c r="A1387" i="1"/>
  <c r="C1387" i="1"/>
  <c r="B1387" i="1" s="1"/>
  <c r="A1388" i="1"/>
  <c r="C1388" i="1"/>
  <c r="B1388" i="1" s="1"/>
  <c r="A1389" i="1"/>
  <c r="C1389" i="1"/>
  <c r="B1389" i="1" s="1"/>
  <c r="A1390" i="1"/>
  <c r="C1390" i="1"/>
  <c r="B1390" i="1" s="1"/>
  <c r="A1391" i="1"/>
  <c r="C1391" i="1"/>
  <c r="B1391" i="1" s="1"/>
  <c r="A1392" i="1"/>
  <c r="C1392" i="1"/>
  <c r="B1392" i="1" s="1"/>
  <c r="A1393" i="1"/>
  <c r="C1393" i="1"/>
  <c r="B1393" i="1" s="1"/>
  <c r="A1394" i="1"/>
  <c r="C1394" i="1"/>
  <c r="B1394" i="1" s="1"/>
  <c r="A1395" i="1"/>
  <c r="C1395" i="1"/>
  <c r="B1395" i="1" s="1"/>
  <c r="A1396" i="1"/>
  <c r="C1396" i="1"/>
  <c r="B1396" i="1" s="1"/>
  <c r="A1397" i="1"/>
  <c r="C1397" i="1"/>
  <c r="B1397" i="1" s="1"/>
  <c r="A1398" i="1"/>
  <c r="C1398" i="1"/>
  <c r="B1398" i="1" s="1"/>
  <c r="A1399" i="1"/>
  <c r="C1399" i="1"/>
  <c r="B1399" i="1" s="1"/>
  <c r="A1400" i="1"/>
  <c r="C1400" i="1"/>
  <c r="B1400" i="1" s="1"/>
  <c r="A1401" i="1"/>
  <c r="C1401" i="1"/>
  <c r="B1401" i="1" s="1"/>
  <c r="A1402" i="1"/>
  <c r="C1402" i="1"/>
  <c r="B1402" i="1" s="1"/>
  <c r="A1403" i="1"/>
  <c r="C1403" i="1"/>
  <c r="B1403" i="1" s="1"/>
  <c r="A1404" i="1"/>
  <c r="C1404" i="1"/>
  <c r="B1404" i="1" s="1"/>
  <c r="A1405" i="1"/>
  <c r="C1405" i="1"/>
  <c r="B1405" i="1" s="1"/>
  <c r="A1406" i="1"/>
  <c r="C1406" i="1"/>
  <c r="B1406" i="1" s="1"/>
  <c r="A1407" i="1"/>
  <c r="C1407" i="1"/>
  <c r="B1407" i="1" s="1"/>
  <c r="A1408" i="1"/>
  <c r="C1408" i="1"/>
  <c r="B1408" i="1" s="1"/>
  <c r="A1409" i="1"/>
  <c r="C1409" i="1"/>
  <c r="B1409" i="1" s="1"/>
  <c r="A1410" i="1"/>
  <c r="C1410" i="1"/>
  <c r="B1410" i="1" s="1"/>
  <c r="A1411" i="1"/>
  <c r="C1411" i="1"/>
  <c r="B1411" i="1" s="1"/>
  <c r="A1412" i="1"/>
  <c r="C1412" i="1"/>
  <c r="B1412" i="1" s="1"/>
  <c r="A1413" i="1"/>
  <c r="C1413" i="1"/>
  <c r="B1413" i="1" s="1"/>
  <c r="A1414" i="1"/>
  <c r="C1414" i="1"/>
  <c r="B1414" i="1" s="1"/>
  <c r="A1415" i="1"/>
  <c r="C1415" i="1"/>
  <c r="B1415" i="1" s="1"/>
  <c r="A1416" i="1"/>
  <c r="C1416" i="1"/>
  <c r="B1416" i="1" s="1"/>
  <c r="A1417" i="1"/>
  <c r="C1417" i="1"/>
  <c r="B1417" i="1" s="1"/>
  <c r="A1418" i="1"/>
  <c r="C1418" i="1"/>
  <c r="B1418" i="1" s="1"/>
  <c r="A1419" i="1"/>
  <c r="C1419" i="1"/>
  <c r="B1419" i="1" s="1"/>
  <c r="A1420" i="1"/>
  <c r="C1420" i="1"/>
  <c r="B1420" i="1" s="1"/>
  <c r="A1421" i="1"/>
  <c r="C1421" i="1"/>
  <c r="B1421" i="1" s="1"/>
  <c r="A1422" i="1"/>
  <c r="C1422" i="1"/>
  <c r="B1422" i="1" s="1"/>
  <c r="A1423" i="1"/>
  <c r="C1423" i="1"/>
  <c r="B1423" i="1" s="1"/>
  <c r="A1424" i="1"/>
  <c r="C1424" i="1"/>
  <c r="B1424" i="1" s="1"/>
  <c r="A1425" i="1"/>
  <c r="C1425" i="1"/>
  <c r="B1425" i="1" s="1"/>
  <c r="A1426" i="1"/>
  <c r="C1426" i="1"/>
  <c r="B1426" i="1" s="1"/>
  <c r="A1427" i="1"/>
  <c r="C1427" i="1"/>
  <c r="B1427" i="1" s="1"/>
  <c r="A1428" i="1"/>
  <c r="C1428" i="1"/>
  <c r="B1428" i="1" s="1"/>
  <c r="A1429" i="1"/>
  <c r="C1429" i="1"/>
  <c r="B1429" i="1" s="1"/>
  <c r="A1430" i="1"/>
  <c r="C1430" i="1"/>
  <c r="B1430" i="1" s="1"/>
  <c r="A1431" i="1"/>
  <c r="C1431" i="1"/>
  <c r="B1431" i="1" s="1"/>
  <c r="A1432" i="1"/>
  <c r="C1432" i="1"/>
  <c r="B1432" i="1" s="1"/>
  <c r="A1433" i="1"/>
  <c r="C1433" i="1"/>
  <c r="B1433" i="1" s="1"/>
  <c r="A1434" i="1"/>
  <c r="C1434" i="1"/>
  <c r="B1434" i="1" s="1"/>
  <c r="A1435" i="1"/>
  <c r="C1435" i="1"/>
  <c r="B1435" i="1" s="1"/>
  <c r="A1436" i="1"/>
  <c r="C1436" i="1"/>
  <c r="B1436" i="1" s="1"/>
  <c r="A1437" i="1"/>
  <c r="C1437" i="1"/>
  <c r="B1437" i="1" s="1"/>
  <c r="A1438" i="1"/>
  <c r="C1438" i="1"/>
  <c r="B1438" i="1" s="1"/>
  <c r="A1439" i="1"/>
  <c r="C1439" i="1"/>
  <c r="B1439" i="1" s="1"/>
  <c r="A1440" i="1"/>
  <c r="C1440" i="1"/>
  <c r="B1440" i="1" s="1"/>
  <c r="A1441" i="1"/>
  <c r="C1441" i="1"/>
  <c r="B1441" i="1" s="1"/>
  <c r="A1442" i="1"/>
  <c r="C1442" i="1"/>
  <c r="B1442" i="1" s="1"/>
  <c r="A1443" i="1"/>
  <c r="C1443" i="1"/>
  <c r="B1443" i="1" s="1"/>
  <c r="A1444" i="1"/>
  <c r="C1444" i="1"/>
  <c r="B1444" i="1" s="1"/>
  <c r="A1445" i="1"/>
  <c r="C1445" i="1"/>
  <c r="B1445" i="1" s="1"/>
  <c r="A1446" i="1"/>
  <c r="C1446" i="1"/>
  <c r="B1446" i="1" s="1"/>
  <c r="A1447" i="1"/>
  <c r="C1447" i="1"/>
  <c r="B1447" i="1" s="1"/>
  <c r="A1448" i="1"/>
  <c r="C1448" i="1"/>
  <c r="B1448" i="1" s="1"/>
  <c r="A1449" i="1"/>
  <c r="C1449" i="1"/>
  <c r="B1449" i="1" s="1"/>
  <c r="A1450" i="1"/>
  <c r="C1450" i="1"/>
  <c r="B1450" i="1" s="1"/>
  <c r="A1451" i="1"/>
  <c r="C1451" i="1"/>
  <c r="B1451" i="1" s="1"/>
  <c r="A1452" i="1"/>
  <c r="C1452" i="1"/>
  <c r="B1452" i="1" s="1"/>
  <c r="A1453" i="1"/>
  <c r="C1453" i="1"/>
  <c r="B1453" i="1" s="1"/>
  <c r="A1454" i="1"/>
  <c r="C1454" i="1"/>
  <c r="B1454" i="1" s="1"/>
  <c r="A1455" i="1"/>
  <c r="C1455" i="1"/>
  <c r="B1455" i="1" s="1"/>
  <c r="A1456" i="1"/>
  <c r="C1456" i="1"/>
  <c r="B1456" i="1" s="1"/>
  <c r="A1457" i="1"/>
  <c r="C1457" i="1"/>
  <c r="B1457" i="1" s="1"/>
  <c r="A1458" i="1"/>
  <c r="C1458" i="1"/>
  <c r="B1458" i="1" s="1"/>
  <c r="A1459" i="1"/>
  <c r="C1459" i="1"/>
  <c r="B1459" i="1" s="1"/>
  <c r="A1460" i="1"/>
  <c r="C1460" i="1"/>
  <c r="B1460" i="1" s="1"/>
  <c r="A1461" i="1"/>
  <c r="C1461" i="1"/>
  <c r="B1461" i="1" s="1"/>
  <c r="A1462" i="1"/>
  <c r="C1462" i="1"/>
  <c r="B1462" i="1" s="1"/>
  <c r="A1463" i="1"/>
  <c r="C1463" i="1"/>
  <c r="B1463" i="1" s="1"/>
  <c r="A1464" i="1"/>
  <c r="C1464" i="1"/>
  <c r="B1464" i="1" s="1"/>
  <c r="A1465" i="1"/>
  <c r="C1465" i="1"/>
  <c r="B1465" i="1" s="1"/>
  <c r="A1466" i="1"/>
  <c r="C1466" i="1"/>
  <c r="B1466" i="1" s="1"/>
  <c r="A1467" i="1"/>
  <c r="C1467" i="1"/>
  <c r="B1467" i="1" s="1"/>
  <c r="A1468" i="1"/>
  <c r="C1468" i="1"/>
  <c r="B1468" i="1" s="1"/>
  <c r="A1469" i="1"/>
  <c r="C1469" i="1"/>
  <c r="B1469" i="1" s="1"/>
  <c r="A1470" i="1"/>
  <c r="C1470" i="1"/>
  <c r="B1470" i="1" s="1"/>
  <c r="A1471" i="1"/>
  <c r="C1471" i="1"/>
  <c r="B1471" i="1" s="1"/>
  <c r="A1472" i="1"/>
  <c r="C1472" i="1"/>
  <c r="B1472" i="1" s="1"/>
  <c r="A1473" i="1"/>
  <c r="C1473" i="1"/>
  <c r="B1473" i="1" s="1"/>
  <c r="A1474" i="1"/>
  <c r="C1474" i="1"/>
  <c r="B1474" i="1" s="1"/>
  <c r="A1475" i="1"/>
  <c r="C1475" i="1"/>
  <c r="B1475" i="1" s="1"/>
  <c r="A1476" i="1"/>
  <c r="C1476" i="1"/>
  <c r="B1476" i="1" s="1"/>
  <c r="A1477" i="1"/>
  <c r="C1477" i="1"/>
  <c r="B1477" i="1" s="1"/>
  <c r="A1478" i="1"/>
  <c r="C1478" i="1"/>
  <c r="B1478" i="1" s="1"/>
  <c r="A1479" i="1"/>
  <c r="C1479" i="1"/>
  <c r="B1479" i="1" s="1"/>
  <c r="A1480" i="1"/>
  <c r="C1480" i="1"/>
  <c r="B1480" i="1" s="1"/>
  <c r="A1481" i="1"/>
  <c r="C1481" i="1"/>
  <c r="B1481" i="1" s="1"/>
  <c r="A1482" i="1"/>
  <c r="C1482" i="1"/>
  <c r="B1482" i="1" s="1"/>
  <c r="A1483" i="1"/>
  <c r="C1483" i="1"/>
  <c r="B1483" i="1" s="1"/>
  <c r="A1484" i="1"/>
  <c r="C1484" i="1"/>
  <c r="B1484" i="1" s="1"/>
  <c r="A1485" i="1"/>
  <c r="C1485" i="1"/>
  <c r="B1485" i="1" s="1"/>
  <c r="A1486" i="1"/>
  <c r="C1486" i="1"/>
  <c r="B1486" i="1" s="1"/>
  <c r="A1487" i="1"/>
  <c r="C1487" i="1"/>
  <c r="B1487" i="1" s="1"/>
  <c r="A1488" i="1"/>
  <c r="C1488" i="1"/>
  <c r="B1488" i="1" s="1"/>
  <c r="A1489" i="1"/>
  <c r="C1489" i="1"/>
  <c r="B1489" i="1" s="1"/>
  <c r="A1490" i="1"/>
  <c r="C1490" i="1"/>
  <c r="B1490" i="1" s="1"/>
  <c r="A1491" i="1"/>
  <c r="C1491" i="1"/>
  <c r="B1491" i="1" s="1"/>
  <c r="A1492" i="1"/>
  <c r="C1492" i="1"/>
  <c r="B1492" i="1" s="1"/>
  <c r="A1493" i="1"/>
  <c r="C1493" i="1"/>
  <c r="B1493" i="1" s="1"/>
  <c r="A1494" i="1"/>
  <c r="C1494" i="1"/>
  <c r="B1494" i="1" s="1"/>
  <c r="A1495" i="1"/>
  <c r="C1495" i="1"/>
  <c r="B1495" i="1" s="1"/>
  <c r="A1496" i="1"/>
  <c r="C1496" i="1"/>
  <c r="B1496" i="1" s="1"/>
  <c r="A1497" i="1"/>
  <c r="C1497" i="1"/>
  <c r="B1497" i="1" s="1"/>
  <c r="A1498" i="1"/>
  <c r="C1498" i="1"/>
  <c r="B1498" i="1" s="1"/>
  <c r="A1499" i="1"/>
  <c r="C1499" i="1"/>
  <c r="B1499" i="1" s="1"/>
  <c r="A1500" i="1"/>
  <c r="C1500" i="1"/>
  <c r="B1500" i="1" s="1"/>
  <c r="A1501" i="1"/>
  <c r="C1501" i="1"/>
  <c r="B1501" i="1" s="1"/>
  <c r="A1502" i="1"/>
  <c r="C1502" i="1"/>
  <c r="B1502" i="1" s="1"/>
  <c r="A1503" i="1"/>
  <c r="C1503" i="1"/>
  <c r="B1503" i="1" s="1"/>
  <c r="A1504" i="1"/>
  <c r="C1504" i="1"/>
  <c r="B1504" i="1" s="1"/>
  <c r="A1505" i="1"/>
  <c r="C1505" i="1"/>
  <c r="B1505" i="1" s="1"/>
  <c r="A1506" i="1"/>
  <c r="C1506" i="1"/>
  <c r="B1506" i="1" s="1"/>
  <c r="A1507" i="1"/>
  <c r="C1507" i="1"/>
  <c r="B1507" i="1" s="1"/>
  <c r="A1508" i="1"/>
  <c r="C1508" i="1"/>
  <c r="B1508" i="1" s="1"/>
  <c r="A1509" i="1"/>
  <c r="C1509" i="1"/>
  <c r="B1509" i="1" s="1"/>
  <c r="A1510" i="1"/>
  <c r="C1510" i="1"/>
  <c r="B1510" i="1" s="1"/>
  <c r="A1511" i="1"/>
  <c r="C1511" i="1"/>
  <c r="B1511" i="1" s="1"/>
  <c r="A1512" i="1"/>
  <c r="C1512" i="1"/>
  <c r="B1512" i="1" s="1"/>
  <c r="A1513" i="1"/>
  <c r="C1513" i="1"/>
  <c r="B1513" i="1" s="1"/>
  <c r="A1514" i="1"/>
  <c r="C1514" i="1"/>
  <c r="B1514" i="1" s="1"/>
  <c r="A1515" i="1"/>
  <c r="C1515" i="1"/>
  <c r="B1515" i="1" s="1"/>
  <c r="A1516" i="1"/>
  <c r="C1516" i="1"/>
  <c r="B1516" i="1" s="1"/>
  <c r="A1517" i="1"/>
  <c r="C1517" i="1"/>
  <c r="B1517" i="1" s="1"/>
  <c r="A1518" i="1"/>
  <c r="C1518" i="1"/>
  <c r="B1518" i="1" s="1"/>
  <c r="A1519" i="1"/>
  <c r="C1519" i="1"/>
  <c r="B1519" i="1" s="1"/>
  <c r="A1520" i="1"/>
  <c r="C1520" i="1"/>
  <c r="B1520" i="1" s="1"/>
  <c r="A1521" i="1"/>
  <c r="C1521" i="1"/>
  <c r="B1521" i="1" s="1"/>
  <c r="A1522" i="1"/>
  <c r="C1522" i="1"/>
  <c r="B1522" i="1" s="1"/>
  <c r="A1523" i="1"/>
  <c r="C1523" i="1"/>
  <c r="B1523" i="1" s="1"/>
  <c r="A1524" i="1"/>
  <c r="C1524" i="1"/>
  <c r="B1524" i="1" s="1"/>
  <c r="A1525" i="1"/>
  <c r="C1525" i="1"/>
  <c r="B1525" i="1" s="1"/>
  <c r="A1526" i="1"/>
  <c r="C1526" i="1"/>
  <c r="B1526" i="1" s="1"/>
  <c r="A1527" i="1"/>
  <c r="C1527" i="1"/>
  <c r="B1527" i="1" s="1"/>
  <c r="A1528" i="1"/>
  <c r="C1528" i="1"/>
  <c r="B1528" i="1" s="1"/>
  <c r="A1529" i="1"/>
  <c r="C1529" i="1"/>
  <c r="B1529" i="1" s="1"/>
  <c r="A1530" i="1"/>
  <c r="C1530" i="1"/>
  <c r="B1530" i="1" s="1"/>
  <c r="A1531" i="1"/>
  <c r="C1531" i="1"/>
  <c r="B1531" i="1" s="1"/>
  <c r="A1532" i="1"/>
  <c r="C1532" i="1"/>
  <c r="B1532" i="1" s="1"/>
  <c r="A1533" i="1"/>
  <c r="C1533" i="1"/>
  <c r="B1533" i="1" s="1"/>
  <c r="A1534" i="1"/>
  <c r="C1534" i="1"/>
  <c r="B1534" i="1" s="1"/>
  <c r="A1535" i="1"/>
  <c r="C1535" i="1"/>
  <c r="B1535" i="1" s="1"/>
  <c r="A1536" i="1"/>
  <c r="C1536" i="1"/>
  <c r="B1536" i="1" s="1"/>
  <c r="A1537" i="1"/>
  <c r="C1537" i="1"/>
  <c r="B1537" i="1" s="1"/>
  <c r="A1538" i="1"/>
  <c r="C1538" i="1"/>
  <c r="B1538" i="1" s="1"/>
  <c r="A1539" i="1"/>
  <c r="C1539" i="1"/>
  <c r="B1539" i="1" s="1"/>
  <c r="A1540" i="1"/>
  <c r="C1540" i="1"/>
  <c r="B1540" i="1" s="1"/>
  <c r="A1541" i="1"/>
  <c r="C1541" i="1"/>
  <c r="B1541" i="1" s="1"/>
  <c r="A1542" i="1"/>
  <c r="C1542" i="1"/>
  <c r="B1542" i="1" s="1"/>
  <c r="A1543" i="1"/>
  <c r="C1543" i="1"/>
  <c r="B1543" i="1" s="1"/>
  <c r="A1544" i="1"/>
  <c r="C1544" i="1"/>
  <c r="B1544" i="1" s="1"/>
  <c r="A1545" i="1"/>
  <c r="C1545" i="1"/>
  <c r="B1545" i="1" s="1"/>
  <c r="A1546" i="1"/>
  <c r="C1546" i="1"/>
  <c r="B1546" i="1" s="1"/>
  <c r="A1547" i="1"/>
  <c r="C1547" i="1"/>
  <c r="B1547" i="1" s="1"/>
  <c r="A1548" i="1"/>
  <c r="C1548" i="1"/>
  <c r="B1548" i="1" s="1"/>
  <c r="A1549" i="1"/>
  <c r="C1549" i="1"/>
  <c r="B1549" i="1" s="1"/>
  <c r="A1550" i="1"/>
  <c r="C1550" i="1"/>
  <c r="B1550" i="1" s="1"/>
  <c r="A1551" i="1"/>
  <c r="C1551" i="1"/>
  <c r="B1551" i="1" s="1"/>
  <c r="A1552" i="1"/>
  <c r="C1552" i="1"/>
  <c r="B1552" i="1" s="1"/>
  <c r="A1553" i="1"/>
  <c r="C1553" i="1"/>
  <c r="B1553" i="1" s="1"/>
  <c r="A1554" i="1"/>
  <c r="C1554" i="1"/>
  <c r="B1554" i="1" s="1"/>
  <c r="A1555" i="1"/>
  <c r="C1555" i="1"/>
  <c r="B1555" i="1" s="1"/>
  <c r="A1556" i="1"/>
  <c r="C1556" i="1"/>
  <c r="B1556" i="1" s="1"/>
  <c r="A1557" i="1"/>
  <c r="C1557" i="1"/>
  <c r="B1557" i="1" s="1"/>
  <c r="A1558" i="1"/>
  <c r="C1558" i="1"/>
  <c r="B1558" i="1" s="1"/>
  <c r="A1559" i="1"/>
  <c r="C1559" i="1"/>
  <c r="B1559" i="1" s="1"/>
  <c r="A1560" i="1"/>
  <c r="C1560" i="1"/>
  <c r="B1560" i="1" s="1"/>
  <c r="A1561" i="1"/>
  <c r="C1561" i="1"/>
  <c r="B1561" i="1" s="1"/>
  <c r="A1562" i="1"/>
  <c r="C1562" i="1"/>
  <c r="B1562" i="1" s="1"/>
  <c r="A1563" i="1"/>
  <c r="C1563" i="1"/>
  <c r="B1563" i="1" s="1"/>
  <c r="A1564" i="1"/>
  <c r="C1564" i="1"/>
  <c r="B1564" i="1" s="1"/>
  <c r="A1565" i="1"/>
  <c r="C1565" i="1"/>
  <c r="B1565" i="1" s="1"/>
  <c r="A1566" i="1"/>
  <c r="C1566" i="1"/>
  <c r="B1566" i="1" s="1"/>
  <c r="A1567" i="1"/>
  <c r="C1567" i="1"/>
  <c r="B1567" i="1" s="1"/>
  <c r="A1568" i="1"/>
  <c r="C1568" i="1"/>
  <c r="B1568" i="1" s="1"/>
  <c r="A1569" i="1"/>
  <c r="C1569" i="1"/>
  <c r="B1569" i="1" s="1"/>
  <c r="A1570" i="1"/>
  <c r="C1570" i="1"/>
  <c r="B1570" i="1" s="1"/>
  <c r="A1571" i="1"/>
  <c r="C1571" i="1"/>
  <c r="B1571" i="1" s="1"/>
  <c r="A1572" i="1"/>
  <c r="C1572" i="1"/>
  <c r="B1572" i="1" s="1"/>
  <c r="A1573" i="1"/>
  <c r="C1573" i="1"/>
  <c r="B1573" i="1" s="1"/>
  <c r="A1574" i="1"/>
  <c r="C1574" i="1"/>
  <c r="B1574" i="1" s="1"/>
  <c r="A1575" i="1"/>
  <c r="C1575" i="1"/>
  <c r="B1575" i="1" s="1"/>
  <c r="A1576" i="1"/>
  <c r="C1576" i="1"/>
  <c r="B1576" i="1" s="1"/>
  <c r="A1577" i="1"/>
  <c r="C1577" i="1"/>
  <c r="B1577" i="1" s="1"/>
  <c r="A1578" i="1"/>
  <c r="C1578" i="1"/>
  <c r="B1578" i="1" s="1"/>
  <c r="A1579" i="1"/>
  <c r="C1579" i="1"/>
  <c r="B1579" i="1" s="1"/>
  <c r="A1580" i="1"/>
  <c r="C1580" i="1"/>
  <c r="B1580" i="1" s="1"/>
  <c r="A1581" i="1"/>
  <c r="C1581" i="1"/>
  <c r="B1581" i="1" s="1"/>
  <c r="A1582" i="1"/>
  <c r="C1582" i="1"/>
  <c r="B1582" i="1" s="1"/>
  <c r="A1583" i="1"/>
  <c r="C1583" i="1"/>
  <c r="B1583" i="1" s="1"/>
  <c r="A1584" i="1"/>
  <c r="C1584" i="1"/>
  <c r="B1584" i="1" s="1"/>
  <c r="A1585" i="1"/>
  <c r="C1585" i="1"/>
  <c r="B1585" i="1" s="1"/>
  <c r="A1586" i="1"/>
  <c r="C1586" i="1"/>
  <c r="B1586" i="1" s="1"/>
  <c r="A1587" i="1"/>
  <c r="C1587" i="1"/>
  <c r="B1587" i="1" s="1"/>
  <c r="A1588" i="1"/>
  <c r="C1588" i="1"/>
  <c r="B1588" i="1" s="1"/>
  <c r="A1589" i="1"/>
  <c r="C1589" i="1"/>
  <c r="B1589" i="1" s="1"/>
  <c r="A1590" i="1"/>
  <c r="C1590" i="1"/>
  <c r="B1590" i="1" s="1"/>
  <c r="A1591" i="1"/>
  <c r="C1591" i="1"/>
  <c r="B1591" i="1" s="1"/>
  <c r="A1592" i="1"/>
  <c r="C1592" i="1"/>
  <c r="B1592" i="1" s="1"/>
  <c r="A1593" i="1"/>
  <c r="C1593" i="1"/>
  <c r="B1593" i="1" s="1"/>
  <c r="A1594" i="1"/>
  <c r="C1594" i="1"/>
  <c r="B1594" i="1" s="1"/>
  <c r="A1595" i="1"/>
  <c r="C1595" i="1"/>
  <c r="B1595" i="1" s="1"/>
  <c r="A1596" i="1"/>
  <c r="C1596" i="1"/>
  <c r="B1596" i="1" s="1"/>
  <c r="A1597" i="1"/>
  <c r="C1597" i="1"/>
  <c r="B1597" i="1" s="1"/>
  <c r="A1598" i="1"/>
  <c r="C1598" i="1"/>
  <c r="B1598" i="1" s="1"/>
  <c r="A1599" i="1"/>
  <c r="C1599" i="1"/>
  <c r="B1599" i="1" s="1"/>
  <c r="A1600" i="1"/>
  <c r="C1600" i="1"/>
  <c r="B1600" i="1" s="1"/>
  <c r="A1601" i="1"/>
  <c r="C1601" i="1"/>
  <c r="B1601" i="1" s="1"/>
  <c r="A1602" i="1"/>
  <c r="C1602" i="1"/>
  <c r="B1602" i="1" s="1"/>
  <c r="A1603" i="1"/>
  <c r="C1603" i="1"/>
  <c r="B1603" i="1" s="1"/>
  <c r="A1604" i="1"/>
  <c r="C1604" i="1"/>
  <c r="B1604" i="1" s="1"/>
  <c r="A1605" i="1"/>
  <c r="C1605" i="1"/>
  <c r="B1605" i="1" s="1"/>
  <c r="A1606" i="1"/>
  <c r="C1606" i="1"/>
  <c r="B1606" i="1" s="1"/>
  <c r="A1607" i="1"/>
  <c r="C1607" i="1"/>
  <c r="B1607" i="1" s="1"/>
  <c r="A1608" i="1"/>
  <c r="C1608" i="1"/>
  <c r="B1608" i="1" s="1"/>
  <c r="A1609" i="1"/>
  <c r="C1609" i="1"/>
  <c r="B1609" i="1" s="1"/>
  <c r="A1610" i="1"/>
  <c r="C1610" i="1"/>
  <c r="B1610" i="1" s="1"/>
  <c r="A1611" i="1"/>
  <c r="C1611" i="1"/>
  <c r="B1611" i="1" s="1"/>
  <c r="A1612" i="1"/>
  <c r="C1612" i="1"/>
  <c r="B1612" i="1" s="1"/>
  <c r="A1613" i="1"/>
  <c r="C1613" i="1"/>
  <c r="B1613" i="1" s="1"/>
  <c r="A1614" i="1"/>
  <c r="C1614" i="1"/>
  <c r="B1614" i="1" s="1"/>
  <c r="A1615" i="1"/>
  <c r="C1615" i="1"/>
  <c r="B1615" i="1" s="1"/>
  <c r="A1616" i="1"/>
  <c r="C1616" i="1"/>
  <c r="B1616" i="1" s="1"/>
  <c r="A1617" i="1"/>
  <c r="C1617" i="1"/>
  <c r="B1617" i="1" s="1"/>
  <c r="A1618" i="1"/>
  <c r="C1618" i="1"/>
  <c r="B1618" i="1" s="1"/>
  <c r="A1619" i="1"/>
  <c r="C1619" i="1"/>
  <c r="B1619" i="1" s="1"/>
  <c r="A1620" i="1"/>
  <c r="C1620" i="1"/>
  <c r="B1620" i="1" s="1"/>
  <c r="A1621" i="1"/>
  <c r="C1621" i="1"/>
  <c r="B1621" i="1" s="1"/>
  <c r="A1622" i="1"/>
  <c r="C1622" i="1"/>
  <c r="B1622" i="1" s="1"/>
  <c r="A1623" i="1"/>
  <c r="C1623" i="1"/>
  <c r="B1623" i="1" s="1"/>
  <c r="A1624" i="1"/>
  <c r="C1624" i="1"/>
  <c r="B1624" i="1" s="1"/>
  <c r="A1625" i="1"/>
  <c r="C1625" i="1"/>
  <c r="B1625" i="1" s="1"/>
  <c r="A1626" i="1"/>
  <c r="C1626" i="1"/>
  <c r="B1626" i="1" s="1"/>
  <c r="A1627" i="1"/>
  <c r="C1627" i="1"/>
  <c r="B1627" i="1" s="1"/>
  <c r="A1628" i="1"/>
  <c r="C1628" i="1"/>
  <c r="B1628" i="1" s="1"/>
  <c r="A1629" i="1"/>
  <c r="C1629" i="1"/>
  <c r="B1629" i="1" s="1"/>
  <c r="A1630" i="1"/>
  <c r="C1630" i="1"/>
  <c r="B1630" i="1" s="1"/>
  <c r="A1631" i="1"/>
  <c r="C1631" i="1"/>
  <c r="B1631" i="1" s="1"/>
  <c r="A1632" i="1"/>
  <c r="C1632" i="1"/>
  <c r="B1632" i="1" s="1"/>
  <c r="A1633" i="1"/>
  <c r="C1633" i="1"/>
  <c r="B1633" i="1" s="1"/>
  <c r="A1634" i="1"/>
  <c r="C1634" i="1"/>
  <c r="B1634" i="1" s="1"/>
  <c r="A1635" i="1"/>
  <c r="C1635" i="1"/>
  <c r="B1635" i="1" s="1"/>
  <c r="A1636" i="1"/>
  <c r="C1636" i="1"/>
  <c r="B1636" i="1" s="1"/>
  <c r="A1637" i="1"/>
  <c r="C1637" i="1"/>
  <c r="B1637" i="1" s="1"/>
  <c r="A1638" i="1"/>
  <c r="C1638" i="1"/>
  <c r="B1638" i="1" s="1"/>
  <c r="A1639" i="1"/>
  <c r="C1639" i="1"/>
  <c r="B1639" i="1" s="1"/>
  <c r="A1640" i="1"/>
  <c r="C1640" i="1"/>
  <c r="B1640" i="1" s="1"/>
  <c r="A1641" i="1"/>
  <c r="C1641" i="1"/>
  <c r="B1641" i="1" s="1"/>
  <c r="A1642" i="1"/>
  <c r="C1642" i="1"/>
  <c r="B1642" i="1" s="1"/>
  <c r="A1643" i="1"/>
  <c r="C1643" i="1"/>
  <c r="B1643" i="1" s="1"/>
  <c r="A1644" i="1"/>
  <c r="C1644" i="1"/>
  <c r="B1644" i="1" s="1"/>
  <c r="A1645" i="1"/>
  <c r="C1645" i="1"/>
  <c r="B1645" i="1" s="1"/>
  <c r="A1646" i="1"/>
  <c r="C1646" i="1"/>
  <c r="B1646" i="1" s="1"/>
  <c r="A1647" i="1"/>
  <c r="C1647" i="1"/>
  <c r="B1647" i="1" s="1"/>
  <c r="A1648" i="1"/>
  <c r="C1648" i="1"/>
  <c r="B1648" i="1" s="1"/>
  <c r="A1649" i="1"/>
  <c r="C1649" i="1"/>
  <c r="B1649" i="1" s="1"/>
  <c r="A1650" i="1"/>
  <c r="C1650" i="1"/>
  <c r="B1650" i="1" s="1"/>
  <c r="A1651" i="1"/>
  <c r="C1651" i="1"/>
  <c r="B1651" i="1" s="1"/>
  <c r="A1652" i="1"/>
  <c r="C1652" i="1"/>
  <c r="B1652" i="1" s="1"/>
  <c r="A1653" i="1"/>
  <c r="C1653" i="1"/>
  <c r="B1653" i="1" s="1"/>
  <c r="A1654" i="1"/>
  <c r="C1654" i="1"/>
  <c r="B1654" i="1" s="1"/>
  <c r="A1655" i="1"/>
  <c r="C1655" i="1"/>
  <c r="B1655" i="1" s="1"/>
  <c r="A1656" i="1"/>
  <c r="C1656" i="1"/>
  <c r="B1656" i="1" s="1"/>
  <c r="A1657" i="1"/>
  <c r="C1657" i="1"/>
  <c r="B1657" i="1" s="1"/>
  <c r="A1658" i="1"/>
  <c r="C1658" i="1"/>
  <c r="B1658" i="1" s="1"/>
  <c r="A1659" i="1"/>
  <c r="C1659" i="1"/>
  <c r="B1659" i="1" s="1"/>
  <c r="A1660" i="1"/>
  <c r="C1660" i="1"/>
  <c r="B1660" i="1" s="1"/>
  <c r="A1661" i="1"/>
  <c r="C1661" i="1"/>
  <c r="B1661" i="1" s="1"/>
  <c r="A1662" i="1"/>
  <c r="C1662" i="1"/>
  <c r="B1662" i="1" s="1"/>
  <c r="A1663" i="1"/>
  <c r="C1663" i="1"/>
  <c r="B1663" i="1" s="1"/>
  <c r="A1664" i="1"/>
  <c r="C1664" i="1"/>
  <c r="B1664" i="1" s="1"/>
  <c r="A1665" i="1"/>
  <c r="C1665" i="1"/>
  <c r="B1665" i="1" s="1"/>
  <c r="A1666" i="1"/>
  <c r="C1666" i="1"/>
  <c r="B1666" i="1" s="1"/>
  <c r="A1667" i="1"/>
  <c r="C1667" i="1"/>
  <c r="B1667" i="1" s="1"/>
  <c r="A1668" i="1"/>
  <c r="C1668" i="1"/>
  <c r="B1668" i="1" s="1"/>
  <c r="A1669" i="1"/>
  <c r="C1669" i="1"/>
  <c r="B1669" i="1" s="1"/>
  <c r="A1670" i="1"/>
  <c r="C1670" i="1"/>
  <c r="B1670" i="1" s="1"/>
  <c r="A1671" i="1"/>
  <c r="C1671" i="1"/>
  <c r="B1671" i="1" s="1"/>
  <c r="A1672" i="1"/>
  <c r="C1672" i="1"/>
  <c r="B1672" i="1" s="1"/>
  <c r="A1673" i="1"/>
  <c r="C1673" i="1"/>
  <c r="B1673" i="1" s="1"/>
  <c r="A1674" i="1"/>
  <c r="C1674" i="1"/>
  <c r="B1674" i="1" s="1"/>
  <c r="A1675" i="1"/>
  <c r="C1675" i="1"/>
  <c r="B1675" i="1" s="1"/>
  <c r="A1676" i="1"/>
  <c r="C1676" i="1"/>
  <c r="B1676" i="1" s="1"/>
  <c r="A1677" i="1"/>
  <c r="C1677" i="1"/>
  <c r="B1677" i="1" s="1"/>
  <c r="A1678" i="1"/>
  <c r="C1678" i="1"/>
  <c r="B1678" i="1" s="1"/>
  <c r="A1679" i="1"/>
  <c r="C1679" i="1"/>
  <c r="B1679" i="1" s="1"/>
  <c r="A1680" i="1"/>
  <c r="C1680" i="1"/>
  <c r="B1680" i="1" s="1"/>
  <c r="A1681" i="1"/>
  <c r="C1681" i="1"/>
  <c r="B1681" i="1" s="1"/>
  <c r="A1682" i="1"/>
  <c r="C1682" i="1"/>
  <c r="B1682" i="1" s="1"/>
  <c r="A1683" i="1"/>
  <c r="C1683" i="1"/>
  <c r="B1683" i="1" s="1"/>
  <c r="A1684" i="1"/>
  <c r="C1684" i="1"/>
  <c r="B1684" i="1" s="1"/>
  <c r="A1685" i="1"/>
  <c r="C1685" i="1"/>
  <c r="B1685" i="1" s="1"/>
  <c r="A1686" i="1"/>
  <c r="C1686" i="1"/>
  <c r="B1686" i="1" s="1"/>
  <c r="A1687" i="1"/>
  <c r="C1687" i="1"/>
  <c r="B1687" i="1" s="1"/>
  <c r="A1688" i="1"/>
  <c r="C1688" i="1"/>
  <c r="B1688" i="1" s="1"/>
  <c r="A1689" i="1"/>
  <c r="C1689" i="1"/>
  <c r="B1689" i="1" s="1"/>
  <c r="A1690" i="1"/>
  <c r="C1690" i="1"/>
  <c r="B1690" i="1" s="1"/>
  <c r="A1691" i="1"/>
  <c r="C1691" i="1"/>
  <c r="B1691" i="1" s="1"/>
  <c r="A1692" i="1"/>
  <c r="C1692" i="1"/>
  <c r="B1692" i="1" s="1"/>
  <c r="A1693" i="1"/>
  <c r="C1693" i="1"/>
  <c r="B1693" i="1" s="1"/>
  <c r="A1694" i="1"/>
  <c r="C1694" i="1"/>
  <c r="B1694" i="1" s="1"/>
  <c r="A1695" i="1"/>
  <c r="C1695" i="1"/>
  <c r="B1695" i="1" s="1"/>
  <c r="A1696" i="1"/>
  <c r="C1696" i="1"/>
  <c r="B1696" i="1" s="1"/>
  <c r="A1697" i="1"/>
  <c r="C1697" i="1"/>
  <c r="B1697" i="1" s="1"/>
  <c r="A1698" i="1"/>
  <c r="C1698" i="1"/>
  <c r="B1698" i="1" s="1"/>
  <c r="A1699" i="1"/>
  <c r="C1699" i="1"/>
  <c r="B1699" i="1" s="1"/>
  <c r="A1700" i="1"/>
  <c r="C1700" i="1"/>
  <c r="B1700" i="1" s="1"/>
  <c r="A1701" i="1"/>
  <c r="C1701" i="1"/>
  <c r="B1701" i="1" s="1"/>
  <c r="A1702" i="1"/>
  <c r="C1702" i="1"/>
  <c r="B1702" i="1" s="1"/>
  <c r="A1703" i="1"/>
  <c r="C1703" i="1"/>
  <c r="B1703" i="1" s="1"/>
  <c r="A1704" i="1"/>
  <c r="C1704" i="1"/>
  <c r="B1704" i="1" s="1"/>
  <c r="A1705" i="1"/>
  <c r="C1705" i="1"/>
  <c r="B1705" i="1" s="1"/>
  <c r="A1706" i="1"/>
  <c r="C1706" i="1"/>
  <c r="B1706" i="1" s="1"/>
  <c r="A1707" i="1"/>
  <c r="C1707" i="1"/>
  <c r="B1707" i="1" s="1"/>
  <c r="A1708" i="1"/>
  <c r="C1708" i="1"/>
  <c r="B1708" i="1" s="1"/>
  <c r="A1709" i="1"/>
  <c r="C1709" i="1"/>
  <c r="B1709" i="1" s="1"/>
  <c r="A1710" i="1"/>
  <c r="C1710" i="1"/>
  <c r="B1710" i="1" s="1"/>
  <c r="A1711" i="1"/>
  <c r="C1711" i="1"/>
  <c r="B1711" i="1" s="1"/>
  <c r="A1712" i="1"/>
  <c r="C1712" i="1"/>
  <c r="B1712" i="1" s="1"/>
  <c r="A1713" i="1"/>
  <c r="C1713" i="1"/>
  <c r="B1713" i="1" s="1"/>
  <c r="A1714" i="1"/>
  <c r="C1714" i="1"/>
  <c r="B1714" i="1" s="1"/>
  <c r="A1715" i="1"/>
  <c r="C1715" i="1"/>
  <c r="B1715" i="1" s="1"/>
  <c r="A1716" i="1"/>
  <c r="C1716" i="1"/>
  <c r="B1716" i="1" s="1"/>
  <c r="A1717" i="1"/>
  <c r="C1717" i="1"/>
  <c r="B1717" i="1" s="1"/>
  <c r="A1718" i="1"/>
  <c r="C1718" i="1"/>
  <c r="B1718" i="1" s="1"/>
  <c r="A1719" i="1"/>
  <c r="C1719" i="1"/>
  <c r="B1719" i="1" s="1"/>
  <c r="A1720" i="1"/>
  <c r="C1720" i="1"/>
  <c r="B1720" i="1" s="1"/>
  <c r="A1721" i="1"/>
  <c r="C1721" i="1"/>
  <c r="B1721" i="1" s="1"/>
  <c r="A1722" i="1"/>
  <c r="C1722" i="1"/>
  <c r="B1722" i="1" s="1"/>
  <c r="A1723" i="1"/>
  <c r="C1723" i="1"/>
  <c r="B1723" i="1" s="1"/>
  <c r="A1724" i="1"/>
  <c r="C1724" i="1"/>
  <c r="B1724" i="1" s="1"/>
  <c r="A1725" i="1"/>
  <c r="C1725" i="1"/>
  <c r="B1725" i="1" s="1"/>
  <c r="A1726" i="1"/>
  <c r="C1726" i="1"/>
  <c r="B1726" i="1" s="1"/>
  <c r="A1727" i="1"/>
  <c r="C1727" i="1"/>
  <c r="B1727" i="1" s="1"/>
  <c r="A1728" i="1"/>
  <c r="C1728" i="1"/>
  <c r="B1728" i="1" s="1"/>
  <c r="A1729" i="1"/>
  <c r="C1729" i="1"/>
  <c r="B1729" i="1" s="1"/>
  <c r="A1730" i="1"/>
  <c r="C1730" i="1"/>
  <c r="B1730" i="1" s="1"/>
  <c r="A1731" i="1"/>
  <c r="C1731" i="1"/>
  <c r="B1731" i="1" s="1"/>
  <c r="A1732" i="1"/>
  <c r="C1732" i="1"/>
  <c r="B1732" i="1" s="1"/>
  <c r="A1733" i="1"/>
  <c r="C1733" i="1"/>
  <c r="B1733" i="1" s="1"/>
  <c r="A1734" i="1"/>
  <c r="C1734" i="1"/>
  <c r="B1734" i="1" s="1"/>
  <c r="A1735" i="1"/>
  <c r="C1735" i="1"/>
  <c r="B1735" i="1" s="1"/>
  <c r="A1736" i="1"/>
  <c r="C1736" i="1"/>
  <c r="B1736" i="1" s="1"/>
  <c r="A1737" i="1"/>
  <c r="C1737" i="1"/>
  <c r="B1737" i="1" s="1"/>
  <c r="A1738" i="1"/>
  <c r="C1738" i="1"/>
  <c r="B1738" i="1" s="1"/>
  <c r="A1739" i="1"/>
  <c r="C1739" i="1"/>
  <c r="B1739" i="1" s="1"/>
  <c r="A1740" i="1"/>
  <c r="C1740" i="1"/>
  <c r="B1740" i="1" s="1"/>
  <c r="A1741" i="1"/>
  <c r="C1741" i="1"/>
  <c r="B1741" i="1" s="1"/>
  <c r="A1742" i="1"/>
  <c r="C1742" i="1"/>
  <c r="B1742" i="1" s="1"/>
  <c r="A1743" i="1"/>
  <c r="C1743" i="1"/>
  <c r="B1743" i="1" s="1"/>
  <c r="A1744" i="1"/>
  <c r="C1744" i="1"/>
  <c r="B1744" i="1" s="1"/>
  <c r="A1745" i="1"/>
  <c r="C1745" i="1"/>
  <c r="B1745" i="1" s="1"/>
  <c r="A1746" i="1"/>
  <c r="C1746" i="1"/>
  <c r="B1746" i="1" s="1"/>
  <c r="A1747" i="1"/>
  <c r="C1747" i="1"/>
  <c r="B1747" i="1" s="1"/>
  <c r="A1748" i="1"/>
  <c r="C1748" i="1"/>
  <c r="B1748" i="1" s="1"/>
  <c r="A1749" i="1"/>
  <c r="C1749" i="1"/>
  <c r="B1749" i="1" s="1"/>
  <c r="A1750" i="1"/>
  <c r="C1750" i="1"/>
  <c r="B1750" i="1" s="1"/>
  <c r="A1751" i="1"/>
  <c r="C1751" i="1"/>
  <c r="B1751" i="1" s="1"/>
  <c r="A1752" i="1"/>
  <c r="C1752" i="1"/>
  <c r="B1752" i="1" s="1"/>
  <c r="A1753" i="1"/>
  <c r="C1753" i="1"/>
  <c r="B1753" i="1" s="1"/>
  <c r="A1754" i="1"/>
  <c r="C1754" i="1"/>
  <c r="B1754" i="1" s="1"/>
  <c r="A1755" i="1"/>
  <c r="C1755" i="1"/>
  <c r="B1755" i="1" s="1"/>
  <c r="A1756" i="1"/>
  <c r="C1756" i="1"/>
  <c r="B1756" i="1" s="1"/>
  <c r="A1757" i="1"/>
  <c r="C1757" i="1"/>
  <c r="B1757" i="1" s="1"/>
  <c r="A1758" i="1"/>
  <c r="C1758" i="1"/>
  <c r="B1758" i="1" s="1"/>
  <c r="A1759" i="1"/>
  <c r="C1759" i="1"/>
  <c r="B1759" i="1" s="1"/>
  <c r="A1760" i="1"/>
  <c r="C1760" i="1"/>
  <c r="B1760" i="1" s="1"/>
  <c r="A1761" i="1"/>
  <c r="C1761" i="1"/>
  <c r="B1761" i="1" s="1"/>
  <c r="A1762" i="1"/>
  <c r="C1762" i="1"/>
  <c r="B1762" i="1" s="1"/>
  <c r="A1763" i="1"/>
  <c r="C1763" i="1"/>
  <c r="B1763" i="1" s="1"/>
  <c r="A1764" i="1"/>
  <c r="C1764" i="1"/>
  <c r="B1764" i="1" s="1"/>
  <c r="A1765" i="1"/>
  <c r="C1765" i="1"/>
  <c r="B1765" i="1" s="1"/>
  <c r="A1766" i="1"/>
  <c r="C1766" i="1"/>
  <c r="B1766" i="1" s="1"/>
  <c r="A1767" i="1"/>
  <c r="C1767" i="1"/>
  <c r="B1767" i="1" s="1"/>
  <c r="A1768" i="1"/>
  <c r="C1768" i="1"/>
  <c r="B1768" i="1" s="1"/>
  <c r="A1769" i="1"/>
  <c r="C1769" i="1"/>
  <c r="B1769" i="1" s="1"/>
  <c r="A1770" i="1"/>
  <c r="C1770" i="1"/>
  <c r="B1770" i="1" s="1"/>
  <c r="A1771" i="1"/>
  <c r="C1771" i="1"/>
  <c r="B1771" i="1" s="1"/>
  <c r="A1772" i="1"/>
  <c r="C1772" i="1"/>
  <c r="B1772" i="1" s="1"/>
  <c r="A1773" i="1"/>
  <c r="C1773" i="1"/>
  <c r="B1773" i="1" s="1"/>
  <c r="A1774" i="1"/>
  <c r="C1774" i="1"/>
  <c r="B1774" i="1" s="1"/>
  <c r="A1775" i="1"/>
  <c r="C1775" i="1"/>
  <c r="B1775" i="1" s="1"/>
  <c r="A1776" i="1"/>
  <c r="C1776" i="1"/>
  <c r="B1776" i="1" s="1"/>
  <c r="A1777" i="1"/>
  <c r="C1777" i="1"/>
  <c r="B1777" i="1" s="1"/>
  <c r="A1778" i="1"/>
  <c r="C1778" i="1"/>
  <c r="B1778" i="1" s="1"/>
  <c r="A1779" i="1"/>
  <c r="C1779" i="1"/>
  <c r="B1779" i="1" s="1"/>
  <c r="A1780" i="1"/>
  <c r="C1780" i="1"/>
  <c r="B1780" i="1" s="1"/>
  <c r="A1781" i="1"/>
  <c r="C1781" i="1"/>
  <c r="B1781" i="1" s="1"/>
  <c r="A1782" i="1"/>
  <c r="C1782" i="1"/>
  <c r="B1782" i="1" s="1"/>
  <c r="A1783" i="1"/>
  <c r="C1783" i="1"/>
  <c r="B1783" i="1" s="1"/>
  <c r="A1784" i="1"/>
  <c r="C1784" i="1"/>
  <c r="B1784" i="1" s="1"/>
  <c r="A1785" i="1"/>
  <c r="C1785" i="1"/>
  <c r="B1785" i="1" s="1"/>
  <c r="A1786" i="1"/>
  <c r="C1786" i="1"/>
  <c r="B1786" i="1" s="1"/>
  <c r="A1787" i="1"/>
  <c r="C1787" i="1"/>
  <c r="B1787" i="1" s="1"/>
  <c r="A1788" i="1"/>
  <c r="C1788" i="1"/>
  <c r="B1788" i="1" s="1"/>
  <c r="A1789" i="1"/>
  <c r="C1789" i="1"/>
  <c r="B1789" i="1" s="1"/>
  <c r="A1790" i="1"/>
  <c r="C1790" i="1"/>
  <c r="B1790" i="1" s="1"/>
  <c r="A1791" i="1"/>
  <c r="C1791" i="1"/>
  <c r="B1791" i="1" s="1"/>
  <c r="A1792" i="1"/>
  <c r="C1792" i="1"/>
  <c r="B1792" i="1" s="1"/>
  <c r="A1793" i="1"/>
  <c r="C1793" i="1"/>
  <c r="B1793" i="1" s="1"/>
  <c r="A1794" i="1"/>
  <c r="C1794" i="1"/>
  <c r="B1794" i="1" s="1"/>
  <c r="A1795" i="1"/>
  <c r="C1795" i="1"/>
  <c r="B1795" i="1" s="1"/>
  <c r="A1796" i="1"/>
  <c r="C1796" i="1"/>
  <c r="B1796" i="1" s="1"/>
  <c r="A1797" i="1"/>
  <c r="C1797" i="1"/>
  <c r="B1797" i="1" s="1"/>
  <c r="A1798" i="1"/>
  <c r="C1798" i="1"/>
  <c r="B1798" i="1" s="1"/>
  <c r="A1799" i="1"/>
  <c r="C1799" i="1"/>
  <c r="B1799" i="1" s="1"/>
  <c r="A1800" i="1"/>
  <c r="C1800" i="1"/>
  <c r="B1800" i="1" s="1"/>
  <c r="A1801" i="1"/>
  <c r="C1801" i="1"/>
  <c r="B1801" i="1" s="1"/>
  <c r="A1802" i="1"/>
  <c r="C1802" i="1"/>
  <c r="B1802" i="1" s="1"/>
  <c r="A1803" i="1"/>
  <c r="C1803" i="1"/>
  <c r="B1803" i="1" s="1"/>
  <c r="A1804" i="1"/>
  <c r="C1804" i="1"/>
  <c r="B1804" i="1" s="1"/>
  <c r="A1805" i="1"/>
  <c r="C1805" i="1"/>
  <c r="B1805" i="1" s="1"/>
  <c r="A1806" i="1"/>
  <c r="C1806" i="1"/>
  <c r="B1806" i="1" s="1"/>
  <c r="A1807" i="1"/>
  <c r="C1807" i="1"/>
  <c r="B1807" i="1" s="1"/>
  <c r="A1808" i="1"/>
  <c r="C1808" i="1"/>
  <c r="B1808" i="1" s="1"/>
  <c r="A1809" i="1"/>
  <c r="C1809" i="1"/>
  <c r="B1809" i="1" s="1"/>
  <c r="A1810" i="1"/>
  <c r="C1810" i="1"/>
  <c r="B1810" i="1" s="1"/>
  <c r="A1811" i="1"/>
  <c r="C1811" i="1"/>
  <c r="B1811" i="1" s="1"/>
  <c r="A1812" i="1"/>
  <c r="C1812" i="1"/>
  <c r="B1812" i="1" s="1"/>
  <c r="A1813" i="1"/>
  <c r="C1813" i="1"/>
  <c r="B1813" i="1" s="1"/>
  <c r="A1814" i="1"/>
  <c r="C1814" i="1"/>
  <c r="B1814" i="1" s="1"/>
  <c r="A1815" i="1"/>
  <c r="C1815" i="1"/>
  <c r="B1815" i="1" s="1"/>
  <c r="A1816" i="1"/>
  <c r="C1816" i="1"/>
  <c r="B1816" i="1" s="1"/>
  <c r="A1817" i="1"/>
  <c r="C1817" i="1"/>
  <c r="B1817" i="1" s="1"/>
  <c r="A1818" i="1"/>
  <c r="C1818" i="1"/>
  <c r="B1818" i="1" s="1"/>
  <c r="A1819" i="1"/>
  <c r="C1819" i="1"/>
  <c r="B1819" i="1" s="1"/>
  <c r="A1820" i="1"/>
  <c r="C1820" i="1"/>
  <c r="B1820" i="1" s="1"/>
  <c r="A1821" i="1"/>
  <c r="C1821" i="1"/>
  <c r="B1821" i="1" s="1"/>
  <c r="A1822" i="1"/>
  <c r="C1822" i="1"/>
  <c r="B1822" i="1" s="1"/>
  <c r="A1823" i="1"/>
  <c r="C1823" i="1"/>
  <c r="B1823" i="1" s="1"/>
  <c r="A1824" i="1"/>
  <c r="C1824" i="1"/>
  <c r="B1824" i="1" s="1"/>
  <c r="A1825" i="1"/>
  <c r="C1825" i="1"/>
  <c r="B1825" i="1" s="1"/>
  <c r="A1826" i="1"/>
  <c r="C1826" i="1"/>
  <c r="B1826" i="1" s="1"/>
  <c r="A1827" i="1"/>
  <c r="C1827" i="1"/>
  <c r="B1827" i="1" s="1"/>
  <c r="A1828" i="1"/>
  <c r="C1828" i="1"/>
  <c r="B1828" i="1" s="1"/>
  <c r="A1829" i="1"/>
  <c r="C1829" i="1"/>
  <c r="B1829" i="1" s="1"/>
  <c r="A1830" i="1"/>
  <c r="C1830" i="1"/>
  <c r="B1830" i="1" s="1"/>
  <c r="A1831" i="1"/>
  <c r="C1831" i="1"/>
  <c r="B1831" i="1" s="1"/>
  <c r="A1832" i="1"/>
  <c r="C1832" i="1"/>
  <c r="B1832" i="1" s="1"/>
  <c r="A1833" i="1"/>
  <c r="C1833" i="1"/>
  <c r="B1833" i="1" s="1"/>
  <c r="A1834" i="1"/>
  <c r="C1834" i="1"/>
  <c r="B1834" i="1" s="1"/>
  <c r="A1835" i="1"/>
  <c r="C1835" i="1"/>
  <c r="B1835" i="1" s="1"/>
  <c r="A1836" i="1"/>
  <c r="C1836" i="1"/>
  <c r="B1836" i="1" s="1"/>
  <c r="A1837" i="1"/>
  <c r="C1837" i="1"/>
  <c r="B1837" i="1" s="1"/>
  <c r="A1838" i="1"/>
  <c r="C1838" i="1"/>
  <c r="B1838" i="1" s="1"/>
  <c r="A1839" i="1"/>
  <c r="C1839" i="1"/>
  <c r="B1839" i="1" s="1"/>
  <c r="A1840" i="1"/>
  <c r="C1840" i="1"/>
  <c r="B1840" i="1" s="1"/>
  <c r="A1841" i="1"/>
  <c r="C1841" i="1"/>
  <c r="B1841" i="1" s="1"/>
  <c r="A1842" i="1"/>
  <c r="C1842" i="1"/>
  <c r="B1842" i="1" s="1"/>
  <c r="A1843" i="1"/>
  <c r="C1843" i="1"/>
  <c r="B1843" i="1" s="1"/>
  <c r="A1844" i="1"/>
  <c r="C1844" i="1"/>
  <c r="B1844" i="1" s="1"/>
  <c r="A1845" i="1"/>
  <c r="C1845" i="1"/>
  <c r="B1845" i="1" s="1"/>
  <c r="A1846" i="1"/>
  <c r="C1846" i="1"/>
  <c r="B1846" i="1" s="1"/>
  <c r="A1847" i="1"/>
  <c r="C1847" i="1"/>
  <c r="B1847" i="1" s="1"/>
  <c r="A1848" i="1"/>
  <c r="C1848" i="1"/>
  <c r="B1848" i="1" s="1"/>
  <c r="A1849" i="1"/>
  <c r="C1849" i="1"/>
  <c r="B1849" i="1" s="1"/>
  <c r="A1850" i="1"/>
  <c r="C1850" i="1"/>
  <c r="B1850" i="1" s="1"/>
  <c r="A1851" i="1"/>
  <c r="C1851" i="1"/>
  <c r="B1851" i="1" s="1"/>
  <c r="A1852" i="1"/>
  <c r="C1852" i="1"/>
  <c r="B1852" i="1" s="1"/>
  <c r="A1853" i="1"/>
  <c r="C1853" i="1"/>
  <c r="B1853" i="1" s="1"/>
  <c r="A1854" i="1"/>
  <c r="C1854" i="1"/>
  <c r="B1854" i="1" s="1"/>
  <c r="A1855" i="1"/>
  <c r="C1855" i="1"/>
  <c r="B1855" i="1" s="1"/>
  <c r="A1856" i="1"/>
  <c r="C1856" i="1"/>
  <c r="B1856" i="1" s="1"/>
  <c r="A1857" i="1"/>
  <c r="C1857" i="1"/>
  <c r="B1857" i="1" s="1"/>
  <c r="A1858" i="1"/>
  <c r="C1858" i="1"/>
  <c r="B1858" i="1" s="1"/>
  <c r="A1859" i="1"/>
  <c r="C1859" i="1"/>
  <c r="B1859" i="1" s="1"/>
  <c r="A1860" i="1"/>
  <c r="C1860" i="1"/>
  <c r="B1860" i="1" s="1"/>
  <c r="A1861" i="1"/>
  <c r="C1861" i="1"/>
  <c r="B1861" i="1" s="1"/>
  <c r="A1862" i="1"/>
  <c r="C1862" i="1"/>
  <c r="B1862" i="1" s="1"/>
  <c r="A1863" i="1"/>
  <c r="C1863" i="1"/>
  <c r="B1863" i="1" s="1"/>
  <c r="A1864" i="1"/>
  <c r="C1864" i="1"/>
  <c r="B1864" i="1" s="1"/>
  <c r="A1865" i="1"/>
  <c r="C1865" i="1"/>
  <c r="B1865" i="1" s="1"/>
  <c r="A1866" i="1"/>
  <c r="C1866" i="1"/>
  <c r="B1866" i="1" s="1"/>
  <c r="A1867" i="1"/>
  <c r="C1867" i="1"/>
  <c r="B1867" i="1" s="1"/>
  <c r="A1868" i="1"/>
  <c r="C1868" i="1"/>
  <c r="B1868" i="1" s="1"/>
  <c r="A1869" i="1"/>
  <c r="C1869" i="1"/>
  <c r="B1869" i="1" s="1"/>
  <c r="A1870" i="1"/>
  <c r="C1870" i="1"/>
  <c r="B1870" i="1" s="1"/>
  <c r="A1871" i="1"/>
  <c r="C1871" i="1"/>
  <c r="B1871" i="1" s="1"/>
  <c r="A1872" i="1"/>
  <c r="C1872" i="1"/>
  <c r="B1872" i="1" s="1"/>
  <c r="A1873" i="1"/>
  <c r="C1873" i="1"/>
  <c r="B1873" i="1" s="1"/>
  <c r="A1874" i="1"/>
  <c r="C1874" i="1"/>
  <c r="B1874" i="1" s="1"/>
  <c r="A1875" i="1"/>
  <c r="C1875" i="1"/>
  <c r="B1875" i="1" s="1"/>
  <c r="A1876" i="1"/>
  <c r="C1876" i="1"/>
  <c r="B1876" i="1" s="1"/>
  <c r="A1877" i="1"/>
  <c r="C1877" i="1"/>
  <c r="B1877" i="1" s="1"/>
  <c r="A1878" i="1"/>
  <c r="C1878" i="1"/>
  <c r="B1878" i="1" s="1"/>
  <c r="A1879" i="1"/>
  <c r="C1879" i="1"/>
  <c r="B1879" i="1" s="1"/>
  <c r="A1880" i="1"/>
  <c r="C1880" i="1"/>
  <c r="B1880" i="1" s="1"/>
  <c r="A1881" i="1"/>
  <c r="C1881" i="1"/>
  <c r="B1881" i="1" s="1"/>
  <c r="A1882" i="1"/>
  <c r="C1882" i="1"/>
  <c r="B1882" i="1" s="1"/>
  <c r="A1883" i="1"/>
  <c r="C1883" i="1"/>
  <c r="B1883" i="1" s="1"/>
  <c r="A1884" i="1"/>
  <c r="C1884" i="1"/>
  <c r="B1884" i="1" s="1"/>
  <c r="A1885" i="1"/>
  <c r="C1885" i="1"/>
  <c r="B1885" i="1" s="1"/>
  <c r="A1886" i="1"/>
  <c r="C1886" i="1"/>
  <c r="B1886" i="1" s="1"/>
  <c r="A1887" i="1"/>
  <c r="C1887" i="1"/>
  <c r="B1887" i="1" s="1"/>
  <c r="A1888" i="1"/>
  <c r="C1888" i="1"/>
  <c r="B1888" i="1" s="1"/>
  <c r="A1889" i="1"/>
  <c r="C1889" i="1"/>
  <c r="B1889" i="1" s="1"/>
  <c r="A1890" i="1"/>
  <c r="C1890" i="1"/>
  <c r="B1890" i="1" s="1"/>
  <c r="A1891" i="1"/>
  <c r="C1891" i="1"/>
  <c r="B1891" i="1" s="1"/>
  <c r="A1892" i="1"/>
  <c r="C1892" i="1"/>
  <c r="B1892" i="1" s="1"/>
  <c r="A1893" i="1"/>
  <c r="C1893" i="1"/>
  <c r="B1893" i="1" s="1"/>
  <c r="A1894" i="1"/>
  <c r="C1894" i="1"/>
  <c r="B1894" i="1" s="1"/>
  <c r="A1895" i="1"/>
  <c r="C1895" i="1"/>
  <c r="B1895" i="1" s="1"/>
  <c r="A1896" i="1"/>
  <c r="C1896" i="1"/>
  <c r="B1896" i="1" s="1"/>
  <c r="A1897" i="1"/>
  <c r="C1897" i="1"/>
  <c r="B1897" i="1" s="1"/>
  <c r="A1898" i="1"/>
  <c r="C1898" i="1"/>
  <c r="B1898" i="1" s="1"/>
  <c r="A1899" i="1"/>
  <c r="C1899" i="1"/>
  <c r="B1899" i="1" s="1"/>
  <c r="A1900" i="1"/>
  <c r="C1900" i="1"/>
  <c r="B1900" i="1" s="1"/>
  <c r="A1901" i="1"/>
  <c r="C1901" i="1"/>
  <c r="B1901" i="1" s="1"/>
  <c r="A1902" i="1"/>
  <c r="C1902" i="1"/>
  <c r="B1902" i="1" s="1"/>
  <c r="A1903" i="1"/>
  <c r="C1903" i="1"/>
  <c r="B1903" i="1" s="1"/>
  <c r="A1904" i="1"/>
  <c r="C1904" i="1"/>
  <c r="B1904" i="1" s="1"/>
  <c r="A1905" i="1"/>
  <c r="C1905" i="1"/>
  <c r="B1905" i="1" s="1"/>
  <c r="A1906" i="1"/>
  <c r="C1906" i="1"/>
  <c r="B1906" i="1" s="1"/>
  <c r="A1907" i="1"/>
  <c r="C1907" i="1"/>
  <c r="B1907" i="1" s="1"/>
  <c r="A1908" i="1"/>
  <c r="C1908" i="1"/>
  <c r="B1908" i="1" s="1"/>
  <c r="A1909" i="1"/>
  <c r="C1909" i="1"/>
  <c r="B1909" i="1" s="1"/>
  <c r="A1910" i="1"/>
  <c r="C1910" i="1"/>
  <c r="B1910" i="1" s="1"/>
  <c r="A1911" i="1"/>
  <c r="C1911" i="1"/>
  <c r="B1911" i="1" s="1"/>
  <c r="A1912" i="1"/>
  <c r="C1912" i="1"/>
  <c r="B1912" i="1" s="1"/>
  <c r="A1913" i="1"/>
  <c r="C1913" i="1"/>
  <c r="B1913" i="1" s="1"/>
  <c r="A1914" i="1"/>
  <c r="C1914" i="1"/>
  <c r="B1914" i="1" s="1"/>
  <c r="A1915" i="1"/>
  <c r="C1915" i="1"/>
  <c r="B1915" i="1" s="1"/>
  <c r="A1916" i="1"/>
  <c r="C1916" i="1"/>
  <c r="B1916" i="1" s="1"/>
  <c r="A1917" i="1"/>
  <c r="C1917" i="1"/>
  <c r="B1917" i="1" s="1"/>
  <c r="A1918" i="1"/>
  <c r="C1918" i="1"/>
  <c r="B1918" i="1" s="1"/>
  <c r="A1919" i="1"/>
  <c r="C1919" i="1"/>
  <c r="B1919" i="1" s="1"/>
  <c r="A1920" i="1"/>
  <c r="C1920" i="1"/>
  <c r="B1920" i="1" s="1"/>
  <c r="A1921" i="1"/>
  <c r="C1921" i="1"/>
  <c r="B1921" i="1" s="1"/>
  <c r="A1922" i="1"/>
  <c r="C1922" i="1"/>
  <c r="B1922" i="1" s="1"/>
  <c r="A1923" i="1"/>
  <c r="C1923" i="1"/>
  <c r="B1923" i="1" s="1"/>
  <c r="A1924" i="1"/>
  <c r="C1924" i="1"/>
  <c r="B1924" i="1" s="1"/>
  <c r="A1925" i="1"/>
  <c r="C1925" i="1"/>
  <c r="B1925" i="1" s="1"/>
  <c r="A1926" i="1"/>
  <c r="C1926" i="1"/>
  <c r="B1926" i="1" s="1"/>
  <c r="A1927" i="1"/>
  <c r="C1927" i="1"/>
  <c r="B1927" i="1" s="1"/>
  <c r="A1928" i="1"/>
  <c r="C1928" i="1"/>
  <c r="B1928" i="1" s="1"/>
  <c r="A1929" i="1"/>
  <c r="C1929" i="1"/>
  <c r="B1929" i="1" s="1"/>
  <c r="A1930" i="1"/>
  <c r="C1930" i="1"/>
  <c r="B1930" i="1" s="1"/>
  <c r="A1931" i="1"/>
  <c r="C1931" i="1"/>
  <c r="B1931" i="1" s="1"/>
  <c r="A1932" i="1"/>
  <c r="C1932" i="1"/>
  <c r="B1932" i="1" s="1"/>
  <c r="A1933" i="1"/>
  <c r="C1933" i="1"/>
  <c r="B1933" i="1" s="1"/>
  <c r="A1934" i="1"/>
  <c r="C1934" i="1"/>
  <c r="B1934" i="1" s="1"/>
  <c r="A1935" i="1"/>
  <c r="C1935" i="1"/>
  <c r="B1935" i="1" s="1"/>
  <c r="A1936" i="1"/>
  <c r="C1936" i="1"/>
  <c r="B1936" i="1" s="1"/>
  <c r="A1937" i="1"/>
  <c r="C1937" i="1"/>
  <c r="B1937" i="1" s="1"/>
  <c r="A1938" i="1"/>
  <c r="C1938" i="1"/>
  <c r="B1938" i="1" s="1"/>
  <c r="A1939" i="1"/>
  <c r="C1939" i="1"/>
  <c r="B1939" i="1" s="1"/>
  <c r="A1940" i="1"/>
  <c r="C1940" i="1"/>
  <c r="B1940" i="1" s="1"/>
  <c r="A1941" i="1"/>
  <c r="C1941" i="1"/>
  <c r="B1941" i="1" s="1"/>
  <c r="A1942" i="1"/>
  <c r="C1942" i="1"/>
  <c r="B1942" i="1" s="1"/>
  <c r="A1943" i="1"/>
  <c r="C1943" i="1"/>
  <c r="B1943" i="1" s="1"/>
  <c r="A1944" i="1"/>
  <c r="C1944" i="1"/>
  <c r="B1944" i="1" s="1"/>
  <c r="A1945" i="1"/>
  <c r="C1945" i="1"/>
  <c r="B1945" i="1" s="1"/>
  <c r="A1946" i="1"/>
  <c r="C1946" i="1"/>
  <c r="B1946" i="1" s="1"/>
  <c r="A1947" i="1"/>
  <c r="C1947" i="1"/>
  <c r="B1947" i="1" s="1"/>
  <c r="A1948" i="1"/>
  <c r="C1948" i="1"/>
  <c r="B1948" i="1" s="1"/>
  <c r="A1949" i="1"/>
  <c r="C1949" i="1"/>
  <c r="B1949" i="1" s="1"/>
  <c r="A1950" i="1"/>
  <c r="C1950" i="1"/>
  <c r="B1950" i="1" s="1"/>
  <c r="A1951" i="1"/>
  <c r="C1951" i="1"/>
  <c r="B1951" i="1" s="1"/>
  <c r="A1952" i="1"/>
  <c r="C1952" i="1"/>
  <c r="B1952" i="1" s="1"/>
  <c r="A1953" i="1"/>
  <c r="C1953" i="1"/>
  <c r="B1953" i="1" s="1"/>
  <c r="A1954" i="1"/>
  <c r="C1954" i="1"/>
  <c r="B1954" i="1" s="1"/>
  <c r="A1955" i="1"/>
  <c r="C1955" i="1"/>
  <c r="B1955" i="1" s="1"/>
  <c r="A1956" i="1"/>
  <c r="C1956" i="1"/>
  <c r="B1956" i="1" s="1"/>
  <c r="A1957" i="1"/>
  <c r="C1957" i="1"/>
  <c r="B1957" i="1" s="1"/>
  <c r="A1958" i="1"/>
  <c r="C1958" i="1"/>
  <c r="B1958" i="1" s="1"/>
  <c r="A1959" i="1"/>
  <c r="C1959" i="1"/>
  <c r="B1959" i="1" s="1"/>
  <c r="A1960" i="1"/>
  <c r="C1960" i="1"/>
  <c r="B1960" i="1" s="1"/>
  <c r="A1961" i="1"/>
  <c r="C1961" i="1"/>
  <c r="B1961" i="1" s="1"/>
  <c r="A1962" i="1"/>
  <c r="C1962" i="1"/>
  <c r="B1962" i="1" s="1"/>
  <c r="A1963" i="1"/>
  <c r="C1963" i="1"/>
  <c r="B1963" i="1" s="1"/>
  <c r="A1964" i="1"/>
  <c r="C1964" i="1"/>
  <c r="B1964" i="1" s="1"/>
  <c r="A1965" i="1"/>
  <c r="C1965" i="1"/>
  <c r="B1965" i="1" s="1"/>
  <c r="A1966" i="1"/>
  <c r="C1966" i="1"/>
  <c r="B1966" i="1" s="1"/>
  <c r="A1967" i="1"/>
  <c r="C1967" i="1"/>
  <c r="B1967" i="1" s="1"/>
  <c r="A1968" i="1"/>
  <c r="C1968" i="1"/>
  <c r="B1968" i="1" s="1"/>
  <c r="A1969" i="1"/>
  <c r="C1969" i="1"/>
  <c r="B1969" i="1" s="1"/>
  <c r="A1970" i="1"/>
  <c r="C1970" i="1"/>
  <c r="B1970" i="1" s="1"/>
  <c r="A1971" i="1"/>
  <c r="C1971" i="1"/>
  <c r="B1971" i="1" s="1"/>
  <c r="A1972" i="1"/>
  <c r="C1972" i="1"/>
  <c r="B1972" i="1" s="1"/>
  <c r="A1973" i="1"/>
  <c r="C1973" i="1"/>
  <c r="B1973" i="1" s="1"/>
  <c r="A1974" i="1"/>
  <c r="C1974" i="1"/>
  <c r="B1974" i="1" s="1"/>
  <c r="A1975" i="1"/>
  <c r="C1975" i="1"/>
  <c r="B1975" i="1" s="1"/>
  <c r="A1976" i="1"/>
  <c r="C1976" i="1"/>
  <c r="B1976" i="1" s="1"/>
  <c r="A1977" i="1"/>
  <c r="C1977" i="1"/>
  <c r="B1977" i="1" s="1"/>
  <c r="A1978" i="1"/>
  <c r="C1978" i="1"/>
  <c r="B1978" i="1" s="1"/>
  <c r="A1979" i="1"/>
  <c r="C1979" i="1"/>
  <c r="B1979" i="1" s="1"/>
  <c r="A1980" i="1"/>
  <c r="C1980" i="1"/>
  <c r="B1980" i="1" s="1"/>
  <c r="A1981" i="1"/>
  <c r="C1981" i="1"/>
  <c r="B1981" i="1" s="1"/>
  <c r="A1982" i="1"/>
  <c r="C1982" i="1"/>
  <c r="B1982" i="1" s="1"/>
  <c r="A1983" i="1"/>
  <c r="C1983" i="1"/>
  <c r="B1983" i="1" s="1"/>
  <c r="A1984" i="1"/>
  <c r="C1984" i="1"/>
  <c r="B1984" i="1" s="1"/>
  <c r="A1985" i="1"/>
  <c r="C1985" i="1"/>
  <c r="B1985" i="1" s="1"/>
  <c r="A1986" i="1"/>
  <c r="C1986" i="1"/>
  <c r="B1986" i="1" s="1"/>
  <c r="A1987" i="1"/>
  <c r="C1987" i="1"/>
  <c r="B1987" i="1" s="1"/>
  <c r="A1988" i="1"/>
  <c r="C1988" i="1"/>
  <c r="B1988" i="1" s="1"/>
  <c r="A1989" i="1"/>
  <c r="C1989" i="1"/>
  <c r="B1989" i="1" s="1"/>
  <c r="A1990" i="1"/>
  <c r="C1990" i="1"/>
  <c r="B1990" i="1" s="1"/>
  <c r="A1991" i="1"/>
  <c r="C1991" i="1"/>
  <c r="B1991" i="1" s="1"/>
  <c r="A1992" i="1"/>
  <c r="C1992" i="1"/>
  <c r="B1992" i="1" s="1"/>
  <c r="A1993" i="1"/>
  <c r="C1993" i="1"/>
  <c r="B1993" i="1" s="1"/>
  <c r="A1994" i="1"/>
  <c r="C1994" i="1"/>
  <c r="B1994" i="1" s="1"/>
  <c r="A1995" i="1"/>
  <c r="C1995" i="1"/>
  <c r="B1995" i="1" s="1"/>
  <c r="A1996" i="1"/>
  <c r="C1996" i="1"/>
  <c r="B1996" i="1" s="1"/>
  <c r="A1997" i="1"/>
  <c r="C1997" i="1"/>
  <c r="B1997" i="1" s="1"/>
  <c r="A1998" i="1"/>
  <c r="C1998" i="1"/>
  <c r="B1998" i="1" s="1"/>
  <c r="A1999" i="1"/>
  <c r="C1999" i="1"/>
  <c r="B1999" i="1" s="1"/>
  <c r="A2000" i="1"/>
  <c r="C2000" i="1"/>
  <c r="B2000" i="1" s="1"/>
  <c r="A2001" i="1"/>
  <c r="C2001" i="1"/>
  <c r="B2001" i="1" s="1"/>
  <c r="A2002" i="1"/>
  <c r="C2002" i="1"/>
  <c r="B2002" i="1" s="1"/>
  <c r="A2003" i="1"/>
  <c r="C2003" i="1"/>
  <c r="B2003" i="1" s="1"/>
  <c r="A2004" i="1"/>
  <c r="C2004" i="1"/>
  <c r="B2004" i="1" s="1"/>
  <c r="A2005" i="1"/>
  <c r="C2005" i="1"/>
  <c r="B2005" i="1" s="1"/>
  <c r="A2006" i="1"/>
  <c r="C2006" i="1"/>
  <c r="B2006" i="1" s="1"/>
  <c r="A2007" i="1"/>
  <c r="C2007" i="1"/>
  <c r="B2007" i="1" s="1"/>
  <c r="A2008" i="1"/>
  <c r="C2008" i="1"/>
  <c r="B2008" i="1" s="1"/>
  <c r="A2009" i="1"/>
  <c r="C2009" i="1"/>
  <c r="B2009" i="1" s="1"/>
  <c r="A2010" i="1"/>
  <c r="C2010" i="1"/>
  <c r="B2010" i="1" s="1"/>
  <c r="A2011" i="1"/>
  <c r="C2011" i="1"/>
  <c r="B2011" i="1" s="1"/>
  <c r="A2012" i="1"/>
  <c r="C2012" i="1"/>
  <c r="B2012" i="1" s="1"/>
  <c r="A2013" i="1"/>
  <c r="C2013" i="1"/>
  <c r="B2013" i="1" s="1"/>
  <c r="A2014" i="1"/>
  <c r="C2014" i="1"/>
  <c r="B2014" i="1" s="1"/>
  <c r="A2015" i="1"/>
  <c r="C2015" i="1"/>
  <c r="B2015" i="1" s="1"/>
  <c r="A2016" i="1"/>
  <c r="C2016" i="1"/>
  <c r="B2016" i="1" s="1"/>
  <c r="A2017" i="1"/>
  <c r="C2017" i="1"/>
  <c r="B2017" i="1" s="1"/>
  <c r="A2018" i="1"/>
  <c r="C2018" i="1"/>
  <c r="B2018" i="1" s="1"/>
  <c r="A2019" i="1"/>
  <c r="C2019" i="1"/>
  <c r="B2019" i="1" s="1"/>
  <c r="A2020" i="1"/>
  <c r="C2020" i="1"/>
  <c r="B2020" i="1" s="1"/>
  <c r="A2021" i="1"/>
  <c r="C2021" i="1"/>
  <c r="B2021" i="1" s="1"/>
  <c r="A2022" i="1"/>
  <c r="C2022" i="1"/>
  <c r="B2022" i="1" s="1"/>
  <c r="A2023" i="1"/>
  <c r="C2023" i="1"/>
  <c r="B2023" i="1" s="1"/>
  <c r="A2024" i="1"/>
  <c r="C2024" i="1"/>
  <c r="B2024" i="1" s="1"/>
  <c r="A2025" i="1"/>
  <c r="C2025" i="1"/>
  <c r="B2025" i="1" s="1"/>
  <c r="A2026" i="1"/>
  <c r="C2026" i="1"/>
  <c r="B2026" i="1" s="1"/>
  <c r="A2027" i="1"/>
  <c r="C2027" i="1"/>
  <c r="B2027" i="1" s="1"/>
  <c r="A2028" i="1"/>
  <c r="C2028" i="1"/>
  <c r="B2028" i="1" s="1"/>
  <c r="A2029" i="1"/>
  <c r="C2029" i="1"/>
  <c r="B2029" i="1" s="1"/>
  <c r="A2030" i="1"/>
  <c r="C2030" i="1"/>
  <c r="B2030" i="1" s="1"/>
  <c r="A2031" i="1"/>
  <c r="C2031" i="1"/>
  <c r="B2031" i="1" s="1"/>
  <c r="A2032" i="1"/>
  <c r="C2032" i="1"/>
  <c r="B2032" i="1" s="1"/>
  <c r="A2033" i="1"/>
  <c r="C2033" i="1"/>
  <c r="B2033" i="1" s="1"/>
  <c r="A2034" i="1"/>
  <c r="C2034" i="1"/>
  <c r="B2034" i="1" s="1"/>
  <c r="A2035" i="1"/>
  <c r="C2035" i="1"/>
  <c r="B2035" i="1" s="1"/>
  <c r="A2036" i="1"/>
  <c r="C2036" i="1"/>
  <c r="B2036" i="1" s="1"/>
  <c r="A2037" i="1"/>
  <c r="C2037" i="1"/>
  <c r="B2037" i="1" s="1"/>
  <c r="A2038" i="1"/>
  <c r="C2038" i="1"/>
  <c r="B2038" i="1" s="1"/>
  <c r="A2039" i="1"/>
  <c r="C2039" i="1"/>
  <c r="B2039" i="1" s="1"/>
  <c r="A2040" i="1"/>
  <c r="C2040" i="1"/>
  <c r="B2040" i="1" s="1"/>
  <c r="A2041" i="1"/>
  <c r="C2041" i="1"/>
  <c r="B2041" i="1" s="1"/>
  <c r="A2042" i="1"/>
  <c r="C2042" i="1"/>
  <c r="B2042" i="1" s="1"/>
  <c r="A2043" i="1"/>
  <c r="C2043" i="1"/>
  <c r="B2043" i="1" s="1"/>
  <c r="A2044" i="1"/>
  <c r="C2044" i="1"/>
  <c r="B2044" i="1" s="1"/>
  <c r="A2045" i="1"/>
  <c r="C2045" i="1"/>
  <c r="B2045" i="1" s="1"/>
  <c r="A2046" i="1"/>
  <c r="C2046" i="1"/>
  <c r="B2046" i="1" s="1"/>
  <c r="A2047" i="1"/>
  <c r="C2047" i="1"/>
  <c r="B2047" i="1" s="1"/>
  <c r="A2048" i="1"/>
  <c r="C2048" i="1"/>
  <c r="B2048" i="1" s="1"/>
  <c r="A2049" i="1"/>
  <c r="C2049" i="1"/>
  <c r="B2049" i="1" s="1"/>
  <c r="A2050" i="1"/>
  <c r="C2050" i="1"/>
  <c r="B2050" i="1" s="1"/>
  <c r="A2051" i="1"/>
  <c r="C2051" i="1"/>
  <c r="B2051" i="1" s="1"/>
  <c r="A2052" i="1"/>
  <c r="C2052" i="1"/>
  <c r="B2052" i="1" s="1"/>
  <c r="A2053" i="1"/>
  <c r="C2053" i="1"/>
  <c r="B2053" i="1" s="1"/>
  <c r="A2054" i="1"/>
  <c r="C2054" i="1"/>
  <c r="B2054" i="1" s="1"/>
  <c r="A2055" i="1"/>
  <c r="C2055" i="1"/>
  <c r="B2055" i="1" s="1"/>
  <c r="A2056" i="1"/>
  <c r="C2056" i="1"/>
  <c r="B2056" i="1" s="1"/>
  <c r="A2057" i="1"/>
  <c r="C2057" i="1"/>
  <c r="B2057" i="1" s="1"/>
  <c r="A2058" i="1"/>
  <c r="C2058" i="1"/>
  <c r="B2058" i="1" s="1"/>
  <c r="A2059" i="1"/>
  <c r="C2059" i="1"/>
  <c r="B2059" i="1" s="1"/>
  <c r="A2060" i="1"/>
  <c r="C2060" i="1"/>
  <c r="B2060" i="1" s="1"/>
  <c r="A2061" i="1"/>
  <c r="C2061" i="1"/>
  <c r="B2061" i="1" s="1"/>
  <c r="A2062" i="1"/>
  <c r="C2062" i="1"/>
  <c r="B2062" i="1" s="1"/>
  <c r="A2063" i="1"/>
  <c r="C2063" i="1"/>
  <c r="B2063" i="1" s="1"/>
  <c r="A2064" i="1"/>
  <c r="C2064" i="1"/>
  <c r="B2064" i="1" s="1"/>
  <c r="A2065" i="1"/>
  <c r="C2065" i="1"/>
  <c r="B2065" i="1" s="1"/>
  <c r="A2066" i="1"/>
  <c r="C2066" i="1"/>
  <c r="B2066" i="1" s="1"/>
  <c r="A2067" i="1"/>
  <c r="C2067" i="1"/>
  <c r="B2067" i="1" s="1"/>
  <c r="A2068" i="1"/>
  <c r="C2068" i="1"/>
  <c r="B2068" i="1" s="1"/>
  <c r="A2069" i="1"/>
  <c r="C2069" i="1"/>
  <c r="B2069" i="1" s="1"/>
  <c r="A2070" i="1"/>
  <c r="C2070" i="1"/>
  <c r="B2070" i="1" s="1"/>
  <c r="A2071" i="1"/>
  <c r="C2071" i="1"/>
  <c r="B2071" i="1" s="1"/>
  <c r="A2072" i="1"/>
  <c r="C2072" i="1"/>
  <c r="B2072" i="1" s="1"/>
  <c r="A2073" i="1"/>
  <c r="C2073" i="1"/>
  <c r="B2073" i="1" s="1"/>
  <c r="A2074" i="1"/>
  <c r="C2074" i="1"/>
  <c r="B2074" i="1" s="1"/>
  <c r="A2075" i="1"/>
  <c r="C2075" i="1"/>
  <c r="B2075" i="1" s="1"/>
  <c r="A2076" i="1"/>
  <c r="C2076" i="1"/>
  <c r="B2076" i="1" s="1"/>
  <c r="A2077" i="1"/>
  <c r="C2077" i="1"/>
  <c r="B2077" i="1" s="1"/>
  <c r="A2078" i="1"/>
  <c r="C2078" i="1"/>
  <c r="B2078" i="1" s="1"/>
  <c r="A2079" i="1"/>
  <c r="C2079" i="1"/>
  <c r="B2079" i="1" s="1"/>
  <c r="A2080" i="1"/>
  <c r="C2080" i="1"/>
  <c r="B2080" i="1" s="1"/>
  <c r="A2081" i="1"/>
  <c r="C2081" i="1"/>
  <c r="B2081" i="1" s="1"/>
  <c r="A2082" i="1"/>
  <c r="C2082" i="1"/>
  <c r="B2082" i="1" s="1"/>
  <c r="A2083" i="1"/>
  <c r="C2083" i="1"/>
  <c r="B2083" i="1" s="1"/>
  <c r="A2084" i="1"/>
  <c r="C2084" i="1"/>
  <c r="B2084" i="1" s="1"/>
  <c r="A2085" i="1"/>
  <c r="C2085" i="1"/>
  <c r="B2085" i="1" s="1"/>
  <c r="A2086" i="1"/>
  <c r="C2086" i="1"/>
  <c r="B2086" i="1" s="1"/>
  <c r="A2087" i="1"/>
  <c r="C2087" i="1"/>
  <c r="B2087" i="1" s="1"/>
  <c r="A2088" i="1"/>
  <c r="C2088" i="1"/>
  <c r="B2088" i="1" s="1"/>
  <c r="A2089" i="1"/>
  <c r="C2089" i="1"/>
  <c r="B2089" i="1" s="1"/>
  <c r="A2090" i="1"/>
  <c r="C2090" i="1"/>
  <c r="B2090" i="1" s="1"/>
  <c r="A2091" i="1"/>
  <c r="C2091" i="1"/>
  <c r="B2091" i="1" s="1"/>
  <c r="A2092" i="1"/>
  <c r="C2092" i="1"/>
  <c r="B2092" i="1" s="1"/>
  <c r="A2093" i="1"/>
  <c r="C2093" i="1"/>
  <c r="B2093" i="1" s="1"/>
  <c r="A2094" i="1"/>
  <c r="C2094" i="1"/>
  <c r="B2094" i="1" s="1"/>
  <c r="A2095" i="1"/>
  <c r="C2095" i="1"/>
  <c r="B2095" i="1" s="1"/>
  <c r="A2096" i="1"/>
  <c r="C2096" i="1"/>
  <c r="B2096" i="1" s="1"/>
  <c r="A2097" i="1"/>
  <c r="C2097" i="1"/>
  <c r="B2097" i="1" s="1"/>
  <c r="A2098" i="1"/>
  <c r="C2098" i="1"/>
  <c r="B2098" i="1" s="1"/>
  <c r="A2099" i="1"/>
  <c r="C2099" i="1"/>
  <c r="B2099" i="1" s="1"/>
  <c r="A2100" i="1"/>
  <c r="C2100" i="1"/>
  <c r="B2100" i="1" s="1"/>
  <c r="A2101" i="1"/>
  <c r="C2101" i="1"/>
  <c r="B2101" i="1" s="1"/>
  <c r="A2102" i="1"/>
  <c r="C2102" i="1"/>
  <c r="B2102" i="1" s="1"/>
  <c r="A2103" i="1"/>
  <c r="C2103" i="1"/>
  <c r="B2103" i="1" s="1"/>
  <c r="A2104" i="1"/>
  <c r="C2104" i="1"/>
  <c r="B2104" i="1" s="1"/>
  <c r="A2105" i="1"/>
  <c r="C2105" i="1"/>
  <c r="B2105" i="1" s="1"/>
  <c r="A2106" i="1"/>
  <c r="C2106" i="1"/>
  <c r="B2106" i="1" s="1"/>
  <c r="A2107" i="1"/>
  <c r="C2107" i="1"/>
  <c r="B2107" i="1" s="1"/>
  <c r="A2108" i="1"/>
  <c r="C2108" i="1"/>
  <c r="B2108" i="1" s="1"/>
  <c r="A2109" i="1"/>
  <c r="C2109" i="1"/>
  <c r="B2109" i="1" s="1"/>
  <c r="A2110" i="1"/>
  <c r="C2110" i="1"/>
  <c r="B2110" i="1" s="1"/>
  <c r="A2111" i="1"/>
  <c r="C2111" i="1"/>
  <c r="B2111" i="1" s="1"/>
  <c r="A2112" i="1"/>
  <c r="C2112" i="1"/>
  <c r="B2112" i="1" s="1"/>
  <c r="A2113" i="1"/>
  <c r="C2113" i="1"/>
  <c r="B2113" i="1" s="1"/>
  <c r="A2114" i="1"/>
  <c r="C2114" i="1"/>
  <c r="B2114" i="1" s="1"/>
  <c r="A2115" i="1"/>
  <c r="C2115" i="1"/>
  <c r="B2115" i="1" s="1"/>
  <c r="A2116" i="1"/>
  <c r="C2116" i="1"/>
  <c r="B2116" i="1" s="1"/>
  <c r="A2117" i="1"/>
  <c r="C2117" i="1"/>
  <c r="B2117" i="1" s="1"/>
  <c r="A2118" i="1"/>
  <c r="C2118" i="1"/>
  <c r="B2118" i="1" s="1"/>
  <c r="A2119" i="1"/>
  <c r="C2119" i="1"/>
  <c r="B2119" i="1" s="1"/>
  <c r="A2120" i="1"/>
  <c r="C2120" i="1"/>
  <c r="B2120" i="1" s="1"/>
  <c r="A2121" i="1"/>
  <c r="C2121" i="1"/>
  <c r="B2121" i="1" s="1"/>
  <c r="A2122" i="1"/>
  <c r="C2122" i="1"/>
  <c r="B2122" i="1" s="1"/>
  <c r="A2123" i="1"/>
  <c r="C2123" i="1"/>
  <c r="B2123" i="1" s="1"/>
  <c r="A2124" i="1"/>
  <c r="C2124" i="1"/>
  <c r="B2124" i="1" s="1"/>
  <c r="A2125" i="1"/>
  <c r="C2125" i="1"/>
  <c r="B2125" i="1" s="1"/>
  <c r="A2126" i="1"/>
  <c r="C2126" i="1"/>
  <c r="B2126" i="1" s="1"/>
  <c r="A2127" i="1"/>
  <c r="C2127" i="1"/>
  <c r="B2127" i="1" s="1"/>
  <c r="A2128" i="1"/>
  <c r="C2128" i="1"/>
  <c r="B2128" i="1" s="1"/>
  <c r="A2129" i="1"/>
  <c r="C2129" i="1"/>
  <c r="B2129" i="1" s="1"/>
  <c r="A2130" i="1"/>
  <c r="C2130" i="1"/>
  <c r="B2130" i="1" s="1"/>
  <c r="A2131" i="1"/>
  <c r="C2131" i="1"/>
  <c r="B2131" i="1" s="1"/>
  <c r="A2132" i="1"/>
  <c r="C2132" i="1"/>
  <c r="B2132" i="1" s="1"/>
  <c r="A2133" i="1"/>
  <c r="C2133" i="1"/>
  <c r="B2133" i="1" s="1"/>
  <c r="A2134" i="1"/>
  <c r="C2134" i="1"/>
  <c r="B2134" i="1" s="1"/>
  <c r="A2135" i="1"/>
  <c r="C2135" i="1"/>
  <c r="B2135" i="1" s="1"/>
  <c r="A2136" i="1"/>
  <c r="C2136" i="1"/>
  <c r="B2136" i="1" s="1"/>
  <c r="A2137" i="1"/>
  <c r="C2137" i="1"/>
  <c r="B2137" i="1" s="1"/>
  <c r="A2138" i="1"/>
  <c r="C2138" i="1"/>
  <c r="B2138" i="1" s="1"/>
  <c r="A2139" i="1"/>
  <c r="C2139" i="1"/>
  <c r="B2139" i="1" s="1"/>
  <c r="A2140" i="1"/>
  <c r="C2140" i="1"/>
  <c r="B2140" i="1" s="1"/>
  <c r="A2141" i="1"/>
  <c r="C2141" i="1"/>
  <c r="B2141" i="1" s="1"/>
  <c r="A2142" i="1"/>
  <c r="C2142" i="1"/>
  <c r="B2142" i="1" s="1"/>
  <c r="A2143" i="1"/>
  <c r="C2143" i="1"/>
  <c r="B2143" i="1" s="1"/>
  <c r="A2144" i="1"/>
  <c r="C2144" i="1"/>
  <c r="B2144" i="1" s="1"/>
  <c r="A2145" i="1"/>
  <c r="C2145" i="1"/>
  <c r="B2145" i="1" s="1"/>
  <c r="A2146" i="1"/>
  <c r="C2146" i="1"/>
  <c r="B2146" i="1" s="1"/>
  <c r="A2147" i="1"/>
  <c r="C2147" i="1"/>
  <c r="B2147" i="1" s="1"/>
  <c r="A2148" i="1"/>
  <c r="C2148" i="1"/>
  <c r="B2148" i="1" s="1"/>
  <c r="A2149" i="1"/>
  <c r="C2149" i="1"/>
  <c r="B2149" i="1" s="1"/>
  <c r="A2150" i="1"/>
  <c r="C2150" i="1"/>
  <c r="B2150" i="1" s="1"/>
  <c r="A2151" i="1"/>
  <c r="C2151" i="1"/>
  <c r="B2151" i="1" s="1"/>
  <c r="A2152" i="1"/>
  <c r="C2152" i="1"/>
  <c r="B2152" i="1" s="1"/>
  <c r="A2153" i="1"/>
  <c r="C2153" i="1"/>
  <c r="B2153" i="1" s="1"/>
  <c r="A2154" i="1"/>
  <c r="C2154" i="1"/>
  <c r="B2154" i="1" s="1"/>
  <c r="A2155" i="1"/>
  <c r="C2155" i="1"/>
  <c r="B2155" i="1" s="1"/>
  <c r="A2156" i="1"/>
  <c r="C2156" i="1"/>
  <c r="B2156" i="1" s="1"/>
  <c r="A2157" i="1"/>
  <c r="C2157" i="1"/>
  <c r="B2157" i="1" s="1"/>
  <c r="A2158" i="1"/>
  <c r="C2158" i="1"/>
  <c r="B2158" i="1" s="1"/>
  <c r="A2159" i="1"/>
  <c r="C2159" i="1"/>
  <c r="B2159" i="1" s="1"/>
  <c r="A2160" i="1"/>
  <c r="C2160" i="1"/>
  <c r="B2160" i="1" s="1"/>
  <c r="A2161" i="1"/>
  <c r="C2161" i="1"/>
  <c r="B2161" i="1" s="1"/>
  <c r="A2162" i="1"/>
  <c r="C2162" i="1"/>
  <c r="B2162" i="1" s="1"/>
  <c r="A2163" i="1"/>
  <c r="C2163" i="1"/>
  <c r="B2163" i="1" s="1"/>
  <c r="A2164" i="1"/>
  <c r="C2164" i="1"/>
  <c r="B2164" i="1" s="1"/>
  <c r="A2165" i="1"/>
  <c r="C2165" i="1"/>
  <c r="B2165" i="1" s="1"/>
  <c r="A2166" i="1"/>
  <c r="C2166" i="1"/>
  <c r="B2166" i="1" s="1"/>
  <c r="A2167" i="1"/>
  <c r="C2167" i="1"/>
  <c r="B2167" i="1" s="1"/>
  <c r="A2168" i="1"/>
  <c r="C2168" i="1"/>
  <c r="B2168" i="1" s="1"/>
  <c r="A2169" i="1"/>
  <c r="C2169" i="1"/>
  <c r="B2169" i="1" s="1"/>
  <c r="A2170" i="1"/>
  <c r="C2170" i="1"/>
  <c r="B2170" i="1" s="1"/>
  <c r="A2171" i="1"/>
  <c r="C2171" i="1"/>
  <c r="B2171" i="1" s="1"/>
  <c r="A2172" i="1"/>
  <c r="C2172" i="1"/>
  <c r="B2172" i="1" s="1"/>
  <c r="A2173" i="1"/>
  <c r="C2173" i="1"/>
  <c r="B2173" i="1" s="1"/>
  <c r="A2174" i="1"/>
  <c r="C2174" i="1"/>
  <c r="B2174" i="1" s="1"/>
  <c r="A2175" i="1"/>
  <c r="C2175" i="1"/>
  <c r="B2175" i="1" s="1"/>
  <c r="A2176" i="1"/>
  <c r="C2176" i="1"/>
  <c r="B2176" i="1" s="1"/>
  <c r="A2177" i="1"/>
  <c r="C2177" i="1"/>
  <c r="B2177" i="1" s="1"/>
  <c r="A2178" i="1"/>
  <c r="C2178" i="1"/>
  <c r="B2178" i="1" s="1"/>
  <c r="A2179" i="1"/>
  <c r="C2179" i="1"/>
  <c r="B2179" i="1" s="1"/>
  <c r="A2180" i="1"/>
  <c r="C2180" i="1"/>
  <c r="B2180" i="1" s="1"/>
  <c r="A2181" i="1"/>
  <c r="C2181" i="1"/>
  <c r="B2181" i="1" s="1"/>
  <c r="A2182" i="1"/>
  <c r="C2182" i="1"/>
  <c r="B2182" i="1" s="1"/>
  <c r="A2183" i="1"/>
  <c r="C2183" i="1"/>
  <c r="B2183" i="1" s="1"/>
  <c r="A2184" i="1"/>
  <c r="C2184" i="1"/>
  <c r="B2184" i="1" s="1"/>
  <c r="A2185" i="1"/>
  <c r="C2185" i="1"/>
  <c r="B2185" i="1" s="1"/>
  <c r="A2186" i="1"/>
  <c r="C2186" i="1"/>
  <c r="B2186" i="1" s="1"/>
  <c r="A2187" i="1"/>
  <c r="C2187" i="1"/>
  <c r="B2187" i="1" s="1"/>
  <c r="A2188" i="1"/>
  <c r="C2188" i="1"/>
  <c r="B2188" i="1" s="1"/>
  <c r="A2189" i="1"/>
  <c r="C2189" i="1"/>
  <c r="B2189" i="1" s="1"/>
  <c r="A2190" i="1"/>
  <c r="C2190" i="1"/>
  <c r="B2190" i="1" s="1"/>
  <c r="A2191" i="1"/>
  <c r="C2191" i="1"/>
  <c r="B2191" i="1" s="1"/>
  <c r="A2192" i="1"/>
  <c r="C2192" i="1"/>
  <c r="B2192" i="1" s="1"/>
  <c r="A2193" i="1"/>
  <c r="C2193" i="1"/>
  <c r="B2193" i="1" s="1"/>
  <c r="A2194" i="1"/>
  <c r="C2194" i="1"/>
  <c r="B2194" i="1" s="1"/>
  <c r="A2195" i="1"/>
  <c r="C2195" i="1"/>
  <c r="B2195" i="1" s="1"/>
  <c r="A2196" i="1"/>
  <c r="C2196" i="1"/>
  <c r="B2196" i="1" s="1"/>
  <c r="A2197" i="1"/>
  <c r="C2197" i="1"/>
  <c r="B2197" i="1" s="1"/>
  <c r="A2198" i="1"/>
  <c r="C2198" i="1"/>
  <c r="B2198" i="1" s="1"/>
  <c r="A2199" i="1"/>
  <c r="C2199" i="1"/>
  <c r="B2199" i="1" s="1"/>
  <c r="A2200" i="1"/>
  <c r="C2200" i="1"/>
  <c r="B2200" i="1" s="1"/>
  <c r="A2201" i="1"/>
  <c r="C2201" i="1"/>
  <c r="B2201" i="1" s="1"/>
  <c r="A2202" i="1"/>
  <c r="C2202" i="1"/>
  <c r="B2202" i="1" s="1"/>
  <c r="A2203" i="1"/>
  <c r="C2203" i="1"/>
  <c r="B2203" i="1" s="1"/>
  <c r="A2204" i="1"/>
  <c r="C2204" i="1"/>
  <c r="B2204" i="1" s="1"/>
  <c r="A2205" i="1"/>
  <c r="C2205" i="1"/>
  <c r="B2205" i="1" s="1"/>
  <c r="A2206" i="1"/>
  <c r="C2206" i="1"/>
  <c r="B2206" i="1" s="1"/>
  <c r="A2207" i="1"/>
  <c r="C2207" i="1"/>
  <c r="B2207" i="1" s="1"/>
  <c r="A2208" i="1"/>
  <c r="C2208" i="1"/>
  <c r="B2208" i="1" s="1"/>
  <c r="A2209" i="1"/>
  <c r="C2209" i="1"/>
  <c r="B2209" i="1" s="1"/>
  <c r="A2210" i="1"/>
  <c r="C2210" i="1"/>
  <c r="B2210" i="1" s="1"/>
  <c r="A2211" i="1"/>
  <c r="C2211" i="1"/>
  <c r="B2211" i="1" s="1"/>
  <c r="A2212" i="1"/>
  <c r="C2212" i="1"/>
  <c r="B2212" i="1" s="1"/>
  <c r="A2213" i="1"/>
  <c r="C2213" i="1"/>
  <c r="B2213" i="1" s="1"/>
  <c r="A2214" i="1"/>
  <c r="C2214" i="1"/>
  <c r="B2214" i="1" s="1"/>
  <c r="A2215" i="1"/>
  <c r="C2215" i="1"/>
  <c r="B2215" i="1" s="1"/>
  <c r="A2216" i="1"/>
  <c r="C2216" i="1"/>
  <c r="B2216" i="1" s="1"/>
  <c r="A2217" i="1"/>
  <c r="C2217" i="1"/>
  <c r="B2217" i="1" s="1"/>
  <c r="A2218" i="1"/>
  <c r="C2218" i="1"/>
  <c r="B2218" i="1" s="1"/>
  <c r="A2219" i="1"/>
  <c r="C2219" i="1"/>
  <c r="B2219" i="1" s="1"/>
  <c r="A2220" i="1"/>
  <c r="C2220" i="1"/>
  <c r="B2220" i="1" s="1"/>
  <c r="A2221" i="1"/>
  <c r="C2221" i="1"/>
  <c r="B2221" i="1" s="1"/>
  <c r="A2222" i="1"/>
  <c r="C2222" i="1"/>
  <c r="B2222" i="1" s="1"/>
  <c r="A2223" i="1"/>
  <c r="C2223" i="1"/>
  <c r="B2223" i="1" s="1"/>
  <c r="A2224" i="1"/>
  <c r="C2224" i="1"/>
  <c r="B2224" i="1" s="1"/>
  <c r="A2225" i="1"/>
  <c r="C2225" i="1"/>
  <c r="B2225" i="1" s="1"/>
  <c r="A2226" i="1"/>
  <c r="C2226" i="1"/>
  <c r="B2226" i="1" s="1"/>
  <c r="A2227" i="1"/>
  <c r="C2227" i="1"/>
  <c r="B2227" i="1" s="1"/>
  <c r="A2228" i="1"/>
  <c r="C2228" i="1"/>
  <c r="B2228" i="1" s="1"/>
  <c r="A2229" i="1"/>
  <c r="C2229" i="1"/>
  <c r="B2229" i="1" s="1"/>
  <c r="A2230" i="1"/>
  <c r="C2230" i="1"/>
  <c r="B2230" i="1" s="1"/>
  <c r="A2231" i="1"/>
  <c r="C2231" i="1"/>
  <c r="B2231" i="1" s="1"/>
  <c r="A2232" i="1"/>
  <c r="C2232" i="1"/>
  <c r="B2232" i="1" s="1"/>
  <c r="A2233" i="1"/>
  <c r="C2233" i="1"/>
  <c r="B2233" i="1" s="1"/>
  <c r="A2234" i="1"/>
  <c r="C2234" i="1"/>
  <c r="B2234" i="1" s="1"/>
  <c r="A2235" i="1"/>
  <c r="C2235" i="1"/>
  <c r="B2235" i="1" s="1"/>
  <c r="A2236" i="1"/>
  <c r="C2236" i="1"/>
  <c r="B2236" i="1" s="1"/>
  <c r="A2237" i="1"/>
  <c r="C2237" i="1"/>
  <c r="B2237" i="1" s="1"/>
  <c r="A2238" i="1"/>
  <c r="C2238" i="1"/>
  <c r="B2238" i="1" s="1"/>
  <c r="A2239" i="1"/>
  <c r="C2239" i="1"/>
  <c r="B2239" i="1" s="1"/>
  <c r="A2240" i="1"/>
  <c r="C2240" i="1"/>
  <c r="B2240" i="1" s="1"/>
  <c r="A2241" i="1"/>
  <c r="C2241" i="1"/>
  <c r="B2241" i="1" s="1"/>
  <c r="A2242" i="1"/>
  <c r="C2242" i="1"/>
  <c r="B2242" i="1" s="1"/>
  <c r="A2243" i="1"/>
  <c r="C2243" i="1"/>
  <c r="B2243" i="1" s="1"/>
  <c r="A2244" i="1"/>
  <c r="C2244" i="1"/>
  <c r="B2244" i="1" s="1"/>
  <c r="A2245" i="1"/>
  <c r="C2245" i="1"/>
  <c r="B2245" i="1" s="1"/>
  <c r="A2246" i="1"/>
  <c r="C2246" i="1"/>
  <c r="B2246" i="1" s="1"/>
  <c r="A2247" i="1"/>
  <c r="C2247" i="1"/>
  <c r="B2247" i="1" s="1"/>
  <c r="A2248" i="1"/>
  <c r="C2248" i="1"/>
  <c r="B2248" i="1" s="1"/>
  <c r="A2249" i="1"/>
  <c r="C2249" i="1"/>
  <c r="B2249" i="1" s="1"/>
  <c r="A2250" i="1"/>
  <c r="C2250" i="1"/>
  <c r="B2250" i="1" s="1"/>
  <c r="A2251" i="1"/>
  <c r="C2251" i="1"/>
  <c r="B2251" i="1" s="1"/>
  <c r="A2252" i="1"/>
  <c r="C2252" i="1"/>
  <c r="B2252" i="1" s="1"/>
  <c r="A2253" i="1"/>
  <c r="C2253" i="1"/>
  <c r="B2253" i="1" s="1"/>
  <c r="A2254" i="1"/>
  <c r="C2254" i="1"/>
  <c r="B2254" i="1" s="1"/>
  <c r="A2255" i="1"/>
  <c r="C2255" i="1"/>
  <c r="B2255" i="1" s="1"/>
  <c r="A2256" i="1"/>
  <c r="C2256" i="1"/>
  <c r="B2256" i="1" s="1"/>
  <c r="A2257" i="1"/>
  <c r="C2257" i="1"/>
  <c r="B2257" i="1" s="1"/>
  <c r="A2258" i="1"/>
  <c r="C2258" i="1"/>
  <c r="B2258" i="1" s="1"/>
  <c r="A2259" i="1"/>
  <c r="C2259" i="1"/>
  <c r="B2259" i="1" s="1"/>
  <c r="A2260" i="1"/>
  <c r="C2260" i="1"/>
  <c r="B2260" i="1" s="1"/>
  <c r="A2261" i="1"/>
  <c r="C2261" i="1"/>
  <c r="B2261" i="1" s="1"/>
  <c r="A2262" i="1"/>
  <c r="C2262" i="1"/>
  <c r="B2262" i="1" s="1"/>
  <c r="A2263" i="1"/>
  <c r="C2263" i="1"/>
  <c r="B2263" i="1" s="1"/>
  <c r="A2264" i="1"/>
  <c r="C2264" i="1"/>
  <c r="B2264" i="1" s="1"/>
  <c r="A2265" i="1"/>
  <c r="C2265" i="1"/>
  <c r="B2265" i="1" s="1"/>
  <c r="A2266" i="1"/>
  <c r="C2266" i="1"/>
  <c r="B2266" i="1" s="1"/>
  <c r="A2267" i="1"/>
  <c r="C2267" i="1"/>
  <c r="B2267" i="1" s="1"/>
  <c r="A2268" i="1"/>
  <c r="C2268" i="1"/>
  <c r="B2268" i="1" s="1"/>
  <c r="A2269" i="1"/>
  <c r="C2269" i="1"/>
  <c r="B2269" i="1" s="1"/>
  <c r="A2270" i="1"/>
  <c r="C2270" i="1"/>
  <c r="B2270" i="1" s="1"/>
  <c r="A2271" i="1"/>
  <c r="C2271" i="1"/>
  <c r="B2271" i="1" s="1"/>
  <c r="A2272" i="1"/>
  <c r="C2272" i="1"/>
  <c r="B2272" i="1" s="1"/>
  <c r="A2273" i="1"/>
  <c r="C2273" i="1"/>
  <c r="B2273" i="1" s="1"/>
  <c r="A2274" i="1"/>
  <c r="C2274" i="1"/>
  <c r="B2274" i="1" s="1"/>
  <c r="A2275" i="1"/>
  <c r="C2275" i="1"/>
  <c r="B2275" i="1" s="1"/>
  <c r="A2276" i="1"/>
  <c r="C2276" i="1"/>
  <c r="B2276" i="1" s="1"/>
  <c r="A2277" i="1"/>
  <c r="C2277" i="1"/>
  <c r="B2277" i="1" s="1"/>
  <c r="A2278" i="1"/>
  <c r="C2278" i="1"/>
  <c r="B2278" i="1" s="1"/>
  <c r="A2279" i="1"/>
  <c r="C2279" i="1"/>
  <c r="B2279" i="1" s="1"/>
  <c r="A2280" i="1"/>
  <c r="C2280" i="1"/>
  <c r="B2280" i="1" s="1"/>
  <c r="A2281" i="1"/>
  <c r="C2281" i="1"/>
  <c r="B2281" i="1" s="1"/>
  <c r="A2282" i="1"/>
  <c r="C2282" i="1"/>
  <c r="B2282" i="1" s="1"/>
  <c r="A2283" i="1"/>
  <c r="C2283" i="1"/>
  <c r="B2283" i="1" s="1"/>
  <c r="A2284" i="1"/>
  <c r="C2284" i="1"/>
  <c r="B2284" i="1" s="1"/>
  <c r="A2285" i="1"/>
  <c r="C2285" i="1"/>
  <c r="B2285" i="1" s="1"/>
  <c r="A2286" i="1"/>
  <c r="C2286" i="1"/>
  <c r="B2286" i="1" s="1"/>
  <c r="A2287" i="1"/>
  <c r="C2287" i="1"/>
  <c r="B2287" i="1" s="1"/>
  <c r="A2288" i="1"/>
  <c r="C2288" i="1"/>
  <c r="B2288" i="1" s="1"/>
  <c r="A2289" i="1"/>
  <c r="C2289" i="1"/>
  <c r="B2289" i="1" s="1"/>
  <c r="A2290" i="1"/>
  <c r="C2290" i="1"/>
  <c r="B2290" i="1" s="1"/>
  <c r="A2291" i="1"/>
  <c r="C2291" i="1"/>
  <c r="B2291" i="1" s="1"/>
  <c r="A2292" i="1"/>
  <c r="C2292" i="1"/>
  <c r="B2292" i="1" s="1"/>
  <c r="A2293" i="1"/>
  <c r="C2293" i="1"/>
  <c r="B2293" i="1" s="1"/>
  <c r="A2294" i="1"/>
  <c r="C2294" i="1"/>
  <c r="B2294" i="1" s="1"/>
  <c r="A2295" i="1"/>
  <c r="C2295" i="1"/>
  <c r="B2295" i="1" s="1"/>
  <c r="A2296" i="1"/>
  <c r="C2296" i="1"/>
  <c r="B2296" i="1" s="1"/>
  <c r="A2297" i="1"/>
  <c r="C2297" i="1"/>
  <c r="B2297" i="1" s="1"/>
  <c r="A2298" i="1"/>
  <c r="C2298" i="1"/>
  <c r="B2298" i="1" s="1"/>
  <c r="A2299" i="1"/>
  <c r="C2299" i="1"/>
  <c r="B2299" i="1" s="1"/>
  <c r="A2300" i="1"/>
  <c r="C2300" i="1"/>
  <c r="B2300" i="1" s="1"/>
  <c r="A2301" i="1"/>
  <c r="C2301" i="1"/>
  <c r="B2301" i="1" s="1"/>
  <c r="A2302" i="1"/>
  <c r="C2302" i="1"/>
  <c r="B2302" i="1" s="1"/>
  <c r="A2303" i="1"/>
  <c r="C2303" i="1"/>
  <c r="B2303" i="1" s="1"/>
  <c r="A2304" i="1"/>
  <c r="C2304" i="1"/>
  <c r="B2304" i="1" s="1"/>
  <c r="A2305" i="1"/>
  <c r="C2305" i="1"/>
  <c r="B2305" i="1" s="1"/>
  <c r="A2306" i="1"/>
  <c r="C2306" i="1"/>
  <c r="B2306" i="1" s="1"/>
  <c r="A2307" i="1"/>
  <c r="C2307" i="1"/>
  <c r="B2307" i="1" s="1"/>
  <c r="A2308" i="1"/>
  <c r="C2308" i="1"/>
  <c r="B2308" i="1" s="1"/>
  <c r="A2309" i="1"/>
  <c r="C2309" i="1"/>
  <c r="B2309" i="1" s="1"/>
  <c r="A2310" i="1"/>
  <c r="C2310" i="1"/>
  <c r="B2310" i="1" s="1"/>
  <c r="A2311" i="1"/>
  <c r="C2311" i="1"/>
  <c r="B2311" i="1" s="1"/>
  <c r="A2312" i="1"/>
  <c r="C2312" i="1"/>
  <c r="B2312" i="1" s="1"/>
  <c r="A2313" i="1"/>
  <c r="C2313" i="1"/>
  <c r="B2313" i="1" s="1"/>
  <c r="A2314" i="1"/>
  <c r="C2314" i="1"/>
  <c r="B2314" i="1" s="1"/>
  <c r="A2315" i="1"/>
  <c r="C2315" i="1"/>
  <c r="B2315" i="1" s="1"/>
  <c r="A2316" i="1"/>
  <c r="C2316" i="1"/>
  <c r="B2316" i="1" s="1"/>
  <c r="A2317" i="1"/>
  <c r="C2317" i="1"/>
  <c r="B2317" i="1" s="1"/>
  <c r="A2318" i="1"/>
  <c r="C2318" i="1"/>
  <c r="B2318" i="1" s="1"/>
  <c r="A2319" i="1"/>
  <c r="C2319" i="1"/>
  <c r="B2319" i="1" s="1"/>
  <c r="A2320" i="1"/>
  <c r="C2320" i="1"/>
  <c r="B2320" i="1" s="1"/>
  <c r="A2321" i="1"/>
  <c r="C2321" i="1"/>
  <c r="B2321" i="1" s="1"/>
  <c r="A2322" i="1"/>
  <c r="C2322" i="1"/>
  <c r="B2322" i="1" s="1"/>
  <c r="A2323" i="1"/>
  <c r="C2323" i="1"/>
  <c r="B2323" i="1" s="1"/>
  <c r="A2324" i="1"/>
  <c r="C2324" i="1"/>
  <c r="B2324" i="1" s="1"/>
  <c r="A2325" i="1"/>
  <c r="C2325" i="1"/>
  <c r="B2325" i="1" s="1"/>
  <c r="A2326" i="1"/>
  <c r="C2326" i="1"/>
  <c r="B2326" i="1" s="1"/>
  <c r="A2327" i="1"/>
  <c r="C2327" i="1"/>
  <c r="B2327" i="1" s="1"/>
  <c r="A2328" i="1"/>
  <c r="C2328" i="1"/>
  <c r="B2328" i="1" s="1"/>
  <c r="A2329" i="1"/>
  <c r="C2329" i="1"/>
  <c r="B2329" i="1" s="1"/>
  <c r="A2330" i="1"/>
  <c r="C2330" i="1"/>
  <c r="B2330" i="1" s="1"/>
  <c r="A2331" i="1"/>
  <c r="C2331" i="1"/>
  <c r="B2331" i="1" s="1"/>
  <c r="A2332" i="1"/>
  <c r="C2332" i="1"/>
  <c r="B2332" i="1" s="1"/>
  <c r="A2333" i="1"/>
  <c r="C2333" i="1"/>
  <c r="B2333" i="1" s="1"/>
  <c r="A2334" i="1"/>
  <c r="C2334" i="1"/>
  <c r="B2334" i="1" s="1"/>
  <c r="A2335" i="1"/>
  <c r="C2335" i="1"/>
  <c r="B2335" i="1" s="1"/>
  <c r="A2336" i="1"/>
  <c r="C2336" i="1"/>
  <c r="B2336" i="1" s="1"/>
  <c r="A2337" i="1"/>
  <c r="C2337" i="1"/>
  <c r="B2337" i="1" s="1"/>
  <c r="A2338" i="1"/>
  <c r="C2338" i="1"/>
  <c r="B2338" i="1" s="1"/>
  <c r="A2339" i="1"/>
  <c r="C2339" i="1"/>
  <c r="B2339" i="1" s="1"/>
  <c r="A2340" i="1"/>
  <c r="C2340" i="1"/>
  <c r="B2340" i="1" s="1"/>
  <c r="A2341" i="1"/>
  <c r="C2341" i="1"/>
  <c r="B2341" i="1" s="1"/>
  <c r="A2342" i="1"/>
  <c r="C2342" i="1"/>
  <c r="B2342" i="1" s="1"/>
  <c r="A2343" i="1"/>
  <c r="C2343" i="1"/>
  <c r="B2343" i="1" s="1"/>
  <c r="A2344" i="1"/>
  <c r="C2344" i="1"/>
  <c r="B2344" i="1" s="1"/>
  <c r="A2345" i="1"/>
  <c r="C2345" i="1"/>
  <c r="B2345" i="1" s="1"/>
  <c r="A2346" i="1"/>
  <c r="C2346" i="1"/>
  <c r="B2346" i="1" s="1"/>
  <c r="A2347" i="1"/>
  <c r="C2347" i="1"/>
  <c r="B2347" i="1" s="1"/>
  <c r="A2348" i="1"/>
  <c r="C2348" i="1"/>
  <c r="B2348" i="1" s="1"/>
  <c r="A2349" i="1"/>
  <c r="C2349" i="1"/>
  <c r="B2349" i="1" s="1"/>
  <c r="A2350" i="1"/>
  <c r="C2350" i="1"/>
  <c r="B2350" i="1" s="1"/>
  <c r="A2351" i="1"/>
  <c r="C2351" i="1"/>
  <c r="B2351" i="1" s="1"/>
  <c r="A2352" i="1"/>
  <c r="C2352" i="1"/>
  <c r="B2352" i="1" s="1"/>
  <c r="A2353" i="1"/>
  <c r="C2353" i="1"/>
  <c r="B2353" i="1" s="1"/>
  <c r="A2354" i="1"/>
  <c r="C2354" i="1"/>
  <c r="B2354" i="1" s="1"/>
  <c r="A2355" i="1"/>
  <c r="C2355" i="1"/>
  <c r="B2355" i="1" s="1"/>
  <c r="A2356" i="1"/>
  <c r="C2356" i="1"/>
  <c r="B2356" i="1" s="1"/>
  <c r="A2357" i="1"/>
  <c r="C2357" i="1"/>
  <c r="B2357" i="1" s="1"/>
  <c r="A2358" i="1"/>
  <c r="C2358" i="1"/>
  <c r="B2358" i="1" s="1"/>
  <c r="A2359" i="1"/>
  <c r="C2359" i="1"/>
  <c r="B2359" i="1" s="1"/>
  <c r="A2360" i="1"/>
  <c r="C2360" i="1"/>
  <c r="B2360" i="1" s="1"/>
  <c r="A2361" i="1"/>
  <c r="C2361" i="1"/>
  <c r="B2361" i="1" s="1"/>
  <c r="A2362" i="1"/>
  <c r="C2362" i="1"/>
  <c r="B2362" i="1" s="1"/>
  <c r="A2363" i="1"/>
  <c r="C2363" i="1"/>
  <c r="B2363" i="1" s="1"/>
  <c r="A2364" i="1"/>
  <c r="C2364" i="1"/>
  <c r="B2364" i="1" s="1"/>
  <c r="A2365" i="1"/>
  <c r="C2365" i="1"/>
  <c r="B2365" i="1" s="1"/>
  <c r="A2366" i="1"/>
  <c r="C2366" i="1"/>
  <c r="B2366" i="1" s="1"/>
  <c r="A2367" i="1"/>
  <c r="C2367" i="1"/>
  <c r="B2367" i="1" s="1"/>
  <c r="A2368" i="1"/>
  <c r="C2368" i="1"/>
  <c r="B2368" i="1" s="1"/>
  <c r="A2369" i="1"/>
  <c r="C2369" i="1"/>
  <c r="B2369" i="1" s="1"/>
  <c r="A2370" i="1"/>
  <c r="C2370" i="1"/>
  <c r="B2370" i="1" s="1"/>
  <c r="A2371" i="1"/>
  <c r="C2371" i="1"/>
  <c r="B2371" i="1" s="1"/>
  <c r="A2372" i="1"/>
  <c r="C2372" i="1"/>
  <c r="B2372" i="1" s="1"/>
  <c r="A2373" i="1"/>
  <c r="C2373" i="1"/>
  <c r="B2373" i="1" s="1"/>
  <c r="A2374" i="1"/>
  <c r="C2374" i="1"/>
  <c r="B2374" i="1" s="1"/>
  <c r="A2375" i="1"/>
  <c r="C2375" i="1"/>
  <c r="B2375" i="1" s="1"/>
  <c r="A2376" i="1"/>
  <c r="C2376" i="1"/>
  <c r="B2376" i="1" s="1"/>
  <c r="A2377" i="1"/>
  <c r="C2377" i="1"/>
  <c r="B2377" i="1" s="1"/>
  <c r="A2378" i="1"/>
  <c r="C2378" i="1"/>
  <c r="B2378" i="1" s="1"/>
  <c r="A2379" i="1"/>
  <c r="C2379" i="1"/>
  <c r="B2379" i="1" s="1"/>
  <c r="A2380" i="1"/>
  <c r="C2380" i="1"/>
  <c r="B2380" i="1" s="1"/>
  <c r="A2381" i="1"/>
  <c r="C2381" i="1"/>
  <c r="B2381" i="1" s="1"/>
  <c r="A2382" i="1"/>
  <c r="C2382" i="1"/>
  <c r="B2382" i="1" s="1"/>
  <c r="A2383" i="1"/>
  <c r="C2383" i="1"/>
  <c r="B2383" i="1" s="1"/>
  <c r="A2384" i="1"/>
  <c r="C2384" i="1"/>
  <c r="B2384" i="1" s="1"/>
  <c r="A2385" i="1"/>
  <c r="C2385" i="1"/>
  <c r="B2385" i="1" s="1"/>
  <c r="A2386" i="1"/>
  <c r="C2386" i="1"/>
  <c r="B2386" i="1" s="1"/>
  <c r="A2387" i="1"/>
  <c r="C2387" i="1"/>
  <c r="B2387" i="1" s="1"/>
  <c r="A2388" i="1"/>
  <c r="C2388" i="1"/>
  <c r="B2388" i="1" s="1"/>
  <c r="A2389" i="1"/>
  <c r="C2389" i="1"/>
  <c r="B2389" i="1" s="1"/>
  <c r="A2390" i="1"/>
  <c r="C2390" i="1"/>
  <c r="B2390" i="1" s="1"/>
  <c r="A2391" i="1"/>
  <c r="C2391" i="1"/>
  <c r="B2391" i="1" s="1"/>
  <c r="A2392" i="1"/>
  <c r="C2392" i="1"/>
  <c r="B2392" i="1" s="1"/>
  <c r="A2393" i="1"/>
  <c r="C2393" i="1"/>
  <c r="B2393" i="1" s="1"/>
  <c r="A2394" i="1"/>
  <c r="C2394" i="1"/>
  <c r="B2394" i="1" s="1"/>
  <c r="A2395" i="1"/>
  <c r="C2395" i="1"/>
  <c r="B2395" i="1" s="1"/>
  <c r="A2396" i="1"/>
  <c r="C2396" i="1"/>
  <c r="B2396" i="1" s="1"/>
  <c r="A2397" i="1"/>
  <c r="C2397" i="1"/>
  <c r="B2397" i="1" s="1"/>
  <c r="A2398" i="1"/>
  <c r="C2398" i="1"/>
  <c r="B2398" i="1" s="1"/>
  <c r="A2399" i="1"/>
  <c r="C2399" i="1"/>
  <c r="B2399" i="1" s="1"/>
  <c r="A2400" i="1"/>
  <c r="C2400" i="1"/>
  <c r="B2400" i="1" s="1"/>
  <c r="A2401" i="1"/>
  <c r="C2401" i="1"/>
  <c r="B2401" i="1" s="1"/>
  <c r="A2402" i="1"/>
  <c r="C2402" i="1"/>
  <c r="B2402" i="1" s="1"/>
  <c r="A2403" i="1"/>
  <c r="C2403" i="1"/>
  <c r="B2403" i="1" s="1"/>
  <c r="A2404" i="1"/>
  <c r="C2404" i="1"/>
  <c r="B2404" i="1" s="1"/>
  <c r="A2405" i="1"/>
  <c r="C2405" i="1"/>
  <c r="B2405" i="1" s="1"/>
  <c r="A2406" i="1"/>
  <c r="C2406" i="1"/>
  <c r="B2406" i="1" s="1"/>
  <c r="A2407" i="1"/>
  <c r="C2407" i="1"/>
  <c r="B2407" i="1" s="1"/>
  <c r="A2408" i="1"/>
  <c r="C2408" i="1"/>
  <c r="B2408" i="1" s="1"/>
  <c r="A2409" i="1"/>
  <c r="C2409" i="1"/>
  <c r="B2409" i="1" s="1"/>
  <c r="A2410" i="1"/>
  <c r="C2410" i="1"/>
  <c r="B2410" i="1" s="1"/>
  <c r="A2411" i="1"/>
  <c r="C2411" i="1"/>
  <c r="B2411" i="1" s="1"/>
  <c r="A2412" i="1"/>
  <c r="C2412" i="1"/>
  <c r="B2412" i="1" s="1"/>
  <c r="A2413" i="1"/>
  <c r="C2413" i="1"/>
  <c r="B2413" i="1" s="1"/>
  <c r="A2414" i="1"/>
  <c r="C2414" i="1"/>
  <c r="B2414" i="1" s="1"/>
  <c r="A2415" i="1"/>
  <c r="C2415" i="1"/>
  <c r="B2415" i="1" s="1"/>
  <c r="A2416" i="1"/>
  <c r="C2416" i="1"/>
  <c r="B2416" i="1" s="1"/>
  <c r="A2417" i="1"/>
  <c r="C2417" i="1"/>
  <c r="B2417" i="1" s="1"/>
  <c r="A2418" i="1"/>
  <c r="C2418" i="1"/>
  <c r="B2418" i="1" s="1"/>
  <c r="A2419" i="1"/>
  <c r="C2419" i="1"/>
  <c r="B2419" i="1" s="1"/>
  <c r="A2420" i="1"/>
  <c r="C2420" i="1"/>
  <c r="B2420" i="1" s="1"/>
  <c r="A2421" i="1"/>
  <c r="C2421" i="1"/>
  <c r="B2421" i="1" s="1"/>
  <c r="A2422" i="1"/>
  <c r="C2422" i="1"/>
  <c r="B2422" i="1" s="1"/>
  <c r="A2423" i="1"/>
  <c r="C2423" i="1"/>
  <c r="B2423" i="1" s="1"/>
  <c r="A2424" i="1"/>
  <c r="C2424" i="1"/>
  <c r="B2424" i="1" s="1"/>
  <c r="A2425" i="1"/>
  <c r="C2425" i="1"/>
  <c r="B2425" i="1" s="1"/>
  <c r="A2426" i="1"/>
  <c r="C2426" i="1"/>
  <c r="B2426" i="1" s="1"/>
  <c r="A2427" i="1"/>
  <c r="C2427" i="1"/>
  <c r="B2427" i="1" s="1"/>
  <c r="A2428" i="1"/>
  <c r="C2428" i="1"/>
  <c r="B2428" i="1" s="1"/>
  <c r="A2429" i="1"/>
  <c r="C2429" i="1"/>
  <c r="B2429" i="1" s="1"/>
  <c r="A2430" i="1"/>
  <c r="C2430" i="1"/>
  <c r="B2430" i="1" s="1"/>
  <c r="A2431" i="1"/>
  <c r="C2431" i="1"/>
  <c r="B2431" i="1" s="1"/>
  <c r="A2432" i="1"/>
  <c r="C2432" i="1"/>
  <c r="B2432" i="1" s="1"/>
  <c r="A2433" i="1"/>
  <c r="C2433" i="1"/>
  <c r="B2433" i="1" s="1"/>
  <c r="A2434" i="1"/>
  <c r="C2434" i="1"/>
  <c r="B2434" i="1" s="1"/>
  <c r="A2435" i="1"/>
  <c r="C2435" i="1"/>
  <c r="B2435" i="1" s="1"/>
  <c r="A2436" i="1"/>
  <c r="C2436" i="1"/>
  <c r="B2436" i="1" s="1"/>
  <c r="A2437" i="1"/>
  <c r="C2437" i="1"/>
  <c r="B2437" i="1" s="1"/>
  <c r="A2438" i="1"/>
  <c r="C2438" i="1"/>
  <c r="B2438" i="1" s="1"/>
  <c r="A2439" i="1"/>
  <c r="C2439" i="1"/>
  <c r="B2439" i="1" s="1"/>
  <c r="A2440" i="1"/>
  <c r="C2440" i="1"/>
  <c r="B2440" i="1" s="1"/>
  <c r="A2441" i="1"/>
  <c r="C2441" i="1"/>
  <c r="B2441" i="1" s="1"/>
  <c r="A2442" i="1"/>
  <c r="C2442" i="1"/>
  <c r="B2442" i="1" s="1"/>
  <c r="A2443" i="1"/>
  <c r="C2443" i="1"/>
  <c r="B2443" i="1" s="1"/>
  <c r="A2444" i="1"/>
  <c r="C2444" i="1"/>
  <c r="B2444" i="1" s="1"/>
  <c r="A2445" i="1"/>
  <c r="C2445" i="1"/>
  <c r="B2445" i="1" s="1"/>
  <c r="A2446" i="1"/>
  <c r="C2446" i="1"/>
  <c r="B2446" i="1" s="1"/>
  <c r="A2447" i="1"/>
  <c r="C2447" i="1"/>
  <c r="B2447" i="1" s="1"/>
  <c r="A2448" i="1"/>
  <c r="C2448" i="1"/>
  <c r="B2448" i="1" s="1"/>
  <c r="A2449" i="1"/>
  <c r="C2449" i="1"/>
  <c r="B2449" i="1" s="1"/>
  <c r="A2450" i="1"/>
  <c r="C2450" i="1"/>
  <c r="B2450" i="1" s="1"/>
  <c r="A2451" i="1"/>
  <c r="C2451" i="1"/>
  <c r="B2451" i="1" s="1"/>
  <c r="A2452" i="1"/>
  <c r="C2452" i="1"/>
  <c r="B2452" i="1" s="1"/>
  <c r="A2453" i="1"/>
  <c r="C2453" i="1"/>
  <c r="B2453" i="1" s="1"/>
  <c r="A2454" i="1"/>
  <c r="C2454" i="1"/>
  <c r="B2454" i="1" s="1"/>
  <c r="A2455" i="1"/>
  <c r="C2455" i="1"/>
  <c r="B2455" i="1" s="1"/>
  <c r="A2456" i="1"/>
  <c r="C2456" i="1"/>
  <c r="B2456" i="1" s="1"/>
  <c r="A2457" i="1"/>
  <c r="C2457" i="1"/>
  <c r="B2457" i="1" s="1"/>
  <c r="A2458" i="1"/>
  <c r="C2458" i="1"/>
  <c r="B2458" i="1" s="1"/>
  <c r="A2459" i="1"/>
  <c r="C2459" i="1"/>
  <c r="B2459" i="1" s="1"/>
  <c r="A2460" i="1"/>
  <c r="C2460" i="1"/>
  <c r="B2460" i="1" s="1"/>
  <c r="A2461" i="1"/>
  <c r="C2461" i="1"/>
  <c r="B2461" i="1" s="1"/>
  <c r="A2462" i="1"/>
  <c r="C2462" i="1"/>
  <c r="B2462" i="1" s="1"/>
  <c r="A2463" i="1"/>
  <c r="C2463" i="1"/>
  <c r="B2463" i="1" s="1"/>
  <c r="A2464" i="1"/>
  <c r="C2464" i="1"/>
  <c r="B2464" i="1" s="1"/>
  <c r="A2465" i="1"/>
  <c r="C2465" i="1"/>
  <c r="B2465" i="1" s="1"/>
  <c r="A2466" i="1"/>
  <c r="C2466" i="1"/>
  <c r="B2466" i="1" s="1"/>
  <c r="A2467" i="1"/>
  <c r="C2467" i="1"/>
  <c r="B2467" i="1" s="1"/>
  <c r="A2468" i="1"/>
  <c r="C2468" i="1"/>
  <c r="B2468" i="1" s="1"/>
  <c r="A2469" i="1"/>
  <c r="C2469" i="1"/>
  <c r="B2469" i="1" s="1"/>
  <c r="A2470" i="1"/>
  <c r="C2470" i="1"/>
  <c r="B2470" i="1" s="1"/>
  <c r="A2471" i="1"/>
  <c r="C2471" i="1"/>
  <c r="B2471" i="1" s="1"/>
  <c r="A2472" i="1"/>
  <c r="C2472" i="1"/>
  <c r="B2472" i="1" s="1"/>
  <c r="A2473" i="1"/>
  <c r="C2473" i="1"/>
  <c r="B2473" i="1" s="1"/>
  <c r="A2474" i="1"/>
  <c r="C2474" i="1"/>
  <c r="B2474" i="1" s="1"/>
  <c r="A2475" i="1"/>
  <c r="C2475" i="1"/>
  <c r="B2475" i="1" s="1"/>
  <c r="A2476" i="1"/>
  <c r="C2476" i="1"/>
  <c r="B2476" i="1" s="1"/>
  <c r="A2477" i="1"/>
  <c r="C2477" i="1"/>
  <c r="B2477" i="1" s="1"/>
  <c r="A2478" i="1"/>
  <c r="C2478" i="1"/>
  <c r="B2478" i="1" s="1"/>
  <c r="A2479" i="1"/>
  <c r="C2479" i="1"/>
  <c r="B2479" i="1" s="1"/>
  <c r="A2480" i="1"/>
  <c r="C2480" i="1"/>
  <c r="B2480" i="1" s="1"/>
  <c r="A2481" i="1"/>
  <c r="C2481" i="1"/>
  <c r="B2481" i="1" s="1"/>
  <c r="A2482" i="1"/>
  <c r="C2482" i="1"/>
  <c r="B2482" i="1" s="1"/>
  <c r="A2483" i="1"/>
  <c r="C2483" i="1"/>
  <c r="B2483" i="1" s="1"/>
  <c r="A2484" i="1"/>
  <c r="C2484" i="1"/>
  <c r="B2484" i="1" s="1"/>
  <c r="A2485" i="1"/>
  <c r="C2485" i="1"/>
  <c r="B2485" i="1" s="1"/>
  <c r="A2486" i="1"/>
  <c r="C2486" i="1"/>
  <c r="B2486" i="1" s="1"/>
  <c r="A2487" i="1"/>
  <c r="C2487" i="1"/>
  <c r="B2487" i="1" s="1"/>
  <c r="A2488" i="1"/>
  <c r="C2488" i="1"/>
  <c r="B2488" i="1" s="1"/>
  <c r="A2489" i="1"/>
  <c r="C2489" i="1"/>
  <c r="B2489" i="1" s="1"/>
  <c r="A2490" i="1"/>
  <c r="C2490" i="1"/>
  <c r="B2490" i="1" s="1"/>
  <c r="A2491" i="1"/>
  <c r="C2491" i="1"/>
  <c r="B2491" i="1" s="1"/>
  <c r="A2492" i="1"/>
  <c r="C2492" i="1"/>
  <c r="B2492" i="1" s="1"/>
  <c r="A2493" i="1"/>
  <c r="C2493" i="1"/>
  <c r="B2493" i="1" s="1"/>
  <c r="A2494" i="1"/>
  <c r="C2494" i="1"/>
  <c r="B2494" i="1" s="1"/>
  <c r="A2495" i="1"/>
  <c r="C2495" i="1"/>
  <c r="B2495" i="1" s="1"/>
  <c r="A2496" i="1"/>
  <c r="C2496" i="1"/>
  <c r="B2496" i="1" s="1"/>
  <c r="A2497" i="1"/>
  <c r="C2497" i="1"/>
  <c r="B2497" i="1" s="1"/>
  <c r="A2498" i="1"/>
  <c r="C2498" i="1"/>
  <c r="B2498" i="1" s="1"/>
  <c r="A2499" i="1"/>
  <c r="C2499" i="1"/>
  <c r="B2499" i="1" s="1"/>
  <c r="A2500" i="1"/>
  <c r="C2500" i="1"/>
  <c r="B2500" i="1" s="1"/>
  <c r="A2501" i="1"/>
  <c r="C2501" i="1"/>
  <c r="B2501" i="1" s="1"/>
  <c r="A2502" i="1"/>
  <c r="C2502" i="1"/>
  <c r="B2502" i="1" s="1"/>
  <c r="A2503" i="1"/>
  <c r="C2503" i="1"/>
  <c r="B2503" i="1" s="1"/>
  <c r="A2504" i="1"/>
  <c r="C2504" i="1"/>
  <c r="B2504" i="1" s="1"/>
  <c r="A2505" i="1"/>
  <c r="C2505" i="1"/>
  <c r="B2505" i="1" s="1"/>
  <c r="A2506" i="1"/>
  <c r="C2506" i="1"/>
  <c r="B2506" i="1" s="1"/>
  <c r="A2507" i="1"/>
  <c r="C2507" i="1"/>
  <c r="B2507" i="1" s="1"/>
  <c r="A2508" i="1"/>
  <c r="C2508" i="1"/>
  <c r="B2508" i="1" s="1"/>
  <c r="A2509" i="1"/>
  <c r="C2509" i="1"/>
  <c r="B2509" i="1" s="1"/>
  <c r="A2510" i="1"/>
  <c r="C2510" i="1"/>
  <c r="B2510" i="1" s="1"/>
  <c r="A2511" i="1"/>
  <c r="C2511" i="1"/>
  <c r="B2511" i="1" s="1"/>
  <c r="A2512" i="1"/>
  <c r="C2512" i="1"/>
  <c r="B2512" i="1" s="1"/>
  <c r="A2513" i="1"/>
  <c r="C2513" i="1"/>
  <c r="B2513" i="1" s="1"/>
  <c r="A2514" i="1"/>
  <c r="C2514" i="1"/>
  <c r="B2514" i="1" s="1"/>
  <c r="A2515" i="1"/>
  <c r="C2515" i="1"/>
  <c r="B2515" i="1" s="1"/>
  <c r="A2516" i="1"/>
  <c r="C2516" i="1"/>
  <c r="B2516" i="1" s="1"/>
  <c r="A2517" i="1"/>
  <c r="C2517" i="1"/>
  <c r="B2517" i="1" s="1"/>
  <c r="A2518" i="1"/>
  <c r="C2518" i="1"/>
  <c r="B2518" i="1" s="1"/>
  <c r="A2519" i="1"/>
  <c r="C2519" i="1"/>
  <c r="B2519" i="1" s="1"/>
  <c r="A2520" i="1"/>
  <c r="C2520" i="1"/>
  <c r="B2520" i="1" s="1"/>
  <c r="A2521" i="1"/>
  <c r="C2521" i="1"/>
  <c r="B2521" i="1" s="1"/>
  <c r="A2522" i="1"/>
  <c r="C2522" i="1"/>
  <c r="B2522" i="1" s="1"/>
  <c r="A2523" i="1"/>
  <c r="C2523" i="1"/>
  <c r="B2523" i="1" s="1"/>
  <c r="A2524" i="1"/>
  <c r="C2524" i="1"/>
  <c r="B2524" i="1" s="1"/>
  <c r="A2525" i="1"/>
  <c r="C2525" i="1"/>
  <c r="B2525" i="1" s="1"/>
  <c r="A2526" i="1"/>
  <c r="C2526" i="1"/>
  <c r="B2526" i="1" s="1"/>
  <c r="A2527" i="1"/>
  <c r="C2527" i="1"/>
  <c r="B2527" i="1" s="1"/>
  <c r="A2528" i="1"/>
  <c r="C2528" i="1"/>
  <c r="B2528" i="1" s="1"/>
  <c r="A2529" i="1"/>
  <c r="C2529" i="1"/>
  <c r="B2529" i="1" s="1"/>
  <c r="A2530" i="1"/>
  <c r="C2530" i="1"/>
  <c r="B2530" i="1" s="1"/>
  <c r="A2531" i="1"/>
  <c r="C2531" i="1"/>
  <c r="B2531" i="1" s="1"/>
  <c r="A2532" i="1"/>
  <c r="C2532" i="1"/>
  <c r="B2532" i="1" s="1"/>
  <c r="A2533" i="1"/>
  <c r="C2533" i="1"/>
  <c r="B2533" i="1" s="1"/>
  <c r="A2534" i="1"/>
  <c r="C2534" i="1"/>
  <c r="B2534" i="1" s="1"/>
  <c r="A2535" i="1"/>
  <c r="C2535" i="1"/>
  <c r="B2535" i="1" s="1"/>
  <c r="A2536" i="1"/>
  <c r="C2536" i="1"/>
  <c r="B2536" i="1" s="1"/>
  <c r="A2537" i="1"/>
  <c r="C2537" i="1"/>
  <c r="B2537" i="1" s="1"/>
  <c r="A2538" i="1"/>
  <c r="C2538" i="1"/>
  <c r="B2538" i="1" s="1"/>
  <c r="A2539" i="1"/>
  <c r="C2539" i="1"/>
  <c r="B2539" i="1" s="1"/>
  <c r="A2540" i="1"/>
  <c r="C2540" i="1"/>
  <c r="B2540" i="1" s="1"/>
  <c r="A2541" i="1"/>
  <c r="C2541" i="1"/>
  <c r="B2541" i="1" s="1"/>
  <c r="A2542" i="1"/>
  <c r="C2542" i="1"/>
  <c r="B2542" i="1" s="1"/>
  <c r="A2543" i="1"/>
  <c r="C2543" i="1"/>
  <c r="B2543" i="1" s="1"/>
  <c r="A2544" i="1"/>
  <c r="C2544" i="1"/>
  <c r="B2544" i="1" s="1"/>
  <c r="A2545" i="1"/>
  <c r="C2545" i="1"/>
  <c r="B2545" i="1" s="1"/>
  <c r="A2546" i="1"/>
  <c r="C2546" i="1"/>
  <c r="B2546" i="1" s="1"/>
  <c r="A2547" i="1"/>
  <c r="C2547" i="1"/>
  <c r="B2547" i="1" s="1"/>
  <c r="A2548" i="1"/>
  <c r="C2548" i="1"/>
  <c r="B2548" i="1" s="1"/>
  <c r="A2549" i="1"/>
  <c r="C2549" i="1"/>
  <c r="B2549" i="1" s="1"/>
  <c r="A2550" i="1"/>
  <c r="C2550" i="1"/>
  <c r="B2550" i="1" s="1"/>
  <c r="A2551" i="1"/>
  <c r="C2551" i="1"/>
  <c r="B2551" i="1" s="1"/>
  <c r="A2552" i="1"/>
  <c r="C2552" i="1"/>
  <c r="B2552" i="1" s="1"/>
  <c r="A2553" i="1"/>
  <c r="C2553" i="1"/>
  <c r="B2553" i="1" s="1"/>
  <c r="A2554" i="1"/>
  <c r="C2554" i="1"/>
  <c r="B2554" i="1" s="1"/>
  <c r="A2555" i="1"/>
  <c r="C2555" i="1"/>
  <c r="B2555" i="1" s="1"/>
  <c r="A2556" i="1"/>
  <c r="C2556" i="1"/>
  <c r="B2556" i="1" s="1"/>
  <c r="A2557" i="1"/>
  <c r="C2557" i="1"/>
  <c r="B2557" i="1" s="1"/>
  <c r="A2558" i="1"/>
  <c r="C2558" i="1"/>
  <c r="B2558" i="1" s="1"/>
  <c r="A2559" i="1"/>
  <c r="C2559" i="1"/>
  <c r="B2559" i="1" s="1"/>
  <c r="A2560" i="1"/>
  <c r="C2560" i="1"/>
  <c r="B2560" i="1" s="1"/>
  <c r="A2561" i="1"/>
  <c r="C2561" i="1"/>
  <c r="B2561" i="1" s="1"/>
  <c r="A2562" i="1"/>
  <c r="C2562" i="1"/>
  <c r="B2562" i="1" s="1"/>
  <c r="A2563" i="1"/>
  <c r="C2563" i="1"/>
  <c r="B2563" i="1" s="1"/>
  <c r="A2564" i="1"/>
  <c r="C2564" i="1"/>
  <c r="B2564" i="1" s="1"/>
  <c r="A2565" i="1"/>
  <c r="C2565" i="1"/>
  <c r="B2565" i="1" s="1"/>
  <c r="A2566" i="1"/>
  <c r="C2566" i="1"/>
  <c r="B2566" i="1" s="1"/>
  <c r="A2567" i="1"/>
  <c r="C2567" i="1"/>
  <c r="B2567" i="1" s="1"/>
  <c r="A2568" i="1"/>
  <c r="C2568" i="1"/>
  <c r="B2568" i="1" s="1"/>
  <c r="A2569" i="1"/>
  <c r="C2569" i="1"/>
  <c r="B2569" i="1" s="1"/>
  <c r="A2570" i="1"/>
  <c r="C2570" i="1"/>
  <c r="B2570" i="1" s="1"/>
  <c r="A2571" i="1"/>
  <c r="C2571" i="1"/>
  <c r="B2571" i="1" s="1"/>
  <c r="A2572" i="1"/>
  <c r="C2572" i="1"/>
  <c r="B2572" i="1" s="1"/>
  <c r="A2573" i="1"/>
  <c r="C2573" i="1"/>
  <c r="B2573" i="1" s="1"/>
  <c r="A2574" i="1"/>
  <c r="C2574" i="1"/>
  <c r="B2574" i="1" s="1"/>
  <c r="A2575" i="1"/>
  <c r="C2575" i="1"/>
  <c r="B2575" i="1" s="1"/>
  <c r="A2576" i="1"/>
  <c r="C2576" i="1"/>
  <c r="B2576" i="1" s="1"/>
  <c r="A2577" i="1"/>
  <c r="C2577" i="1"/>
  <c r="B2577" i="1" s="1"/>
  <c r="A2578" i="1"/>
  <c r="C2578" i="1"/>
  <c r="B2578" i="1" s="1"/>
  <c r="A2579" i="1"/>
  <c r="C2579" i="1"/>
  <c r="B2579" i="1" s="1"/>
  <c r="A2580" i="1"/>
  <c r="C2580" i="1"/>
  <c r="B2580" i="1" s="1"/>
  <c r="A2581" i="1"/>
  <c r="C2581" i="1"/>
  <c r="B2581" i="1" s="1"/>
  <c r="A2582" i="1"/>
  <c r="C2582" i="1"/>
  <c r="B2582" i="1" s="1"/>
  <c r="A2583" i="1"/>
  <c r="C2583" i="1"/>
  <c r="B2583" i="1" s="1"/>
  <c r="A2584" i="1"/>
  <c r="C2584" i="1"/>
  <c r="B2584" i="1" s="1"/>
  <c r="A2585" i="1"/>
  <c r="C2585" i="1"/>
  <c r="B2585" i="1" s="1"/>
  <c r="A2586" i="1"/>
  <c r="C2586" i="1"/>
  <c r="B2586" i="1" s="1"/>
  <c r="A2587" i="1"/>
  <c r="C2587" i="1"/>
  <c r="B2587" i="1" s="1"/>
  <c r="A2588" i="1"/>
  <c r="C2588" i="1"/>
  <c r="B2588" i="1" s="1"/>
  <c r="A2589" i="1"/>
  <c r="C2589" i="1"/>
  <c r="B2589" i="1" s="1"/>
  <c r="A2590" i="1"/>
  <c r="C2590" i="1"/>
  <c r="B2590" i="1" s="1"/>
  <c r="A2591" i="1"/>
  <c r="C2591" i="1"/>
  <c r="B2591" i="1" s="1"/>
  <c r="A2592" i="1"/>
  <c r="C2592" i="1"/>
  <c r="B2592" i="1" s="1"/>
  <c r="A2593" i="1"/>
  <c r="C2593" i="1"/>
  <c r="B2593" i="1" s="1"/>
  <c r="A2594" i="1"/>
  <c r="C2594" i="1"/>
  <c r="B2594" i="1" s="1"/>
  <c r="A2595" i="1"/>
  <c r="C2595" i="1"/>
  <c r="B2595" i="1" s="1"/>
  <c r="A2596" i="1"/>
  <c r="C2596" i="1"/>
  <c r="B2596" i="1" s="1"/>
  <c r="A2597" i="1"/>
  <c r="C2597" i="1"/>
  <c r="B2597" i="1" s="1"/>
  <c r="A2598" i="1"/>
  <c r="C2598" i="1"/>
  <c r="B2598" i="1" s="1"/>
  <c r="A2599" i="1"/>
  <c r="C2599" i="1"/>
  <c r="B2599" i="1" s="1"/>
  <c r="A2600" i="1"/>
  <c r="C2600" i="1"/>
  <c r="B2600" i="1" s="1"/>
  <c r="A2601" i="1"/>
  <c r="C2601" i="1"/>
  <c r="B2601" i="1" s="1"/>
  <c r="A2602" i="1"/>
  <c r="C2602" i="1"/>
  <c r="B2602" i="1" s="1"/>
  <c r="A2603" i="1"/>
  <c r="C2603" i="1"/>
  <c r="B2603" i="1" s="1"/>
  <c r="A2604" i="1"/>
  <c r="C2604" i="1"/>
  <c r="B2604" i="1" s="1"/>
  <c r="A2605" i="1"/>
  <c r="C2605" i="1"/>
  <c r="B2605" i="1" s="1"/>
  <c r="A2606" i="1"/>
  <c r="C2606" i="1"/>
  <c r="B2606" i="1" s="1"/>
  <c r="A2607" i="1"/>
  <c r="C2607" i="1"/>
  <c r="B2607" i="1" s="1"/>
  <c r="A2608" i="1"/>
  <c r="C2608" i="1"/>
  <c r="B2608" i="1" s="1"/>
  <c r="A2609" i="1"/>
  <c r="C2609" i="1"/>
  <c r="B2609" i="1" s="1"/>
  <c r="A2610" i="1"/>
  <c r="C2610" i="1"/>
  <c r="B2610" i="1" s="1"/>
  <c r="A2611" i="1"/>
  <c r="C2611" i="1"/>
  <c r="B2611" i="1" s="1"/>
  <c r="A2612" i="1"/>
  <c r="C2612" i="1"/>
  <c r="B2612" i="1" s="1"/>
  <c r="A2613" i="1"/>
  <c r="C2613" i="1"/>
  <c r="B2613" i="1" s="1"/>
  <c r="A2614" i="1"/>
  <c r="C2614" i="1"/>
  <c r="B2614" i="1" s="1"/>
  <c r="A2615" i="1"/>
  <c r="C2615" i="1"/>
  <c r="B2615" i="1" s="1"/>
  <c r="A2616" i="1"/>
  <c r="C2616" i="1"/>
  <c r="B2616" i="1" s="1"/>
  <c r="A2617" i="1"/>
  <c r="C2617" i="1"/>
  <c r="B2617" i="1" s="1"/>
  <c r="A2618" i="1"/>
  <c r="C2618" i="1"/>
  <c r="B2618" i="1" s="1"/>
  <c r="A2619" i="1"/>
  <c r="C2619" i="1"/>
  <c r="B2619" i="1" s="1"/>
  <c r="A2620" i="1"/>
  <c r="C2620" i="1"/>
  <c r="B2620" i="1" s="1"/>
  <c r="A2621" i="1"/>
  <c r="C2621" i="1"/>
  <c r="B2621" i="1" s="1"/>
  <c r="A2622" i="1"/>
  <c r="C2622" i="1"/>
  <c r="B2622" i="1" s="1"/>
  <c r="A2623" i="1"/>
  <c r="C2623" i="1"/>
  <c r="B2623" i="1" s="1"/>
  <c r="A2624" i="1"/>
  <c r="C2624" i="1"/>
  <c r="B2624" i="1" s="1"/>
  <c r="A2625" i="1"/>
  <c r="C2625" i="1"/>
  <c r="B2625" i="1" s="1"/>
  <c r="A2626" i="1"/>
  <c r="C2626" i="1"/>
  <c r="B2626" i="1" s="1"/>
  <c r="A2627" i="1"/>
  <c r="C2627" i="1"/>
  <c r="B2627" i="1" s="1"/>
  <c r="A2628" i="1"/>
  <c r="C2628" i="1"/>
  <c r="B2628" i="1" s="1"/>
  <c r="A2629" i="1"/>
  <c r="C2629" i="1"/>
  <c r="B2629" i="1" s="1"/>
  <c r="A2630" i="1"/>
  <c r="C2630" i="1"/>
  <c r="B2630" i="1" s="1"/>
  <c r="A2631" i="1"/>
  <c r="C2631" i="1"/>
  <c r="B2631" i="1" s="1"/>
  <c r="A2632" i="1"/>
  <c r="C2632" i="1"/>
  <c r="B2632" i="1" s="1"/>
  <c r="A2633" i="1"/>
  <c r="C2633" i="1"/>
  <c r="B2633" i="1" s="1"/>
  <c r="A2634" i="1"/>
  <c r="C2634" i="1"/>
  <c r="B2634" i="1" s="1"/>
  <c r="A2635" i="1"/>
  <c r="C2635" i="1"/>
  <c r="B2635" i="1" s="1"/>
  <c r="A2636" i="1"/>
  <c r="C2636" i="1"/>
  <c r="B2636" i="1" s="1"/>
  <c r="A2637" i="1"/>
  <c r="C2637" i="1"/>
  <c r="B2637" i="1" s="1"/>
  <c r="A2638" i="1"/>
  <c r="C2638" i="1"/>
  <c r="B2638" i="1" s="1"/>
  <c r="A2639" i="1"/>
  <c r="C2639" i="1"/>
  <c r="B2639" i="1" s="1"/>
  <c r="A2640" i="1"/>
  <c r="C2640" i="1"/>
  <c r="B2640" i="1" s="1"/>
  <c r="A2641" i="1"/>
  <c r="C2641" i="1"/>
  <c r="B2641" i="1" s="1"/>
  <c r="A2642" i="1"/>
  <c r="C2642" i="1"/>
  <c r="B2642" i="1" s="1"/>
  <c r="A2643" i="1"/>
  <c r="C2643" i="1"/>
  <c r="B2643" i="1" s="1"/>
  <c r="A2644" i="1"/>
  <c r="C2644" i="1"/>
  <c r="B2644" i="1" s="1"/>
  <c r="A2645" i="1"/>
  <c r="C2645" i="1"/>
  <c r="B2645" i="1" s="1"/>
  <c r="A2646" i="1"/>
  <c r="C2646" i="1"/>
  <c r="B2646" i="1" s="1"/>
  <c r="A2647" i="1"/>
  <c r="C2647" i="1"/>
  <c r="B2647" i="1" s="1"/>
  <c r="A2648" i="1"/>
  <c r="C2648" i="1"/>
  <c r="B2648" i="1" s="1"/>
  <c r="A2649" i="1"/>
  <c r="C2649" i="1"/>
  <c r="B2649" i="1" s="1"/>
  <c r="A2650" i="1"/>
  <c r="C2650" i="1"/>
  <c r="B2650" i="1" s="1"/>
  <c r="A2651" i="1"/>
  <c r="C2651" i="1"/>
  <c r="B2651" i="1" s="1"/>
  <c r="A2652" i="1"/>
  <c r="C2652" i="1"/>
  <c r="B2652" i="1" s="1"/>
  <c r="A2653" i="1"/>
  <c r="C2653" i="1"/>
  <c r="B2653" i="1" s="1"/>
  <c r="A2654" i="1"/>
  <c r="C2654" i="1"/>
  <c r="B2654" i="1" s="1"/>
  <c r="A2655" i="1"/>
  <c r="C2655" i="1"/>
  <c r="B2655" i="1" s="1"/>
  <c r="A2656" i="1"/>
  <c r="C2656" i="1"/>
  <c r="B2656" i="1" s="1"/>
  <c r="A2657" i="1"/>
  <c r="C2657" i="1"/>
  <c r="B2657" i="1" s="1"/>
  <c r="A2658" i="1"/>
  <c r="C2658" i="1"/>
  <c r="B2658" i="1" s="1"/>
  <c r="A2659" i="1"/>
  <c r="C2659" i="1"/>
  <c r="B2659" i="1" s="1"/>
  <c r="A2660" i="1"/>
  <c r="C2660" i="1"/>
  <c r="B2660" i="1" s="1"/>
  <c r="A2661" i="1"/>
  <c r="C2661" i="1"/>
  <c r="B2661" i="1" s="1"/>
  <c r="A2662" i="1"/>
  <c r="C2662" i="1"/>
  <c r="B2662" i="1" s="1"/>
  <c r="A2663" i="1"/>
  <c r="C2663" i="1"/>
  <c r="B2663" i="1" s="1"/>
  <c r="A2664" i="1"/>
  <c r="C2664" i="1"/>
  <c r="B2664" i="1" s="1"/>
  <c r="A2665" i="1"/>
  <c r="C2665" i="1"/>
  <c r="B2665" i="1" s="1"/>
  <c r="A2666" i="1"/>
  <c r="C2666" i="1"/>
  <c r="B2666" i="1" s="1"/>
  <c r="A2667" i="1"/>
  <c r="C2667" i="1"/>
  <c r="B2667" i="1" s="1"/>
  <c r="A2668" i="1"/>
  <c r="C2668" i="1"/>
  <c r="B2668" i="1" s="1"/>
  <c r="A2669" i="1"/>
  <c r="C2669" i="1"/>
  <c r="B2669" i="1" s="1"/>
  <c r="A2670" i="1"/>
  <c r="C2670" i="1"/>
  <c r="B2670" i="1" s="1"/>
  <c r="A2671" i="1"/>
  <c r="C2671" i="1"/>
  <c r="B2671" i="1" s="1"/>
  <c r="A2672" i="1"/>
  <c r="C2672" i="1"/>
  <c r="B2672" i="1" s="1"/>
  <c r="A2673" i="1"/>
  <c r="C2673" i="1"/>
  <c r="B2673" i="1" s="1"/>
  <c r="A2674" i="1"/>
  <c r="C2674" i="1"/>
  <c r="B2674" i="1" s="1"/>
  <c r="A2675" i="1"/>
  <c r="C2675" i="1"/>
  <c r="B2675" i="1" s="1"/>
  <c r="A2676" i="1"/>
  <c r="C2676" i="1"/>
  <c r="B2676" i="1" s="1"/>
  <c r="A2677" i="1"/>
  <c r="C2677" i="1"/>
  <c r="B2677" i="1" s="1"/>
  <c r="A2678" i="1"/>
  <c r="C2678" i="1"/>
  <c r="B2678" i="1" s="1"/>
  <c r="A2679" i="1"/>
  <c r="C2679" i="1"/>
  <c r="B2679" i="1" s="1"/>
  <c r="A2680" i="1"/>
  <c r="C2680" i="1"/>
  <c r="B2680" i="1" s="1"/>
  <c r="A2681" i="1"/>
  <c r="C2681" i="1"/>
  <c r="B2681" i="1" s="1"/>
  <c r="A2682" i="1"/>
  <c r="C2682" i="1"/>
  <c r="B2682" i="1" s="1"/>
  <c r="A2683" i="1"/>
  <c r="C2683" i="1"/>
  <c r="B2683" i="1" s="1"/>
  <c r="A2684" i="1"/>
  <c r="C2684" i="1"/>
  <c r="B2684" i="1" s="1"/>
  <c r="A2685" i="1"/>
  <c r="C2685" i="1"/>
  <c r="B2685" i="1" s="1"/>
  <c r="A2686" i="1"/>
  <c r="C2686" i="1"/>
  <c r="B2686" i="1" s="1"/>
  <c r="A2687" i="1"/>
  <c r="C2687" i="1"/>
  <c r="B2687" i="1" s="1"/>
  <c r="A2688" i="1"/>
  <c r="C2688" i="1"/>
  <c r="B2688" i="1" s="1"/>
  <c r="A2689" i="1"/>
  <c r="C2689" i="1"/>
  <c r="B2689" i="1" s="1"/>
  <c r="A2690" i="1"/>
  <c r="C2690" i="1"/>
  <c r="B2690" i="1" s="1"/>
  <c r="A2691" i="1"/>
  <c r="C2691" i="1"/>
  <c r="B2691" i="1" s="1"/>
  <c r="A2692" i="1"/>
  <c r="C2692" i="1"/>
  <c r="B2692" i="1" s="1"/>
  <c r="A2693" i="1"/>
  <c r="C2693" i="1"/>
  <c r="B2693" i="1" s="1"/>
  <c r="A2694" i="1"/>
  <c r="C2694" i="1"/>
  <c r="B2694" i="1" s="1"/>
  <c r="A2695" i="1"/>
  <c r="C2695" i="1"/>
  <c r="B2695" i="1" s="1"/>
  <c r="A2696" i="1"/>
  <c r="C2696" i="1"/>
  <c r="B2696" i="1" s="1"/>
  <c r="A2697" i="1"/>
  <c r="C2697" i="1"/>
  <c r="B2697" i="1" s="1"/>
  <c r="A2698" i="1"/>
  <c r="C2698" i="1"/>
  <c r="B2698" i="1" s="1"/>
  <c r="A2699" i="1"/>
  <c r="C2699" i="1"/>
  <c r="B2699" i="1" s="1"/>
  <c r="A2700" i="1"/>
  <c r="C2700" i="1"/>
  <c r="B2700" i="1" s="1"/>
  <c r="A2701" i="1"/>
  <c r="C2701" i="1"/>
  <c r="B2701" i="1" s="1"/>
  <c r="A2702" i="1"/>
  <c r="C2702" i="1"/>
  <c r="B2702" i="1" s="1"/>
  <c r="A2703" i="1"/>
  <c r="C2703" i="1"/>
  <c r="B2703" i="1" s="1"/>
  <c r="A2704" i="1"/>
  <c r="C2704" i="1"/>
  <c r="B2704" i="1" s="1"/>
  <c r="A2705" i="1"/>
  <c r="C2705" i="1"/>
  <c r="B2705" i="1" s="1"/>
  <c r="A2706" i="1"/>
  <c r="C2706" i="1"/>
  <c r="B2706" i="1" s="1"/>
  <c r="A2707" i="1"/>
  <c r="C2707" i="1"/>
  <c r="B2707" i="1" s="1"/>
  <c r="A2708" i="1"/>
  <c r="C2708" i="1"/>
  <c r="B2708" i="1" s="1"/>
  <c r="A2709" i="1"/>
  <c r="C2709" i="1"/>
  <c r="B2709" i="1" s="1"/>
  <c r="A2710" i="1"/>
  <c r="C2710" i="1"/>
  <c r="B2710" i="1" s="1"/>
  <c r="A2711" i="1"/>
  <c r="C2711" i="1"/>
  <c r="B2711" i="1" s="1"/>
  <c r="A2712" i="1"/>
  <c r="C2712" i="1"/>
  <c r="B2712" i="1" s="1"/>
  <c r="A2713" i="1"/>
  <c r="C2713" i="1"/>
  <c r="B2713" i="1" s="1"/>
  <c r="A2714" i="1"/>
  <c r="C2714" i="1"/>
  <c r="B2714" i="1" s="1"/>
  <c r="A2715" i="1"/>
  <c r="C2715" i="1"/>
  <c r="B2715" i="1" s="1"/>
  <c r="A2716" i="1"/>
  <c r="C2716" i="1"/>
  <c r="B2716" i="1" s="1"/>
  <c r="A2717" i="1"/>
  <c r="C2717" i="1"/>
  <c r="B2717" i="1" s="1"/>
  <c r="A2718" i="1"/>
  <c r="C2718" i="1"/>
  <c r="B2718" i="1" s="1"/>
  <c r="A2719" i="1"/>
  <c r="C2719" i="1"/>
  <c r="B2719" i="1" s="1"/>
  <c r="A2720" i="1"/>
  <c r="C2720" i="1"/>
  <c r="B2720" i="1" s="1"/>
  <c r="A2721" i="1"/>
  <c r="C2721" i="1"/>
  <c r="B2721" i="1" s="1"/>
  <c r="A2722" i="1"/>
  <c r="C2722" i="1"/>
  <c r="B2722" i="1" s="1"/>
  <c r="A2723" i="1"/>
  <c r="C2723" i="1"/>
  <c r="B2723" i="1" s="1"/>
  <c r="A2724" i="1"/>
  <c r="C2724" i="1"/>
  <c r="B2724" i="1" s="1"/>
  <c r="A2725" i="1"/>
  <c r="C2725" i="1"/>
  <c r="B2725" i="1" s="1"/>
  <c r="A2726" i="1"/>
  <c r="C2726" i="1"/>
  <c r="B2726" i="1" s="1"/>
  <c r="A2727" i="1"/>
  <c r="C2727" i="1"/>
  <c r="B2727" i="1" s="1"/>
  <c r="A2728" i="1"/>
  <c r="C2728" i="1"/>
  <c r="B2728" i="1" s="1"/>
  <c r="A2729" i="1"/>
  <c r="C2729" i="1"/>
  <c r="B2729" i="1" s="1"/>
  <c r="A2730" i="1"/>
  <c r="C2730" i="1"/>
  <c r="B2730" i="1" s="1"/>
  <c r="A2731" i="1"/>
  <c r="C2731" i="1"/>
  <c r="B2731" i="1" s="1"/>
  <c r="A2732" i="1"/>
  <c r="C2732" i="1"/>
  <c r="B2732" i="1" s="1"/>
  <c r="A2733" i="1"/>
  <c r="C2733" i="1"/>
  <c r="B2733" i="1" s="1"/>
  <c r="A2734" i="1"/>
  <c r="C2734" i="1"/>
  <c r="B2734" i="1" s="1"/>
  <c r="A2735" i="1"/>
  <c r="C2735" i="1"/>
  <c r="B2735" i="1" s="1"/>
  <c r="A2736" i="1"/>
  <c r="C2736" i="1"/>
  <c r="B2736" i="1" s="1"/>
  <c r="A2737" i="1"/>
  <c r="C2737" i="1"/>
  <c r="B2737" i="1" s="1"/>
  <c r="A2738" i="1"/>
  <c r="C2738" i="1"/>
  <c r="B2738" i="1" s="1"/>
  <c r="A2739" i="1"/>
  <c r="C2739" i="1"/>
  <c r="B2739" i="1" s="1"/>
  <c r="A2740" i="1"/>
  <c r="C2740" i="1"/>
  <c r="B2740" i="1" s="1"/>
  <c r="A2741" i="1"/>
  <c r="C2741" i="1"/>
  <c r="B2741" i="1" s="1"/>
  <c r="A2742" i="1"/>
  <c r="C2742" i="1"/>
  <c r="B2742" i="1" s="1"/>
  <c r="A2743" i="1"/>
  <c r="C2743" i="1"/>
  <c r="B2743" i="1" s="1"/>
  <c r="A2744" i="1"/>
  <c r="C2744" i="1"/>
  <c r="B2744" i="1" s="1"/>
  <c r="A2745" i="1"/>
  <c r="C2745" i="1"/>
  <c r="B2745" i="1" s="1"/>
  <c r="A2746" i="1"/>
  <c r="C2746" i="1"/>
  <c r="B2746" i="1" s="1"/>
  <c r="A2747" i="1"/>
  <c r="C2747" i="1"/>
  <c r="B2747" i="1" s="1"/>
  <c r="A2748" i="1"/>
  <c r="C2748" i="1"/>
  <c r="B2748" i="1" s="1"/>
  <c r="A2749" i="1"/>
  <c r="C2749" i="1"/>
  <c r="B2749" i="1" s="1"/>
  <c r="A2750" i="1"/>
  <c r="C2750" i="1"/>
  <c r="B2750" i="1" s="1"/>
  <c r="A2751" i="1"/>
  <c r="C2751" i="1"/>
  <c r="B2751" i="1" s="1"/>
  <c r="A2752" i="1"/>
  <c r="C2752" i="1"/>
  <c r="B2752" i="1" s="1"/>
  <c r="A2753" i="1"/>
  <c r="C2753" i="1"/>
  <c r="B2753" i="1" s="1"/>
  <c r="A2754" i="1"/>
  <c r="C2754" i="1"/>
  <c r="B2754" i="1" s="1"/>
  <c r="A2755" i="1"/>
  <c r="C2755" i="1"/>
  <c r="B2755" i="1" s="1"/>
  <c r="A2756" i="1"/>
  <c r="C2756" i="1"/>
  <c r="B2756" i="1" s="1"/>
  <c r="A2757" i="1"/>
  <c r="C2757" i="1"/>
  <c r="B2757" i="1" s="1"/>
  <c r="A2758" i="1"/>
  <c r="C2758" i="1"/>
  <c r="B2758" i="1" s="1"/>
  <c r="A2759" i="1"/>
  <c r="C2759" i="1"/>
  <c r="B2759" i="1" s="1"/>
  <c r="A2760" i="1"/>
  <c r="C2760" i="1"/>
  <c r="B2760" i="1" s="1"/>
  <c r="A2761" i="1"/>
  <c r="C2761" i="1"/>
  <c r="B2761" i="1" s="1"/>
  <c r="A2762" i="1"/>
  <c r="C2762" i="1"/>
  <c r="B2762" i="1" s="1"/>
  <c r="A2763" i="1"/>
  <c r="C2763" i="1"/>
  <c r="B2763" i="1" s="1"/>
  <c r="A2764" i="1"/>
  <c r="C2764" i="1"/>
  <c r="B2764" i="1" s="1"/>
  <c r="A2765" i="1"/>
  <c r="C2765" i="1"/>
  <c r="B2765" i="1" s="1"/>
  <c r="A2766" i="1"/>
  <c r="C2766" i="1"/>
  <c r="B2766" i="1" s="1"/>
  <c r="A2767" i="1"/>
  <c r="C2767" i="1"/>
  <c r="B2767" i="1" s="1"/>
  <c r="A2768" i="1"/>
  <c r="C2768" i="1"/>
  <c r="B2768" i="1" s="1"/>
  <c r="A2769" i="1"/>
  <c r="C2769" i="1"/>
  <c r="B2769" i="1" s="1"/>
  <c r="A2770" i="1"/>
  <c r="C2770" i="1"/>
  <c r="B2770" i="1" s="1"/>
  <c r="A2771" i="1"/>
  <c r="C2771" i="1"/>
  <c r="B2771" i="1" s="1"/>
  <c r="A2772" i="1"/>
  <c r="C2772" i="1"/>
  <c r="B2772" i="1" s="1"/>
  <c r="A2773" i="1"/>
  <c r="C2773" i="1"/>
  <c r="B2773" i="1" s="1"/>
  <c r="A2774" i="1"/>
  <c r="C2774" i="1"/>
  <c r="B2774" i="1" s="1"/>
  <c r="A2775" i="1"/>
  <c r="C2775" i="1"/>
  <c r="B2775" i="1" s="1"/>
  <c r="A2776" i="1"/>
  <c r="C2776" i="1"/>
  <c r="B2776" i="1" s="1"/>
  <c r="A2777" i="1"/>
  <c r="C2777" i="1"/>
  <c r="B2777" i="1" s="1"/>
  <c r="A2778" i="1"/>
  <c r="C2778" i="1"/>
  <c r="B2778" i="1" s="1"/>
  <c r="A2779" i="1"/>
  <c r="C2779" i="1"/>
  <c r="B2779" i="1" s="1"/>
  <c r="A2780" i="1"/>
  <c r="C2780" i="1"/>
  <c r="B2780" i="1" s="1"/>
  <c r="A2781" i="1"/>
  <c r="C2781" i="1"/>
  <c r="B2781" i="1" s="1"/>
  <c r="A2782" i="1"/>
  <c r="C2782" i="1"/>
  <c r="B2782" i="1" s="1"/>
  <c r="A2783" i="1"/>
  <c r="C2783" i="1"/>
  <c r="B2783" i="1" s="1"/>
  <c r="A2784" i="1"/>
  <c r="C2784" i="1"/>
  <c r="B2784" i="1" s="1"/>
  <c r="A2785" i="1"/>
  <c r="C2785" i="1"/>
  <c r="B2785" i="1" s="1"/>
  <c r="A2786" i="1"/>
  <c r="C2786" i="1"/>
  <c r="B2786" i="1" s="1"/>
  <c r="A2787" i="1"/>
  <c r="C2787" i="1"/>
  <c r="B2787" i="1" s="1"/>
  <c r="A2788" i="1"/>
  <c r="C2788" i="1"/>
  <c r="B2788" i="1" s="1"/>
  <c r="A2789" i="1"/>
  <c r="C2789" i="1"/>
  <c r="B2789" i="1" s="1"/>
  <c r="A2790" i="1"/>
  <c r="C2790" i="1"/>
  <c r="B2790" i="1" s="1"/>
  <c r="A2791" i="1"/>
  <c r="C2791" i="1"/>
  <c r="B2791" i="1" s="1"/>
  <c r="A2792" i="1"/>
  <c r="C2792" i="1"/>
  <c r="B2792" i="1" s="1"/>
  <c r="A2793" i="1"/>
  <c r="C2793" i="1"/>
  <c r="B2793" i="1" s="1"/>
  <c r="A2794" i="1"/>
  <c r="C2794" i="1"/>
  <c r="B2794" i="1" s="1"/>
  <c r="A2795" i="1"/>
  <c r="C2795" i="1"/>
  <c r="B2795" i="1" s="1"/>
  <c r="A2796" i="1"/>
  <c r="C2796" i="1"/>
  <c r="B2796" i="1" s="1"/>
  <c r="A2797" i="1"/>
  <c r="C2797" i="1"/>
  <c r="B2797" i="1" s="1"/>
  <c r="A2798" i="1"/>
  <c r="C2798" i="1"/>
  <c r="B2798" i="1" s="1"/>
  <c r="A2799" i="1"/>
  <c r="C2799" i="1"/>
  <c r="B2799" i="1" s="1"/>
  <c r="A2800" i="1"/>
  <c r="C2800" i="1"/>
  <c r="B2800" i="1" s="1"/>
  <c r="A2801" i="1"/>
  <c r="C2801" i="1"/>
  <c r="B2801" i="1" s="1"/>
  <c r="A2802" i="1"/>
  <c r="C2802" i="1"/>
  <c r="B2802" i="1" s="1"/>
  <c r="A2803" i="1"/>
  <c r="C2803" i="1"/>
  <c r="B2803" i="1" s="1"/>
  <c r="A2804" i="1"/>
  <c r="C2804" i="1"/>
  <c r="B2804" i="1" s="1"/>
  <c r="A2805" i="1"/>
  <c r="C2805" i="1"/>
  <c r="B2805" i="1" s="1"/>
  <c r="A2806" i="1"/>
  <c r="C2806" i="1"/>
  <c r="B2806" i="1" s="1"/>
  <c r="A2807" i="1"/>
  <c r="C2807" i="1"/>
  <c r="B2807" i="1" s="1"/>
  <c r="A2808" i="1"/>
  <c r="C2808" i="1"/>
  <c r="B2808" i="1" s="1"/>
  <c r="A2809" i="1"/>
  <c r="C2809" i="1"/>
  <c r="B2809" i="1" s="1"/>
  <c r="A2810" i="1"/>
  <c r="C2810" i="1"/>
  <c r="B2810" i="1" s="1"/>
  <c r="A2811" i="1"/>
  <c r="C2811" i="1"/>
  <c r="B2811" i="1" s="1"/>
  <c r="A2812" i="1"/>
  <c r="C2812" i="1"/>
  <c r="B2812" i="1" s="1"/>
  <c r="A2813" i="1"/>
  <c r="C2813" i="1"/>
  <c r="B2813" i="1" s="1"/>
  <c r="A2814" i="1"/>
  <c r="C2814" i="1"/>
  <c r="B2814" i="1" s="1"/>
  <c r="A2815" i="1"/>
  <c r="C2815" i="1"/>
  <c r="B2815" i="1" s="1"/>
  <c r="A2816" i="1"/>
  <c r="C2816" i="1"/>
  <c r="B2816" i="1" s="1"/>
  <c r="A2817" i="1"/>
  <c r="C2817" i="1"/>
  <c r="B2817" i="1" s="1"/>
  <c r="A2818" i="1"/>
  <c r="C2818" i="1"/>
  <c r="B2818" i="1" s="1"/>
  <c r="A2819" i="1"/>
  <c r="C2819" i="1"/>
  <c r="B2819" i="1" s="1"/>
  <c r="A2820" i="1"/>
  <c r="C2820" i="1"/>
  <c r="B2820" i="1" s="1"/>
  <c r="A2821" i="1"/>
  <c r="C2821" i="1"/>
  <c r="B2821" i="1" s="1"/>
  <c r="A2822" i="1"/>
  <c r="C2822" i="1"/>
  <c r="B2822" i="1" s="1"/>
  <c r="A2823" i="1"/>
  <c r="C2823" i="1"/>
  <c r="B2823" i="1" s="1"/>
  <c r="A2824" i="1"/>
  <c r="C2824" i="1"/>
  <c r="B2824" i="1" s="1"/>
  <c r="A2825" i="1"/>
  <c r="C2825" i="1"/>
  <c r="B2825" i="1" s="1"/>
  <c r="A2826" i="1"/>
  <c r="C2826" i="1"/>
  <c r="B2826" i="1" s="1"/>
  <c r="A2827" i="1"/>
  <c r="C2827" i="1"/>
  <c r="B2827" i="1" s="1"/>
  <c r="A2828" i="1"/>
  <c r="C2828" i="1"/>
  <c r="B2828" i="1" s="1"/>
  <c r="A2829" i="1"/>
  <c r="C2829" i="1"/>
  <c r="B2829" i="1" s="1"/>
  <c r="A2830" i="1"/>
  <c r="C2830" i="1"/>
  <c r="B2830" i="1" s="1"/>
  <c r="A2831" i="1"/>
  <c r="C2831" i="1"/>
  <c r="B2831" i="1" s="1"/>
  <c r="A2832" i="1"/>
  <c r="C2832" i="1"/>
  <c r="B2832" i="1" s="1"/>
  <c r="A2833" i="1"/>
  <c r="C2833" i="1"/>
  <c r="B2833" i="1" s="1"/>
  <c r="A2834" i="1"/>
  <c r="C2834" i="1"/>
  <c r="B2834" i="1" s="1"/>
  <c r="A2835" i="1"/>
  <c r="C2835" i="1"/>
  <c r="B2835" i="1" s="1"/>
  <c r="A2836" i="1"/>
  <c r="C2836" i="1"/>
  <c r="B2836" i="1" s="1"/>
  <c r="A2837" i="1"/>
  <c r="C2837" i="1"/>
  <c r="B2837" i="1" s="1"/>
  <c r="A2838" i="1"/>
  <c r="C2838" i="1"/>
  <c r="B2838" i="1" s="1"/>
  <c r="A2839" i="1"/>
  <c r="C2839" i="1"/>
  <c r="B2839" i="1" s="1"/>
  <c r="A2840" i="1"/>
  <c r="C2840" i="1"/>
  <c r="B2840" i="1" s="1"/>
  <c r="A2841" i="1"/>
  <c r="C2841" i="1"/>
  <c r="B2841" i="1" s="1"/>
  <c r="A2842" i="1"/>
  <c r="C2842" i="1"/>
  <c r="B2842" i="1" s="1"/>
  <c r="A2843" i="1"/>
  <c r="C2843" i="1"/>
  <c r="B2843" i="1" s="1"/>
  <c r="A2844" i="1"/>
  <c r="C2844" i="1"/>
  <c r="B2844" i="1" s="1"/>
  <c r="A2845" i="1"/>
  <c r="C2845" i="1"/>
  <c r="B2845" i="1" s="1"/>
  <c r="A2846" i="1"/>
  <c r="C2846" i="1"/>
  <c r="B2846" i="1" s="1"/>
  <c r="A2847" i="1"/>
  <c r="C2847" i="1"/>
  <c r="B2847" i="1" s="1"/>
  <c r="A2848" i="1"/>
  <c r="C2848" i="1"/>
  <c r="B2848" i="1" s="1"/>
  <c r="A2849" i="1"/>
  <c r="C2849" i="1"/>
  <c r="B2849" i="1" s="1"/>
  <c r="A2850" i="1"/>
  <c r="C2850" i="1"/>
  <c r="B2850" i="1" s="1"/>
  <c r="A2851" i="1"/>
  <c r="C2851" i="1"/>
  <c r="B2851" i="1" s="1"/>
  <c r="A2852" i="1"/>
  <c r="C2852" i="1"/>
  <c r="B2852" i="1" s="1"/>
  <c r="A2853" i="1"/>
  <c r="C2853" i="1"/>
  <c r="B2853" i="1" s="1"/>
  <c r="A2854" i="1"/>
  <c r="C2854" i="1"/>
  <c r="B2854" i="1" s="1"/>
  <c r="A2855" i="1"/>
  <c r="C2855" i="1"/>
  <c r="B2855" i="1" s="1"/>
  <c r="A2856" i="1"/>
  <c r="C2856" i="1"/>
  <c r="B2856" i="1" s="1"/>
  <c r="A2857" i="1"/>
  <c r="C2857" i="1"/>
  <c r="B2857" i="1" s="1"/>
  <c r="A2858" i="1"/>
  <c r="C2858" i="1"/>
  <c r="B2858" i="1" s="1"/>
  <c r="A2859" i="1"/>
  <c r="C2859" i="1"/>
  <c r="B2859" i="1" s="1"/>
  <c r="A2860" i="1"/>
  <c r="C2860" i="1"/>
  <c r="B2860" i="1" s="1"/>
  <c r="A2861" i="1"/>
  <c r="C2861" i="1"/>
  <c r="B2861" i="1" s="1"/>
  <c r="A2862" i="1"/>
  <c r="C2862" i="1"/>
  <c r="B2862" i="1" s="1"/>
  <c r="A2863" i="1"/>
  <c r="C2863" i="1"/>
  <c r="B2863" i="1" s="1"/>
  <c r="A2864" i="1"/>
  <c r="C2864" i="1"/>
  <c r="B2864" i="1" s="1"/>
  <c r="A2865" i="1"/>
  <c r="C2865" i="1"/>
  <c r="B2865" i="1" s="1"/>
  <c r="A2866" i="1"/>
  <c r="C2866" i="1"/>
  <c r="B2866" i="1" s="1"/>
  <c r="A2867" i="1"/>
  <c r="C2867" i="1"/>
  <c r="B2867" i="1" s="1"/>
  <c r="A2868" i="1"/>
  <c r="C2868" i="1"/>
  <c r="B2868" i="1" s="1"/>
  <c r="A2869" i="1"/>
  <c r="C2869" i="1"/>
  <c r="B2869" i="1" s="1"/>
  <c r="A2870" i="1"/>
  <c r="C2870" i="1"/>
  <c r="B2870" i="1" s="1"/>
  <c r="A2871" i="1"/>
  <c r="C2871" i="1"/>
  <c r="B2871" i="1" s="1"/>
  <c r="A2872" i="1"/>
  <c r="C2872" i="1"/>
  <c r="B2872" i="1" s="1"/>
  <c r="A2873" i="1"/>
  <c r="C2873" i="1"/>
  <c r="B2873" i="1" s="1"/>
  <c r="A2874" i="1"/>
  <c r="C2874" i="1"/>
  <c r="B2874" i="1" s="1"/>
  <c r="A2875" i="1"/>
  <c r="C2875" i="1"/>
  <c r="B2875" i="1" s="1"/>
  <c r="A2876" i="1"/>
  <c r="C2876" i="1"/>
  <c r="B2876" i="1" s="1"/>
  <c r="A2877" i="1"/>
  <c r="C2877" i="1"/>
  <c r="B2877" i="1" s="1"/>
  <c r="A2878" i="1"/>
  <c r="C2878" i="1"/>
  <c r="B2878" i="1" s="1"/>
  <c r="A2879" i="1"/>
  <c r="C2879" i="1"/>
  <c r="B2879" i="1" s="1"/>
  <c r="A2880" i="1"/>
  <c r="C2880" i="1"/>
  <c r="B2880" i="1" s="1"/>
  <c r="A2881" i="1"/>
  <c r="C2881" i="1"/>
  <c r="B2881" i="1" s="1"/>
  <c r="A2882" i="1"/>
  <c r="C2882" i="1"/>
  <c r="B2882" i="1" s="1"/>
  <c r="A2883" i="1"/>
  <c r="C2883" i="1"/>
  <c r="B2883" i="1" s="1"/>
  <c r="A2884" i="1"/>
  <c r="C2884" i="1"/>
  <c r="B2884" i="1" s="1"/>
  <c r="A2885" i="1"/>
  <c r="C2885" i="1"/>
  <c r="B2885" i="1" s="1"/>
  <c r="A2886" i="1"/>
  <c r="C2886" i="1"/>
  <c r="B2886" i="1" s="1"/>
  <c r="A2887" i="1"/>
  <c r="C2887" i="1"/>
  <c r="B2887" i="1" s="1"/>
  <c r="A2888" i="1"/>
  <c r="C2888" i="1"/>
  <c r="B2888" i="1" s="1"/>
  <c r="A2889" i="1"/>
  <c r="C2889" i="1"/>
  <c r="B2889" i="1" s="1"/>
  <c r="A2890" i="1"/>
  <c r="C2890" i="1"/>
  <c r="B2890" i="1" s="1"/>
  <c r="A2891" i="1"/>
  <c r="C2891" i="1"/>
  <c r="B2891" i="1" s="1"/>
  <c r="A2892" i="1"/>
  <c r="C2892" i="1"/>
  <c r="B2892" i="1" s="1"/>
  <c r="A2893" i="1"/>
  <c r="C2893" i="1"/>
  <c r="B2893" i="1" s="1"/>
  <c r="A2894" i="1"/>
  <c r="C2894" i="1"/>
  <c r="B2894" i="1" s="1"/>
  <c r="A2895" i="1"/>
  <c r="C2895" i="1"/>
  <c r="B2895" i="1" s="1"/>
  <c r="A2896" i="1"/>
  <c r="C2896" i="1"/>
  <c r="B2896" i="1" s="1"/>
  <c r="A2897" i="1"/>
  <c r="C2897" i="1"/>
  <c r="B2897" i="1" s="1"/>
  <c r="A2898" i="1"/>
  <c r="C2898" i="1"/>
  <c r="B2898" i="1" s="1"/>
  <c r="A2899" i="1"/>
  <c r="C2899" i="1"/>
  <c r="B2899" i="1" s="1"/>
  <c r="A2900" i="1"/>
  <c r="C2900" i="1"/>
  <c r="B2900" i="1" s="1"/>
  <c r="A2901" i="1"/>
  <c r="C2901" i="1"/>
  <c r="B2901" i="1" s="1"/>
  <c r="A2902" i="1"/>
  <c r="C2902" i="1"/>
  <c r="B2902" i="1" s="1"/>
  <c r="A2903" i="1"/>
  <c r="C2903" i="1"/>
  <c r="B2903" i="1" s="1"/>
  <c r="A2904" i="1"/>
  <c r="C2904" i="1"/>
  <c r="B2904" i="1" s="1"/>
  <c r="A2905" i="1"/>
  <c r="C2905" i="1"/>
  <c r="B2905" i="1" s="1"/>
  <c r="A2906" i="1"/>
  <c r="C2906" i="1"/>
  <c r="B2906" i="1" s="1"/>
  <c r="A2907" i="1"/>
  <c r="C2907" i="1"/>
  <c r="B2907" i="1" s="1"/>
  <c r="A2908" i="1"/>
  <c r="C2908" i="1"/>
  <c r="B2908" i="1" s="1"/>
  <c r="A2909" i="1"/>
  <c r="C2909" i="1"/>
  <c r="B2909" i="1" s="1"/>
  <c r="A2910" i="1"/>
  <c r="C2910" i="1"/>
  <c r="B2910" i="1" s="1"/>
  <c r="A2911" i="1"/>
  <c r="C2911" i="1"/>
  <c r="B2911" i="1" s="1"/>
  <c r="A2912" i="1"/>
  <c r="C2912" i="1"/>
  <c r="B2912" i="1" s="1"/>
  <c r="A2913" i="1"/>
  <c r="C2913" i="1"/>
  <c r="B2913" i="1" s="1"/>
  <c r="A2914" i="1"/>
  <c r="C2914" i="1"/>
  <c r="B2914" i="1" s="1"/>
  <c r="A2915" i="1"/>
  <c r="C2915" i="1"/>
  <c r="B2915" i="1" s="1"/>
  <c r="A2916" i="1"/>
  <c r="C2916" i="1"/>
  <c r="B2916" i="1" s="1"/>
  <c r="A2917" i="1"/>
  <c r="C2917" i="1"/>
  <c r="B2917" i="1" s="1"/>
  <c r="A2918" i="1"/>
  <c r="C2918" i="1"/>
  <c r="B2918" i="1" s="1"/>
  <c r="A2919" i="1"/>
  <c r="C2919" i="1"/>
  <c r="B2919" i="1" s="1"/>
  <c r="A2920" i="1"/>
  <c r="C2920" i="1"/>
  <c r="B2920" i="1" s="1"/>
  <c r="A2921" i="1"/>
  <c r="C2921" i="1"/>
  <c r="B2921" i="1" s="1"/>
  <c r="A2922" i="1"/>
  <c r="C2922" i="1"/>
  <c r="B2922" i="1" s="1"/>
  <c r="A2923" i="1"/>
  <c r="C2923" i="1"/>
  <c r="B2923" i="1" s="1"/>
  <c r="A2924" i="1"/>
  <c r="C2924" i="1"/>
  <c r="B2924" i="1" s="1"/>
  <c r="A2925" i="1"/>
  <c r="C2925" i="1"/>
  <c r="B2925" i="1" s="1"/>
  <c r="A2926" i="1"/>
  <c r="C2926" i="1"/>
  <c r="B2926" i="1" s="1"/>
  <c r="A2927" i="1"/>
  <c r="C2927" i="1"/>
  <c r="B2927" i="1" s="1"/>
  <c r="A2928" i="1"/>
  <c r="C2928" i="1"/>
  <c r="B2928" i="1" s="1"/>
  <c r="A2929" i="1"/>
  <c r="C2929" i="1"/>
  <c r="B2929" i="1" s="1"/>
  <c r="A2930" i="1"/>
  <c r="C2930" i="1"/>
  <c r="B2930" i="1" s="1"/>
  <c r="A2931" i="1"/>
  <c r="C2931" i="1"/>
  <c r="B2931" i="1" s="1"/>
  <c r="A2932" i="1"/>
  <c r="C2932" i="1"/>
  <c r="B2932" i="1" s="1"/>
  <c r="A2933" i="1"/>
  <c r="C2933" i="1"/>
  <c r="B2933" i="1" s="1"/>
  <c r="A2934" i="1"/>
  <c r="C2934" i="1"/>
  <c r="B2934" i="1" s="1"/>
  <c r="A2935" i="1"/>
  <c r="C2935" i="1"/>
  <c r="B2935" i="1" s="1"/>
  <c r="A2936" i="1"/>
  <c r="C2936" i="1"/>
  <c r="B2936" i="1" s="1"/>
  <c r="A2937" i="1"/>
  <c r="C2937" i="1"/>
  <c r="B2937" i="1" s="1"/>
  <c r="A2938" i="1"/>
  <c r="C2938" i="1"/>
  <c r="B2938" i="1" s="1"/>
  <c r="A2939" i="1"/>
  <c r="C2939" i="1"/>
  <c r="B2939" i="1" s="1"/>
  <c r="A2940" i="1"/>
  <c r="C2940" i="1"/>
  <c r="B2940" i="1" s="1"/>
  <c r="A2941" i="1"/>
  <c r="C2941" i="1"/>
  <c r="B2941" i="1" s="1"/>
  <c r="A2942" i="1"/>
  <c r="C2942" i="1"/>
  <c r="B2942" i="1" s="1"/>
  <c r="A2943" i="1"/>
  <c r="C2943" i="1"/>
  <c r="B2943" i="1" s="1"/>
  <c r="A2944" i="1"/>
  <c r="C2944" i="1"/>
  <c r="B2944" i="1" s="1"/>
  <c r="A2945" i="1"/>
  <c r="C2945" i="1"/>
  <c r="B2945" i="1" s="1"/>
  <c r="A2946" i="1"/>
  <c r="C2946" i="1"/>
  <c r="B2946" i="1" s="1"/>
  <c r="A2947" i="1"/>
  <c r="C2947" i="1"/>
  <c r="B2947" i="1" s="1"/>
  <c r="A2948" i="1"/>
  <c r="C2948" i="1"/>
  <c r="B2948" i="1" s="1"/>
  <c r="A2949" i="1"/>
  <c r="C2949" i="1"/>
  <c r="B2949" i="1" s="1"/>
  <c r="A2950" i="1"/>
  <c r="C2950" i="1"/>
  <c r="B2950" i="1" s="1"/>
  <c r="A2951" i="1"/>
  <c r="C2951" i="1"/>
  <c r="B2951" i="1" s="1"/>
  <c r="A2952" i="1"/>
  <c r="C2952" i="1"/>
  <c r="B2952" i="1" s="1"/>
  <c r="A2953" i="1"/>
  <c r="C2953" i="1"/>
  <c r="B2953" i="1" s="1"/>
  <c r="A2954" i="1"/>
  <c r="C2954" i="1"/>
  <c r="B2954" i="1" s="1"/>
  <c r="A2955" i="1"/>
  <c r="C2955" i="1"/>
  <c r="B2955" i="1" s="1"/>
  <c r="A2956" i="1"/>
  <c r="C2956" i="1"/>
  <c r="B2956" i="1" s="1"/>
  <c r="A2957" i="1"/>
  <c r="C2957" i="1"/>
  <c r="B2957" i="1" s="1"/>
  <c r="A2958" i="1"/>
  <c r="C2958" i="1"/>
  <c r="B2958" i="1" s="1"/>
  <c r="A2959" i="1"/>
  <c r="C2959" i="1"/>
  <c r="B2959" i="1" s="1"/>
  <c r="A2960" i="1"/>
  <c r="C2960" i="1"/>
  <c r="B2960" i="1" s="1"/>
  <c r="A2961" i="1"/>
  <c r="C2961" i="1"/>
  <c r="B2961" i="1" s="1"/>
  <c r="A2962" i="1"/>
  <c r="C2962" i="1"/>
  <c r="B2962" i="1" s="1"/>
  <c r="A2963" i="1"/>
  <c r="C2963" i="1"/>
  <c r="B2963" i="1" s="1"/>
  <c r="A2964" i="1"/>
  <c r="C2964" i="1"/>
  <c r="B2964" i="1" s="1"/>
  <c r="A2965" i="1"/>
  <c r="C2965" i="1"/>
  <c r="B2965" i="1" s="1"/>
  <c r="A2966" i="1"/>
  <c r="C2966" i="1"/>
  <c r="B2966" i="1" s="1"/>
  <c r="A2967" i="1"/>
  <c r="C2967" i="1"/>
  <c r="B2967" i="1" s="1"/>
  <c r="A2968" i="1"/>
  <c r="C2968" i="1"/>
  <c r="B2968" i="1" s="1"/>
  <c r="A2969" i="1"/>
  <c r="C2969" i="1"/>
  <c r="B2969" i="1" s="1"/>
  <c r="A2970" i="1"/>
  <c r="C2970" i="1"/>
  <c r="B2970" i="1" s="1"/>
  <c r="A2971" i="1"/>
  <c r="C2971" i="1"/>
  <c r="B2971" i="1" s="1"/>
  <c r="A2972" i="1"/>
  <c r="C2972" i="1"/>
  <c r="B2972" i="1" s="1"/>
  <c r="A2973" i="1"/>
  <c r="C2973" i="1"/>
  <c r="B2973" i="1" s="1"/>
  <c r="A2974" i="1"/>
  <c r="C2974" i="1"/>
  <c r="B2974" i="1" s="1"/>
  <c r="A2975" i="1"/>
  <c r="C2975" i="1"/>
  <c r="B2975" i="1" s="1"/>
  <c r="A2976" i="1"/>
  <c r="C2976" i="1"/>
  <c r="B2976" i="1" s="1"/>
  <c r="A2977" i="1"/>
  <c r="C2977" i="1"/>
  <c r="B2977" i="1" s="1"/>
  <c r="A2978" i="1"/>
  <c r="C2978" i="1"/>
  <c r="B2978" i="1" s="1"/>
  <c r="A2979" i="1"/>
  <c r="C2979" i="1"/>
  <c r="B2979" i="1" s="1"/>
  <c r="A2980" i="1"/>
  <c r="C2980" i="1"/>
  <c r="B2980" i="1" s="1"/>
  <c r="A2981" i="1"/>
  <c r="C2981" i="1"/>
  <c r="B2981" i="1" s="1"/>
  <c r="A2982" i="1"/>
  <c r="C2982" i="1"/>
  <c r="B2982" i="1" s="1"/>
  <c r="A2983" i="1"/>
  <c r="C2983" i="1"/>
  <c r="B2983" i="1" s="1"/>
  <c r="A2984" i="1"/>
  <c r="C2984" i="1"/>
  <c r="B2984" i="1" s="1"/>
  <c r="A2985" i="1"/>
  <c r="C2985" i="1"/>
  <c r="B2985" i="1" s="1"/>
  <c r="A2986" i="1"/>
  <c r="C2986" i="1"/>
  <c r="B2986" i="1" s="1"/>
  <c r="A2987" i="1"/>
  <c r="C2987" i="1"/>
  <c r="B2987" i="1" s="1"/>
  <c r="A2988" i="1"/>
  <c r="C2988" i="1"/>
  <c r="B2988" i="1" s="1"/>
  <c r="A2989" i="1"/>
  <c r="C2989" i="1"/>
  <c r="B2989" i="1" s="1"/>
  <c r="A2990" i="1"/>
  <c r="C2990" i="1"/>
  <c r="B2990" i="1" s="1"/>
  <c r="A2991" i="1"/>
  <c r="C2991" i="1"/>
  <c r="B2991" i="1" s="1"/>
  <c r="A2992" i="1"/>
  <c r="C2992" i="1"/>
  <c r="B2992" i="1" s="1"/>
  <c r="A2993" i="1"/>
  <c r="C2993" i="1"/>
  <c r="B2993" i="1" s="1"/>
  <c r="A2994" i="1"/>
  <c r="C2994" i="1"/>
  <c r="B2994" i="1" s="1"/>
  <c r="A2995" i="1"/>
  <c r="C2995" i="1"/>
  <c r="B2995" i="1" s="1"/>
  <c r="A2996" i="1"/>
  <c r="C2996" i="1"/>
  <c r="B2996" i="1" s="1"/>
  <c r="A2997" i="1"/>
  <c r="C2997" i="1"/>
  <c r="B2997" i="1" s="1"/>
  <c r="A2998" i="1"/>
  <c r="C2998" i="1"/>
  <c r="B2998" i="1" s="1"/>
  <c r="A2999" i="1"/>
  <c r="C2999" i="1"/>
  <c r="B2999" i="1" s="1"/>
  <c r="A3000" i="1"/>
  <c r="C3000" i="1"/>
  <c r="B3000" i="1" s="1"/>
  <c r="A3001" i="1"/>
  <c r="C3001" i="1"/>
  <c r="B3001" i="1" s="1"/>
  <c r="A3002" i="1"/>
  <c r="C3002" i="1"/>
  <c r="B3002" i="1" s="1"/>
  <c r="A3003" i="1"/>
  <c r="C3003" i="1"/>
  <c r="B3003" i="1" s="1"/>
  <c r="A3004" i="1"/>
  <c r="C3004" i="1"/>
  <c r="B3004" i="1" s="1"/>
  <c r="A3005" i="1"/>
  <c r="C3005" i="1"/>
  <c r="B3005" i="1" s="1"/>
  <c r="A3006" i="1"/>
  <c r="C3006" i="1"/>
  <c r="B3006" i="1" s="1"/>
  <c r="A3007" i="1"/>
  <c r="C3007" i="1"/>
  <c r="B3007" i="1" s="1"/>
  <c r="A3008" i="1"/>
  <c r="C3008" i="1"/>
  <c r="B3008" i="1" s="1"/>
  <c r="A3009" i="1"/>
  <c r="C3009" i="1"/>
  <c r="B3009" i="1" s="1"/>
  <c r="A3010" i="1"/>
  <c r="C3010" i="1"/>
  <c r="B3010" i="1" s="1"/>
  <c r="A3011" i="1"/>
  <c r="C3011" i="1"/>
  <c r="B3011" i="1" s="1"/>
  <c r="A3012" i="1"/>
  <c r="C3012" i="1"/>
  <c r="B3012" i="1" s="1"/>
  <c r="A3013" i="1"/>
  <c r="C3013" i="1"/>
  <c r="B3013" i="1" s="1"/>
  <c r="A3014" i="1"/>
  <c r="C3014" i="1"/>
  <c r="B3014" i="1" s="1"/>
  <c r="A3015" i="1"/>
  <c r="C3015" i="1"/>
  <c r="B3015" i="1" s="1"/>
  <c r="A3016" i="1"/>
  <c r="C3016" i="1"/>
  <c r="B3016" i="1" s="1"/>
  <c r="A3017" i="1"/>
  <c r="C3017" i="1"/>
  <c r="B3017" i="1" s="1"/>
  <c r="A3018" i="1"/>
  <c r="C3018" i="1"/>
  <c r="B3018" i="1" s="1"/>
  <c r="A3019" i="1"/>
  <c r="C3019" i="1"/>
  <c r="B3019" i="1" s="1"/>
  <c r="A3020" i="1"/>
  <c r="C3020" i="1"/>
  <c r="B3020" i="1" s="1"/>
  <c r="A3021" i="1"/>
  <c r="C3021" i="1"/>
  <c r="B3021" i="1" s="1"/>
  <c r="A3022" i="1"/>
  <c r="C3022" i="1"/>
  <c r="B3022" i="1" s="1"/>
  <c r="A3023" i="1"/>
  <c r="C3023" i="1"/>
  <c r="B3023" i="1" s="1"/>
  <c r="A3024" i="1"/>
  <c r="C3024" i="1"/>
  <c r="B3024" i="1" s="1"/>
  <c r="A3025" i="1"/>
  <c r="C3025" i="1"/>
  <c r="B3025" i="1" s="1"/>
  <c r="A3026" i="1"/>
  <c r="C3026" i="1"/>
  <c r="B3026" i="1" s="1"/>
  <c r="A3027" i="1"/>
  <c r="C3027" i="1"/>
  <c r="B3027" i="1" s="1"/>
  <c r="A3028" i="1"/>
  <c r="C3028" i="1"/>
  <c r="B3028" i="1" s="1"/>
  <c r="A3029" i="1"/>
  <c r="C3029" i="1"/>
  <c r="B3029" i="1" s="1"/>
  <c r="A3030" i="1"/>
  <c r="C3030" i="1"/>
  <c r="B3030" i="1" s="1"/>
  <c r="A3031" i="1"/>
  <c r="C3031" i="1"/>
  <c r="B3031" i="1" s="1"/>
  <c r="A3032" i="1"/>
  <c r="C3032" i="1"/>
  <c r="B3032" i="1" s="1"/>
  <c r="A3033" i="1"/>
  <c r="C3033" i="1"/>
  <c r="B3033" i="1" s="1"/>
  <c r="A3034" i="1"/>
  <c r="C3034" i="1"/>
  <c r="B3034" i="1" s="1"/>
  <c r="A3035" i="1"/>
  <c r="C3035" i="1"/>
  <c r="B3035" i="1" s="1"/>
  <c r="A3036" i="1"/>
  <c r="C3036" i="1"/>
  <c r="B3036" i="1" s="1"/>
  <c r="A3037" i="1"/>
  <c r="C3037" i="1"/>
  <c r="B3037" i="1" s="1"/>
  <c r="A3038" i="1"/>
  <c r="C3038" i="1"/>
  <c r="B3038" i="1" s="1"/>
  <c r="A3039" i="1"/>
  <c r="C3039" i="1"/>
  <c r="B3039" i="1" s="1"/>
  <c r="A3040" i="1"/>
  <c r="C3040" i="1"/>
  <c r="B3040" i="1" s="1"/>
  <c r="A3041" i="1"/>
  <c r="C3041" i="1"/>
  <c r="B3041" i="1" s="1"/>
  <c r="A3042" i="1"/>
  <c r="C3042" i="1"/>
  <c r="B3042" i="1" s="1"/>
  <c r="A3043" i="1"/>
  <c r="C3043" i="1"/>
  <c r="B3043" i="1" s="1"/>
  <c r="A3044" i="1"/>
  <c r="C3044" i="1"/>
  <c r="B3044" i="1" s="1"/>
  <c r="A3045" i="1"/>
  <c r="C3045" i="1"/>
  <c r="B3045" i="1" s="1"/>
  <c r="A3046" i="1"/>
  <c r="C3046" i="1"/>
  <c r="B3046" i="1" s="1"/>
  <c r="A3047" i="1"/>
  <c r="C3047" i="1"/>
  <c r="B3047" i="1" s="1"/>
  <c r="A3048" i="1"/>
  <c r="C3048" i="1"/>
  <c r="B3048" i="1" s="1"/>
  <c r="A3049" i="1"/>
  <c r="C3049" i="1"/>
  <c r="B3049" i="1" s="1"/>
  <c r="A3050" i="1"/>
  <c r="C3050" i="1"/>
  <c r="B3050" i="1" s="1"/>
  <c r="A3051" i="1"/>
  <c r="C3051" i="1"/>
  <c r="B3051" i="1" s="1"/>
  <c r="A3052" i="1"/>
  <c r="C3052" i="1"/>
  <c r="B3052" i="1" s="1"/>
  <c r="A3053" i="1"/>
  <c r="C3053" i="1"/>
  <c r="B3053" i="1" s="1"/>
  <c r="A3054" i="1"/>
  <c r="C3054" i="1"/>
  <c r="B3054" i="1" s="1"/>
  <c r="A3055" i="1"/>
  <c r="C3055" i="1"/>
  <c r="B3055" i="1" s="1"/>
  <c r="A3056" i="1"/>
  <c r="C3056" i="1"/>
  <c r="B3056" i="1" s="1"/>
  <c r="A3057" i="1"/>
  <c r="C3057" i="1"/>
  <c r="B3057" i="1" s="1"/>
  <c r="A3058" i="1"/>
  <c r="C3058" i="1"/>
  <c r="B3058" i="1" s="1"/>
  <c r="A3059" i="1"/>
  <c r="C3059" i="1"/>
  <c r="B3059" i="1" s="1"/>
  <c r="A3060" i="1"/>
  <c r="C3060" i="1"/>
  <c r="B3060" i="1" s="1"/>
  <c r="A3061" i="1"/>
  <c r="C3061" i="1"/>
  <c r="B3061" i="1" s="1"/>
  <c r="A3062" i="1"/>
  <c r="C3062" i="1"/>
  <c r="B3062" i="1" s="1"/>
  <c r="A3063" i="1"/>
  <c r="C3063" i="1"/>
  <c r="B3063" i="1" s="1"/>
  <c r="A3064" i="1"/>
  <c r="C3064" i="1"/>
  <c r="B3064" i="1" s="1"/>
  <c r="A3065" i="1"/>
  <c r="C3065" i="1"/>
  <c r="B3065" i="1" s="1"/>
  <c r="A3066" i="1"/>
  <c r="C3066" i="1"/>
  <c r="B3066" i="1" s="1"/>
  <c r="A3067" i="1"/>
  <c r="C3067" i="1"/>
  <c r="B3067" i="1" s="1"/>
  <c r="A3068" i="1"/>
  <c r="C3068" i="1"/>
  <c r="B3068" i="1" s="1"/>
  <c r="A3069" i="1"/>
  <c r="C3069" i="1"/>
  <c r="B3069" i="1" s="1"/>
  <c r="A3070" i="1"/>
  <c r="C3070" i="1"/>
  <c r="B3070" i="1" s="1"/>
  <c r="A3071" i="1"/>
  <c r="C3071" i="1"/>
  <c r="B3071" i="1" s="1"/>
  <c r="A3072" i="1"/>
  <c r="C3072" i="1"/>
  <c r="B3072" i="1" s="1"/>
  <c r="A3073" i="1"/>
  <c r="C3073" i="1"/>
  <c r="B3073" i="1" s="1"/>
  <c r="A3074" i="1"/>
  <c r="C3074" i="1"/>
  <c r="B3074" i="1" s="1"/>
  <c r="A3075" i="1"/>
  <c r="C3075" i="1"/>
  <c r="B3075" i="1" s="1"/>
  <c r="A3076" i="1"/>
  <c r="C3076" i="1"/>
  <c r="B3076" i="1" s="1"/>
  <c r="A3077" i="1"/>
  <c r="C3077" i="1"/>
  <c r="B3077" i="1" s="1"/>
  <c r="A3078" i="1"/>
  <c r="C3078" i="1"/>
  <c r="B3078" i="1" s="1"/>
  <c r="A3079" i="1"/>
  <c r="C3079" i="1"/>
  <c r="B3079" i="1" s="1"/>
  <c r="A3080" i="1"/>
  <c r="C3080" i="1"/>
  <c r="B3080" i="1" s="1"/>
  <c r="A3081" i="1"/>
  <c r="C3081" i="1"/>
  <c r="B3081" i="1" s="1"/>
  <c r="A3082" i="1"/>
  <c r="C3082" i="1"/>
  <c r="B3082" i="1" s="1"/>
  <c r="A3083" i="1"/>
  <c r="C3083" i="1"/>
  <c r="B3083" i="1" s="1"/>
  <c r="A3084" i="1"/>
  <c r="C3084" i="1"/>
  <c r="B3084" i="1" s="1"/>
  <c r="A3085" i="1"/>
  <c r="C3085" i="1"/>
  <c r="B3085" i="1" s="1"/>
  <c r="A3086" i="1"/>
  <c r="C3086" i="1"/>
  <c r="B3086" i="1" s="1"/>
  <c r="A3087" i="1"/>
  <c r="C3087" i="1"/>
  <c r="B3087" i="1" s="1"/>
  <c r="A3088" i="1"/>
  <c r="C3088" i="1"/>
  <c r="B3088" i="1" s="1"/>
  <c r="A3089" i="1"/>
  <c r="C3089" i="1"/>
  <c r="B3089" i="1" s="1"/>
  <c r="A3090" i="1"/>
  <c r="C3090" i="1"/>
  <c r="B3090" i="1" s="1"/>
  <c r="A3091" i="1"/>
  <c r="C3091" i="1"/>
  <c r="B3091" i="1" s="1"/>
  <c r="A3092" i="1"/>
  <c r="C3092" i="1"/>
  <c r="B3092" i="1" s="1"/>
  <c r="A3093" i="1"/>
  <c r="C3093" i="1"/>
  <c r="B3093" i="1" s="1"/>
  <c r="A3094" i="1"/>
  <c r="C3094" i="1"/>
  <c r="B3094" i="1" s="1"/>
  <c r="A3095" i="1"/>
  <c r="C3095" i="1"/>
  <c r="B3095" i="1" s="1"/>
  <c r="A3096" i="1"/>
  <c r="C3096" i="1"/>
  <c r="B3096" i="1" s="1"/>
  <c r="A3097" i="1"/>
  <c r="C3097" i="1"/>
  <c r="B3097" i="1" s="1"/>
  <c r="A3098" i="1"/>
  <c r="C3098" i="1"/>
  <c r="B3098" i="1" s="1"/>
  <c r="A3099" i="1"/>
  <c r="C3099" i="1"/>
  <c r="B3099" i="1" s="1"/>
  <c r="A3100" i="1"/>
  <c r="C3100" i="1"/>
  <c r="B3100" i="1" s="1"/>
  <c r="A3101" i="1"/>
  <c r="C3101" i="1"/>
  <c r="B3101" i="1" s="1"/>
  <c r="A3102" i="1"/>
  <c r="C3102" i="1"/>
  <c r="B3102" i="1" s="1"/>
  <c r="A3103" i="1"/>
  <c r="C3103" i="1"/>
  <c r="B3103" i="1" s="1"/>
  <c r="A3104" i="1"/>
  <c r="C3104" i="1"/>
  <c r="B3104" i="1" s="1"/>
  <c r="A3105" i="1"/>
  <c r="C3105" i="1"/>
  <c r="B3105" i="1" s="1"/>
  <c r="A3106" i="1"/>
  <c r="C3106" i="1"/>
  <c r="B3106" i="1" s="1"/>
  <c r="A3107" i="1"/>
  <c r="C3107" i="1"/>
  <c r="B3107" i="1" s="1"/>
  <c r="A3108" i="1"/>
  <c r="C3108" i="1"/>
  <c r="B3108" i="1" s="1"/>
  <c r="A3109" i="1"/>
  <c r="C3109" i="1"/>
  <c r="B3109" i="1" s="1"/>
  <c r="A3110" i="1"/>
  <c r="C3110" i="1"/>
  <c r="B3110" i="1" s="1"/>
  <c r="A3111" i="1"/>
  <c r="C3111" i="1"/>
  <c r="B3111" i="1" s="1"/>
  <c r="A3112" i="1"/>
  <c r="C3112" i="1"/>
  <c r="B3112" i="1" s="1"/>
  <c r="A3113" i="1"/>
  <c r="C3113" i="1"/>
  <c r="B3113" i="1" s="1"/>
  <c r="A3114" i="1"/>
  <c r="C3114" i="1"/>
  <c r="B3114" i="1" s="1"/>
  <c r="A3115" i="1"/>
  <c r="C3115" i="1"/>
  <c r="B3115" i="1" s="1"/>
  <c r="A3116" i="1"/>
  <c r="C3116" i="1"/>
  <c r="B3116" i="1" s="1"/>
  <c r="A3117" i="1"/>
  <c r="C3117" i="1"/>
  <c r="B3117" i="1" s="1"/>
  <c r="A3118" i="1"/>
  <c r="C3118" i="1"/>
  <c r="B3118" i="1" s="1"/>
  <c r="A3119" i="1"/>
  <c r="C3119" i="1"/>
  <c r="B3119" i="1" s="1"/>
  <c r="A3120" i="1"/>
  <c r="C3120" i="1"/>
  <c r="B3120" i="1" s="1"/>
  <c r="A3121" i="1"/>
  <c r="C3121" i="1"/>
  <c r="B3121" i="1" s="1"/>
  <c r="A3122" i="1"/>
  <c r="C3122" i="1"/>
  <c r="B3122" i="1" s="1"/>
  <c r="A3123" i="1"/>
  <c r="C3123" i="1"/>
  <c r="B3123" i="1" s="1"/>
  <c r="A3124" i="1"/>
  <c r="C3124" i="1"/>
  <c r="B3124" i="1" s="1"/>
  <c r="A3125" i="1"/>
  <c r="C3125" i="1"/>
  <c r="B3125" i="1" s="1"/>
  <c r="A3126" i="1"/>
  <c r="C3126" i="1"/>
  <c r="B3126" i="1" s="1"/>
  <c r="A3127" i="1"/>
  <c r="C3127" i="1"/>
  <c r="B3127" i="1" s="1"/>
  <c r="A3128" i="1"/>
  <c r="C3128" i="1"/>
  <c r="B3128" i="1" s="1"/>
  <c r="A3129" i="1"/>
  <c r="C3129" i="1"/>
  <c r="B3129" i="1" s="1"/>
  <c r="A3130" i="1"/>
  <c r="C3130" i="1"/>
  <c r="B3130" i="1" s="1"/>
  <c r="A3131" i="1"/>
  <c r="C3131" i="1"/>
  <c r="B3131" i="1" s="1"/>
  <c r="A3132" i="1"/>
  <c r="C3132" i="1"/>
  <c r="B3132" i="1" s="1"/>
  <c r="A3133" i="1"/>
  <c r="C3133" i="1"/>
  <c r="B3133" i="1" s="1"/>
  <c r="A3134" i="1"/>
  <c r="C3134" i="1"/>
  <c r="B3134" i="1" s="1"/>
  <c r="A3135" i="1"/>
  <c r="C3135" i="1"/>
  <c r="B3135" i="1" s="1"/>
  <c r="A3136" i="1"/>
  <c r="C3136" i="1"/>
  <c r="B3136" i="1" s="1"/>
  <c r="A3137" i="1"/>
  <c r="C3137" i="1"/>
  <c r="B3137" i="1" s="1"/>
  <c r="A3138" i="1"/>
  <c r="C3138" i="1"/>
  <c r="B3138" i="1" s="1"/>
  <c r="A3139" i="1"/>
  <c r="C3139" i="1"/>
  <c r="B3139" i="1" s="1"/>
  <c r="A3140" i="1"/>
  <c r="C3140" i="1"/>
  <c r="B3140" i="1" s="1"/>
  <c r="A3141" i="1"/>
  <c r="C3141" i="1"/>
  <c r="B3141" i="1" s="1"/>
  <c r="A3142" i="1"/>
  <c r="C3142" i="1"/>
  <c r="B3142" i="1" s="1"/>
  <c r="A3143" i="1"/>
  <c r="C3143" i="1"/>
  <c r="B3143" i="1" s="1"/>
  <c r="A3144" i="1"/>
  <c r="C3144" i="1"/>
  <c r="B3144" i="1" s="1"/>
  <c r="A3145" i="1"/>
  <c r="C3145" i="1"/>
  <c r="B3145" i="1" s="1"/>
  <c r="A3146" i="1"/>
  <c r="C3146" i="1"/>
  <c r="B3146" i="1" s="1"/>
  <c r="A3147" i="1"/>
  <c r="C3147" i="1"/>
  <c r="B3147" i="1" s="1"/>
  <c r="A3148" i="1"/>
  <c r="C3148" i="1"/>
  <c r="B3148" i="1" s="1"/>
  <c r="A3149" i="1"/>
  <c r="C3149" i="1"/>
  <c r="B3149" i="1" s="1"/>
  <c r="A3150" i="1"/>
  <c r="C3150" i="1"/>
  <c r="B3150" i="1" s="1"/>
  <c r="A3151" i="1"/>
  <c r="C3151" i="1"/>
  <c r="B3151" i="1" s="1"/>
  <c r="A3152" i="1"/>
  <c r="C3152" i="1"/>
  <c r="B3152" i="1" s="1"/>
  <c r="A3153" i="1"/>
  <c r="C3153" i="1"/>
  <c r="B3153" i="1" s="1"/>
  <c r="A3154" i="1"/>
  <c r="C3154" i="1"/>
  <c r="B3154" i="1" s="1"/>
  <c r="A3155" i="1"/>
  <c r="C3155" i="1"/>
  <c r="B3155" i="1" s="1"/>
  <c r="A3156" i="1"/>
  <c r="C3156" i="1"/>
  <c r="B3156" i="1" s="1"/>
  <c r="A3157" i="1"/>
  <c r="C3157" i="1"/>
  <c r="B3157" i="1" s="1"/>
  <c r="A3158" i="1"/>
  <c r="C3158" i="1"/>
  <c r="B3158" i="1" s="1"/>
  <c r="A3159" i="1"/>
  <c r="C3159" i="1"/>
  <c r="B3159" i="1" s="1"/>
  <c r="A3160" i="1"/>
  <c r="C3160" i="1"/>
  <c r="B3160" i="1" s="1"/>
  <c r="A3161" i="1"/>
  <c r="C3161" i="1"/>
  <c r="B3161" i="1" s="1"/>
  <c r="A3162" i="1"/>
  <c r="C3162" i="1"/>
  <c r="B3162" i="1" s="1"/>
  <c r="A3163" i="1"/>
  <c r="C3163" i="1"/>
  <c r="B3163" i="1" s="1"/>
  <c r="A3164" i="1"/>
  <c r="C3164" i="1"/>
  <c r="B3164" i="1" s="1"/>
  <c r="A3165" i="1"/>
  <c r="C3165" i="1"/>
  <c r="B3165" i="1" s="1"/>
  <c r="A3166" i="1"/>
  <c r="C3166" i="1"/>
  <c r="B3166" i="1" s="1"/>
  <c r="A3167" i="1"/>
  <c r="C3167" i="1"/>
  <c r="B3167" i="1" s="1"/>
  <c r="A3168" i="1"/>
  <c r="C3168" i="1"/>
  <c r="B3168" i="1" s="1"/>
  <c r="A3169" i="1"/>
  <c r="C3169" i="1"/>
  <c r="B3169" i="1" s="1"/>
  <c r="A3170" i="1"/>
  <c r="C3170" i="1"/>
  <c r="B3170" i="1" s="1"/>
  <c r="A3171" i="1"/>
  <c r="C3171" i="1"/>
  <c r="B3171" i="1" s="1"/>
  <c r="A3172" i="1"/>
  <c r="C3172" i="1"/>
  <c r="B3172" i="1" s="1"/>
  <c r="A3173" i="1"/>
  <c r="C3173" i="1"/>
  <c r="B3173" i="1" s="1"/>
  <c r="A3174" i="1"/>
  <c r="C3174" i="1"/>
  <c r="B3174" i="1" s="1"/>
  <c r="A3175" i="1"/>
  <c r="C3175" i="1"/>
  <c r="B3175" i="1" s="1"/>
  <c r="A3176" i="1"/>
  <c r="C3176" i="1"/>
  <c r="B3176" i="1" s="1"/>
  <c r="A3177" i="1"/>
  <c r="C3177" i="1"/>
  <c r="B3177" i="1" s="1"/>
  <c r="A3178" i="1"/>
  <c r="C3178" i="1"/>
  <c r="B3178" i="1" s="1"/>
  <c r="A3179" i="1"/>
  <c r="C3179" i="1"/>
  <c r="B3179" i="1" s="1"/>
  <c r="A3180" i="1"/>
  <c r="C3180" i="1"/>
  <c r="B3180" i="1" s="1"/>
  <c r="A3181" i="1"/>
  <c r="C3181" i="1"/>
  <c r="B3181" i="1" s="1"/>
  <c r="A3182" i="1"/>
  <c r="C3182" i="1"/>
  <c r="B3182" i="1" s="1"/>
  <c r="A3183" i="1"/>
  <c r="C3183" i="1"/>
  <c r="B3183" i="1" s="1"/>
  <c r="A3184" i="1"/>
  <c r="C3184" i="1"/>
  <c r="B3184" i="1" s="1"/>
  <c r="A3185" i="1"/>
  <c r="C3185" i="1"/>
  <c r="B3185" i="1" s="1"/>
  <c r="A3186" i="1"/>
  <c r="C3186" i="1"/>
  <c r="B3186" i="1" s="1"/>
  <c r="A3187" i="1"/>
  <c r="C3187" i="1"/>
  <c r="B3187" i="1" s="1"/>
  <c r="A3188" i="1"/>
  <c r="C3188" i="1"/>
  <c r="B3188" i="1" s="1"/>
  <c r="A3189" i="1"/>
  <c r="C3189" i="1"/>
  <c r="B3189" i="1" s="1"/>
  <c r="A3190" i="1"/>
  <c r="C3190" i="1"/>
  <c r="B3190" i="1" s="1"/>
  <c r="A3191" i="1"/>
  <c r="C3191" i="1"/>
  <c r="B3191" i="1" s="1"/>
  <c r="A3192" i="1"/>
  <c r="C3192" i="1"/>
  <c r="B3192" i="1" s="1"/>
  <c r="A3193" i="1"/>
  <c r="C3193" i="1"/>
  <c r="B3193" i="1" s="1"/>
  <c r="A3194" i="1"/>
  <c r="C3194" i="1"/>
  <c r="B3194" i="1" s="1"/>
  <c r="A3195" i="1"/>
  <c r="C3195" i="1"/>
  <c r="B3195" i="1" s="1"/>
  <c r="A3196" i="1"/>
  <c r="C3196" i="1"/>
  <c r="B3196" i="1" s="1"/>
  <c r="A3197" i="1"/>
  <c r="C3197" i="1"/>
  <c r="B3197" i="1" s="1"/>
  <c r="A3198" i="1"/>
  <c r="C3198" i="1"/>
  <c r="B3198" i="1" s="1"/>
  <c r="A3199" i="1"/>
  <c r="C3199" i="1"/>
  <c r="B3199" i="1" s="1"/>
  <c r="A3200" i="1"/>
  <c r="C3200" i="1"/>
  <c r="B3200" i="1" s="1"/>
  <c r="A3201" i="1"/>
  <c r="C3201" i="1"/>
  <c r="B3201" i="1" s="1"/>
  <c r="A3202" i="1"/>
  <c r="C3202" i="1"/>
  <c r="B3202" i="1" s="1"/>
  <c r="A3203" i="1"/>
  <c r="C3203" i="1"/>
  <c r="B3203" i="1" s="1"/>
  <c r="A3204" i="1"/>
  <c r="C3204" i="1"/>
  <c r="B3204" i="1" s="1"/>
  <c r="A3205" i="1"/>
  <c r="C3205" i="1"/>
  <c r="B3205" i="1" s="1"/>
  <c r="A3206" i="1"/>
  <c r="C3206" i="1"/>
  <c r="B3206" i="1" s="1"/>
  <c r="A3207" i="1"/>
  <c r="C3207" i="1"/>
  <c r="B3207" i="1" s="1"/>
  <c r="A3208" i="1"/>
  <c r="C3208" i="1"/>
  <c r="B3208" i="1" s="1"/>
  <c r="A3209" i="1"/>
  <c r="C3209" i="1"/>
  <c r="B3209" i="1" s="1"/>
  <c r="A3210" i="1"/>
  <c r="C3210" i="1"/>
  <c r="B3210" i="1" s="1"/>
  <c r="A3211" i="1"/>
  <c r="C3211" i="1"/>
  <c r="B3211" i="1" s="1"/>
  <c r="A3212" i="1"/>
  <c r="C3212" i="1"/>
  <c r="B3212" i="1" s="1"/>
  <c r="A3213" i="1"/>
  <c r="C3213" i="1"/>
  <c r="B3213" i="1" s="1"/>
  <c r="A3214" i="1"/>
  <c r="C3214" i="1"/>
  <c r="B3214" i="1" s="1"/>
  <c r="A3215" i="1"/>
  <c r="C3215" i="1"/>
  <c r="B3215" i="1" s="1"/>
  <c r="A3216" i="1"/>
  <c r="C3216" i="1"/>
  <c r="B3216" i="1" s="1"/>
  <c r="A3217" i="1"/>
  <c r="C3217" i="1"/>
  <c r="B3217" i="1" s="1"/>
  <c r="A3218" i="1"/>
  <c r="C3218" i="1"/>
  <c r="B3218" i="1" s="1"/>
  <c r="A3219" i="1"/>
  <c r="C3219" i="1"/>
  <c r="B3219" i="1" s="1"/>
  <c r="A3220" i="1"/>
  <c r="C3220" i="1"/>
  <c r="B3220" i="1" s="1"/>
  <c r="A3221" i="1"/>
  <c r="C3221" i="1"/>
  <c r="B3221" i="1" s="1"/>
  <c r="A3222" i="1"/>
  <c r="C3222" i="1"/>
  <c r="B3222" i="1" s="1"/>
  <c r="A3223" i="1"/>
  <c r="C3223" i="1"/>
  <c r="B3223" i="1" s="1"/>
  <c r="A3224" i="1"/>
  <c r="C3224" i="1"/>
  <c r="B3224" i="1" s="1"/>
  <c r="A3225" i="1"/>
  <c r="C3225" i="1"/>
  <c r="B3225" i="1" s="1"/>
  <c r="A3226" i="1"/>
  <c r="C3226" i="1"/>
  <c r="B3226" i="1" s="1"/>
  <c r="A3227" i="1"/>
  <c r="C3227" i="1"/>
  <c r="B3227" i="1" s="1"/>
  <c r="A3228" i="1"/>
  <c r="C3228" i="1"/>
  <c r="B3228" i="1" s="1"/>
  <c r="A3229" i="1"/>
  <c r="C3229" i="1"/>
  <c r="B3229" i="1" s="1"/>
  <c r="A3230" i="1"/>
  <c r="C3230" i="1"/>
  <c r="B3230" i="1" s="1"/>
  <c r="A3231" i="1"/>
  <c r="C3231" i="1"/>
  <c r="B3231" i="1" s="1"/>
  <c r="A3232" i="1"/>
  <c r="C3232" i="1"/>
  <c r="B3232" i="1" s="1"/>
  <c r="A3233" i="1"/>
  <c r="C3233" i="1"/>
  <c r="B3233" i="1" s="1"/>
  <c r="A3234" i="1"/>
  <c r="C3234" i="1"/>
  <c r="B3234" i="1" s="1"/>
  <c r="A3235" i="1"/>
  <c r="C3235" i="1"/>
  <c r="B3235" i="1" s="1"/>
  <c r="A3236" i="1"/>
  <c r="C3236" i="1"/>
  <c r="B3236" i="1" s="1"/>
  <c r="A3237" i="1"/>
  <c r="C3237" i="1"/>
  <c r="B3237" i="1" s="1"/>
  <c r="A3238" i="1"/>
  <c r="C3238" i="1"/>
  <c r="B3238" i="1" s="1"/>
  <c r="A3239" i="1"/>
  <c r="C3239" i="1"/>
  <c r="B3239" i="1" s="1"/>
  <c r="A3240" i="1"/>
  <c r="C3240" i="1"/>
  <c r="B3240" i="1" s="1"/>
  <c r="A3241" i="1"/>
  <c r="C3241" i="1"/>
  <c r="B3241" i="1" s="1"/>
  <c r="A3242" i="1"/>
  <c r="C3242" i="1"/>
  <c r="B3242" i="1" s="1"/>
  <c r="A3243" i="1"/>
  <c r="C3243" i="1"/>
  <c r="B3243" i="1" s="1"/>
  <c r="A3244" i="1"/>
  <c r="C3244" i="1"/>
  <c r="B3244" i="1" s="1"/>
  <c r="A3245" i="1"/>
  <c r="C3245" i="1"/>
  <c r="B3245" i="1" s="1"/>
  <c r="A3246" i="1"/>
  <c r="C3246" i="1"/>
  <c r="B3246" i="1" s="1"/>
  <c r="A3247" i="1"/>
  <c r="C3247" i="1"/>
  <c r="B3247" i="1" s="1"/>
  <c r="A3248" i="1"/>
  <c r="C3248" i="1"/>
  <c r="B3248" i="1" s="1"/>
  <c r="A3249" i="1"/>
  <c r="C3249" i="1"/>
  <c r="B3249" i="1" s="1"/>
  <c r="A3250" i="1"/>
  <c r="C3250" i="1"/>
  <c r="B3250" i="1" s="1"/>
  <c r="A3251" i="1"/>
  <c r="C3251" i="1"/>
  <c r="B3251" i="1" s="1"/>
  <c r="A3252" i="1"/>
  <c r="C3252" i="1"/>
  <c r="B3252" i="1" s="1"/>
  <c r="A3253" i="1"/>
  <c r="C3253" i="1"/>
  <c r="B3253" i="1" s="1"/>
  <c r="A3254" i="1"/>
  <c r="C3254" i="1"/>
  <c r="B3254" i="1" s="1"/>
  <c r="A3255" i="1"/>
  <c r="C3255" i="1"/>
  <c r="B3255" i="1" s="1"/>
  <c r="A3256" i="1"/>
  <c r="C3256" i="1"/>
  <c r="B3256" i="1" s="1"/>
  <c r="A3257" i="1"/>
  <c r="C3257" i="1"/>
  <c r="B3257" i="1" s="1"/>
  <c r="A3258" i="1"/>
  <c r="C3258" i="1"/>
  <c r="B3258" i="1" s="1"/>
  <c r="A3259" i="1"/>
  <c r="C3259" i="1"/>
  <c r="B3259" i="1" s="1"/>
  <c r="A3260" i="1"/>
  <c r="C3260" i="1"/>
  <c r="B3260" i="1" s="1"/>
  <c r="A3261" i="1"/>
  <c r="C3261" i="1"/>
  <c r="B3261" i="1" s="1"/>
  <c r="A3262" i="1"/>
  <c r="C3262" i="1"/>
  <c r="B3262" i="1" s="1"/>
  <c r="A3263" i="1"/>
  <c r="C3263" i="1"/>
  <c r="B3263" i="1" s="1"/>
  <c r="A3264" i="1"/>
  <c r="C3264" i="1"/>
  <c r="B3264" i="1" s="1"/>
  <c r="A3265" i="1"/>
  <c r="C3265" i="1"/>
  <c r="B3265" i="1" s="1"/>
  <c r="A3266" i="1"/>
  <c r="C3266" i="1"/>
  <c r="B3266" i="1" s="1"/>
  <c r="A3267" i="1"/>
  <c r="C3267" i="1"/>
  <c r="B3267" i="1" s="1"/>
  <c r="A3268" i="1"/>
  <c r="C3268" i="1"/>
  <c r="B3268" i="1" s="1"/>
  <c r="A3269" i="1"/>
  <c r="C3269" i="1"/>
  <c r="B3269" i="1" s="1"/>
  <c r="A3270" i="1"/>
  <c r="C3270" i="1"/>
  <c r="B3270" i="1" s="1"/>
  <c r="A3271" i="1"/>
  <c r="C3271" i="1"/>
  <c r="B3271" i="1" s="1"/>
  <c r="A3272" i="1"/>
  <c r="C3272" i="1"/>
  <c r="B3272" i="1" s="1"/>
  <c r="A3273" i="1"/>
  <c r="C3273" i="1"/>
  <c r="B3273" i="1" s="1"/>
  <c r="A3274" i="1"/>
  <c r="C3274" i="1"/>
  <c r="B3274" i="1" s="1"/>
  <c r="A3275" i="1"/>
  <c r="C3275" i="1"/>
  <c r="B3275" i="1" s="1"/>
  <c r="A3276" i="1"/>
  <c r="C3276" i="1"/>
  <c r="B3276" i="1" s="1"/>
  <c r="A3277" i="1"/>
  <c r="C3277" i="1"/>
  <c r="B3277" i="1" s="1"/>
  <c r="A3278" i="1"/>
  <c r="C3278" i="1"/>
  <c r="B3278" i="1" s="1"/>
  <c r="A3279" i="1"/>
  <c r="C3279" i="1"/>
  <c r="B3279" i="1" s="1"/>
  <c r="A3280" i="1"/>
  <c r="C3280" i="1"/>
  <c r="B3280" i="1" s="1"/>
  <c r="A3281" i="1"/>
  <c r="C3281" i="1"/>
  <c r="B3281" i="1" s="1"/>
  <c r="A3282" i="1"/>
  <c r="C3282" i="1"/>
  <c r="B3282" i="1" s="1"/>
  <c r="A3283" i="1"/>
  <c r="C3283" i="1"/>
  <c r="B3283" i="1" s="1"/>
  <c r="A3284" i="1"/>
  <c r="C3284" i="1"/>
  <c r="B3284" i="1" s="1"/>
  <c r="A3285" i="1"/>
  <c r="C3285" i="1"/>
  <c r="B3285" i="1" s="1"/>
  <c r="A3286" i="1"/>
  <c r="C3286" i="1"/>
  <c r="B3286" i="1" s="1"/>
  <c r="A3287" i="1"/>
  <c r="C3287" i="1"/>
  <c r="B3287" i="1" s="1"/>
  <c r="A3288" i="1"/>
  <c r="C3288" i="1"/>
  <c r="B3288" i="1" s="1"/>
  <c r="A3289" i="1"/>
  <c r="C3289" i="1"/>
  <c r="B3289" i="1" s="1"/>
  <c r="A3290" i="1"/>
  <c r="C3290" i="1"/>
  <c r="B3290" i="1" s="1"/>
  <c r="A3291" i="1"/>
  <c r="C3291" i="1"/>
  <c r="B3291" i="1" s="1"/>
  <c r="A3292" i="1"/>
  <c r="C3292" i="1"/>
  <c r="B3292" i="1" s="1"/>
  <c r="A3293" i="1"/>
  <c r="C3293" i="1"/>
  <c r="B3293" i="1" s="1"/>
  <c r="A3294" i="1"/>
  <c r="C3294" i="1"/>
  <c r="B3294" i="1" s="1"/>
  <c r="A3295" i="1"/>
  <c r="C3295" i="1"/>
  <c r="B3295" i="1" s="1"/>
  <c r="A3296" i="1"/>
  <c r="C3296" i="1"/>
  <c r="B3296" i="1" s="1"/>
  <c r="A3297" i="1"/>
  <c r="C3297" i="1"/>
  <c r="B3297" i="1" s="1"/>
  <c r="A3298" i="1"/>
  <c r="C3298" i="1"/>
  <c r="B3298" i="1" s="1"/>
  <c r="A3299" i="1"/>
  <c r="C3299" i="1"/>
  <c r="B3299" i="1" s="1"/>
  <c r="A3300" i="1"/>
  <c r="C3300" i="1"/>
  <c r="B3300" i="1" s="1"/>
  <c r="A3301" i="1"/>
  <c r="C3301" i="1"/>
  <c r="B3301" i="1" s="1"/>
  <c r="A3302" i="1"/>
  <c r="C3302" i="1"/>
  <c r="B3302" i="1" s="1"/>
  <c r="A3303" i="1"/>
  <c r="C3303" i="1"/>
  <c r="B3303" i="1" s="1"/>
  <c r="A3304" i="1"/>
  <c r="C3304" i="1"/>
  <c r="B3304" i="1" s="1"/>
  <c r="A3305" i="1"/>
  <c r="C3305" i="1"/>
  <c r="B3305" i="1" s="1"/>
  <c r="A3306" i="1"/>
  <c r="C3306" i="1"/>
  <c r="B3306" i="1" s="1"/>
  <c r="A3307" i="1"/>
  <c r="C3307" i="1"/>
  <c r="B3307" i="1" s="1"/>
  <c r="A3308" i="1"/>
  <c r="C3308" i="1"/>
  <c r="B3308" i="1" s="1"/>
  <c r="A3309" i="1"/>
  <c r="C3309" i="1"/>
  <c r="B3309" i="1" s="1"/>
  <c r="A3310" i="1"/>
  <c r="C3310" i="1"/>
  <c r="B3310" i="1" s="1"/>
  <c r="A3311" i="1"/>
  <c r="C3311" i="1"/>
  <c r="B3311" i="1" s="1"/>
  <c r="A3312" i="1"/>
  <c r="C3312" i="1"/>
  <c r="B3312" i="1" s="1"/>
  <c r="A3313" i="1"/>
  <c r="C3313" i="1"/>
  <c r="B3313" i="1" s="1"/>
  <c r="A3314" i="1"/>
  <c r="C3314" i="1"/>
  <c r="B3314" i="1" s="1"/>
  <c r="A3315" i="1"/>
  <c r="C3315" i="1"/>
  <c r="B3315" i="1" s="1"/>
  <c r="A3316" i="1"/>
  <c r="C3316" i="1"/>
  <c r="B3316" i="1" s="1"/>
  <c r="A3317" i="1"/>
  <c r="C3317" i="1"/>
  <c r="B3317" i="1" s="1"/>
  <c r="A3318" i="1"/>
  <c r="C3318" i="1"/>
  <c r="B3318" i="1" s="1"/>
  <c r="A3319" i="1"/>
  <c r="C3319" i="1"/>
  <c r="B3319" i="1" s="1"/>
  <c r="A3320" i="1"/>
  <c r="C3320" i="1"/>
  <c r="B3320" i="1" s="1"/>
  <c r="A3321" i="1"/>
  <c r="C3321" i="1"/>
  <c r="B3321" i="1" s="1"/>
  <c r="A3322" i="1"/>
  <c r="C3322" i="1"/>
  <c r="B3322" i="1" s="1"/>
  <c r="A3323" i="1"/>
  <c r="C3323" i="1"/>
  <c r="B3323" i="1" s="1"/>
  <c r="A3324" i="1"/>
  <c r="C3324" i="1"/>
  <c r="B3324" i="1" s="1"/>
  <c r="A3325" i="1"/>
  <c r="C3325" i="1"/>
  <c r="B3325" i="1" s="1"/>
  <c r="A3326" i="1"/>
  <c r="C3326" i="1"/>
  <c r="B3326" i="1" s="1"/>
  <c r="A3327" i="1"/>
  <c r="C3327" i="1"/>
  <c r="B3327" i="1" s="1"/>
  <c r="A3328" i="1"/>
  <c r="C3328" i="1"/>
  <c r="B3328" i="1" s="1"/>
  <c r="A3329" i="1"/>
  <c r="C3329" i="1"/>
  <c r="B3329" i="1" s="1"/>
  <c r="A3330" i="1"/>
  <c r="C3330" i="1"/>
  <c r="B3330" i="1" s="1"/>
  <c r="A3331" i="1"/>
  <c r="C3331" i="1"/>
  <c r="B3331" i="1" s="1"/>
  <c r="A3332" i="1"/>
  <c r="C3332" i="1"/>
  <c r="B3332" i="1" s="1"/>
  <c r="A3333" i="1"/>
  <c r="C3333" i="1"/>
  <c r="B3333" i="1" s="1"/>
  <c r="A3334" i="1"/>
  <c r="C3334" i="1"/>
  <c r="B3334" i="1" s="1"/>
  <c r="A3335" i="1"/>
  <c r="C3335" i="1"/>
  <c r="B3335" i="1" s="1"/>
  <c r="A3336" i="1"/>
  <c r="C3336" i="1"/>
  <c r="B3336" i="1" s="1"/>
  <c r="A3337" i="1"/>
  <c r="C3337" i="1"/>
  <c r="B3337" i="1" s="1"/>
  <c r="A3338" i="1"/>
  <c r="C3338" i="1"/>
  <c r="B3338" i="1" s="1"/>
  <c r="A3339" i="1"/>
  <c r="C3339" i="1"/>
  <c r="B3339" i="1" s="1"/>
  <c r="A3340" i="1"/>
  <c r="C3340" i="1"/>
  <c r="B3340" i="1" s="1"/>
  <c r="A3341" i="1"/>
  <c r="C3341" i="1"/>
  <c r="B3341" i="1" s="1"/>
  <c r="A3342" i="1"/>
  <c r="C3342" i="1"/>
  <c r="B3342" i="1" s="1"/>
  <c r="A3343" i="1"/>
  <c r="C3343" i="1"/>
  <c r="B3343" i="1" s="1"/>
  <c r="A3344" i="1"/>
  <c r="C3344" i="1"/>
  <c r="B3344" i="1" s="1"/>
  <c r="A3345" i="1"/>
  <c r="C3345" i="1"/>
  <c r="B3345" i="1" s="1"/>
  <c r="A3346" i="1"/>
  <c r="C3346" i="1"/>
  <c r="B3346" i="1" s="1"/>
  <c r="A3347" i="1"/>
  <c r="C3347" i="1"/>
  <c r="B3347" i="1" s="1"/>
  <c r="A3348" i="1"/>
  <c r="C3348" i="1"/>
  <c r="B3348" i="1" s="1"/>
  <c r="A3349" i="1"/>
  <c r="C3349" i="1"/>
  <c r="B3349" i="1" s="1"/>
  <c r="A3350" i="1"/>
  <c r="A3351" i="1"/>
  <c r="C3351" i="1"/>
  <c r="B3351" i="1" s="1"/>
  <c r="A3352" i="1"/>
  <c r="C3352" i="1"/>
  <c r="B3352" i="1" s="1"/>
  <c r="A3353" i="1"/>
  <c r="C3353" i="1"/>
  <c r="B3353" i="1" s="1"/>
  <c r="A3354" i="1"/>
  <c r="C3354" i="1"/>
  <c r="B3354" i="1" s="1"/>
  <c r="A3355" i="1"/>
  <c r="C3355" i="1"/>
  <c r="B3355" i="1" s="1"/>
  <c r="A3356" i="1"/>
  <c r="C3356" i="1"/>
  <c r="B3356" i="1" s="1"/>
  <c r="A3357" i="1"/>
  <c r="C3357" i="1"/>
  <c r="B3357" i="1" s="1"/>
  <c r="A3358" i="1"/>
  <c r="C3358" i="1"/>
  <c r="B3358" i="1" s="1"/>
  <c r="A3359" i="1"/>
  <c r="C3359" i="1"/>
  <c r="B3359" i="1" s="1"/>
  <c r="A3360" i="1"/>
  <c r="C3360" i="1"/>
  <c r="B3360" i="1" s="1"/>
  <c r="A3361" i="1"/>
  <c r="C3361" i="1"/>
  <c r="B3361" i="1" s="1"/>
  <c r="A3362" i="1"/>
  <c r="C3362" i="1"/>
  <c r="B3362" i="1" s="1"/>
  <c r="A3363" i="1"/>
  <c r="C3363" i="1"/>
  <c r="B3363" i="1" s="1"/>
  <c r="A3364" i="1"/>
  <c r="C3364" i="1"/>
  <c r="B3364" i="1" s="1"/>
  <c r="A3365" i="1"/>
  <c r="C3365" i="1"/>
  <c r="B3365" i="1" s="1"/>
  <c r="A3366" i="1"/>
  <c r="C3366" i="1"/>
  <c r="B3366" i="1" s="1"/>
  <c r="A3367" i="1"/>
  <c r="C3367" i="1"/>
  <c r="B3367" i="1" s="1"/>
  <c r="A3368" i="1"/>
  <c r="C3368" i="1"/>
  <c r="B3368" i="1" s="1"/>
  <c r="A3369" i="1"/>
  <c r="C3369" i="1"/>
  <c r="B3369" i="1" s="1"/>
  <c r="A3370" i="1"/>
  <c r="C3370" i="1"/>
  <c r="B3370" i="1" s="1"/>
  <c r="A3371" i="1"/>
  <c r="C3371" i="1"/>
  <c r="B3371" i="1" s="1"/>
  <c r="A3372" i="1"/>
  <c r="C3372" i="1"/>
  <c r="B3372" i="1" s="1"/>
  <c r="A3373" i="1"/>
  <c r="C3373" i="1"/>
  <c r="B3373" i="1" s="1"/>
  <c r="A3374" i="1"/>
  <c r="C3374" i="1"/>
  <c r="B3374" i="1" s="1"/>
  <c r="A3375" i="1"/>
  <c r="C3375" i="1"/>
  <c r="B3375" i="1" s="1"/>
  <c r="A3376" i="1"/>
  <c r="C3376" i="1"/>
  <c r="B3376" i="1" s="1"/>
  <c r="A3377" i="1"/>
  <c r="C3377" i="1"/>
  <c r="B3377" i="1" s="1"/>
  <c r="A3378" i="1"/>
  <c r="C3378" i="1"/>
  <c r="B3378" i="1" s="1"/>
  <c r="A3379" i="1"/>
  <c r="C3379" i="1"/>
  <c r="B3379" i="1" s="1"/>
  <c r="A3380" i="1"/>
  <c r="C3380" i="1"/>
  <c r="B3380" i="1" s="1"/>
  <c r="A3381" i="1"/>
  <c r="C3381" i="1"/>
  <c r="B3381" i="1" s="1"/>
  <c r="A3382" i="1"/>
  <c r="C3382" i="1"/>
  <c r="B3382" i="1" s="1"/>
  <c r="A3383" i="1"/>
  <c r="C3383" i="1"/>
  <c r="B3383" i="1" s="1"/>
  <c r="A3384" i="1"/>
  <c r="C3384" i="1"/>
  <c r="B3384" i="1" s="1"/>
  <c r="A3385" i="1"/>
  <c r="C3385" i="1"/>
  <c r="B3385" i="1" s="1"/>
  <c r="A3386" i="1"/>
  <c r="C3386" i="1"/>
  <c r="B3386" i="1" s="1"/>
  <c r="A3387" i="1"/>
  <c r="C3387" i="1"/>
  <c r="B3387" i="1" s="1"/>
  <c r="A3388" i="1"/>
  <c r="C3388" i="1"/>
  <c r="B3388" i="1" s="1"/>
  <c r="A3389" i="1"/>
  <c r="C3389" i="1"/>
  <c r="B3389" i="1" s="1"/>
  <c r="A3390" i="1"/>
  <c r="C3390" i="1"/>
  <c r="B3390" i="1" s="1"/>
  <c r="A3391" i="1"/>
  <c r="C3391" i="1"/>
  <c r="B3391" i="1" s="1"/>
  <c r="A3392" i="1"/>
  <c r="C3392" i="1"/>
  <c r="B3392" i="1" s="1"/>
  <c r="A3393" i="1"/>
  <c r="C3393" i="1"/>
  <c r="B3393" i="1" s="1"/>
  <c r="A3394" i="1"/>
  <c r="C3394" i="1"/>
  <c r="B3394" i="1" s="1"/>
  <c r="A3395" i="1"/>
  <c r="C3395" i="1"/>
  <c r="B3395" i="1" s="1"/>
  <c r="A3396" i="1"/>
  <c r="C3396" i="1"/>
  <c r="B3396" i="1" s="1"/>
  <c r="A3397" i="1"/>
  <c r="C3397" i="1"/>
  <c r="B3397" i="1" s="1"/>
  <c r="A3398" i="1"/>
  <c r="C3398" i="1"/>
  <c r="B3398" i="1" s="1"/>
  <c r="A3399" i="1"/>
  <c r="C3399" i="1"/>
  <c r="B3399" i="1" s="1"/>
  <c r="A3400" i="1"/>
  <c r="C3400" i="1"/>
  <c r="B3400" i="1" s="1"/>
  <c r="A3401" i="1"/>
  <c r="C3401" i="1"/>
  <c r="B3401" i="1" s="1"/>
  <c r="A3402" i="1"/>
  <c r="C3402" i="1"/>
  <c r="B3402" i="1" s="1"/>
  <c r="A3403" i="1"/>
  <c r="C3403" i="1"/>
  <c r="B3403" i="1" s="1"/>
  <c r="A3404" i="1"/>
  <c r="C3404" i="1"/>
  <c r="B3404" i="1" s="1"/>
  <c r="A3405" i="1"/>
  <c r="C3405" i="1"/>
  <c r="B3405" i="1" s="1"/>
  <c r="A3406" i="1"/>
  <c r="C3406" i="1"/>
  <c r="B3406" i="1" s="1"/>
  <c r="A3407" i="1"/>
  <c r="C3407" i="1"/>
  <c r="B3407" i="1" s="1"/>
  <c r="A3408" i="1"/>
  <c r="C3408" i="1"/>
  <c r="B3408" i="1" s="1"/>
  <c r="A3409" i="1"/>
  <c r="C3409" i="1"/>
  <c r="B3409" i="1" s="1"/>
  <c r="A3410" i="1"/>
  <c r="C3410" i="1"/>
  <c r="B3410" i="1" s="1"/>
  <c r="A3411" i="1"/>
  <c r="C3411" i="1"/>
  <c r="B3411" i="1" s="1"/>
  <c r="A3412" i="1"/>
  <c r="C3412" i="1"/>
  <c r="B3412" i="1" s="1"/>
  <c r="A3413" i="1"/>
  <c r="C3413" i="1"/>
  <c r="B3413" i="1" s="1"/>
  <c r="A3414" i="1"/>
  <c r="C3414" i="1"/>
  <c r="B3414" i="1" s="1"/>
  <c r="A3415" i="1"/>
  <c r="C3415" i="1"/>
  <c r="B3415" i="1" s="1"/>
  <c r="A3416" i="1"/>
  <c r="C3416" i="1"/>
  <c r="B3416" i="1" s="1"/>
  <c r="A3417" i="1"/>
  <c r="C3417" i="1"/>
  <c r="B3417" i="1" s="1"/>
  <c r="A3418" i="1"/>
  <c r="C3418" i="1"/>
  <c r="B3418" i="1" s="1"/>
  <c r="A3419" i="1"/>
  <c r="C3419" i="1"/>
  <c r="B3419" i="1" s="1"/>
  <c r="A3420" i="1"/>
  <c r="C3420" i="1"/>
  <c r="B3420" i="1" s="1"/>
  <c r="A3421" i="1"/>
  <c r="C3421" i="1"/>
  <c r="B3421" i="1" s="1"/>
  <c r="A3422" i="1"/>
  <c r="C3422" i="1"/>
  <c r="B3422" i="1" s="1"/>
  <c r="A3423" i="1"/>
  <c r="C3423" i="1"/>
  <c r="B3423" i="1" s="1"/>
  <c r="A3424" i="1"/>
  <c r="C3424" i="1"/>
  <c r="B3424" i="1" s="1"/>
  <c r="A3425" i="1"/>
  <c r="C3425" i="1"/>
  <c r="B3425" i="1" s="1"/>
  <c r="A3426" i="1"/>
  <c r="C3426" i="1"/>
  <c r="B3426" i="1" s="1"/>
  <c r="A3427" i="1"/>
  <c r="C3427" i="1"/>
  <c r="B3427" i="1" s="1"/>
  <c r="A3428" i="1"/>
  <c r="C3428" i="1"/>
  <c r="B3428" i="1" s="1"/>
  <c r="A3429" i="1"/>
  <c r="C3429" i="1"/>
  <c r="B3429" i="1" s="1"/>
  <c r="A3430" i="1"/>
  <c r="C3430" i="1"/>
  <c r="B3430" i="1" s="1"/>
  <c r="A3431" i="1"/>
  <c r="C3431" i="1"/>
  <c r="B3431" i="1" s="1"/>
  <c r="A3432" i="1"/>
  <c r="C3432" i="1"/>
  <c r="B3432" i="1" s="1"/>
  <c r="A3433" i="1"/>
  <c r="C3433" i="1"/>
  <c r="B3433" i="1" s="1"/>
  <c r="A3434" i="1"/>
  <c r="C3434" i="1"/>
  <c r="B3434" i="1" s="1"/>
  <c r="A3435" i="1"/>
  <c r="C3435" i="1"/>
  <c r="B3435" i="1" s="1"/>
  <c r="A3436" i="1"/>
  <c r="C3436" i="1"/>
  <c r="B3436" i="1" s="1"/>
  <c r="A3437" i="1"/>
  <c r="C3437" i="1"/>
  <c r="B3437" i="1" s="1"/>
  <c r="A3438" i="1"/>
  <c r="C3438" i="1"/>
  <c r="B3438" i="1" s="1"/>
  <c r="A3439" i="1"/>
  <c r="C3439" i="1"/>
  <c r="B3439" i="1" s="1"/>
  <c r="A3440" i="1"/>
  <c r="C3440" i="1"/>
  <c r="B3440" i="1" s="1"/>
  <c r="A3441" i="1"/>
  <c r="C3441" i="1"/>
  <c r="B3441" i="1" s="1"/>
  <c r="A3442" i="1"/>
  <c r="C3442" i="1"/>
  <c r="B3442" i="1" s="1"/>
  <c r="A3443" i="1"/>
  <c r="C3443" i="1"/>
  <c r="B3443" i="1" s="1"/>
  <c r="A3444" i="1"/>
  <c r="C3444" i="1"/>
  <c r="B3444" i="1" s="1"/>
  <c r="A3445" i="1"/>
  <c r="C3445" i="1"/>
  <c r="B3445" i="1" s="1"/>
  <c r="A3446" i="1"/>
  <c r="C3446" i="1"/>
  <c r="B3446" i="1" s="1"/>
  <c r="A3447" i="1"/>
  <c r="C3447" i="1"/>
  <c r="B3447" i="1" s="1"/>
  <c r="A3448" i="1"/>
  <c r="C3448" i="1"/>
  <c r="B3448" i="1" s="1"/>
  <c r="A3449" i="1"/>
  <c r="C3449" i="1"/>
  <c r="B3449" i="1" s="1"/>
  <c r="A3450" i="1"/>
  <c r="C3450" i="1"/>
  <c r="B3450" i="1" s="1"/>
  <c r="A3451" i="1"/>
  <c r="C3451" i="1"/>
  <c r="B3451" i="1" s="1"/>
  <c r="A3452" i="1"/>
  <c r="C3452" i="1"/>
  <c r="B3452" i="1" s="1"/>
  <c r="A3453" i="1"/>
  <c r="C3453" i="1"/>
  <c r="B3453" i="1" s="1"/>
  <c r="A3454" i="1"/>
  <c r="C3454" i="1"/>
  <c r="B3454" i="1" s="1"/>
  <c r="A3455" i="1"/>
  <c r="C3455" i="1"/>
  <c r="B3455" i="1" s="1"/>
  <c r="A3456" i="1"/>
  <c r="C3456" i="1"/>
  <c r="B3456" i="1" s="1"/>
  <c r="A3457" i="1"/>
  <c r="C3457" i="1"/>
  <c r="B3457" i="1" s="1"/>
  <c r="A3458" i="1"/>
  <c r="C3458" i="1"/>
  <c r="B3458" i="1" s="1"/>
  <c r="A3459" i="1"/>
  <c r="C3459" i="1"/>
  <c r="B3459" i="1" s="1"/>
  <c r="A3460" i="1"/>
  <c r="C3460" i="1"/>
  <c r="B3460" i="1" s="1"/>
  <c r="A3461" i="1"/>
  <c r="C3461" i="1"/>
  <c r="B3461" i="1" s="1"/>
  <c r="A3462" i="1"/>
  <c r="C3462" i="1"/>
  <c r="B3462" i="1" s="1"/>
  <c r="A3463" i="1"/>
  <c r="C3463" i="1"/>
  <c r="B3463" i="1" s="1"/>
  <c r="A3464" i="1"/>
  <c r="C3464" i="1"/>
  <c r="B3464" i="1" s="1"/>
  <c r="A3465" i="1"/>
  <c r="C3465" i="1"/>
  <c r="B3465" i="1" s="1"/>
  <c r="A3466" i="1"/>
  <c r="C3466" i="1"/>
  <c r="B3466" i="1" s="1"/>
  <c r="A3467" i="1"/>
  <c r="C3467" i="1"/>
  <c r="B3467" i="1" s="1"/>
  <c r="A3468" i="1"/>
  <c r="C3468" i="1"/>
  <c r="B3468" i="1" s="1"/>
  <c r="A3469" i="1"/>
  <c r="C3469" i="1"/>
  <c r="B3469" i="1" s="1"/>
  <c r="A3470" i="1"/>
  <c r="C3470" i="1"/>
  <c r="B3470" i="1" s="1"/>
  <c r="A3471" i="1"/>
  <c r="C3471" i="1"/>
  <c r="B3471" i="1" s="1"/>
  <c r="A3472" i="1"/>
  <c r="C3472" i="1"/>
  <c r="B3472" i="1" s="1"/>
  <c r="A3473" i="1"/>
  <c r="C3473" i="1"/>
  <c r="B3473" i="1" s="1"/>
  <c r="A3474" i="1"/>
  <c r="C3474" i="1"/>
  <c r="B3474" i="1" s="1"/>
  <c r="A3475" i="1"/>
  <c r="C3475" i="1"/>
  <c r="B3475" i="1" s="1"/>
  <c r="A3476" i="1"/>
  <c r="C3476" i="1"/>
  <c r="B3476" i="1" s="1"/>
  <c r="A3477" i="1"/>
  <c r="C3477" i="1"/>
  <c r="B3477" i="1" s="1"/>
  <c r="A3478" i="1"/>
  <c r="C3478" i="1"/>
  <c r="B3478" i="1" s="1"/>
  <c r="A3479" i="1"/>
  <c r="C3479" i="1"/>
  <c r="B3479" i="1" s="1"/>
  <c r="A3480" i="1"/>
  <c r="C3480" i="1"/>
  <c r="B3480" i="1" s="1"/>
  <c r="A3481" i="1"/>
  <c r="C3481" i="1"/>
  <c r="B3481" i="1" s="1"/>
  <c r="A3482" i="1"/>
  <c r="C3482" i="1"/>
  <c r="B3482" i="1" s="1"/>
  <c r="A3483" i="1"/>
  <c r="C3483" i="1"/>
  <c r="B3483" i="1" s="1"/>
  <c r="A3484" i="1"/>
  <c r="C3484" i="1"/>
  <c r="B3484" i="1" s="1"/>
  <c r="A3485" i="1"/>
  <c r="C3485" i="1"/>
  <c r="B3485" i="1" s="1"/>
  <c r="A3486" i="1"/>
  <c r="C3486" i="1"/>
  <c r="B3486" i="1" s="1"/>
  <c r="A3487" i="1"/>
  <c r="C3487" i="1"/>
  <c r="B3487" i="1" s="1"/>
  <c r="A3488" i="1"/>
  <c r="C3488" i="1"/>
  <c r="B3488" i="1" s="1"/>
  <c r="A3489" i="1"/>
  <c r="C3489" i="1"/>
  <c r="B3489" i="1" s="1"/>
  <c r="A3490" i="1"/>
  <c r="C3490" i="1"/>
  <c r="B3490" i="1" s="1"/>
  <c r="A3491" i="1"/>
  <c r="C3491" i="1"/>
  <c r="B3491" i="1" s="1"/>
  <c r="A3492" i="1"/>
  <c r="C3492" i="1"/>
  <c r="B3492" i="1" s="1"/>
  <c r="A3493" i="1"/>
  <c r="C3493" i="1"/>
  <c r="B3493" i="1" s="1"/>
  <c r="A3494" i="1"/>
  <c r="C3494" i="1"/>
  <c r="B3494" i="1" s="1"/>
  <c r="A3495" i="1"/>
  <c r="C3495" i="1"/>
  <c r="B3495" i="1" s="1"/>
  <c r="A3496" i="1"/>
  <c r="C3496" i="1"/>
  <c r="B3496" i="1" s="1"/>
  <c r="A3497" i="1"/>
  <c r="C3497" i="1"/>
  <c r="B3497" i="1" s="1"/>
  <c r="A3498" i="1"/>
  <c r="C3498" i="1"/>
  <c r="B3498" i="1" s="1"/>
  <c r="A3499" i="1"/>
  <c r="C3499" i="1"/>
  <c r="B3499" i="1" s="1"/>
  <c r="A3500" i="1"/>
  <c r="C3500" i="1"/>
  <c r="B3500" i="1" s="1"/>
  <c r="A3501" i="1"/>
  <c r="C3501" i="1"/>
  <c r="B3501" i="1" s="1"/>
  <c r="A3502" i="1"/>
  <c r="C3502" i="1"/>
  <c r="B3502" i="1" s="1"/>
  <c r="A3503" i="1"/>
  <c r="C3503" i="1"/>
  <c r="B3503" i="1" s="1"/>
  <c r="A3504" i="1"/>
  <c r="C3504" i="1"/>
  <c r="B3504" i="1" s="1"/>
  <c r="A3505" i="1"/>
  <c r="C3505" i="1"/>
  <c r="B3505" i="1" s="1"/>
  <c r="A3506" i="1"/>
  <c r="C3506" i="1"/>
  <c r="B3506" i="1" s="1"/>
  <c r="A3507" i="1"/>
  <c r="C3507" i="1"/>
  <c r="B3507" i="1" s="1"/>
  <c r="A3508" i="1"/>
  <c r="C3508" i="1"/>
  <c r="B3508" i="1" s="1"/>
  <c r="A3509" i="1"/>
  <c r="C3509" i="1"/>
  <c r="B3509" i="1" s="1"/>
  <c r="A3510" i="1"/>
  <c r="C3510" i="1"/>
  <c r="B3510" i="1" s="1"/>
  <c r="A3511" i="1"/>
  <c r="C3511" i="1"/>
  <c r="B3511" i="1" s="1"/>
  <c r="A3512" i="1"/>
  <c r="C3512" i="1"/>
  <c r="B3512" i="1" s="1"/>
  <c r="A3513" i="1"/>
  <c r="C3513" i="1"/>
  <c r="B3513" i="1" s="1"/>
  <c r="A3514" i="1"/>
  <c r="C3514" i="1"/>
  <c r="B3514" i="1" s="1"/>
  <c r="A3515" i="1"/>
  <c r="C3515" i="1"/>
  <c r="B3515" i="1" s="1"/>
  <c r="A3516" i="1"/>
  <c r="C3516" i="1"/>
  <c r="B3516" i="1" s="1"/>
  <c r="A3517" i="1"/>
  <c r="C3517" i="1"/>
  <c r="B3517" i="1" s="1"/>
  <c r="A3518" i="1"/>
  <c r="C3518" i="1"/>
  <c r="B3518" i="1" s="1"/>
  <c r="A3519" i="1"/>
  <c r="C3519" i="1"/>
  <c r="B3519" i="1" s="1"/>
  <c r="A3520" i="1"/>
  <c r="C3520" i="1"/>
  <c r="B3520" i="1" s="1"/>
  <c r="A3521" i="1"/>
  <c r="C3521" i="1"/>
  <c r="B3521" i="1" s="1"/>
  <c r="A3522" i="1"/>
  <c r="C3522" i="1"/>
  <c r="B3522" i="1" s="1"/>
  <c r="A3523" i="1"/>
  <c r="C3523" i="1"/>
  <c r="B3523" i="1" s="1"/>
  <c r="A3524" i="1"/>
  <c r="C3524" i="1"/>
  <c r="B3524" i="1" s="1"/>
  <c r="A3525" i="1"/>
  <c r="C3525" i="1"/>
  <c r="B3525" i="1" s="1"/>
  <c r="A3526" i="1"/>
  <c r="C3526" i="1"/>
  <c r="B3526" i="1" s="1"/>
  <c r="A3527" i="1"/>
  <c r="C3527" i="1"/>
  <c r="B3527" i="1" s="1"/>
  <c r="A3528" i="1"/>
  <c r="C3528" i="1"/>
  <c r="B3528" i="1" s="1"/>
  <c r="A3529" i="1"/>
  <c r="C3529" i="1"/>
  <c r="B3529" i="1" s="1"/>
  <c r="A3530" i="1"/>
  <c r="C3530" i="1"/>
  <c r="B3530" i="1" s="1"/>
  <c r="A3531" i="1"/>
  <c r="C3531" i="1"/>
  <c r="B3531" i="1" s="1"/>
  <c r="A3532" i="1"/>
  <c r="C3532" i="1"/>
  <c r="B3532" i="1" s="1"/>
  <c r="A3533" i="1"/>
  <c r="C3533" i="1"/>
  <c r="B3533" i="1" s="1"/>
  <c r="A3534" i="1"/>
  <c r="C3534" i="1"/>
  <c r="B3534" i="1" s="1"/>
  <c r="A3535" i="1"/>
  <c r="C3535" i="1"/>
  <c r="B3535" i="1" s="1"/>
  <c r="A3536" i="1"/>
  <c r="C3536" i="1"/>
  <c r="B3536" i="1" s="1"/>
  <c r="A3537" i="1"/>
  <c r="C3537" i="1"/>
  <c r="B3537" i="1" s="1"/>
  <c r="A3538" i="1"/>
  <c r="C3538" i="1"/>
  <c r="B3538" i="1" s="1"/>
  <c r="A3539" i="1"/>
  <c r="C3539" i="1"/>
  <c r="B3539" i="1" s="1"/>
  <c r="A3540" i="1"/>
  <c r="C3540" i="1"/>
  <c r="B3540" i="1" s="1"/>
  <c r="A3541" i="1"/>
  <c r="C3541" i="1"/>
  <c r="B3541" i="1" s="1"/>
  <c r="A3542" i="1"/>
  <c r="C3542" i="1"/>
  <c r="B3542" i="1" s="1"/>
  <c r="A3543" i="1"/>
  <c r="C3543" i="1"/>
  <c r="B3543" i="1" s="1"/>
  <c r="A3544" i="1"/>
  <c r="C3544" i="1"/>
  <c r="B3544" i="1" s="1"/>
  <c r="A3545" i="1"/>
  <c r="C3545" i="1"/>
  <c r="B3545" i="1" s="1"/>
  <c r="A3546" i="1"/>
  <c r="C3546" i="1"/>
  <c r="B3546" i="1" s="1"/>
  <c r="A3547" i="1"/>
  <c r="C3547" i="1"/>
  <c r="B3547" i="1" s="1"/>
  <c r="A3548" i="1"/>
  <c r="C3548" i="1"/>
  <c r="B3548" i="1" s="1"/>
  <c r="A3549" i="1"/>
  <c r="C3549" i="1"/>
  <c r="B3549" i="1" s="1"/>
  <c r="A3550" i="1"/>
  <c r="C3550" i="1"/>
  <c r="B3550" i="1" s="1"/>
  <c r="A3551" i="1"/>
  <c r="C3551" i="1"/>
  <c r="B3551" i="1" s="1"/>
  <c r="A3552" i="1"/>
  <c r="C3552" i="1"/>
  <c r="B3552" i="1" s="1"/>
  <c r="A3553" i="1"/>
  <c r="C3553" i="1"/>
  <c r="B3553" i="1" s="1"/>
  <c r="A3554" i="1"/>
  <c r="C3554" i="1"/>
  <c r="B3554" i="1" s="1"/>
  <c r="A3555" i="1"/>
  <c r="C3555" i="1"/>
  <c r="B3555" i="1" s="1"/>
  <c r="A3556" i="1"/>
  <c r="C3556" i="1"/>
  <c r="B3556" i="1" s="1"/>
  <c r="A3557" i="1"/>
  <c r="C3557" i="1"/>
  <c r="B3557" i="1" s="1"/>
  <c r="A3558" i="1"/>
  <c r="C3558" i="1"/>
  <c r="B3558" i="1" s="1"/>
  <c r="A3559" i="1"/>
  <c r="C3559" i="1"/>
  <c r="B3559" i="1" s="1"/>
  <c r="A3560" i="1"/>
  <c r="C3560" i="1"/>
  <c r="B3560" i="1" s="1"/>
  <c r="A3561" i="1"/>
  <c r="C3561" i="1"/>
  <c r="B3561" i="1" s="1"/>
  <c r="A3562" i="1"/>
  <c r="C3562" i="1"/>
  <c r="B3562" i="1" s="1"/>
  <c r="A3563" i="1"/>
  <c r="C3563" i="1"/>
  <c r="B3563" i="1" s="1"/>
  <c r="A3564" i="1"/>
  <c r="C3564" i="1"/>
  <c r="B3564" i="1" s="1"/>
  <c r="A3565" i="1"/>
  <c r="C3565" i="1"/>
  <c r="B3565" i="1" s="1"/>
  <c r="A3566" i="1"/>
  <c r="C3566" i="1"/>
  <c r="B3566" i="1" s="1"/>
  <c r="A3567" i="1"/>
  <c r="C3567" i="1"/>
  <c r="B3567" i="1" s="1"/>
  <c r="A3568" i="1"/>
  <c r="C3568" i="1"/>
  <c r="B3568" i="1" s="1"/>
  <c r="A3569" i="1"/>
  <c r="C3569" i="1"/>
  <c r="B3569" i="1" s="1"/>
  <c r="A3570" i="1"/>
  <c r="C3570" i="1"/>
  <c r="B3570" i="1" s="1"/>
  <c r="A3571" i="1"/>
  <c r="C3571" i="1"/>
  <c r="B3571" i="1" s="1"/>
  <c r="A3572" i="1"/>
  <c r="C3572" i="1"/>
  <c r="B3572" i="1" s="1"/>
  <c r="A3573" i="1"/>
  <c r="C3573" i="1"/>
  <c r="B3573" i="1" s="1"/>
  <c r="A3574" i="1"/>
  <c r="C3574" i="1"/>
  <c r="B3574" i="1" s="1"/>
  <c r="A3575" i="1"/>
  <c r="C3575" i="1"/>
  <c r="B3575" i="1" s="1"/>
  <c r="A3576" i="1"/>
  <c r="C3576" i="1"/>
  <c r="B3576" i="1" s="1"/>
  <c r="A3577" i="1"/>
  <c r="C3577" i="1"/>
  <c r="B3577" i="1" s="1"/>
  <c r="A3578" i="1"/>
  <c r="C3578" i="1"/>
  <c r="B3578" i="1" s="1"/>
  <c r="A3579" i="1"/>
  <c r="C3579" i="1"/>
  <c r="B3579" i="1" s="1"/>
  <c r="A3580" i="1"/>
  <c r="C3580" i="1"/>
  <c r="B3580" i="1" s="1"/>
  <c r="A3581" i="1"/>
  <c r="C3581" i="1"/>
  <c r="B3581" i="1" s="1"/>
  <c r="A3582" i="1"/>
  <c r="C3582" i="1"/>
  <c r="B3582" i="1" s="1"/>
  <c r="A3583" i="1"/>
  <c r="C3583" i="1"/>
  <c r="B3583" i="1" s="1"/>
  <c r="A3584" i="1"/>
  <c r="C3584" i="1"/>
  <c r="B3584" i="1" s="1"/>
  <c r="A3585" i="1"/>
  <c r="C3585" i="1"/>
  <c r="B3585" i="1" s="1"/>
  <c r="A3586" i="1"/>
  <c r="C3586" i="1"/>
  <c r="B3586" i="1" s="1"/>
  <c r="A3587" i="1"/>
  <c r="C3587" i="1"/>
  <c r="B3587" i="1" s="1"/>
  <c r="A3588" i="1"/>
  <c r="C3588" i="1"/>
  <c r="B3588" i="1" s="1"/>
  <c r="A3589" i="1"/>
  <c r="C3589" i="1"/>
  <c r="B3589" i="1" s="1"/>
  <c r="A3590" i="1"/>
  <c r="C3590" i="1"/>
  <c r="B3590" i="1" s="1"/>
  <c r="A3591" i="1"/>
  <c r="C3591" i="1"/>
  <c r="B3591" i="1" s="1"/>
  <c r="A3592" i="1"/>
  <c r="C3592" i="1"/>
  <c r="B3592" i="1" s="1"/>
  <c r="A3593" i="1"/>
  <c r="C3593" i="1"/>
  <c r="B3593" i="1" s="1"/>
  <c r="A3594" i="1"/>
  <c r="C3594" i="1"/>
  <c r="B3594" i="1" s="1"/>
  <c r="A3595" i="1"/>
  <c r="C3595" i="1"/>
  <c r="B3595" i="1" s="1"/>
  <c r="A3596" i="1"/>
  <c r="C3596" i="1"/>
  <c r="B3596" i="1" s="1"/>
  <c r="A3597" i="1"/>
  <c r="C3597" i="1"/>
  <c r="B3597" i="1" s="1"/>
  <c r="A3598" i="1"/>
  <c r="C3598" i="1"/>
  <c r="B3598" i="1" s="1"/>
  <c r="A3599" i="1"/>
  <c r="C3599" i="1"/>
  <c r="B3599" i="1" s="1"/>
  <c r="A3600" i="1"/>
  <c r="C3600" i="1"/>
  <c r="B3600" i="1" s="1"/>
  <c r="A3601" i="1"/>
  <c r="C3601" i="1"/>
  <c r="B3601" i="1" s="1"/>
  <c r="A3602" i="1"/>
  <c r="C3602" i="1"/>
  <c r="B3602" i="1" s="1"/>
  <c r="A3603" i="1"/>
  <c r="C3603" i="1"/>
  <c r="B3603" i="1" s="1"/>
  <c r="A3604" i="1"/>
  <c r="C3604" i="1"/>
  <c r="B3604" i="1" s="1"/>
  <c r="A3605" i="1"/>
  <c r="C3605" i="1"/>
  <c r="B3605" i="1" s="1"/>
  <c r="A3606" i="1"/>
  <c r="C3606" i="1"/>
  <c r="B3606" i="1" s="1"/>
  <c r="A3607" i="1"/>
  <c r="C3607" i="1"/>
  <c r="B3607" i="1" s="1"/>
  <c r="A3608" i="1"/>
  <c r="C3608" i="1"/>
  <c r="B3608" i="1" s="1"/>
  <c r="A3609" i="1"/>
  <c r="C3609" i="1"/>
  <c r="B3609" i="1" s="1"/>
  <c r="A3610" i="1"/>
  <c r="C3610" i="1"/>
  <c r="B3610" i="1" s="1"/>
  <c r="A3611" i="1"/>
  <c r="C3611" i="1"/>
  <c r="B3611" i="1" s="1"/>
  <c r="A3612" i="1"/>
  <c r="C3612" i="1"/>
  <c r="B3612" i="1" s="1"/>
  <c r="A3613" i="1"/>
  <c r="C3613" i="1"/>
  <c r="B3613" i="1" s="1"/>
  <c r="A3614" i="1"/>
  <c r="C3614" i="1"/>
  <c r="B3614" i="1" s="1"/>
  <c r="A3615" i="1"/>
  <c r="C3615" i="1"/>
  <c r="B3615" i="1" s="1"/>
  <c r="A3616" i="1"/>
  <c r="C3616" i="1"/>
  <c r="B3616" i="1" s="1"/>
  <c r="A3617" i="1"/>
  <c r="C3617" i="1"/>
  <c r="B3617" i="1" s="1"/>
  <c r="A3618" i="1"/>
  <c r="C3618" i="1"/>
  <c r="B3618" i="1" s="1"/>
  <c r="A3619" i="1"/>
  <c r="C3619" i="1"/>
  <c r="B3619" i="1" s="1"/>
  <c r="A3620" i="1"/>
  <c r="C3620" i="1"/>
  <c r="B3620" i="1" s="1"/>
  <c r="A3621" i="1"/>
  <c r="C3621" i="1"/>
  <c r="B3621" i="1" s="1"/>
  <c r="A3622" i="1"/>
  <c r="C3622" i="1"/>
  <c r="B3622" i="1" s="1"/>
  <c r="A3623" i="1"/>
  <c r="C3623" i="1"/>
  <c r="B3623" i="1" s="1"/>
  <c r="A3624" i="1"/>
  <c r="C3624" i="1"/>
  <c r="B3624" i="1" s="1"/>
  <c r="A3625" i="1"/>
  <c r="C3625" i="1"/>
  <c r="B3625" i="1" s="1"/>
  <c r="A3626" i="1"/>
  <c r="C3626" i="1"/>
  <c r="B3626" i="1" s="1"/>
  <c r="A3627" i="1"/>
  <c r="C3627" i="1"/>
  <c r="B3627" i="1" s="1"/>
  <c r="A3628" i="1"/>
  <c r="C3628" i="1"/>
  <c r="B3628" i="1" s="1"/>
  <c r="A3629" i="1"/>
  <c r="C3629" i="1"/>
  <c r="B3629" i="1" s="1"/>
  <c r="A3630" i="1"/>
  <c r="C3630" i="1"/>
  <c r="B3630" i="1" s="1"/>
  <c r="A3631" i="1"/>
  <c r="C3631" i="1"/>
  <c r="B3631" i="1" s="1"/>
  <c r="A3632" i="1"/>
  <c r="C3632" i="1"/>
  <c r="B3632" i="1" s="1"/>
  <c r="A3633" i="1"/>
  <c r="C3633" i="1"/>
  <c r="B3633" i="1" s="1"/>
  <c r="A3634" i="1"/>
  <c r="C3634" i="1"/>
  <c r="B3634" i="1" s="1"/>
  <c r="A3635" i="1"/>
  <c r="C3635" i="1"/>
  <c r="B3635" i="1" s="1"/>
  <c r="A3636" i="1"/>
  <c r="C3636" i="1"/>
  <c r="B3636" i="1" s="1"/>
  <c r="A3637" i="1"/>
  <c r="C3637" i="1"/>
  <c r="B3637" i="1" s="1"/>
  <c r="A3638" i="1"/>
  <c r="C3638" i="1"/>
  <c r="B3638" i="1" s="1"/>
  <c r="A3639" i="1"/>
  <c r="C3639" i="1"/>
  <c r="B3639" i="1" s="1"/>
  <c r="A3640" i="1"/>
  <c r="C3640" i="1"/>
  <c r="B3640" i="1" s="1"/>
  <c r="A3641" i="1"/>
  <c r="C3641" i="1"/>
  <c r="B3641" i="1" s="1"/>
  <c r="A3642" i="1"/>
  <c r="C3642" i="1"/>
  <c r="B3642" i="1" s="1"/>
  <c r="A3643" i="1"/>
  <c r="C3643" i="1"/>
  <c r="B3643" i="1" s="1"/>
  <c r="A3644" i="1"/>
  <c r="C3644" i="1"/>
  <c r="B3644" i="1" s="1"/>
  <c r="A3645" i="1"/>
  <c r="C3645" i="1"/>
  <c r="B3645" i="1" s="1"/>
  <c r="A3646" i="1"/>
  <c r="C3646" i="1"/>
  <c r="B3646" i="1" s="1"/>
  <c r="A3647" i="1"/>
  <c r="C3647" i="1"/>
  <c r="B3647" i="1" s="1"/>
  <c r="A3648" i="1"/>
  <c r="C3648" i="1"/>
  <c r="B3648" i="1" s="1"/>
  <c r="A3649" i="1"/>
  <c r="C3649" i="1"/>
  <c r="B3649" i="1" s="1"/>
  <c r="A3650" i="1"/>
  <c r="C3650" i="1"/>
  <c r="B3650" i="1" s="1"/>
  <c r="A3651" i="1"/>
  <c r="C3651" i="1"/>
  <c r="B3651" i="1" s="1"/>
  <c r="A3652" i="1"/>
  <c r="C3652" i="1"/>
  <c r="B3652" i="1" s="1"/>
  <c r="A3653" i="1"/>
  <c r="C3653" i="1"/>
  <c r="B3653" i="1" s="1"/>
  <c r="A3654" i="1"/>
  <c r="C3654" i="1"/>
  <c r="B3654" i="1" s="1"/>
  <c r="A3655" i="1"/>
  <c r="C3655" i="1"/>
  <c r="B3655" i="1" s="1"/>
  <c r="A3656" i="1"/>
  <c r="C3656" i="1"/>
  <c r="B3656" i="1" s="1"/>
  <c r="A3657" i="1"/>
  <c r="C3657" i="1"/>
  <c r="B3657" i="1" s="1"/>
  <c r="A3658" i="1"/>
  <c r="C3658" i="1"/>
  <c r="B3658" i="1" s="1"/>
  <c r="A3659" i="1"/>
  <c r="C3659" i="1"/>
  <c r="B3659" i="1" s="1"/>
  <c r="A3660" i="1"/>
  <c r="C3660" i="1"/>
  <c r="B3660" i="1" s="1"/>
  <c r="A3661" i="1"/>
  <c r="C3661" i="1"/>
  <c r="B3661" i="1" s="1"/>
  <c r="A3662" i="1"/>
  <c r="C3662" i="1"/>
  <c r="B3662" i="1" s="1"/>
  <c r="A3663" i="1"/>
  <c r="C3663" i="1"/>
  <c r="B3663" i="1" s="1"/>
  <c r="A3664" i="1"/>
  <c r="C3664" i="1"/>
  <c r="B3664" i="1" s="1"/>
  <c r="A3665" i="1"/>
  <c r="C3665" i="1"/>
  <c r="B3665" i="1" s="1"/>
  <c r="P3026" i="1" l="1"/>
  <c r="P3544" i="1"/>
  <c r="P2355" i="1"/>
  <c r="P2173" i="1"/>
  <c r="P226" i="1"/>
  <c r="P2082" i="1"/>
  <c r="P164" i="1"/>
  <c r="P3573" i="1"/>
  <c r="P2600" i="1"/>
  <c r="P1871" i="1"/>
  <c r="P1382" i="1"/>
  <c r="P499" i="1"/>
  <c r="P409" i="1"/>
  <c r="P2144" i="1"/>
  <c r="P682" i="1"/>
  <c r="P3300" i="1"/>
  <c r="P1444" i="1"/>
  <c r="P3635" i="1"/>
  <c r="P2782" i="1"/>
  <c r="P2844" i="1"/>
  <c r="P2417" i="1"/>
  <c r="P1626" i="1"/>
  <c r="P1655" i="1"/>
  <c r="P1353" i="1"/>
  <c r="P1899" i="1"/>
  <c r="P955" i="1"/>
  <c r="P744" i="1"/>
  <c r="P437" i="1"/>
  <c r="P3117" i="1"/>
  <c r="P3055" i="1"/>
  <c r="P1564" i="1"/>
  <c r="P1017" i="1"/>
  <c r="N33" i="2"/>
  <c r="P3665" i="1" l="1"/>
  <c r="P926" i="1"/>
  <c r="P286" i="1"/>
  <c r="P835" i="1"/>
  <c r="P380" i="1"/>
  <c r="P1747" i="1"/>
  <c r="P3607" i="1"/>
  <c r="P1474" i="1"/>
  <c r="P3334" i="1"/>
  <c r="P1321" i="1"/>
  <c r="P347" i="1"/>
  <c r="P529" i="1"/>
  <c r="P653" i="1"/>
  <c r="P135" i="1"/>
  <c r="P107" i="1"/>
  <c r="P219" i="1"/>
  <c r="P1262" i="1"/>
  <c r="P894" i="1"/>
  <c r="P3147" i="1"/>
  <c r="P2966" i="1"/>
  <c r="P2571" i="1"/>
  <c r="P3180" i="1"/>
  <c r="P1171" i="1"/>
  <c r="P3271" i="1"/>
  <c r="P30" i="1"/>
  <c r="P256" i="1"/>
  <c r="P1047" i="1"/>
  <c r="P2721" i="1"/>
  <c r="P93" i="1"/>
  <c r="P289" i="1"/>
  <c r="P774" i="1"/>
  <c r="P1839" i="1"/>
  <c r="P133" i="1"/>
  <c r="P2874" i="1"/>
  <c r="P471" i="1"/>
  <c r="P1143" i="1"/>
  <c r="P303" i="1"/>
  <c r="P1929" i="1"/>
  <c r="P1080" i="1"/>
  <c r="P3359" i="1"/>
  <c r="P194" i="1"/>
  <c r="P2116" i="1"/>
  <c r="P156" i="1"/>
  <c r="P1325" i="1"/>
  <c r="P436" i="1"/>
  <c r="P541" i="1"/>
  <c r="P1059" i="1"/>
  <c r="P468" i="1"/>
  <c r="P646" i="1"/>
  <c r="P1234" i="1"/>
  <c r="P1229" i="1"/>
  <c r="P625" i="1"/>
  <c r="P240" i="1"/>
  <c r="P1413" i="1"/>
  <c r="P352" i="1"/>
  <c r="P3068" i="1"/>
  <c r="P1260" i="1"/>
  <c r="P2326" i="1"/>
  <c r="P191" i="1"/>
  <c r="P2538" i="1"/>
  <c r="P65" i="1"/>
  <c r="P492" i="1"/>
  <c r="P802" i="1"/>
  <c r="P3420" i="1"/>
  <c r="P2816" i="1"/>
  <c r="P2324" i="1"/>
  <c r="P863" i="1"/>
  <c r="P2025" i="1"/>
  <c r="P408" i="1"/>
  <c r="P2204" i="1"/>
  <c r="P1178" i="1"/>
  <c r="P16" i="1"/>
  <c r="P457" i="1"/>
  <c r="P2200" i="1"/>
  <c r="P2746" i="1"/>
  <c r="P2347" i="1"/>
  <c r="P310" i="1"/>
  <c r="P651" i="1"/>
  <c r="P3453" i="1"/>
  <c r="P1248" i="1"/>
  <c r="P3313" i="1"/>
  <c r="P2039" i="1"/>
  <c r="P1241" i="1"/>
  <c r="P986" i="1"/>
  <c r="P562" i="1"/>
  <c r="P3116" i="1"/>
  <c r="P275" i="1"/>
  <c r="P786" i="1"/>
  <c r="P100" i="1"/>
  <c r="P170" i="1"/>
  <c r="P1409" i="1"/>
  <c r="P1374" i="1"/>
  <c r="P870" i="1"/>
  <c r="P2207" i="1"/>
  <c r="P933" i="1"/>
  <c r="P3131" i="1"/>
  <c r="P3502" i="1"/>
  <c r="P3488" i="1"/>
  <c r="P1594" i="1"/>
  <c r="P1969" i="1"/>
  <c r="P597" i="1"/>
  <c r="P621" i="1"/>
  <c r="P2508" i="1"/>
  <c r="P3159" i="1"/>
  <c r="P2112" i="1"/>
  <c r="P1052" i="1"/>
  <c r="P2130" i="1"/>
  <c r="P2242" i="1"/>
  <c r="P2606" i="1"/>
  <c r="P3628" i="1"/>
  <c r="P261" i="1"/>
  <c r="P198" i="1"/>
  <c r="P2998" i="1"/>
  <c r="P688" i="1"/>
  <c r="P982" i="1"/>
  <c r="P2151" i="1"/>
  <c r="P2228" i="1"/>
  <c r="P3579" i="1"/>
  <c r="P800" i="1"/>
  <c r="P163" i="1"/>
  <c r="P247" i="1"/>
  <c r="P1829" i="1"/>
  <c r="P2994" i="1"/>
  <c r="P1458" i="1"/>
  <c r="P2660" i="1"/>
  <c r="P1367" i="1"/>
  <c r="P1094" i="1"/>
  <c r="P877" i="1"/>
  <c r="P2494" i="1"/>
  <c r="P1416" i="1"/>
  <c r="P1843" i="1"/>
  <c r="P2053" i="1"/>
  <c r="P1122" i="1"/>
  <c r="P128" i="1"/>
  <c r="P1016" i="1"/>
  <c r="P2751" i="1"/>
  <c r="P498" i="1"/>
  <c r="P103" i="1"/>
  <c r="P345" i="1"/>
  <c r="P1570" i="1"/>
  <c r="P3537" i="1"/>
  <c r="P1101" i="1"/>
  <c r="P3586" i="1"/>
  <c r="P121" i="1"/>
  <c r="P996" i="1"/>
  <c r="P1199" i="1"/>
  <c r="P1605" i="1"/>
  <c r="P1139" i="1"/>
  <c r="P1808" i="1"/>
  <c r="P359" i="1"/>
  <c r="P1822" i="1"/>
  <c r="P2291" i="1"/>
  <c r="P2186" i="1"/>
  <c r="P2592" i="1"/>
  <c r="P2753" i="1"/>
  <c r="P1990" i="1"/>
  <c r="P3512" i="1"/>
  <c r="P2886" i="1"/>
  <c r="P1870" i="1"/>
  <c r="P1815" i="1"/>
  <c r="P2051" i="1"/>
  <c r="P3025" i="1"/>
  <c r="P2319" i="1"/>
  <c r="P1073" i="1"/>
  <c r="P72" i="1"/>
  <c r="P548" i="1"/>
  <c r="P743" i="1"/>
  <c r="P3404" i="1"/>
  <c r="P3331" i="1"/>
  <c r="P814" i="1"/>
  <c r="P506" i="1"/>
  <c r="P37" i="1"/>
  <c r="P1465" i="1"/>
  <c r="P569" i="1"/>
  <c r="P1535" i="1"/>
  <c r="P2480" i="1"/>
  <c r="P324" i="1"/>
  <c r="P905" i="1"/>
  <c r="P1164" i="1"/>
  <c r="P1304" i="1"/>
  <c r="P1857" i="1"/>
  <c r="P1738" i="1"/>
  <c r="P1598" i="1"/>
  <c r="P422" i="1"/>
  <c r="P2081" i="1"/>
  <c r="P3222" i="1"/>
  <c r="P2774" i="1"/>
  <c r="P2284" i="1"/>
  <c r="P2788" i="1"/>
  <c r="P821" i="1"/>
  <c r="P1168" i="1"/>
  <c r="P1395" i="1"/>
  <c r="P1778" i="1"/>
  <c r="P1927" i="1"/>
  <c r="P2298" i="1"/>
  <c r="P3152" i="1"/>
  <c r="P3201" i="1"/>
  <c r="P212" i="1"/>
  <c r="P378" i="1"/>
  <c r="P296" i="1"/>
  <c r="P807" i="1"/>
  <c r="P758" i="1"/>
  <c r="P1703" i="1"/>
  <c r="P1675" i="1"/>
  <c r="P142" i="1"/>
  <c r="P2389" i="1"/>
  <c r="P3089" i="1"/>
  <c r="P2158" i="1"/>
  <c r="P709" i="1"/>
  <c r="P1584" i="1"/>
  <c r="P1745" i="1"/>
  <c r="P2529" i="1"/>
  <c r="P2599" i="1"/>
  <c r="P2543" i="1"/>
  <c r="P3173" i="1"/>
  <c r="P2294" i="1"/>
  <c r="P2165" i="1"/>
  <c r="P1038" i="1"/>
  <c r="P919" i="1"/>
  <c r="P1430" i="1"/>
  <c r="P2669" i="1"/>
  <c r="P3178" i="1"/>
  <c r="P1625" i="1"/>
  <c r="P1959" i="1"/>
  <c r="P2550" i="1"/>
  <c r="P2977" i="1"/>
  <c r="P3124" i="1"/>
  <c r="P3460" i="1"/>
  <c r="P3604" i="1"/>
  <c r="P3362" i="1"/>
  <c r="P1388" i="1"/>
  <c r="P2557" i="1"/>
  <c r="P2725" i="1"/>
  <c r="P3236" i="1"/>
  <c r="P1381" i="1"/>
  <c r="P1283" i="1"/>
  <c r="P2984" i="1"/>
  <c r="P2438" i="1"/>
  <c r="P2704" i="1"/>
  <c r="P3558" i="1"/>
  <c r="P1521" i="1"/>
  <c r="P1192" i="1"/>
  <c r="P2767" i="1"/>
  <c r="P2578" i="1"/>
  <c r="P1773" i="1"/>
  <c r="P712" i="1"/>
  <c r="P3264" i="1"/>
  <c r="P2629" i="1"/>
  <c r="P2949" i="1"/>
  <c r="P2585" i="1"/>
  <c r="P2214" i="1"/>
  <c r="P2802" i="1"/>
  <c r="P1157" i="1"/>
  <c r="P3509" i="1"/>
  <c r="P856" i="1"/>
  <c r="P1318" i="1"/>
  <c r="P1045" i="1"/>
  <c r="P3634" i="1"/>
  <c r="P716" i="1"/>
  <c r="P3481" i="1"/>
  <c r="P1108" i="1"/>
  <c r="P961" i="1"/>
  <c r="P3600" i="1"/>
  <c r="P3530" i="1"/>
  <c r="P2711" i="1"/>
  <c r="P1507" i="1"/>
  <c r="P2020" i="1"/>
  <c r="P2046" i="1"/>
  <c r="P401" i="1"/>
  <c r="P611" i="1"/>
  <c r="P2501" i="1"/>
  <c r="P3005" i="1"/>
  <c r="P2690" i="1"/>
  <c r="P3054" i="1"/>
  <c r="P2123" i="1"/>
  <c r="P2305" i="1"/>
  <c r="P3215" i="1"/>
  <c r="P3299" i="1"/>
  <c r="P3285" i="1"/>
  <c r="P2011" i="1"/>
  <c r="P3075" i="1"/>
  <c r="P2459" i="1"/>
  <c r="P2914" i="1"/>
  <c r="P2823" i="1"/>
  <c r="P2662" i="1"/>
  <c r="P3019" i="1"/>
  <c r="P2872" i="1"/>
  <c r="P2095" i="1"/>
  <c r="P3432" i="1"/>
  <c r="P3411" i="1"/>
  <c r="P3229" i="1"/>
  <c r="P58" i="1"/>
  <c r="P828" i="1"/>
  <c r="P660" i="1"/>
  <c r="P1136" i="1"/>
  <c r="P2067" i="1"/>
  <c r="P2424" i="1"/>
  <c r="P2739" i="1"/>
  <c r="P2179" i="1"/>
  <c r="P3145" i="1"/>
  <c r="P2569" i="1"/>
  <c r="P2452" i="1"/>
  <c r="P3257" i="1"/>
  <c r="P3082" i="1"/>
  <c r="P3663" i="1"/>
  <c r="P3439" i="1"/>
  <c r="P3239" i="1"/>
  <c r="P2385" i="1"/>
  <c r="P2270" i="1"/>
  <c r="P2813" i="1"/>
  <c r="P2837" i="1"/>
  <c r="P1752" i="1"/>
  <c r="P429" i="1"/>
  <c r="P1255" i="1"/>
  <c r="P2447" i="1"/>
  <c r="P2410" i="1"/>
  <c r="P1206" i="1"/>
  <c r="P1780" i="1"/>
  <c r="P225" i="1"/>
  <c r="P3649" i="1"/>
  <c r="P3166" i="1"/>
  <c r="P751" i="1"/>
  <c r="P1129" i="1"/>
  <c r="P555" i="1"/>
  <c r="P1505" i="1"/>
  <c r="P2382" i="1"/>
  <c r="P2963" i="1"/>
  <c r="P2627" i="1"/>
  <c r="P2907" i="1"/>
  <c r="P3103" i="1"/>
  <c r="P2277" i="1"/>
  <c r="P2858" i="1"/>
  <c r="P3208" i="1"/>
  <c r="P2904" i="1"/>
  <c r="P177" i="1"/>
  <c r="P772" i="1"/>
  <c r="P604" i="1"/>
  <c r="P2074" i="1"/>
  <c r="P2942" i="1"/>
  <c r="P2634" i="1"/>
  <c r="P3187" i="1"/>
  <c r="P184" i="1"/>
  <c r="P1486" i="1"/>
  <c r="P1654" i="1"/>
  <c r="P394" i="1"/>
  <c r="P3656" i="1"/>
  <c r="P443" i="1"/>
  <c r="P1533" i="1"/>
  <c r="P1493" i="1"/>
  <c r="P590" i="1"/>
  <c r="P765" i="1"/>
  <c r="P1185" i="1"/>
  <c r="P1920" i="1"/>
  <c r="P1031" i="1"/>
  <c r="P1003" i="1"/>
  <c r="P1479" i="1"/>
  <c r="P1997" i="1"/>
  <c r="P1878" i="1"/>
  <c r="P1686" i="1"/>
  <c r="P681" i="1"/>
  <c r="P1269" i="1"/>
  <c r="P3425" i="1"/>
  <c r="P891" i="1"/>
  <c r="P2109" i="1"/>
  <c r="P632" i="1"/>
  <c r="P559" i="1"/>
  <c r="P940" i="1"/>
  <c r="P44" i="1"/>
  <c r="P331" i="1"/>
  <c r="P842" i="1"/>
  <c r="P2655" i="1"/>
  <c r="P2396" i="1"/>
  <c r="P2851" i="1"/>
  <c r="P912" i="1"/>
  <c r="P149" i="1"/>
  <c r="P1668" i="1"/>
  <c r="P2683" i="1"/>
  <c r="P3250" i="1"/>
  <c r="P3086" i="1"/>
  <c r="P2263" i="1"/>
  <c r="P2515" i="1"/>
  <c r="P2473" i="1"/>
  <c r="P1934" i="1"/>
  <c r="P618" i="1"/>
  <c r="P2004" i="1"/>
  <c r="P1885" i="1"/>
  <c r="P1360" i="1"/>
  <c r="P1528" i="1"/>
  <c r="P947" i="1"/>
  <c r="P1724" i="1"/>
  <c r="P1311" i="1"/>
  <c r="P2641" i="1"/>
  <c r="P1563" i="1"/>
  <c r="P2477" i="1"/>
  <c r="P2487" i="1"/>
  <c r="P2865" i="1"/>
  <c r="P3593" i="1"/>
  <c r="P3446" i="1"/>
  <c r="P2781" i="1"/>
  <c r="P3383" i="1"/>
  <c r="P1710" i="1"/>
  <c r="P478" i="1"/>
  <c r="P373" i="1"/>
  <c r="P366" i="1"/>
  <c r="P1339" i="1"/>
  <c r="P1612" i="1"/>
  <c r="P2060" i="1"/>
  <c r="P2830" i="1"/>
  <c r="P1500" i="1"/>
  <c r="P1941" i="1"/>
  <c r="P2522" i="1"/>
  <c r="P2256" i="1"/>
  <c r="P513" i="1"/>
  <c r="P1346" i="1"/>
  <c r="P1962" i="1"/>
  <c r="P1647" i="1"/>
  <c r="P1290" i="1"/>
  <c r="P702" i="1"/>
  <c r="P1297" i="1"/>
  <c r="P1661" i="1"/>
  <c r="P1983" i="1"/>
  <c r="P1731" i="1"/>
  <c r="P723" i="1"/>
  <c r="P730" i="1"/>
  <c r="P205" i="1"/>
  <c r="P1010" i="1"/>
  <c r="P968" i="1"/>
  <c r="P576" i="1"/>
  <c r="P1352" i="1"/>
  <c r="P485" i="1"/>
  <c r="P1220" i="1"/>
  <c r="P387" i="1"/>
  <c r="P1976" i="1"/>
  <c r="P450" i="1"/>
  <c r="P464" i="1"/>
  <c r="P1423" i="1"/>
  <c r="P2431" i="1"/>
  <c r="P1696" i="1"/>
  <c r="P1640" i="1"/>
  <c r="P3390" i="1"/>
  <c r="P23" i="1"/>
  <c r="P534" i="1"/>
  <c r="P268" i="1"/>
  <c r="P779" i="1"/>
  <c r="P674" i="1"/>
  <c r="P1024" i="1"/>
  <c r="P338" i="1"/>
  <c r="P849" i="1"/>
  <c r="P1402" i="1"/>
  <c r="P1682" i="1"/>
  <c r="P282" i="1"/>
  <c r="P1633" i="1"/>
  <c r="P1577" i="1"/>
  <c r="P2088" i="1"/>
  <c r="P2102" i="1"/>
  <c r="P2613" i="1"/>
  <c r="P2354" i="1"/>
  <c r="P2235" i="1"/>
  <c r="P2718" i="1"/>
  <c r="P3138" i="1"/>
  <c r="P2333" i="1"/>
  <c r="P2249" i="1"/>
  <c r="P3194" i="1"/>
  <c r="P3096" i="1"/>
  <c r="P2935" i="1"/>
  <c r="P3278" i="1"/>
  <c r="P3397" i="1"/>
  <c r="P1892" i="1"/>
  <c r="P2879" i="1"/>
  <c r="P3614" i="1"/>
  <c r="P3418" i="1"/>
  <c r="P1556" i="1"/>
  <c r="P2921" i="1"/>
  <c r="P1451" i="1"/>
  <c r="P1717" i="1"/>
  <c r="P924" i="1"/>
  <c r="P1437" i="1"/>
  <c r="P1276" i="1"/>
  <c r="P2368" i="1"/>
  <c r="P2564" i="1"/>
  <c r="P2732" i="1"/>
  <c r="P3243" i="1"/>
  <c r="P2312" i="1"/>
  <c r="P1759" i="1"/>
  <c r="P2893" i="1"/>
  <c r="P1542" i="1"/>
  <c r="P2143" i="1"/>
  <c r="P2018" i="1"/>
  <c r="P3040" i="1"/>
  <c r="P2536" i="1"/>
  <c r="P3047" i="1"/>
  <c r="P3306" i="1"/>
  <c r="P2843" i="1"/>
  <c r="P2416" i="1"/>
  <c r="P2137" i="1"/>
  <c r="P583" i="1"/>
  <c r="P415" i="1"/>
  <c r="P898" i="1"/>
  <c r="P1514" i="1"/>
  <c r="P2795" i="1"/>
  <c r="P884" i="1"/>
  <c r="P1689" i="1"/>
  <c r="P3292" i="1"/>
  <c r="P51" i="1"/>
  <c r="P1115" i="1"/>
  <c r="P1066" i="1"/>
  <c r="P3033" i="1"/>
  <c r="P3621" i="1"/>
  <c r="P3474" i="1"/>
  <c r="P3327" i="1"/>
  <c r="P1619" i="1"/>
  <c r="P639" i="1"/>
  <c r="P2676" i="1"/>
  <c r="P3551" i="1"/>
  <c r="P793" i="1"/>
  <c r="P317" i="1"/>
  <c r="P833" i="1"/>
  <c r="P1227" i="1"/>
  <c r="P1913" i="1"/>
  <c r="P520" i="1"/>
  <c r="P254" i="1"/>
  <c r="P975" i="1"/>
  <c r="P1906" i="1"/>
  <c r="P1850" i="1"/>
  <c r="P3061" i="1"/>
  <c r="P3467" i="1"/>
  <c r="P2970" i="1"/>
  <c r="P3516" i="1"/>
  <c r="P3376" i="1"/>
  <c r="P3523" i="1"/>
  <c r="P3495" i="1"/>
  <c r="P3341" i="1"/>
  <c r="P3565" i="1"/>
  <c r="P3355" i="1"/>
  <c r="P3543" i="1"/>
  <c r="P1213" i="1"/>
  <c r="P3451" i="1"/>
  <c r="P1836" i="1"/>
  <c r="P86" i="1"/>
  <c r="P954" i="1"/>
  <c r="P1766" i="1"/>
  <c r="P1087" i="1"/>
  <c r="P1591" i="1"/>
  <c r="P2032" i="1"/>
  <c r="P2403" i="1"/>
  <c r="P2361" i="1"/>
  <c r="P1794" i="1"/>
  <c r="P2375" i="1"/>
  <c r="P2445" i="1"/>
  <c r="P2193" i="1"/>
  <c r="P2697" i="1"/>
  <c r="P2928" i="1"/>
  <c r="P3320" i="1"/>
  <c r="P1864" i="1"/>
  <c r="P2620" i="1"/>
  <c r="P2900" i="1"/>
  <c r="P1948" i="1"/>
  <c r="P2466" i="1"/>
  <c r="P2172" i="1"/>
  <c r="P3012" i="1"/>
  <c r="P1955" i="1"/>
  <c r="P2340" i="1"/>
  <c r="P2760" i="1"/>
  <c r="P3269" i="1"/>
  <c r="P3110" i="1"/>
  <c r="P2956" i="1"/>
  <c r="P2809" i="1"/>
  <c r="P2648" i="1"/>
  <c r="P2221" i="1"/>
  <c r="P1898" i="1"/>
  <c r="P2991" i="1"/>
  <c r="P79" i="1"/>
  <c r="P667" i="1"/>
  <c r="P989" i="1"/>
  <c r="P1472" i="1"/>
  <c r="P1332" i="1"/>
  <c r="P1549" i="1"/>
  <c r="P233" i="1"/>
  <c r="P737" i="1"/>
  <c r="P1443" i="1"/>
  <c r="P1801" i="1"/>
  <c r="P1150" i="1"/>
  <c r="P3369" i="1"/>
  <c r="P695" i="1"/>
  <c r="P527" i="1"/>
  <c r="P1077" i="1"/>
  <c r="P3572" i="1"/>
  <c r="P1787" i="1"/>
  <c r="P3642" i="1"/>
  <c r="P3348" i="1"/>
  <c r="P114" i="1"/>
  <c r="S2" i="2"/>
  <c r="D4" i="3"/>
  <c r="D5" i="3" s="1"/>
  <c r="D3" i="3"/>
  <c r="D2" i="3"/>
  <c r="Q559" i="1" l="1"/>
  <c r="I25" i="2"/>
  <c r="C25" i="2"/>
  <c r="K25" i="2"/>
  <c r="H25" i="2"/>
  <c r="J25" i="2"/>
  <c r="D25" i="2"/>
  <c r="L25" i="2"/>
  <c r="B25" i="2"/>
  <c r="E25" i="2"/>
  <c r="M25" i="2"/>
  <c r="F25" i="2"/>
  <c r="G25" i="2"/>
  <c r="Q1929" i="1" l="1"/>
  <c r="Q2447" i="1"/>
  <c r="Q2935" i="1"/>
  <c r="Q2569" i="1"/>
  <c r="Q3604" i="1"/>
  <c r="Q1505" i="1"/>
  <c r="Q3300" i="1"/>
  <c r="Q1533" i="1"/>
  <c r="Q2385" i="1"/>
  <c r="Q2143" i="1"/>
  <c r="Q2690" i="1"/>
  <c r="Q2660" i="1"/>
  <c r="Q833" i="1"/>
  <c r="Q378" i="1"/>
  <c r="Q3573" i="1"/>
  <c r="Q2020" i="1"/>
  <c r="Q774" i="1"/>
  <c r="Q863" i="1"/>
  <c r="Q286" i="1"/>
  <c r="Q194" i="1"/>
  <c r="Q1260" i="1"/>
  <c r="Q3208" i="1"/>
  <c r="Q2082" i="1"/>
  <c r="Q2600" i="1"/>
  <c r="Q2721" i="1"/>
  <c r="Q1413" i="1"/>
  <c r="Q986" i="1"/>
  <c r="Q924" i="1"/>
  <c r="Q3390" i="1"/>
  <c r="Q1229" i="1"/>
  <c r="Q1870" i="1"/>
  <c r="Q256" i="1"/>
  <c r="Q2629" i="1"/>
  <c r="Q1016" i="1"/>
  <c r="Q2173" i="1"/>
  <c r="Q682" i="1"/>
  <c r="Q529" i="1"/>
  <c r="Q1352" i="1"/>
  <c r="Q44" i="1"/>
  <c r="Q3451" i="1"/>
  <c r="Q2994" i="1"/>
  <c r="Q2355" i="1"/>
  <c r="Q2051" i="1"/>
  <c r="Q2508" i="1"/>
  <c r="Q621" i="1"/>
  <c r="Q468" i="1"/>
  <c r="Q2324" i="1"/>
  <c r="Q2751" i="1"/>
  <c r="Q1382" i="1"/>
  <c r="Q2843" i="1"/>
  <c r="Q2294" i="1"/>
  <c r="Q1443" i="1"/>
  <c r="Q2416" i="1"/>
  <c r="Q3481" i="1"/>
  <c r="Q1199" i="1"/>
  <c r="Q651" i="1"/>
  <c r="Q347" i="1"/>
  <c r="Q3359" i="1"/>
  <c r="Q3420" i="1"/>
  <c r="Q1625" i="1"/>
  <c r="Q3331" i="1"/>
  <c r="Q317" i="1"/>
  <c r="Q409" i="1"/>
  <c r="Q2263" i="1"/>
  <c r="Q225" i="1"/>
  <c r="Q164" i="1"/>
  <c r="Q590" i="1"/>
  <c r="Q743" i="1"/>
  <c r="Q1808" i="1"/>
  <c r="Q3116" i="1"/>
  <c r="Q894" i="1"/>
  <c r="Q2904" i="1"/>
  <c r="Q1321" i="1"/>
  <c r="Q2874" i="1"/>
  <c r="Q1047" i="1"/>
  <c r="Q3147" i="1"/>
  <c r="Q2782" i="1"/>
  <c r="Q1564" i="1"/>
  <c r="Q2966" i="1"/>
  <c r="Q1959" i="1"/>
  <c r="Q3512" i="1"/>
  <c r="Q3269" i="1"/>
  <c r="Q72" i="1"/>
  <c r="Q2538" i="1"/>
  <c r="Q1139" i="1"/>
  <c r="Q3239" i="1"/>
  <c r="Q1290" i="1"/>
  <c r="Q1898" i="1"/>
  <c r="Q1108" i="1"/>
  <c r="Q2813" i="1"/>
  <c r="Q2477" i="1"/>
  <c r="Q103" i="1"/>
  <c r="Q2204" i="1"/>
  <c r="Q1990" i="1"/>
  <c r="Q1168" i="1"/>
  <c r="Q802" i="1"/>
  <c r="Q1686" i="1"/>
  <c r="Q712" i="1"/>
  <c r="Q3055" i="1"/>
  <c r="Q1077" i="1"/>
  <c r="Q2235" i="1"/>
  <c r="Q498" i="1"/>
  <c r="Q1474" i="1"/>
  <c r="Q1717" i="1"/>
  <c r="Q3634" i="1"/>
  <c r="Q3086" i="1"/>
  <c r="Q1839" i="1"/>
  <c r="Q955" i="1"/>
  <c r="Q3025" i="1"/>
  <c r="Q437" i="1"/>
  <c r="Q3665" i="1"/>
  <c r="Q1747" i="1"/>
  <c r="Q3543" i="1"/>
  <c r="Q133" i="1"/>
  <c r="Q2112" i="1"/>
  <c r="Q1594" i="1"/>
  <c r="Q1655" i="1"/>
  <c r="Q3178" i="1"/>
  <c r="Q1778" i="1"/>
  <c r="I26" i="2"/>
  <c r="I31" i="2" s="1"/>
  <c r="B26" i="2"/>
  <c r="B31" i="2" s="1"/>
  <c r="L26" i="2"/>
  <c r="L31" i="2" s="1"/>
  <c r="D26" i="2"/>
  <c r="D31" i="2" s="1"/>
  <c r="J26" i="2"/>
  <c r="J31" i="2" s="1"/>
  <c r="G26" i="2"/>
  <c r="G31" i="2" s="1"/>
  <c r="H26" i="2"/>
  <c r="H31" i="2" s="1"/>
  <c r="F26" i="2"/>
  <c r="F31" i="2" s="1"/>
  <c r="K26" i="2"/>
  <c r="K31" i="2" s="1"/>
  <c r="M26" i="2"/>
  <c r="M31" i="2" s="1"/>
  <c r="C26" i="2"/>
  <c r="C31" i="2" s="1"/>
  <c r="E26" i="2"/>
  <c r="E31" i="2" s="1"/>
  <c r="E14" i="1"/>
  <c r="U14" i="1" s="1"/>
  <c r="E15" i="1"/>
  <c r="U15" i="1" s="1"/>
  <c r="E16" i="1"/>
  <c r="U16" i="1" s="1"/>
  <c r="E17" i="1"/>
  <c r="U17" i="1" s="1"/>
  <c r="E18" i="1"/>
  <c r="U18" i="1" s="1"/>
  <c r="E19" i="1"/>
  <c r="U19" i="1" s="1"/>
  <c r="E20" i="1"/>
  <c r="U20" i="1" s="1"/>
  <c r="E21" i="1"/>
  <c r="U21" i="1" s="1"/>
  <c r="E22" i="1"/>
  <c r="U22" i="1" s="1"/>
  <c r="E23" i="1"/>
  <c r="U23" i="1" s="1"/>
  <c r="E24" i="1"/>
  <c r="U24" i="1" s="1"/>
  <c r="E25" i="1"/>
  <c r="U25" i="1" s="1"/>
  <c r="E26" i="1"/>
  <c r="U26" i="1" s="1"/>
  <c r="E27" i="1"/>
  <c r="U27" i="1" s="1"/>
  <c r="E28" i="1"/>
  <c r="U28" i="1" s="1"/>
  <c r="E29" i="1"/>
  <c r="U29" i="1" s="1"/>
  <c r="E30" i="1"/>
  <c r="U30" i="1" s="1"/>
  <c r="E31" i="1"/>
  <c r="U31" i="1" s="1"/>
  <c r="E32" i="1"/>
  <c r="U32" i="1" s="1"/>
  <c r="E33" i="1"/>
  <c r="U33" i="1" s="1"/>
  <c r="E34" i="1"/>
  <c r="U34" i="1" s="1"/>
  <c r="E35" i="1"/>
  <c r="U35" i="1" s="1"/>
  <c r="E36" i="1"/>
  <c r="U36" i="1" s="1"/>
  <c r="E37" i="1"/>
  <c r="U37" i="1" s="1"/>
  <c r="E38" i="1"/>
  <c r="U38" i="1" s="1"/>
  <c r="E39" i="1"/>
  <c r="U39" i="1" s="1"/>
  <c r="E40" i="1"/>
  <c r="U40" i="1" s="1"/>
  <c r="E41" i="1"/>
  <c r="U41" i="1" s="1"/>
  <c r="E42" i="1"/>
  <c r="U42" i="1" s="1"/>
  <c r="E43" i="1"/>
  <c r="U43" i="1" s="1"/>
  <c r="E44" i="1"/>
  <c r="U44" i="1" s="1"/>
  <c r="E45" i="1"/>
  <c r="U45" i="1" s="1"/>
  <c r="E46" i="1"/>
  <c r="U46" i="1" s="1"/>
  <c r="E47" i="1"/>
  <c r="U47" i="1" s="1"/>
  <c r="E48" i="1"/>
  <c r="U48" i="1" s="1"/>
  <c r="E49" i="1"/>
  <c r="U49" i="1" s="1"/>
  <c r="E50" i="1"/>
  <c r="U50" i="1" s="1"/>
  <c r="E51" i="1"/>
  <c r="U51" i="1" s="1"/>
  <c r="E52" i="1"/>
  <c r="U52" i="1" s="1"/>
  <c r="E53" i="1"/>
  <c r="U53" i="1" s="1"/>
  <c r="E54" i="1"/>
  <c r="U54" i="1" s="1"/>
  <c r="E55" i="1"/>
  <c r="U55" i="1" s="1"/>
  <c r="E56" i="1"/>
  <c r="U56" i="1" s="1"/>
  <c r="E57" i="1"/>
  <c r="U57" i="1" s="1"/>
  <c r="E58" i="1"/>
  <c r="U58" i="1" s="1"/>
  <c r="E59" i="1"/>
  <c r="U59" i="1" s="1"/>
  <c r="E60" i="1"/>
  <c r="U60" i="1" s="1"/>
  <c r="E61" i="1"/>
  <c r="U61" i="1" s="1"/>
  <c r="E62" i="1"/>
  <c r="U62" i="1" s="1"/>
  <c r="E63" i="1"/>
  <c r="U63" i="1" s="1"/>
  <c r="E64" i="1"/>
  <c r="U64" i="1" s="1"/>
  <c r="E65" i="1"/>
  <c r="U65" i="1" s="1"/>
  <c r="E66" i="1"/>
  <c r="U66" i="1" s="1"/>
  <c r="E67" i="1"/>
  <c r="U67" i="1" s="1"/>
  <c r="E68" i="1"/>
  <c r="U68" i="1" s="1"/>
  <c r="E69" i="1"/>
  <c r="U69" i="1" s="1"/>
  <c r="E70" i="1"/>
  <c r="U70" i="1" s="1"/>
  <c r="E71" i="1"/>
  <c r="U71" i="1" s="1"/>
  <c r="E72" i="1"/>
  <c r="U72" i="1" s="1"/>
  <c r="E73" i="1"/>
  <c r="U73" i="1" s="1"/>
  <c r="E74" i="1"/>
  <c r="U74" i="1" s="1"/>
  <c r="E75" i="1"/>
  <c r="U75" i="1" s="1"/>
  <c r="E76" i="1"/>
  <c r="U76" i="1" s="1"/>
  <c r="E77" i="1"/>
  <c r="U77" i="1" s="1"/>
  <c r="E78" i="1"/>
  <c r="U78" i="1" s="1"/>
  <c r="E79" i="1"/>
  <c r="U79" i="1" s="1"/>
  <c r="E80" i="1"/>
  <c r="U80" i="1" s="1"/>
  <c r="E81" i="1"/>
  <c r="U81" i="1" s="1"/>
  <c r="E82" i="1"/>
  <c r="U82" i="1" s="1"/>
  <c r="E83" i="1"/>
  <c r="U83" i="1" s="1"/>
  <c r="E84" i="1"/>
  <c r="U84" i="1" s="1"/>
  <c r="E85" i="1"/>
  <c r="U85" i="1" s="1"/>
  <c r="E86" i="1"/>
  <c r="U86" i="1" s="1"/>
  <c r="E87" i="1"/>
  <c r="U87" i="1" s="1"/>
  <c r="E88" i="1"/>
  <c r="U88" i="1" s="1"/>
  <c r="E89" i="1"/>
  <c r="U89" i="1" s="1"/>
  <c r="E90" i="1"/>
  <c r="U90" i="1" s="1"/>
  <c r="E91" i="1"/>
  <c r="U91" i="1" s="1"/>
  <c r="E92" i="1"/>
  <c r="U92" i="1" s="1"/>
  <c r="E93" i="1"/>
  <c r="U93" i="1" s="1"/>
  <c r="E94" i="1"/>
  <c r="U94" i="1" s="1"/>
  <c r="E95" i="1"/>
  <c r="U95" i="1" s="1"/>
  <c r="E96" i="1"/>
  <c r="U96" i="1" s="1"/>
  <c r="E97" i="1"/>
  <c r="U97" i="1" s="1"/>
  <c r="E98" i="1"/>
  <c r="U98" i="1" s="1"/>
  <c r="E99" i="1"/>
  <c r="U99" i="1" s="1"/>
  <c r="E100" i="1"/>
  <c r="U100" i="1" s="1"/>
  <c r="E101" i="1"/>
  <c r="U101" i="1" s="1"/>
  <c r="E102" i="1"/>
  <c r="U102" i="1" s="1"/>
  <c r="E103" i="1"/>
  <c r="U103" i="1" s="1"/>
  <c r="E104" i="1"/>
  <c r="U104" i="1" s="1"/>
  <c r="E105" i="1"/>
  <c r="U105" i="1" s="1"/>
  <c r="E106" i="1"/>
  <c r="U106" i="1" s="1"/>
  <c r="E107" i="1"/>
  <c r="U107" i="1" s="1"/>
  <c r="E108" i="1"/>
  <c r="U108" i="1" s="1"/>
  <c r="E109" i="1"/>
  <c r="U109" i="1" s="1"/>
  <c r="E110" i="1"/>
  <c r="U110" i="1" s="1"/>
  <c r="E111" i="1"/>
  <c r="U111" i="1" s="1"/>
  <c r="E112" i="1"/>
  <c r="U112" i="1" s="1"/>
  <c r="E113" i="1"/>
  <c r="U113" i="1" s="1"/>
  <c r="E114" i="1"/>
  <c r="U114" i="1" s="1"/>
  <c r="E115" i="1"/>
  <c r="U115" i="1" s="1"/>
  <c r="E116" i="1"/>
  <c r="U116" i="1" s="1"/>
  <c r="E117" i="1"/>
  <c r="U117" i="1" s="1"/>
  <c r="E118" i="1"/>
  <c r="U118" i="1" s="1"/>
  <c r="E119" i="1"/>
  <c r="U119" i="1" s="1"/>
  <c r="E120" i="1"/>
  <c r="U120" i="1" s="1"/>
  <c r="E121" i="1"/>
  <c r="U121" i="1" s="1"/>
  <c r="E122" i="1"/>
  <c r="U122" i="1" s="1"/>
  <c r="E123" i="1"/>
  <c r="U123" i="1" s="1"/>
  <c r="E124" i="1"/>
  <c r="U124" i="1" s="1"/>
  <c r="E125" i="1"/>
  <c r="U125" i="1" s="1"/>
  <c r="E126" i="1"/>
  <c r="U126" i="1" s="1"/>
  <c r="E127" i="1"/>
  <c r="U127" i="1" s="1"/>
  <c r="E128" i="1"/>
  <c r="U128" i="1" s="1"/>
  <c r="E129" i="1"/>
  <c r="U129" i="1" s="1"/>
  <c r="E130" i="1"/>
  <c r="U130" i="1" s="1"/>
  <c r="E131" i="1"/>
  <c r="U131" i="1" s="1"/>
  <c r="E132" i="1"/>
  <c r="U132" i="1" s="1"/>
  <c r="E133" i="1"/>
  <c r="U133" i="1" s="1"/>
  <c r="E134" i="1"/>
  <c r="U134" i="1" s="1"/>
  <c r="E135" i="1"/>
  <c r="U135" i="1" s="1"/>
  <c r="E136" i="1"/>
  <c r="U136" i="1" s="1"/>
  <c r="E137" i="1"/>
  <c r="U137" i="1" s="1"/>
  <c r="E138" i="1"/>
  <c r="U138" i="1" s="1"/>
  <c r="E139" i="1"/>
  <c r="U139" i="1" s="1"/>
  <c r="E140" i="1"/>
  <c r="U140" i="1" s="1"/>
  <c r="E141" i="1"/>
  <c r="U141" i="1" s="1"/>
  <c r="E142" i="1"/>
  <c r="U142" i="1" s="1"/>
  <c r="E143" i="1"/>
  <c r="U143" i="1" s="1"/>
  <c r="E144" i="1"/>
  <c r="U144" i="1" s="1"/>
  <c r="E145" i="1"/>
  <c r="U145" i="1" s="1"/>
  <c r="E146" i="1"/>
  <c r="U146" i="1" s="1"/>
  <c r="E147" i="1"/>
  <c r="U147" i="1" s="1"/>
  <c r="E148" i="1"/>
  <c r="U148" i="1" s="1"/>
  <c r="E149" i="1"/>
  <c r="U149" i="1" s="1"/>
  <c r="E150" i="1"/>
  <c r="U150" i="1" s="1"/>
  <c r="E151" i="1"/>
  <c r="U151" i="1" s="1"/>
  <c r="E152" i="1"/>
  <c r="U152" i="1" s="1"/>
  <c r="E153" i="1"/>
  <c r="U153" i="1" s="1"/>
  <c r="E154" i="1"/>
  <c r="U154" i="1" s="1"/>
  <c r="E155" i="1"/>
  <c r="U155" i="1" s="1"/>
  <c r="E156" i="1"/>
  <c r="U156" i="1" s="1"/>
  <c r="E157" i="1"/>
  <c r="U157" i="1" s="1"/>
  <c r="E158" i="1"/>
  <c r="U158" i="1" s="1"/>
  <c r="E159" i="1"/>
  <c r="U159" i="1" s="1"/>
  <c r="E160" i="1"/>
  <c r="U160" i="1" s="1"/>
  <c r="E161" i="1"/>
  <c r="U161" i="1" s="1"/>
  <c r="E162" i="1"/>
  <c r="U162" i="1" s="1"/>
  <c r="E163" i="1"/>
  <c r="U163" i="1" s="1"/>
  <c r="E164" i="1"/>
  <c r="U164" i="1" s="1"/>
  <c r="E165" i="1"/>
  <c r="E166" i="1"/>
  <c r="U166" i="1" s="1"/>
  <c r="E167" i="1"/>
  <c r="U167" i="1" s="1"/>
  <c r="E168" i="1"/>
  <c r="U168" i="1" s="1"/>
  <c r="E169" i="1"/>
  <c r="U169" i="1" s="1"/>
  <c r="E170" i="1"/>
  <c r="U170" i="1" s="1"/>
  <c r="E171" i="1"/>
  <c r="U171" i="1" s="1"/>
  <c r="E172" i="1"/>
  <c r="U172" i="1" s="1"/>
  <c r="E173" i="1"/>
  <c r="U173" i="1" s="1"/>
  <c r="E174" i="1"/>
  <c r="U174" i="1" s="1"/>
  <c r="E175" i="1"/>
  <c r="U175" i="1" s="1"/>
  <c r="E176" i="1"/>
  <c r="U176" i="1" s="1"/>
  <c r="E177" i="1"/>
  <c r="U177" i="1" s="1"/>
  <c r="E178" i="1"/>
  <c r="U178" i="1" s="1"/>
  <c r="E179" i="1"/>
  <c r="U179" i="1" s="1"/>
  <c r="E180" i="1"/>
  <c r="U180" i="1" s="1"/>
  <c r="E181" i="1"/>
  <c r="U181" i="1" s="1"/>
  <c r="E182" i="1"/>
  <c r="U182" i="1" s="1"/>
  <c r="E183" i="1"/>
  <c r="U183" i="1" s="1"/>
  <c r="E184" i="1"/>
  <c r="U184" i="1" s="1"/>
  <c r="E185" i="1"/>
  <c r="U185" i="1" s="1"/>
  <c r="E186" i="1"/>
  <c r="U186" i="1" s="1"/>
  <c r="E187" i="1"/>
  <c r="U187" i="1" s="1"/>
  <c r="E188" i="1"/>
  <c r="U188" i="1" s="1"/>
  <c r="E189" i="1"/>
  <c r="U189" i="1" s="1"/>
  <c r="E190" i="1"/>
  <c r="U190" i="1" s="1"/>
  <c r="E191" i="1"/>
  <c r="U191" i="1" s="1"/>
  <c r="E192" i="1"/>
  <c r="U192" i="1" s="1"/>
  <c r="E193" i="1"/>
  <c r="U193" i="1" s="1"/>
  <c r="E194" i="1"/>
  <c r="U194" i="1" s="1"/>
  <c r="E195" i="1"/>
  <c r="U195" i="1" s="1"/>
  <c r="E196" i="1"/>
  <c r="U196" i="1" s="1"/>
  <c r="E197" i="1"/>
  <c r="U197" i="1" s="1"/>
  <c r="E198" i="1"/>
  <c r="U198" i="1" s="1"/>
  <c r="E199" i="1"/>
  <c r="U199" i="1" s="1"/>
  <c r="E200" i="1"/>
  <c r="U200" i="1" s="1"/>
  <c r="E201" i="1"/>
  <c r="U201" i="1" s="1"/>
  <c r="E202" i="1"/>
  <c r="U202" i="1" s="1"/>
  <c r="E203" i="1"/>
  <c r="U203" i="1" s="1"/>
  <c r="E204" i="1"/>
  <c r="U204" i="1" s="1"/>
  <c r="E205" i="1"/>
  <c r="U205" i="1" s="1"/>
  <c r="E206" i="1"/>
  <c r="U206" i="1" s="1"/>
  <c r="E207" i="1"/>
  <c r="U207" i="1" s="1"/>
  <c r="E208" i="1"/>
  <c r="U208" i="1" s="1"/>
  <c r="E209" i="1"/>
  <c r="U209" i="1" s="1"/>
  <c r="E210" i="1"/>
  <c r="U210" i="1" s="1"/>
  <c r="E211" i="1"/>
  <c r="U211" i="1" s="1"/>
  <c r="E212" i="1"/>
  <c r="U212" i="1" s="1"/>
  <c r="E213" i="1"/>
  <c r="U213" i="1" s="1"/>
  <c r="E214" i="1"/>
  <c r="U214" i="1" s="1"/>
  <c r="E215" i="1"/>
  <c r="U215" i="1" s="1"/>
  <c r="E216" i="1"/>
  <c r="U216" i="1" s="1"/>
  <c r="E217" i="1"/>
  <c r="U217" i="1" s="1"/>
  <c r="E218" i="1"/>
  <c r="U218" i="1" s="1"/>
  <c r="E219" i="1"/>
  <c r="U219" i="1" s="1"/>
  <c r="E220" i="1"/>
  <c r="U220" i="1" s="1"/>
  <c r="E221" i="1"/>
  <c r="U221" i="1" s="1"/>
  <c r="E222" i="1"/>
  <c r="U222" i="1" s="1"/>
  <c r="E223" i="1"/>
  <c r="U223" i="1" s="1"/>
  <c r="E224" i="1"/>
  <c r="U224" i="1" s="1"/>
  <c r="E225" i="1"/>
  <c r="U225" i="1" s="1"/>
  <c r="E226" i="1"/>
  <c r="U226" i="1" s="1"/>
  <c r="E227" i="1"/>
  <c r="U227" i="1" s="1"/>
  <c r="E228" i="1"/>
  <c r="U228" i="1" s="1"/>
  <c r="E229" i="1"/>
  <c r="U229" i="1" s="1"/>
  <c r="E230" i="1"/>
  <c r="U230" i="1" s="1"/>
  <c r="E231" i="1"/>
  <c r="U231" i="1" s="1"/>
  <c r="E232" i="1"/>
  <c r="U232" i="1" s="1"/>
  <c r="E233" i="1"/>
  <c r="U233" i="1" s="1"/>
  <c r="E234" i="1"/>
  <c r="U234" i="1" s="1"/>
  <c r="E235" i="1"/>
  <c r="U235" i="1" s="1"/>
  <c r="E236" i="1"/>
  <c r="U236" i="1" s="1"/>
  <c r="E237" i="1"/>
  <c r="U237" i="1" s="1"/>
  <c r="E238" i="1"/>
  <c r="U238" i="1" s="1"/>
  <c r="E239" i="1"/>
  <c r="U239" i="1" s="1"/>
  <c r="E240" i="1"/>
  <c r="U240" i="1" s="1"/>
  <c r="E241" i="1"/>
  <c r="U241" i="1" s="1"/>
  <c r="E242" i="1"/>
  <c r="U242" i="1" s="1"/>
  <c r="E243" i="1"/>
  <c r="U243" i="1" s="1"/>
  <c r="E244" i="1"/>
  <c r="U244" i="1" s="1"/>
  <c r="E245" i="1"/>
  <c r="U245" i="1" s="1"/>
  <c r="E246" i="1"/>
  <c r="U246" i="1" s="1"/>
  <c r="E247" i="1"/>
  <c r="U247" i="1" s="1"/>
  <c r="E248" i="1"/>
  <c r="U248" i="1" s="1"/>
  <c r="E249" i="1"/>
  <c r="U249" i="1" s="1"/>
  <c r="E250" i="1"/>
  <c r="U250" i="1" s="1"/>
  <c r="E251" i="1"/>
  <c r="U251" i="1" s="1"/>
  <c r="E252" i="1"/>
  <c r="U252" i="1" s="1"/>
  <c r="E253" i="1"/>
  <c r="U253" i="1" s="1"/>
  <c r="E254" i="1"/>
  <c r="U254" i="1" s="1"/>
  <c r="E255" i="1"/>
  <c r="U255" i="1" s="1"/>
  <c r="E256" i="1"/>
  <c r="U256" i="1" s="1"/>
  <c r="E257" i="1"/>
  <c r="U257" i="1" s="1"/>
  <c r="E258" i="1"/>
  <c r="U258" i="1" s="1"/>
  <c r="E259" i="1"/>
  <c r="U259" i="1" s="1"/>
  <c r="E260" i="1"/>
  <c r="U260" i="1" s="1"/>
  <c r="E261" i="1"/>
  <c r="U261" i="1" s="1"/>
  <c r="E262" i="1"/>
  <c r="U262" i="1" s="1"/>
  <c r="E263" i="1"/>
  <c r="U263" i="1" s="1"/>
  <c r="E264" i="1"/>
  <c r="U264" i="1" s="1"/>
  <c r="E265" i="1"/>
  <c r="U265" i="1" s="1"/>
  <c r="E266" i="1"/>
  <c r="U266" i="1" s="1"/>
  <c r="E267" i="1"/>
  <c r="U267" i="1" s="1"/>
  <c r="E268" i="1"/>
  <c r="U268" i="1" s="1"/>
  <c r="E269" i="1"/>
  <c r="U269" i="1" s="1"/>
  <c r="E270" i="1"/>
  <c r="U270" i="1" s="1"/>
  <c r="E271" i="1"/>
  <c r="U271" i="1" s="1"/>
  <c r="E272" i="1"/>
  <c r="U272" i="1" s="1"/>
  <c r="E273" i="1"/>
  <c r="U273" i="1" s="1"/>
  <c r="E274" i="1"/>
  <c r="U274" i="1" s="1"/>
  <c r="E275" i="1"/>
  <c r="U275" i="1" s="1"/>
  <c r="E276" i="1"/>
  <c r="U276" i="1" s="1"/>
  <c r="E277" i="1"/>
  <c r="U277" i="1" s="1"/>
  <c r="E278" i="1"/>
  <c r="U278" i="1" s="1"/>
  <c r="E279" i="1"/>
  <c r="U279" i="1" s="1"/>
  <c r="E280" i="1"/>
  <c r="U280" i="1" s="1"/>
  <c r="E281" i="1"/>
  <c r="U281" i="1" s="1"/>
  <c r="E282" i="1"/>
  <c r="U282" i="1" s="1"/>
  <c r="E283" i="1"/>
  <c r="U283" i="1" s="1"/>
  <c r="E284" i="1"/>
  <c r="U284" i="1" s="1"/>
  <c r="E285" i="1"/>
  <c r="U285" i="1" s="1"/>
  <c r="E286" i="1"/>
  <c r="U286" i="1" s="1"/>
  <c r="E287" i="1"/>
  <c r="U287" i="1" s="1"/>
  <c r="E288" i="1"/>
  <c r="U288" i="1" s="1"/>
  <c r="E289" i="1"/>
  <c r="U289" i="1" s="1"/>
  <c r="E290" i="1"/>
  <c r="U290" i="1" s="1"/>
  <c r="E291" i="1"/>
  <c r="U291" i="1" s="1"/>
  <c r="E292" i="1"/>
  <c r="U292" i="1" s="1"/>
  <c r="E293" i="1"/>
  <c r="U293" i="1" s="1"/>
  <c r="E294" i="1"/>
  <c r="U294" i="1" s="1"/>
  <c r="E295" i="1"/>
  <c r="U295" i="1" s="1"/>
  <c r="E296" i="1"/>
  <c r="U296" i="1" s="1"/>
  <c r="E297" i="1"/>
  <c r="U297" i="1" s="1"/>
  <c r="E298" i="1"/>
  <c r="U298" i="1" s="1"/>
  <c r="E299" i="1"/>
  <c r="U299" i="1" s="1"/>
  <c r="E300" i="1"/>
  <c r="U300" i="1" s="1"/>
  <c r="E301" i="1"/>
  <c r="U301" i="1" s="1"/>
  <c r="E302" i="1"/>
  <c r="U302" i="1" s="1"/>
  <c r="E303" i="1"/>
  <c r="U303" i="1" s="1"/>
  <c r="E304" i="1"/>
  <c r="U304" i="1" s="1"/>
  <c r="E305" i="1"/>
  <c r="U305" i="1" s="1"/>
  <c r="E306" i="1"/>
  <c r="U306" i="1" s="1"/>
  <c r="E307" i="1"/>
  <c r="U307" i="1" s="1"/>
  <c r="E308" i="1"/>
  <c r="U308" i="1" s="1"/>
  <c r="E309" i="1"/>
  <c r="U309" i="1" s="1"/>
  <c r="E310" i="1"/>
  <c r="U310" i="1" s="1"/>
  <c r="E311" i="1"/>
  <c r="U311" i="1" s="1"/>
  <c r="E312" i="1"/>
  <c r="U312" i="1" s="1"/>
  <c r="E313" i="1"/>
  <c r="U313" i="1" s="1"/>
  <c r="E314" i="1"/>
  <c r="U314" i="1" s="1"/>
  <c r="E315" i="1"/>
  <c r="U315" i="1" s="1"/>
  <c r="E316" i="1"/>
  <c r="U316" i="1" s="1"/>
  <c r="E317" i="1"/>
  <c r="U317" i="1" s="1"/>
  <c r="E318" i="1"/>
  <c r="U318" i="1" s="1"/>
  <c r="E319" i="1"/>
  <c r="U319" i="1" s="1"/>
  <c r="E320" i="1"/>
  <c r="U320" i="1" s="1"/>
  <c r="E321" i="1"/>
  <c r="U321" i="1" s="1"/>
  <c r="E322" i="1"/>
  <c r="U322" i="1" s="1"/>
  <c r="E323" i="1"/>
  <c r="U323" i="1" s="1"/>
  <c r="E324" i="1"/>
  <c r="U324" i="1" s="1"/>
  <c r="E325" i="1"/>
  <c r="U325" i="1" s="1"/>
  <c r="E326" i="1"/>
  <c r="U326" i="1" s="1"/>
  <c r="E327" i="1"/>
  <c r="U327" i="1" s="1"/>
  <c r="E328" i="1"/>
  <c r="U328" i="1" s="1"/>
  <c r="E329" i="1"/>
  <c r="U329" i="1" s="1"/>
  <c r="E330" i="1"/>
  <c r="U330" i="1" s="1"/>
  <c r="E331" i="1"/>
  <c r="U331" i="1" s="1"/>
  <c r="E332" i="1"/>
  <c r="U332" i="1" s="1"/>
  <c r="E333" i="1"/>
  <c r="U333" i="1" s="1"/>
  <c r="E334" i="1"/>
  <c r="U334" i="1" s="1"/>
  <c r="E335" i="1"/>
  <c r="U335" i="1" s="1"/>
  <c r="E336" i="1"/>
  <c r="U336" i="1" s="1"/>
  <c r="E337" i="1"/>
  <c r="U337" i="1" s="1"/>
  <c r="E338" i="1"/>
  <c r="U338" i="1" s="1"/>
  <c r="E339" i="1"/>
  <c r="U339" i="1" s="1"/>
  <c r="E340" i="1"/>
  <c r="U340" i="1" s="1"/>
  <c r="E341" i="1"/>
  <c r="U341" i="1" s="1"/>
  <c r="E342" i="1"/>
  <c r="U342" i="1" s="1"/>
  <c r="E343" i="1"/>
  <c r="U343" i="1" s="1"/>
  <c r="E344" i="1"/>
  <c r="U344" i="1" s="1"/>
  <c r="E345" i="1"/>
  <c r="U345" i="1" s="1"/>
  <c r="E346" i="1"/>
  <c r="U346" i="1" s="1"/>
  <c r="E347" i="1"/>
  <c r="U347" i="1" s="1"/>
  <c r="E348" i="1"/>
  <c r="U348" i="1" s="1"/>
  <c r="E349" i="1"/>
  <c r="U349" i="1" s="1"/>
  <c r="E350" i="1"/>
  <c r="U350" i="1" s="1"/>
  <c r="E351" i="1"/>
  <c r="U351" i="1" s="1"/>
  <c r="E352" i="1"/>
  <c r="U352" i="1" s="1"/>
  <c r="E353" i="1"/>
  <c r="U353" i="1" s="1"/>
  <c r="E354" i="1"/>
  <c r="U354" i="1" s="1"/>
  <c r="E355" i="1"/>
  <c r="U355" i="1" s="1"/>
  <c r="E356" i="1"/>
  <c r="U356" i="1" s="1"/>
  <c r="E357" i="1"/>
  <c r="U357" i="1" s="1"/>
  <c r="E358" i="1"/>
  <c r="U358" i="1" s="1"/>
  <c r="E359" i="1"/>
  <c r="U359" i="1" s="1"/>
  <c r="E360" i="1"/>
  <c r="U360" i="1" s="1"/>
  <c r="E361" i="1"/>
  <c r="U361" i="1" s="1"/>
  <c r="E362" i="1"/>
  <c r="U362" i="1" s="1"/>
  <c r="E363" i="1"/>
  <c r="U363" i="1" s="1"/>
  <c r="E364" i="1"/>
  <c r="U364" i="1" s="1"/>
  <c r="E365" i="1"/>
  <c r="U365" i="1" s="1"/>
  <c r="E366" i="1"/>
  <c r="U366" i="1" s="1"/>
  <c r="E367" i="1"/>
  <c r="U367" i="1" s="1"/>
  <c r="E368" i="1"/>
  <c r="U368" i="1" s="1"/>
  <c r="E369" i="1"/>
  <c r="U369" i="1" s="1"/>
  <c r="E370" i="1"/>
  <c r="U370" i="1" s="1"/>
  <c r="E371" i="1"/>
  <c r="U371" i="1" s="1"/>
  <c r="E372" i="1"/>
  <c r="U372" i="1" s="1"/>
  <c r="E373" i="1"/>
  <c r="U373" i="1" s="1"/>
  <c r="E374" i="1"/>
  <c r="U374" i="1" s="1"/>
  <c r="E375" i="1"/>
  <c r="U375" i="1" s="1"/>
  <c r="E376" i="1"/>
  <c r="U376" i="1" s="1"/>
  <c r="E377" i="1"/>
  <c r="U377" i="1" s="1"/>
  <c r="E378" i="1"/>
  <c r="U378" i="1" s="1"/>
  <c r="E379" i="1"/>
  <c r="U379" i="1" s="1"/>
  <c r="E380" i="1"/>
  <c r="U380" i="1" s="1"/>
  <c r="E381" i="1"/>
  <c r="U381" i="1" s="1"/>
  <c r="E382" i="1"/>
  <c r="U382" i="1" s="1"/>
  <c r="E383" i="1"/>
  <c r="U383" i="1" s="1"/>
  <c r="E384" i="1"/>
  <c r="U384" i="1" s="1"/>
  <c r="E385" i="1"/>
  <c r="U385" i="1" s="1"/>
  <c r="E386" i="1"/>
  <c r="U386" i="1" s="1"/>
  <c r="E387" i="1"/>
  <c r="U387" i="1" s="1"/>
  <c r="E388" i="1"/>
  <c r="U388" i="1" s="1"/>
  <c r="E389" i="1"/>
  <c r="U389" i="1" s="1"/>
  <c r="E390" i="1"/>
  <c r="U390" i="1" s="1"/>
  <c r="E391" i="1"/>
  <c r="U391" i="1" s="1"/>
  <c r="E392" i="1"/>
  <c r="U392" i="1" s="1"/>
  <c r="E393" i="1"/>
  <c r="U393" i="1" s="1"/>
  <c r="E394" i="1"/>
  <c r="U394" i="1" s="1"/>
  <c r="E395" i="1"/>
  <c r="U395" i="1" s="1"/>
  <c r="E396" i="1"/>
  <c r="U396" i="1" s="1"/>
  <c r="E397" i="1"/>
  <c r="U397" i="1" s="1"/>
  <c r="E398" i="1"/>
  <c r="U398" i="1" s="1"/>
  <c r="E399" i="1"/>
  <c r="U399" i="1" s="1"/>
  <c r="E400" i="1"/>
  <c r="U400" i="1" s="1"/>
  <c r="E401" i="1"/>
  <c r="U401" i="1" s="1"/>
  <c r="E402" i="1"/>
  <c r="U402" i="1" s="1"/>
  <c r="E403" i="1"/>
  <c r="U403" i="1" s="1"/>
  <c r="E404" i="1"/>
  <c r="U404" i="1" s="1"/>
  <c r="E405" i="1"/>
  <c r="U405" i="1" s="1"/>
  <c r="E406" i="1"/>
  <c r="U406" i="1" s="1"/>
  <c r="E407" i="1"/>
  <c r="U407" i="1" s="1"/>
  <c r="E408" i="1"/>
  <c r="U408" i="1" s="1"/>
  <c r="E409" i="1"/>
  <c r="U409" i="1" s="1"/>
  <c r="E410" i="1"/>
  <c r="U410" i="1" s="1"/>
  <c r="E411" i="1"/>
  <c r="U411" i="1" s="1"/>
  <c r="E412" i="1"/>
  <c r="U412" i="1" s="1"/>
  <c r="E413" i="1"/>
  <c r="U413" i="1" s="1"/>
  <c r="E414" i="1"/>
  <c r="U414" i="1" s="1"/>
  <c r="E415" i="1"/>
  <c r="U415" i="1" s="1"/>
  <c r="E416" i="1"/>
  <c r="U416" i="1" s="1"/>
  <c r="E417" i="1"/>
  <c r="U417" i="1" s="1"/>
  <c r="E418" i="1"/>
  <c r="U418" i="1" s="1"/>
  <c r="E419" i="1"/>
  <c r="U419" i="1" s="1"/>
  <c r="E420" i="1"/>
  <c r="U420" i="1" s="1"/>
  <c r="E421" i="1"/>
  <c r="U421" i="1" s="1"/>
  <c r="E422" i="1"/>
  <c r="U422" i="1" s="1"/>
  <c r="E423" i="1"/>
  <c r="U423" i="1" s="1"/>
  <c r="E424" i="1"/>
  <c r="U424" i="1" s="1"/>
  <c r="E425" i="1"/>
  <c r="U425" i="1" s="1"/>
  <c r="E426" i="1"/>
  <c r="U426" i="1" s="1"/>
  <c r="E427" i="1"/>
  <c r="U427" i="1" s="1"/>
  <c r="E428" i="1"/>
  <c r="U428" i="1" s="1"/>
  <c r="E429" i="1"/>
  <c r="U429" i="1" s="1"/>
  <c r="E430" i="1"/>
  <c r="U430" i="1" s="1"/>
  <c r="E431" i="1"/>
  <c r="U431" i="1" s="1"/>
  <c r="E432" i="1"/>
  <c r="U432" i="1" s="1"/>
  <c r="E433" i="1"/>
  <c r="U433" i="1" s="1"/>
  <c r="E434" i="1"/>
  <c r="U434" i="1" s="1"/>
  <c r="E435" i="1"/>
  <c r="U435" i="1" s="1"/>
  <c r="E436" i="1"/>
  <c r="U436" i="1" s="1"/>
  <c r="E437" i="1"/>
  <c r="U437" i="1" s="1"/>
  <c r="E438" i="1"/>
  <c r="U438" i="1" s="1"/>
  <c r="E439" i="1"/>
  <c r="U439" i="1" s="1"/>
  <c r="E440" i="1"/>
  <c r="U440" i="1" s="1"/>
  <c r="E441" i="1"/>
  <c r="U441" i="1" s="1"/>
  <c r="E442" i="1"/>
  <c r="U442" i="1" s="1"/>
  <c r="E443" i="1"/>
  <c r="U443" i="1" s="1"/>
  <c r="E444" i="1"/>
  <c r="U444" i="1" s="1"/>
  <c r="E445" i="1"/>
  <c r="U445" i="1" s="1"/>
  <c r="E446" i="1"/>
  <c r="U446" i="1" s="1"/>
  <c r="E447" i="1"/>
  <c r="U447" i="1" s="1"/>
  <c r="E448" i="1"/>
  <c r="U448" i="1" s="1"/>
  <c r="E449" i="1"/>
  <c r="U449" i="1" s="1"/>
  <c r="E450" i="1"/>
  <c r="U450" i="1" s="1"/>
  <c r="E451" i="1"/>
  <c r="U451" i="1" s="1"/>
  <c r="E452" i="1"/>
  <c r="U452" i="1" s="1"/>
  <c r="E453" i="1"/>
  <c r="U453" i="1" s="1"/>
  <c r="E454" i="1"/>
  <c r="U454" i="1" s="1"/>
  <c r="E455" i="1"/>
  <c r="U455" i="1" s="1"/>
  <c r="E456" i="1"/>
  <c r="U456" i="1" s="1"/>
  <c r="E457" i="1"/>
  <c r="U457" i="1" s="1"/>
  <c r="E458" i="1"/>
  <c r="U458" i="1" s="1"/>
  <c r="E459" i="1"/>
  <c r="U459" i="1" s="1"/>
  <c r="E460" i="1"/>
  <c r="U460" i="1" s="1"/>
  <c r="E461" i="1"/>
  <c r="U461" i="1" s="1"/>
  <c r="E462" i="1"/>
  <c r="U462" i="1" s="1"/>
  <c r="E463" i="1"/>
  <c r="U463" i="1" s="1"/>
  <c r="E464" i="1"/>
  <c r="U464" i="1" s="1"/>
  <c r="E465" i="1"/>
  <c r="U465" i="1" s="1"/>
  <c r="E466" i="1"/>
  <c r="U466" i="1" s="1"/>
  <c r="E467" i="1"/>
  <c r="U467" i="1" s="1"/>
  <c r="E468" i="1"/>
  <c r="U468" i="1" s="1"/>
  <c r="E469" i="1"/>
  <c r="U469" i="1" s="1"/>
  <c r="E470" i="1"/>
  <c r="U470" i="1" s="1"/>
  <c r="E471" i="1"/>
  <c r="U471" i="1" s="1"/>
  <c r="E472" i="1"/>
  <c r="U472" i="1" s="1"/>
  <c r="E473" i="1"/>
  <c r="U473" i="1" s="1"/>
  <c r="E474" i="1"/>
  <c r="U474" i="1" s="1"/>
  <c r="E475" i="1"/>
  <c r="U475" i="1" s="1"/>
  <c r="E476" i="1"/>
  <c r="U476" i="1" s="1"/>
  <c r="E477" i="1"/>
  <c r="U477" i="1" s="1"/>
  <c r="E478" i="1"/>
  <c r="U478" i="1" s="1"/>
  <c r="E479" i="1"/>
  <c r="U479" i="1" s="1"/>
  <c r="E480" i="1"/>
  <c r="U480" i="1" s="1"/>
  <c r="E481" i="1"/>
  <c r="U481" i="1" s="1"/>
  <c r="E482" i="1"/>
  <c r="U482" i="1" s="1"/>
  <c r="E483" i="1"/>
  <c r="U483" i="1" s="1"/>
  <c r="E484" i="1"/>
  <c r="U484" i="1" s="1"/>
  <c r="E485" i="1"/>
  <c r="U485" i="1" s="1"/>
  <c r="E486" i="1"/>
  <c r="U486" i="1" s="1"/>
  <c r="E487" i="1"/>
  <c r="U487" i="1" s="1"/>
  <c r="E488" i="1"/>
  <c r="U488" i="1" s="1"/>
  <c r="E489" i="1"/>
  <c r="U489" i="1" s="1"/>
  <c r="E490" i="1"/>
  <c r="U490" i="1" s="1"/>
  <c r="E491" i="1"/>
  <c r="U491" i="1" s="1"/>
  <c r="E492" i="1"/>
  <c r="U492" i="1" s="1"/>
  <c r="E493" i="1"/>
  <c r="U493" i="1" s="1"/>
  <c r="E494" i="1"/>
  <c r="U494" i="1" s="1"/>
  <c r="E495" i="1"/>
  <c r="U495" i="1" s="1"/>
  <c r="E496" i="1"/>
  <c r="U496" i="1" s="1"/>
  <c r="E497" i="1"/>
  <c r="U497" i="1" s="1"/>
  <c r="E498" i="1"/>
  <c r="U498" i="1" s="1"/>
  <c r="E499" i="1"/>
  <c r="U499" i="1" s="1"/>
  <c r="E500" i="1"/>
  <c r="U500" i="1" s="1"/>
  <c r="E501" i="1"/>
  <c r="U501" i="1" s="1"/>
  <c r="E502" i="1"/>
  <c r="U502" i="1" s="1"/>
  <c r="E503" i="1"/>
  <c r="U503" i="1" s="1"/>
  <c r="E504" i="1"/>
  <c r="U504" i="1" s="1"/>
  <c r="E505" i="1"/>
  <c r="U505" i="1" s="1"/>
  <c r="E506" i="1"/>
  <c r="U506" i="1" s="1"/>
  <c r="E507" i="1"/>
  <c r="U507" i="1" s="1"/>
  <c r="E508" i="1"/>
  <c r="U508" i="1" s="1"/>
  <c r="E509" i="1"/>
  <c r="U509" i="1" s="1"/>
  <c r="E510" i="1"/>
  <c r="U510" i="1" s="1"/>
  <c r="E511" i="1"/>
  <c r="U511" i="1" s="1"/>
  <c r="E512" i="1"/>
  <c r="U512" i="1" s="1"/>
  <c r="E513" i="1"/>
  <c r="U513" i="1" s="1"/>
  <c r="E514" i="1"/>
  <c r="U514" i="1" s="1"/>
  <c r="E515" i="1"/>
  <c r="U515" i="1" s="1"/>
  <c r="E516" i="1"/>
  <c r="U516" i="1" s="1"/>
  <c r="E517" i="1"/>
  <c r="U517" i="1" s="1"/>
  <c r="E518" i="1"/>
  <c r="U518" i="1" s="1"/>
  <c r="E519" i="1"/>
  <c r="U519" i="1" s="1"/>
  <c r="E520" i="1"/>
  <c r="U520" i="1" s="1"/>
  <c r="E521" i="1"/>
  <c r="U521" i="1" s="1"/>
  <c r="E522" i="1"/>
  <c r="U522" i="1" s="1"/>
  <c r="E523" i="1"/>
  <c r="U523" i="1" s="1"/>
  <c r="E524" i="1"/>
  <c r="U524" i="1" s="1"/>
  <c r="E525" i="1"/>
  <c r="U525" i="1" s="1"/>
  <c r="E526" i="1"/>
  <c r="U526" i="1" s="1"/>
  <c r="E527" i="1"/>
  <c r="U527" i="1" s="1"/>
  <c r="E528" i="1"/>
  <c r="U528" i="1" s="1"/>
  <c r="E529" i="1"/>
  <c r="U529" i="1" s="1"/>
  <c r="E530" i="1"/>
  <c r="U530" i="1" s="1"/>
  <c r="E531" i="1"/>
  <c r="U531" i="1" s="1"/>
  <c r="E532" i="1"/>
  <c r="U532" i="1" s="1"/>
  <c r="E533" i="1"/>
  <c r="U533" i="1" s="1"/>
  <c r="E534" i="1"/>
  <c r="U534" i="1" s="1"/>
  <c r="E535" i="1"/>
  <c r="U535" i="1" s="1"/>
  <c r="E536" i="1"/>
  <c r="U536" i="1" s="1"/>
  <c r="E537" i="1"/>
  <c r="U537" i="1" s="1"/>
  <c r="E538" i="1"/>
  <c r="U538" i="1" s="1"/>
  <c r="E539" i="1"/>
  <c r="U539" i="1" s="1"/>
  <c r="E540" i="1"/>
  <c r="U540" i="1" s="1"/>
  <c r="E541" i="1"/>
  <c r="U541" i="1" s="1"/>
  <c r="E542" i="1"/>
  <c r="U542" i="1" s="1"/>
  <c r="E543" i="1"/>
  <c r="U543" i="1" s="1"/>
  <c r="E544" i="1"/>
  <c r="U544" i="1" s="1"/>
  <c r="E545" i="1"/>
  <c r="U545" i="1" s="1"/>
  <c r="E546" i="1"/>
  <c r="U546" i="1" s="1"/>
  <c r="E547" i="1"/>
  <c r="U547" i="1" s="1"/>
  <c r="E548" i="1"/>
  <c r="U548" i="1" s="1"/>
  <c r="E549" i="1"/>
  <c r="U549" i="1" s="1"/>
  <c r="E550" i="1"/>
  <c r="U550" i="1" s="1"/>
  <c r="E551" i="1"/>
  <c r="U551" i="1" s="1"/>
  <c r="E552" i="1"/>
  <c r="U552" i="1" s="1"/>
  <c r="E553" i="1"/>
  <c r="U553" i="1" s="1"/>
  <c r="E554" i="1"/>
  <c r="U554" i="1" s="1"/>
  <c r="E555" i="1"/>
  <c r="U555" i="1" s="1"/>
  <c r="E556" i="1"/>
  <c r="U556" i="1" s="1"/>
  <c r="E557" i="1"/>
  <c r="U557" i="1" s="1"/>
  <c r="E558" i="1"/>
  <c r="U558" i="1" s="1"/>
  <c r="E559" i="1"/>
  <c r="U559" i="1" s="1"/>
  <c r="E560" i="1"/>
  <c r="U560" i="1" s="1"/>
  <c r="E561" i="1"/>
  <c r="U561" i="1" s="1"/>
  <c r="E562" i="1"/>
  <c r="U562" i="1" s="1"/>
  <c r="E563" i="1"/>
  <c r="U563" i="1" s="1"/>
  <c r="E564" i="1"/>
  <c r="U564" i="1" s="1"/>
  <c r="E565" i="1"/>
  <c r="U565" i="1" s="1"/>
  <c r="E566" i="1"/>
  <c r="U566" i="1" s="1"/>
  <c r="E567" i="1"/>
  <c r="U567" i="1" s="1"/>
  <c r="E568" i="1"/>
  <c r="U568" i="1" s="1"/>
  <c r="E569" i="1"/>
  <c r="U569" i="1" s="1"/>
  <c r="E570" i="1"/>
  <c r="U570" i="1" s="1"/>
  <c r="E571" i="1"/>
  <c r="U571" i="1" s="1"/>
  <c r="E572" i="1"/>
  <c r="U572" i="1" s="1"/>
  <c r="E573" i="1"/>
  <c r="U573" i="1" s="1"/>
  <c r="E574" i="1"/>
  <c r="U574" i="1" s="1"/>
  <c r="E575" i="1"/>
  <c r="U575" i="1" s="1"/>
  <c r="E576" i="1"/>
  <c r="U576" i="1" s="1"/>
  <c r="E577" i="1"/>
  <c r="U577" i="1" s="1"/>
  <c r="E578" i="1"/>
  <c r="U578" i="1" s="1"/>
  <c r="E579" i="1"/>
  <c r="U579" i="1" s="1"/>
  <c r="E580" i="1"/>
  <c r="U580" i="1" s="1"/>
  <c r="E581" i="1"/>
  <c r="U581" i="1" s="1"/>
  <c r="E582" i="1"/>
  <c r="U582" i="1" s="1"/>
  <c r="E583" i="1"/>
  <c r="U583" i="1" s="1"/>
  <c r="E584" i="1"/>
  <c r="U584" i="1" s="1"/>
  <c r="E585" i="1"/>
  <c r="U585" i="1" s="1"/>
  <c r="E586" i="1"/>
  <c r="U586" i="1" s="1"/>
  <c r="E587" i="1"/>
  <c r="U587" i="1" s="1"/>
  <c r="E588" i="1"/>
  <c r="U588" i="1" s="1"/>
  <c r="E589" i="1"/>
  <c r="U589" i="1" s="1"/>
  <c r="E590" i="1"/>
  <c r="U590" i="1" s="1"/>
  <c r="E591" i="1"/>
  <c r="U591" i="1" s="1"/>
  <c r="E592" i="1"/>
  <c r="U592" i="1" s="1"/>
  <c r="E593" i="1"/>
  <c r="U593" i="1" s="1"/>
  <c r="E594" i="1"/>
  <c r="U594" i="1" s="1"/>
  <c r="E595" i="1"/>
  <c r="U595" i="1" s="1"/>
  <c r="E596" i="1"/>
  <c r="U596" i="1" s="1"/>
  <c r="E597" i="1"/>
  <c r="U597" i="1" s="1"/>
  <c r="E598" i="1"/>
  <c r="U598" i="1" s="1"/>
  <c r="E599" i="1"/>
  <c r="U599" i="1" s="1"/>
  <c r="E600" i="1"/>
  <c r="U600" i="1" s="1"/>
  <c r="E601" i="1"/>
  <c r="U601" i="1" s="1"/>
  <c r="E602" i="1"/>
  <c r="U602" i="1" s="1"/>
  <c r="E603" i="1"/>
  <c r="U603" i="1" s="1"/>
  <c r="E604" i="1"/>
  <c r="U604" i="1" s="1"/>
  <c r="E605" i="1"/>
  <c r="U605" i="1" s="1"/>
  <c r="E606" i="1"/>
  <c r="U606" i="1" s="1"/>
  <c r="E607" i="1"/>
  <c r="U607" i="1" s="1"/>
  <c r="E608" i="1"/>
  <c r="U608" i="1" s="1"/>
  <c r="E609" i="1"/>
  <c r="U609" i="1" s="1"/>
  <c r="E610" i="1"/>
  <c r="U610" i="1" s="1"/>
  <c r="E611" i="1"/>
  <c r="U611" i="1" s="1"/>
  <c r="E612" i="1"/>
  <c r="U612" i="1" s="1"/>
  <c r="E613" i="1"/>
  <c r="U613" i="1" s="1"/>
  <c r="E614" i="1"/>
  <c r="U614" i="1" s="1"/>
  <c r="E615" i="1"/>
  <c r="U615" i="1" s="1"/>
  <c r="E616" i="1"/>
  <c r="U616" i="1" s="1"/>
  <c r="E617" i="1"/>
  <c r="U617" i="1" s="1"/>
  <c r="E618" i="1"/>
  <c r="U618" i="1" s="1"/>
  <c r="E619" i="1"/>
  <c r="U619" i="1" s="1"/>
  <c r="E620" i="1"/>
  <c r="U620" i="1" s="1"/>
  <c r="E621" i="1"/>
  <c r="U621" i="1" s="1"/>
  <c r="E622" i="1"/>
  <c r="U622" i="1" s="1"/>
  <c r="E623" i="1"/>
  <c r="U623" i="1" s="1"/>
  <c r="E624" i="1"/>
  <c r="U624" i="1" s="1"/>
  <c r="E625" i="1"/>
  <c r="U625" i="1" s="1"/>
  <c r="E626" i="1"/>
  <c r="U626" i="1" s="1"/>
  <c r="E627" i="1"/>
  <c r="U627" i="1" s="1"/>
  <c r="E628" i="1"/>
  <c r="U628" i="1" s="1"/>
  <c r="E629" i="1"/>
  <c r="U629" i="1" s="1"/>
  <c r="E630" i="1"/>
  <c r="U630" i="1" s="1"/>
  <c r="E631" i="1"/>
  <c r="U631" i="1" s="1"/>
  <c r="E632" i="1"/>
  <c r="U632" i="1" s="1"/>
  <c r="E633" i="1"/>
  <c r="U633" i="1" s="1"/>
  <c r="E634" i="1"/>
  <c r="U634" i="1" s="1"/>
  <c r="E635" i="1"/>
  <c r="U635" i="1" s="1"/>
  <c r="E636" i="1"/>
  <c r="U636" i="1" s="1"/>
  <c r="E637" i="1"/>
  <c r="U637" i="1" s="1"/>
  <c r="E638" i="1"/>
  <c r="U638" i="1" s="1"/>
  <c r="E639" i="1"/>
  <c r="U639" i="1" s="1"/>
  <c r="E640" i="1"/>
  <c r="U640" i="1" s="1"/>
  <c r="E641" i="1"/>
  <c r="U641" i="1" s="1"/>
  <c r="E642" i="1"/>
  <c r="U642" i="1" s="1"/>
  <c r="E643" i="1"/>
  <c r="U643" i="1" s="1"/>
  <c r="E644" i="1"/>
  <c r="U644" i="1" s="1"/>
  <c r="E645" i="1"/>
  <c r="U645" i="1" s="1"/>
  <c r="E646" i="1"/>
  <c r="U646" i="1" s="1"/>
  <c r="E647" i="1"/>
  <c r="U647" i="1" s="1"/>
  <c r="E648" i="1"/>
  <c r="U648" i="1" s="1"/>
  <c r="E649" i="1"/>
  <c r="U649" i="1" s="1"/>
  <c r="E650" i="1"/>
  <c r="U650" i="1" s="1"/>
  <c r="E651" i="1"/>
  <c r="U651" i="1" s="1"/>
  <c r="E652" i="1"/>
  <c r="U652" i="1" s="1"/>
  <c r="E653" i="1"/>
  <c r="U653" i="1" s="1"/>
  <c r="E654" i="1"/>
  <c r="U654" i="1" s="1"/>
  <c r="E655" i="1"/>
  <c r="U655" i="1" s="1"/>
  <c r="E656" i="1"/>
  <c r="U656" i="1" s="1"/>
  <c r="E657" i="1"/>
  <c r="U657" i="1" s="1"/>
  <c r="E658" i="1"/>
  <c r="U658" i="1" s="1"/>
  <c r="E659" i="1"/>
  <c r="U659" i="1" s="1"/>
  <c r="E660" i="1"/>
  <c r="U660" i="1" s="1"/>
  <c r="E661" i="1"/>
  <c r="U661" i="1" s="1"/>
  <c r="E662" i="1"/>
  <c r="U662" i="1" s="1"/>
  <c r="E663" i="1"/>
  <c r="U663" i="1" s="1"/>
  <c r="E664" i="1"/>
  <c r="U664" i="1" s="1"/>
  <c r="E665" i="1"/>
  <c r="U665" i="1" s="1"/>
  <c r="E666" i="1"/>
  <c r="U666" i="1" s="1"/>
  <c r="E667" i="1"/>
  <c r="U667" i="1" s="1"/>
  <c r="E668" i="1"/>
  <c r="U668" i="1" s="1"/>
  <c r="E669" i="1"/>
  <c r="U669" i="1" s="1"/>
  <c r="E670" i="1"/>
  <c r="U670" i="1" s="1"/>
  <c r="E671" i="1"/>
  <c r="U671" i="1" s="1"/>
  <c r="E672" i="1"/>
  <c r="U672" i="1" s="1"/>
  <c r="E673" i="1"/>
  <c r="U673" i="1" s="1"/>
  <c r="E674" i="1"/>
  <c r="U674" i="1" s="1"/>
  <c r="E675" i="1"/>
  <c r="U675" i="1" s="1"/>
  <c r="E676" i="1"/>
  <c r="U676" i="1" s="1"/>
  <c r="E677" i="1"/>
  <c r="U677" i="1" s="1"/>
  <c r="E678" i="1"/>
  <c r="U678" i="1" s="1"/>
  <c r="E679" i="1"/>
  <c r="U679" i="1" s="1"/>
  <c r="E680" i="1"/>
  <c r="U680" i="1" s="1"/>
  <c r="E681" i="1"/>
  <c r="U681" i="1" s="1"/>
  <c r="E682" i="1"/>
  <c r="U682" i="1" s="1"/>
  <c r="E683" i="1"/>
  <c r="U683" i="1" s="1"/>
  <c r="E684" i="1"/>
  <c r="U684" i="1" s="1"/>
  <c r="E685" i="1"/>
  <c r="U685" i="1" s="1"/>
  <c r="E686" i="1"/>
  <c r="U686" i="1" s="1"/>
  <c r="E687" i="1"/>
  <c r="U687" i="1" s="1"/>
  <c r="E688" i="1"/>
  <c r="U688" i="1" s="1"/>
  <c r="E689" i="1"/>
  <c r="U689" i="1" s="1"/>
  <c r="E690" i="1"/>
  <c r="U690" i="1" s="1"/>
  <c r="E691" i="1"/>
  <c r="U691" i="1" s="1"/>
  <c r="E692" i="1"/>
  <c r="U692" i="1" s="1"/>
  <c r="E693" i="1"/>
  <c r="U693" i="1" s="1"/>
  <c r="E694" i="1"/>
  <c r="U694" i="1" s="1"/>
  <c r="E695" i="1"/>
  <c r="U695" i="1" s="1"/>
  <c r="E696" i="1"/>
  <c r="U696" i="1" s="1"/>
  <c r="E697" i="1"/>
  <c r="U697" i="1" s="1"/>
  <c r="E698" i="1"/>
  <c r="U698" i="1" s="1"/>
  <c r="E699" i="1"/>
  <c r="U699" i="1" s="1"/>
  <c r="E700" i="1"/>
  <c r="U700" i="1" s="1"/>
  <c r="E701" i="1"/>
  <c r="U701" i="1" s="1"/>
  <c r="E702" i="1"/>
  <c r="U702" i="1" s="1"/>
  <c r="E703" i="1"/>
  <c r="U703" i="1" s="1"/>
  <c r="E704" i="1"/>
  <c r="U704" i="1" s="1"/>
  <c r="E705" i="1"/>
  <c r="U705" i="1" s="1"/>
  <c r="E706" i="1"/>
  <c r="U706" i="1" s="1"/>
  <c r="E707" i="1"/>
  <c r="U707" i="1" s="1"/>
  <c r="E708" i="1"/>
  <c r="U708" i="1" s="1"/>
  <c r="E709" i="1"/>
  <c r="U709" i="1" s="1"/>
  <c r="E710" i="1"/>
  <c r="U710" i="1" s="1"/>
  <c r="E711" i="1"/>
  <c r="U711" i="1" s="1"/>
  <c r="E712" i="1"/>
  <c r="U712" i="1" s="1"/>
  <c r="E713" i="1"/>
  <c r="U713" i="1" s="1"/>
  <c r="E714" i="1"/>
  <c r="U714" i="1" s="1"/>
  <c r="E715" i="1"/>
  <c r="U715" i="1" s="1"/>
  <c r="E716" i="1"/>
  <c r="U716" i="1" s="1"/>
  <c r="E717" i="1"/>
  <c r="U717" i="1" s="1"/>
  <c r="E718" i="1"/>
  <c r="U718" i="1" s="1"/>
  <c r="E719" i="1"/>
  <c r="U719" i="1" s="1"/>
  <c r="E720" i="1"/>
  <c r="U720" i="1" s="1"/>
  <c r="E721" i="1"/>
  <c r="U721" i="1" s="1"/>
  <c r="E722" i="1"/>
  <c r="U722" i="1" s="1"/>
  <c r="E723" i="1"/>
  <c r="U723" i="1" s="1"/>
  <c r="E724" i="1"/>
  <c r="U724" i="1" s="1"/>
  <c r="E725" i="1"/>
  <c r="U725" i="1" s="1"/>
  <c r="E726" i="1"/>
  <c r="U726" i="1" s="1"/>
  <c r="E727" i="1"/>
  <c r="U727" i="1" s="1"/>
  <c r="E728" i="1"/>
  <c r="U728" i="1" s="1"/>
  <c r="E729" i="1"/>
  <c r="U729" i="1" s="1"/>
  <c r="E730" i="1"/>
  <c r="U730" i="1" s="1"/>
  <c r="E731" i="1"/>
  <c r="U731" i="1" s="1"/>
  <c r="E732" i="1"/>
  <c r="U732" i="1" s="1"/>
  <c r="E733" i="1"/>
  <c r="U733" i="1" s="1"/>
  <c r="E734" i="1"/>
  <c r="U734" i="1" s="1"/>
  <c r="E735" i="1"/>
  <c r="U735" i="1" s="1"/>
  <c r="E736" i="1"/>
  <c r="U736" i="1" s="1"/>
  <c r="E737" i="1"/>
  <c r="U737" i="1" s="1"/>
  <c r="E738" i="1"/>
  <c r="U738" i="1" s="1"/>
  <c r="E739" i="1"/>
  <c r="U739" i="1" s="1"/>
  <c r="E740" i="1"/>
  <c r="U740" i="1" s="1"/>
  <c r="E741" i="1"/>
  <c r="U741" i="1" s="1"/>
  <c r="E742" i="1"/>
  <c r="U742" i="1" s="1"/>
  <c r="E743" i="1"/>
  <c r="U743" i="1" s="1"/>
  <c r="E744" i="1"/>
  <c r="U744" i="1" s="1"/>
  <c r="E745" i="1"/>
  <c r="U745" i="1" s="1"/>
  <c r="E746" i="1"/>
  <c r="U746" i="1" s="1"/>
  <c r="E747" i="1"/>
  <c r="U747" i="1" s="1"/>
  <c r="E748" i="1"/>
  <c r="U748" i="1" s="1"/>
  <c r="E749" i="1"/>
  <c r="U749" i="1" s="1"/>
  <c r="E750" i="1"/>
  <c r="U750" i="1" s="1"/>
  <c r="E751" i="1"/>
  <c r="U751" i="1" s="1"/>
  <c r="E752" i="1"/>
  <c r="U752" i="1" s="1"/>
  <c r="E753" i="1"/>
  <c r="U753" i="1" s="1"/>
  <c r="E754" i="1"/>
  <c r="U754" i="1" s="1"/>
  <c r="E755" i="1"/>
  <c r="U755" i="1" s="1"/>
  <c r="E756" i="1"/>
  <c r="U756" i="1" s="1"/>
  <c r="E757" i="1"/>
  <c r="U757" i="1" s="1"/>
  <c r="E758" i="1"/>
  <c r="U758" i="1" s="1"/>
  <c r="E759" i="1"/>
  <c r="U759" i="1" s="1"/>
  <c r="E760" i="1"/>
  <c r="U760" i="1" s="1"/>
  <c r="E761" i="1"/>
  <c r="U761" i="1" s="1"/>
  <c r="E762" i="1"/>
  <c r="U762" i="1" s="1"/>
  <c r="E763" i="1"/>
  <c r="U763" i="1" s="1"/>
  <c r="E764" i="1"/>
  <c r="U764" i="1" s="1"/>
  <c r="E765" i="1"/>
  <c r="U765" i="1" s="1"/>
  <c r="E766" i="1"/>
  <c r="U766" i="1" s="1"/>
  <c r="E767" i="1"/>
  <c r="U767" i="1" s="1"/>
  <c r="E768" i="1"/>
  <c r="U768" i="1" s="1"/>
  <c r="E769" i="1"/>
  <c r="U769" i="1" s="1"/>
  <c r="E770" i="1"/>
  <c r="U770" i="1" s="1"/>
  <c r="E771" i="1"/>
  <c r="U771" i="1" s="1"/>
  <c r="E772" i="1"/>
  <c r="U772" i="1" s="1"/>
  <c r="E773" i="1"/>
  <c r="U773" i="1" s="1"/>
  <c r="E774" i="1"/>
  <c r="U774" i="1" s="1"/>
  <c r="E775" i="1"/>
  <c r="U775" i="1" s="1"/>
  <c r="E776" i="1"/>
  <c r="U776" i="1" s="1"/>
  <c r="E777" i="1"/>
  <c r="U777" i="1" s="1"/>
  <c r="E778" i="1"/>
  <c r="U778" i="1" s="1"/>
  <c r="E779" i="1"/>
  <c r="U779" i="1" s="1"/>
  <c r="E780" i="1"/>
  <c r="U780" i="1" s="1"/>
  <c r="E781" i="1"/>
  <c r="U781" i="1" s="1"/>
  <c r="E782" i="1"/>
  <c r="U782" i="1" s="1"/>
  <c r="E783" i="1"/>
  <c r="U783" i="1" s="1"/>
  <c r="E784" i="1"/>
  <c r="U784" i="1" s="1"/>
  <c r="E785" i="1"/>
  <c r="U785" i="1" s="1"/>
  <c r="E786" i="1"/>
  <c r="U786" i="1" s="1"/>
  <c r="E787" i="1"/>
  <c r="U787" i="1" s="1"/>
  <c r="E788" i="1"/>
  <c r="U788" i="1" s="1"/>
  <c r="E789" i="1"/>
  <c r="U789" i="1" s="1"/>
  <c r="E790" i="1"/>
  <c r="U790" i="1" s="1"/>
  <c r="E791" i="1"/>
  <c r="U791" i="1" s="1"/>
  <c r="E792" i="1"/>
  <c r="U792" i="1" s="1"/>
  <c r="E793" i="1"/>
  <c r="U793" i="1" s="1"/>
  <c r="E794" i="1"/>
  <c r="U794" i="1" s="1"/>
  <c r="E795" i="1"/>
  <c r="U795" i="1" s="1"/>
  <c r="E796" i="1"/>
  <c r="U796" i="1" s="1"/>
  <c r="E797" i="1"/>
  <c r="U797" i="1" s="1"/>
  <c r="E798" i="1"/>
  <c r="U798" i="1" s="1"/>
  <c r="E799" i="1"/>
  <c r="U799" i="1" s="1"/>
  <c r="E800" i="1"/>
  <c r="U800" i="1" s="1"/>
  <c r="E801" i="1"/>
  <c r="U801" i="1" s="1"/>
  <c r="E802" i="1"/>
  <c r="U802" i="1" s="1"/>
  <c r="E803" i="1"/>
  <c r="U803" i="1" s="1"/>
  <c r="E804" i="1"/>
  <c r="U804" i="1" s="1"/>
  <c r="E805" i="1"/>
  <c r="U805" i="1" s="1"/>
  <c r="E806" i="1"/>
  <c r="U806" i="1" s="1"/>
  <c r="E807" i="1"/>
  <c r="U807" i="1" s="1"/>
  <c r="E808" i="1"/>
  <c r="U808" i="1" s="1"/>
  <c r="E809" i="1"/>
  <c r="U809" i="1" s="1"/>
  <c r="E810" i="1"/>
  <c r="U810" i="1" s="1"/>
  <c r="E811" i="1"/>
  <c r="U811" i="1" s="1"/>
  <c r="E812" i="1"/>
  <c r="U812" i="1" s="1"/>
  <c r="E813" i="1"/>
  <c r="U813" i="1" s="1"/>
  <c r="E814" i="1"/>
  <c r="U814" i="1" s="1"/>
  <c r="E815" i="1"/>
  <c r="U815" i="1" s="1"/>
  <c r="E816" i="1"/>
  <c r="U816" i="1" s="1"/>
  <c r="E817" i="1"/>
  <c r="U817" i="1" s="1"/>
  <c r="E818" i="1"/>
  <c r="U818" i="1" s="1"/>
  <c r="E819" i="1"/>
  <c r="U819" i="1" s="1"/>
  <c r="E820" i="1"/>
  <c r="U820" i="1" s="1"/>
  <c r="E821" i="1"/>
  <c r="U821" i="1" s="1"/>
  <c r="E822" i="1"/>
  <c r="U822" i="1" s="1"/>
  <c r="E823" i="1"/>
  <c r="U823" i="1" s="1"/>
  <c r="E824" i="1"/>
  <c r="U824" i="1" s="1"/>
  <c r="E825" i="1"/>
  <c r="U825" i="1" s="1"/>
  <c r="E826" i="1"/>
  <c r="U826" i="1" s="1"/>
  <c r="E827" i="1"/>
  <c r="U827" i="1" s="1"/>
  <c r="E828" i="1"/>
  <c r="U828" i="1" s="1"/>
  <c r="E829" i="1"/>
  <c r="U829" i="1" s="1"/>
  <c r="E830" i="1"/>
  <c r="U830" i="1" s="1"/>
  <c r="E831" i="1"/>
  <c r="U831" i="1" s="1"/>
  <c r="E832" i="1"/>
  <c r="U832" i="1" s="1"/>
  <c r="E833" i="1"/>
  <c r="U833" i="1" s="1"/>
  <c r="E834" i="1"/>
  <c r="U834" i="1" s="1"/>
  <c r="E835" i="1"/>
  <c r="U835" i="1" s="1"/>
  <c r="E836" i="1"/>
  <c r="U836" i="1" s="1"/>
  <c r="E837" i="1"/>
  <c r="U837" i="1" s="1"/>
  <c r="E838" i="1"/>
  <c r="U838" i="1" s="1"/>
  <c r="E839" i="1"/>
  <c r="U839" i="1" s="1"/>
  <c r="E840" i="1"/>
  <c r="U840" i="1" s="1"/>
  <c r="E841" i="1"/>
  <c r="U841" i="1" s="1"/>
  <c r="E842" i="1"/>
  <c r="U842" i="1" s="1"/>
  <c r="E843" i="1"/>
  <c r="U843" i="1" s="1"/>
  <c r="E844" i="1"/>
  <c r="U844" i="1" s="1"/>
  <c r="E845" i="1"/>
  <c r="U845" i="1" s="1"/>
  <c r="E846" i="1"/>
  <c r="U846" i="1" s="1"/>
  <c r="E847" i="1"/>
  <c r="U847" i="1" s="1"/>
  <c r="E848" i="1"/>
  <c r="U848" i="1" s="1"/>
  <c r="E849" i="1"/>
  <c r="U849" i="1" s="1"/>
  <c r="E850" i="1"/>
  <c r="U850" i="1" s="1"/>
  <c r="E851" i="1"/>
  <c r="U851" i="1" s="1"/>
  <c r="E852" i="1"/>
  <c r="U852" i="1" s="1"/>
  <c r="E853" i="1"/>
  <c r="U853" i="1" s="1"/>
  <c r="E854" i="1"/>
  <c r="U854" i="1" s="1"/>
  <c r="E855" i="1"/>
  <c r="U855" i="1" s="1"/>
  <c r="E856" i="1"/>
  <c r="U856" i="1" s="1"/>
  <c r="E857" i="1"/>
  <c r="U857" i="1" s="1"/>
  <c r="E858" i="1"/>
  <c r="U858" i="1" s="1"/>
  <c r="E859" i="1"/>
  <c r="U859" i="1" s="1"/>
  <c r="E860" i="1"/>
  <c r="U860" i="1" s="1"/>
  <c r="E861" i="1"/>
  <c r="U861" i="1" s="1"/>
  <c r="E862" i="1"/>
  <c r="U862" i="1" s="1"/>
  <c r="E863" i="1"/>
  <c r="U863" i="1" s="1"/>
  <c r="E864" i="1"/>
  <c r="U864" i="1" s="1"/>
  <c r="E865" i="1"/>
  <c r="U865" i="1" s="1"/>
  <c r="E866" i="1"/>
  <c r="U866" i="1" s="1"/>
  <c r="E867" i="1"/>
  <c r="U867" i="1" s="1"/>
  <c r="E868" i="1"/>
  <c r="U868" i="1" s="1"/>
  <c r="E869" i="1"/>
  <c r="U869" i="1" s="1"/>
  <c r="E870" i="1"/>
  <c r="U870" i="1" s="1"/>
  <c r="E871" i="1"/>
  <c r="U871" i="1" s="1"/>
  <c r="E872" i="1"/>
  <c r="U872" i="1" s="1"/>
  <c r="E873" i="1"/>
  <c r="U873" i="1" s="1"/>
  <c r="E874" i="1"/>
  <c r="U874" i="1" s="1"/>
  <c r="E875" i="1"/>
  <c r="U875" i="1" s="1"/>
  <c r="E876" i="1"/>
  <c r="U876" i="1" s="1"/>
  <c r="E877" i="1"/>
  <c r="U877" i="1" s="1"/>
  <c r="E878" i="1"/>
  <c r="U878" i="1" s="1"/>
  <c r="E879" i="1"/>
  <c r="U879" i="1" s="1"/>
  <c r="E880" i="1"/>
  <c r="U880" i="1" s="1"/>
  <c r="E881" i="1"/>
  <c r="U881" i="1" s="1"/>
  <c r="E882" i="1"/>
  <c r="U882" i="1" s="1"/>
  <c r="E883" i="1"/>
  <c r="U883" i="1" s="1"/>
  <c r="E884" i="1"/>
  <c r="U884" i="1" s="1"/>
  <c r="E885" i="1"/>
  <c r="U885" i="1" s="1"/>
  <c r="E886" i="1"/>
  <c r="U886" i="1" s="1"/>
  <c r="E887" i="1"/>
  <c r="U887" i="1" s="1"/>
  <c r="E888" i="1"/>
  <c r="U888" i="1" s="1"/>
  <c r="E889" i="1"/>
  <c r="U889" i="1" s="1"/>
  <c r="E890" i="1"/>
  <c r="U890" i="1" s="1"/>
  <c r="E891" i="1"/>
  <c r="U891" i="1" s="1"/>
  <c r="E892" i="1"/>
  <c r="U892" i="1" s="1"/>
  <c r="E893" i="1"/>
  <c r="U893" i="1" s="1"/>
  <c r="E894" i="1"/>
  <c r="U894" i="1" s="1"/>
  <c r="E895" i="1"/>
  <c r="U895" i="1" s="1"/>
  <c r="E896" i="1"/>
  <c r="U896" i="1" s="1"/>
  <c r="E897" i="1"/>
  <c r="U897" i="1" s="1"/>
  <c r="E898" i="1"/>
  <c r="U898" i="1" s="1"/>
  <c r="E899" i="1"/>
  <c r="U899" i="1" s="1"/>
  <c r="E900" i="1"/>
  <c r="U900" i="1" s="1"/>
  <c r="E901" i="1"/>
  <c r="U901" i="1" s="1"/>
  <c r="E902" i="1"/>
  <c r="U902" i="1" s="1"/>
  <c r="E903" i="1"/>
  <c r="U903" i="1" s="1"/>
  <c r="E904" i="1"/>
  <c r="U904" i="1" s="1"/>
  <c r="E905" i="1"/>
  <c r="U905" i="1" s="1"/>
  <c r="E906" i="1"/>
  <c r="U906" i="1" s="1"/>
  <c r="E907" i="1"/>
  <c r="U907" i="1" s="1"/>
  <c r="E908" i="1"/>
  <c r="U908" i="1" s="1"/>
  <c r="E909" i="1"/>
  <c r="U909" i="1" s="1"/>
  <c r="E910" i="1"/>
  <c r="U910" i="1" s="1"/>
  <c r="E911" i="1"/>
  <c r="U911" i="1" s="1"/>
  <c r="E912" i="1"/>
  <c r="U912" i="1" s="1"/>
  <c r="E913" i="1"/>
  <c r="U913" i="1" s="1"/>
  <c r="E914" i="1"/>
  <c r="U914" i="1" s="1"/>
  <c r="E915" i="1"/>
  <c r="U915" i="1" s="1"/>
  <c r="E916" i="1"/>
  <c r="U916" i="1" s="1"/>
  <c r="E917" i="1"/>
  <c r="U917" i="1" s="1"/>
  <c r="E918" i="1"/>
  <c r="U918" i="1" s="1"/>
  <c r="E919" i="1"/>
  <c r="U919" i="1" s="1"/>
  <c r="E920" i="1"/>
  <c r="U920" i="1" s="1"/>
  <c r="E921" i="1"/>
  <c r="U921" i="1" s="1"/>
  <c r="E922" i="1"/>
  <c r="U922" i="1" s="1"/>
  <c r="E923" i="1"/>
  <c r="U923" i="1" s="1"/>
  <c r="E924" i="1"/>
  <c r="U924" i="1" s="1"/>
  <c r="E925" i="1"/>
  <c r="U925" i="1" s="1"/>
  <c r="E926" i="1"/>
  <c r="U926" i="1" s="1"/>
  <c r="E927" i="1"/>
  <c r="U927" i="1" s="1"/>
  <c r="E928" i="1"/>
  <c r="U928" i="1" s="1"/>
  <c r="E929" i="1"/>
  <c r="U929" i="1" s="1"/>
  <c r="E930" i="1"/>
  <c r="U930" i="1" s="1"/>
  <c r="E931" i="1"/>
  <c r="U931" i="1" s="1"/>
  <c r="E932" i="1"/>
  <c r="U932" i="1" s="1"/>
  <c r="E933" i="1"/>
  <c r="U933" i="1" s="1"/>
  <c r="E934" i="1"/>
  <c r="U934" i="1" s="1"/>
  <c r="E935" i="1"/>
  <c r="U935" i="1" s="1"/>
  <c r="E936" i="1"/>
  <c r="U936" i="1" s="1"/>
  <c r="E937" i="1"/>
  <c r="U937" i="1" s="1"/>
  <c r="E938" i="1"/>
  <c r="U938" i="1" s="1"/>
  <c r="E939" i="1"/>
  <c r="U939" i="1" s="1"/>
  <c r="E940" i="1"/>
  <c r="U940" i="1" s="1"/>
  <c r="E941" i="1"/>
  <c r="U941" i="1" s="1"/>
  <c r="E942" i="1"/>
  <c r="U942" i="1" s="1"/>
  <c r="E943" i="1"/>
  <c r="U943" i="1" s="1"/>
  <c r="E944" i="1"/>
  <c r="U944" i="1" s="1"/>
  <c r="E945" i="1"/>
  <c r="U945" i="1" s="1"/>
  <c r="E946" i="1"/>
  <c r="U946" i="1" s="1"/>
  <c r="E947" i="1"/>
  <c r="U947" i="1" s="1"/>
  <c r="E948" i="1"/>
  <c r="U948" i="1" s="1"/>
  <c r="E949" i="1"/>
  <c r="U949" i="1" s="1"/>
  <c r="E950" i="1"/>
  <c r="U950" i="1" s="1"/>
  <c r="E951" i="1"/>
  <c r="U951" i="1" s="1"/>
  <c r="E952" i="1"/>
  <c r="U952" i="1" s="1"/>
  <c r="E953" i="1"/>
  <c r="U953" i="1" s="1"/>
  <c r="E954" i="1"/>
  <c r="U954" i="1" s="1"/>
  <c r="E955" i="1"/>
  <c r="U955" i="1" s="1"/>
  <c r="E956" i="1"/>
  <c r="U956" i="1" s="1"/>
  <c r="E957" i="1"/>
  <c r="U957" i="1" s="1"/>
  <c r="E958" i="1"/>
  <c r="U958" i="1" s="1"/>
  <c r="E959" i="1"/>
  <c r="U959" i="1" s="1"/>
  <c r="E960" i="1"/>
  <c r="U960" i="1" s="1"/>
  <c r="E961" i="1"/>
  <c r="U961" i="1" s="1"/>
  <c r="E962" i="1"/>
  <c r="U962" i="1" s="1"/>
  <c r="E963" i="1"/>
  <c r="U963" i="1" s="1"/>
  <c r="E964" i="1"/>
  <c r="U964" i="1" s="1"/>
  <c r="E965" i="1"/>
  <c r="U965" i="1" s="1"/>
  <c r="E966" i="1"/>
  <c r="U966" i="1" s="1"/>
  <c r="E967" i="1"/>
  <c r="U967" i="1" s="1"/>
  <c r="E968" i="1"/>
  <c r="U968" i="1" s="1"/>
  <c r="E969" i="1"/>
  <c r="U969" i="1" s="1"/>
  <c r="E970" i="1"/>
  <c r="U970" i="1" s="1"/>
  <c r="E971" i="1"/>
  <c r="U971" i="1" s="1"/>
  <c r="E972" i="1"/>
  <c r="U972" i="1" s="1"/>
  <c r="E973" i="1"/>
  <c r="U973" i="1" s="1"/>
  <c r="E974" i="1"/>
  <c r="U974" i="1" s="1"/>
  <c r="E975" i="1"/>
  <c r="U975" i="1" s="1"/>
  <c r="E976" i="1"/>
  <c r="U976" i="1" s="1"/>
  <c r="E977" i="1"/>
  <c r="U977" i="1" s="1"/>
  <c r="E978" i="1"/>
  <c r="U978" i="1" s="1"/>
  <c r="E979" i="1"/>
  <c r="U979" i="1" s="1"/>
  <c r="E980" i="1"/>
  <c r="U980" i="1" s="1"/>
  <c r="E981" i="1"/>
  <c r="U981" i="1" s="1"/>
  <c r="E982" i="1"/>
  <c r="U982" i="1" s="1"/>
  <c r="E983" i="1"/>
  <c r="U983" i="1" s="1"/>
  <c r="E984" i="1"/>
  <c r="U984" i="1" s="1"/>
  <c r="E985" i="1"/>
  <c r="U985" i="1" s="1"/>
  <c r="E986" i="1"/>
  <c r="U986" i="1" s="1"/>
  <c r="E987" i="1"/>
  <c r="U987" i="1" s="1"/>
  <c r="E988" i="1"/>
  <c r="U988" i="1" s="1"/>
  <c r="E989" i="1"/>
  <c r="U989" i="1" s="1"/>
  <c r="E990" i="1"/>
  <c r="U990" i="1" s="1"/>
  <c r="E991" i="1"/>
  <c r="U991" i="1" s="1"/>
  <c r="E992" i="1"/>
  <c r="U992" i="1" s="1"/>
  <c r="E993" i="1"/>
  <c r="U993" i="1" s="1"/>
  <c r="E994" i="1"/>
  <c r="U994" i="1" s="1"/>
  <c r="E995" i="1"/>
  <c r="U995" i="1" s="1"/>
  <c r="E996" i="1"/>
  <c r="U996" i="1" s="1"/>
  <c r="E997" i="1"/>
  <c r="U997" i="1" s="1"/>
  <c r="E998" i="1"/>
  <c r="U998" i="1" s="1"/>
  <c r="E999" i="1"/>
  <c r="U999" i="1" s="1"/>
  <c r="E1000" i="1"/>
  <c r="U1000" i="1" s="1"/>
  <c r="E1001" i="1"/>
  <c r="U1001" i="1" s="1"/>
  <c r="E1002" i="1"/>
  <c r="U1002" i="1" s="1"/>
  <c r="E1003" i="1"/>
  <c r="U1003" i="1" s="1"/>
  <c r="E1004" i="1"/>
  <c r="U1004" i="1" s="1"/>
  <c r="E1005" i="1"/>
  <c r="U1005" i="1" s="1"/>
  <c r="E1006" i="1"/>
  <c r="U1006" i="1" s="1"/>
  <c r="E1007" i="1"/>
  <c r="U1007" i="1" s="1"/>
  <c r="E1008" i="1"/>
  <c r="U1008" i="1" s="1"/>
  <c r="E1009" i="1"/>
  <c r="U1009" i="1" s="1"/>
  <c r="E1010" i="1"/>
  <c r="U1010" i="1" s="1"/>
  <c r="E1011" i="1"/>
  <c r="U1011" i="1" s="1"/>
  <c r="E1012" i="1"/>
  <c r="U1012" i="1" s="1"/>
  <c r="E1013" i="1"/>
  <c r="U1013" i="1" s="1"/>
  <c r="E1014" i="1"/>
  <c r="U1014" i="1" s="1"/>
  <c r="E1015" i="1"/>
  <c r="U1015" i="1" s="1"/>
  <c r="E1016" i="1"/>
  <c r="U1016" i="1" s="1"/>
  <c r="E1017" i="1"/>
  <c r="U1017" i="1" s="1"/>
  <c r="E1018" i="1"/>
  <c r="U1018" i="1" s="1"/>
  <c r="E1019" i="1"/>
  <c r="U1019" i="1" s="1"/>
  <c r="E1020" i="1"/>
  <c r="U1020" i="1" s="1"/>
  <c r="E1021" i="1"/>
  <c r="U1021" i="1" s="1"/>
  <c r="E1022" i="1"/>
  <c r="U1022" i="1" s="1"/>
  <c r="E1023" i="1"/>
  <c r="U1023" i="1" s="1"/>
  <c r="E1024" i="1"/>
  <c r="U1024" i="1" s="1"/>
  <c r="E1025" i="1"/>
  <c r="U1025" i="1" s="1"/>
  <c r="E1026" i="1"/>
  <c r="U1026" i="1" s="1"/>
  <c r="E1027" i="1"/>
  <c r="U1027" i="1" s="1"/>
  <c r="E1028" i="1"/>
  <c r="U1028" i="1" s="1"/>
  <c r="E1029" i="1"/>
  <c r="U1029" i="1" s="1"/>
  <c r="E1030" i="1"/>
  <c r="U1030" i="1" s="1"/>
  <c r="E1031" i="1"/>
  <c r="U1031" i="1" s="1"/>
  <c r="E1032" i="1"/>
  <c r="U1032" i="1" s="1"/>
  <c r="E1033" i="1"/>
  <c r="U1033" i="1" s="1"/>
  <c r="E1034" i="1"/>
  <c r="U1034" i="1" s="1"/>
  <c r="E1035" i="1"/>
  <c r="U1035" i="1" s="1"/>
  <c r="E1036" i="1"/>
  <c r="U1036" i="1" s="1"/>
  <c r="E1037" i="1"/>
  <c r="U1037" i="1" s="1"/>
  <c r="E1038" i="1"/>
  <c r="U1038" i="1" s="1"/>
  <c r="E1039" i="1"/>
  <c r="U1039" i="1" s="1"/>
  <c r="E1040" i="1"/>
  <c r="U1040" i="1" s="1"/>
  <c r="E1041" i="1"/>
  <c r="U1041" i="1" s="1"/>
  <c r="E1042" i="1"/>
  <c r="U1042" i="1" s="1"/>
  <c r="E1043" i="1"/>
  <c r="U1043" i="1" s="1"/>
  <c r="E1044" i="1"/>
  <c r="U1044" i="1" s="1"/>
  <c r="E1045" i="1"/>
  <c r="U1045" i="1" s="1"/>
  <c r="E1046" i="1"/>
  <c r="U1046" i="1" s="1"/>
  <c r="E1047" i="1"/>
  <c r="U1047" i="1" s="1"/>
  <c r="E1048" i="1"/>
  <c r="U1048" i="1" s="1"/>
  <c r="E1049" i="1"/>
  <c r="U1049" i="1" s="1"/>
  <c r="E1050" i="1"/>
  <c r="U1050" i="1" s="1"/>
  <c r="E1051" i="1"/>
  <c r="U1051" i="1" s="1"/>
  <c r="E1052" i="1"/>
  <c r="U1052" i="1" s="1"/>
  <c r="E1053" i="1"/>
  <c r="U1053" i="1" s="1"/>
  <c r="E1054" i="1"/>
  <c r="U1054" i="1" s="1"/>
  <c r="E1055" i="1"/>
  <c r="U1055" i="1" s="1"/>
  <c r="E1056" i="1"/>
  <c r="U1056" i="1" s="1"/>
  <c r="E1057" i="1"/>
  <c r="U1057" i="1" s="1"/>
  <c r="E1058" i="1"/>
  <c r="U1058" i="1" s="1"/>
  <c r="E1059" i="1"/>
  <c r="U1059" i="1" s="1"/>
  <c r="E1060" i="1"/>
  <c r="U1060" i="1" s="1"/>
  <c r="E1061" i="1"/>
  <c r="U1061" i="1" s="1"/>
  <c r="E1062" i="1"/>
  <c r="U1062" i="1" s="1"/>
  <c r="E1063" i="1"/>
  <c r="U1063" i="1" s="1"/>
  <c r="E1064" i="1"/>
  <c r="U1064" i="1" s="1"/>
  <c r="E1065" i="1"/>
  <c r="U1065" i="1" s="1"/>
  <c r="E1066" i="1"/>
  <c r="U1066" i="1" s="1"/>
  <c r="E1067" i="1"/>
  <c r="U1067" i="1" s="1"/>
  <c r="E1068" i="1"/>
  <c r="U1068" i="1" s="1"/>
  <c r="E1069" i="1"/>
  <c r="U1069" i="1" s="1"/>
  <c r="E1070" i="1"/>
  <c r="U1070" i="1" s="1"/>
  <c r="E1071" i="1"/>
  <c r="U1071" i="1" s="1"/>
  <c r="E1072" i="1"/>
  <c r="U1072" i="1" s="1"/>
  <c r="E1073" i="1"/>
  <c r="U1073" i="1" s="1"/>
  <c r="E1074" i="1"/>
  <c r="U1074" i="1" s="1"/>
  <c r="E1075" i="1"/>
  <c r="U1075" i="1" s="1"/>
  <c r="E1076" i="1"/>
  <c r="U1076" i="1" s="1"/>
  <c r="E1077" i="1"/>
  <c r="U1077" i="1" s="1"/>
  <c r="E1078" i="1"/>
  <c r="U1078" i="1" s="1"/>
  <c r="E1079" i="1"/>
  <c r="U1079" i="1" s="1"/>
  <c r="E1080" i="1"/>
  <c r="U1080" i="1" s="1"/>
  <c r="E1081" i="1"/>
  <c r="U1081" i="1" s="1"/>
  <c r="E1082" i="1"/>
  <c r="U1082" i="1" s="1"/>
  <c r="E1083" i="1"/>
  <c r="U1083" i="1" s="1"/>
  <c r="E1084" i="1"/>
  <c r="U1084" i="1" s="1"/>
  <c r="E1085" i="1"/>
  <c r="U1085" i="1" s="1"/>
  <c r="E1086" i="1"/>
  <c r="U1086" i="1" s="1"/>
  <c r="E1087" i="1"/>
  <c r="U1087" i="1" s="1"/>
  <c r="E1088" i="1"/>
  <c r="U1088" i="1" s="1"/>
  <c r="E1089" i="1"/>
  <c r="U1089" i="1" s="1"/>
  <c r="E1090" i="1"/>
  <c r="U1090" i="1" s="1"/>
  <c r="E1091" i="1"/>
  <c r="U1091" i="1" s="1"/>
  <c r="E1092" i="1"/>
  <c r="U1092" i="1" s="1"/>
  <c r="E1093" i="1"/>
  <c r="U1093" i="1" s="1"/>
  <c r="E1094" i="1"/>
  <c r="U1094" i="1" s="1"/>
  <c r="E1095" i="1"/>
  <c r="U1095" i="1" s="1"/>
  <c r="E1096" i="1"/>
  <c r="U1096" i="1" s="1"/>
  <c r="E1097" i="1"/>
  <c r="U1097" i="1" s="1"/>
  <c r="E1098" i="1"/>
  <c r="U1098" i="1" s="1"/>
  <c r="E1099" i="1"/>
  <c r="U1099" i="1" s="1"/>
  <c r="E1100" i="1"/>
  <c r="U1100" i="1" s="1"/>
  <c r="E1101" i="1"/>
  <c r="U1101" i="1" s="1"/>
  <c r="E1102" i="1"/>
  <c r="U1102" i="1" s="1"/>
  <c r="E1103" i="1"/>
  <c r="U1103" i="1" s="1"/>
  <c r="E1104" i="1"/>
  <c r="U1104" i="1" s="1"/>
  <c r="E1105" i="1"/>
  <c r="U1105" i="1" s="1"/>
  <c r="E1106" i="1"/>
  <c r="U1106" i="1" s="1"/>
  <c r="E1107" i="1"/>
  <c r="U1107" i="1" s="1"/>
  <c r="E1108" i="1"/>
  <c r="U1108" i="1" s="1"/>
  <c r="E1109" i="1"/>
  <c r="U1109" i="1" s="1"/>
  <c r="E1110" i="1"/>
  <c r="U1110" i="1" s="1"/>
  <c r="E1111" i="1"/>
  <c r="U1111" i="1" s="1"/>
  <c r="E1112" i="1"/>
  <c r="U1112" i="1" s="1"/>
  <c r="E1113" i="1"/>
  <c r="U1113" i="1" s="1"/>
  <c r="E1114" i="1"/>
  <c r="U1114" i="1" s="1"/>
  <c r="E1115" i="1"/>
  <c r="U1115" i="1" s="1"/>
  <c r="E1116" i="1"/>
  <c r="U1116" i="1" s="1"/>
  <c r="E1117" i="1"/>
  <c r="U1117" i="1" s="1"/>
  <c r="E1118" i="1"/>
  <c r="U1118" i="1" s="1"/>
  <c r="E1119" i="1"/>
  <c r="U1119" i="1" s="1"/>
  <c r="E1120" i="1"/>
  <c r="U1120" i="1" s="1"/>
  <c r="E1121" i="1"/>
  <c r="U1121" i="1" s="1"/>
  <c r="E1122" i="1"/>
  <c r="U1122" i="1" s="1"/>
  <c r="E1123" i="1"/>
  <c r="U1123" i="1" s="1"/>
  <c r="E1124" i="1"/>
  <c r="U1124" i="1" s="1"/>
  <c r="E1125" i="1"/>
  <c r="U1125" i="1" s="1"/>
  <c r="E1126" i="1"/>
  <c r="U1126" i="1" s="1"/>
  <c r="E1127" i="1"/>
  <c r="U1127" i="1" s="1"/>
  <c r="E1128" i="1"/>
  <c r="U1128" i="1" s="1"/>
  <c r="E1129" i="1"/>
  <c r="U1129" i="1" s="1"/>
  <c r="E1130" i="1"/>
  <c r="U1130" i="1" s="1"/>
  <c r="E1131" i="1"/>
  <c r="U1131" i="1" s="1"/>
  <c r="E1132" i="1"/>
  <c r="U1132" i="1" s="1"/>
  <c r="E1133" i="1"/>
  <c r="U1133" i="1" s="1"/>
  <c r="E1134" i="1"/>
  <c r="U1134" i="1" s="1"/>
  <c r="E1135" i="1"/>
  <c r="U1135" i="1" s="1"/>
  <c r="E1136" i="1"/>
  <c r="U1136" i="1" s="1"/>
  <c r="E1137" i="1"/>
  <c r="U1137" i="1" s="1"/>
  <c r="E1138" i="1"/>
  <c r="U1138" i="1" s="1"/>
  <c r="E1139" i="1"/>
  <c r="U1139" i="1" s="1"/>
  <c r="E1140" i="1"/>
  <c r="U1140" i="1" s="1"/>
  <c r="E1141" i="1"/>
  <c r="U1141" i="1" s="1"/>
  <c r="E1142" i="1"/>
  <c r="U1142" i="1" s="1"/>
  <c r="E1143" i="1"/>
  <c r="U1143" i="1" s="1"/>
  <c r="E1144" i="1"/>
  <c r="U1144" i="1" s="1"/>
  <c r="E1145" i="1"/>
  <c r="U1145" i="1" s="1"/>
  <c r="E1146" i="1"/>
  <c r="U1146" i="1" s="1"/>
  <c r="E1147" i="1"/>
  <c r="U1147" i="1" s="1"/>
  <c r="E1148" i="1"/>
  <c r="U1148" i="1" s="1"/>
  <c r="E1149" i="1"/>
  <c r="U1149" i="1" s="1"/>
  <c r="E1150" i="1"/>
  <c r="U1150" i="1" s="1"/>
  <c r="E1151" i="1"/>
  <c r="U1151" i="1" s="1"/>
  <c r="E1152" i="1"/>
  <c r="U1152" i="1" s="1"/>
  <c r="E1153" i="1"/>
  <c r="U1153" i="1" s="1"/>
  <c r="E1154" i="1"/>
  <c r="U1154" i="1" s="1"/>
  <c r="E1155" i="1"/>
  <c r="U1155" i="1" s="1"/>
  <c r="E1156" i="1"/>
  <c r="U1156" i="1" s="1"/>
  <c r="E1157" i="1"/>
  <c r="U1157" i="1" s="1"/>
  <c r="E1158" i="1"/>
  <c r="U1158" i="1" s="1"/>
  <c r="E1159" i="1"/>
  <c r="U1159" i="1" s="1"/>
  <c r="E1160" i="1"/>
  <c r="U1160" i="1" s="1"/>
  <c r="E1161" i="1"/>
  <c r="U1161" i="1" s="1"/>
  <c r="E1162" i="1"/>
  <c r="U1162" i="1" s="1"/>
  <c r="E1163" i="1"/>
  <c r="U1163" i="1" s="1"/>
  <c r="E1164" i="1"/>
  <c r="U1164" i="1" s="1"/>
  <c r="E1165" i="1"/>
  <c r="U1165" i="1" s="1"/>
  <c r="E1166" i="1"/>
  <c r="U1166" i="1" s="1"/>
  <c r="E1167" i="1"/>
  <c r="U1167" i="1" s="1"/>
  <c r="E1168" i="1"/>
  <c r="U1168" i="1" s="1"/>
  <c r="E1169" i="1"/>
  <c r="U1169" i="1" s="1"/>
  <c r="E1170" i="1"/>
  <c r="U1170" i="1" s="1"/>
  <c r="E1171" i="1"/>
  <c r="U1171" i="1" s="1"/>
  <c r="E1172" i="1"/>
  <c r="U1172" i="1" s="1"/>
  <c r="E1173" i="1"/>
  <c r="U1173" i="1" s="1"/>
  <c r="E1174" i="1"/>
  <c r="U1174" i="1" s="1"/>
  <c r="E1175" i="1"/>
  <c r="U1175" i="1" s="1"/>
  <c r="E1176" i="1"/>
  <c r="U1176" i="1" s="1"/>
  <c r="E1177" i="1"/>
  <c r="U1177" i="1" s="1"/>
  <c r="E1178" i="1"/>
  <c r="U1178" i="1" s="1"/>
  <c r="E1179" i="1"/>
  <c r="U1179" i="1" s="1"/>
  <c r="E1180" i="1"/>
  <c r="U1180" i="1" s="1"/>
  <c r="E1181" i="1"/>
  <c r="U1181" i="1" s="1"/>
  <c r="E1182" i="1"/>
  <c r="U1182" i="1" s="1"/>
  <c r="E1183" i="1"/>
  <c r="U1183" i="1" s="1"/>
  <c r="E1184" i="1"/>
  <c r="U1184" i="1" s="1"/>
  <c r="E1185" i="1"/>
  <c r="U1185" i="1" s="1"/>
  <c r="E1186" i="1"/>
  <c r="U1186" i="1" s="1"/>
  <c r="E1187" i="1"/>
  <c r="U1187" i="1" s="1"/>
  <c r="E1188" i="1"/>
  <c r="U1188" i="1" s="1"/>
  <c r="E1189" i="1"/>
  <c r="U1189" i="1" s="1"/>
  <c r="E1190" i="1"/>
  <c r="U1190" i="1" s="1"/>
  <c r="E1191" i="1"/>
  <c r="U1191" i="1" s="1"/>
  <c r="E1192" i="1"/>
  <c r="U1192" i="1" s="1"/>
  <c r="E1193" i="1"/>
  <c r="U1193" i="1" s="1"/>
  <c r="E1194" i="1"/>
  <c r="U1194" i="1" s="1"/>
  <c r="E1195" i="1"/>
  <c r="U1195" i="1" s="1"/>
  <c r="E1196" i="1"/>
  <c r="U1196" i="1" s="1"/>
  <c r="E1197" i="1"/>
  <c r="U1197" i="1" s="1"/>
  <c r="E1198" i="1"/>
  <c r="U1198" i="1" s="1"/>
  <c r="E1199" i="1"/>
  <c r="U1199" i="1" s="1"/>
  <c r="E1200" i="1"/>
  <c r="U1200" i="1" s="1"/>
  <c r="E1201" i="1"/>
  <c r="U1201" i="1" s="1"/>
  <c r="E1202" i="1"/>
  <c r="U1202" i="1" s="1"/>
  <c r="E1203" i="1"/>
  <c r="U1203" i="1" s="1"/>
  <c r="E1204" i="1"/>
  <c r="U1204" i="1" s="1"/>
  <c r="E1205" i="1"/>
  <c r="U1205" i="1" s="1"/>
  <c r="E1206" i="1"/>
  <c r="U1206" i="1" s="1"/>
  <c r="E1207" i="1"/>
  <c r="U1207" i="1" s="1"/>
  <c r="E1208" i="1"/>
  <c r="U1208" i="1" s="1"/>
  <c r="E1209" i="1"/>
  <c r="U1209" i="1" s="1"/>
  <c r="E1210" i="1"/>
  <c r="U1210" i="1" s="1"/>
  <c r="E1211" i="1"/>
  <c r="U1211" i="1" s="1"/>
  <c r="E1212" i="1"/>
  <c r="U1212" i="1" s="1"/>
  <c r="E1213" i="1"/>
  <c r="U1213" i="1" s="1"/>
  <c r="E1214" i="1"/>
  <c r="U1214" i="1" s="1"/>
  <c r="E1215" i="1"/>
  <c r="U1215" i="1" s="1"/>
  <c r="E1216" i="1"/>
  <c r="U1216" i="1" s="1"/>
  <c r="E1217" i="1"/>
  <c r="U1217" i="1" s="1"/>
  <c r="E1218" i="1"/>
  <c r="U1218" i="1" s="1"/>
  <c r="E1219" i="1"/>
  <c r="U1219" i="1" s="1"/>
  <c r="E1220" i="1"/>
  <c r="U1220" i="1" s="1"/>
  <c r="E1221" i="1"/>
  <c r="U1221" i="1" s="1"/>
  <c r="E1222" i="1"/>
  <c r="U1222" i="1" s="1"/>
  <c r="E1223" i="1"/>
  <c r="U1223" i="1" s="1"/>
  <c r="E1224" i="1"/>
  <c r="U1224" i="1" s="1"/>
  <c r="E1225" i="1"/>
  <c r="U1225" i="1" s="1"/>
  <c r="E1226" i="1"/>
  <c r="U1226" i="1" s="1"/>
  <c r="E1227" i="1"/>
  <c r="U1227" i="1" s="1"/>
  <c r="E1228" i="1"/>
  <c r="U1228" i="1" s="1"/>
  <c r="E1229" i="1"/>
  <c r="U1229" i="1" s="1"/>
  <c r="E1230" i="1"/>
  <c r="U1230" i="1" s="1"/>
  <c r="E1231" i="1"/>
  <c r="U1231" i="1" s="1"/>
  <c r="E1232" i="1"/>
  <c r="U1232" i="1" s="1"/>
  <c r="E1233" i="1"/>
  <c r="U1233" i="1" s="1"/>
  <c r="E1234" i="1"/>
  <c r="U1234" i="1" s="1"/>
  <c r="E1235" i="1"/>
  <c r="U1235" i="1" s="1"/>
  <c r="E1236" i="1"/>
  <c r="U1236" i="1" s="1"/>
  <c r="E1237" i="1"/>
  <c r="U1237" i="1" s="1"/>
  <c r="E1238" i="1"/>
  <c r="U1238" i="1" s="1"/>
  <c r="E1239" i="1"/>
  <c r="U1239" i="1" s="1"/>
  <c r="E1240" i="1"/>
  <c r="U1240" i="1" s="1"/>
  <c r="E1241" i="1"/>
  <c r="U1241" i="1" s="1"/>
  <c r="E1242" i="1"/>
  <c r="U1242" i="1" s="1"/>
  <c r="E1243" i="1"/>
  <c r="U1243" i="1" s="1"/>
  <c r="E1244" i="1"/>
  <c r="U1244" i="1" s="1"/>
  <c r="E1245" i="1"/>
  <c r="U1245" i="1" s="1"/>
  <c r="E1246" i="1"/>
  <c r="U1246" i="1" s="1"/>
  <c r="E1247" i="1"/>
  <c r="U1247" i="1" s="1"/>
  <c r="E1248" i="1"/>
  <c r="U1248" i="1" s="1"/>
  <c r="E1249" i="1"/>
  <c r="U1249" i="1" s="1"/>
  <c r="E1250" i="1"/>
  <c r="U1250" i="1" s="1"/>
  <c r="E1251" i="1"/>
  <c r="U1251" i="1" s="1"/>
  <c r="E1252" i="1"/>
  <c r="U1252" i="1" s="1"/>
  <c r="E1253" i="1"/>
  <c r="U1253" i="1" s="1"/>
  <c r="E1254" i="1"/>
  <c r="U1254" i="1" s="1"/>
  <c r="E1255" i="1"/>
  <c r="U1255" i="1" s="1"/>
  <c r="E1256" i="1"/>
  <c r="U1256" i="1" s="1"/>
  <c r="E1257" i="1"/>
  <c r="U1257" i="1" s="1"/>
  <c r="E1258" i="1"/>
  <c r="U1258" i="1" s="1"/>
  <c r="E1259" i="1"/>
  <c r="U1259" i="1" s="1"/>
  <c r="E1260" i="1"/>
  <c r="U1260" i="1" s="1"/>
  <c r="E1261" i="1"/>
  <c r="U1261" i="1" s="1"/>
  <c r="E1262" i="1"/>
  <c r="U1262" i="1" s="1"/>
  <c r="E1263" i="1"/>
  <c r="U1263" i="1" s="1"/>
  <c r="E1264" i="1"/>
  <c r="U1264" i="1" s="1"/>
  <c r="E1265" i="1"/>
  <c r="U1265" i="1" s="1"/>
  <c r="E1266" i="1"/>
  <c r="U1266" i="1" s="1"/>
  <c r="E1267" i="1"/>
  <c r="U1267" i="1" s="1"/>
  <c r="E1268" i="1"/>
  <c r="U1268" i="1" s="1"/>
  <c r="E1269" i="1"/>
  <c r="U1269" i="1" s="1"/>
  <c r="E1270" i="1"/>
  <c r="U1270" i="1" s="1"/>
  <c r="E1271" i="1"/>
  <c r="U1271" i="1" s="1"/>
  <c r="E1272" i="1"/>
  <c r="U1272" i="1" s="1"/>
  <c r="E1273" i="1"/>
  <c r="U1273" i="1" s="1"/>
  <c r="E1274" i="1"/>
  <c r="U1274" i="1" s="1"/>
  <c r="E1275" i="1"/>
  <c r="U1275" i="1" s="1"/>
  <c r="E1276" i="1"/>
  <c r="U1276" i="1" s="1"/>
  <c r="E1277" i="1"/>
  <c r="U1277" i="1" s="1"/>
  <c r="E1278" i="1"/>
  <c r="U1278" i="1" s="1"/>
  <c r="E1279" i="1"/>
  <c r="U1279" i="1" s="1"/>
  <c r="E1280" i="1"/>
  <c r="U1280" i="1" s="1"/>
  <c r="E1281" i="1"/>
  <c r="U1281" i="1" s="1"/>
  <c r="E1282" i="1"/>
  <c r="U1282" i="1" s="1"/>
  <c r="E1283" i="1"/>
  <c r="U1283" i="1" s="1"/>
  <c r="E1284" i="1"/>
  <c r="U1284" i="1" s="1"/>
  <c r="E1285" i="1"/>
  <c r="U1285" i="1" s="1"/>
  <c r="E1286" i="1"/>
  <c r="U1286" i="1" s="1"/>
  <c r="E1287" i="1"/>
  <c r="U1287" i="1" s="1"/>
  <c r="E1288" i="1"/>
  <c r="U1288" i="1" s="1"/>
  <c r="E1289" i="1"/>
  <c r="U1289" i="1" s="1"/>
  <c r="E1290" i="1"/>
  <c r="U1290" i="1" s="1"/>
  <c r="E1291" i="1"/>
  <c r="U1291" i="1" s="1"/>
  <c r="E1292" i="1"/>
  <c r="U1292" i="1" s="1"/>
  <c r="E1293" i="1"/>
  <c r="U1293" i="1" s="1"/>
  <c r="E1294" i="1"/>
  <c r="U1294" i="1" s="1"/>
  <c r="E1295" i="1"/>
  <c r="U1295" i="1" s="1"/>
  <c r="E1296" i="1"/>
  <c r="U1296" i="1" s="1"/>
  <c r="E1297" i="1"/>
  <c r="U1297" i="1" s="1"/>
  <c r="E1298" i="1"/>
  <c r="U1298" i="1" s="1"/>
  <c r="E1299" i="1"/>
  <c r="U1299" i="1" s="1"/>
  <c r="E1300" i="1"/>
  <c r="U1300" i="1" s="1"/>
  <c r="E1301" i="1"/>
  <c r="U1301" i="1" s="1"/>
  <c r="E1302" i="1"/>
  <c r="U1302" i="1" s="1"/>
  <c r="E1303" i="1"/>
  <c r="U1303" i="1" s="1"/>
  <c r="E1304" i="1"/>
  <c r="U1304" i="1" s="1"/>
  <c r="E1305" i="1"/>
  <c r="U1305" i="1" s="1"/>
  <c r="E1306" i="1"/>
  <c r="U1306" i="1" s="1"/>
  <c r="E1307" i="1"/>
  <c r="U1307" i="1" s="1"/>
  <c r="E1308" i="1"/>
  <c r="U1308" i="1" s="1"/>
  <c r="E1309" i="1"/>
  <c r="U1309" i="1" s="1"/>
  <c r="E1310" i="1"/>
  <c r="U1310" i="1" s="1"/>
  <c r="E1311" i="1"/>
  <c r="U1311" i="1" s="1"/>
  <c r="E1312" i="1"/>
  <c r="U1312" i="1" s="1"/>
  <c r="E1313" i="1"/>
  <c r="U1313" i="1" s="1"/>
  <c r="E1314" i="1"/>
  <c r="U1314" i="1" s="1"/>
  <c r="E1315" i="1"/>
  <c r="U1315" i="1" s="1"/>
  <c r="E1316" i="1"/>
  <c r="U1316" i="1" s="1"/>
  <c r="E1317" i="1"/>
  <c r="U1317" i="1" s="1"/>
  <c r="E1318" i="1"/>
  <c r="U1318" i="1" s="1"/>
  <c r="E1319" i="1"/>
  <c r="U1319" i="1" s="1"/>
  <c r="E1320" i="1"/>
  <c r="U1320" i="1" s="1"/>
  <c r="E1321" i="1"/>
  <c r="U1321" i="1" s="1"/>
  <c r="E1322" i="1"/>
  <c r="U1322" i="1" s="1"/>
  <c r="E1323" i="1"/>
  <c r="U1323" i="1" s="1"/>
  <c r="E1324" i="1"/>
  <c r="U1324" i="1" s="1"/>
  <c r="E1325" i="1"/>
  <c r="U1325" i="1" s="1"/>
  <c r="E1326" i="1"/>
  <c r="U1326" i="1" s="1"/>
  <c r="E1327" i="1"/>
  <c r="U1327" i="1" s="1"/>
  <c r="E1328" i="1"/>
  <c r="U1328" i="1" s="1"/>
  <c r="E1329" i="1"/>
  <c r="U1329" i="1" s="1"/>
  <c r="E1330" i="1"/>
  <c r="U1330" i="1" s="1"/>
  <c r="E1331" i="1"/>
  <c r="U1331" i="1" s="1"/>
  <c r="E1332" i="1"/>
  <c r="U1332" i="1" s="1"/>
  <c r="E1333" i="1"/>
  <c r="U1333" i="1" s="1"/>
  <c r="E1334" i="1"/>
  <c r="U1334" i="1" s="1"/>
  <c r="E1335" i="1"/>
  <c r="U1335" i="1" s="1"/>
  <c r="E1336" i="1"/>
  <c r="U1336" i="1" s="1"/>
  <c r="E1337" i="1"/>
  <c r="U1337" i="1" s="1"/>
  <c r="E1338" i="1"/>
  <c r="U1338" i="1" s="1"/>
  <c r="E1339" i="1"/>
  <c r="U1339" i="1" s="1"/>
  <c r="E1340" i="1"/>
  <c r="U1340" i="1" s="1"/>
  <c r="E1341" i="1"/>
  <c r="U1341" i="1" s="1"/>
  <c r="E1342" i="1"/>
  <c r="U1342" i="1" s="1"/>
  <c r="E1343" i="1"/>
  <c r="U1343" i="1" s="1"/>
  <c r="E1344" i="1"/>
  <c r="U1344" i="1" s="1"/>
  <c r="E1345" i="1"/>
  <c r="U1345" i="1" s="1"/>
  <c r="E1346" i="1"/>
  <c r="U1346" i="1" s="1"/>
  <c r="E1347" i="1"/>
  <c r="U1347" i="1" s="1"/>
  <c r="E1348" i="1"/>
  <c r="U1348" i="1" s="1"/>
  <c r="E1349" i="1"/>
  <c r="U1349" i="1" s="1"/>
  <c r="E1350" i="1"/>
  <c r="U1350" i="1" s="1"/>
  <c r="E1351" i="1"/>
  <c r="U1351" i="1" s="1"/>
  <c r="E1352" i="1"/>
  <c r="U1352" i="1" s="1"/>
  <c r="E1353" i="1"/>
  <c r="U1353" i="1" s="1"/>
  <c r="E1354" i="1"/>
  <c r="U1354" i="1" s="1"/>
  <c r="E1355" i="1"/>
  <c r="U1355" i="1" s="1"/>
  <c r="E1356" i="1"/>
  <c r="U1356" i="1" s="1"/>
  <c r="E1357" i="1"/>
  <c r="U1357" i="1" s="1"/>
  <c r="E1358" i="1"/>
  <c r="U1358" i="1" s="1"/>
  <c r="E1359" i="1"/>
  <c r="U1359" i="1" s="1"/>
  <c r="E1360" i="1"/>
  <c r="U1360" i="1" s="1"/>
  <c r="E1361" i="1"/>
  <c r="U1361" i="1" s="1"/>
  <c r="E1362" i="1"/>
  <c r="U1362" i="1" s="1"/>
  <c r="E1363" i="1"/>
  <c r="U1363" i="1" s="1"/>
  <c r="E1364" i="1"/>
  <c r="U1364" i="1" s="1"/>
  <c r="E1365" i="1"/>
  <c r="U1365" i="1" s="1"/>
  <c r="E1366" i="1"/>
  <c r="U1366" i="1" s="1"/>
  <c r="E1367" i="1"/>
  <c r="U1367" i="1" s="1"/>
  <c r="E1368" i="1"/>
  <c r="U1368" i="1" s="1"/>
  <c r="E1369" i="1"/>
  <c r="U1369" i="1" s="1"/>
  <c r="E1370" i="1"/>
  <c r="U1370" i="1" s="1"/>
  <c r="E1371" i="1"/>
  <c r="U1371" i="1" s="1"/>
  <c r="E1372" i="1"/>
  <c r="U1372" i="1" s="1"/>
  <c r="E1373" i="1"/>
  <c r="U1373" i="1" s="1"/>
  <c r="E1374" i="1"/>
  <c r="U1374" i="1" s="1"/>
  <c r="E1375" i="1"/>
  <c r="U1375" i="1" s="1"/>
  <c r="E1376" i="1"/>
  <c r="U1376" i="1" s="1"/>
  <c r="E1377" i="1"/>
  <c r="U1377" i="1" s="1"/>
  <c r="E1378" i="1"/>
  <c r="U1378" i="1" s="1"/>
  <c r="E1379" i="1"/>
  <c r="U1379" i="1" s="1"/>
  <c r="E1380" i="1"/>
  <c r="U1380" i="1" s="1"/>
  <c r="E1381" i="1"/>
  <c r="U1381" i="1" s="1"/>
  <c r="E1382" i="1"/>
  <c r="U1382" i="1" s="1"/>
  <c r="E1383" i="1"/>
  <c r="U1383" i="1" s="1"/>
  <c r="E1384" i="1"/>
  <c r="U1384" i="1" s="1"/>
  <c r="E1385" i="1"/>
  <c r="U1385" i="1" s="1"/>
  <c r="E1386" i="1"/>
  <c r="U1386" i="1" s="1"/>
  <c r="E1387" i="1"/>
  <c r="U1387" i="1" s="1"/>
  <c r="E1388" i="1"/>
  <c r="U1388" i="1" s="1"/>
  <c r="E1389" i="1"/>
  <c r="U1389" i="1" s="1"/>
  <c r="E1390" i="1"/>
  <c r="U1390" i="1" s="1"/>
  <c r="E1391" i="1"/>
  <c r="U1391" i="1" s="1"/>
  <c r="E1392" i="1"/>
  <c r="U1392" i="1" s="1"/>
  <c r="E1393" i="1"/>
  <c r="U1393" i="1" s="1"/>
  <c r="E1394" i="1"/>
  <c r="U1394" i="1" s="1"/>
  <c r="E1395" i="1"/>
  <c r="U1395" i="1" s="1"/>
  <c r="E1396" i="1"/>
  <c r="U1396" i="1" s="1"/>
  <c r="E1397" i="1"/>
  <c r="U1397" i="1" s="1"/>
  <c r="E1398" i="1"/>
  <c r="U1398" i="1" s="1"/>
  <c r="E1399" i="1"/>
  <c r="U1399" i="1" s="1"/>
  <c r="E1400" i="1"/>
  <c r="U1400" i="1" s="1"/>
  <c r="E1401" i="1"/>
  <c r="U1401" i="1" s="1"/>
  <c r="E1402" i="1"/>
  <c r="U1402" i="1" s="1"/>
  <c r="E1403" i="1"/>
  <c r="U1403" i="1" s="1"/>
  <c r="E1404" i="1"/>
  <c r="U1404" i="1" s="1"/>
  <c r="E1405" i="1"/>
  <c r="U1405" i="1" s="1"/>
  <c r="E1406" i="1"/>
  <c r="U1406" i="1" s="1"/>
  <c r="E1407" i="1"/>
  <c r="U1407" i="1" s="1"/>
  <c r="E1408" i="1"/>
  <c r="U1408" i="1" s="1"/>
  <c r="E1409" i="1"/>
  <c r="U1409" i="1" s="1"/>
  <c r="E1410" i="1"/>
  <c r="U1410" i="1" s="1"/>
  <c r="E1411" i="1"/>
  <c r="U1411" i="1" s="1"/>
  <c r="E1412" i="1"/>
  <c r="U1412" i="1" s="1"/>
  <c r="E1413" i="1"/>
  <c r="U1413" i="1" s="1"/>
  <c r="E1414" i="1"/>
  <c r="U1414" i="1" s="1"/>
  <c r="E1415" i="1"/>
  <c r="U1415" i="1" s="1"/>
  <c r="E1416" i="1"/>
  <c r="U1416" i="1" s="1"/>
  <c r="E1417" i="1"/>
  <c r="U1417" i="1" s="1"/>
  <c r="E1418" i="1"/>
  <c r="U1418" i="1" s="1"/>
  <c r="E1419" i="1"/>
  <c r="U1419" i="1" s="1"/>
  <c r="E1420" i="1"/>
  <c r="U1420" i="1" s="1"/>
  <c r="E1421" i="1"/>
  <c r="U1421" i="1" s="1"/>
  <c r="E1422" i="1"/>
  <c r="U1422" i="1" s="1"/>
  <c r="E1423" i="1"/>
  <c r="U1423" i="1" s="1"/>
  <c r="E1424" i="1"/>
  <c r="U1424" i="1" s="1"/>
  <c r="E1425" i="1"/>
  <c r="U1425" i="1" s="1"/>
  <c r="E1426" i="1"/>
  <c r="U1426" i="1" s="1"/>
  <c r="E1427" i="1"/>
  <c r="U1427" i="1" s="1"/>
  <c r="E1428" i="1"/>
  <c r="U1428" i="1" s="1"/>
  <c r="E1429" i="1"/>
  <c r="U1429" i="1" s="1"/>
  <c r="E1430" i="1"/>
  <c r="U1430" i="1" s="1"/>
  <c r="E1431" i="1"/>
  <c r="U1431" i="1" s="1"/>
  <c r="E1432" i="1"/>
  <c r="U1432" i="1" s="1"/>
  <c r="E1433" i="1"/>
  <c r="U1433" i="1" s="1"/>
  <c r="E1434" i="1"/>
  <c r="U1434" i="1" s="1"/>
  <c r="E1435" i="1"/>
  <c r="U1435" i="1" s="1"/>
  <c r="E1436" i="1"/>
  <c r="U1436" i="1" s="1"/>
  <c r="E1437" i="1"/>
  <c r="U1437" i="1" s="1"/>
  <c r="E1438" i="1"/>
  <c r="U1438" i="1" s="1"/>
  <c r="E1439" i="1"/>
  <c r="U1439" i="1" s="1"/>
  <c r="E1440" i="1"/>
  <c r="U1440" i="1" s="1"/>
  <c r="E1441" i="1"/>
  <c r="U1441" i="1" s="1"/>
  <c r="E1442" i="1"/>
  <c r="U1442" i="1" s="1"/>
  <c r="E1443" i="1"/>
  <c r="U1443" i="1" s="1"/>
  <c r="E1444" i="1"/>
  <c r="U1444" i="1" s="1"/>
  <c r="E1445" i="1"/>
  <c r="U1445" i="1" s="1"/>
  <c r="E1446" i="1"/>
  <c r="U1446" i="1" s="1"/>
  <c r="E1447" i="1"/>
  <c r="U1447" i="1" s="1"/>
  <c r="E1448" i="1"/>
  <c r="U1448" i="1" s="1"/>
  <c r="E1449" i="1"/>
  <c r="U1449" i="1" s="1"/>
  <c r="E1450" i="1"/>
  <c r="U1450" i="1" s="1"/>
  <c r="E1451" i="1"/>
  <c r="U1451" i="1" s="1"/>
  <c r="E1452" i="1"/>
  <c r="U1452" i="1" s="1"/>
  <c r="E1453" i="1"/>
  <c r="U1453" i="1" s="1"/>
  <c r="E1454" i="1"/>
  <c r="U1454" i="1" s="1"/>
  <c r="E1455" i="1"/>
  <c r="U1455" i="1" s="1"/>
  <c r="E1456" i="1"/>
  <c r="U1456" i="1" s="1"/>
  <c r="E1457" i="1"/>
  <c r="U1457" i="1" s="1"/>
  <c r="E1458" i="1"/>
  <c r="U1458" i="1" s="1"/>
  <c r="E1459" i="1"/>
  <c r="U1459" i="1" s="1"/>
  <c r="E1460" i="1"/>
  <c r="U1460" i="1" s="1"/>
  <c r="E1461" i="1"/>
  <c r="U1461" i="1" s="1"/>
  <c r="E1462" i="1"/>
  <c r="U1462" i="1" s="1"/>
  <c r="E1463" i="1"/>
  <c r="U1463" i="1" s="1"/>
  <c r="E1464" i="1"/>
  <c r="U1464" i="1" s="1"/>
  <c r="E1465" i="1"/>
  <c r="U1465" i="1" s="1"/>
  <c r="E1466" i="1"/>
  <c r="U1466" i="1" s="1"/>
  <c r="E1467" i="1"/>
  <c r="U1467" i="1" s="1"/>
  <c r="E1468" i="1"/>
  <c r="U1468" i="1" s="1"/>
  <c r="E1469" i="1"/>
  <c r="U1469" i="1" s="1"/>
  <c r="E1470" i="1"/>
  <c r="U1470" i="1" s="1"/>
  <c r="E1471" i="1"/>
  <c r="U1471" i="1" s="1"/>
  <c r="E1472" i="1"/>
  <c r="U1472" i="1" s="1"/>
  <c r="E1473" i="1"/>
  <c r="U1473" i="1" s="1"/>
  <c r="E1474" i="1"/>
  <c r="U1474" i="1" s="1"/>
  <c r="E1475" i="1"/>
  <c r="U1475" i="1" s="1"/>
  <c r="E1476" i="1"/>
  <c r="U1476" i="1" s="1"/>
  <c r="E1477" i="1"/>
  <c r="U1477" i="1" s="1"/>
  <c r="E1478" i="1"/>
  <c r="U1478" i="1" s="1"/>
  <c r="E1479" i="1"/>
  <c r="U1479" i="1" s="1"/>
  <c r="E1480" i="1"/>
  <c r="U1480" i="1" s="1"/>
  <c r="E1481" i="1"/>
  <c r="U1481" i="1" s="1"/>
  <c r="E1482" i="1"/>
  <c r="U1482" i="1" s="1"/>
  <c r="E1483" i="1"/>
  <c r="U1483" i="1" s="1"/>
  <c r="E1484" i="1"/>
  <c r="U1484" i="1" s="1"/>
  <c r="E1485" i="1"/>
  <c r="U1485" i="1" s="1"/>
  <c r="E1486" i="1"/>
  <c r="U1486" i="1" s="1"/>
  <c r="E1487" i="1"/>
  <c r="U1487" i="1" s="1"/>
  <c r="E1488" i="1"/>
  <c r="U1488" i="1" s="1"/>
  <c r="E1489" i="1"/>
  <c r="U1489" i="1" s="1"/>
  <c r="E1490" i="1"/>
  <c r="U1490" i="1" s="1"/>
  <c r="E1491" i="1"/>
  <c r="U1491" i="1" s="1"/>
  <c r="E1492" i="1"/>
  <c r="U1492" i="1" s="1"/>
  <c r="E1493" i="1"/>
  <c r="U1493" i="1" s="1"/>
  <c r="E1494" i="1"/>
  <c r="U1494" i="1" s="1"/>
  <c r="E1495" i="1"/>
  <c r="U1495" i="1" s="1"/>
  <c r="E1496" i="1"/>
  <c r="U1496" i="1" s="1"/>
  <c r="E1497" i="1"/>
  <c r="U1497" i="1" s="1"/>
  <c r="E1498" i="1"/>
  <c r="U1498" i="1" s="1"/>
  <c r="E1499" i="1"/>
  <c r="U1499" i="1" s="1"/>
  <c r="E1500" i="1"/>
  <c r="U1500" i="1" s="1"/>
  <c r="E1501" i="1"/>
  <c r="U1501" i="1" s="1"/>
  <c r="E1502" i="1"/>
  <c r="U1502" i="1" s="1"/>
  <c r="E1503" i="1"/>
  <c r="U1503" i="1" s="1"/>
  <c r="E1504" i="1"/>
  <c r="U1504" i="1" s="1"/>
  <c r="E1505" i="1"/>
  <c r="U1505" i="1" s="1"/>
  <c r="E1506" i="1"/>
  <c r="U1506" i="1" s="1"/>
  <c r="E1507" i="1"/>
  <c r="U1507" i="1" s="1"/>
  <c r="E1508" i="1"/>
  <c r="U1508" i="1" s="1"/>
  <c r="E1509" i="1"/>
  <c r="U1509" i="1" s="1"/>
  <c r="E1510" i="1"/>
  <c r="U1510" i="1" s="1"/>
  <c r="E1511" i="1"/>
  <c r="U1511" i="1" s="1"/>
  <c r="E1512" i="1"/>
  <c r="U1512" i="1" s="1"/>
  <c r="E1513" i="1"/>
  <c r="U1513" i="1" s="1"/>
  <c r="E1514" i="1"/>
  <c r="U1514" i="1" s="1"/>
  <c r="E1515" i="1"/>
  <c r="U1515" i="1" s="1"/>
  <c r="E1516" i="1"/>
  <c r="U1516" i="1" s="1"/>
  <c r="E1517" i="1"/>
  <c r="U1517" i="1" s="1"/>
  <c r="E1518" i="1"/>
  <c r="U1518" i="1" s="1"/>
  <c r="E1519" i="1"/>
  <c r="U1519" i="1" s="1"/>
  <c r="E1520" i="1"/>
  <c r="U1520" i="1" s="1"/>
  <c r="E1521" i="1"/>
  <c r="U1521" i="1" s="1"/>
  <c r="E1522" i="1"/>
  <c r="U1522" i="1" s="1"/>
  <c r="E1523" i="1"/>
  <c r="U1523" i="1" s="1"/>
  <c r="E1524" i="1"/>
  <c r="U1524" i="1" s="1"/>
  <c r="E1525" i="1"/>
  <c r="U1525" i="1" s="1"/>
  <c r="E1526" i="1"/>
  <c r="U1526" i="1" s="1"/>
  <c r="E1527" i="1"/>
  <c r="U1527" i="1" s="1"/>
  <c r="E1528" i="1"/>
  <c r="U1528" i="1" s="1"/>
  <c r="E1529" i="1"/>
  <c r="U1529" i="1" s="1"/>
  <c r="E1530" i="1"/>
  <c r="U1530" i="1" s="1"/>
  <c r="E1531" i="1"/>
  <c r="U1531" i="1" s="1"/>
  <c r="E1532" i="1"/>
  <c r="U1532" i="1" s="1"/>
  <c r="E1533" i="1"/>
  <c r="U1533" i="1" s="1"/>
  <c r="E1534" i="1"/>
  <c r="U1534" i="1" s="1"/>
  <c r="E1535" i="1"/>
  <c r="U1535" i="1" s="1"/>
  <c r="E1536" i="1"/>
  <c r="U1536" i="1" s="1"/>
  <c r="E1537" i="1"/>
  <c r="U1537" i="1" s="1"/>
  <c r="E1538" i="1"/>
  <c r="U1538" i="1" s="1"/>
  <c r="E1539" i="1"/>
  <c r="U1539" i="1" s="1"/>
  <c r="E1540" i="1"/>
  <c r="U1540" i="1" s="1"/>
  <c r="E1541" i="1"/>
  <c r="U1541" i="1" s="1"/>
  <c r="E1542" i="1"/>
  <c r="U1542" i="1" s="1"/>
  <c r="E1543" i="1"/>
  <c r="U1543" i="1" s="1"/>
  <c r="E1544" i="1"/>
  <c r="U1544" i="1" s="1"/>
  <c r="E1545" i="1"/>
  <c r="U1545" i="1" s="1"/>
  <c r="E1546" i="1"/>
  <c r="U1546" i="1" s="1"/>
  <c r="E1547" i="1"/>
  <c r="U1547" i="1" s="1"/>
  <c r="E1548" i="1"/>
  <c r="U1548" i="1" s="1"/>
  <c r="E1549" i="1"/>
  <c r="U1549" i="1" s="1"/>
  <c r="E1550" i="1"/>
  <c r="U1550" i="1" s="1"/>
  <c r="E1551" i="1"/>
  <c r="U1551" i="1" s="1"/>
  <c r="E1552" i="1"/>
  <c r="U1552" i="1" s="1"/>
  <c r="E1553" i="1"/>
  <c r="U1553" i="1" s="1"/>
  <c r="E1554" i="1"/>
  <c r="U1554" i="1" s="1"/>
  <c r="E1555" i="1"/>
  <c r="U1555" i="1" s="1"/>
  <c r="E1556" i="1"/>
  <c r="U1556" i="1" s="1"/>
  <c r="E1557" i="1"/>
  <c r="U1557" i="1" s="1"/>
  <c r="E1558" i="1"/>
  <c r="U1558" i="1" s="1"/>
  <c r="E1559" i="1"/>
  <c r="U1559" i="1" s="1"/>
  <c r="E1560" i="1"/>
  <c r="U1560" i="1" s="1"/>
  <c r="E1561" i="1"/>
  <c r="U1561" i="1" s="1"/>
  <c r="E1562" i="1"/>
  <c r="U1562" i="1" s="1"/>
  <c r="E1563" i="1"/>
  <c r="U1563" i="1" s="1"/>
  <c r="E1564" i="1"/>
  <c r="U1564" i="1" s="1"/>
  <c r="E1565" i="1"/>
  <c r="U1565" i="1" s="1"/>
  <c r="E1566" i="1"/>
  <c r="U1566" i="1" s="1"/>
  <c r="E1567" i="1"/>
  <c r="U1567" i="1" s="1"/>
  <c r="E1568" i="1"/>
  <c r="U1568" i="1" s="1"/>
  <c r="E1569" i="1"/>
  <c r="U1569" i="1" s="1"/>
  <c r="E1570" i="1"/>
  <c r="U1570" i="1" s="1"/>
  <c r="E1571" i="1"/>
  <c r="U1571" i="1" s="1"/>
  <c r="E1572" i="1"/>
  <c r="U1572" i="1" s="1"/>
  <c r="E1573" i="1"/>
  <c r="U1573" i="1" s="1"/>
  <c r="E1574" i="1"/>
  <c r="U1574" i="1" s="1"/>
  <c r="E1575" i="1"/>
  <c r="U1575" i="1" s="1"/>
  <c r="E1576" i="1"/>
  <c r="U1576" i="1" s="1"/>
  <c r="E1577" i="1"/>
  <c r="U1577" i="1" s="1"/>
  <c r="E1578" i="1"/>
  <c r="U1578" i="1" s="1"/>
  <c r="E1579" i="1"/>
  <c r="U1579" i="1" s="1"/>
  <c r="E1580" i="1"/>
  <c r="U1580" i="1" s="1"/>
  <c r="E1581" i="1"/>
  <c r="U1581" i="1" s="1"/>
  <c r="E1582" i="1"/>
  <c r="U1582" i="1" s="1"/>
  <c r="E1583" i="1"/>
  <c r="U1583" i="1" s="1"/>
  <c r="E1584" i="1"/>
  <c r="U1584" i="1" s="1"/>
  <c r="E1585" i="1"/>
  <c r="U1585" i="1" s="1"/>
  <c r="E1586" i="1"/>
  <c r="U1586" i="1" s="1"/>
  <c r="E1587" i="1"/>
  <c r="U1587" i="1" s="1"/>
  <c r="E1588" i="1"/>
  <c r="U1588" i="1" s="1"/>
  <c r="E1589" i="1"/>
  <c r="U1589" i="1" s="1"/>
  <c r="E1590" i="1"/>
  <c r="U1590" i="1" s="1"/>
  <c r="E1591" i="1"/>
  <c r="U1591" i="1" s="1"/>
  <c r="E1592" i="1"/>
  <c r="U1592" i="1" s="1"/>
  <c r="E1593" i="1"/>
  <c r="U1593" i="1" s="1"/>
  <c r="E1594" i="1"/>
  <c r="U1594" i="1" s="1"/>
  <c r="E1595" i="1"/>
  <c r="U1595" i="1" s="1"/>
  <c r="E1596" i="1"/>
  <c r="U1596" i="1" s="1"/>
  <c r="E1597" i="1"/>
  <c r="U1597" i="1" s="1"/>
  <c r="E1598" i="1"/>
  <c r="U1598" i="1" s="1"/>
  <c r="E1599" i="1"/>
  <c r="U1599" i="1" s="1"/>
  <c r="E1600" i="1"/>
  <c r="U1600" i="1" s="1"/>
  <c r="E1601" i="1"/>
  <c r="U1601" i="1" s="1"/>
  <c r="E1602" i="1"/>
  <c r="U1602" i="1" s="1"/>
  <c r="E1603" i="1"/>
  <c r="U1603" i="1" s="1"/>
  <c r="E1604" i="1"/>
  <c r="U1604" i="1" s="1"/>
  <c r="E1605" i="1"/>
  <c r="U1605" i="1" s="1"/>
  <c r="E1606" i="1"/>
  <c r="U1606" i="1" s="1"/>
  <c r="E1607" i="1"/>
  <c r="U1607" i="1" s="1"/>
  <c r="E1608" i="1"/>
  <c r="U1608" i="1" s="1"/>
  <c r="E1609" i="1"/>
  <c r="U1609" i="1" s="1"/>
  <c r="E1610" i="1"/>
  <c r="U1610" i="1" s="1"/>
  <c r="E1611" i="1"/>
  <c r="U1611" i="1" s="1"/>
  <c r="E1612" i="1"/>
  <c r="U1612" i="1" s="1"/>
  <c r="E1613" i="1"/>
  <c r="U1613" i="1" s="1"/>
  <c r="E1614" i="1"/>
  <c r="U1614" i="1" s="1"/>
  <c r="E1615" i="1"/>
  <c r="U1615" i="1" s="1"/>
  <c r="E1616" i="1"/>
  <c r="U1616" i="1" s="1"/>
  <c r="E1617" i="1"/>
  <c r="U1617" i="1" s="1"/>
  <c r="E1618" i="1"/>
  <c r="U1618" i="1" s="1"/>
  <c r="E1619" i="1"/>
  <c r="U1619" i="1" s="1"/>
  <c r="E1620" i="1"/>
  <c r="U1620" i="1" s="1"/>
  <c r="E1621" i="1"/>
  <c r="U1621" i="1" s="1"/>
  <c r="E1622" i="1"/>
  <c r="U1622" i="1" s="1"/>
  <c r="E1623" i="1"/>
  <c r="U1623" i="1" s="1"/>
  <c r="E1624" i="1"/>
  <c r="U1624" i="1" s="1"/>
  <c r="E1625" i="1"/>
  <c r="U1625" i="1" s="1"/>
  <c r="E1626" i="1"/>
  <c r="U1626" i="1" s="1"/>
  <c r="E1627" i="1"/>
  <c r="U1627" i="1" s="1"/>
  <c r="E1628" i="1"/>
  <c r="U1628" i="1" s="1"/>
  <c r="E1629" i="1"/>
  <c r="U1629" i="1" s="1"/>
  <c r="E1630" i="1"/>
  <c r="U1630" i="1" s="1"/>
  <c r="E1631" i="1"/>
  <c r="U1631" i="1" s="1"/>
  <c r="E1632" i="1"/>
  <c r="U1632" i="1" s="1"/>
  <c r="E1633" i="1"/>
  <c r="U1633" i="1" s="1"/>
  <c r="E1634" i="1"/>
  <c r="U1634" i="1" s="1"/>
  <c r="E1635" i="1"/>
  <c r="U1635" i="1" s="1"/>
  <c r="E1636" i="1"/>
  <c r="U1636" i="1" s="1"/>
  <c r="E1637" i="1"/>
  <c r="U1637" i="1" s="1"/>
  <c r="E1638" i="1"/>
  <c r="U1638" i="1" s="1"/>
  <c r="E1639" i="1"/>
  <c r="U1639" i="1" s="1"/>
  <c r="E1640" i="1"/>
  <c r="U1640" i="1" s="1"/>
  <c r="E1641" i="1"/>
  <c r="U1641" i="1" s="1"/>
  <c r="E1642" i="1"/>
  <c r="U1642" i="1" s="1"/>
  <c r="E1643" i="1"/>
  <c r="U1643" i="1" s="1"/>
  <c r="E1644" i="1"/>
  <c r="U1644" i="1" s="1"/>
  <c r="E1645" i="1"/>
  <c r="U1645" i="1" s="1"/>
  <c r="E1646" i="1"/>
  <c r="U1646" i="1" s="1"/>
  <c r="E1647" i="1"/>
  <c r="U1647" i="1" s="1"/>
  <c r="E1648" i="1"/>
  <c r="U1648" i="1" s="1"/>
  <c r="E1649" i="1"/>
  <c r="U1649" i="1" s="1"/>
  <c r="E1650" i="1"/>
  <c r="U1650" i="1" s="1"/>
  <c r="E1651" i="1"/>
  <c r="U1651" i="1" s="1"/>
  <c r="E1652" i="1"/>
  <c r="U1652" i="1" s="1"/>
  <c r="E1653" i="1"/>
  <c r="U1653" i="1" s="1"/>
  <c r="E1654" i="1"/>
  <c r="U1654" i="1" s="1"/>
  <c r="E1655" i="1"/>
  <c r="U1655" i="1" s="1"/>
  <c r="E1656" i="1"/>
  <c r="U1656" i="1" s="1"/>
  <c r="E1657" i="1"/>
  <c r="U1657" i="1" s="1"/>
  <c r="E1658" i="1"/>
  <c r="U1658" i="1" s="1"/>
  <c r="E1659" i="1"/>
  <c r="U1659" i="1" s="1"/>
  <c r="E1660" i="1"/>
  <c r="U1660" i="1" s="1"/>
  <c r="E1661" i="1"/>
  <c r="U1661" i="1" s="1"/>
  <c r="E1662" i="1"/>
  <c r="U1662" i="1" s="1"/>
  <c r="E1663" i="1"/>
  <c r="U1663" i="1" s="1"/>
  <c r="E1664" i="1"/>
  <c r="U1664" i="1" s="1"/>
  <c r="E1665" i="1"/>
  <c r="U1665" i="1" s="1"/>
  <c r="E1666" i="1"/>
  <c r="U1666" i="1" s="1"/>
  <c r="E1667" i="1"/>
  <c r="U1667" i="1" s="1"/>
  <c r="E1668" i="1"/>
  <c r="U1668" i="1" s="1"/>
  <c r="E1669" i="1"/>
  <c r="U1669" i="1" s="1"/>
  <c r="E1670" i="1"/>
  <c r="U1670" i="1" s="1"/>
  <c r="E1671" i="1"/>
  <c r="U1671" i="1" s="1"/>
  <c r="E1672" i="1"/>
  <c r="U1672" i="1" s="1"/>
  <c r="E1673" i="1"/>
  <c r="U1673" i="1" s="1"/>
  <c r="E1674" i="1"/>
  <c r="U1674" i="1" s="1"/>
  <c r="E1675" i="1"/>
  <c r="U1675" i="1" s="1"/>
  <c r="E1676" i="1"/>
  <c r="U1676" i="1" s="1"/>
  <c r="E1677" i="1"/>
  <c r="U1677" i="1" s="1"/>
  <c r="E1678" i="1"/>
  <c r="U1678" i="1" s="1"/>
  <c r="E1679" i="1"/>
  <c r="U1679" i="1" s="1"/>
  <c r="E1680" i="1"/>
  <c r="U1680" i="1" s="1"/>
  <c r="E1681" i="1"/>
  <c r="U1681" i="1" s="1"/>
  <c r="E1682" i="1"/>
  <c r="U1682" i="1" s="1"/>
  <c r="E1683" i="1"/>
  <c r="U1683" i="1" s="1"/>
  <c r="E1684" i="1"/>
  <c r="U1684" i="1" s="1"/>
  <c r="E1685" i="1"/>
  <c r="U1685" i="1" s="1"/>
  <c r="E1686" i="1"/>
  <c r="U1686" i="1" s="1"/>
  <c r="E1687" i="1"/>
  <c r="U1687" i="1" s="1"/>
  <c r="E1688" i="1"/>
  <c r="U1688" i="1" s="1"/>
  <c r="E1689" i="1"/>
  <c r="U1689" i="1" s="1"/>
  <c r="E1690" i="1"/>
  <c r="U1690" i="1" s="1"/>
  <c r="E1691" i="1"/>
  <c r="U1691" i="1" s="1"/>
  <c r="E1692" i="1"/>
  <c r="U1692" i="1" s="1"/>
  <c r="E1693" i="1"/>
  <c r="U1693" i="1" s="1"/>
  <c r="E1694" i="1"/>
  <c r="U1694" i="1" s="1"/>
  <c r="E1695" i="1"/>
  <c r="U1695" i="1" s="1"/>
  <c r="E1696" i="1"/>
  <c r="U1696" i="1" s="1"/>
  <c r="E1697" i="1"/>
  <c r="U1697" i="1" s="1"/>
  <c r="E1698" i="1"/>
  <c r="U1698" i="1" s="1"/>
  <c r="E1699" i="1"/>
  <c r="U1699" i="1" s="1"/>
  <c r="E1700" i="1"/>
  <c r="U1700" i="1" s="1"/>
  <c r="E1701" i="1"/>
  <c r="U1701" i="1" s="1"/>
  <c r="E1702" i="1"/>
  <c r="U1702" i="1" s="1"/>
  <c r="E1703" i="1"/>
  <c r="U1703" i="1" s="1"/>
  <c r="E1704" i="1"/>
  <c r="U1704" i="1" s="1"/>
  <c r="E1705" i="1"/>
  <c r="U1705" i="1" s="1"/>
  <c r="E1706" i="1"/>
  <c r="U1706" i="1" s="1"/>
  <c r="E1707" i="1"/>
  <c r="U1707" i="1" s="1"/>
  <c r="E1708" i="1"/>
  <c r="U1708" i="1" s="1"/>
  <c r="E1709" i="1"/>
  <c r="U1709" i="1" s="1"/>
  <c r="E1710" i="1"/>
  <c r="U1710" i="1" s="1"/>
  <c r="E1711" i="1"/>
  <c r="U1711" i="1" s="1"/>
  <c r="E1712" i="1"/>
  <c r="U1712" i="1" s="1"/>
  <c r="E1713" i="1"/>
  <c r="U1713" i="1" s="1"/>
  <c r="E1714" i="1"/>
  <c r="U1714" i="1" s="1"/>
  <c r="E1715" i="1"/>
  <c r="U1715" i="1" s="1"/>
  <c r="E1716" i="1"/>
  <c r="U1716" i="1" s="1"/>
  <c r="E1717" i="1"/>
  <c r="U1717" i="1" s="1"/>
  <c r="E1718" i="1"/>
  <c r="U1718" i="1" s="1"/>
  <c r="E1719" i="1"/>
  <c r="U1719" i="1" s="1"/>
  <c r="E1720" i="1"/>
  <c r="U1720" i="1" s="1"/>
  <c r="E1721" i="1"/>
  <c r="U1721" i="1" s="1"/>
  <c r="E1722" i="1"/>
  <c r="U1722" i="1" s="1"/>
  <c r="E1723" i="1"/>
  <c r="U1723" i="1" s="1"/>
  <c r="E1724" i="1"/>
  <c r="U1724" i="1" s="1"/>
  <c r="E1725" i="1"/>
  <c r="U1725" i="1" s="1"/>
  <c r="E1726" i="1"/>
  <c r="U1726" i="1" s="1"/>
  <c r="E1727" i="1"/>
  <c r="U1727" i="1" s="1"/>
  <c r="E1728" i="1"/>
  <c r="U1728" i="1" s="1"/>
  <c r="E1729" i="1"/>
  <c r="U1729" i="1" s="1"/>
  <c r="E1730" i="1"/>
  <c r="U1730" i="1" s="1"/>
  <c r="E1731" i="1"/>
  <c r="U1731" i="1" s="1"/>
  <c r="E1732" i="1"/>
  <c r="U1732" i="1" s="1"/>
  <c r="E1733" i="1"/>
  <c r="U1733" i="1" s="1"/>
  <c r="E1734" i="1"/>
  <c r="U1734" i="1" s="1"/>
  <c r="E1735" i="1"/>
  <c r="U1735" i="1" s="1"/>
  <c r="E1736" i="1"/>
  <c r="U1736" i="1" s="1"/>
  <c r="E1737" i="1"/>
  <c r="U1737" i="1" s="1"/>
  <c r="E1738" i="1"/>
  <c r="U1738" i="1" s="1"/>
  <c r="E1739" i="1"/>
  <c r="U1739" i="1" s="1"/>
  <c r="E1740" i="1"/>
  <c r="U1740" i="1" s="1"/>
  <c r="E1741" i="1"/>
  <c r="U1741" i="1" s="1"/>
  <c r="E1742" i="1"/>
  <c r="U1742" i="1" s="1"/>
  <c r="E1743" i="1"/>
  <c r="U1743" i="1" s="1"/>
  <c r="E1744" i="1"/>
  <c r="U1744" i="1" s="1"/>
  <c r="E1745" i="1"/>
  <c r="U1745" i="1" s="1"/>
  <c r="E1746" i="1"/>
  <c r="U1746" i="1" s="1"/>
  <c r="E1747" i="1"/>
  <c r="U1747" i="1" s="1"/>
  <c r="E1748" i="1"/>
  <c r="U1748" i="1" s="1"/>
  <c r="E1749" i="1"/>
  <c r="U1749" i="1" s="1"/>
  <c r="E1750" i="1"/>
  <c r="U1750" i="1" s="1"/>
  <c r="E1751" i="1"/>
  <c r="U1751" i="1" s="1"/>
  <c r="E1752" i="1"/>
  <c r="U1752" i="1" s="1"/>
  <c r="E1753" i="1"/>
  <c r="U1753" i="1" s="1"/>
  <c r="E1754" i="1"/>
  <c r="U1754" i="1" s="1"/>
  <c r="E1755" i="1"/>
  <c r="U1755" i="1" s="1"/>
  <c r="E1756" i="1"/>
  <c r="U1756" i="1" s="1"/>
  <c r="E1757" i="1"/>
  <c r="U1757" i="1" s="1"/>
  <c r="E1758" i="1"/>
  <c r="U1758" i="1" s="1"/>
  <c r="E1759" i="1"/>
  <c r="U1759" i="1" s="1"/>
  <c r="E1760" i="1"/>
  <c r="U1760" i="1" s="1"/>
  <c r="E1761" i="1"/>
  <c r="U1761" i="1" s="1"/>
  <c r="E1762" i="1"/>
  <c r="U1762" i="1" s="1"/>
  <c r="E1763" i="1"/>
  <c r="U1763" i="1" s="1"/>
  <c r="E1764" i="1"/>
  <c r="U1764" i="1" s="1"/>
  <c r="E1765" i="1"/>
  <c r="U1765" i="1" s="1"/>
  <c r="E1766" i="1"/>
  <c r="U1766" i="1" s="1"/>
  <c r="E1767" i="1"/>
  <c r="U1767" i="1" s="1"/>
  <c r="E1768" i="1"/>
  <c r="U1768" i="1" s="1"/>
  <c r="E1769" i="1"/>
  <c r="U1769" i="1" s="1"/>
  <c r="E1770" i="1"/>
  <c r="U1770" i="1" s="1"/>
  <c r="E1771" i="1"/>
  <c r="U1771" i="1" s="1"/>
  <c r="E1772" i="1"/>
  <c r="U1772" i="1" s="1"/>
  <c r="E1773" i="1"/>
  <c r="U1773" i="1" s="1"/>
  <c r="E1774" i="1"/>
  <c r="U1774" i="1" s="1"/>
  <c r="E1775" i="1"/>
  <c r="U1775" i="1" s="1"/>
  <c r="E1776" i="1"/>
  <c r="U1776" i="1" s="1"/>
  <c r="E1777" i="1"/>
  <c r="U1777" i="1" s="1"/>
  <c r="E1778" i="1"/>
  <c r="U1778" i="1" s="1"/>
  <c r="E1779" i="1"/>
  <c r="U1779" i="1" s="1"/>
  <c r="E1780" i="1"/>
  <c r="U1780" i="1" s="1"/>
  <c r="E1781" i="1"/>
  <c r="U1781" i="1" s="1"/>
  <c r="E1782" i="1"/>
  <c r="U1782" i="1" s="1"/>
  <c r="E1783" i="1"/>
  <c r="U1783" i="1" s="1"/>
  <c r="E1784" i="1"/>
  <c r="U1784" i="1" s="1"/>
  <c r="E1785" i="1"/>
  <c r="U1785" i="1" s="1"/>
  <c r="E1786" i="1"/>
  <c r="U1786" i="1" s="1"/>
  <c r="E1787" i="1"/>
  <c r="U1787" i="1" s="1"/>
  <c r="E1788" i="1"/>
  <c r="U1788" i="1" s="1"/>
  <c r="E1789" i="1"/>
  <c r="U1789" i="1" s="1"/>
  <c r="E1790" i="1"/>
  <c r="U1790" i="1" s="1"/>
  <c r="E1791" i="1"/>
  <c r="U1791" i="1" s="1"/>
  <c r="E1792" i="1"/>
  <c r="U1792" i="1" s="1"/>
  <c r="E1793" i="1"/>
  <c r="U1793" i="1" s="1"/>
  <c r="E1794" i="1"/>
  <c r="U1794" i="1" s="1"/>
  <c r="E1795" i="1"/>
  <c r="U1795" i="1" s="1"/>
  <c r="E1796" i="1"/>
  <c r="U1796" i="1" s="1"/>
  <c r="E1797" i="1"/>
  <c r="U1797" i="1" s="1"/>
  <c r="E1798" i="1"/>
  <c r="U1798" i="1" s="1"/>
  <c r="E1799" i="1"/>
  <c r="U1799" i="1" s="1"/>
  <c r="E1800" i="1"/>
  <c r="U1800" i="1" s="1"/>
  <c r="E1801" i="1"/>
  <c r="U1801" i="1" s="1"/>
  <c r="E1802" i="1"/>
  <c r="U1802" i="1" s="1"/>
  <c r="E1803" i="1"/>
  <c r="U1803" i="1" s="1"/>
  <c r="E1804" i="1"/>
  <c r="U1804" i="1" s="1"/>
  <c r="E1805" i="1"/>
  <c r="U1805" i="1" s="1"/>
  <c r="E1806" i="1"/>
  <c r="U1806" i="1" s="1"/>
  <c r="E1807" i="1"/>
  <c r="U1807" i="1" s="1"/>
  <c r="E1808" i="1"/>
  <c r="U1808" i="1" s="1"/>
  <c r="E1809" i="1"/>
  <c r="U1809" i="1" s="1"/>
  <c r="E1810" i="1"/>
  <c r="U1810" i="1" s="1"/>
  <c r="E1811" i="1"/>
  <c r="U1811" i="1" s="1"/>
  <c r="E1812" i="1"/>
  <c r="U1812" i="1" s="1"/>
  <c r="E1813" i="1"/>
  <c r="U1813" i="1" s="1"/>
  <c r="E1814" i="1"/>
  <c r="U1814" i="1" s="1"/>
  <c r="E1815" i="1"/>
  <c r="U1815" i="1" s="1"/>
  <c r="E1816" i="1"/>
  <c r="U1816" i="1" s="1"/>
  <c r="E1817" i="1"/>
  <c r="U1817" i="1" s="1"/>
  <c r="E1818" i="1"/>
  <c r="U1818" i="1" s="1"/>
  <c r="E1819" i="1"/>
  <c r="U1819" i="1" s="1"/>
  <c r="E1820" i="1"/>
  <c r="U1820" i="1" s="1"/>
  <c r="E1821" i="1"/>
  <c r="U1821" i="1" s="1"/>
  <c r="E1822" i="1"/>
  <c r="U1822" i="1" s="1"/>
  <c r="E1823" i="1"/>
  <c r="U1823" i="1" s="1"/>
  <c r="E1824" i="1"/>
  <c r="U1824" i="1" s="1"/>
  <c r="E1825" i="1"/>
  <c r="U1825" i="1" s="1"/>
  <c r="E1826" i="1"/>
  <c r="U1826" i="1" s="1"/>
  <c r="E1827" i="1"/>
  <c r="U1827" i="1" s="1"/>
  <c r="E1828" i="1"/>
  <c r="U1828" i="1" s="1"/>
  <c r="E1829" i="1"/>
  <c r="U1829" i="1" s="1"/>
  <c r="E1830" i="1"/>
  <c r="U1830" i="1" s="1"/>
  <c r="E1831" i="1"/>
  <c r="U1831" i="1" s="1"/>
  <c r="E1832" i="1"/>
  <c r="U1832" i="1" s="1"/>
  <c r="E1833" i="1"/>
  <c r="U1833" i="1" s="1"/>
  <c r="E1834" i="1"/>
  <c r="U1834" i="1" s="1"/>
  <c r="E1835" i="1"/>
  <c r="U1835" i="1" s="1"/>
  <c r="E1836" i="1"/>
  <c r="U1836" i="1" s="1"/>
  <c r="E1837" i="1"/>
  <c r="U1837" i="1" s="1"/>
  <c r="E1838" i="1"/>
  <c r="U1838" i="1" s="1"/>
  <c r="E1839" i="1"/>
  <c r="U1839" i="1" s="1"/>
  <c r="E1840" i="1"/>
  <c r="U1840" i="1" s="1"/>
  <c r="E1841" i="1"/>
  <c r="U1841" i="1" s="1"/>
  <c r="E1842" i="1"/>
  <c r="U1842" i="1" s="1"/>
  <c r="E1843" i="1"/>
  <c r="U1843" i="1" s="1"/>
  <c r="E1844" i="1"/>
  <c r="U1844" i="1" s="1"/>
  <c r="E1845" i="1"/>
  <c r="U1845" i="1" s="1"/>
  <c r="E1846" i="1"/>
  <c r="U1846" i="1" s="1"/>
  <c r="E1847" i="1"/>
  <c r="U1847" i="1" s="1"/>
  <c r="E1848" i="1"/>
  <c r="U1848" i="1" s="1"/>
  <c r="E1849" i="1"/>
  <c r="U1849" i="1" s="1"/>
  <c r="E1850" i="1"/>
  <c r="U1850" i="1" s="1"/>
  <c r="E1851" i="1"/>
  <c r="U1851" i="1" s="1"/>
  <c r="E1852" i="1"/>
  <c r="U1852" i="1" s="1"/>
  <c r="E1853" i="1"/>
  <c r="U1853" i="1" s="1"/>
  <c r="E1854" i="1"/>
  <c r="U1854" i="1" s="1"/>
  <c r="E1855" i="1"/>
  <c r="U1855" i="1" s="1"/>
  <c r="E1856" i="1"/>
  <c r="U1856" i="1" s="1"/>
  <c r="E1857" i="1"/>
  <c r="U1857" i="1" s="1"/>
  <c r="E1858" i="1"/>
  <c r="U1858" i="1" s="1"/>
  <c r="E1859" i="1"/>
  <c r="U1859" i="1" s="1"/>
  <c r="E1860" i="1"/>
  <c r="U1860" i="1" s="1"/>
  <c r="E1861" i="1"/>
  <c r="U1861" i="1" s="1"/>
  <c r="E1862" i="1"/>
  <c r="U1862" i="1" s="1"/>
  <c r="E1863" i="1"/>
  <c r="U1863" i="1" s="1"/>
  <c r="E1864" i="1"/>
  <c r="U1864" i="1" s="1"/>
  <c r="E1865" i="1"/>
  <c r="U1865" i="1" s="1"/>
  <c r="E1866" i="1"/>
  <c r="U1866" i="1" s="1"/>
  <c r="E1867" i="1"/>
  <c r="U1867" i="1" s="1"/>
  <c r="E1868" i="1"/>
  <c r="U1868" i="1" s="1"/>
  <c r="E1869" i="1"/>
  <c r="U1869" i="1" s="1"/>
  <c r="E1870" i="1"/>
  <c r="U1870" i="1" s="1"/>
  <c r="E1871" i="1"/>
  <c r="U1871" i="1" s="1"/>
  <c r="E1872" i="1"/>
  <c r="U1872" i="1" s="1"/>
  <c r="E1873" i="1"/>
  <c r="U1873" i="1" s="1"/>
  <c r="E1874" i="1"/>
  <c r="U1874" i="1" s="1"/>
  <c r="E1875" i="1"/>
  <c r="U1875" i="1" s="1"/>
  <c r="E1876" i="1"/>
  <c r="U1876" i="1" s="1"/>
  <c r="E1877" i="1"/>
  <c r="U1877" i="1" s="1"/>
  <c r="E1878" i="1"/>
  <c r="U1878" i="1" s="1"/>
  <c r="E1879" i="1"/>
  <c r="U1879" i="1" s="1"/>
  <c r="E1880" i="1"/>
  <c r="U1880" i="1" s="1"/>
  <c r="E1881" i="1"/>
  <c r="U1881" i="1" s="1"/>
  <c r="E1882" i="1"/>
  <c r="U1882" i="1" s="1"/>
  <c r="E1883" i="1"/>
  <c r="U1883" i="1" s="1"/>
  <c r="E1884" i="1"/>
  <c r="U1884" i="1" s="1"/>
  <c r="E1885" i="1"/>
  <c r="U1885" i="1" s="1"/>
  <c r="E1886" i="1"/>
  <c r="U1886" i="1" s="1"/>
  <c r="E1887" i="1"/>
  <c r="U1887" i="1" s="1"/>
  <c r="E1888" i="1"/>
  <c r="U1888" i="1" s="1"/>
  <c r="E1889" i="1"/>
  <c r="U1889" i="1" s="1"/>
  <c r="E1890" i="1"/>
  <c r="U1890" i="1" s="1"/>
  <c r="E1891" i="1"/>
  <c r="U1891" i="1" s="1"/>
  <c r="E1892" i="1"/>
  <c r="U1892" i="1" s="1"/>
  <c r="E1893" i="1"/>
  <c r="U1893" i="1" s="1"/>
  <c r="E1894" i="1"/>
  <c r="U1894" i="1" s="1"/>
  <c r="E1895" i="1"/>
  <c r="U1895" i="1" s="1"/>
  <c r="E1896" i="1"/>
  <c r="U1896" i="1" s="1"/>
  <c r="E1897" i="1"/>
  <c r="U1897" i="1" s="1"/>
  <c r="E1898" i="1"/>
  <c r="U1898" i="1" s="1"/>
  <c r="E1899" i="1"/>
  <c r="U1899" i="1" s="1"/>
  <c r="E1900" i="1"/>
  <c r="U1900" i="1" s="1"/>
  <c r="E1901" i="1"/>
  <c r="U1901" i="1" s="1"/>
  <c r="E1902" i="1"/>
  <c r="U1902" i="1" s="1"/>
  <c r="E1903" i="1"/>
  <c r="U1903" i="1" s="1"/>
  <c r="E1904" i="1"/>
  <c r="U1904" i="1" s="1"/>
  <c r="E1905" i="1"/>
  <c r="U1905" i="1" s="1"/>
  <c r="E1906" i="1"/>
  <c r="U1906" i="1" s="1"/>
  <c r="E1907" i="1"/>
  <c r="U1907" i="1" s="1"/>
  <c r="E1908" i="1"/>
  <c r="U1908" i="1" s="1"/>
  <c r="E1909" i="1"/>
  <c r="U1909" i="1" s="1"/>
  <c r="E1910" i="1"/>
  <c r="U1910" i="1" s="1"/>
  <c r="E1911" i="1"/>
  <c r="U1911" i="1" s="1"/>
  <c r="E1912" i="1"/>
  <c r="U1912" i="1" s="1"/>
  <c r="E1913" i="1"/>
  <c r="U1913" i="1" s="1"/>
  <c r="E1914" i="1"/>
  <c r="U1914" i="1" s="1"/>
  <c r="E1915" i="1"/>
  <c r="U1915" i="1" s="1"/>
  <c r="E1916" i="1"/>
  <c r="U1916" i="1" s="1"/>
  <c r="E1917" i="1"/>
  <c r="U1917" i="1" s="1"/>
  <c r="E1918" i="1"/>
  <c r="U1918" i="1" s="1"/>
  <c r="E1919" i="1"/>
  <c r="U1919" i="1" s="1"/>
  <c r="E1920" i="1"/>
  <c r="U1920" i="1" s="1"/>
  <c r="E1921" i="1"/>
  <c r="U1921" i="1" s="1"/>
  <c r="E1922" i="1"/>
  <c r="U1922" i="1" s="1"/>
  <c r="E1923" i="1"/>
  <c r="U1923" i="1" s="1"/>
  <c r="E1924" i="1"/>
  <c r="U1924" i="1" s="1"/>
  <c r="E1925" i="1"/>
  <c r="U1925" i="1" s="1"/>
  <c r="E1926" i="1"/>
  <c r="U1926" i="1" s="1"/>
  <c r="E1927" i="1"/>
  <c r="U1927" i="1" s="1"/>
  <c r="E1928" i="1"/>
  <c r="U1928" i="1" s="1"/>
  <c r="E1929" i="1"/>
  <c r="U1929" i="1" s="1"/>
  <c r="E1930" i="1"/>
  <c r="U1930" i="1" s="1"/>
  <c r="E1931" i="1"/>
  <c r="U1931" i="1" s="1"/>
  <c r="E1932" i="1"/>
  <c r="U1932" i="1" s="1"/>
  <c r="E1933" i="1"/>
  <c r="U1933" i="1" s="1"/>
  <c r="E1934" i="1"/>
  <c r="U1934" i="1" s="1"/>
  <c r="E1935" i="1"/>
  <c r="U1935" i="1" s="1"/>
  <c r="E1936" i="1"/>
  <c r="U1936" i="1" s="1"/>
  <c r="E1937" i="1"/>
  <c r="U1937" i="1" s="1"/>
  <c r="E1938" i="1"/>
  <c r="U1938" i="1" s="1"/>
  <c r="E1939" i="1"/>
  <c r="U1939" i="1" s="1"/>
  <c r="E1940" i="1"/>
  <c r="U1940" i="1" s="1"/>
  <c r="E1941" i="1"/>
  <c r="U1941" i="1" s="1"/>
  <c r="E1942" i="1"/>
  <c r="U1942" i="1" s="1"/>
  <c r="E1943" i="1"/>
  <c r="U1943" i="1" s="1"/>
  <c r="E1944" i="1"/>
  <c r="U1944" i="1" s="1"/>
  <c r="E1945" i="1"/>
  <c r="U1945" i="1" s="1"/>
  <c r="E1946" i="1"/>
  <c r="U1946" i="1" s="1"/>
  <c r="E1947" i="1"/>
  <c r="U1947" i="1" s="1"/>
  <c r="E1948" i="1"/>
  <c r="U1948" i="1" s="1"/>
  <c r="E1949" i="1"/>
  <c r="U1949" i="1" s="1"/>
  <c r="E1950" i="1"/>
  <c r="U1950" i="1" s="1"/>
  <c r="E1951" i="1"/>
  <c r="U1951" i="1" s="1"/>
  <c r="E1952" i="1"/>
  <c r="U1952" i="1" s="1"/>
  <c r="E1953" i="1"/>
  <c r="U1953" i="1" s="1"/>
  <c r="E1954" i="1"/>
  <c r="U1954" i="1" s="1"/>
  <c r="E1955" i="1"/>
  <c r="U1955" i="1" s="1"/>
  <c r="E1956" i="1"/>
  <c r="U1956" i="1" s="1"/>
  <c r="E1957" i="1"/>
  <c r="U1957" i="1" s="1"/>
  <c r="E1958" i="1"/>
  <c r="U1958" i="1" s="1"/>
  <c r="E1959" i="1"/>
  <c r="U1959" i="1" s="1"/>
  <c r="E1960" i="1"/>
  <c r="U1960" i="1" s="1"/>
  <c r="E1961" i="1"/>
  <c r="U1961" i="1" s="1"/>
  <c r="E1962" i="1"/>
  <c r="U1962" i="1" s="1"/>
  <c r="E1963" i="1"/>
  <c r="U1963" i="1" s="1"/>
  <c r="E1964" i="1"/>
  <c r="U1964" i="1" s="1"/>
  <c r="E1965" i="1"/>
  <c r="U1965" i="1" s="1"/>
  <c r="E1966" i="1"/>
  <c r="U1966" i="1" s="1"/>
  <c r="E1967" i="1"/>
  <c r="U1967" i="1" s="1"/>
  <c r="E1968" i="1"/>
  <c r="U1968" i="1" s="1"/>
  <c r="E1969" i="1"/>
  <c r="U1969" i="1" s="1"/>
  <c r="E1970" i="1"/>
  <c r="U1970" i="1" s="1"/>
  <c r="E1971" i="1"/>
  <c r="U1971" i="1" s="1"/>
  <c r="E1972" i="1"/>
  <c r="U1972" i="1" s="1"/>
  <c r="E1973" i="1"/>
  <c r="U1973" i="1" s="1"/>
  <c r="E1974" i="1"/>
  <c r="U1974" i="1" s="1"/>
  <c r="E1975" i="1"/>
  <c r="U1975" i="1" s="1"/>
  <c r="E1976" i="1"/>
  <c r="U1976" i="1" s="1"/>
  <c r="E1977" i="1"/>
  <c r="U1977" i="1" s="1"/>
  <c r="E1978" i="1"/>
  <c r="U1978" i="1" s="1"/>
  <c r="E1979" i="1"/>
  <c r="U1979" i="1" s="1"/>
  <c r="E1980" i="1"/>
  <c r="U1980" i="1" s="1"/>
  <c r="E1981" i="1"/>
  <c r="U1981" i="1" s="1"/>
  <c r="E1982" i="1"/>
  <c r="U1982" i="1" s="1"/>
  <c r="E1983" i="1"/>
  <c r="U1983" i="1" s="1"/>
  <c r="E1984" i="1"/>
  <c r="U1984" i="1" s="1"/>
  <c r="E1985" i="1"/>
  <c r="U1985" i="1" s="1"/>
  <c r="E1986" i="1"/>
  <c r="U1986" i="1" s="1"/>
  <c r="E1987" i="1"/>
  <c r="U1987" i="1" s="1"/>
  <c r="E1988" i="1"/>
  <c r="U1988" i="1" s="1"/>
  <c r="E1989" i="1"/>
  <c r="U1989" i="1" s="1"/>
  <c r="E1990" i="1"/>
  <c r="U1990" i="1" s="1"/>
  <c r="E1991" i="1"/>
  <c r="U1991" i="1" s="1"/>
  <c r="E1992" i="1"/>
  <c r="U1992" i="1" s="1"/>
  <c r="E1993" i="1"/>
  <c r="U1993" i="1" s="1"/>
  <c r="E1994" i="1"/>
  <c r="U1994" i="1" s="1"/>
  <c r="E1995" i="1"/>
  <c r="U1995" i="1" s="1"/>
  <c r="E1996" i="1"/>
  <c r="U1996" i="1" s="1"/>
  <c r="E1997" i="1"/>
  <c r="U1997" i="1" s="1"/>
  <c r="E1998" i="1"/>
  <c r="U1998" i="1" s="1"/>
  <c r="E1999" i="1"/>
  <c r="U1999" i="1" s="1"/>
  <c r="E2000" i="1"/>
  <c r="U2000" i="1" s="1"/>
  <c r="E2001" i="1"/>
  <c r="U2001" i="1" s="1"/>
  <c r="E2002" i="1"/>
  <c r="U2002" i="1" s="1"/>
  <c r="E2003" i="1"/>
  <c r="U2003" i="1" s="1"/>
  <c r="E2004" i="1"/>
  <c r="U2004" i="1" s="1"/>
  <c r="E2005" i="1"/>
  <c r="U2005" i="1" s="1"/>
  <c r="E2006" i="1"/>
  <c r="U2006" i="1" s="1"/>
  <c r="E2007" i="1"/>
  <c r="U2007" i="1" s="1"/>
  <c r="E2008" i="1"/>
  <c r="U2008" i="1" s="1"/>
  <c r="E2009" i="1"/>
  <c r="U2009" i="1" s="1"/>
  <c r="E2010" i="1"/>
  <c r="U2010" i="1" s="1"/>
  <c r="E2011" i="1"/>
  <c r="U2011" i="1" s="1"/>
  <c r="E2012" i="1"/>
  <c r="U2012" i="1" s="1"/>
  <c r="E2013" i="1"/>
  <c r="U2013" i="1" s="1"/>
  <c r="E2014" i="1"/>
  <c r="U2014" i="1" s="1"/>
  <c r="E2015" i="1"/>
  <c r="U2015" i="1" s="1"/>
  <c r="E2016" i="1"/>
  <c r="U2016" i="1" s="1"/>
  <c r="E2017" i="1"/>
  <c r="U2017" i="1" s="1"/>
  <c r="E2018" i="1"/>
  <c r="U2018" i="1" s="1"/>
  <c r="E2019" i="1"/>
  <c r="U2019" i="1" s="1"/>
  <c r="E2020" i="1"/>
  <c r="U2020" i="1" s="1"/>
  <c r="E2021" i="1"/>
  <c r="U2021" i="1" s="1"/>
  <c r="E2022" i="1"/>
  <c r="U2022" i="1" s="1"/>
  <c r="E2023" i="1"/>
  <c r="U2023" i="1" s="1"/>
  <c r="E2024" i="1"/>
  <c r="U2024" i="1" s="1"/>
  <c r="E2025" i="1"/>
  <c r="U2025" i="1" s="1"/>
  <c r="E2026" i="1"/>
  <c r="U2026" i="1" s="1"/>
  <c r="E2027" i="1"/>
  <c r="U2027" i="1" s="1"/>
  <c r="E2028" i="1"/>
  <c r="U2028" i="1" s="1"/>
  <c r="E2029" i="1"/>
  <c r="U2029" i="1" s="1"/>
  <c r="E2030" i="1"/>
  <c r="U2030" i="1" s="1"/>
  <c r="E2031" i="1"/>
  <c r="U2031" i="1" s="1"/>
  <c r="E2032" i="1"/>
  <c r="U2032" i="1" s="1"/>
  <c r="E2033" i="1"/>
  <c r="U2033" i="1" s="1"/>
  <c r="E2034" i="1"/>
  <c r="U2034" i="1" s="1"/>
  <c r="E2035" i="1"/>
  <c r="U2035" i="1" s="1"/>
  <c r="E2036" i="1"/>
  <c r="U2036" i="1" s="1"/>
  <c r="E2037" i="1"/>
  <c r="U2037" i="1" s="1"/>
  <c r="E2038" i="1"/>
  <c r="U2038" i="1" s="1"/>
  <c r="E2039" i="1"/>
  <c r="U2039" i="1" s="1"/>
  <c r="E2040" i="1"/>
  <c r="U2040" i="1" s="1"/>
  <c r="E2041" i="1"/>
  <c r="U2041" i="1" s="1"/>
  <c r="E2042" i="1"/>
  <c r="U2042" i="1" s="1"/>
  <c r="E2043" i="1"/>
  <c r="U2043" i="1" s="1"/>
  <c r="E2044" i="1"/>
  <c r="U2044" i="1" s="1"/>
  <c r="E2045" i="1"/>
  <c r="U2045" i="1" s="1"/>
  <c r="E2046" i="1"/>
  <c r="U2046" i="1" s="1"/>
  <c r="E2047" i="1"/>
  <c r="U2047" i="1" s="1"/>
  <c r="E2048" i="1"/>
  <c r="U2048" i="1" s="1"/>
  <c r="E2049" i="1"/>
  <c r="U2049" i="1" s="1"/>
  <c r="E2050" i="1"/>
  <c r="U2050" i="1" s="1"/>
  <c r="E2051" i="1"/>
  <c r="U2051" i="1" s="1"/>
  <c r="E2052" i="1"/>
  <c r="U2052" i="1" s="1"/>
  <c r="E2053" i="1"/>
  <c r="U2053" i="1" s="1"/>
  <c r="E2054" i="1"/>
  <c r="U2054" i="1" s="1"/>
  <c r="E2055" i="1"/>
  <c r="U2055" i="1" s="1"/>
  <c r="E2056" i="1"/>
  <c r="U2056" i="1" s="1"/>
  <c r="E2057" i="1"/>
  <c r="U2057" i="1" s="1"/>
  <c r="E2058" i="1"/>
  <c r="U2058" i="1" s="1"/>
  <c r="E2059" i="1"/>
  <c r="U2059" i="1" s="1"/>
  <c r="E2060" i="1"/>
  <c r="U2060" i="1" s="1"/>
  <c r="E2061" i="1"/>
  <c r="U2061" i="1" s="1"/>
  <c r="E2062" i="1"/>
  <c r="U2062" i="1" s="1"/>
  <c r="E2063" i="1"/>
  <c r="U2063" i="1" s="1"/>
  <c r="E2064" i="1"/>
  <c r="U2064" i="1" s="1"/>
  <c r="E2065" i="1"/>
  <c r="U2065" i="1" s="1"/>
  <c r="E2066" i="1"/>
  <c r="U2066" i="1" s="1"/>
  <c r="E2067" i="1"/>
  <c r="U2067" i="1" s="1"/>
  <c r="E2068" i="1"/>
  <c r="U2068" i="1" s="1"/>
  <c r="E2069" i="1"/>
  <c r="U2069" i="1" s="1"/>
  <c r="E2070" i="1"/>
  <c r="U2070" i="1" s="1"/>
  <c r="E2071" i="1"/>
  <c r="U2071" i="1" s="1"/>
  <c r="E2072" i="1"/>
  <c r="U2072" i="1" s="1"/>
  <c r="E2073" i="1"/>
  <c r="U2073" i="1" s="1"/>
  <c r="E2074" i="1"/>
  <c r="U2074" i="1" s="1"/>
  <c r="E2075" i="1"/>
  <c r="U2075" i="1" s="1"/>
  <c r="E2076" i="1"/>
  <c r="U2076" i="1" s="1"/>
  <c r="E2077" i="1"/>
  <c r="U2077" i="1" s="1"/>
  <c r="E2078" i="1"/>
  <c r="U2078" i="1" s="1"/>
  <c r="E2079" i="1"/>
  <c r="U2079" i="1" s="1"/>
  <c r="E2080" i="1"/>
  <c r="U2080" i="1" s="1"/>
  <c r="E2081" i="1"/>
  <c r="U2081" i="1" s="1"/>
  <c r="E2082" i="1"/>
  <c r="U2082" i="1" s="1"/>
  <c r="E2083" i="1"/>
  <c r="U2083" i="1" s="1"/>
  <c r="E2084" i="1"/>
  <c r="U2084" i="1" s="1"/>
  <c r="E2085" i="1"/>
  <c r="U2085" i="1" s="1"/>
  <c r="E2086" i="1"/>
  <c r="U2086" i="1" s="1"/>
  <c r="E2087" i="1"/>
  <c r="U2087" i="1" s="1"/>
  <c r="E2088" i="1"/>
  <c r="U2088" i="1" s="1"/>
  <c r="E2089" i="1"/>
  <c r="U2089" i="1" s="1"/>
  <c r="E2090" i="1"/>
  <c r="U2090" i="1" s="1"/>
  <c r="E2091" i="1"/>
  <c r="U2091" i="1" s="1"/>
  <c r="E2092" i="1"/>
  <c r="U2092" i="1" s="1"/>
  <c r="E2093" i="1"/>
  <c r="U2093" i="1" s="1"/>
  <c r="E2094" i="1"/>
  <c r="U2094" i="1" s="1"/>
  <c r="E2095" i="1"/>
  <c r="U2095" i="1" s="1"/>
  <c r="E2096" i="1"/>
  <c r="U2096" i="1" s="1"/>
  <c r="E2097" i="1"/>
  <c r="U2097" i="1" s="1"/>
  <c r="E2098" i="1"/>
  <c r="U2098" i="1" s="1"/>
  <c r="E2099" i="1"/>
  <c r="U2099" i="1" s="1"/>
  <c r="E2100" i="1"/>
  <c r="U2100" i="1" s="1"/>
  <c r="E2101" i="1"/>
  <c r="U2101" i="1" s="1"/>
  <c r="E2102" i="1"/>
  <c r="U2102" i="1" s="1"/>
  <c r="E2103" i="1"/>
  <c r="U2103" i="1" s="1"/>
  <c r="E2104" i="1"/>
  <c r="U2104" i="1" s="1"/>
  <c r="E2105" i="1"/>
  <c r="U2105" i="1" s="1"/>
  <c r="E2106" i="1"/>
  <c r="U2106" i="1" s="1"/>
  <c r="E2107" i="1"/>
  <c r="U2107" i="1" s="1"/>
  <c r="E2108" i="1"/>
  <c r="U2108" i="1" s="1"/>
  <c r="E2109" i="1"/>
  <c r="U2109" i="1" s="1"/>
  <c r="E2110" i="1"/>
  <c r="U2110" i="1" s="1"/>
  <c r="E2111" i="1"/>
  <c r="U2111" i="1" s="1"/>
  <c r="E2112" i="1"/>
  <c r="U2112" i="1" s="1"/>
  <c r="E2113" i="1"/>
  <c r="U2113" i="1" s="1"/>
  <c r="E2114" i="1"/>
  <c r="U2114" i="1" s="1"/>
  <c r="E2115" i="1"/>
  <c r="U2115" i="1" s="1"/>
  <c r="E2116" i="1"/>
  <c r="U2116" i="1" s="1"/>
  <c r="E2117" i="1"/>
  <c r="U2117" i="1" s="1"/>
  <c r="E2118" i="1"/>
  <c r="U2118" i="1" s="1"/>
  <c r="E2119" i="1"/>
  <c r="U2119" i="1" s="1"/>
  <c r="E2120" i="1"/>
  <c r="U2120" i="1" s="1"/>
  <c r="E2121" i="1"/>
  <c r="U2121" i="1" s="1"/>
  <c r="E2122" i="1"/>
  <c r="U2122" i="1" s="1"/>
  <c r="E2123" i="1"/>
  <c r="U2123" i="1" s="1"/>
  <c r="E2124" i="1"/>
  <c r="U2124" i="1" s="1"/>
  <c r="E2125" i="1"/>
  <c r="U2125" i="1" s="1"/>
  <c r="E2126" i="1"/>
  <c r="U2126" i="1" s="1"/>
  <c r="E2127" i="1"/>
  <c r="U2127" i="1" s="1"/>
  <c r="E2128" i="1"/>
  <c r="U2128" i="1" s="1"/>
  <c r="E2129" i="1"/>
  <c r="U2129" i="1" s="1"/>
  <c r="E2130" i="1"/>
  <c r="U2130" i="1" s="1"/>
  <c r="E2131" i="1"/>
  <c r="U2131" i="1" s="1"/>
  <c r="E2132" i="1"/>
  <c r="U2132" i="1" s="1"/>
  <c r="E2133" i="1"/>
  <c r="U2133" i="1" s="1"/>
  <c r="E2134" i="1"/>
  <c r="U2134" i="1" s="1"/>
  <c r="E2135" i="1"/>
  <c r="U2135" i="1" s="1"/>
  <c r="E2136" i="1"/>
  <c r="U2136" i="1" s="1"/>
  <c r="E2137" i="1"/>
  <c r="U2137" i="1" s="1"/>
  <c r="E2138" i="1"/>
  <c r="U2138" i="1" s="1"/>
  <c r="E2139" i="1"/>
  <c r="U2139" i="1" s="1"/>
  <c r="E2140" i="1"/>
  <c r="U2140" i="1" s="1"/>
  <c r="E2141" i="1"/>
  <c r="U2141" i="1" s="1"/>
  <c r="E2142" i="1"/>
  <c r="U2142" i="1" s="1"/>
  <c r="E2143" i="1"/>
  <c r="U2143" i="1" s="1"/>
  <c r="E2144" i="1"/>
  <c r="U2144" i="1" s="1"/>
  <c r="E2145" i="1"/>
  <c r="U2145" i="1" s="1"/>
  <c r="E2146" i="1"/>
  <c r="U2146" i="1" s="1"/>
  <c r="E2147" i="1"/>
  <c r="U2147" i="1" s="1"/>
  <c r="E2148" i="1"/>
  <c r="U2148" i="1" s="1"/>
  <c r="E2149" i="1"/>
  <c r="U2149" i="1" s="1"/>
  <c r="E2150" i="1"/>
  <c r="U2150" i="1" s="1"/>
  <c r="E2151" i="1"/>
  <c r="U2151" i="1" s="1"/>
  <c r="E2152" i="1"/>
  <c r="U2152" i="1" s="1"/>
  <c r="E2153" i="1"/>
  <c r="U2153" i="1" s="1"/>
  <c r="E2154" i="1"/>
  <c r="U2154" i="1" s="1"/>
  <c r="E2155" i="1"/>
  <c r="U2155" i="1" s="1"/>
  <c r="E2156" i="1"/>
  <c r="U2156" i="1" s="1"/>
  <c r="E2157" i="1"/>
  <c r="U2157" i="1" s="1"/>
  <c r="E2158" i="1"/>
  <c r="U2158" i="1" s="1"/>
  <c r="E2159" i="1"/>
  <c r="U2159" i="1" s="1"/>
  <c r="E2160" i="1"/>
  <c r="U2160" i="1" s="1"/>
  <c r="E2161" i="1"/>
  <c r="U2161" i="1" s="1"/>
  <c r="E2162" i="1"/>
  <c r="U2162" i="1" s="1"/>
  <c r="E2163" i="1"/>
  <c r="U2163" i="1" s="1"/>
  <c r="E2164" i="1"/>
  <c r="U2164" i="1" s="1"/>
  <c r="E2165" i="1"/>
  <c r="U2165" i="1" s="1"/>
  <c r="E2166" i="1"/>
  <c r="U2166" i="1" s="1"/>
  <c r="E2167" i="1"/>
  <c r="U2167" i="1" s="1"/>
  <c r="E2168" i="1"/>
  <c r="U2168" i="1" s="1"/>
  <c r="E2169" i="1"/>
  <c r="U2169" i="1" s="1"/>
  <c r="E2170" i="1"/>
  <c r="U2170" i="1" s="1"/>
  <c r="E2171" i="1"/>
  <c r="U2171" i="1" s="1"/>
  <c r="E2172" i="1"/>
  <c r="U2172" i="1" s="1"/>
  <c r="E2173" i="1"/>
  <c r="U2173" i="1" s="1"/>
  <c r="E2174" i="1"/>
  <c r="U2174" i="1" s="1"/>
  <c r="E2175" i="1"/>
  <c r="U2175" i="1" s="1"/>
  <c r="E2176" i="1"/>
  <c r="U2176" i="1" s="1"/>
  <c r="E2177" i="1"/>
  <c r="U2177" i="1" s="1"/>
  <c r="E2178" i="1"/>
  <c r="U2178" i="1" s="1"/>
  <c r="E2179" i="1"/>
  <c r="U2179" i="1" s="1"/>
  <c r="E2180" i="1"/>
  <c r="U2180" i="1" s="1"/>
  <c r="E2181" i="1"/>
  <c r="U2181" i="1" s="1"/>
  <c r="E2182" i="1"/>
  <c r="U2182" i="1" s="1"/>
  <c r="E2183" i="1"/>
  <c r="U2183" i="1" s="1"/>
  <c r="E2184" i="1"/>
  <c r="U2184" i="1" s="1"/>
  <c r="E2185" i="1"/>
  <c r="U2185" i="1" s="1"/>
  <c r="E2186" i="1"/>
  <c r="U2186" i="1" s="1"/>
  <c r="E2187" i="1"/>
  <c r="U2187" i="1" s="1"/>
  <c r="E2188" i="1"/>
  <c r="U2188" i="1" s="1"/>
  <c r="E2189" i="1"/>
  <c r="U2189" i="1" s="1"/>
  <c r="E2190" i="1"/>
  <c r="U2190" i="1" s="1"/>
  <c r="E2191" i="1"/>
  <c r="U2191" i="1" s="1"/>
  <c r="E2192" i="1"/>
  <c r="U2192" i="1" s="1"/>
  <c r="E2193" i="1"/>
  <c r="U2193" i="1" s="1"/>
  <c r="E2194" i="1"/>
  <c r="U2194" i="1" s="1"/>
  <c r="E2195" i="1"/>
  <c r="U2195" i="1" s="1"/>
  <c r="E2196" i="1"/>
  <c r="U2196" i="1" s="1"/>
  <c r="E2197" i="1"/>
  <c r="U2197" i="1" s="1"/>
  <c r="E2198" i="1"/>
  <c r="U2198" i="1" s="1"/>
  <c r="E2199" i="1"/>
  <c r="U2199" i="1" s="1"/>
  <c r="E2200" i="1"/>
  <c r="U2200" i="1" s="1"/>
  <c r="E2201" i="1"/>
  <c r="U2201" i="1" s="1"/>
  <c r="E2202" i="1"/>
  <c r="U2202" i="1" s="1"/>
  <c r="E2203" i="1"/>
  <c r="U2203" i="1" s="1"/>
  <c r="E2204" i="1"/>
  <c r="U2204" i="1" s="1"/>
  <c r="E2205" i="1"/>
  <c r="U2205" i="1" s="1"/>
  <c r="E2206" i="1"/>
  <c r="U2206" i="1" s="1"/>
  <c r="E2207" i="1"/>
  <c r="U2207" i="1" s="1"/>
  <c r="E2208" i="1"/>
  <c r="U2208" i="1" s="1"/>
  <c r="E2209" i="1"/>
  <c r="U2209" i="1" s="1"/>
  <c r="E2210" i="1"/>
  <c r="U2210" i="1" s="1"/>
  <c r="E2211" i="1"/>
  <c r="U2211" i="1" s="1"/>
  <c r="E2212" i="1"/>
  <c r="U2212" i="1" s="1"/>
  <c r="E2213" i="1"/>
  <c r="U2213" i="1" s="1"/>
  <c r="E2214" i="1"/>
  <c r="U2214" i="1" s="1"/>
  <c r="E2215" i="1"/>
  <c r="U2215" i="1" s="1"/>
  <c r="E2216" i="1"/>
  <c r="U2216" i="1" s="1"/>
  <c r="E2217" i="1"/>
  <c r="U2217" i="1" s="1"/>
  <c r="E2218" i="1"/>
  <c r="U2218" i="1" s="1"/>
  <c r="E2219" i="1"/>
  <c r="U2219" i="1" s="1"/>
  <c r="E2220" i="1"/>
  <c r="U2220" i="1" s="1"/>
  <c r="E2221" i="1"/>
  <c r="U2221" i="1" s="1"/>
  <c r="E2222" i="1"/>
  <c r="U2222" i="1" s="1"/>
  <c r="E2223" i="1"/>
  <c r="U2223" i="1" s="1"/>
  <c r="E2224" i="1"/>
  <c r="U2224" i="1" s="1"/>
  <c r="E2225" i="1"/>
  <c r="U2225" i="1" s="1"/>
  <c r="E2226" i="1"/>
  <c r="U2226" i="1" s="1"/>
  <c r="E2227" i="1"/>
  <c r="U2227" i="1" s="1"/>
  <c r="E2228" i="1"/>
  <c r="U2228" i="1" s="1"/>
  <c r="E2229" i="1"/>
  <c r="U2229" i="1" s="1"/>
  <c r="E2230" i="1"/>
  <c r="U2230" i="1" s="1"/>
  <c r="E2231" i="1"/>
  <c r="U2231" i="1" s="1"/>
  <c r="E2232" i="1"/>
  <c r="U2232" i="1" s="1"/>
  <c r="E2233" i="1"/>
  <c r="U2233" i="1" s="1"/>
  <c r="E2234" i="1"/>
  <c r="U2234" i="1" s="1"/>
  <c r="E2235" i="1"/>
  <c r="U2235" i="1" s="1"/>
  <c r="E2236" i="1"/>
  <c r="U2236" i="1" s="1"/>
  <c r="E2237" i="1"/>
  <c r="U2237" i="1" s="1"/>
  <c r="E2238" i="1"/>
  <c r="U2238" i="1" s="1"/>
  <c r="E2239" i="1"/>
  <c r="U2239" i="1" s="1"/>
  <c r="E2240" i="1"/>
  <c r="U2240" i="1" s="1"/>
  <c r="E2241" i="1"/>
  <c r="U2241" i="1" s="1"/>
  <c r="E2242" i="1"/>
  <c r="U2242" i="1" s="1"/>
  <c r="E2243" i="1"/>
  <c r="U2243" i="1" s="1"/>
  <c r="E2244" i="1"/>
  <c r="U2244" i="1" s="1"/>
  <c r="E2245" i="1"/>
  <c r="U2245" i="1" s="1"/>
  <c r="E2246" i="1"/>
  <c r="U2246" i="1" s="1"/>
  <c r="E2247" i="1"/>
  <c r="U2247" i="1" s="1"/>
  <c r="E2248" i="1"/>
  <c r="U2248" i="1" s="1"/>
  <c r="E2249" i="1"/>
  <c r="U2249" i="1" s="1"/>
  <c r="E2250" i="1"/>
  <c r="U2250" i="1" s="1"/>
  <c r="E2251" i="1"/>
  <c r="U2251" i="1" s="1"/>
  <c r="E2252" i="1"/>
  <c r="U2252" i="1" s="1"/>
  <c r="E2253" i="1"/>
  <c r="U2253" i="1" s="1"/>
  <c r="E2254" i="1"/>
  <c r="U2254" i="1" s="1"/>
  <c r="E2255" i="1"/>
  <c r="U2255" i="1" s="1"/>
  <c r="E2256" i="1"/>
  <c r="U2256" i="1" s="1"/>
  <c r="E2257" i="1"/>
  <c r="U2257" i="1" s="1"/>
  <c r="E2258" i="1"/>
  <c r="U2258" i="1" s="1"/>
  <c r="E2259" i="1"/>
  <c r="U2259" i="1" s="1"/>
  <c r="E2260" i="1"/>
  <c r="U2260" i="1" s="1"/>
  <c r="E2261" i="1"/>
  <c r="U2261" i="1" s="1"/>
  <c r="E2262" i="1"/>
  <c r="U2262" i="1" s="1"/>
  <c r="E2263" i="1"/>
  <c r="U2263" i="1" s="1"/>
  <c r="E2264" i="1"/>
  <c r="U2264" i="1" s="1"/>
  <c r="E2265" i="1"/>
  <c r="U2265" i="1" s="1"/>
  <c r="E2266" i="1"/>
  <c r="U2266" i="1" s="1"/>
  <c r="E2267" i="1"/>
  <c r="U2267" i="1" s="1"/>
  <c r="E2268" i="1"/>
  <c r="U2268" i="1" s="1"/>
  <c r="E2269" i="1"/>
  <c r="U2269" i="1" s="1"/>
  <c r="E2270" i="1"/>
  <c r="U2270" i="1" s="1"/>
  <c r="E2271" i="1"/>
  <c r="U2271" i="1" s="1"/>
  <c r="E2272" i="1"/>
  <c r="U2272" i="1" s="1"/>
  <c r="E2273" i="1"/>
  <c r="U2273" i="1" s="1"/>
  <c r="E2274" i="1"/>
  <c r="U2274" i="1" s="1"/>
  <c r="E2275" i="1"/>
  <c r="U2275" i="1" s="1"/>
  <c r="E2276" i="1"/>
  <c r="U2276" i="1" s="1"/>
  <c r="E2277" i="1"/>
  <c r="U2277" i="1" s="1"/>
  <c r="E2278" i="1"/>
  <c r="U2278" i="1" s="1"/>
  <c r="E2279" i="1"/>
  <c r="U2279" i="1" s="1"/>
  <c r="E2280" i="1"/>
  <c r="U2280" i="1" s="1"/>
  <c r="E2281" i="1"/>
  <c r="U2281" i="1" s="1"/>
  <c r="E2282" i="1"/>
  <c r="U2282" i="1" s="1"/>
  <c r="E2283" i="1"/>
  <c r="U2283" i="1" s="1"/>
  <c r="E2284" i="1"/>
  <c r="U2284" i="1" s="1"/>
  <c r="E2285" i="1"/>
  <c r="U2285" i="1" s="1"/>
  <c r="E2286" i="1"/>
  <c r="U2286" i="1" s="1"/>
  <c r="E2287" i="1"/>
  <c r="U2287" i="1" s="1"/>
  <c r="E2288" i="1"/>
  <c r="U2288" i="1" s="1"/>
  <c r="E2289" i="1"/>
  <c r="U2289" i="1" s="1"/>
  <c r="E2290" i="1"/>
  <c r="U2290" i="1" s="1"/>
  <c r="E2291" i="1"/>
  <c r="U2291" i="1" s="1"/>
  <c r="E2292" i="1"/>
  <c r="U2292" i="1" s="1"/>
  <c r="E2293" i="1"/>
  <c r="U2293" i="1" s="1"/>
  <c r="E2294" i="1"/>
  <c r="U2294" i="1" s="1"/>
  <c r="E2295" i="1"/>
  <c r="U2295" i="1" s="1"/>
  <c r="E2296" i="1"/>
  <c r="U2296" i="1" s="1"/>
  <c r="E2297" i="1"/>
  <c r="U2297" i="1" s="1"/>
  <c r="E2298" i="1"/>
  <c r="U2298" i="1" s="1"/>
  <c r="E2299" i="1"/>
  <c r="U2299" i="1" s="1"/>
  <c r="E2300" i="1"/>
  <c r="U2300" i="1" s="1"/>
  <c r="E2301" i="1"/>
  <c r="U2301" i="1" s="1"/>
  <c r="E2302" i="1"/>
  <c r="U2302" i="1" s="1"/>
  <c r="E2303" i="1"/>
  <c r="U2303" i="1" s="1"/>
  <c r="E2304" i="1"/>
  <c r="U2304" i="1" s="1"/>
  <c r="E2305" i="1"/>
  <c r="U2305" i="1" s="1"/>
  <c r="E2306" i="1"/>
  <c r="U2306" i="1" s="1"/>
  <c r="E2307" i="1"/>
  <c r="U2307" i="1" s="1"/>
  <c r="E2308" i="1"/>
  <c r="U2308" i="1" s="1"/>
  <c r="E2309" i="1"/>
  <c r="U2309" i="1" s="1"/>
  <c r="E2310" i="1"/>
  <c r="U2310" i="1" s="1"/>
  <c r="E2311" i="1"/>
  <c r="U2311" i="1" s="1"/>
  <c r="E2312" i="1"/>
  <c r="U2312" i="1" s="1"/>
  <c r="E2313" i="1"/>
  <c r="U2313" i="1" s="1"/>
  <c r="E2314" i="1"/>
  <c r="U2314" i="1" s="1"/>
  <c r="E2315" i="1"/>
  <c r="U2315" i="1" s="1"/>
  <c r="E2316" i="1"/>
  <c r="U2316" i="1" s="1"/>
  <c r="E2317" i="1"/>
  <c r="U2317" i="1" s="1"/>
  <c r="E2318" i="1"/>
  <c r="U2318" i="1" s="1"/>
  <c r="E2319" i="1"/>
  <c r="U2319" i="1" s="1"/>
  <c r="E2320" i="1"/>
  <c r="U2320" i="1" s="1"/>
  <c r="E2321" i="1"/>
  <c r="U2321" i="1" s="1"/>
  <c r="E2322" i="1"/>
  <c r="U2322" i="1" s="1"/>
  <c r="E2323" i="1"/>
  <c r="U2323" i="1" s="1"/>
  <c r="E2324" i="1"/>
  <c r="U2324" i="1" s="1"/>
  <c r="E2325" i="1"/>
  <c r="U2325" i="1" s="1"/>
  <c r="E2326" i="1"/>
  <c r="U2326" i="1" s="1"/>
  <c r="E2327" i="1"/>
  <c r="U2327" i="1" s="1"/>
  <c r="E2328" i="1"/>
  <c r="U2328" i="1" s="1"/>
  <c r="E2329" i="1"/>
  <c r="U2329" i="1" s="1"/>
  <c r="E2330" i="1"/>
  <c r="U2330" i="1" s="1"/>
  <c r="E2331" i="1"/>
  <c r="U2331" i="1" s="1"/>
  <c r="E2332" i="1"/>
  <c r="U2332" i="1" s="1"/>
  <c r="E2333" i="1"/>
  <c r="U2333" i="1" s="1"/>
  <c r="E2334" i="1"/>
  <c r="U2334" i="1" s="1"/>
  <c r="E2335" i="1"/>
  <c r="U2335" i="1" s="1"/>
  <c r="E2336" i="1"/>
  <c r="U2336" i="1" s="1"/>
  <c r="E2337" i="1"/>
  <c r="U2337" i="1" s="1"/>
  <c r="E2338" i="1"/>
  <c r="U2338" i="1" s="1"/>
  <c r="E2339" i="1"/>
  <c r="U2339" i="1" s="1"/>
  <c r="E2340" i="1"/>
  <c r="U2340" i="1" s="1"/>
  <c r="E2341" i="1"/>
  <c r="U2341" i="1" s="1"/>
  <c r="E2342" i="1"/>
  <c r="U2342" i="1" s="1"/>
  <c r="E2343" i="1"/>
  <c r="U2343" i="1" s="1"/>
  <c r="E2344" i="1"/>
  <c r="U2344" i="1" s="1"/>
  <c r="E2345" i="1"/>
  <c r="U2345" i="1" s="1"/>
  <c r="E2346" i="1"/>
  <c r="U2346" i="1" s="1"/>
  <c r="E2347" i="1"/>
  <c r="U2347" i="1" s="1"/>
  <c r="E2348" i="1"/>
  <c r="U2348" i="1" s="1"/>
  <c r="E2349" i="1"/>
  <c r="U2349" i="1" s="1"/>
  <c r="E2350" i="1"/>
  <c r="U2350" i="1" s="1"/>
  <c r="E2351" i="1"/>
  <c r="U2351" i="1" s="1"/>
  <c r="E2352" i="1"/>
  <c r="U2352" i="1" s="1"/>
  <c r="E2353" i="1"/>
  <c r="U2353" i="1" s="1"/>
  <c r="E2354" i="1"/>
  <c r="U2354" i="1" s="1"/>
  <c r="E2355" i="1"/>
  <c r="U2355" i="1" s="1"/>
  <c r="E2356" i="1"/>
  <c r="U2356" i="1" s="1"/>
  <c r="E2357" i="1"/>
  <c r="U2357" i="1" s="1"/>
  <c r="E2358" i="1"/>
  <c r="U2358" i="1" s="1"/>
  <c r="E2359" i="1"/>
  <c r="U2359" i="1" s="1"/>
  <c r="E2360" i="1"/>
  <c r="U2360" i="1" s="1"/>
  <c r="E2361" i="1"/>
  <c r="U2361" i="1" s="1"/>
  <c r="E2362" i="1"/>
  <c r="U2362" i="1" s="1"/>
  <c r="E2363" i="1"/>
  <c r="U2363" i="1" s="1"/>
  <c r="E2364" i="1"/>
  <c r="U2364" i="1" s="1"/>
  <c r="E2365" i="1"/>
  <c r="U2365" i="1" s="1"/>
  <c r="E2366" i="1"/>
  <c r="U2366" i="1" s="1"/>
  <c r="E2367" i="1"/>
  <c r="U2367" i="1" s="1"/>
  <c r="E2368" i="1"/>
  <c r="U2368" i="1" s="1"/>
  <c r="E2369" i="1"/>
  <c r="U2369" i="1" s="1"/>
  <c r="E2370" i="1"/>
  <c r="U2370" i="1" s="1"/>
  <c r="E2371" i="1"/>
  <c r="U2371" i="1" s="1"/>
  <c r="E2372" i="1"/>
  <c r="U2372" i="1" s="1"/>
  <c r="E2373" i="1"/>
  <c r="U2373" i="1" s="1"/>
  <c r="E2374" i="1"/>
  <c r="U2374" i="1" s="1"/>
  <c r="E2375" i="1"/>
  <c r="U2375" i="1" s="1"/>
  <c r="E2376" i="1"/>
  <c r="U2376" i="1" s="1"/>
  <c r="E2377" i="1"/>
  <c r="U2377" i="1" s="1"/>
  <c r="E2378" i="1"/>
  <c r="U2378" i="1" s="1"/>
  <c r="E2379" i="1"/>
  <c r="U2379" i="1" s="1"/>
  <c r="E2380" i="1"/>
  <c r="U2380" i="1" s="1"/>
  <c r="E2381" i="1"/>
  <c r="U2381" i="1" s="1"/>
  <c r="E2382" i="1"/>
  <c r="U2382" i="1" s="1"/>
  <c r="E2383" i="1"/>
  <c r="U2383" i="1" s="1"/>
  <c r="E2384" i="1"/>
  <c r="U2384" i="1" s="1"/>
  <c r="E2385" i="1"/>
  <c r="U2385" i="1" s="1"/>
  <c r="E2386" i="1"/>
  <c r="U2386" i="1" s="1"/>
  <c r="E2387" i="1"/>
  <c r="U2387" i="1" s="1"/>
  <c r="E2388" i="1"/>
  <c r="U2388" i="1" s="1"/>
  <c r="E2389" i="1"/>
  <c r="U2389" i="1" s="1"/>
  <c r="E2390" i="1"/>
  <c r="U2390" i="1" s="1"/>
  <c r="E2391" i="1"/>
  <c r="U2391" i="1" s="1"/>
  <c r="E2392" i="1"/>
  <c r="U2392" i="1" s="1"/>
  <c r="E2393" i="1"/>
  <c r="U2393" i="1" s="1"/>
  <c r="E2394" i="1"/>
  <c r="U2394" i="1" s="1"/>
  <c r="E2395" i="1"/>
  <c r="U2395" i="1" s="1"/>
  <c r="E2396" i="1"/>
  <c r="U2396" i="1" s="1"/>
  <c r="E2397" i="1"/>
  <c r="U2397" i="1" s="1"/>
  <c r="E2398" i="1"/>
  <c r="U2398" i="1" s="1"/>
  <c r="E2399" i="1"/>
  <c r="U2399" i="1" s="1"/>
  <c r="E2400" i="1"/>
  <c r="U2400" i="1" s="1"/>
  <c r="E2401" i="1"/>
  <c r="U2401" i="1" s="1"/>
  <c r="E2402" i="1"/>
  <c r="U2402" i="1" s="1"/>
  <c r="E2403" i="1"/>
  <c r="U2403" i="1" s="1"/>
  <c r="E2404" i="1"/>
  <c r="U2404" i="1" s="1"/>
  <c r="E2405" i="1"/>
  <c r="U2405" i="1" s="1"/>
  <c r="E2406" i="1"/>
  <c r="U2406" i="1" s="1"/>
  <c r="E2407" i="1"/>
  <c r="U2407" i="1" s="1"/>
  <c r="E2408" i="1"/>
  <c r="U2408" i="1" s="1"/>
  <c r="E2409" i="1"/>
  <c r="U2409" i="1" s="1"/>
  <c r="E2410" i="1"/>
  <c r="U2410" i="1" s="1"/>
  <c r="E2411" i="1"/>
  <c r="U2411" i="1" s="1"/>
  <c r="E2412" i="1"/>
  <c r="U2412" i="1" s="1"/>
  <c r="E2413" i="1"/>
  <c r="U2413" i="1" s="1"/>
  <c r="E2414" i="1"/>
  <c r="U2414" i="1" s="1"/>
  <c r="E2415" i="1"/>
  <c r="U2415" i="1" s="1"/>
  <c r="E2416" i="1"/>
  <c r="U2416" i="1" s="1"/>
  <c r="E2417" i="1"/>
  <c r="U2417" i="1" s="1"/>
  <c r="E2418" i="1"/>
  <c r="U2418" i="1" s="1"/>
  <c r="E2419" i="1"/>
  <c r="U2419" i="1" s="1"/>
  <c r="E2420" i="1"/>
  <c r="U2420" i="1" s="1"/>
  <c r="E2421" i="1"/>
  <c r="U2421" i="1" s="1"/>
  <c r="E2422" i="1"/>
  <c r="U2422" i="1" s="1"/>
  <c r="E2423" i="1"/>
  <c r="U2423" i="1" s="1"/>
  <c r="E2424" i="1"/>
  <c r="U2424" i="1" s="1"/>
  <c r="E2425" i="1"/>
  <c r="U2425" i="1" s="1"/>
  <c r="E2426" i="1"/>
  <c r="U2426" i="1" s="1"/>
  <c r="E2427" i="1"/>
  <c r="U2427" i="1" s="1"/>
  <c r="E2428" i="1"/>
  <c r="U2428" i="1" s="1"/>
  <c r="E2429" i="1"/>
  <c r="U2429" i="1" s="1"/>
  <c r="E2430" i="1"/>
  <c r="U2430" i="1" s="1"/>
  <c r="E2431" i="1"/>
  <c r="U2431" i="1" s="1"/>
  <c r="E2432" i="1"/>
  <c r="U2432" i="1" s="1"/>
  <c r="E2433" i="1"/>
  <c r="U2433" i="1" s="1"/>
  <c r="E2434" i="1"/>
  <c r="U2434" i="1" s="1"/>
  <c r="E2435" i="1"/>
  <c r="U2435" i="1" s="1"/>
  <c r="E2436" i="1"/>
  <c r="U2436" i="1" s="1"/>
  <c r="E2437" i="1"/>
  <c r="U2437" i="1" s="1"/>
  <c r="E2438" i="1"/>
  <c r="U2438" i="1" s="1"/>
  <c r="E2439" i="1"/>
  <c r="U2439" i="1" s="1"/>
  <c r="E2440" i="1"/>
  <c r="U2440" i="1" s="1"/>
  <c r="E2441" i="1"/>
  <c r="U2441" i="1" s="1"/>
  <c r="E2442" i="1"/>
  <c r="U2442" i="1" s="1"/>
  <c r="E2443" i="1"/>
  <c r="U2443" i="1" s="1"/>
  <c r="E2444" i="1"/>
  <c r="U2444" i="1" s="1"/>
  <c r="E2445" i="1"/>
  <c r="U2445" i="1" s="1"/>
  <c r="E2446" i="1"/>
  <c r="U2446" i="1" s="1"/>
  <c r="E2447" i="1"/>
  <c r="U2447" i="1" s="1"/>
  <c r="E2448" i="1"/>
  <c r="U2448" i="1" s="1"/>
  <c r="E2449" i="1"/>
  <c r="U2449" i="1" s="1"/>
  <c r="E2450" i="1"/>
  <c r="U2450" i="1" s="1"/>
  <c r="E2451" i="1"/>
  <c r="U2451" i="1" s="1"/>
  <c r="E2452" i="1"/>
  <c r="U2452" i="1" s="1"/>
  <c r="E2453" i="1"/>
  <c r="U2453" i="1" s="1"/>
  <c r="E2454" i="1"/>
  <c r="U2454" i="1" s="1"/>
  <c r="E2455" i="1"/>
  <c r="U2455" i="1" s="1"/>
  <c r="E2456" i="1"/>
  <c r="U2456" i="1" s="1"/>
  <c r="E2457" i="1"/>
  <c r="U2457" i="1" s="1"/>
  <c r="E2458" i="1"/>
  <c r="U2458" i="1" s="1"/>
  <c r="E2459" i="1"/>
  <c r="U2459" i="1" s="1"/>
  <c r="E2460" i="1"/>
  <c r="U2460" i="1" s="1"/>
  <c r="E2461" i="1"/>
  <c r="U2461" i="1" s="1"/>
  <c r="E2462" i="1"/>
  <c r="U2462" i="1" s="1"/>
  <c r="E2463" i="1"/>
  <c r="U2463" i="1" s="1"/>
  <c r="E2464" i="1"/>
  <c r="U2464" i="1" s="1"/>
  <c r="E2465" i="1"/>
  <c r="U2465" i="1" s="1"/>
  <c r="E2466" i="1"/>
  <c r="U2466" i="1" s="1"/>
  <c r="E2467" i="1"/>
  <c r="U2467" i="1" s="1"/>
  <c r="E2468" i="1"/>
  <c r="U2468" i="1" s="1"/>
  <c r="E2469" i="1"/>
  <c r="U2469" i="1" s="1"/>
  <c r="E2470" i="1"/>
  <c r="U2470" i="1" s="1"/>
  <c r="E2471" i="1"/>
  <c r="U2471" i="1" s="1"/>
  <c r="E2472" i="1"/>
  <c r="U2472" i="1" s="1"/>
  <c r="E2473" i="1"/>
  <c r="U2473" i="1" s="1"/>
  <c r="E2474" i="1"/>
  <c r="U2474" i="1" s="1"/>
  <c r="E2475" i="1"/>
  <c r="U2475" i="1" s="1"/>
  <c r="E2476" i="1"/>
  <c r="U2476" i="1" s="1"/>
  <c r="E2477" i="1"/>
  <c r="U2477" i="1" s="1"/>
  <c r="E2478" i="1"/>
  <c r="U2478" i="1" s="1"/>
  <c r="E2479" i="1"/>
  <c r="U2479" i="1" s="1"/>
  <c r="E2480" i="1"/>
  <c r="U2480" i="1" s="1"/>
  <c r="E2481" i="1"/>
  <c r="U2481" i="1" s="1"/>
  <c r="E2482" i="1"/>
  <c r="U2482" i="1" s="1"/>
  <c r="E2483" i="1"/>
  <c r="U2483" i="1" s="1"/>
  <c r="E2484" i="1"/>
  <c r="U2484" i="1" s="1"/>
  <c r="E2485" i="1"/>
  <c r="U2485" i="1" s="1"/>
  <c r="E2486" i="1"/>
  <c r="U2486" i="1" s="1"/>
  <c r="E2487" i="1"/>
  <c r="U2487" i="1" s="1"/>
  <c r="E2488" i="1"/>
  <c r="U2488" i="1" s="1"/>
  <c r="E2489" i="1"/>
  <c r="U2489" i="1" s="1"/>
  <c r="E2490" i="1"/>
  <c r="U2490" i="1" s="1"/>
  <c r="E2491" i="1"/>
  <c r="U2491" i="1" s="1"/>
  <c r="E2492" i="1"/>
  <c r="U2492" i="1" s="1"/>
  <c r="E2493" i="1"/>
  <c r="U2493" i="1" s="1"/>
  <c r="E2494" i="1"/>
  <c r="U2494" i="1" s="1"/>
  <c r="E2495" i="1"/>
  <c r="U2495" i="1" s="1"/>
  <c r="E2496" i="1"/>
  <c r="U2496" i="1" s="1"/>
  <c r="E2497" i="1"/>
  <c r="U2497" i="1" s="1"/>
  <c r="E2498" i="1"/>
  <c r="U2498" i="1" s="1"/>
  <c r="E2499" i="1"/>
  <c r="U2499" i="1" s="1"/>
  <c r="E2500" i="1"/>
  <c r="U2500" i="1" s="1"/>
  <c r="E2501" i="1"/>
  <c r="U2501" i="1" s="1"/>
  <c r="E2502" i="1"/>
  <c r="U2502" i="1" s="1"/>
  <c r="E2503" i="1"/>
  <c r="U2503" i="1" s="1"/>
  <c r="E2504" i="1"/>
  <c r="U2504" i="1" s="1"/>
  <c r="E2505" i="1"/>
  <c r="U2505" i="1" s="1"/>
  <c r="E2506" i="1"/>
  <c r="U2506" i="1" s="1"/>
  <c r="E2507" i="1"/>
  <c r="U2507" i="1" s="1"/>
  <c r="E2508" i="1"/>
  <c r="U2508" i="1" s="1"/>
  <c r="E2509" i="1"/>
  <c r="U2509" i="1" s="1"/>
  <c r="E2510" i="1"/>
  <c r="U2510" i="1" s="1"/>
  <c r="E2511" i="1"/>
  <c r="U2511" i="1" s="1"/>
  <c r="E2512" i="1"/>
  <c r="U2512" i="1" s="1"/>
  <c r="E2513" i="1"/>
  <c r="U2513" i="1" s="1"/>
  <c r="E2514" i="1"/>
  <c r="U2514" i="1" s="1"/>
  <c r="E2515" i="1"/>
  <c r="U2515" i="1" s="1"/>
  <c r="E2516" i="1"/>
  <c r="U2516" i="1" s="1"/>
  <c r="E2517" i="1"/>
  <c r="U2517" i="1" s="1"/>
  <c r="E2518" i="1"/>
  <c r="U2518" i="1" s="1"/>
  <c r="E2519" i="1"/>
  <c r="U2519" i="1" s="1"/>
  <c r="E2520" i="1"/>
  <c r="U2520" i="1" s="1"/>
  <c r="E2521" i="1"/>
  <c r="U2521" i="1" s="1"/>
  <c r="E2522" i="1"/>
  <c r="U2522" i="1" s="1"/>
  <c r="E2523" i="1"/>
  <c r="U2523" i="1" s="1"/>
  <c r="E2524" i="1"/>
  <c r="U2524" i="1" s="1"/>
  <c r="E2525" i="1"/>
  <c r="U2525" i="1" s="1"/>
  <c r="E2526" i="1"/>
  <c r="U2526" i="1" s="1"/>
  <c r="E2527" i="1"/>
  <c r="U2527" i="1" s="1"/>
  <c r="E2528" i="1"/>
  <c r="U2528" i="1" s="1"/>
  <c r="E2529" i="1"/>
  <c r="U2529" i="1" s="1"/>
  <c r="E2530" i="1"/>
  <c r="U2530" i="1" s="1"/>
  <c r="E2531" i="1"/>
  <c r="U2531" i="1" s="1"/>
  <c r="E2532" i="1"/>
  <c r="U2532" i="1" s="1"/>
  <c r="E2533" i="1"/>
  <c r="U2533" i="1" s="1"/>
  <c r="E2534" i="1"/>
  <c r="U2534" i="1" s="1"/>
  <c r="E2535" i="1"/>
  <c r="U2535" i="1" s="1"/>
  <c r="E2536" i="1"/>
  <c r="U2536" i="1" s="1"/>
  <c r="E2537" i="1"/>
  <c r="U2537" i="1" s="1"/>
  <c r="E2538" i="1"/>
  <c r="U2538" i="1" s="1"/>
  <c r="E2539" i="1"/>
  <c r="U2539" i="1" s="1"/>
  <c r="E2540" i="1"/>
  <c r="U2540" i="1" s="1"/>
  <c r="E2541" i="1"/>
  <c r="U2541" i="1" s="1"/>
  <c r="E2542" i="1"/>
  <c r="U2542" i="1" s="1"/>
  <c r="E2543" i="1"/>
  <c r="U2543" i="1" s="1"/>
  <c r="E2544" i="1"/>
  <c r="U2544" i="1" s="1"/>
  <c r="E2545" i="1"/>
  <c r="U2545" i="1" s="1"/>
  <c r="E2546" i="1"/>
  <c r="U2546" i="1" s="1"/>
  <c r="E2547" i="1"/>
  <c r="U2547" i="1" s="1"/>
  <c r="E2548" i="1"/>
  <c r="U2548" i="1" s="1"/>
  <c r="E2549" i="1"/>
  <c r="U2549" i="1" s="1"/>
  <c r="E2550" i="1"/>
  <c r="U2550" i="1" s="1"/>
  <c r="E2551" i="1"/>
  <c r="U2551" i="1" s="1"/>
  <c r="E2552" i="1"/>
  <c r="U2552" i="1" s="1"/>
  <c r="E2553" i="1"/>
  <c r="U2553" i="1" s="1"/>
  <c r="E2554" i="1"/>
  <c r="U2554" i="1" s="1"/>
  <c r="E2555" i="1"/>
  <c r="U2555" i="1" s="1"/>
  <c r="E2556" i="1"/>
  <c r="U2556" i="1" s="1"/>
  <c r="E2557" i="1"/>
  <c r="U2557" i="1" s="1"/>
  <c r="E2558" i="1"/>
  <c r="U2558" i="1" s="1"/>
  <c r="E2559" i="1"/>
  <c r="U2559" i="1" s="1"/>
  <c r="E2560" i="1"/>
  <c r="U2560" i="1" s="1"/>
  <c r="E2561" i="1"/>
  <c r="U2561" i="1" s="1"/>
  <c r="E2562" i="1"/>
  <c r="U2562" i="1" s="1"/>
  <c r="E2563" i="1"/>
  <c r="U2563" i="1" s="1"/>
  <c r="E2564" i="1"/>
  <c r="U2564" i="1" s="1"/>
  <c r="E2565" i="1"/>
  <c r="U2565" i="1" s="1"/>
  <c r="E2566" i="1"/>
  <c r="U2566" i="1" s="1"/>
  <c r="E2567" i="1"/>
  <c r="U2567" i="1" s="1"/>
  <c r="E2568" i="1"/>
  <c r="U2568" i="1" s="1"/>
  <c r="E2569" i="1"/>
  <c r="U2569" i="1" s="1"/>
  <c r="E2570" i="1"/>
  <c r="U2570" i="1" s="1"/>
  <c r="E2571" i="1"/>
  <c r="U2571" i="1" s="1"/>
  <c r="E2572" i="1"/>
  <c r="U2572" i="1" s="1"/>
  <c r="E2573" i="1"/>
  <c r="U2573" i="1" s="1"/>
  <c r="E2574" i="1"/>
  <c r="U2574" i="1" s="1"/>
  <c r="E2575" i="1"/>
  <c r="U2575" i="1" s="1"/>
  <c r="E2576" i="1"/>
  <c r="U2576" i="1" s="1"/>
  <c r="E2577" i="1"/>
  <c r="U2577" i="1" s="1"/>
  <c r="E2578" i="1"/>
  <c r="U2578" i="1" s="1"/>
  <c r="E2579" i="1"/>
  <c r="U2579" i="1" s="1"/>
  <c r="E2580" i="1"/>
  <c r="U2580" i="1" s="1"/>
  <c r="E2581" i="1"/>
  <c r="U2581" i="1" s="1"/>
  <c r="E2582" i="1"/>
  <c r="U2582" i="1" s="1"/>
  <c r="E2583" i="1"/>
  <c r="U2583" i="1" s="1"/>
  <c r="E2584" i="1"/>
  <c r="U2584" i="1" s="1"/>
  <c r="E2585" i="1"/>
  <c r="U2585" i="1" s="1"/>
  <c r="E2586" i="1"/>
  <c r="U2586" i="1" s="1"/>
  <c r="E2587" i="1"/>
  <c r="U2587" i="1" s="1"/>
  <c r="E2588" i="1"/>
  <c r="U2588" i="1" s="1"/>
  <c r="E2589" i="1"/>
  <c r="U2589" i="1" s="1"/>
  <c r="E2590" i="1"/>
  <c r="U2590" i="1" s="1"/>
  <c r="E2591" i="1"/>
  <c r="U2591" i="1" s="1"/>
  <c r="E2592" i="1"/>
  <c r="U2592" i="1" s="1"/>
  <c r="E2593" i="1"/>
  <c r="U2593" i="1" s="1"/>
  <c r="E2594" i="1"/>
  <c r="U2594" i="1" s="1"/>
  <c r="E2595" i="1"/>
  <c r="U2595" i="1" s="1"/>
  <c r="E2596" i="1"/>
  <c r="U2596" i="1" s="1"/>
  <c r="E2597" i="1"/>
  <c r="U2597" i="1" s="1"/>
  <c r="E2598" i="1"/>
  <c r="U2598" i="1" s="1"/>
  <c r="E2599" i="1"/>
  <c r="U2599" i="1" s="1"/>
  <c r="E2600" i="1"/>
  <c r="U2600" i="1" s="1"/>
  <c r="E2601" i="1"/>
  <c r="U2601" i="1" s="1"/>
  <c r="E2602" i="1"/>
  <c r="U2602" i="1" s="1"/>
  <c r="E2603" i="1"/>
  <c r="U2603" i="1" s="1"/>
  <c r="E2604" i="1"/>
  <c r="U2604" i="1" s="1"/>
  <c r="E2605" i="1"/>
  <c r="U2605" i="1" s="1"/>
  <c r="E2606" i="1"/>
  <c r="U2606" i="1" s="1"/>
  <c r="E2607" i="1"/>
  <c r="U2607" i="1" s="1"/>
  <c r="E2608" i="1"/>
  <c r="U2608" i="1" s="1"/>
  <c r="E2609" i="1"/>
  <c r="U2609" i="1" s="1"/>
  <c r="E2610" i="1"/>
  <c r="U2610" i="1" s="1"/>
  <c r="E2611" i="1"/>
  <c r="U2611" i="1" s="1"/>
  <c r="E2612" i="1"/>
  <c r="U2612" i="1" s="1"/>
  <c r="E2613" i="1"/>
  <c r="U2613" i="1" s="1"/>
  <c r="E2614" i="1"/>
  <c r="U2614" i="1" s="1"/>
  <c r="E2615" i="1"/>
  <c r="U2615" i="1" s="1"/>
  <c r="E2616" i="1"/>
  <c r="U2616" i="1" s="1"/>
  <c r="E2617" i="1"/>
  <c r="U2617" i="1" s="1"/>
  <c r="E2618" i="1"/>
  <c r="U2618" i="1" s="1"/>
  <c r="E2619" i="1"/>
  <c r="U2619" i="1" s="1"/>
  <c r="E2620" i="1"/>
  <c r="U2620" i="1" s="1"/>
  <c r="E2621" i="1"/>
  <c r="U2621" i="1" s="1"/>
  <c r="E2622" i="1"/>
  <c r="U2622" i="1" s="1"/>
  <c r="E2623" i="1"/>
  <c r="U2623" i="1" s="1"/>
  <c r="E2624" i="1"/>
  <c r="U2624" i="1" s="1"/>
  <c r="E2625" i="1"/>
  <c r="U2625" i="1" s="1"/>
  <c r="E2626" i="1"/>
  <c r="U2626" i="1" s="1"/>
  <c r="E2627" i="1"/>
  <c r="U2627" i="1" s="1"/>
  <c r="E2628" i="1"/>
  <c r="U2628" i="1" s="1"/>
  <c r="E2629" i="1"/>
  <c r="U2629" i="1" s="1"/>
  <c r="E2630" i="1"/>
  <c r="U2630" i="1" s="1"/>
  <c r="E2631" i="1"/>
  <c r="U2631" i="1" s="1"/>
  <c r="E2632" i="1"/>
  <c r="U2632" i="1" s="1"/>
  <c r="E2633" i="1"/>
  <c r="U2633" i="1" s="1"/>
  <c r="E2634" i="1"/>
  <c r="U2634" i="1" s="1"/>
  <c r="E2635" i="1"/>
  <c r="U2635" i="1" s="1"/>
  <c r="E2636" i="1"/>
  <c r="U2636" i="1" s="1"/>
  <c r="E2637" i="1"/>
  <c r="U2637" i="1" s="1"/>
  <c r="E2638" i="1"/>
  <c r="U2638" i="1" s="1"/>
  <c r="E2639" i="1"/>
  <c r="U2639" i="1" s="1"/>
  <c r="E2640" i="1"/>
  <c r="U2640" i="1" s="1"/>
  <c r="E2641" i="1"/>
  <c r="U2641" i="1" s="1"/>
  <c r="E2642" i="1"/>
  <c r="U2642" i="1" s="1"/>
  <c r="E2643" i="1"/>
  <c r="U2643" i="1" s="1"/>
  <c r="E2644" i="1"/>
  <c r="U2644" i="1" s="1"/>
  <c r="E2645" i="1"/>
  <c r="U2645" i="1" s="1"/>
  <c r="E2646" i="1"/>
  <c r="U2646" i="1" s="1"/>
  <c r="E2647" i="1"/>
  <c r="U2647" i="1" s="1"/>
  <c r="E2648" i="1"/>
  <c r="U2648" i="1" s="1"/>
  <c r="E2649" i="1"/>
  <c r="U2649" i="1" s="1"/>
  <c r="E2650" i="1"/>
  <c r="U2650" i="1" s="1"/>
  <c r="E2651" i="1"/>
  <c r="U2651" i="1" s="1"/>
  <c r="E2652" i="1"/>
  <c r="U2652" i="1" s="1"/>
  <c r="E2653" i="1"/>
  <c r="U2653" i="1" s="1"/>
  <c r="E2654" i="1"/>
  <c r="U2654" i="1" s="1"/>
  <c r="E2655" i="1"/>
  <c r="U2655" i="1" s="1"/>
  <c r="E2656" i="1"/>
  <c r="U2656" i="1" s="1"/>
  <c r="E2657" i="1"/>
  <c r="U2657" i="1" s="1"/>
  <c r="E2658" i="1"/>
  <c r="U2658" i="1" s="1"/>
  <c r="E2659" i="1"/>
  <c r="U2659" i="1" s="1"/>
  <c r="E2660" i="1"/>
  <c r="U2660" i="1" s="1"/>
  <c r="E2661" i="1"/>
  <c r="U2661" i="1" s="1"/>
  <c r="E2662" i="1"/>
  <c r="U2662" i="1" s="1"/>
  <c r="E2663" i="1"/>
  <c r="U2663" i="1" s="1"/>
  <c r="E2664" i="1"/>
  <c r="U2664" i="1" s="1"/>
  <c r="E2665" i="1"/>
  <c r="U2665" i="1" s="1"/>
  <c r="E2666" i="1"/>
  <c r="U2666" i="1" s="1"/>
  <c r="E2667" i="1"/>
  <c r="U2667" i="1" s="1"/>
  <c r="E2668" i="1"/>
  <c r="U2668" i="1" s="1"/>
  <c r="E2669" i="1"/>
  <c r="U2669" i="1" s="1"/>
  <c r="E2670" i="1"/>
  <c r="U2670" i="1" s="1"/>
  <c r="E2671" i="1"/>
  <c r="U2671" i="1" s="1"/>
  <c r="E2672" i="1"/>
  <c r="U2672" i="1" s="1"/>
  <c r="E2673" i="1"/>
  <c r="U2673" i="1" s="1"/>
  <c r="E2674" i="1"/>
  <c r="U2674" i="1" s="1"/>
  <c r="E2675" i="1"/>
  <c r="U2675" i="1" s="1"/>
  <c r="E2676" i="1"/>
  <c r="U2676" i="1" s="1"/>
  <c r="E2677" i="1"/>
  <c r="U2677" i="1" s="1"/>
  <c r="E2678" i="1"/>
  <c r="U2678" i="1" s="1"/>
  <c r="E2679" i="1"/>
  <c r="U2679" i="1" s="1"/>
  <c r="E2680" i="1"/>
  <c r="U2680" i="1" s="1"/>
  <c r="E2681" i="1"/>
  <c r="U2681" i="1" s="1"/>
  <c r="E2682" i="1"/>
  <c r="U2682" i="1" s="1"/>
  <c r="E2683" i="1"/>
  <c r="U2683" i="1" s="1"/>
  <c r="E2684" i="1"/>
  <c r="U2684" i="1" s="1"/>
  <c r="E2685" i="1"/>
  <c r="U2685" i="1" s="1"/>
  <c r="E2686" i="1"/>
  <c r="U2686" i="1" s="1"/>
  <c r="E2687" i="1"/>
  <c r="U2687" i="1" s="1"/>
  <c r="E2688" i="1"/>
  <c r="U2688" i="1" s="1"/>
  <c r="E2689" i="1"/>
  <c r="U2689" i="1" s="1"/>
  <c r="E2690" i="1"/>
  <c r="U2690" i="1" s="1"/>
  <c r="E2691" i="1"/>
  <c r="U2691" i="1" s="1"/>
  <c r="E2692" i="1"/>
  <c r="U2692" i="1" s="1"/>
  <c r="E2693" i="1"/>
  <c r="U2693" i="1" s="1"/>
  <c r="E2694" i="1"/>
  <c r="U2694" i="1" s="1"/>
  <c r="E2695" i="1"/>
  <c r="U2695" i="1" s="1"/>
  <c r="E2696" i="1"/>
  <c r="U2696" i="1" s="1"/>
  <c r="E2697" i="1"/>
  <c r="U2697" i="1" s="1"/>
  <c r="E2698" i="1"/>
  <c r="U2698" i="1" s="1"/>
  <c r="E2699" i="1"/>
  <c r="U2699" i="1" s="1"/>
  <c r="E2700" i="1"/>
  <c r="U2700" i="1" s="1"/>
  <c r="E2701" i="1"/>
  <c r="U2701" i="1" s="1"/>
  <c r="E2702" i="1"/>
  <c r="U2702" i="1" s="1"/>
  <c r="E2703" i="1"/>
  <c r="U2703" i="1" s="1"/>
  <c r="E2704" i="1"/>
  <c r="U2704" i="1" s="1"/>
  <c r="E2705" i="1"/>
  <c r="U2705" i="1" s="1"/>
  <c r="E2706" i="1"/>
  <c r="U2706" i="1" s="1"/>
  <c r="E2707" i="1"/>
  <c r="U2707" i="1" s="1"/>
  <c r="E2708" i="1"/>
  <c r="U2708" i="1" s="1"/>
  <c r="E2709" i="1"/>
  <c r="U2709" i="1" s="1"/>
  <c r="E2710" i="1"/>
  <c r="U2710" i="1" s="1"/>
  <c r="E2711" i="1"/>
  <c r="U2711" i="1" s="1"/>
  <c r="E2712" i="1"/>
  <c r="U2712" i="1" s="1"/>
  <c r="E2713" i="1"/>
  <c r="U2713" i="1" s="1"/>
  <c r="E2714" i="1"/>
  <c r="U2714" i="1" s="1"/>
  <c r="E2715" i="1"/>
  <c r="U2715" i="1" s="1"/>
  <c r="E2716" i="1"/>
  <c r="U2716" i="1" s="1"/>
  <c r="E2717" i="1"/>
  <c r="U2717" i="1" s="1"/>
  <c r="E2718" i="1"/>
  <c r="U2718" i="1" s="1"/>
  <c r="E2719" i="1"/>
  <c r="U2719" i="1" s="1"/>
  <c r="E2720" i="1"/>
  <c r="U2720" i="1" s="1"/>
  <c r="E2721" i="1"/>
  <c r="U2721" i="1" s="1"/>
  <c r="E2722" i="1"/>
  <c r="U2722" i="1" s="1"/>
  <c r="E2723" i="1"/>
  <c r="U2723" i="1" s="1"/>
  <c r="E2724" i="1"/>
  <c r="U2724" i="1" s="1"/>
  <c r="E2725" i="1"/>
  <c r="U2725" i="1" s="1"/>
  <c r="E2726" i="1"/>
  <c r="U2726" i="1" s="1"/>
  <c r="E2727" i="1"/>
  <c r="U2727" i="1" s="1"/>
  <c r="E2728" i="1"/>
  <c r="U2728" i="1" s="1"/>
  <c r="E2729" i="1"/>
  <c r="U2729" i="1" s="1"/>
  <c r="E2730" i="1"/>
  <c r="U2730" i="1" s="1"/>
  <c r="E2731" i="1"/>
  <c r="U2731" i="1" s="1"/>
  <c r="E2732" i="1"/>
  <c r="U2732" i="1" s="1"/>
  <c r="E2733" i="1"/>
  <c r="U2733" i="1" s="1"/>
  <c r="E2734" i="1"/>
  <c r="U2734" i="1" s="1"/>
  <c r="E2735" i="1"/>
  <c r="U2735" i="1" s="1"/>
  <c r="E2736" i="1"/>
  <c r="U2736" i="1" s="1"/>
  <c r="E2737" i="1"/>
  <c r="U2737" i="1" s="1"/>
  <c r="E2738" i="1"/>
  <c r="U2738" i="1" s="1"/>
  <c r="E2739" i="1"/>
  <c r="U2739" i="1" s="1"/>
  <c r="E2740" i="1"/>
  <c r="U2740" i="1" s="1"/>
  <c r="E2741" i="1"/>
  <c r="U2741" i="1" s="1"/>
  <c r="E2742" i="1"/>
  <c r="U2742" i="1" s="1"/>
  <c r="E2743" i="1"/>
  <c r="U2743" i="1" s="1"/>
  <c r="E2744" i="1"/>
  <c r="U2744" i="1" s="1"/>
  <c r="E2745" i="1"/>
  <c r="U2745" i="1" s="1"/>
  <c r="E2746" i="1"/>
  <c r="U2746" i="1" s="1"/>
  <c r="E2747" i="1"/>
  <c r="U2747" i="1" s="1"/>
  <c r="E2748" i="1"/>
  <c r="U2748" i="1" s="1"/>
  <c r="E2749" i="1"/>
  <c r="U2749" i="1" s="1"/>
  <c r="E2750" i="1"/>
  <c r="U2750" i="1" s="1"/>
  <c r="E2751" i="1"/>
  <c r="U2751" i="1" s="1"/>
  <c r="E2752" i="1"/>
  <c r="U2752" i="1" s="1"/>
  <c r="E2753" i="1"/>
  <c r="U2753" i="1" s="1"/>
  <c r="E2754" i="1"/>
  <c r="U2754" i="1" s="1"/>
  <c r="E2755" i="1"/>
  <c r="U2755" i="1" s="1"/>
  <c r="E2756" i="1"/>
  <c r="U2756" i="1" s="1"/>
  <c r="E2757" i="1"/>
  <c r="U2757" i="1" s="1"/>
  <c r="E2758" i="1"/>
  <c r="U2758" i="1" s="1"/>
  <c r="E2759" i="1"/>
  <c r="U2759" i="1" s="1"/>
  <c r="E2760" i="1"/>
  <c r="U2760" i="1" s="1"/>
  <c r="E2761" i="1"/>
  <c r="U2761" i="1" s="1"/>
  <c r="E2762" i="1"/>
  <c r="U2762" i="1" s="1"/>
  <c r="E2763" i="1"/>
  <c r="U2763" i="1" s="1"/>
  <c r="E2764" i="1"/>
  <c r="U2764" i="1" s="1"/>
  <c r="E2765" i="1"/>
  <c r="U2765" i="1" s="1"/>
  <c r="E2766" i="1"/>
  <c r="U2766" i="1" s="1"/>
  <c r="E2767" i="1"/>
  <c r="U2767" i="1" s="1"/>
  <c r="E2768" i="1"/>
  <c r="U2768" i="1" s="1"/>
  <c r="E2769" i="1"/>
  <c r="U2769" i="1" s="1"/>
  <c r="E2770" i="1"/>
  <c r="U2770" i="1" s="1"/>
  <c r="E2771" i="1"/>
  <c r="U2771" i="1" s="1"/>
  <c r="E2772" i="1"/>
  <c r="U2772" i="1" s="1"/>
  <c r="E2773" i="1"/>
  <c r="U2773" i="1" s="1"/>
  <c r="E2774" i="1"/>
  <c r="U2774" i="1" s="1"/>
  <c r="E2775" i="1"/>
  <c r="U2775" i="1" s="1"/>
  <c r="E2776" i="1"/>
  <c r="U2776" i="1" s="1"/>
  <c r="E2777" i="1"/>
  <c r="U2777" i="1" s="1"/>
  <c r="E2778" i="1"/>
  <c r="U2778" i="1" s="1"/>
  <c r="E2779" i="1"/>
  <c r="U2779" i="1" s="1"/>
  <c r="E2780" i="1"/>
  <c r="U2780" i="1" s="1"/>
  <c r="E2781" i="1"/>
  <c r="U2781" i="1" s="1"/>
  <c r="E2782" i="1"/>
  <c r="U2782" i="1" s="1"/>
  <c r="E2783" i="1"/>
  <c r="U2783" i="1" s="1"/>
  <c r="E2784" i="1"/>
  <c r="U2784" i="1" s="1"/>
  <c r="E2785" i="1"/>
  <c r="U2785" i="1" s="1"/>
  <c r="E2786" i="1"/>
  <c r="U2786" i="1" s="1"/>
  <c r="E2787" i="1"/>
  <c r="U2787" i="1" s="1"/>
  <c r="E2788" i="1"/>
  <c r="U2788" i="1" s="1"/>
  <c r="E2789" i="1"/>
  <c r="U2789" i="1" s="1"/>
  <c r="E2790" i="1"/>
  <c r="U2790" i="1" s="1"/>
  <c r="E2791" i="1"/>
  <c r="U2791" i="1" s="1"/>
  <c r="E2792" i="1"/>
  <c r="U2792" i="1" s="1"/>
  <c r="E2793" i="1"/>
  <c r="U2793" i="1" s="1"/>
  <c r="E2794" i="1"/>
  <c r="U2794" i="1" s="1"/>
  <c r="E2795" i="1"/>
  <c r="U2795" i="1" s="1"/>
  <c r="E2796" i="1"/>
  <c r="U2796" i="1" s="1"/>
  <c r="E2797" i="1"/>
  <c r="U2797" i="1" s="1"/>
  <c r="E2798" i="1"/>
  <c r="U2798" i="1" s="1"/>
  <c r="E2799" i="1"/>
  <c r="U2799" i="1" s="1"/>
  <c r="E2800" i="1"/>
  <c r="U2800" i="1" s="1"/>
  <c r="E2801" i="1"/>
  <c r="U2801" i="1" s="1"/>
  <c r="E2802" i="1"/>
  <c r="U2802" i="1" s="1"/>
  <c r="E2803" i="1"/>
  <c r="U2803" i="1" s="1"/>
  <c r="E2804" i="1"/>
  <c r="U2804" i="1" s="1"/>
  <c r="E2805" i="1"/>
  <c r="U2805" i="1" s="1"/>
  <c r="E2806" i="1"/>
  <c r="U2806" i="1" s="1"/>
  <c r="E2807" i="1"/>
  <c r="U2807" i="1" s="1"/>
  <c r="E2808" i="1"/>
  <c r="U2808" i="1" s="1"/>
  <c r="E2809" i="1"/>
  <c r="U2809" i="1" s="1"/>
  <c r="E2810" i="1"/>
  <c r="U2810" i="1" s="1"/>
  <c r="E2811" i="1"/>
  <c r="U2811" i="1" s="1"/>
  <c r="E2812" i="1"/>
  <c r="U2812" i="1" s="1"/>
  <c r="E2813" i="1"/>
  <c r="U2813" i="1" s="1"/>
  <c r="E2814" i="1"/>
  <c r="U2814" i="1" s="1"/>
  <c r="E2815" i="1"/>
  <c r="U2815" i="1" s="1"/>
  <c r="E2816" i="1"/>
  <c r="U2816" i="1" s="1"/>
  <c r="E2817" i="1"/>
  <c r="U2817" i="1" s="1"/>
  <c r="E2818" i="1"/>
  <c r="U2818" i="1" s="1"/>
  <c r="E2819" i="1"/>
  <c r="U2819" i="1" s="1"/>
  <c r="E2820" i="1"/>
  <c r="U2820" i="1" s="1"/>
  <c r="E2821" i="1"/>
  <c r="U2821" i="1" s="1"/>
  <c r="E2822" i="1"/>
  <c r="U2822" i="1" s="1"/>
  <c r="E2823" i="1"/>
  <c r="U2823" i="1" s="1"/>
  <c r="E2824" i="1"/>
  <c r="U2824" i="1" s="1"/>
  <c r="E2825" i="1"/>
  <c r="U2825" i="1" s="1"/>
  <c r="E2826" i="1"/>
  <c r="U2826" i="1" s="1"/>
  <c r="E2827" i="1"/>
  <c r="U2827" i="1" s="1"/>
  <c r="E2828" i="1"/>
  <c r="U2828" i="1" s="1"/>
  <c r="E2829" i="1"/>
  <c r="U2829" i="1" s="1"/>
  <c r="E2830" i="1"/>
  <c r="U2830" i="1" s="1"/>
  <c r="E2831" i="1"/>
  <c r="U2831" i="1" s="1"/>
  <c r="E2832" i="1"/>
  <c r="U2832" i="1" s="1"/>
  <c r="E2833" i="1"/>
  <c r="U2833" i="1" s="1"/>
  <c r="E2834" i="1"/>
  <c r="U2834" i="1" s="1"/>
  <c r="E2835" i="1"/>
  <c r="U2835" i="1" s="1"/>
  <c r="E2836" i="1"/>
  <c r="U2836" i="1" s="1"/>
  <c r="E2837" i="1"/>
  <c r="U2837" i="1" s="1"/>
  <c r="E2838" i="1"/>
  <c r="U2838" i="1" s="1"/>
  <c r="E2839" i="1"/>
  <c r="U2839" i="1" s="1"/>
  <c r="E2840" i="1"/>
  <c r="U2840" i="1" s="1"/>
  <c r="E2841" i="1"/>
  <c r="U2841" i="1" s="1"/>
  <c r="E2842" i="1"/>
  <c r="U2842" i="1" s="1"/>
  <c r="E2843" i="1"/>
  <c r="U2843" i="1" s="1"/>
  <c r="E2844" i="1"/>
  <c r="U2844" i="1" s="1"/>
  <c r="E2845" i="1"/>
  <c r="U2845" i="1" s="1"/>
  <c r="E2846" i="1"/>
  <c r="U2846" i="1" s="1"/>
  <c r="E2847" i="1"/>
  <c r="U2847" i="1" s="1"/>
  <c r="E2848" i="1"/>
  <c r="U2848" i="1" s="1"/>
  <c r="E2849" i="1"/>
  <c r="U2849" i="1" s="1"/>
  <c r="E2850" i="1"/>
  <c r="U2850" i="1" s="1"/>
  <c r="E2851" i="1"/>
  <c r="U2851" i="1" s="1"/>
  <c r="E2852" i="1"/>
  <c r="U2852" i="1" s="1"/>
  <c r="E2853" i="1"/>
  <c r="U2853" i="1" s="1"/>
  <c r="E2854" i="1"/>
  <c r="U2854" i="1" s="1"/>
  <c r="E2855" i="1"/>
  <c r="U2855" i="1" s="1"/>
  <c r="E2856" i="1"/>
  <c r="U2856" i="1" s="1"/>
  <c r="E2857" i="1"/>
  <c r="U2857" i="1" s="1"/>
  <c r="E2858" i="1"/>
  <c r="U2858" i="1" s="1"/>
  <c r="E2859" i="1"/>
  <c r="U2859" i="1" s="1"/>
  <c r="E2860" i="1"/>
  <c r="U2860" i="1" s="1"/>
  <c r="E2861" i="1"/>
  <c r="U2861" i="1" s="1"/>
  <c r="E2862" i="1"/>
  <c r="U2862" i="1" s="1"/>
  <c r="E2863" i="1"/>
  <c r="U2863" i="1" s="1"/>
  <c r="E2864" i="1"/>
  <c r="U2864" i="1" s="1"/>
  <c r="E2865" i="1"/>
  <c r="U2865" i="1" s="1"/>
  <c r="E2866" i="1"/>
  <c r="U2866" i="1" s="1"/>
  <c r="E2867" i="1"/>
  <c r="U2867" i="1" s="1"/>
  <c r="E2868" i="1"/>
  <c r="U2868" i="1" s="1"/>
  <c r="E2869" i="1"/>
  <c r="U2869" i="1" s="1"/>
  <c r="E2870" i="1"/>
  <c r="U2870" i="1" s="1"/>
  <c r="E2871" i="1"/>
  <c r="U2871" i="1" s="1"/>
  <c r="E2872" i="1"/>
  <c r="U2872" i="1" s="1"/>
  <c r="E2873" i="1"/>
  <c r="U2873" i="1" s="1"/>
  <c r="E2874" i="1"/>
  <c r="U2874" i="1" s="1"/>
  <c r="E2875" i="1"/>
  <c r="U2875" i="1" s="1"/>
  <c r="E2876" i="1"/>
  <c r="U2876" i="1" s="1"/>
  <c r="E2877" i="1"/>
  <c r="U2877" i="1" s="1"/>
  <c r="E2878" i="1"/>
  <c r="U2878" i="1" s="1"/>
  <c r="E2879" i="1"/>
  <c r="U2879" i="1" s="1"/>
  <c r="E2880" i="1"/>
  <c r="U2880" i="1" s="1"/>
  <c r="E2881" i="1"/>
  <c r="U2881" i="1" s="1"/>
  <c r="E2882" i="1"/>
  <c r="U2882" i="1" s="1"/>
  <c r="E2883" i="1"/>
  <c r="U2883" i="1" s="1"/>
  <c r="E2884" i="1"/>
  <c r="U2884" i="1" s="1"/>
  <c r="E2885" i="1"/>
  <c r="U2885" i="1" s="1"/>
  <c r="E2886" i="1"/>
  <c r="U2886" i="1" s="1"/>
  <c r="E2887" i="1"/>
  <c r="U2887" i="1" s="1"/>
  <c r="E2888" i="1"/>
  <c r="U2888" i="1" s="1"/>
  <c r="E2889" i="1"/>
  <c r="U2889" i="1" s="1"/>
  <c r="E2890" i="1"/>
  <c r="U2890" i="1" s="1"/>
  <c r="E2891" i="1"/>
  <c r="U2891" i="1" s="1"/>
  <c r="E2892" i="1"/>
  <c r="U2892" i="1" s="1"/>
  <c r="E2893" i="1"/>
  <c r="U2893" i="1" s="1"/>
  <c r="E2894" i="1"/>
  <c r="U2894" i="1" s="1"/>
  <c r="E2895" i="1"/>
  <c r="U2895" i="1" s="1"/>
  <c r="E2896" i="1"/>
  <c r="U2896" i="1" s="1"/>
  <c r="E2897" i="1"/>
  <c r="U2897" i="1" s="1"/>
  <c r="E2898" i="1"/>
  <c r="U2898" i="1" s="1"/>
  <c r="E2899" i="1"/>
  <c r="U2899" i="1" s="1"/>
  <c r="E2900" i="1"/>
  <c r="U2900" i="1" s="1"/>
  <c r="E2901" i="1"/>
  <c r="U2901" i="1" s="1"/>
  <c r="E2902" i="1"/>
  <c r="U2902" i="1" s="1"/>
  <c r="E2903" i="1"/>
  <c r="U2903" i="1" s="1"/>
  <c r="E2904" i="1"/>
  <c r="U2904" i="1" s="1"/>
  <c r="E2905" i="1"/>
  <c r="U2905" i="1" s="1"/>
  <c r="E2906" i="1"/>
  <c r="U2906" i="1" s="1"/>
  <c r="E2907" i="1"/>
  <c r="U2907" i="1" s="1"/>
  <c r="E2908" i="1"/>
  <c r="U2908" i="1" s="1"/>
  <c r="E2909" i="1"/>
  <c r="U2909" i="1" s="1"/>
  <c r="E2910" i="1"/>
  <c r="U2910" i="1" s="1"/>
  <c r="E2911" i="1"/>
  <c r="U2911" i="1" s="1"/>
  <c r="E2912" i="1"/>
  <c r="U2912" i="1" s="1"/>
  <c r="E2913" i="1"/>
  <c r="U2913" i="1" s="1"/>
  <c r="E2914" i="1"/>
  <c r="U2914" i="1" s="1"/>
  <c r="E2915" i="1"/>
  <c r="U2915" i="1" s="1"/>
  <c r="E2916" i="1"/>
  <c r="U2916" i="1" s="1"/>
  <c r="E2917" i="1"/>
  <c r="U2917" i="1" s="1"/>
  <c r="E2918" i="1"/>
  <c r="U2918" i="1" s="1"/>
  <c r="E2919" i="1"/>
  <c r="U2919" i="1" s="1"/>
  <c r="E2920" i="1"/>
  <c r="U2920" i="1" s="1"/>
  <c r="E2921" i="1"/>
  <c r="U2921" i="1" s="1"/>
  <c r="E2922" i="1"/>
  <c r="U2922" i="1" s="1"/>
  <c r="E2923" i="1"/>
  <c r="U2923" i="1" s="1"/>
  <c r="E2924" i="1"/>
  <c r="U2924" i="1" s="1"/>
  <c r="E2925" i="1"/>
  <c r="U2925" i="1" s="1"/>
  <c r="E2926" i="1"/>
  <c r="U2926" i="1" s="1"/>
  <c r="E2927" i="1"/>
  <c r="U2927" i="1" s="1"/>
  <c r="E2928" i="1"/>
  <c r="U2928" i="1" s="1"/>
  <c r="E2929" i="1"/>
  <c r="U2929" i="1" s="1"/>
  <c r="E2930" i="1"/>
  <c r="U2930" i="1" s="1"/>
  <c r="E2931" i="1"/>
  <c r="U2931" i="1" s="1"/>
  <c r="E2932" i="1"/>
  <c r="U2932" i="1" s="1"/>
  <c r="E2933" i="1"/>
  <c r="U2933" i="1" s="1"/>
  <c r="E2934" i="1"/>
  <c r="U2934" i="1" s="1"/>
  <c r="E2935" i="1"/>
  <c r="U2935" i="1" s="1"/>
  <c r="E2936" i="1"/>
  <c r="U2936" i="1" s="1"/>
  <c r="E2937" i="1"/>
  <c r="U2937" i="1" s="1"/>
  <c r="E2938" i="1"/>
  <c r="U2938" i="1" s="1"/>
  <c r="E2939" i="1"/>
  <c r="U2939" i="1" s="1"/>
  <c r="E2940" i="1"/>
  <c r="U2940" i="1" s="1"/>
  <c r="E2941" i="1"/>
  <c r="U2941" i="1" s="1"/>
  <c r="E2942" i="1"/>
  <c r="U2942" i="1" s="1"/>
  <c r="E2943" i="1"/>
  <c r="U2943" i="1" s="1"/>
  <c r="E2944" i="1"/>
  <c r="U2944" i="1" s="1"/>
  <c r="E2945" i="1"/>
  <c r="U2945" i="1" s="1"/>
  <c r="E2946" i="1"/>
  <c r="U2946" i="1" s="1"/>
  <c r="E2947" i="1"/>
  <c r="U2947" i="1" s="1"/>
  <c r="E2948" i="1"/>
  <c r="U2948" i="1" s="1"/>
  <c r="E2949" i="1"/>
  <c r="U2949" i="1" s="1"/>
  <c r="E2950" i="1"/>
  <c r="U2950" i="1" s="1"/>
  <c r="E2951" i="1"/>
  <c r="U2951" i="1" s="1"/>
  <c r="E2952" i="1"/>
  <c r="U2952" i="1" s="1"/>
  <c r="E2953" i="1"/>
  <c r="U2953" i="1" s="1"/>
  <c r="E2954" i="1"/>
  <c r="U2954" i="1" s="1"/>
  <c r="E2955" i="1"/>
  <c r="U2955" i="1" s="1"/>
  <c r="E2956" i="1"/>
  <c r="U2956" i="1" s="1"/>
  <c r="E2957" i="1"/>
  <c r="U2957" i="1" s="1"/>
  <c r="E2958" i="1"/>
  <c r="U2958" i="1" s="1"/>
  <c r="E2959" i="1"/>
  <c r="U2959" i="1" s="1"/>
  <c r="E2960" i="1"/>
  <c r="U2960" i="1" s="1"/>
  <c r="E2961" i="1"/>
  <c r="U2961" i="1" s="1"/>
  <c r="E2962" i="1"/>
  <c r="U2962" i="1" s="1"/>
  <c r="E2963" i="1"/>
  <c r="U2963" i="1" s="1"/>
  <c r="E2964" i="1"/>
  <c r="U2964" i="1" s="1"/>
  <c r="E2965" i="1"/>
  <c r="U2965" i="1" s="1"/>
  <c r="E2966" i="1"/>
  <c r="U2966" i="1" s="1"/>
  <c r="E2967" i="1"/>
  <c r="U2967" i="1" s="1"/>
  <c r="E2968" i="1"/>
  <c r="U2968" i="1" s="1"/>
  <c r="E2969" i="1"/>
  <c r="U2969" i="1" s="1"/>
  <c r="E2970" i="1"/>
  <c r="U2970" i="1" s="1"/>
  <c r="E2971" i="1"/>
  <c r="U2971" i="1" s="1"/>
  <c r="E2972" i="1"/>
  <c r="U2972" i="1" s="1"/>
  <c r="E2973" i="1"/>
  <c r="U2973" i="1" s="1"/>
  <c r="E2974" i="1"/>
  <c r="U2974" i="1" s="1"/>
  <c r="E2975" i="1"/>
  <c r="U2975" i="1" s="1"/>
  <c r="E2976" i="1"/>
  <c r="U2976" i="1" s="1"/>
  <c r="E2977" i="1"/>
  <c r="U2977" i="1" s="1"/>
  <c r="E2978" i="1"/>
  <c r="U2978" i="1" s="1"/>
  <c r="E2979" i="1"/>
  <c r="U2979" i="1" s="1"/>
  <c r="E2980" i="1"/>
  <c r="U2980" i="1" s="1"/>
  <c r="E2981" i="1"/>
  <c r="U2981" i="1" s="1"/>
  <c r="E2982" i="1"/>
  <c r="U2982" i="1" s="1"/>
  <c r="E2983" i="1"/>
  <c r="U2983" i="1" s="1"/>
  <c r="E2984" i="1"/>
  <c r="U2984" i="1" s="1"/>
  <c r="E2985" i="1"/>
  <c r="U2985" i="1" s="1"/>
  <c r="E2986" i="1"/>
  <c r="U2986" i="1" s="1"/>
  <c r="E2987" i="1"/>
  <c r="U2987" i="1" s="1"/>
  <c r="E2988" i="1"/>
  <c r="U2988" i="1" s="1"/>
  <c r="E2989" i="1"/>
  <c r="U2989" i="1" s="1"/>
  <c r="E2990" i="1"/>
  <c r="U2990" i="1" s="1"/>
  <c r="E2991" i="1"/>
  <c r="U2991" i="1" s="1"/>
  <c r="E2992" i="1"/>
  <c r="U2992" i="1" s="1"/>
  <c r="E2993" i="1"/>
  <c r="U2993" i="1" s="1"/>
  <c r="E2994" i="1"/>
  <c r="U2994" i="1" s="1"/>
  <c r="E2995" i="1"/>
  <c r="U2995" i="1" s="1"/>
  <c r="E2996" i="1"/>
  <c r="U2996" i="1" s="1"/>
  <c r="E2997" i="1"/>
  <c r="U2997" i="1" s="1"/>
  <c r="E2998" i="1"/>
  <c r="U2998" i="1" s="1"/>
  <c r="E2999" i="1"/>
  <c r="U2999" i="1" s="1"/>
  <c r="E3000" i="1"/>
  <c r="U3000" i="1" s="1"/>
  <c r="E3001" i="1"/>
  <c r="U3001" i="1" s="1"/>
  <c r="E3002" i="1"/>
  <c r="U3002" i="1" s="1"/>
  <c r="E3003" i="1"/>
  <c r="U3003" i="1" s="1"/>
  <c r="E3004" i="1"/>
  <c r="U3004" i="1" s="1"/>
  <c r="E3005" i="1"/>
  <c r="U3005" i="1" s="1"/>
  <c r="E3006" i="1"/>
  <c r="U3006" i="1" s="1"/>
  <c r="E3007" i="1"/>
  <c r="U3007" i="1" s="1"/>
  <c r="E3008" i="1"/>
  <c r="U3008" i="1" s="1"/>
  <c r="E3009" i="1"/>
  <c r="U3009" i="1" s="1"/>
  <c r="E3010" i="1"/>
  <c r="U3010" i="1" s="1"/>
  <c r="E3011" i="1"/>
  <c r="U3011" i="1" s="1"/>
  <c r="E3012" i="1"/>
  <c r="U3012" i="1" s="1"/>
  <c r="E3013" i="1"/>
  <c r="U3013" i="1" s="1"/>
  <c r="E3014" i="1"/>
  <c r="U3014" i="1" s="1"/>
  <c r="E3015" i="1"/>
  <c r="U3015" i="1" s="1"/>
  <c r="E3016" i="1"/>
  <c r="U3016" i="1" s="1"/>
  <c r="E3017" i="1"/>
  <c r="U3017" i="1" s="1"/>
  <c r="E3018" i="1"/>
  <c r="U3018" i="1" s="1"/>
  <c r="E3019" i="1"/>
  <c r="U3019" i="1" s="1"/>
  <c r="E3020" i="1"/>
  <c r="U3020" i="1" s="1"/>
  <c r="E3021" i="1"/>
  <c r="U3021" i="1" s="1"/>
  <c r="E3022" i="1"/>
  <c r="U3022" i="1" s="1"/>
  <c r="E3023" i="1"/>
  <c r="U3023" i="1" s="1"/>
  <c r="E3024" i="1"/>
  <c r="U3024" i="1" s="1"/>
  <c r="E3025" i="1"/>
  <c r="U3025" i="1" s="1"/>
  <c r="E3026" i="1"/>
  <c r="U3026" i="1" s="1"/>
  <c r="E3027" i="1"/>
  <c r="U3027" i="1" s="1"/>
  <c r="E3028" i="1"/>
  <c r="U3028" i="1" s="1"/>
  <c r="E3029" i="1"/>
  <c r="U3029" i="1" s="1"/>
  <c r="E3030" i="1"/>
  <c r="U3030" i="1" s="1"/>
  <c r="E3031" i="1"/>
  <c r="U3031" i="1" s="1"/>
  <c r="E3032" i="1"/>
  <c r="U3032" i="1" s="1"/>
  <c r="E3033" i="1"/>
  <c r="U3033" i="1" s="1"/>
  <c r="E3034" i="1"/>
  <c r="U3034" i="1" s="1"/>
  <c r="E3035" i="1"/>
  <c r="U3035" i="1" s="1"/>
  <c r="E3036" i="1"/>
  <c r="U3036" i="1" s="1"/>
  <c r="E3037" i="1"/>
  <c r="U3037" i="1" s="1"/>
  <c r="E3038" i="1"/>
  <c r="U3038" i="1" s="1"/>
  <c r="E3039" i="1"/>
  <c r="U3039" i="1" s="1"/>
  <c r="E3040" i="1"/>
  <c r="U3040" i="1" s="1"/>
  <c r="E3041" i="1"/>
  <c r="U3041" i="1" s="1"/>
  <c r="E3042" i="1"/>
  <c r="U3042" i="1" s="1"/>
  <c r="E3043" i="1"/>
  <c r="U3043" i="1" s="1"/>
  <c r="E3044" i="1"/>
  <c r="U3044" i="1" s="1"/>
  <c r="E3045" i="1"/>
  <c r="U3045" i="1" s="1"/>
  <c r="E3046" i="1"/>
  <c r="U3046" i="1" s="1"/>
  <c r="E3047" i="1"/>
  <c r="U3047" i="1" s="1"/>
  <c r="E3048" i="1"/>
  <c r="U3048" i="1" s="1"/>
  <c r="E3049" i="1"/>
  <c r="U3049" i="1" s="1"/>
  <c r="E3050" i="1"/>
  <c r="U3050" i="1" s="1"/>
  <c r="E3051" i="1"/>
  <c r="U3051" i="1" s="1"/>
  <c r="E3052" i="1"/>
  <c r="U3052" i="1" s="1"/>
  <c r="E3053" i="1"/>
  <c r="U3053" i="1" s="1"/>
  <c r="E3054" i="1"/>
  <c r="U3054" i="1" s="1"/>
  <c r="E3055" i="1"/>
  <c r="U3055" i="1" s="1"/>
  <c r="E3056" i="1"/>
  <c r="U3056" i="1" s="1"/>
  <c r="E3057" i="1"/>
  <c r="U3057" i="1" s="1"/>
  <c r="E3058" i="1"/>
  <c r="U3058" i="1" s="1"/>
  <c r="E3059" i="1"/>
  <c r="U3059" i="1" s="1"/>
  <c r="E3060" i="1"/>
  <c r="U3060" i="1" s="1"/>
  <c r="E3061" i="1"/>
  <c r="U3061" i="1" s="1"/>
  <c r="E3062" i="1"/>
  <c r="U3062" i="1" s="1"/>
  <c r="E3063" i="1"/>
  <c r="U3063" i="1" s="1"/>
  <c r="E3064" i="1"/>
  <c r="U3064" i="1" s="1"/>
  <c r="E3065" i="1"/>
  <c r="U3065" i="1" s="1"/>
  <c r="E3066" i="1"/>
  <c r="U3066" i="1" s="1"/>
  <c r="E3067" i="1"/>
  <c r="U3067" i="1" s="1"/>
  <c r="E3068" i="1"/>
  <c r="U3068" i="1" s="1"/>
  <c r="E3069" i="1"/>
  <c r="U3069" i="1" s="1"/>
  <c r="E3070" i="1"/>
  <c r="U3070" i="1" s="1"/>
  <c r="E3071" i="1"/>
  <c r="U3071" i="1" s="1"/>
  <c r="E3072" i="1"/>
  <c r="U3072" i="1" s="1"/>
  <c r="E3073" i="1"/>
  <c r="U3073" i="1" s="1"/>
  <c r="E3074" i="1"/>
  <c r="U3074" i="1" s="1"/>
  <c r="E3075" i="1"/>
  <c r="U3075" i="1" s="1"/>
  <c r="E3076" i="1"/>
  <c r="U3076" i="1" s="1"/>
  <c r="E3077" i="1"/>
  <c r="U3077" i="1" s="1"/>
  <c r="E3078" i="1"/>
  <c r="U3078" i="1" s="1"/>
  <c r="E3079" i="1"/>
  <c r="U3079" i="1" s="1"/>
  <c r="E3080" i="1"/>
  <c r="U3080" i="1" s="1"/>
  <c r="E3081" i="1"/>
  <c r="U3081" i="1" s="1"/>
  <c r="E3082" i="1"/>
  <c r="U3082" i="1" s="1"/>
  <c r="E3083" i="1"/>
  <c r="U3083" i="1" s="1"/>
  <c r="E3084" i="1"/>
  <c r="U3084" i="1" s="1"/>
  <c r="E3085" i="1"/>
  <c r="U3085" i="1" s="1"/>
  <c r="E3086" i="1"/>
  <c r="U3086" i="1" s="1"/>
  <c r="E3087" i="1"/>
  <c r="U3087" i="1" s="1"/>
  <c r="E3088" i="1"/>
  <c r="U3088" i="1" s="1"/>
  <c r="E3089" i="1"/>
  <c r="U3089" i="1" s="1"/>
  <c r="E3090" i="1"/>
  <c r="U3090" i="1" s="1"/>
  <c r="E3091" i="1"/>
  <c r="U3091" i="1" s="1"/>
  <c r="E3092" i="1"/>
  <c r="U3092" i="1" s="1"/>
  <c r="E3093" i="1"/>
  <c r="U3093" i="1" s="1"/>
  <c r="E3094" i="1"/>
  <c r="U3094" i="1" s="1"/>
  <c r="E3095" i="1"/>
  <c r="U3095" i="1" s="1"/>
  <c r="E3096" i="1"/>
  <c r="U3096" i="1" s="1"/>
  <c r="E3097" i="1"/>
  <c r="U3097" i="1" s="1"/>
  <c r="E3098" i="1"/>
  <c r="U3098" i="1" s="1"/>
  <c r="E3099" i="1"/>
  <c r="U3099" i="1" s="1"/>
  <c r="E3100" i="1"/>
  <c r="U3100" i="1" s="1"/>
  <c r="E3101" i="1"/>
  <c r="U3101" i="1" s="1"/>
  <c r="E3102" i="1"/>
  <c r="U3102" i="1" s="1"/>
  <c r="E3103" i="1"/>
  <c r="U3103" i="1" s="1"/>
  <c r="E3104" i="1"/>
  <c r="U3104" i="1" s="1"/>
  <c r="E3105" i="1"/>
  <c r="U3105" i="1" s="1"/>
  <c r="E3106" i="1"/>
  <c r="U3106" i="1" s="1"/>
  <c r="E3107" i="1"/>
  <c r="U3107" i="1" s="1"/>
  <c r="E3108" i="1"/>
  <c r="U3108" i="1" s="1"/>
  <c r="E3109" i="1"/>
  <c r="U3109" i="1" s="1"/>
  <c r="E3110" i="1"/>
  <c r="U3110" i="1" s="1"/>
  <c r="E3111" i="1"/>
  <c r="U3111" i="1" s="1"/>
  <c r="E3112" i="1"/>
  <c r="U3112" i="1" s="1"/>
  <c r="E3113" i="1"/>
  <c r="U3113" i="1" s="1"/>
  <c r="E3114" i="1"/>
  <c r="U3114" i="1" s="1"/>
  <c r="E3115" i="1"/>
  <c r="U3115" i="1" s="1"/>
  <c r="E3116" i="1"/>
  <c r="U3116" i="1" s="1"/>
  <c r="E3117" i="1"/>
  <c r="U3117" i="1" s="1"/>
  <c r="E3118" i="1"/>
  <c r="U3118" i="1" s="1"/>
  <c r="E3119" i="1"/>
  <c r="U3119" i="1" s="1"/>
  <c r="E3120" i="1"/>
  <c r="U3120" i="1" s="1"/>
  <c r="E3121" i="1"/>
  <c r="U3121" i="1" s="1"/>
  <c r="E3122" i="1"/>
  <c r="U3122" i="1" s="1"/>
  <c r="E3123" i="1"/>
  <c r="U3123" i="1" s="1"/>
  <c r="E3124" i="1"/>
  <c r="U3124" i="1" s="1"/>
  <c r="E3125" i="1"/>
  <c r="U3125" i="1" s="1"/>
  <c r="E3126" i="1"/>
  <c r="U3126" i="1" s="1"/>
  <c r="E3127" i="1"/>
  <c r="U3127" i="1" s="1"/>
  <c r="E3128" i="1"/>
  <c r="U3128" i="1" s="1"/>
  <c r="E3129" i="1"/>
  <c r="U3129" i="1" s="1"/>
  <c r="E3130" i="1"/>
  <c r="U3130" i="1" s="1"/>
  <c r="E3131" i="1"/>
  <c r="U3131" i="1" s="1"/>
  <c r="E3132" i="1"/>
  <c r="U3132" i="1" s="1"/>
  <c r="E3133" i="1"/>
  <c r="U3133" i="1" s="1"/>
  <c r="E3134" i="1"/>
  <c r="U3134" i="1" s="1"/>
  <c r="E3135" i="1"/>
  <c r="U3135" i="1" s="1"/>
  <c r="E3136" i="1"/>
  <c r="U3136" i="1" s="1"/>
  <c r="E3137" i="1"/>
  <c r="U3137" i="1" s="1"/>
  <c r="E3138" i="1"/>
  <c r="U3138" i="1" s="1"/>
  <c r="E3139" i="1"/>
  <c r="U3139" i="1" s="1"/>
  <c r="E3140" i="1"/>
  <c r="U3140" i="1" s="1"/>
  <c r="E3141" i="1"/>
  <c r="U3141" i="1" s="1"/>
  <c r="E3142" i="1"/>
  <c r="U3142" i="1" s="1"/>
  <c r="E3143" i="1"/>
  <c r="U3143" i="1" s="1"/>
  <c r="E3144" i="1"/>
  <c r="U3144" i="1" s="1"/>
  <c r="E3145" i="1"/>
  <c r="U3145" i="1" s="1"/>
  <c r="E3146" i="1"/>
  <c r="U3146" i="1" s="1"/>
  <c r="E3147" i="1"/>
  <c r="U3147" i="1" s="1"/>
  <c r="E3148" i="1"/>
  <c r="U3148" i="1" s="1"/>
  <c r="E3149" i="1"/>
  <c r="U3149" i="1" s="1"/>
  <c r="E3150" i="1"/>
  <c r="U3150" i="1" s="1"/>
  <c r="E3151" i="1"/>
  <c r="U3151" i="1" s="1"/>
  <c r="E3152" i="1"/>
  <c r="U3152" i="1" s="1"/>
  <c r="E3153" i="1"/>
  <c r="U3153" i="1" s="1"/>
  <c r="E3154" i="1"/>
  <c r="U3154" i="1" s="1"/>
  <c r="E3155" i="1"/>
  <c r="U3155" i="1" s="1"/>
  <c r="E3156" i="1"/>
  <c r="U3156" i="1" s="1"/>
  <c r="E3157" i="1"/>
  <c r="U3157" i="1" s="1"/>
  <c r="E3158" i="1"/>
  <c r="U3158" i="1" s="1"/>
  <c r="E3159" i="1"/>
  <c r="U3159" i="1" s="1"/>
  <c r="E3160" i="1"/>
  <c r="U3160" i="1" s="1"/>
  <c r="E3161" i="1"/>
  <c r="U3161" i="1" s="1"/>
  <c r="E3162" i="1"/>
  <c r="U3162" i="1" s="1"/>
  <c r="E3163" i="1"/>
  <c r="U3163" i="1" s="1"/>
  <c r="E3164" i="1"/>
  <c r="U3164" i="1" s="1"/>
  <c r="E3165" i="1"/>
  <c r="U3165" i="1" s="1"/>
  <c r="E3166" i="1"/>
  <c r="U3166" i="1" s="1"/>
  <c r="E3167" i="1"/>
  <c r="U3167" i="1" s="1"/>
  <c r="E3168" i="1"/>
  <c r="U3168" i="1" s="1"/>
  <c r="E3169" i="1"/>
  <c r="U3169" i="1" s="1"/>
  <c r="E3170" i="1"/>
  <c r="U3170" i="1" s="1"/>
  <c r="E3171" i="1"/>
  <c r="U3171" i="1" s="1"/>
  <c r="E3172" i="1"/>
  <c r="U3172" i="1" s="1"/>
  <c r="E3173" i="1"/>
  <c r="U3173" i="1" s="1"/>
  <c r="E3174" i="1"/>
  <c r="U3174" i="1" s="1"/>
  <c r="E3175" i="1"/>
  <c r="U3175" i="1" s="1"/>
  <c r="E3176" i="1"/>
  <c r="U3176" i="1" s="1"/>
  <c r="E3177" i="1"/>
  <c r="U3177" i="1" s="1"/>
  <c r="E3178" i="1"/>
  <c r="U3178" i="1" s="1"/>
  <c r="E3179" i="1"/>
  <c r="U3179" i="1" s="1"/>
  <c r="E3180" i="1"/>
  <c r="U3180" i="1" s="1"/>
  <c r="E3181" i="1"/>
  <c r="U3181" i="1" s="1"/>
  <c r="E3182" i="1"/>
  <c r="U3182" i="1" s="1"/>
  <c r="E3183" i="1"/>
  <c r="U3183" i="1" s="1"/>
  <c r="E3184" i="1"/>
  <c r="U3184" i="1" s="1"/>
  <c r="E3185" i="1"/>
  <c r="U3185" i="1" s="1"/>
  <c r="E3186" i="1"/>
  <c r="U3186" i="1" s="1"/>
  <c r="E3187" i="1"/>
  <c r="U3187" i="1" s="1"/>
  <c r="E3188" i="1"/>
  <c r="U3188" i="1" s="1"/>
  <c r="E3189" i="1"/>
  <c r="U3189" i="1" s="1"/>
  <c r="E3190" i="1"/>
  <c r="U3190" i="1" s="1"/>
  <c r="E3191" i="1"/>
  <c r="U3191" i="1" s="1"/>
  <c r="E3192" i="1"/>
  <c r="U3192" i="1" s="1"/>
  <c r="E3193" i="1"/>
  <c r="U3193" i="1" s="1"/>
  <c r="E3194" i="1"/>
  <c r="U3194" i="1" s="1"/>
  <c r="E3195" i="1"/>
  <c r="U3195" i="1" s="1"/>
  <c r="E3196" i="1"/>
  <c r="U3196" i="1" s="1"/>
  <c r="E3197" i="1"/>
  <c r="U3197" i="1" s="1"/>
  <c r="E3198" i="1"/>
  <c r="U3198" i="1" s="1"/>
  <c r="E3199" i="1"/>
  <c r="U3199" i="1" s="1"/>
  <c r="E3200" i="1"/>
  <c r="U3200" i="1" s="1"/>
  <c r="E3201" i="1"/>
  <c r="U3201" i="1" s="1"/>
  <c r="E3202" i="1"/>
  <c r="U3202" i="1" s="1"/>
  <c r="E3203" i="1"/>
  <c r="U3203" i="1" s="1"/>
  <c r="E3204" i="1"/>
  <c r="U3204" i="1" s="1"/>
  <c r="E3205" i="1"/>
  <c r="U3205" i="1" s="1"/>
  <c r="E3206" i="1"/>
  <c r="U3206" i="1" s="1"/>
  <c r="E3207" i="1"/>
  <c r="U3207" i="1" s="1"/>
  <c r="E3208" i="1"/>
  <c r="U3208" i="1" s="1"/>
  <c r="E3209" i="1"/>
  <c r="U3209" i="1" s="1"/>
  <c r="E3210" i="1"/>
  <c r="U3210" i="1" s="1"/>
  <c r="E3211" i="1"/>
  <c r="U3211" i="1" s="1"/>
  <c r="E3212" i="1"/>
  <c r="U3212" i="1" s="1"/>
  <c r="E3213" i="1"/>
  <c r="U3213" i="1" s="1"/>
  <c r="E3214" i="1"/>
  <c r="U3214" i="1" s="1"/>
  <c r="E3215" i="1"/>
  <c r="U3215" i="1" s="1"/>
  <c r="E3216" i="1"/>
  <c r="U3216" i="1" s="1"/>
  <c r="E3217" i="1"/>
  <c r="U3217" i="1" s="1"/>
  <c r="E3218" i="1"/>
  <c r="U3218" i="1" s="1"/>
  <c r="E3219" i="1"/>
  <c r="U3219" i="1" s="1"/>
  <c r="E3220" i="1"/>
  <c r="U3220" i="1" s="1"/>
  <c r="E3221" i="1"/>
  <c r="U3221" i="1" s="1"/>
  <c r="E3222" i="1"/>
  <c r="U3222" i="1" s="1"/>
  <c r="E3223" i="1"/>
  <c r="U3223" i="1" s="1"/>
  <c r="E3224" i="1"/>
  <c r="U3224" i="1" s="1"/>
  <c r="E3225" i="1"/>
  <c r="U3225" i="1" s="1"/>
  <c r="E3226" i="1"/>
  <c r="U3226" i="1" s="1"/>
  <c r="E3227" i="1"/>
  <c r="U3227" i="1" s="1"/>
  <c r="E3228" i="1"/>
  <c r="U3228" i="1" s="1"/>
  <c r="E3229" i="1"/>
  <c r="U3229" i="1" s="1"/>
  <c r="E3230" i="1"/>
  <c r="U3230" i="1" s="1"/>
  <c r="E3231" i="1"/>
  <c r="U3231" i="1" s="1"/>
  <c r="E3232" i="1"/>
  <c r="U3232" i="1" s="1"/>
  <c r="E3233" i="1"/>
  <c r="U3233" i="1" s="1"/>
  <c r="E3234" i="1"/>
  <c r="U3234" i="1" s="1"/>
  <c r="E3235" i="1"/>
  <c r="U3235" i="1" s="1"/>
  <c r="E3236" i="1"/>
  <c r="U3236" i="1" s="1"/>
  <c r="E3237" i="1"/>
  <c r="U3237" i="1" s="1"/>
  <c r="E3238" i="1"/>
  <c r="U3238" i="1" s="1"/>
  <c r="E3239" i="1"/>
  <c r="U3239" i="1" s="1"/>
  <c r="E3240" i="1"/>
  <c r="U3240" i="1" s="1"/>
  <c r="E3241" i="1"/>
  <c r="U3241" i="1" s="1"/>
  <c r="E3242" i="1"/>
  <c r="U3242" i="1" s="1"/>
  <c r="E3243" i="1"/>
  <c r="U3243" i="1" s="1"/>
  <c r="E3244" i="1"/>
  <c r="U3244" i="1" s="1"/>
  <c r="E3245" i="1"/>
  <c r="U3245" i="1" s="1"/>
  <c r="E3246" i="1"/>
  <c r="U3246" i="1" s="1"/>
  <c r="E3247" i="1"/>
  <c r="U3247" i="1" s="1"/>
  <c r="E3248" i="1"/>
  <c r="U3248" i="1" s="1"/>
  <c r="E3249" i="1"/>
  <c r="U3249" i="1" s="1"/>
  <c r="E3250" i="1"/>
  <c r="U3250" i="1" s="1"/>
  <c r="E3251" i="1"/>
  <c r="U3251" i="1" s="1"/>
  <c r="E3252" i="1"/>
  <c r="U3252" i="1" s="1"/>
  <c r="E3253" i="1"/>
  <c r="U3253" i="1" s="1"/>
  <c r="E3254" i="1"/>
  <c r="U3254" i="1" s="1"/>
  <c r="E3255" i="1"/>
  <c r="U3255" i="1" s="1"/>
  <c r="E3256" i="1"/>
  <c r="U3256" i="1" s="1"/>
  <c r="E3257" i="1"/>
  <c r="U3257" i="1" s="1"/>
  <c r="E3258" i="1"/>
  <c r="U3258" i="1" s="1"/>
  <c r="E3259" i="1"/>
  <c r="U3259" i="1" s="1"/>
  <c r="E3260" i="1"/>
  <c r="U3260" i="1" s="1"/>
  <c r="E3261" i="1"/>
  <c r="U3261" i="1" s="1"/>
  <c r="E3262" i="1"/>
  <c r="U3262" i="1" s="1"/>
  <c r="E3263" i="1"/>
  <c r="U3263" i="1" s="1"/>
  <c r="E3264" i="1"/>
  <c r="U3264" i="1" s="1"/>
  <c r="E3265" i="1"/>
  <c r="U3265" i="1" s="1"/>
  <c r="E3266" i="1"/>
  <c r="U3266" i="1" s="1"/>
  <c r="E3267" i="1"/>
  <c r="U3267" i="1" s="1"/>
  <c r="E3268" i="1"/>
  <c r="U3268" i="1" s="1"/>
  <c r="E3269" i="1"/>
  <c r="U3269" i="1" s="1"/>
  <c r="E3270" i="1"/>
  <c r="U3270" i="1" s="1"/>
  <c r="E3271" i="1"/>
  <c r="U3271" i="1" s="1"/>
  <c r="E3272" i="1"/>
  <c r="U3272" i="1" s="1"/>
  <c r="E3273" i="1"/>
  <c r="U3273" i="1" s="1"/>
  <c r="E3274" i="1"/>
  <c r="U3274" i="1" s="1"/>
  <c r="E3275" i="1"/>
  <c r="U3275" i="1" s="1"/>
  <c r="E3276" i="1"/>
  <c r="U3276" i="1" s="1"/>
  <c r="E3277" i="1"/>
  <c r="U3277" i="1" s="1"/>
  <c r="E3278" i="1"/>
  <c r="U3278" i="1" s="1"/>
  <c r="E3279" i="1"/>
  <c r="U3279" i="1" s="1"/>
  <c r="E3280" i="1"/>
  <c r="U3280" i="1" s="1"/>
  <c r="E3281" i="1"/>
  <c r="U3281" i="1" s="1"/>
  <c r="E3282" i="1"/>
  <c r="U3282" i="1" s="1"/>
  <c r="E3283" i="1"/>
  <c r="U3283" i="1" s="1"/>
  <c r="E3284" i="1"/>
  <c r="U3284" i="1" s="1"/>
  <c r="E3285" i="1"/>
  <c r="U3285" i="1" s="1"/>
  <c r="E3286" i="1"/>
  <c r="U3286" i="1" s="1"/>
  <c r="E3287" i="1"/>
  <c r="U3287" i="1" s="1"/>
  <c r="E3288" i="1"/>
  <c r="U3288" i="1" s="1"/>
  <c r="E3289" i="1"/>
  <c r="U3289" i="1" s="1"/>
  <c r="E3290" i="1"/>
  <c r="U3290" i="1" s="1"/>
  <c r="E3291" i="1"/>
  <c r="U3291" i="1" s="1"/>
  <c r="E3292" i="1"/>
  <c r="U3292" i="1" s="1"/>
  <c r="E3293" i="1"/>
  <c r="U3293" i="1" s="1"/>
  <c r="E3294" i="1"/>
  <c r="U3294" i="1" s="1"/>
  <c r="E3295" i="1"/>
  <c r="U3295" i="1" s="1"/>
  <c r="E3296" i="1"/>
  <c r="U3296" i="1" s="1"/>
  <c r="E3297" i="1"/>
  <c r="U3297" i="1" s="1"/>
  <c r="E3298" i="1"/>
  <c r="U3298" i="1" s="1"/>
  <c r="E3299" i="1"/>
  <c r="U3299" i="1" s="1"/>
  <c r="E3300" i="1"/>
  <c r="U3300" i="1" s="1"/>
  <c r="E3301" i="1"/>
  <c r="U3301" i="1" s="1"/>
  <c r="E3302" i="1"/>
  <c r="U3302" i="1" s="1"/>
  <c r="E3303" i="1"/>
  <c r="U3303" i="1" s="1"/>
  <c r="E3304" i="1"/>
  <c r="U3304" i="1" s="1"/>
  <c r="E3305" i="1"/>
  <c r="U3305" i="1" s="1"/>
  <c r="E3306" i="1"/>
  <c r="U3306" i="1" s="1"/>
  <c r="E3307" i="1"/>
  <c r="U3307" i="1" s="1"/>
  <c r="E3308" i="1"/>
  <c r="U3308" i="1" s="1"/>
  <c r="E3309" i="1"/>
  <c r="U3309" i="1" s="1"/>
  <c r="E3310" i="1"/>
  <c r="U3310" i="1" s="1"/>
  <c r="E3311" i="1"/>
  <c r="U3311" i="1" s="1"/>
  <c r="E3312" i="1"/>
  <c r="U3312" i="1" s="1"/>
  <c r="E3313" i="1"/>
  <c r="U3313" i="1" s="1"/>
  <c r="E3314" i="1"/>
  <c r="U3314" i="1" s="1"/>
  <c r="E3315" i="1"/>
  <c r="U3315" i="1" s="1"/>
  <c r="E3316" i="1"/>
  <c r="U3316" i="1" s="1"/>
  <c r="E3317" i="1"/>
  <c r="U3317" i="1" s="1"/>
  <c r="E3318" i="1"/>
  <c r="U3318" i="1" s="1"/>
  <c r="E3319" i="1"/>
  <c r="U3319" i="1" s="1"/>
  <c r="E3320" i="1"/>
  <c r="U3320" i="1" s="1"/>
  <c r="E3321" i="1"/>
  <c r="U3321" i="1" s="1"/>
  <c r="E3322" i="1"/>
  <c r="U3322" i="1" s="1"/>
  <c r="E3323" i="1"/>
  <c r="U3323" i="1" s="1"/>
  <c r="E3324" i="1"/>
  <c r="U3324" i="1" s="1"/>
  <c r="E3325" i="1"/>
  <c r="U3325" i="1" s="1"/>
  <c r="E3326" i="1"/>
  <c r="U3326" i="1" s="1"/>
  <c r="E3327" i="1"/>
  <c r="U3327" i="1" s="1"/>
  <c r="E3328" i="1"/>
  <c r="U3328" i="1" s="1"/>
  <c r="E3329" i="1"/>
  <c r="U3329" i="1" s="1"/>
  <c r="E3330" i="1"/>
  <c r="U3330" i="1" s="1"/>
  <c r="E3331" i="1"/>
  <c r="U3331" i="1" s="1"/>
  <c r="E3332" i="1"/>
  <c r="U3332" i="1" s="1"/>
  <c r="E3333" i="1"/>
  <c r="U3333" i="1" s="1"/>
  <c r="E3334" i="1"/>
  <c r="U3334" i="1" s="1"/>
  <c r="E3335" i="1"/>
  <c r="U3335" i="1" s="1"/>
  <c r="E3336" i="1"/>
  <c r="U3336" i="1" s="1"/>
  <c r="E3337" i="1"/>
  <c r="U3337" i="1" s="1"/>
  <c r="E3338" i="1"/>
  <c r="U3338" i="1" s="1"/>
  <c r="E3339" i="1"/>
  <c r="U3339" i="1" s="1"/>
  <c r="E3340" i="1"/>
  <c r="U3340" i="1" s="1"/>
  <c r="E3341" i="1"/>
  <c r="U3341" i="1" s="1"/>
  <c r="E3342" i="1"/>
  <c r="U3342" i="1" s="1"/>
  <c r="E3343" i="1"/>
  <c r="U3343" i="1" s="1"/>
  <c r="E3344" i="1"/>
  <c r="U3344" i="1" s="1"/>
  <c r="E3345" i="1"/>
  <c r="U3345" i="1" s="1"/>
  <c r="E3346" i="1"/>
  <c r="U3346" i="1" s="1"/>
  <c r="E3347" i="1"/>
  <c r="U3347" i="1" s="1"/>
  <c r="E3348" i="1"/>
  <c r="U3348" i="1" s="1"/>
  <c r="E3349" i="1"/>
  <c r="U3349" i="1" s="1"/>
  <c r="E3350" i="1"/>
  <c r="U3350" i="1" s="1"/>
  <c r="E3351" i="1"/>
  <c r="U3351" i="1" s="1"/>
  <c r="E3352" i="1"/>
  <c r="U3352" i="1" s="1"/>
  <c r="E3353" i="1"/>
  <c r="U3353" i="1" s="1"/>
  <c r="E3354" i="1"/>
  <c r="U3354" i="1" s="1"/>
  <c r="E3355" i="1"/>
  <c r="U3355" i="1" s="1"/>
  <c r="E3356" i="1"/>
  <c r="U3356" i="1" s="1"/>
  <c r="E3357" i="1"/>
  <c r="U3357" i="1" s="1"/>
  <c r="E3358" i="1"/>
  <c r="U3358" i="1" s="1"/>
  <c r="E3359" i="1"/>
  <c r="U3359" i="1" s="1"/>
  <c r="E3360" i="1"/>
  <c r="U3360" i="1" s="1"/>
  <c r="E3361" i="1"/>
  <c r="U3361" i="1" s="1"/>
  <c r="E3362" i="1"/>
  <c r="U3362" i="1" s="1"/>
  <c r="E3363" i="1"/>
  <c r="U3363" i="1" s="1"/>
  <c r="E3364" i="1"/>
  <c r="U3364" i="1" s="1"/>
  <c r="E3365" i="1"/>
  <c r="U3365" i="1" s="1"/>
  <c r="E3366" i="1"/>
  <c r="U3366" i="1" s="1"/>
  <c r="E3367" i="1"/>
  <c r="U3367" i="1" s="1"/>
  <c r="E3368" i="1"/>
  <c r="U3368" i="1" s="1"/>
  <c r="E3369" i="1"/>
  <c r="U3369" i="1" s="1"/>
  <c r="E3370" i="1"/>
  <c r="U3370" i="1" s="1"/>
  <c r="E3371" i="1"/>
  <c r="U3371" i="1" s="1"/>
  <c r="E3372" i="1"/>
  <c r="U3372" i="1" s="1"/>
  <c r="E3373" i="1"/>
  <c r="U3373" i="1" s="1"/>
  <c r="E3374" i="1"/>
  <c r="U3374" i="1" s="1"/>
  <c r="E3375" i="1"/>
  <c r="U3375" i="1" s="1"/>
  <c r="E3376" i="1"/>
  <c r="U3376" i="1" s="1"/>
  <c r="E3377" i="1"/>
  <c r="U3377" i="1" s="1"/>
  <c r="E3378" i="1"/>
  <c r="U3378" i="1" s="1"/>
  <c r="E3379" i="1"/>
  <c r="U3379" i="1" s="1"/>
  <c r="E3380" i="1"/>
  <c r="U3380" i="1" s="1"/>
  <c r="E3381" i="1"/>
  <c r="U3381" i="1" s="1"/>
  <c r="E3382" i="1"/>
  <c r="U3382" i="1" s="1"/>
  <c r="E3383" i="1"/>
  <c r="U3383" i="1" s="1"/>
  <c r="E3384" i="1"/>
  <c r="U3384" i="1" s="1"/>
  <c r="E3385" i="1"/>
  <c r="U3385" i="1" s="1"/>
  <c r="E3386" i="1"/>
  <c r="U3386" i="1" s="1"/>
  <c r="E3387" i="1"/>
  <c r="U3387" i="1" s="1"/>
  <c r="E3388" i="1"/>
  <c r="U3388" i="1" s="1"/>
  <c r="E3389" i="1"/>
  <c r="U3389" i="1" s="1"/>
  <c r="E3390" i="1"/>
  <c r="U3390" i="1" s="1"/>
  <c r="E3391" i="1"/>
  <c r="U3391" i="1" s="1"/>
  <c r="E3392" i="1"/>
  <c r="U3392" i="1" s="1"/>
  <c r="E3393" i="1"/>
  <c r="U3393" i="1" s="1"/>
  <c r="E3394" i="1"/>
  <c r="U3394" i="1" s="1"/>
  <c r="E3395" i="1"/>
  <c r="U3395" i="1" s="1"/>
  <c r="E3396" i="1"/>
  <c r="U3396" i="1" s="1"/>
  <c r="E3397" i="1"/>
  <c r="U3397" i="1" s="1"/>
  <c r="E3398" i="1"/>
  <c r="U3398" i="1" s="1"/>
  <c r="E3399" i="1"/>
  <c r="U3399" i="1" s="1"/>
  <c r="E3400" i="1"/>
  <c r="U3400" i="1" s="1"/>
  <c r="E3401" i="1"/>
  <c r="U3401" i="1" s="1"/>
  <c r="E3402" i="1"/>
  <c r="U3402" i="1" s="1"/>
  <c r="E3403" i="1"/>
  <c r="U3403" i="1" s="1"/>
  <c r="E3404" i="1"/>
  <c r="U3404" i="1" s="1"/>
  <c r="E3405" i="1"/>
  <c r="U3405" i="1" s="1"/>
  <c r="E3406" i="1"/>
  <c r="U3406" i="1" s="1"/>
  <c r="E3407" i="1"/>
  <c r="U3407" i="1" s="1"/>
  <c r="E3408" i="1"/>
  <c r="U3408" i="1" s="1"/>
  <c r="E3409" i="1"/>
  <c r="U3409" i="1" s="1"/>
  <c r="E3410" i="1"/>
  <c r="U3410" i="1" s="1"/>
  <c r="E3411" i="1"/>
  <c r="U3411" i="1" s="1"/>
  <c r="E3412" i="1"/>
  <c r="U3412" i="1" s="1"/>
  <c r="E3413" i="1"/>
  <c r="U3413" i="1" s="1"/>
  <c r="E3414" i="1"/>
  <c r="U3414" i="1" s="1"/>
  <c r="E3415" i="1"/>
  <c r="U3415" i="1" s="1"/>
  <c r="E3416" i="1"/>
  <c r="U3416" i="1" s="1"/>
  <c r="E3417" i="1"/>
  <c r="U3417" i="1" s="1"/>
  <c r="E3418" i="1"/>
  <c r="U3418" i="1" s="1"/>
  <c r="E3419" i="1"/>
  <c r="U3419" i="1" s="1"/>
  <c r="E3420" i="1"/>
  <c r="U3420" i="1" s="1"/>
  <c r="E3421" i="1"/>
  <c r="U3421" i="1" s="1"/>
  <c r="E3422" i="1"/>
  <c r="U3422" i="1" s="1"/>
  <c r="E3423" i="1"/>
  <c r="U3423" i="1" s="1"/>
  <c r="E3424" i="1"/>
  <c r="U3424" i="1" s="1"/>
  <c r="E3425" i="1"/>
  <c r="U3425" i="1" s="1"/>
  <c r="E3426" i="1"/>
  <c r="U3426" i="1" s="1"/>
  <c r="E3427" i="1"/>
  <c r="U3427" i="1" s="1"/>
  <c r="E3428" i="1"/>
  <c r="U3428" i="1" s="1"/>
  <c r="E3429" i="1"/>
  <c r="U3429" i="1" s="1"/>
  <c r="E3430" i="1"/>
  <c r="U3430" i="1" s="1"/>
  <c r="E3431" i="1"/>
  <c r="U3431" i="1" s="1"/>
  <c r="E3432" i="1"/>
  <c r="U3432" i="1" s="1"/>
  <c r="E3433" i="1"/>
  <c r="U3433" i="1" s="1"/>
  <c r="E3434" i="1"/>
  <c r="U3434" i="1" s="1"/>
  <c r="E3435" i="1"/>
  <c r="U3435" i="1" s="1"/>
  <c r="E3436" i="1"/>
  <c r="U3436" i="1" s="1"/>
  <c r="E3437" i="1"/>
  <c r="U3437" i="1" s="1"/>
  <c r="E3438" i="1"/>
  <c r="U3438" i="1" s="1"/>
  <c r="E3439" i="1"/>
  <c r="U3439" i="1" s="1"/>
  <c r="E3440" i="1"/>
  <c r="U3440" i="1" s="1"/>
  <c r="E3441" i="1"/>
  <c r="U3441" i="1" s="1"/>
  <c r="E3442" i="1"/>
  <c r="U3442" i="1" s="1"/>
  <c r="E3443" i="1"/>
  <c r="U3443" i="1" s="1"/>
  <c r="E3444" i="1"/>
  <c r="U3444" i="1" s="1"/>
  <c r="E3445" i="1"/>
  <c r="U3445" i="1" s="1"/>
  <c r="E3446" i="1"/>
  <c r="U3446" i="1" s="1"/>
  <c r="E3447" i="1"/>
  <c r="U3447" i="1" s="1"/>
  <c r="E3448" i="1"/>
  <c r="U3448" i="1" s="1"/>
  <c r="E3449" i="1"/>
  <c r="U3449" i="1" s="1"/>
  <c r="E3450" i="1"/>
  <c r="U3450" i="1" s="1"/>
  <c r="E3451" i="1"/>
  <c r="U3451" i="1" s="1"/>
  <c r="E3452" i="1"/>
  <c r="U3452" i="1" s="1"/>
  <c r="E3453" i="1"/>
  <c r="U3453" i="1" s="1"/>
  <c r="E3454" i="1"/>
  <c r="U3454" i="1" s="1"/>
  <c r="E3455" i="1"/>
  <c r="U3455" i="1" s="1"/>
  <c r="E3456" i="1"/>
  <c r="U3456" i="1" s="1"/>
  <c r="E3457" i="1"/>
  <c r="U3457" i="1" s="1"/>
  <c r="E3458" i="1"/>
  <c r="U3458" i="1" s="1"/>
  <c r="E3459" i="1"/>
  <c r="U3459" i="1" s="1"/>
  <c r="E3460" i="1"/>
  <c r="U3460" i="1" s="1"/>
  <c r="E3461" i="1"/>
  <c r="U3461" i="1" s="1"/>
  <c r="E3462" i="1"/>
  <c r="U3462" i="1" s="1"/>
  <c r="E3463" i="1"/>
  <c r="U3463" i="1" s="1"/>
  <c r="E3464" i="1"/>
  <c r="U3464" i="1" s="1"/>
  <c r="E3465" i="1"/>
  <c r="U3465" i="1" s="1"/>
  <c r="E3466" i="1"/>
  <c r="U3466" i="1" s="1"/>
  <c r="E3467" i="1"/>
  <c r="U3467" i="1" s="1"/>
  <c r="E3468" i="1"/>
  <c r="U3468" i="1" s="1"/>
  <c r="E3469" i="1"/>
  <c r="U3469" i="1" s="1"/>
  <c r="E3470" i="1"/>
  <c r="U3470" i="1" s="1"/>
  <c r="E3471" i="1"/>
  <c r="U3471" i="1" s="1"/>
  <c r="E3472" i="1"/>
  <c r="U3472" i="1" s="1"/>
  <c r="E3473" i="1"/>
  <c r="U3473" i="1" s="1"/>
  <c r="E3474" i="1"/>
  <c r="U3474" i="1" s="1"/>
  <c r="E3475" i="1"/>
  <c r="U3475" i="1" s="1"/>
  <c r="E3476" i="1"/>
  <c r="U3476" i="1" s="1"/>
  <c r="E3477" i="1"/>
  <c r="U3477" i="1" s="1"/>
  <c r="E3478" i="1"/>
  <c r="U3478" i="1" s="1"/>
  <c r="E3479" i="1"/>
  <c r="U3479" i="1" s="1"/>
  <c r="E3480" i="1"/>
  <c r="U3480" i="1" s="1"/>
  <c r="E3481" i="1"/>
  <c r="U3481" i="1" s="1"/>
  <c r="E3482" i="1"/>
  <c r="U3482" i="1" s="1"/>
  <c r="E3483" i="1"/>
  <c r="U3483" i="1" s="1"/>
  <c r="E3484" i="1"/>
  <c r="U3484" i="1" s="1"/>
  <c r="E3485" i="1"/>
  <c r="U3485" i="1" s="1"/>
  <c r="E3486" i="1"/>
  <c r="U3486" i="1" s="1"/>
  <c r="E3487" i="1"/>
  <c r="U3487" i="1" s="1"/>
  <c r="E3488" i="1"/>
  <c r="U3488" i="1" s="1"/>
  <c r="E3489" i="1"/>
  <c r="U3489" i="1" s="1"/>
  <c r="E3490" i="1"/>
  <c r="U3490" i="1" s="1"/>
  <c r="E3491" i="1"/>
  <c r="U3491" i="1" s="1"/>
  <c r="E3492" i="1"/>
  <c r="U3492" i="1" s="1"/>
  <c r="E3493" i="1"/>
  <c r="U3493" i="1" s="1"/>
  <c r="E3494" i="1"/>
  <c r="U3494" i="1" s="1"/>
  <c r="E3495" i="1"/>
  <c r="U3495" i="1" s="1"/>
  <c r="E3496" i="1"/>
  <c r="U3496" i="1" s="1"/>
  <c r="E3497" i="1"/>
  <c r="U3497" i="1" s="1"/>
  <c r="E3498" i="1"/>
  <c r="U3498" i="1" s="1"/>
  <c r="E3499" i="1"/>
  <c r="U3499" i="1" s="1"/>
  <c r="E3500" i="1"/>
  <c r="U3500" i="1" s="1"/>
  <c r="E3501" i="1"/>
  <c r="U3501" i="1" s="1"/>
  <c r="E3502" i="1"/>
  <c r="U3502" i="1" s="1"/>
  <c r="E3503" i="1"/>
  <c r="U3503" i="1" s="1"/>
  <c r="E3504" i="1"/>
  <c r="U3504" i="1" s="1"/>
  <c r="E3505" i="1"/>
  <c r="U3505" i="1" s="1"/>
  <c r="E3506" i="1"/>
  <c r="U3506" i="1" s="1"/>
  <c r="E3507" i="1"/>
  <c r="U3507" i="1" s="1"/>
  <c r="E3508" i="1"/>
  <c r="U3508" i="1" s="1"/>
  <c r="E3509" i="1"/>
  <c r="U3509" i="1" s="1"/>
  <c r="E3510" i="1"/>
  <c r="U3510" i="1" s="1"/>
  <c r="E3511" i="1"/>
  <c r="U3511" i="1" s="1"/>
  <c r="E3512" i="1"/>
  <c r="U3512" i="1" s="1"/>
  <c r="E3513" i="1"/>
  <c r="U3513" i="1" s="1"/>
  <c r="E3514" i="1"/>
  <c r="U3514" i="1" s="1"/>
  <c r="E3515" i="1"/>
  <c r="U3515" i="1" s="1"/>
  <c r="E3516" i="1"/>
  <c r="U3516" i="1" s="1"/>
  <c r="E3517" i="1"/>
  <c r="U3517" i="1" s="1"/>
  <c r="E3518" i="1"/>
  <c r="U3518" i="1" s="1"/>
  <c r="E3519" i="1"/>
  <c r="U3519" i="1" s="1"/>
  <c r="E3520" i="1"/>
  <c r="U3520" i="1" s="1"/>
  <c r="E3521" i="1"/>
  <c r="U3521" i="1" s="1"/>
  <c r="E3522" i="1"/>
  <c r="U3522" i="1" s="1"/>
  <c r="E3523" i="1"/>
  <c r="U3523" i="1" s="1"/>
  <c r="E3524" i="1"/>
  <c r="U3524" i="1" s="1"/>
  <c r="E3525" i="1"/>
  <c r="U3525" i="1" s="1"/>
  <c r="E3526" i="1"/>
  <c r="U3526" i="1" s="1"/>
  <c r="E3527" i="1"/>
  <c r="U3527" i="1" s="1"/>
  <c r="E3528" i="1"/>
  <c r="U3528" i="1" s="1"/>
  <c r="E3529" i="1"/>
  <c r="U3529" i="1" s="1"/>
  <c r="E3530" i="1"/>
  <c r="U3530" i="1" s="1"/>
  <c r="E3531" i="1"/>
  <c r="U3531" i="1" s="1"/>
  <c r="E3532" i="1"/>
  <c r="U3532" i="1" s="1"/>
  <c r="E3533" i="1"/>
  <c r="U3533" i="1" s="1"/>
  <c r="E3534" i="1"/>
  <c r="U3534" i="1" s="1"/>
  <c r="E3535" i="1"/>
  <c r="U3535" i="1" s="1"/>
  <c r="E3536" i="1"/>
  <c r="U3536" i="1" s="1"/>
  <c r="E3537" i="1"/>
  <c r="U3537" i="1" s="1"/>
  <c r="E3538" i="1"/>
  <c r="U3538" i="1" s="1"/>
  <c r="E3539" i="1"/>
  <c r="U3539" i="1" s="1"/>
  <c r="E3540" i="1"/>
  <c r="U3540" i="1" s="1"/>
  <c r="E3541" i="1"/>
  <c r="U3541" i="1" s="1"/>
  <c r="E3542" i="1"/>
  <c r="U3542" i="1" s="1"/>
  <c r="E3543" i="1"/>
  <c r="U3543" i="1" s="1"/>
  <c r="E3544" i="1"/>
  <c r="U3544" i="1" s="1"/>
  <c r="E3545" i="1"/>
  <c r="U3545" i="1" s="1"/>
  <c r="E3546" i="1"/>
  <c r="U3546" i="1" s="1"/>
  <c r="E3547" i="1"/>
  <c r="U3547" i="1" s="1"/>
  <c r="E3548" i="1"/>
  <c r="U3548" i="1" s="1"/>
  <c r="E3549" i="1"/>
  <c r="U3549" i="1" s="1"/>
  <c r="E3550" i="1"/>
  <c r="U3550" i="1" s="1"/>
  <c r="E3551" i="1"/>
  <c r="U3551" i="1" s="1"/>
  <c r="E3552" i="1"/>
  <c r="U3552" i="1" s="1"/>
  <c r="E3553" i="1"/>
  <c r="U3553" i="1" s="1"/>
  <c r="E3554" i="1"/>
  <c r="U3554" i="1" s="1"/>
  <c r="E3555" i="1"/>
  <c r="U3555" i="1" s="1"/>
  <c r="E3556" i="1"/>
  <c r="U3556" i="1" s="1"/>
  <c r="E3557" i="1"/>
  <c r="U3557" i="1" s="1"/>
  <c r="E3558" i="1"/>
  <c r="U3558" i="1" s="1"/>
  <c r="E3559" i="1"/>
  <c r="U3559" i="1" s="1"/>
  <c r="E3560" i="1"/>
  <c r="U3560" i="1" s="1"/>
  <c r="E3561" i="1"/>
  <c r="U3561" i="1" s="1"/>
  <c r="E3562" i="1"/>
  <c r="U3562" i="1" s="1"/>
  <c r="E3563" i="1"/>
  <c r="U3563" i="1" s="1"/>
  <c r="E3564" i="1"/>
  <c r="U3564" i="1" s="1"/>
  <c r="E3565" i="1"/>
  <c r="U3565" i="1" s="1"/>
  <c r="E3566" i="1"/>
  <c r="U3566" i="1" s="1"/>
  <c r="E3567" i="1"/>
  <c r="U3567" i="1" s="1"/>
  <c r="E3568" i="1"/>
  <c r="U3568" i="1" s="1"/>
  <c r="E3569" i="1"/>
  <c r="U3569" i="1" s="1"/>
  <c r="E3570" i="1"/>
  <c r="U3570" i="1" s="1"/>
  <c r="E3571" i="1"/>
  <c r="U3571" i="1" s="1"/>
  <c r="E3572" i="1"/>
  <c r="U3572" i="1" s="1"/>
  <c r="E3573" i="1"/>
  <c r="U3573" i="1" s="1"/>
  <c r="E3574" i="1"/>
  <c r="U3574" i="1" s="1"/>
  <c r="E3575" i="1"/>
  <c r="U3575" i="1" s="1"/>
  <c r="E3576" i="1"/>
  <c r="U3576" i="1" s="1"/>
  <c r="E3577" i="1"/>
  <c r="U3577" i="1" s="1"/>
  <c r="E3578" i="1"/>
  <c r="U3578" i="1" s="1"/>
  <c r="E3579" i="1"/>
  <c r="U3579" i="1" s="1"/>
  <c r="E3580" i="1"/>
  <c r="U3580" i="1" s="1"/>
  <c r="E3581" i="1"/>
  <c r="U3581" i="1" s="1"/>
  <c r="E3582" i="1"/>
  <c r="U3582" i="1" s="1"/>
  <c r="E3583" i="1"/>
  <c r="U3583" i="1" s="1"/>
  <c r="E3584" i="1"/>
  <c r="U3584" i="1" s="1"/>
  <c r="E3585" i="1"/>
  <c r="U3585" i="1" s="1"/>
  <c r="E3586" i="1"/>
  <c r="U3586" i="1" s="1"/>
  <c r="E3587" i="1"/>
  <c r="U3587" i="1" s="1"/>
  <c r="E3588" i="1"/>
  <c r="U3588" i="1" s="1"/>
  <c r="E3589" i="1"/>
  <c r="U3589" i="1" s="1"/>
  <c r="E3590" i="1"/>
  <c r="U3590" i="1" s="1"/>
  <c r="E3591" i="1"/>
  <c r="U3591" i="1" s="1"/>
  <c r="E3592" i="1"/>
  <c r="U3592" i="1" s="1"/>
  <c r="E3593" i="1"/>
  <c r="U3593" i="1" s="1"/>
  <c r="E3594" i="1"/>
  <c r="U3594" i="1" s="1"/>
  <c r="E3595" i="1"/>
  <c r="U3595" i="1" s="1"/>
  <c r="E3596" i="1"/>
  <c r="U3596" i="1" s="1"/>
  <c r="E3597" i="1"/>
  <c r="U3597" i="1" s="1"/>
  <c r="E3598" i="1"/>
  <c r="U3598" i="1" s="1"/>
  <c r="E3599" i="1"/>
  <c r="U3599" i="1" s="1"/>
  <c r="E3600" i="1"/>
  <c r="U3600" i="1" s="1"/>
  <c r="E3601" i="1"/>
  <c r="U3601" i="1" s="1"/>
  <c r="E3602" i="1"/>
  <c r="U3602" i="1" s="1"/>
  <c r="E3603" i="1"/>
  <c r="U3603" i="1" s="1"/>
  <c r="E3604" i="1"/>
  <c r="U3604" i="1" s="1"/>
  <c r="E3605" i="1"/>
  <c r="U3605" i="1" s="1"/>
  <c r="E3606" i="1"/>
  <c r="U3606" i="1" s="1"/>
  <c r="E3607" i="1"/>
  <c r="U3607" i="1" s="1"/>
  <c r="E3608" i="1"/>
  <c r="U3608" i="1" s="1"/>
  <c r="E3609" i="1"/>
  <c r="U3609" i="1" s="1"/>
  <c r="E3610" i="1"/>
  <c r="U3610" i="1" s="1"/>
  <c r="E3611" i="1"/>
  <c r="U3611" i="1" s="1"/>
  <c r="E3612" i="1"/>
  <c r="U3612" i="1" s="1"/>
  <c r="E3613" i="1"/>
  <c r="U3613" i="1" s="1"/>
  <c r="E3614" i="1"/>
  <c r="U3614" i="1" s="1"/>
  <c r="E3615" i="1"/>
  <c r="U3615" i="1" s="1"/>
  <c r="E3616" i="1"/>
  <c r="U3616" i="1" s="1"/>
  <c r="E3617" i="1"/>
  <c r="U3617" i="1" s="1"/>
  <c r="E3618" i="1"/>
  <c r="U3618" i="1" s="1"/>
  <c r="E3619" i="1"/>
  <c r="U3619" i="1" s="1"/>
  <c r="E3620" i="1"/>
  <c r="U3620" i="1" s="1"/>
  <c r="E3621" i="1"/>
  <c r="U3621" i="1" s="1"/>
  <c r="E3622" i="1"/>
  <c r="U3622" i="1" s="1"/>
  <c r="E3623" i="1"/>
  <c r="U3623" i="1" s="1"/>
  <c r="E3624" i="1"/>
  <c r="U3624" i="1" s="1"/>
  <c r="E3625" i="1"/>
  <c r="U3625" i="1" s="1"/>
  <c r="E3626" i="1"/>
  <c r="U3626" i="1" s="1"/>
  <c r="E3627" i="1"/>
  <c r="U3627" i="1" s="1"/>
  <c r="E3628" i="1"/>
  <c r="U3628" i="1" s="1"/>
  <c r="E3629" i="1"/>
  <c r="U3629" i="1" s="1"/>
  <c r="E3630" i="1"/>
  <c r="U3630" i="1" s="1"/>
  <c r="E3631" i="1"/>
  <c r="U3631" i="1" s="1"/>
  <c r="E3632" i="1"/>
  <c r="U3632" i="1" s="1"/>
  <c r="E3633" i="1"/>
  <c r="U3633" i="1" s="1"/>
  <c r="E3634" i="1"/>
  <c r="U3634" i="1" s="1"/>
  <c r="E3635" i="1"/>
  <c r="U3635" i="1" s="1"/>
  <c r="E3636" i="1"/>
  <c r="U3636" i="1" s="1"/>
  <c r="E3637" i="1"/>
  <c r="U3637" i="1" s="1"/>
  <c r="E3638" i="1"/>
  <c r="U3638" i="1" s="1"/>
  <c r="E3639" i="1"/>
  <c r="U3639" i="1" s="1"/>
  <c r="E3640" i="1"/>
  <c r="U3640" i="1" s="1"/>
  <c r="E3641" i="1"/>
  <c r="U3641" i="1" s="1"/>
  <c r="E3642" i="1"/>
  <c r="U3642" i="1" s="1"/>
  <c r="E3643" i="1"/>
  <c r="U3643" i="1" s="1"/>
  <c r="E3644" i="1"/>
  <c r="U3644" i="1" s="1"/>
  <c r="E3645" i="1"/>
  <c r="U3645" i="1" s="1"/>
  <c r="E3646" i="1"/>
  <c r="U3646" i="1" s="1"/>
  <c r="E3647" i="1"/>
  <c r="U3647" i="1" s="1"/>
  <c r="E3648" i="1"/>
  <c r="U3648" i="1" s="1"/>
  <c r="E3649" i="1"/>
  <c r="U3649" i="1" s="1"/>
  <c r="E3650" i="1"/>
  <c r="U3650" i="1" s="1"/>
  <c r="E3651" i="1"/>
  <c r="U3651" i="1" s="1"/>
  <c r="E3652" i="1"/>
  <c r="U3652" i="1" s="1"/>
  <c r="E3653" i="1"/>
  <c r="U3653" i="1" s="1"/>
  <c r="E3654" i="1"/>
  <c r="U3654" i="1" s="1"/>
  <c r="E3655" i="1"/>
  <c r="U3655" i="1" s="1"/>
  <c r="E3656" i="1"/>
  <c r="U3656" i="1" s="1"/>
  <c r="E3657" i="1"/>
  <c r="U3657" i="1" s="1"/>
  <c r="E3658" i="1"/>
  <c r="U3658" i="1" s="1"/>
  <c r="E3659" i="1"/>
  <c r="U3659" i="1" s="1"/>
  <c r="E3660" i="1"/>
  <c r="U3660" i="1" s="1"/>
  <c r="E3661" i="1"/>
  <c r="U3661" i="1" s="1"/>
  <c r="E3662" i="1"/>
  <c r="U3662" i="1" s="1"/>
  <c r="E3663" i="1"/>
  <c r="U3663" i="1" s="1"/>
  <c r="E3664" i="1"/>
  <c r="U3664" i="1" s="1"/>
  <c r="E3665" i="1"/>
  <c r="U3665" i="1" s="1"/>
  <c r="V165" i="1" l="1"/>
  <c r="U165" i="1"/>
  <c r="AG5" i="1" s="1"/>
  <c r="AF5" i="1" s="1"/>
  <c r="AC3650" i="1"/>
  <c r="S3650" i="1"/>
  <c r="Z3650" i="1"/>
  <c r="W3650" i="1"/>
  <c r="X3650" i="1"/>
  <c r="Y3650" i="1"/>
  <c r="AB3650" i="1"/>
  <c r="AA3650" i="1"/>
  <c r="T3650" i="1"/>
  <c r="R3650" i="1"/>
  <c r="V3650" i="1"/>
  <c r="AC3586" i="1"/>
  <c r="S3586" i="1"/>
  <c r="V3586" i="1"/>
  <c r="W3586" i="1"/>
  <c r="X3586" i="1"/>
  <c r="Y3586" i="1"/>
  <c r="Z3586" i="1"/>
  <c r="AA3586" i="1"/>
  <c r="AB3586" i="1"/>
  <c r="T3586" i="1"/>
  <c r="R3586" i="1"/>
  <c r="AC3514" i="1"/>
  <c r="X3514" i="1"/>
  <c r="Y3514" i="1"/>
  <c r="AA3514" i="1"/>
  <c r="AB3514" i="1"/>
  <c r="T3514" i="1"/>
  <c r="R3514" i="1"/>
  <c r="V3514" i="1"/>
  <c r="Z3514" i="1"/>
  <c r="W3514" i="1"/>
  <c r="S3514" i="1"/>
  <c r="AC3450" i="1"/>
  <c r="S3450" i="1"/>
  <c r="Z3450" i="1"/>
  <c r="AA3450" i="1"/>
  <c r="AB3450" i="1"/>
  <c r="T3450" i="1"/>
  <c r="R3450" i="1"/>
  <c r="V3450" i="1"/>
  <c r="W3450" i="1"/>
  <c r="X3450" i="1"/>
  <c r="Y3450" i="1"/>
  <c r="AC3394" i="1"/>
  <c r="S3394" i="1"/>
  <c r="Z3394" i="1"/>
  <c r="AA3394" i="1"/>
  <c r="R3394" i="1"/>
  <c r="T3394" i="1"/>
  <c r="AB3394" i="1"/>
  <c r="V3394" i="1"/>
  <c r="W3394" i="1"/>
  <c r="X3394" i="1"/>
  <c r="Y3394" i="1"/>
  <c r="AC3322" i="1"/>
  <c r="S3322" i="1"/>
  <c r="T3322" i="1"/>
  <c r="V3322" i="1"/>
  <c r="AB3322" i="1"/>
  <c r="W3322" i="1"/>
  <c r="X3322" i="1"/>
  <c r="Y3322" i="1"/>
  <c r="Z3322" i="1"/>
  <c r="R3322" i="1"/>
  <c r="AA3322" i="1"/>
  <c r="AC3258" i="1"/>
  <c r="S3258" i="1"/>
  <c r="T3258" i="1"/>
  <c r="V3258" i="1"/>
  <c r="AB3258" i="1"/>
  <c r="W3258" i="1"/>
  <c r="X3258" i="1"/>
  <c r="Y3258" i="1"/>
  <c r="Z3258" i="1"/>
  <c r="R3258" i="1"/>
  <c r="AA3258" i="1"/>
  <c r="AC3194" i="1"/>
  <c r="Y3194" i="1"/>
  <c r="Z3194" i="1"/>
  <c r="R3194" i="1"/>
  <c r="AA3194" i="1"/>
  <c r="AB3194" i="1"/>
  <c r="V3194" i="1"/>
  <c r="T3194" i="1"/>
  <c r="W3194" i="1"/>
  <c r="X3194" i="1"/>
  <c r="S3194" i="1"/>
  <c r="AC3130" i="1"/>
  <c r="S3130" i="1"/>
  <c r="Z3130" i="1"/>
  <c r="R3130" i="1"/>
  <c r="AA3130" i="1"/>
  <c r="AB3130" i="1"/>
  <c r="V3130" i="1"/>
  <c r="T3130" i="1"/>
  <c r="W3130" i="1"/>
  <c r="X3130" i="1"/>
  <c r="Y3130" i="1"/>
  <c r="AC3058" i="1"/>
  <c r="S3058" i="1"/>
  <c r="AB3058" i="1"/>
  <c r="V3058" i="1"/>
  <c r="T3058" i="1"/>
  <c r="W3058" i="1"/>
  <c r="X3058" i="1"/>
  <c r="Y3058" i="1"/>
  <c r="Z3058" i="1"/>
  <c r="R3058" i="1"/>
  <c r="AA3058" i="1"/>
  <c r="AC2994" i="1"/>
  <c r="S2994" i="1"/>
  <c r="R2994" i="1"/>
  <c r="AA2994" i="1"/>
  <c r="AB2994" i="1"/>
  <c r="V2994" i="1"/>
  <c r="T2994" i="1"/>
  <c r="W2994" i="1"/>
  <c r="X2994" i="1"/>
  <c r="Y2994" i="1"/>
  <c r="Z2994" i="1"/>
  <c r="AC2930" i="1"/>
  <c r="AB2930" i="1"/>
  <c r="T2930" i="1"/>
  <c r="R2930" i="1"/>
  <c r="V2930" i="1"/>
  <c r="Y2930" i="1"/>
  <c r="Z2930" i="1"/>
  <c r="W2930" i="1"/>
  <c r="X2930" i="1"/>
  <c r="AA2930" i="1"/>
  <c r="S2930" i="1"/>
  <c r="AC2866" i="1"/>
  <c r="S2866" i="1"/>
  <c r="W2866" i="1"/>
  <c r="X2866" i="1"/>
  <c r="Y2866" i="1"/>
  <c r="Z2866" i="1"/>
  <c r="AA2866" i="1"/>
  <c r="AB2866" i="1"/>
  <c r="T2866" i="1"/>
  <c r="R2866" i="1"/>
  <c r="V2866" i="1"/>
  <c r="AC2802" i="1"/>
  <c r="S2802" i="1"/>
  <c r="W2802" i="1"/>
  <c r="X2802" i="1"/>
  <c r="Y2802" i="1"/>
  <c r="Z2802" i="1"/>
  <c r="AA2802" i="1"/>
  <c r="AB2802" i="1"/>
  <c r="T2802" i="1"/>
  <c r="R2802" i="1"/>
  <c r="V2802" i="1"/>
  <c r="AC2738" i="1"/>
  <c r="S2738" i="1"/>
  <c r="Z2738" i="1"/>
  <c r="AA2738" i="1"/>
  <c r="AB2738" i="1"/>
  <c r="T2738" i="1"/>
  <c r="R2738" i="1"/>
  <c r="V2738" i="1"/>
  <c r="W2738" i="1"/>
  <c r="X2738" i="1"/>
  <c r="Y2738" i="1"/>
  <c r="AC2674" i="1"/>
  <c r="S2674" i="1"/>
  <c r="X2674" i="1"/>
  <c r="Y2674" i="1"/>
  <c r="Z2674" i="1"/>
  <c r="AA2674" i="1"/>
  <c r="AB2674" i="1"/>
  <c r="T2674" i="1"/>
  <c r="R2674" i="1"/>
  <c r="V2674" i="1"/>
  <c r="W2674" i="1"/>
  <c r="AC2610" i="1"/>
  <c r="S2610" i="1"/>
  <c r="T2610" i="1"/>
  <c r="X2610" i="1"/>
  <c r="Y2610" i="1"/>
  <c r="R2610" i="1"/>
  <c r="V2610" i="1"/>
  <c r="W2610" i="1"/>
  <c r="Z2610" i="1"/>
  <c r="AB2610" i="1"/>
  <c r="AA2610" i="1"/>
  <c r="AC2546" i="1"/>
  <c r="S2546" i="1"/>
  <c r="W2546" i="1"/>
  <c r="X2546" i="1"/>
  <c r="Y2546" i="1"/>
  <c r="R2546" i="1"/>
  <c r="Z2546" i="1"/>
  <c r="AB2546" i="1"/>
  <c r="AA2546" i="1"/>
  <c r="T2546" i="1"/>
  <c r="V2546" i="1"/>
  <c r="AC2482" i="1"/>
  <c r="AB2482" i="1"/>
  <c r="AA2482" i="1"/>
  <c r="T2482" i="1"/>
  <c r="V2482" i="1"/>
  <c r="W2482" i="1"/>
  <c r="X2482" i="1"/>
  <c r="Y2482" i="1"/>
  <c r="R2482" i="1"/>
  <c r="Z2482" i="1"/>
  <c r="S2482" i="1"/>
  <c r="AC2362" i="1"/>
  <c r="S2362" i="1"/>
  <c r="Y2362" i="1"/>
  <c r="AA2362" i="1"/>
  <c r="R2362" i="1"/>
  <c r="AB2362" i="1"/>
  <c r="Z2362" i="1"/>
  <c r="T2362" i="1"/>
  <c r="V2362" i="1"/>
  <c r="W2362" i="1"/>
  <c r="X2362" i="1"/>
  <c r="AC3617" i="1"/>
  <c r="S3617" i="1"/>
  <c r="T3617" i="1"/>
  <c r="V3617" i="1"/>
  <c r="X3617" i="1"/>
  <c r="W3617" i="1"/>
  <c r="Y3617" i="1"/>
  <c r="Z3617" i="1"/>
  <c r="R3617" i="1"/>
  <c r="AA3617" i="1"/>
  <c r="AB3617" i="1"/>
  <c r="AC3561" i="1"/>
  <c r="S3561" i="1"/>
  <c r="R3561" i="1"/>
  <c r="AA3561" i="1"/>
  <c r="AB3561" i="1"/>
  <c r="V3561" i="1"/>
  <c r="X3561" i="1"/>
  <c r="W3561" i="1"/>
  <c r="T3561" i="1"/>
  <c r="Y3561" i="1"/>
  <c r="Z3561" i="1"/>
  <c r="AC3505" i="1"/>
  <c r="S3505" i="1"/>
  <c r="T3505" i="1"/>
  <c r="Y3505" i="1"/>
  <c r="Z3505" i="1"/>
  <c r="R3505" i="1"/>
  <c r="AA3505" i="1"/>
  <c r="AB3505" i="1"/>
  <c r="V3505" i="1"/>
  <c r="X3505" i="1"/>
  <c r="W3505" i="1"/>
  <c r="AC3449" i="1"/>
  <c r="S3449" i="1"/>
  <c r="Y3449" i="1"/>
  <c r="Z3449" i="1"/>
  <c r="T3449" i="1"/>
  <c r="R3449" i="1"/>
  <c r="AA3449" i="1"/>
  <c r="AB3449" i="1"/>
  <c r="W3449" i="1"/>
  <c r="X3449" i="1"/>
  <c r="V3449" i="1"/>
  <c r="AC3401" i="1"/>
  <c r="S3401" i="1"/>
  <c r="Y3401" i="1"/>
  <c r="T3401" i="1"/>
  <c r="Z3401" i="1"/>
  <c r="R3401" i="1"/>
  <c r="AA3401" i="1"/>
  <c r="AB3401" i="1"/>
  <c r="V3401" i="1"/>
  <c r="X3401" i="1"/>
  <c r="W3401" i="1"/>
  <c r="AC3345" i="1"/>
  <c r="S3345" i="1"/>
  <c r="V3345" i="1"/>
  <c r="X3345" i="1"/>
  <c r="R3345" i="1"/>
  <c r="AA3345" i="1"/>
  <c r="AB3345" i="1"/>
  <c r="Z3345" i="1"/>
  <c r="T3345" i="1"/>
  <c r="Y3345" i="1"/>
  <c r="W3345" i="1"/>
  <c r="AC3289" i="1"/>
  <c r="S3289" i="1"/>
  <c r="V3289" i="1"/>
  <c r="W3289" i="1"/>
  <c r="Y3289" i="1"/>
  <c r="X3289" i="1"/>
  <c r="Z3289" i="1"/>
  <c r="R3289" i="1"/>
  <c r="AA3289" i="1"/>
  <c r="AB3289" i="1"/>
  <c r="T3289" i="1"/>
  <c r="AC3241" i="1"/>
  <c r="S3241" i="1"/>
  <c r="AA3241" i="1"/>
  <c r="AB3241" i="1"/>
  <c r="T3241" i="1"/>
  <c r="V3241" i="1"/>
  <c r="W3241" i="1"/>
  <c r="Y3241" i="1"/>
  <c r="X3241" i="1"/>
  <c r="Z3241" i="1"/>
  <c r="R3241" i="1"/>
  <c r="AC3185" i="1"/>
  <c r="S3185" i="1"/>
  <c r="AA3185" i="1"/>
  <c r="AB3185" i="1"/>
  <c r="T3185" i="1"/>
  <c r="V3185" i="1"/>
  <c r="W3185" i="1"/>
  <c r="Y3185" i="1"/>
  <c r="X3185" i="1"/>
  <c r="Z3185" i="1"/>
  <c r="R3185" i="1"/>
  <c r="AC3121" i="1"/>
  <c r="S3121" i="1"/>
  <c r="Y3121" i="1"/>
  <c r="X3121" i="1"/>
  <c r="Z3121" i="1"/>
  <c r="R3121" i="1"/>
  <c r="AA3121" i="1"/>
  <c r="AB3121" i="1"/>
  <c r="T3121" i="1"/>
  <c r="V3121" i="1"/>
  <c r="W3121" i="1"/>
  <c r="AC3065" i="1"/>
  <c r="S3065" i="1"/>
  <c r="AA3065" i="1"/>
  <c r="AB3065" i="1"/>
  <c r="T3065" i="1"/>
  <c r="V3065" i="1"/>
  <c r="W3065" i="1"/>
  <c r="Y3065" i="1"/>
  <c r="X3065" i="1"/>
  <c r="Z3065" i="1"/>
  <c r="R3065" i="1"/>
  <c r="AC3009" i="1"/>
  <c r="S3009" i="1"/>
  <c r="T3009" i="1"/>
  <c r="V3009" i="1"/>
  <c r="W3009" i="1"/>
  <c r="Y3009" i="1"/>
  <c r="X3009" i="1"/>
  <c r="Z3009" i="1"/>
  <c r="R3009" i="1"/>
  <c r="AA3009" i="1"/>
  <c r="AB3009" i="1"/>
  <c r="AC2905" i="1"/>
  <c r="S2905" i="1"/>
  <c r="V2905" i="1"/>
  <c r="X2905" i="1"/>
  <c r="W2905" i="1"/>
  <c r="Y2905" i="1"/>
  <c r="Z2905" i="1"/>
  <c r="R2905" i="1"/>
  <c r="AB2905" i="1"/>
  <c r="T2905" i="1"/>
  <c r="AA2905" i="1"/>
  <c r="AC3645" i="1"/>
  <c r="S3645" i="1"/>
  <c r="AA3645" i="1"/>
  <c r="AB3645" i="1"/>
  <c r="R3645" i="1"/>
  <c r="T3645" i="1"/>
  <c r="V3645" i="1"/>
  <c r="W3645" i="1"/>
  <c r="X3645" i="1"/>
  <c r="Y3645" i="1"/>
  <c r="Z3645" i="1"/>
  <c r="AC3621" i="1"/>
  <c r="S3621" i="1"/>
  <c r="R3621" i="1"/>
  <c r="AB3621" i="1"/>
  <c r="Z3621" i="1"/>
  <c r="T3621" i="1"/>
  <c r="V3621" i="1"/>
  <c r="W3621" i="1"/>
  <c r="X3621" i="1"/>
  <c r="Y3621" i="1"/>
  <c r="AA3621" i="1"/>
  <c r="AC3597" i="1"/>
  <c r="W3597" i="1"/>
  <c r="X3597" i="1"/>
  <c r="R3597" i="1"/>
  <c r="Z3597" i="1"/>
  <c r="AB3597" i="1"/>
  <c r="AA3597" i="1"/>
  <c r="T3597" i="1"/>
  <c r="Y3597" i="1"/>
  <c r="V3597" i="1"/>
  <c r="S3597" i="1"/>
  <c r="AC3573" i="1"/>
  <c r="S3573" i="1"/>
  <c r="V3573" i="1"/>
  <c r="W3573" i="1"/>
  <c r="X3573" i="1"/>
  <c r="R3573" i="1"/>
  <c r="Z3573" i="1"/>
  <c r="AB3573" i="1"/>
  <c r="AA3573" i="1"/>
  <c r="T3573" i="1"/>
  <c r="Y3573" i="1"/>
  <c r="AC3549" i="1"/>
  <c r="S3549" i="1"/>
  <c r="W3549" i="1"/>
  <c r="X3549" i="1"/>
  <c r="Y3549" i="1"/>
  <c r="Z3549" i="1"/>
  <c r="AA3549" i="1"/>
  <c r="AB3549" i="1"/>
  <c r="R3549" i="1"/>
  <c r="T3549" i="1"/>
  <c r="V3549" i="1"/>
  <c r="AC3525" i="1"/>
  <c r="S3525" i="1"/>
  <c r="Y3525" i="1"/>
  <c r="V3525" i="1"/>
  <c r="W3525" i="1"/>
  <c r="X3525" i="1"/>
  <c r="Z3525" i="1"/>
  <c r="R3525" i="1"/>
  <c r="AB3525" i="1"/>
  <c r="AA3525" i="1"/>
  <c r="T3525" i="1"/>
  <c r="AC3501" i="1"/>
  <c r="X3501" i="1"/>
  <c r="R3501" i="1"/>
  <c r="Z3501" i="1"/>
  <c r="AB3501" i="1"/>
  <c r="AA3501" i="1"/>
  <c r="T3501" i="1"/>
  <c r="V3501" i="1"/>
  <c r="Y3501" i="1"/>
  <c r="W3501" i="1"/>
  <c r="S3501" i="1"/>
  <c r="AC3477" i="1"/>
  <c r="S3477" i="1"/>
  <c r="T3477" i="1"/>
  <c r="V3477" i="1"/>
  <c r="Y3477" i="1"/>
  <c r="W3477" i="1"/>
  <c r="X3477" i="1"/>
  <c r="R3477" i="1"/>
  <c r="Z3477" i="1"/>
  <c r="AB3477" i="1"/>
  <c r="AA3477" i="1"/>
  <c r="AC3453" i="1"/>
  <c r="S3453" i="1"/>
  <c r="W3453" i="1"/>
  <c r="X3453" i="1"/>
  <c r="Y3453" i="1"/>
  <c r="Z3453" i="1"/>
  <c r="AA3453" i="1"/>
  <c r="AB3453" i="1"/>
  <c r="R3453" i="1"/>
  <c r="T3453" i="1"/>
  <c r="V3453" i="1"/>
  <c r="AC3429" i="1"/>
  <c r="S3429" i="1"/>
  <c r="X3429" i="1"/>
  <c r="Y3429" i="1"/>
  <c r="Z3429" i="1"/>
  <c r="AA3429" i="1"/>
  <c r="AB3429" i="1"/>
  <c r="R3429" i="1"/>
  <c r="T3429" i="1"/>
  <c r="V3429" i="1"/>
  <c r="W3429" i="1"/>
  <c r="AC3405" i="1"/>
  <c r="S3405" i="1"/>
  <c r="R3405" i="1"/>
  <c r="Z3405" i="1"/>
  <c r="AB3405" i="1"/>
  <c r="AA3405" i="1"/>
  <c r="T3405" i="1"/>
  <c r="V3405" i="1"/>
  <c r="Y3405" i="1"/>
  <c r="W3405" i="1"/>
  <c r="X3405" i="1"/>
  <c r="AC3381" i="1"/>
  <c r="S3381" i="1"/>
  <c r="Y3381" i="1"/>
  <c r="Z3381" i="1"/>
  <c r="AB3381" i="1"/>
  <c r="R3381" i="1"/>
  <c r="W3381" i="1"/>
  <c r="X3381" i="1"/>
  <c r="T3381" i="1"/>
  <c r="AA3381" i="1"/>
  <c r="V3381" i="1"/>
  <c r="AC3357" i="1"/>
  <c r="S3357" i="1"/>
  <c r="Z3357" i="1"/>
  <c r="W3357" i="1"/>
  <c r="X3357" i="1"/>
  <c r="AA3357" i="1"/>
  <c r="AB3357" i="1"/>
  <c r="T3357" i="1"/>
  <c r="R3357" i="1"/>
  <c r="V3357" i="1"/>
  <c r="Y3357" i="1"/>
  <c r="AC3333" i="1"/>
  <c r="T3333" i="1"/>
  <c r="R3333" i="1"/>
  <c r="V3333" i="1"/>
  <c r="X3333" i="1"/>
  <c r="Y3333" i="1"/>
  <c r="Z3333" i="1"/>
  <c r="W3333" i="1"/>
  <c r="AA3333" i="1"/>
  <c r="AB3333" i="1"/>
  <c r="S3333" i="1"/>
  <c r="AC3309" i="1"/>
  <c r="S3309" i="1"/>
  <c r="R3309" i="1"/>
  <c r="T3309" i="1"/>
  <c r="AA3309" i="1"/>
  <c r="V3309" i="1"/>
  <c r="W3309" i="1"/>
  <c r="X3309" i="1"/>
  <c r="Y3309" i="1"/>
  <c r="Z3309" i="1"/>
  <c r="AB3309" i="1"/>
  <c r="AC3285" i="1"/>
  <c r="S3285" i="1"/>
  <c r="X3285" i="1"/>
  <c r="Y3285" i="1"/>
  <c r="Z3285" i="1"/>
  <c r="R3285" i="1"/>
  <c r="AA3285" i="1"/>
  <c r="T3285" i="1"/>
  <c r="AB3285" i="1"/>
  <c r="V3285" i="1"/>
  <c r="W3285" i="1"/>
  <c r="AC3261" i="1"/>
  <c r="S3261" i="1"/>
  <c r="Z3261" i="1"/>
  <c r="AA3261" i="1"/>
  <c r="AB3261" i="1"/>
  <c r="T3261" i="1"/>
  <c r="R3261" i="1"/>
  <c r="V3261" i="1"/>
  <c r="W3261" i="1"/>
  <c r="X3261" i="1"/>
  <c r="Y3261" i="1"/>
  <c r="AC3237" i="1"/>
  <c r="S3237" i="1"/>
  <c r="AB3237" i="1"/>
  <c r="R3237" i="1"/>
  <c r="T3237" i="1"/>
  <c r="AA3237" i="1"/>
  <c r="V3237" i="1"/>
  <c r="W3237" i="1"/>
  <c r="X3237" i="1"/>
  <c r="Y3237" i="1"/>
  <c r="Z3237" i="1"/>
  <c r="AC3213" i="1"/>
  <c r="S3213" i="1"/>
  <c r="R3213" i="1"/>
  <c r="AA3213" i="1"/>
  <c r="T3213" i="1"/>
  <c r="AB3213" i="1"/>
  <c r="V3213" i="1"/>
  <c r="W3213" i="1"/>
  <c r="X3213" i="1"/>
  <c r="Y3213" i="1"/>
  <c r="Z3213" i="1"/>
  <c r="AC3189" i="1"/>
  <c r="S3189" i="1"/>
  <c r="X3189" i="1"/>
  <c r="Y3189" i="1"/>
  <c r="Z3189" i="1"/>
  <c r="R3189" i="1"/>
  <c r="AA3189" i="1"/>
  <c r="V3189" i="1"/>
  <c r="W3189" i="1"/>
  <c r="T3189" i="1"/>
  <c r="AB3189" i="1"/>
  <c r="AC3165" i="1"/>
  <c r="S3165" i="1"/>
  <c r="V3165" i="1"/>
  <c r="W3165" i="1"/>
  <c r="X3165" i="1"/>
  <c r="Y3165" i="1"/>
  <c r="Z3165" i="1"/>
  <c r="R3165" i="1"/>
  <c r="AA3165" i="1"/>
  <c r="T3165" i="1"/>
  <c r="AB3165" i="1"/>
  <c r="AC3141" i="1"/>
  <c r="S3141" i="1"/>
  <c r="X3141" i="1"/>
  <c r="Y3141" i="1"/>
  <c r="Z3141" i="1"/>
  <c r="R3141" i="1"/>
  <c r="AA3141" i="1"/>
  <c r="T3141" i="1"/>
  <c r="AB3141" i="1"/>
  <c r="V3141" i="1"/>
  <c r="W3141" i="1"/>
  <c r="AC3117" i="1"/>
  <c r="S3117" i="1"/>
  <c r="W3117" i="1"/>
  <c r="X3117" i="1"/>
  <c r="Y3117" i="1"/>
  <c r="Z3117" i="1"/>
  <c r="R3117" i="1"/>
  <c r="AA3117" i="1"/>
  <c r="T3117" i="1"/>
  <c r="AB3117" i="1"/>
  <c r="V3117" i="1"/>
  <c r="AC3093" i="1"/>
  <c r="S3093" i="1"/>
  <c r="T3093" i="1"/>
  <c r="AB3093" i="1"/>
  <c r="V3093" i="1"/>
  <c r="W3093" i="1"/>
  <c r="X3093" i="1"/>
  <c r="Y3093" i="1"/>
  <c r="Z3093" i="1"/>
  <c r="R3093" i="1"/>
  <c r="AA3093" i="1"/>
  <c r="AC3069" i="1"/>
  <c r="S3069" i="1"/>
  <c r="Y3069" i="1"/>
  <c r="Z3069" i="1"/>
  <c r="R3069" i="1"/>
  <c r="AA3069" i="1"/>
  <c r="T3069" i="1"/>
  <c r="AB3069" i="1"/>
  <c r="V3069" i="1"/>
  <c r="W3069" i="1"/>
  <c r="X3069" i="1"/>
  <c r="AC3045" i="1"/>
  <c r="S3045" i="1"/>
  <c r="T3045" i="1"/>
  <c r="AB3045" i="1"/>
  <c r="V3045" i="1"/>
  <c r="W3045" i="1"/>
  <c r="X3045" i="1"/>
  <c r="Y3045" i="1"/>
  <c r="Z3045" i="1"/>
  <c r="R3045" i="1"/>
  <c r="AA3045" i="1"/>
  <c r="AC3021" i="1"/>
  <c r="S3021" i="1"/>
  <c r="V3021" i="1"/>
  <c r="W3021" i="1"/>
  <c r="X3021" i="1"/>
  <c r="Y3021" i="1"/>
  <c r="Z3021" i="1"/>
  <c r="R3021" i="1"/>
  <c r="AA3021" i="1"/>
  <c r="T3021" i="1"/>
  <c r="AB3021" i="1"/>
  <c r="AC2997" i="1"/>
  <c r="S2997" i="1"/>
  <c r="R2997" i="1"/>
  <c r="AA2997" i="1"/>
  <c r="T2997" i="1"/>
  <c r="AB2997" i="1"/>
  <c r="V2997" i="1"/>
  <c r="W2997" i="1"/>
  <c r="Y2997" i="1"/>
  <c r="Z2997" i="1"/>
  <c r="X2997" i="1"/>
  <c r="AC2973" i="1"/>
  <c r="S2973" i="1"/>
  <c r="W2973" i="1"/>
  <c r="Z2973" i="1"/>
  <c r="AB2973" i="1"/>
  <c r="AA2973" i="1"/>
  <c r="T2973" i="1"/>
  <c r="X2973" i="1"/>
  <c r="Y2973" i="1"/>
  <c r="R2973" i="1"/>
  <c r="V2973" i="1"/>
  <c r="AC2949" i="1"/>
  <c r="S2949" i="1"/>
  <c r="V2949" i="1"/>
  <c r="W2949" i="1"/>
  <c r="Z2949" i="1"/>
  <c r="AA2949" i="1"/>
  <c r="AB2949" i="1"/>
  <c r="R2949" i="1"/>
  <c r="T2949" i="1"/>
  <c r="X2949" i="1"/>
  <c r="Y2949" i="1"/>
  <c r="AC2925" i="1"/>
  <c r="S2925" i="1"/>
  <c r="T2925" i="1"/>
  <c r="W2925" i="1"/>
  <c r="X2925" i="1"/>
  <c r="Y2925" i="1"/>
  <c r="AA2925" i="1"/>
  <c r="R2925" i="1"/>
  <c r="V2925" i="1"/>
  <c r="AB2925" i="1"/>
  <c r="Z2925" i="1"/>
  <c r="AC2901" i="1"/>
  <c r="S2901" i="1"/>
  <c r="AB2901" i="1"/>
  <c r="AA2901" i="1"/>
  <c r="T2901" i="1"/>
  <c r="V2901" i="1"/>
  <c r="W2901" i="1"/>
  <c r="X2901" i="1"/>
  <c r="Y2901" i="1"/>
  <c r="R2901" i="1"/>
  <c r="Z2901" i="1"/>
  <c r="AC2877" i="1"/>
  <c r="S2877" i="1"/>
  <c r="X2877" i="1"/>
  <c r="Y2877" i="1"/>
  <c r="AA2877" i="1"/>
  <c r="R2877" i="1"/>
  <c r="AB2877" i="1"/>
  <c r="Z2877" i="1"/>
  <c r="T2877" i="1"/>
  <c r="V2877" i="1"/>
  <c r="W2877" i="1"/>
  <c r="AC2853" i="1"/>
  <c r="S2853" i="1"/>
  <c r="R2853" i="1"/>
  <c r="Z2853" i="1"/>
  <c r="AB2853" i="1"/>
  <c r="AA2853" i="1"/>
  <c r="T2853" i="1"/>
  <c r="V2853" i="1"/>
  <c r="W2853" i="1"/>
  <c r="X2853" i="1"/>
  <c r="Y2853" i="1"/>
  <c r="AC2829" i="1"/>
  <c r="S2829" i="1"/>
  <c r="R2829" i="1"/>
  <c r="Z2829" i="1"/>
  <c r="AB2829" i="1"/>
  <c r="AA2829" i="1"/>
  <c r="T2829" i="1"/>
  <c r="V2829" i="1"/>
  <c r="W2829" i="1"/>
  <c r="X2829" i="1"/>
  <c r="Y2829" i="1"/>
  <c r="AC2805" i="1"/>
  <c r="S2805" i="1"/>
  <c r="AB2805" i="1"/>
  <c r="AA2805" i="1"/>
  <c r="T2805" i="1"/>
  <c r="V2805" i="1"/>
  <c r="W2805" i="1"/>
  <c r="X2805" i="1"/>
  <c r="Y2805" i="1"/>
  <c r="R2805" i="1"/>
  <c r="Z2805" i="1"/>
  <c r="AC2781" i="1"/>
  <c r="S2781" i="1"/>
  <c r="AA2781" i="1"/>
  <c r="R2781" i="1"/>
  <c r="AB2781" i="1"/>
  <c r="Z2781" i="1"/>
  <c r="T2781" i="1"/>
  <c r="V2781" i="1"/>
  <c r="X2781" i="1"/>
  <c r="Y2781" i="1"/>
  <c r="W2781" i="1"/>
  <c r="AC2757" i="1"/>
  <c r="S2757" i="1"/>
  <c r="Z2757" i="1"/>
  <c r="AB2757" i="1"/>
  <c r="AA2757" i="1"/>
  <c r="T2757" i="1"/>
  <c r="V2757" i="1"/>
  <c r="W2757" i="1"/>
  <c r="X2757" i="1"/>
  <c r="Y2757" i="1"/>
  <c r="R2757" i="1"/>
  <c r="AC2733" i="1"/>
  <c r="S2733" i="1"/>
  <c r="T2733" i="1"/>
  <c r="V2733" i="1"/>
  <c r="W2733" i="1"/>
  <c r="X2733" i="1"/>
  <c r="Y2733" i="1"/>
  <c r="R2733" i="1"/>
  <c r="Z2733" i="1"/>
  <c r="AA2733" i="1"/>
  <c r="AB2733" i="1"/>
  <c r="AC2709" i="1"/>
  <c r="Y2709" i="1"/>
  <c r="R2709" i="1"/>
  <c r="Z2709" i="1"/>
  <c r="AB2709" i="1"/>
  <c r="AA2709" i="1"/>
  <c r="T2709" i="1"/>
  <c r="V2709" i="1"/>
  <c r="W2709" i="1"/>
  <c r="X2709" i="1"/>
  <c r="S2709" i="1"/>
  <c r="AC2685" i="1"/>
  <c r="S2685" i="1"/>
  <c r="AA2685" i="1"/>
  <c r="R2685" i="1"/>
  <c r="AB2685" i="1"/>
  <c r="Z2685" i="1"/>
  <c r="T2685" i="1"/>
  <c r="V2685" i="1"/>
  <c r="W2685" i="1"/>
  <c r="X2685" i="1"/>
  <c r="Y2685" i="1"/>
  <c r="AC2661" i="1"/>
  <c r="S2661" i="1"/>
  <c r="R2661" i="1"/>
  <c r="Z2661" i="1"/>
  <c r="AB2661" i="1"/>
  <c r="AA2661" i="1"/>
  <c r="T2661" i="1"/>
  <c r="V2661" i="1"/>
  <c r="W2661" i="1"/>
  <c r="X2661" i="1"/>
  <c r="Y2661" i="1"/>
  <c r="AC2637" i="1"/>
  <c r="Y2637" i="1"/>
  <c r="R2637" i="1"/>
  <c r="Z2637" i="1"/>
  <c r="AB2637" i="1"/>
  <c r="AA2637" i="1"/>
  <c r="T2637" i="1"/>
  <c r="V2637" i="1"/>
  <c r="W2637" i="1"/>
  <c r="X2637" i="1"/>
  <c r="S2637" i="1"/>
  <c r="AC2613" i="1"/>
  <c r="S2613" i="1"/>
  <c r="R2613" i="1"/>
  <c r="Z2613" i="1"/>
  <c r="AA2613" i="1"/>
  <c r="AB2613" i="1"/>
  <c r="W2613" i="1"/>
  <c r="X2613" i="1"/>
  <c r="T2613" i="1"/>
  <c r="V2613" i="1"/>
  <c r="Y2613" i="1"/>
  <c r="AC2597" i="1"/>
  <c r="S2597" i="1"/>
  <c r="T2597" i="1"/>
  <c r="V2597" i="1"/>
  <c r="Y2597" i="1"/>
  <c r="R2597" i="1"/>
  <c r="Z2597" i="1"/>
  <c r="AA2597" i="1"/>
  <c r="AB2597" i="1"/>
  <c r="W2597" i="1"/>
  <c r="X2597" i="1"/>
  <c r="AC2573" i="1"/>
  <c r="S2573" i="1"/>
  <c r="Z2573" i="1"/>
  <c r="R2573" i="1"/>
  <c r="T2573" i="1"/>
  <c r="AA2573" i="1"/>
  <c r="AB2573" i="1"/>
  <c r="W2573" i="1"/>
  <c r="X2573" i="1"/>
  <c r="V2573" i="1"/>
  <c r="Y2573" i="1"/>
  <c r="AC2549" i="1"/>
  <c r="S2549" i="1"/>
  <c r="X2549" i="1"/>
  <c r="Y2549" i="1"/>
  <c r="R2549" i="1"/>
  <c r="Z2549" i="1"/>
  <c r="AA2549" i="1"/>
  <c r="AB2549" i="1"/>
  <c r="T2549" i="1"/>
  <c r="V2549" i="1"/>
  <c r="W2549" i="1"/>
  <c r="AC2525" i="1"/>
  <c r="S2525" i="1"/>
  <c r="Z2525" i="1"/>
  <c r="R2525" i="1"/>
  <c r="Y2525" i="1"/>
  <c r="AA2525" i="1"/>
  <c r="AB2525" i="1"/>
  <c r="T2525" i="1"/>
  <c r="V2525" i="1"/>
  <c r="W2525" i="1"/>
  <c r="X2525" i="1"/>
  <c r="AC2501" i="1"/>
  <c r="S2501" i="1"/>
  <c r="X2501" i="1"/>
  <c r="Y2501" i="1"/>
  <c r="R2501" i="1"/>
  <c r="Z2501" i="1"/>
  <c r="AA2501" i="1"/>
  <c r="AB2501" i="1"/>
  <c r="T2501" i="1"/>
  <c r="V2501" i="1"/>
  <c r="W2501" i="1"/>
  <c r="AC2477" i="1"/>
  <c r="S2477" i="1"/>
  <c r="V2477" i="1"/>
  <c r="W2477" i="1"/>
  <c r="X2477" i="1"/>
  <c r="Y2477" i="1"/>
  <c r="R2477" i="1"/>
  <c r="Z2477" i="1"/>
  <c r="AA2477" i="1"/>
  <c r="AB2477" i="1"/>
  <c r="T2477" i="1"/>
  <c r="AC2453" i="1"/>
  <c r="S2453" i="1"/>
  <c r="V2453" i="1"/>
  <c r="W2453" i="1"/>
  <c r="X2453" i="1"/>
  <c r="Y2453" i="1"/>
  <c r="R2453" i="1"/>
  <c r="Z2453" i="1"/>
  <c r="AA2453" i="1"/>
  <c r="AB2453" i="1"/>
  <c r="T2453" i="1"/>
  <c r="AC2429" i="1"/>
  <c r="S2429" i="1"/>
  <c r="AB2429" i="1"/>
  <c r="T2429" i="1"/>
  <c r="V2429" i="1"/>
  <c r="W2429" i="1"/>
  <c r="X2429" i="1"/>
  <c r="Z2429" i="1"/>
  <c r="R2429" i="1"/>
  <c r="Y2429" i="1"/>
  <c r="AA2429" i="1"/>
  <c r="AC2405" i="1"/>
  <c r="S2405" i="1"/>
  <c r="AB2405" i="1"/>
  <c r="T2405" i="1"/>
  <c r="V2405" i="1"/>
  <c r="W2405" i="1"/>
  <c r="X2405" i="1"/>
  <c r="Y2405" i="1"/>
  <c r="R2405" i="1"/>
  <c r="Z2405" i="1"/>
  <c r="AA2405" i="1"/>
  <c r="AC2381" i="1"/>
  <c r="S2381" i="1"/>
  <c r="AB2381" i="1"/>
  <c r="T2381" i="1"/>
  <c r="V2381" i="1"/>
  <c r="W2381" i="1"/>
  <c r="X2381" i="1"/>
  <c r="Y2381" i="1"/>
  <c r="R2381" i="1"/>
  <c r="Z2381" i="1"/>
  <c r="AA2381" i="1"/>
  <c r="AC2357" i="1"/>
  <c r="V2357" i="1"/>
  <c r="W2357" i="1"/>
  <c r="X2357" i="1"/>
  <c r="Y2357" i="1"/>
  <c r="R2357" i="1"/>
  <c r="Z2357" i="1"/>
  <c r="AA2357" i="1"/>
  <c r="AB2357" i="1"/>
  <c r="T2357" i="1"/>
  <c r="S2357" i="1"/>
  <c r="AC2333" i="1"/>
  <c r="S2333" i="1"/>
  <c r="AB2333" i="1"/>
  <c r="T2333" i="1"/>
  <c r="V2333" i="1"/>
  <c r="W2333" i="1"/>
  <c r="X2333" i="1"/>
  <c r="Z2333" i="1"/>
  <c r="R2333" i="1"/>
  <c r="Y2333" i="1"/>
  <c r="AA2333" i="1"/>
  <c r="AC2309" i="1"/>
  <c r="S2309" i="1"/>
  <c r="X2309" i="1"/>
  <c r="Y2309" i="1"/>
  <c r="R2309" i="1"/>
  <c r="Z2309" i="1"/>
  <c r="AA2309" i="1"/>
  <c r="AB2309" i="1"/>
  <c r="T2309" i="1"/>
  <c r="V2309" i="1"/>
  <c r="W2309" i="1"/>
  <c r="AC2285" i="1"/>
  <c r="S2285" i="1"/>
  <c r="W2285" i="1"/>
  <c r="X2285" i="1"/>
  <c r="Y2285" i="1"/>
  <c r="R2285" i="1"/>
  <c r="Z2285" i="1"/>
  <c r="AA2285" i="1"/>
  <c r="AB2285" i="1"/>
  <c r="T2285" i="1"/>
  <c r="V2285" i="1"/>
  <c r="AC2261" i="1"/>
  <c r="S2261" i="1"/>
  <c r="W2261" i="1"/>
  <c r="X2261" i="1"/>
  <c r="Y2261" i="1"/>
  <c r="R2261" i="1"/>
  <c r="Z2261" i="1"/>
  <c r="AA2261" i="1"/>
  <c r="AB2261" i="1"/>
  <c r="T2261" i="1"/>
  <c r="V2261" i="1"/>
  <c r="AC2237" i="1"/>
  <c r="S2237" i="1"/>
  <c r="W2237" i="1"/>
  <c r="X2237" i="1"/>
  <c r="Z2237" i="1"/>
  <c r="R2237" i="1"/>
  <c r="Y2237" i="1"/>
  <c r="AA2237" i="1"/>
  <c r="AB2237" i="1"/>
  <c r="T2237" i="1"/>
  <c r="V2237" i="1"/>
  <c r="AC2213" i="1"/>
  <c r="S2213" i="1"/>
  <c r="AB2213" i="1"/>
  <c r="T2213" i="1"/>
  <c r="V2213" i="1"/>
  <c r="W2213" i="1"/>
  <c r="X2213" i="1"/>
  <c r="Y2213" i="1"/>
  <c r="R2213" i="1"/>
  <c r="Z2213" i="1"/>
  <c r="AA2213" i="1"/>
  <c r="AC2189" i="1"/>
  <c r="S2189" i="1"/>
  <c r="AA2189" i="1"/>
  <c r="V2189" i="1"/>
  <c r="W2189" i="1"/>
  <c r="X2189" i="1"/>
  <c r="T2189" i="1"/>
  <c r="Y2189" i="1"/>
  <c r="Z2189" i="1"/>
  <c r="AB2189" i="1"/>
  <c r="R2189" i="1"/>
  <c r="AC2165" i="1"/>
  <c r="S2165" i="1"/>
  <c r="T2165" i="1"/>
  <c r="Y2165" i="1"/>
  <c r="Z2165" i="1"/>
  <c r="AB2165" i="1"/>
  <c r="R2165" i="1"/>
  <c r="AA2165" i="1"/>
  <c r="V2165" i="1"/>
  <c r="W2165" i="1"/>
  <c r="X2165" i="1"/>
  <c r="AC2141" i="1"/>
  <c r="S2141" i="1"/>
  <c r="Y2141" i="1"/>
  <c r="Z2141" i="1"/>
  <c r="AB2141" i="1"/>
  <c r="R2141" i="1"/>
  <c r="AA2141" i="1"/>
  <c r="T2141" i="1"/>
  <c r="V2141" i="1"/>
  <c r="W2141" i="1"/>
  <c r="X2141" i="1"/>
  <c r="AC2117" i="1"/>
  <c r="S2117" i="1"/>
  <c r="AB2117" i="1"/>
  <c r="T2117" i="1"/>
  <c r="V2117" i="1"/>
  <c r="W2117" i="1"/>
  <c r="X2117" i="1"/>
  <c r="Z2117" i="1"/>
  <c r="Y2117" i="1"/>
  <c r="R2117" i="1"/>
  <c r="AA2117" i="1"/>
  <c r="AC2093" i="1"/>
  <c r="S2093" i="1"/>
  <c r="X2093" i="1"/>
  <c r="Z2093" i="1"/>
  <c r="Y2093" i="1"/>
  <c r="R2093" i="1"/>
  <c r="AA2093" i="1"/>
  <c r="AB2093" i="1"/>
  <c r="T2093" i="1"/>
  <c r="V2093" i="1"/>
  <c r="W2093" i="1"/>
  <c r="AC2069" i="1"/>
  <c r="S2069" i="1"/>
  <c r="AB2069" i="1"/>
  <c r="T2069" i="1"/>
  <c r="V2069" i="1"/>
  <c r="W2069" i="1"/>
  <c r="X2069" i="1"/>
  <c r="Z2069" i="1"/>
  <c r="Y2069" i="1"/>
  <c r="R2069" i="1"/>
  <c r="AA2069" i="1"/>
  <c r="AC2045" i="1"/>
  <c r="S2045" i="1"/>
  <c r="R2045" i="1"/>
  <c r="AA2045" i="1"/>
  <c r="AB2045" i="1"/>
  <c r="T2045" i="1"/>
  <c r="V2045" i="1"/>
  <c r="W2045" i="1"/>
  <c r="X2045" i="1"/>
  <c r="Z2045" i="1"/>
  <c r="Y2045" i="1"/>
  <c r="AC2021" i="1"/>
  <c r="S2021" i="1"/>
  <c r="R2021" i="1"/>
  <c r="AA2021" i="1"/>
  <c r="AB2021" i="1"/>
  <c r="T2021" i="1"/>
  <c r="V2021" i="1"/>
  <c r="W2021" i="1"/>
  <c r="X2021" i="1"/>
  <c r="Z2021" i="1"/>
  <c r="Y2021" i="1"/>
  <c r="AC1997" i="1"/>
  <c r="S1997" i="1"/>
  <c r="W1997" i="1"/>
  <c r="X1997" i="1"/>
  <c r="Z1997" i="1"/>
  <c r="Y1997" i="1"/>
  <c r="R1997" i="1"/>
  <c r="AA1997" i="1"/>
  <c r="AB1997" i="1"/>
  <c r="T1997" i="1"/>
  <c r="V1997" i="1"/>
  <c r="AC1973" i="1"/>
  <c r="S1973" i="1"/>
  <c r="W1973" i="1"/>
  <c r="X1973" i="1"/>
  <c r="Z1973" i="1"/>
  <c r="Y1973" i="1"/>
  <c r="R1973" i="1"/>
  <c r="AA1973" i="1"/>
  <c r="AB1973" i="1"/>
  <c r="T1973" i="1"/>
  <c r="V1973" i="1"/>
  <c r="AC1949" i="1"/>
  <c r="S1949" i="1"/>
  <c r="T1949" i="1"/>
  <c r="V1949" i="1"/>
  <c r="W1949" i="1"/>
  <c r="X1949" i="1"/>
  <c r="Z1949" i="1"/>
  <c r="Y1949" i="1"/>
  <c r="R1949" i="1"/>
  <c r="AA1949" i="1"/>
  <c r="AB1949" i="1"/>
  <c r="AC1933" i="1"/>
  <c r="S1933" i="1"/>
  <c r="W1933" i="1"/>
  <c r="X1933" i="1"/>
  <c r="Z1933" i="1"/>
  <c r="Y1933" i="1"/>
  <c r="R1933" i="1"/>
  <c r="AA1933" i="1"/>
  <c r="AB1933" i="1"/>
  <c r="T1933" i="1"/>
  <c r="V1933" i="1"/>
  <c r="AC1909" i="1"/>
  <c r="S1909" i="1"/>
  <c r="W1909" i="1"/>
  <c r="X1909" i="1"/>
  <c r="Z1909" i="1"/>
  <c r="Y1909" i="1"/>
  <c r="R1909" i="1"/>
  <c r="AA1909" i="1"/>
  <c r="AB1909" i="1"/>
  <c r="T1909" i="1"/>
  <c r="V1909" i="1"/>
  <c r="AC1885" i="1"/>
  <c r="S1885" i="1"/>
  <c r="V1885" i="1"/>
  <c r="W1885" i="1"/>
  <c r="X1885" i="1"/>
  <c r="Z1885" i="1"/>
  <c r="Y1885" i="1"/>
  <c r="R1885" i="1"/>
  <c r="AA1885" i="1"/>
  <c r="AB1885" i="1"/>
  <c r="T1885" i="1"/>
  <c r="AC1789" i="1"/>
  <c r="W1789" i="1"/>
  <c r="X1789" i="1"/>
  <c r="AA1789" i="1"/>
  <c r="Y1789" i="1"/>
  <c r="R1789" i="1"/>
  <c r="Z1789" i="1"/>
  <c r="AB1789" i="1"/>
  <c r="T1789" i="1"/>
  <c r="V1789" i="1"/>
  <c r="S1789" i="1"/>
  <c r="AC3652" i="1"/>
  <c r="S3652" i="1"/>
  <c r="X3652" i="1"/>
  <c r="Y3652" i="1"/>
  <c r="R3652" i="1"/>
  <c r="AA3652" i="1"/>
  <c r="T3652" i="1"/>
  <c r="W3652" i="1"/>
  <c r="V3652" i="1"/>
  <c r="Z3652" i="1"/>
  <c r="AB3652" i="1"/>
  <c r="AC3636" i="1"/>
  <c r="S3636" i="1"/>
  <c r="Z3636" i="1"/>
  <c r="R3636" i="1"/>
  <c r="AA3636" i="1"/>
  <c r="T3636" i="1"/>
  <c r="W3636" i="1"/>
  <c r="V3636" i="1"/>
  <c r="X3636" i="1"/>
  <c r="AB3636" i="1"/>
  <c r="Y3636" i="1"/>
  <c r="AC3620" i="1"/>
  <c r="S3620" i="1"/>
  <c r="Z3620" i="1"/>
  <c r="R3620" i="1"/>
  <c r="AA3620" i="1"/>
  <c r="T3620" i="1"/>
  <c r="W3620" i="1"/>
  <c r="V3620" i="1"/>
  <c r="X3620" i="1"/>
  <c r="Y3620" i="1"/>
  <c r="AB3620" i="1"/>
  <c r="AC3604" i="1"/>
  <c r="X3604" i="1"/>
  <c r="Y3604" i="1"/>
  <c r="AB3604" i="1"/>
  <c r="Z3604" i="1"/>
  <c r="R3604" i="1"/>
  <c r="AA3604" i="1"/>
  <c r="T3604" i="1"/>
  <c r="W3604" i="1"/>
  <c r="V3604" i="1"/>
  <c r="S3604" i="1"/>
  <c r="AC3588" i="1"/>
  <c r="S3588" i="1"/>
  <c r="R3588" i="1"/>
  <c r="AA3588" i="1"/>
  <c r="AB3588" i="1"/>
  <c r="T3588" i="1"/>
  <c r="W3588" i="1"/>
  <c r="V3588" i="1"/>
  <c r="X3588" i="1"/>
  <c r="Y3588" i="1"/>
  <c r="Z3588" i="1"/>
  <c r="AC3572" i="1"/>
  <c r="S3572" i="1"/>
  <c r="X3572" i="1"/>
  <c r="Y3572" i="1"/>
  <c r="Z3572" i="1"/>
  <c r="R3572" i="1"/>
  <c r="AA3572" i="1"/>
  <c r="AB3572" i="1"/>
  <c r="V3572" i="1"/>
  <c r="W3572" i="1"/>
  <c r="T3572" i="1"/>
  <c r="AC3556" i="1"/>
  <c r="S3556" i="1"/>
  <c r="AA3556" i="1"/>
  <c r="T3556" i="1"/>
  <c r="W3556" i="1"/>
  <c r="V3556" i="1"/>
  <c r="X3556" i="1"/>
  <c r="AB3556" i="1"/>
  <c r="Y3556" i="1"/>
  <c r="Z3556" i="1"/>
  <c r="R3556" i="1"/>
  <c r="AC3540" i="1"/>
  <c r="S3540" i="1"/>
  <c r="X3540" i="1"/>
  <c r="Y3540" i="1"/>
  <c r="Z3540" i="1"/>
  <c r="R3540" i="1"/>
  <c r="AA3540" i="1"/>
  <c r="AB3540" i="1"/>
  <c r="T3540" i="1"/>
  <c r="W3540" i="1"/>
  <c r="V3540" i="1"/>
  <c r="AC3524" i="1"/>
  <c r="S3524" i="1"/>
  <c r="AB3524" i="1"/>
  <c r="Z3524" i="1"/>
  <c r="R3524" i="1"/>
  <c r="AA3524" i="1"/>
  <c r="T3524" i="1"/>
  <c r="W3524" i="1"/>
  <c r="V3524" i="1"/>
  <c r="X3524" i="1"/>
  <c r="Y3524" i="1"/>
  <c r="AC3508" i="1"/>
  <c r="S3508" i="1"/>
  <c r="X3508" i="1"/>
  <c r="AB3508" i="1"/>
  <c r="Y3508" i="1"/>
  <c r="Z3508" i="1"/>
  <c r="R3508" i="1"/>
  <c r="AA3508" i="1"/>
  <c r="T3508" i="1"/>
  <c r="W3508" i="1"/>
  <c r="V3508" i="1"/>
  <c r="AC3492" i="1"/>
  <c r="S3492" i="1"/>
  <c r="AA3492" i="1"/>
  <c r="AB3492" i="1"/>
  <c r="T3492" i="1"/>
  <c r="W3492" i="1"/>
  <c r="V3492" i="1"/>
  <c r="X3492" i="1"/>
  <c r="Y3492" i="1"/>
  <c r="Z3492" i="1"/>
  <c r="R3492" i="1"/>
  <c r="AC3476" i="1"/>
  <c r="S3476" i="1"/>
  <c r="R3476" i="1"/>
  <c r="AA3476" i="1"/>
  <c r="AB3476" i="1"/>
  <c r="V3476" i="1"/>
  <c r="W3476" i="1"/>
  <c r="T3476" i="1"/>
  <c r="X3476" i="1"/>
  <c r="Y3476" i="1"/>
  <c r="Z3476" i="1"/>
  <c r="AC3460" i="1"/>
  <c r="S3460" i="1"/>
  <c r="Y3460" i="1"/>
  <c r="Z3460" i="1"/>
  <c r="R3460" i="1"/>
  <c r="AA3460" i="1"/>
  <c r="T3460" i="1"/>
  <c r="W3460" i="1"/>
  <c r="V3460" i="1"/>
  <c r="X3460" i="1"/>
  <c r="AB3460" i="1"/>
  <c r="AC3444" i="1"/>
  <c r="R3444" i="1"/>
  <c r="AA3444" i="1"/>
  <c r="T3444" i="1"/>
  <c r="W3444" i="1"/>
  <c r="V3444" i="1"/>
  <c r="X3444" i="1"/>
  <c r="AB3444" i="1"/>
  <c r="Y3444" i="1"/>
  <c r="Z3444" i="1"/>
  <c r="S3444" i="1"/>
  <c r="AC3428" i="1"/>
  <c r="S3428" i="1"/>
  <c r="R3428" i="1"/>
  <c r="AA3428" i="1"/>
  <c r="T3428" i="1"/>
  <c r="W3428" i="1"/>
  <c r="V3428" i="1"/>
  <c r="AB3428" i="1"/>
  <c r="X3428" i="1"/>
  <c r="Y3428" i="1"/>
  <c r="Z3428" i="1"/>
  <c r="AC3412" i="1"/>
  <c r="S3412" i="1"/>
  <c r="W3412" i="1"/>
  <c r="V3412" i="1"/>
  <c r="X3412" i="1"/>
  <c r="AB3412" i="1"/>
  <c r="Y3412" i="1"/>
  <c r="Z3412" i="1"/>
  <c r="R3412" i="1"/>
  <c r="AA3412" i="1"/>
  <c r="T3412" i="1"/>
  <c r="AC3396" i="1"/>
  <c r="AB3396" i="1"/>
  <c r="Z3396" i="1"/>
  <c r="R3396" i="1"/>
  <c r="AA3396" i="1"/>
  <c r="T3396" i="1"/>
  <c r="W3396" i="1"/>
  <c r="V3396" i="1"/>
  <c r="X3396" i="1"/>
  <c r="Y3396" i="1"/>
  <c r="S3396" i="1"/>
  <c r="AC3388" i="1"/>
  <c r="S3388" i="1"/>
  <c r="R3388" i="1"/>
  <c r="AA3388" i="1"/>
  <c r="V3388" i="1"/>
  <c r="W3388" i="1"/>
  <c r="T3388" i="1"/>
  <c r="X3388" i="1"/>
  <c r="Y3388" i="1"/>
  <c r="AB3388" i="1"/>
  <c r="Z3388" i="1"/>
  <c r="AC3372" i="1"/>
  <c r="S3372" i="1"/>
  <c r="V3372" i="1"/>
  <c r="W3372" i="1"/>
  <c r="Z3372" i="1"/>
  <c r="X3372" i="1"/>
  <c r="AA3372" i="1"/>
  <c r="Y3372" i="1"/>
  <c r="AB3372" i="1"/>
  <c r="T3372" i="1"/>
  <c r="R3372" i="1"/>
  <c r="AC3356" i="1"/>
  <c r="S3356" i="1"/>
  <c r="T3356" i="1"/>
  <c r="R3356" i="1"/>
  <c r="V3356" i="1"/>
  <c r="W3356" i="1"/>
  <c r="Z3356" i="1"/>
  <c r="X3356" i="1"/>
  <c r="AA3356" i="1"/>
  <c r="AB3356" i="1"/>
  <c r="Y3356" i="1"/>
  <c r="AC3340" i="1"/>
  <c r="V3340" i="1"/>
  <c r="W3340" i="1"/>
  <c r="X3340" i="1"/>
  <c r="Z3340" i="1"/>
  <c r="Y3340" i="1"/>
  <c r="AB3340" i="1"/>
  <c r="T3340" i="1"/>
  <c r="AA3340" i="1"/>
  <c r="R3340" i="1"/>
  <c r="S3340" i="1"/>
  <c r="AC3324" i="1"/>
  <c r="S3324" i="1"/>
  <c r="Y3324" i="1"/>
  <c r="Z3324" i="1"/>
  <c r="R3324" i="1"/>
  <c r="AA3324" i="1"/>
  <c r="AB3324" i="1"/>
  <c r="T3324" i="1"/>
  <c r="V3324" i="1"/>
  <c r="X3324" i="1"/>
  <c r="W3324" i="1"/>
  <c r="AC3308" i="1"/>
  <c r="S3308" i="1"/>
  <c r="R3308" i="1"/>
  <c r="AA3308" i="1"/>
  <c r="AB3308" i="1"/>
  <c r="T3308" i="1"/>
  <c r="V3308" i="1"/>
  <c r="X3308" i="1"/>
  <c r="W3308" i="1"/>
  <c r="Y3308" i="1"/>
  <c r="Z3308" i="1"/>
  <c r="AC3292" i="1"/>
  <c r="S3292" i="1"/>
  <c r="Y3292" i="1"/>
  <c r="Z3292" i="1"/>
  <c r="R3292" i="1"/>
  <c r="AA3292" i="1"/>
  <c r="AB3292" i="1"/>
  <c r="T3292" i="1"/>
  <c r="V3292" i="1"/>
  <c r="X3292" i="1"/>
  <c r="W3292" i="1"/>
  <c r="AC3276" i="1"/>
  <c r="S3276" i="1"/>
  <c r="AA3276" i="1"/>
  <c r="AB3276" i="1"/>
  <c r="T3276" i="1"/>
  <c r="V3276" i="1"/>
  <c r="X3276" i="1"/>
  <c r="W3276" i="1"/>
  <c r="Y3276" i="1"/>
  <c r="Z3276" i="1"/>
  <c r="R3276" i="1"/>
  <c r="AC3260" i="1"/>
  <c r="S3260" i="1"/>
  <c r="Z3260" i="1"/>
  <c r="R3260" i="1"/>
  <c r="AA3260" i="1"/>
  <c r="AB3260" i="1"/>
  <c r="T3260" i="1"/>
  <c r="W3260" i="1"/>
  <c r="X3260" i="1"/>
  <c r="V3260" i="1"/>
  <c r="Y3260" i="1"/>
  <c r="AC3244" i="1"/>
  <c r="S3244" i="1"/>
  <c r="AA3244" i="1"/>
  <c r="AB3244" i="1"/>
  <c r="T3244" i="1"/>
  <c r="V3244" i="1"/>
  <c r="X3244" i="1"/>
  <c r="W3244" i="1"/>
  <c r="Y3244" i="1"/>
  <c r="Z3244" i="1"/>
  <c r="R3244" i="1"/>
  <c r="AC3228" i="1"/>
  <c r="S3228" i="1"/>
  <c r="AB3228" i="1"/>
  <c r="T3228" i="1"/>
  <c r="V3228" i="1"/>
  <c r="X3228" i="1"/>
  <c r="W3228" i="1"/>
  <c r="Y3228" i="1"/>
  <c r="Z3228" i="1"/>
  <c r="R3228" i="1"/>
  <c r="AA3228" i="1"/>
  <c r="AC3172" i="1"/>
  <c r="S3172" i="1"/>
  <c r="V3172" i="1"/>
  <c r="X3172" i="1"/>
  <c r="W3172" i="1"/>
  <c r="Y3172" i="1"/>
  <c r="Z3172" i="1"/>
  <c r="R3172" i="1"/>
  <c r="AA3172" i="1"/>
  <c r="AB3172" i="1"/>
  <c r="T3172" i="1"/>
  <c r="AC3659" i="1"/>
  <c r="S3659" i="1"/>
  <c r="X3659" i="1"/>
  <c r="Z3659" i="1"/>
  <c r="Y3659" i="1"/>
  <c r="W3659" i="1"/>
  <c r="R3659" i="1"/>
  <c r="AA3659" i="1"/>
  <c r="AB3659" i="1"/>
  <c r="T3659" i="1"/>
  <c r="V3659" i="1"/>
  <c r="AC3651" i="1"/>
  <c r="S3651" i="1"/>
  <c r="Z3651" i="1"/>
  <c r="Y3651" i="1"/>
  <c r="R3651" i="1"/>
  <c r="AA3651" i="1"/>
  <c r="T3651" i="1"/>
  <c r="AB3651" i="1"/>
  <c r="W3651" i="1"/>
  <c r="V3651" i="1"/>
  <c r="X3651" i="1"/>
  <c r="AC3643" i="1"/>
  <c r="S3643" i="1"/>
  <c r="X3643" i="1"/>
  <c r="Z3643" i="1"/>
  <c r="Y3643" i="1"/>
  <c r="R3643" i="1"/>
  <c r="AA3643" i="1"/>
  <c r="T3643" i="1"/>
  <c r="AB3643" i="1"/>
  <c r="W3643" i="1"/>
  <c r="V3643" i="1"/>
  <c r="AC3635" i="1"/>
  <c r="S3635" i="1"/>
  <c r="AB3635" i="1"/>
  <c r="W3635" i="1"/>
  <c r="V3635" i="1"/>
  <c r="X3635" i="1"/>
  <c r="Z3635" i="1"/>
  <c r="Y3635" i="1"/>
  <c r="R3635" i="1"/>
  <c r="AA3635" i="1"/>
  <c r="T3635" i="1"/>
  <c r="AC3627" i="1"/>
  <c r="S3627" i="1"/>
  <c r="W3627" i="1"/>
  <c r="X3627" i="1"/>
  <c r="Z3627" i="1"/>
  <c r="Y3627" i="1"/>
  <c r="R3627" i="1"/>
  <c r="AA3627" i="1"/>
  <c r="AB3627" i="1"/>
  <c r="T3627" i="1"/>
  <c r="V3627" i="1"/>
  <c r="AC3619" i="1"/>
  <c r="S3619" i="1"/>
  <c r="Z3619" i="1"/>
  <c r="Y3619" i="1"/>
  <c r="R3619" i="1"/>
  <c r="AA3619" i="1"/>
  <c r="AB3619" i="1"/>
  <c r="T3619" i="1"/>
  <c r="V3619" i="1"/>
  <c r="W3619" i="1"/>
  <c r="X3619" i="1"/>
  <c r="AC3611" i="1"/>
  <c r="S3611" i="1"/>
  <c r="AB3611" i="1"/>
  <c r="W3611" i="1"/>
  <c r="T3611" i="1"/>
  <c r="V3611" i="1"/>
  <c r="X3611" i="1"/>
  <c r="Z3611" i="1"/>
  <c r="Y3611" i="1"/>
  <c r="R3611" i="1"/>
  <c r="AA3611" i="1"/>
  <c r="AC3603" i="1"/>
  <c r="S3603" i="1"/>
  <c r="Z3603" i="1"/>
  <c r="Y3603" i="1"/>
  <c r="R3603" i="1"/>
  <c r="AA3603" i="1"/>
  <c r="W3603" i="1"/>
  <c r="AB3603" i="1"/>
  <c r="T3603" i="1"/>
  <c r="V3603" i="1"/>
  <c r="X3603" i="1"/>
  <c r="AC3595" i="1"/>
  <c r="S3595" i="1"/>
  <c r="Z3595" i="1"/>
  <c r="X3595" i="1"/>
  <c r="W3595" i="1"/>
  <c r="R3595" i="1"/>
  <c r="AA3595" i="1"/>
  <c r="AB3595" i="1"/>
  <c r="T3595" i="1"/>
  <c r="V3595" i="1"/>
  <c r="Y3595" i="1"/>
  <c r="AC3587" i="1"/>
  <c r="S3587" i="1"/>
  <c r="R3587" i="1"/>
  <c r="AA3587" i="1"/>
  <c r="AB3587" i="1"/>
  <c r="W3587" i="1"/>
  <c r="T3587" i="1"/>
  <c r="V3587" i="1"/>
  <c r="X3587" i="1"/>
  <c r="Z3587" i="1"/>
  <c r="Y3587" i="1"/>
  <c r="AC3579" i="1"/>
  <c r="S3579" i="1"/>
  <c r="AA3579" i="1"/>
  <c r="AB3579" i="1"/>
  <c r="W3579" i="1"/>
  <c r="T3579" i="1"/>
  <c r="V3579" i="1"/>
  <c r="X3579" i="1"/>
  <c r="Z3579" i="1"/>
  <c r="Y3579" i="1"/>
  <c r="R3579" i="1"/>
  <c r="AC3571" i="1"/>
  <c r="S3571" i="1"/>
  <c r="Z3571" i="1"/>
  <c r="Y3571" i="1"/>
  <c r="R3571" i="1"/>
  <c r="AA3571" i="1"/>
  <c r="AB3571" i="1"/>
  <c r="W3571" i="1"/>
  <c r="T3571" i="1"/>
  <c r="V3571" i="1"/>
  <c r="X3571" i="1"/>
  <c r="AC3563" i="1"/>
  <c r="AB3563" i="1"/>
  <c r="Z3563" i="1"/>
  <c r="X3563" i="1"/>
  <c r="W3563" i="1"/>
  <c r="R3563" i="1"/>
  <c r="AA3563" i="1"/>
  <c r="T3563" i="1"/>
  <c r="V3563" i="1"/>
  <c r="Y3563" i="1"/>
  <c r="S3563" i="1"/>
  <c r="AC3555" i="1"/>
  <c r="S3555" i="1"/>
  <c r="R3555" i="1"/>
  <c r="AA3555" i="1"/>
  <c r="AB3555" i="1"/>
  <c r="W3555" i="1"/>
  <c r="T3555" i="1"/>
  <c r="V3555" i="1"/>
  <c r="X3555" i="1"/>
  <c r="Z3555" i="1"/>
  <c r="Y3555" i="1"/>
  <c r="AC3547" i="1"/>
  <c r="AB3547" i="1"/>
  <c r="W3547" i="1"/>
  <c r="T3547" i="1"/>
  <c r="V3547" i="1"/>
  <c r="X3547" i="1"/>
  <c r="Z3547" i="1"/>
  <c r="Y3547" i="1"/>
  <c r="R3547" i="1"/>
  <c r="AA3547" i="1"/>
  <c r="S3547" i="1"/>
  <c r="AC3539" i="1"/>
  <c r="S3539" i="1"/>
  <c r="W3539" i="1"/>
  <c r="T3539" i="1"/>
  <c r="V3539" i="1"/>
  <c r="Y3539" i="1"/>
  <c r="Z3539" i="1"/>
  <c r="X3539" i="1"/>
  <c r="R3539" i="1"/>
  <c r="AA3539" i="1"/>
  <c r="AB3539" i="1"/>
  <c r="AC3531" i="1"/>
  <c r="S3531" i="1"/>
  <c r="R3531" i="1"/>
  <c r="AA3531" i="1"/>
  <c r="W3531" i="1"/>
  <c r="AB3531" i="1"/>
  <c r="T3531" i="1"/>
  <c r="V3531" i="1"/>
  <c r="Y3531" i="1"/>
  <c r="Z3531" i="1"/>
  <c r="X3531" i="1"/>
  <c r="AC3523" i="1"/>
  <c r="S3523" i="1"/>
  <c r="V3523" i="1"/>
  <c r="X3523" i="1"/>
  <c r="Z3523" i="1"/>
  <c r="Y3523" i="1"/>
  <c r="R3523" i="1"/>
  <c r="AA3523" i="1"/>
  <c r="W3523" i="1"/>
  <c r="AB3523" i="1"/>
  <c r="T3523" i="1"/>
  <c r="AC3515" i="1"/>
  <c r="S3515" i="1"/>
  <c r="V3515" i="1"/>
  <c r="X3515" i="1"/>
  <c r="Z3515" i="1"/>
  <c r="Y3515" i="1"/>
  <c r="R3515" i="1"/>
  <c r="AA3515" i="1"/>
  <c r="AB3515" i="1"/>
  <c r="W3515" i="1"/>
  <c r="T3515" i="1"/>
  <c r="AC3507" i="1"/>
  <c r="S3507" i="1"/>
  <c r="Z3507" i="1"/>
  <c r="X3507" i="1"/>
  <c r="R3507" i="1"/>
  <c r="AA3507" i="1"/>
  <c r="AB3507" i="1"/>
  <c r="W3507" i="1"/>
  <c r="T3507" i="1"/>
  <c r="V3507" i="1"/>
  <c r="Y3507" i="1"/>
  <c r="AC3499" i="1"/>
  <c r="S3499" i="1"/>
  <c r="W3499" i="1"/>
  <c r="R3499" i="1"/>
  <c r="AA3499" i="1"/>
  <c r="AB3499" i="1"/>
  <c r="T3499" i="1"/>
  <c r="V3499" i="1"/>
  <c r="Y3499" i="1"/>
  <c r="X3499" i="1"/>
  <c r="Z3499" i="1"/>
  <c r="AC3491" i="1"/>
  <c r="S3491" i="1"/>
  <c r="R3491" i="1"/>
  <c r="AA3491" i="1"/>
  <c r="AB3491" i="1"/>
  <c r="T3491" i="1"/>
  <c r="V3491" i="1"/>
  <c r="X3491" i="1"/>
  <c r="Z3491" i="1"/>
  <c r="Y3491" i="1"/>
  <c r="W3491" i="1"/>
  <c r="AC3483" i="1"/>
  <c r="S3483" i="1"/>
  <c r="V3483" i="1"/>
  <c r="X3483" i="1"/>
  <c r="Z3483" i="1"/>
  <c r="Y3483" i="1"/>
  <c r="W3483" i="1"/>
  <c r="R3483" i="1"/>
  <c r="AA3483" i="1"/>
  <c r="AB3483" i="1"/>
  <c r="T3483" i="1"/>
  <c r="AC3475" i="1"/>
  <c r="S3475" i="1"/>
  <c r="T3475" i="1"/>
  <c r="V3475" i="1"/>
  <c r="X3475" i="1"/>
  <c r="Z3475" i="1"/>
  <c r="Y3475" i="1"/>
  <c r="R3475" i="1"/>
  <c r="W3475" i="1"/>
  <c r="AB3475" i="1"/>
  <c r="AA3475" i="1"/>
  <c r="AC3467" i="1"/>
  <c r="S3467" i="1"/>
  <c r="T3467" i="1"/>
  <c r="V3467" i="1"/>
  <c r="W3467" i="1"/>
  <c r="X3467" i="1"/>
  <c r="Z3467" i="1"/>
  <c r="Y3467" i="1"/>
  <c r="R3467" i="1"/>
  <c r="AA3467" i="1"/>
  <c r="AB3467" i="1"/>
  <c r="AC3459" i="1"/>
  <c r="S3459" i="1"/>
  <c r="AA3459" i="1"/>
  <c r="AB3459" i="1"/>
  <c r="T3459" i="1"/>
  <c r="V3459" i="1"/>
  <c r="W3459" i="1"/>
  <c r="X3459" i="1"/>
  <c r="Z3459" i="1"/>
  <c r="Y3459" i="1"/>
  <c r="R3459" i="1"/>
  <c r="AC3451" i="1"/>
  <c r="S3451" i="1"/>
  <c r="Z3451" i="1"/>
  <c r="Y3451" i="1"/>
  <c r="W3451" i="1"/>
  <c r="R3451" i="1"/>
  <c r="AA3451" i="1"/>
  <c r="AB3451" i="1"/>
  <c r="T3451" i="1"/>
  <c r="V3451" i="1"/>
  <c r="X3451" i="1"/>
  <c r="AC3443" i="1"/>
  <c r="S3443" i="1"/>
  <c r="R3443" i="1"/>
  <c r="AA3443" i="1"/>
  <c r="AB3443" i="1"/>
  <c r="T3443" i="1"/>
  <c r="V3443" i="1"/>
  <c r="Y3443" i="1"/>
  <c r="Z3443" i="1"/>
  <c r="X3443" i="1"/>
  <c r="W3443" i="1"/>
  <c r="AC3435" i="1"/>
  <c r="S3435" i="1"/>
  <c r="V3435" i="1"/>
  <c r="W3435" i="1"/>
  <c r="X3435" i="1"/>
  <c r="Z3435" i="1"/>
  <c r="Y3435" i="1"/>
  <c r="R3435" i="1"/>
  <c r="AA3435" i="1"/>
  <c r="AB3435" i="1"/>
  <c r="T3435" i="1"/>
  <c r="AC3427" i="1"/>
  <c r="S3427" i="1"/>
  <c r="Z3427" i="1"/>
  <c r="Y3427" i="1"/>
  <c r="R3427" i="1"/>
  <c r="AA3427" i="1"/>
  <c r="AB3427" i="1"/>
  <c r="T3427" i="1"/>
  <c r="V3427" i="1"/>
  <c r="W3427" i="1"/>
  <c r="X3427" i="1"/>
  <c r="AC3419" i="1"/>
  <c r="S3419" i="1"/>
  <c r="R3419" i="1"/>
  <c r="AA3419" i="1"/>
  <c r="AB3419" i="1"/>
  <c r="T3419" i="1"/>
  <c r="V3419" i="1"/>
  <c r="W3419" i="1"/>
  <c r="X3419" i="1"/>
  <c r="Z3419" i="1"/>
  <c r="Y3419" i="1"/>
  <c r="AC3411" i="1"/>
  <c r="AA3411" i="1"/>
  <c r="AB3411" i="1"/>
  <c r="T3411" i="1"/>
  <c r="V3411" i="1"/>
  <c r="W3411" i="1"/>
  <c r="Y3411" i="1"/>
  <c r="Z3411" i="1"/>
  <c r="X3411" i="1"/>
  <c r="R3411" i="1"/>
  <c r="S3411" i="1"/>
  <c r="AC3403" i="1"/>
  <c r="S3403" i="1"/>
  <c r="Z3403" i="1"/>
  <c r="X3403" i="1"/>
  <c r="R3403" i="1"/>
  <c r="AA3403" i="1"/>
  <c r="AB3403" i="1"/>
  <c r="T3403" i="1"/>
  <c r="V3403" i="1"/>
  <c r="W3403" i="1"/>
  <c r="Y3403" i="1"/>
  <c r="AC3395" i="1"/>
  <c r="S3395" i="1"/>
  <c r="W3395" i="1"/>
  <c r="AB3395" i="1"/>
  <c r="T3395" i="1"/>
  <c r="V3395" i="1"/>
  <c r="X3395" i="1"/>
  <c r="Z3395" i="1"/>
  <c r="Y3395" i="1"/>
  <c r="R3395" i="1"/>
  <c r="AA3395" i="1"/>
  <c r="AC3387" i="1"/>
  <c r="S3387" i="1"/>
  <c r="W3387" i="1"/>
  <c r="X3387" i="1"/>
  <c r="Z3387" i="1"/>
  <c r="AA3387" i="1"/>
  <c r="T3387" i="1"/>
  <c r="AB3387" i="1"/>
  <c r="V3387" i="1"/>
  <c r="R3387" i="1"/>
  <c r="Y3387" i="1"/>
  <c r="AC3379" i="1"/>
  <c r="S3379" i="1"/>
  <c r="W3379" i="1"/>
  <c r="X3379" i="1"/>
  <c r="T3379" i="1"/>
  <c r="V3379" i="1"/>
  <c r="Y3379" i="1"/>
  <c r="R3379" i="1"/>
  <c r="Z3379" i="1"/>
  <c r="AA3379" i="1"/>
  <c r="AB3379" i="1"/>
  <c r="AC3371" i="1"/>
  <c r="S3371" i="1"/>
  <c r="AB3371" i="1"/>
  <c r="W3371" i="1"/>
  <c r="X3371" i="1"/>
  <c r="Z3371" i="1"/>
  <c r="T3371" i="1"/>
  <c r="Y3371" i="1"/>
  <c r="R3371" i="1"/>
  <c r="V3371" i="1"/>
  <c r="AA3371" i="1"/>
  <c r="AC3363" i="1"/>
  <c r="S3363" i="1"/>
  <c r="R3363" i="1"/>
  <c r="Z3363" i="1"/>
  <c r="AA3363" i="1"/>
  <c r="AB3363" i="1"/>
  <c r="W3363" i="1"/>
  <c r="X3363" i="1"/>
  <c r="T3363" i="1"/>
  <c r="V3363" i="1"/>
  <c r="Y3363" i="1"/>
  <c r="AC3355" i="1"/>
  <c r="V3355" i="1"/>
  <c r="R3355" i="1"/>
  <c r="Y3355" i="1"/>
  <c r="AA3355" i="1"/>
  <c r="AB3355" i="1"/>
  <c r="W3355" i="1"/>
  <c r="X3355" i="1"/>
  <c r="Z3355" i="1"/>
  <c r="T3355" i="1"/>
  <c r="S3355" i="1"/>
  <c r="AC3347" i="1"/>
  <c r="S3347" i="1"/>
  <c r="AA3347" i="1"/>
  <c r="AB3347" i="1"/>
  <c r="W3347" i="1"/>
  <c r="X3347" i="1"/>
  <c r="T3347" i="1"/>
  <c r="V3347" i="1"/>
  <c r="Y3347" i="1"/>
  <c r="Z3347" i="1"/>
  <c r="R3347" i="1"/>
  <c r="AC3339" i="1"/>
  <c r="S3339" i="1"/>
  <c r="R3339" i="1"/>
  <c r="Y3339" i="1"/>
  <c r="AA3339" i="1"/>
  <c r="AB3339" i="1"/>
  <c r="W3339" i="1"/>
  <c r="X3339" i="1"/>
  <c r="Z3339" i="1"/>
  <c r="T3339" i="1"/>
  <c r="V3339" i="1"/>
  <c r="AC3331" i="1"/>
  <c r="S3331" i="1"/>
  <c r="W3331" i="1"/>
  <c r="X3331" i="1"/>
  <c r="Y3331" i="1"/>
  <c r="R3331" i="1"/>
  <c r="Z3331" i="1"/>
  <c r="AA3331" i="1"/>
  <c r="AB3331" i="1"/>
  <c r="T3331" i="1"/>
  <c r="V3331" i="1"/>
  <c r="AC3323" i="1"/>
  <c r="S3323" i="1"/>
  <c r="X3323" i="1"/>
  <c r="Y3323" i="1"/>
  <c r="R3323" i="1"/>
  <c r="Z3323" i="1"/>
  <c r="AA3323" i="1"/>
  <c r="AB3323" i="1"/>
  <c r="T3323" i="1"/>
  <c r="V3323" i="1"/>
  <c r="W3323" i="1"/>
  <c r="AC3315" i="1"/>
  <c r="S3315" i="1"/>
  <c r="W3315" i="1"/>
  <c r="X3315" i="1"/>
  <c r="Z3315" i="1"/>
  <c r="R3315" i="1"/>
  <c r="Y3315" i="1"/>
  <c r="AA3315" i="1"/>
  <c r="AB3315" i="1"/>
  <c r="T3315" i="1"/>
  <c r="V3315" i="1"/>
  <c r="AC3307" i="1"/>
  <c r="S3307" i="1"/>
  <c r="X3307" i="1"/>
  <c r="Z3307" i="1"/>
  <c r="R3307" i="1"/>
  <c r="Y3307" i="1"/>
  <c r="AA3307" i="1"/>
  <c r="AB3307" i="1"/>
  <c r="T3307" i="1"/>
  <c r="V3307" i="1"/>
  <c r="W3307" i="1"/>
  <c r="AC3299" i="1"/>
  <c r="AA3299" i="1"/>
  <c r="AB3299" i="1"/>
  <c r="T3299" i="1"/>
  <c r="V3299" i="1"/>
  <c r="W3299" i="1"/>
  <c r="X3299" i="1"/>
  <c r="Y3299" i="1"/>
  <c r="R3299" i="1"/>
  <c r="Z3299" i="1"/>
  <c r="S3299" i="1"/>
  <c r="AC3291" i="1"/>
  <c r="S3291" i="1"/>
  <c r="T3291" i="1"/>
  <c r="V3291" i="1"/>
  <c r="W3291" i="1"/>
  <c r="X3291" i="1"/>
  <c r="Y3291" i="1"/>
  <c r="R3291" i="1"/>
  <c r="Z3291" i="1"/>
  <c r="AA3291" i="1"/>
  <c r="AB3291" i="1"/>
  <c r="AC3283" i="1"/>
  <c r="S3283" i="1"/>
  <c r="T3283" i="1"/>
  <c r="V3283" i="1"/>
  <c r="W3283" i="1"/>
  <c r="X3283" i="1"/>
  <c r="Y3283" i="1"/>
  <c r="R3283" i="1"/>
  <c r="Z3283" i="1"/>
  <c r="AA3283" i="1"/>
  <c r="AB3283" i="1"/>
  <c r="AC3275" i="1"/>
  <c r="X3275" i="1"/>
  <c r="Z3275" i="1"/>
  <c r="R3275" i="1"/>
  <c r="Y3275" i="1"/>
  <c r="AA3275" i="1"/>
  <c r="AB3275" i="1"/>
  <c r="T3275" i="1"/>
  <c r="V3275" i="1"/>
  <c r="W3275" i="1"/>
  <c r="S3275" i="1"/>
  <c r="AC3267" i="1"/>
  <c r="S3267" i="1"/>
  <c r="X3267" i="1"/>
  <c r="Y3267" i="1"/>
  <c r="R3267" i="1"/>
  <c r="Z3267" i="1"/>
  <c r="AA3267" i="1"/>
  <c r="AB3267" i="1"/>
  <c r="T3267" i="1"/>
  <c r="V3267" i="1"/>
  <c r="W3267" i="1"/>
  <c r="AC3259" i="1"/>
  <c r="S3259" i="1"/>
  <c r="R3259" i="1"/>
  <c r="Z3259" i="1"/>
  <c r="AA3259" i="1"/>
  <c r="AB3259" i="1"/>
  <c r="T3259" i="1"/>
  <c r="V3259" i="1"/>
  <c r="W3259" i="1"/>
  <c r="X3259" i="1"/>
  <c r="Y3259" i="1"/>
  <c r="AC3251" i="1"/>
  <c r="S3251" i="1"/>
  <c r="AB3251" i="1"/>
  <c r="T3251" i="1"/>
  <c r="V3251" i="1"/>
  <c r="W3251" i="1"/>
  <c r="X3251" i="1"/>
  <c r="Z3251" i="1"/>
  <c r="R3251" i="1"/>
  <c r="Y3251" i="1"/>
  <c r="AA3251" i="1"/>
  <c r="AC3243" i="1"/>
  <c r="S3243" i="1"/>
  <c r="T3243" i="1"/>
  <c r="V3243" i="1"/>
  <c r="W3243" i="1"/>
  <c r="X3243" i="1"/>
  <c r="Z3243" i="1"/>
  <c r="R3243" i="1"/>
  <c r="Y3243" i="1"/>
  <c r="AA3243" i="1"/>
  <c r="AB3243" i="1"/>
  <c r="AC3235" i="1"/>
  <c r="S3235" i="1"/>
  <c r="R3235" i="1"/>
  <c r="Z3235" i="1"/>
  <c r="AA3235" i="1"/>
  <c r="AB3235" i="1"/>
  <c r="T3235" i="1"/>
  <c r="V3235" i="1"/>
  <c r="W3235" i="1"/>
  <c r="X3235" i="1"/>
  <c r="Y3235" i="1"/>
  <c r="AC3227" i="1"/>
  <c r="S3227" i="1"/>
  <c r="W3227" i="1"/>
  <c r="X3227" i="1"/>
  <c r="Y3227" i="1"/>
  <c r="R3227" i="1"/>
  <c r="Z3227" i="1"/>
  <c r="AA3227" i="1"/>
  <c r="AB3227" i="1"/>
  <c r="T3227" i="1"/>
  <c r="V3227" i="1"/>
  <c r="AC3219" i="1"/>
  <c r="S3219" i="1"/>
  <c r="AB3219" i="1"/>
  <c r="T3219" i="1"/>
  <c r="V3219" i="1"/>
  <c r="W3219" i="1"/>
  <c r="X3219" i="1"/>
  <c r="Y3219" i="1"/>
  <c r="R3219" i="1"/>
  <c r="Z3219" i="1"/>
  <c r="AA3219" i="1"/>
  <c r="AC3211" i="1"/>
  <c r="S3211" i="1"/>
  <c r="R3211" i="1"/>
  <c r="Z3211" i="1"/>
  <c r="AA3211" i="1"/>
  <c r="AB3211" i="1"/>
  <c r="T3211" i="1"/>
  <c r="V3211" i="1"/>
  <c r="W3211" i="1"/>
  <c r="X3211" i="1"/>
  <c r="Y3211" i="1"/>
  <c r="AC3203" i="1"/>
  <c r="S3203" i="1"/>
  <c r="AB3203" i="1"/>
  <c r="T3203" i="1"/>
  <c r="V3203" i="1"/>
  <c r="W3203" i="1"/>
  <c r="X3203" i="1"/>
  <c r="Y3203" i="1"/>
  <c r="R3203" i="1"/>
  <c r="Z3203" i="1"/>
  <c r="AA3203" i="1"/>
  <c r="AC3195" i="1"/>
  <c r="S3195" i="1"/>
  <c r="X3195" i="1"/>
  <c r="Y3195" i="1"/>
  <c r="R3195" i="1"/>
  <c r="Z3195" i="1"/>
  <c r="AA3195" i="1"/>
  <c r="AB3195" i="1"/>
  <c r="T3195" i="1"/>
  <c r="V3195" i="1"/>
  <c r="W3195" i="1"/>
  <c r="AC3187" i="1"/>
  <c r="S3187" i="1"/>
  <c r="Y3187" i="1"/>
  <c r="R3187" i="1"/>
  <c r="Z3187" i="1"/>
  <c r="AA3187" i="1"/>
  <c r="AB3187" i="1"/>
  <c r="T3187" i="1"/>
  <c r="V3187" i="1"/>
  <c r="W3187" i="1"/>
  <c r="X3187" i="1"/>
  <c r="AC3179" i="1"/>
  <c r="S3179" i="1"/>
  <c r="R3179" i="1"/>
  <c r="Z3179" i="1"/>
  <c r="AA3179" i="1"/>
  <c r="AB3179" i="1"/>
  <c r="T3179" i="1"/>
  <c r="V3179" i="1"/>
  <c r="W3179" i="1"/>
  <c r="X3179" i="1"/>
  <c r="Y3179" i="1"/>
  <c r="AC3171" i="1"/>
  <c r="S3171" i="1"/>
  <c r="R3171" i="1"/>
  <c r="Z3171" i="1"/>
  <c r="AA3171" i="1"/>
  <c r="AB3171" i="1"/>
  <c r="T3171" i="1"/>
  <c r="V3171" i="1"/>
  <c r="W3171" i="1"/>
  <c r="X3171" i="1"/>
  <c r="Y3171" i="1"/>
  <c r="AC3163" i="1"/>
  <c r="S3163" i="1"/>
  <c r="AA3163" i="1"/>
  <c r="AB3163" i="1"/>
  <c r="T3163" i="1"/>
  <c r="V3163" i="1"/>
  <c r="W3163" i="1"/>
  <c r="X3163" i="1"/>
  <c r="Y3163" i="1"/>
  <c r="R3163" i="1"/>
  <c r="Z3163" i="1"/>
  <c r="AC3155" i="1"/>
  <c r="S3155" i="1"/>
  <c r="T3155" i="1"/>
  <c r="V3155" i="1"/>
  <c r="W3155" i="1"/>
  <c r="X3155" i="1"/>
  <c r="Y3155" i="1"/>
  <c r="R3155" i="1"/>
  <c r="Z3155" i="1"/>
  <c r="AA3155" i="1"/>
  <c r="AB3155" i="1"/>
  <c r="AC3147" i="1"/>
  <c r="S3147" i="1"/>
  <c r="R3147" i="1"/>
  <c r="Z3147" i="1"/>
  <c r="AA3147" i="1"/>
  <c r="AB3147" i="1"/>
  <c r="T3147" i="1"/>
  <c r="V3147" i="1"/>
  <c r="W3147" i="1"/>
  <c r="X3147" i="1"/>
  <c r="Y3147" i="1"/>
  <c r="AC3139" i="1"/>
  <c r="S3139" i="1"/>
  <c r="V3139" i="1"/>
  <c r="W3139" i="1"/>
  <c r="X3139" i="1"/>
  <c r="Y3139" i="1"/>
  <c r="R3139" i="1"/>
  <c r="Z3139" i="1"/>
  <c r="AA3139" i="1"/>
  <c r="AB3139" i="1"/>
  <c r="T3139" i="1"/>
  <c r="AC3131" i="1"/>
  <c r="S3131" i="1"/>
  <c r="AA3131" i="1"/>
  <c r="AB3131" i="1"/>
  <c r="T3131" i="1"/>
  <c r="V3131" i="1"/>
  <c r="W3131" i="1"/>
  <c r="X3131" i="1"/>
  <c r="Y3131" i="1"/>
  <c r="R3131" i="1"/>
  <c r="Z3131" i="1"/>
  <c r="AC3123" i="1"/>
  <c r="S3123" i="1"/>
  <c r="AA3123" i="1"/>
  <c r="AB3123" i="1"/>
  <c r="T3123" i="1"/>
  <c r="V3123" i="1"/>
  <c r="W3123" i="1"/>
  <c r="X3123" i="1"/>
  <c r="Y3123" i="1"/>
  <c r="R3123" i="1"/>
  <c r="Z3123" i="1"/>
  <c r="AC3115" i="1"/>
  <c r="R3115" i="1"/>
  <c r="Z3115" i="1"/>
  <c r="AA3115" i="1"/>
  <c r="AB3115" i="1"/>
  <c r="T3115" i="1"/>
  <c r="V3115" i="1"/>
  <c r="W3115" i="1"/>
  <c r="X3115" i="1"/>
  <c r="Y3115" i="1"/>
  <c r="S3115" i="1"/>
  <c r="AC3107" i="1"/>
  <c r="S3107" i="1"/>
  <c r="AB3107" i="1"/>
  <c r="T3107" i="1"/>
  <c r="V3107" i="1"/>
  <c r="W3107" i="1"/>
  <c r="X3107" i="1"/>
  <c r="Y3107" i="1"/>
  <c r="R3107" i="1"/>
  <c r="Z3107" i="1"/>
  <c r="AA3107" i="1"/>
  <c r="AC3099" i="1"/>
  <c r="S3099" i="1"/>
  <c r="Y3099" i="1"/>
  <c r="R3099" i="1"/>
  <c r="Z3099" i="1"/>
  <c r="AA3099" i="1"/>
  <c r="AB3099" i="1"/>
  <c r="T3099" i="1"/>
  <c r="W3099" i="1"/>
  <c r="X3099" i="1"/>
  <c r="V3099" i="1"/>
  <c r="AC3091" i="1"/>
  <c r="S3091" i="1"/>
  <c r="X3091" i="1"/>
  <c r="Y3091" i="1"/>
  <c r="R3091" i="1"/>
  <c r="Z3091" i="1"/>
  <c r="AA3091" i="1"/>
  <c r="AB3091" i="1"/>
  <c r="T3091" i="1"/>
  <c r="V3091" i="1"/>
  <c r="W3091" i="1"/>
  <c r="AC3083" i="1"/>
  <c r="S3083" i="1"/>
  <c r="AB3083" i="1"/>
  <c r="T3083" i="1"/>
  <c r="V3083" i="1"/>
  <c r="W3083" i="1"/>
  <c r="X3083" i="1"/>
  <c r="Y3083" i="1"/>
  <c r="R3083" i="1"/>
  <c r="Z3083" i="1"/>
  <c r="AA3083" i="1"/>
  <c r="AC3075" i="1"/>
  <c r="S3075" i="1"/>
  <c r="AA3075" i="1"/>
  <c r="AB3075" i="1"/>
  <c r="T3075" i="1"/>
  <c r="V3075" i="1"/>
  <c r="W3075" i="1"/>
  <c r="X3075" i="1"/>
  <c r="Y3075" i="1"/>
  <c r="R3075" i="1"/>
  <c r="Z3075" i="1"/>
  <c r="AC3067" i="1"/>
  <c r="S3067" i="1"/>
  <c r="W3067" i="1"/>
  <c r="X3067" i="1"/>
  <c r="Y3067" i="1"/>
  <c r="R3067" i="1"/>
  <c r="Z3067" i="1"/>
  <c r="AA3067" i="1"/>
  <c r="AB3067" i="1"/>
  <c r="T3067" i="1"/>
  <c r="V3067" i="1"/>
  <c r="AC3059" i="1"/>
  <c r="S3059" i="1"/>
  <c r="Y3059" i="1"/>
  <c r="R3059" i="1"/>
  <c r="Z3059" i="1"/>
  <c r="AA3059" i="1"/>
  <c r="AB3059" i="1"/>
  <c r="T3059" i="1"/>
  <c r="V3059" i="1"/>
  <c r="W3059" i="1"/>
  <c r="X3059" i="1"/>
  <c r="AC3051" i="1"/>
  <c r="S3051" i="1"/>
  <c r="T3051" i="1"/>
  <c r="V3051" i="1"/>
  <c r="W3051" i="1"/>
  <c r="X3051" i="1"/>
  <c r="Y3051" i="1"/>
  <c r="R3051" i="1"/>
  <c r="Z3051" i="1"/>
  <c r="AA3051" i="1"/>
  <c r="AB3051" i="1"/>
  <c r="AC3043" i="1"/>
  <c r="S3043" i="1"/>
  <c r="AA3043" i="1"/>
  <c r="AB3043" i="1"/>
  <c r="T3043" i="1"/>
  <c r="V3043" i="1"/>
  <c r="W3043" i="1"/>
  <c r="X3043" i="1"/>
  <c r="Y3043" i="1"/>
  <c r="R3043" i="1"/>
  <c r="Z3043" i="1"/>
  <c r="AC3035" i="1"/>
  <c r="S3035" i="1"/>
  <c r="AB3035" i="1"/>
  <c r="T3035" i="1"/>
  <c r="V3035" i="1"/>
  <c r="W3035" i="1"/>
  <c r="X3035" i="1"/>
  <c r="Y3035" i="1"/>
  <c r="R3035" i="1"/>
  <c r="Z3035" i="1"/>
  <c r="AA3035" i="1"/>
  <c r="AC3027" i="1"/>
  <c r="X3027" i="1"/>
  <c r="Y3027" i="1"/>
  <c r="R3027" i="1"/>
  <c r="Z3027" i="1"/>
  <c r="AA3027" i="1"/>
  <c r="AB3027" i="1"/>
  <c r="T3027" i="1"/>
  <c r="V3027" i="1"/>
  <c r="W3027" i="1"/>
  <c r="S3027" i="1"/>
  <c r="AC3019" i="1"/>
  <c r="S3019" i="1"/>
  <c r="AA3019" i="1"/>
  <c r="AB3019" i="1"/>
  <c r="T3019" i="1"/>
  <c r="V3019" i="1"/>
  <c r="W3019" i="1"/>
  <c r="X3019" i="1"/>
  <c r="Y3019" i="1"/>
  <c r="R3019" i="1"/>
  <c r="Z3019" i="1"/>
  <c r="AC3011" i="1"/>
  <c r="W3011" i="1"/>
  <c r="X3011" i="1"/>
  <c r="Y3011" i="1"/>
  <c r="R3011" i="1"/>
  <c r="Z3011" i="1"/>
  <c r="AA3011" i="1"/>
  <c r="AB3011" i="1"/>
  <c r="T3011" i="1"/>
  <c r="V3011" i="1"/>
  <c r="S3011" i="1"/>
  <c r="AC3003" i="1"/>
  <c r="S3003" i="1"/>
  <c r="R3003" i="1"/>
  <c r="Z3003" i="1"/>
  <c r="AA3003" i="1"/>
  <c r="AB3003" i="1"/>
  <c r="T3003" i="1"/>
  <c r="V3003" i="1"/>
  <c r="W3003" i="1"/>
  <c r="X3003" i="1"/>
  <c r="Y3003" i="1"/>
  <c r="AC2995" i="1"/>
  <c r="S2995" i="1"/>
  <c r="T2995" i="1"/>
  <c r="V2995" i="1"/>
  <c r="W2995" i="1"/>
  <c r="X2995" i="1"/>
  <c r="Y2995" i="1"/>
  <c r="R2995" i="1"/>
  <c r="Z2995" i="1"/>
  <c r="AA2995" i="1"/>
  <c r="AB2995" i="1"/>
  <c r="AC2987" i="1"/>
  <c r="S2987" i="1"/>
  <c r="T2987" i="1"/>
  <c r="V2987" i="1"/>
  <c r="W2987" i="1"/>
  <c r="X2987" i="1"/>
  <c r="Y2987" i="1"/>
  <c r="R2987" i="1"/>
  <c r="Z2987" i="1"/>
  <c r="AA2987" i="1"/>
  <c r="AB2987" i="1"/>
  <c r="AC2979" i="1"/>
  <c r="S2979" i="1"/>
  <c r="R2979" i="1"/>
  <c r="Z2979" i="1"/>
  <c r="AA2979" i="1"/>
  <c r="AB2979" i="1"/>
  <c r="T2979" i="1"/>
  <c r="V2979" i="1"/>
  <c r="W2979" i="1"/>
  <c r="X2979" i="1"/>
  <c r="Y2979" i="1"/>
  <c r="AC2971" i="1"/>
  <c r="S2971" i="1"/>
  <c r="V2971" i="1"/>
  <c r="W2971" i="1"/>
  <c r="T2971" i="1"/>
  <c r="X2971" i="1"/>
  <c r="Y2971" i="1"/>
  <c r="Z2971" i="1"/>
  <c r="AB2971" i="1"/>
  <c r="R2971" i="1"/>
  <c r="AA2971" i="1"/>
  <c r="AC2963" i="1"/>
  <c r="S2963" i="1"/>
  <c r="V2963" i="1"/>
  <c r="W2963" i="1"/>
  <c r="AB2963" i="1"/>
  <c r="T2963" i="1"/>
  <c r="X2963" i="1"/>
  <c r="Z2963" i="1"/>
  <c r="Y2963" i="1"/>
  <c r="R2963" i="1"/>
  <c r="AA2963" i="1"/>
  <c r="AC2955" i="1"/>
  <c r="S2955" i="1"/>
  <c r="Z2955" i="1"/>
  <c r="AB2955" i="1"/>
  <c r="R2955" i="1"/>
  <c r="AA2955" i="1"/>
  <c r="V2955" i="1"/>
  <c r="W2955" i="1"/>
  <c r="T2955" i="1"/>
  <c r="X2955" i="1"/>
  <c r="Y2955" i="1"/>
  <c r="AC2947" i="1"/>
  <c r="S2947" i="1"/>
  <c r="T2947" i="1"/>
  <c r="X2947" i="1"/>
  <c r="Z2947" i="1"/>
  <c r="Y2947" i="1"/>
  <c r="R2947" i="1"/>
  <c r="AA2947" i="1"/>
  <c r="V2947" i="1"/>
  <c r="W2947" i="1"/>
  <c r="AB2947" i="1"/>
  <c r="AC2939" i="1"/>
  <c r="S2939" i="1"/>
  <c r="V2939" i="1"/>
  <c r="W2939" i="1"/>
  <c r="T2939" i="1"/>
  <c r="X2939" i="1"/>
  <c r="Y2939" i="1"/>
  <c r="Z2939" i="1"/>
  <c r="AB2939" i="1"/>
  <c r="R2939" i="1"/>
  <c r="AA2939" i="1"/>
  <c r="AC2931" i="1"/>
  <c r="X2931" i="1"/>
  <c r="Z2931" i="1"/>
  <c r="Y2931" i="1"/>
  <c r="R2931" i="1"/>
  <c r="AA2931" i="1"/>
  <c r="V2931" i="1"/>
  <c r="W2931" i="1"/>
  <c r="AB2931" i="1"/>
  <c r="T2931" i="1"/>
  <c r="S2931" i="1"/>
  <c r="AC2923" i="1"/>
  <c r="S2923" i="1"/>
  <c r="Z2923" i="1"/>
  <c r="Y2923" i="1"/>
  <c r="R2923" i="1"/>
  <c r="AA2923" i="1"/>
  <c r="T2923" i="1"/>
  <c r="V2923" i="1"/>
  <c r="W2923" i="1"/>
  <c r="AB2923" i="1"/>
  <c r="X2923" i="1"/>
  <c r="AC2915" i="1"/>
  <c r="S2915" i="1"/>
  <c r="R2915" i="1"/>
  <c r="AA2915" i="1"/>
  <c r="AB2915" i="1"/>
  <c r="T2915" i="1"/>
  <c r="V2915" i="1"/>
  <c r="W2915" i="1"/>
  <c r="Y2915" i="1"/>
  <c r="Z2915" i="1"/>
  <c r="X2915" i="1"/>
  <c r="AC2907" i="1"/>
  <c r="S2907" i="1"/>
  <c r="Z2907" i="1"/>
  <c r="Y2907" i="1"/>
  <c r="R2907" i="1"/>
  <c r="AA2907" i="1"/>
  <c r="AB2907" i="1"/>
  <c r="T2907" i="1"/>
  <c r="V2907" i="1"/>
  <c r="W2907" i="1"/>
  <c r="X2907" i="1"/>
  <c r="AC2899" i="1"/>
  <c r="S2899" i="1"/>
  <c r="AB2899" i="1"/>
  <c r="T2899" i="1"/>
  <c r="V2899" i="1"/>
  <c r="W2899" i="1"/>
  <c r="X2899" i="1"/>
  <c r="Z2899" i="1"/>
  <c r="Y2899" i="1"/>
  <c r="R2899" i="1"/>
  <c r="AA2899" i="1"/>
  <c r="AC2891" i="1"/>
  <c r="S2891" i="1"/>
  <c r="W2891" i="1"/>
  <c r="X2891" i="1"/>
  <c r="Z2891" i="1"/>
  <c r="Y2891" i="1"/>
  <c r="R2891" i="1"/>
  <c r="AA2891" i="1"/>
  <c r="AB2891" i="1"/>
  <c r="T2891" i="1"/>
  <c r="V2891" i="1"/>
  <c r="AC2883" i="1"/>
  <c r="S2883" i="1"/>
  <c r="Y2883" i="1"/>
  <c r="Z2883" i="1"/>
  <c r="X2883" i="1"/>
  <c r="R2883" i="1"/>
  <c r="AA2883" i="1"/>
  <c r="AB2883" i="1"/>
  <c r="T2883" i="1"/>
  <c r="V2883" i="1"/>
  <c r="W2883" i="1"/>
  <c r="AC2875" i="1"/>
  <c r="S2875" i="1"/>
  <c r="X2875" i="1"/>
  <c r="Z2875" i="1"/>
  <c r="Y2875" i="1"/>
  <c r="R2875" i="1"/>
  <c r="AA2875" i="1"/>
  <c r="AB2875" i="1"/>
  <c r="T2875" i="1"/>
  <c r="V2875" i="1"/>
  <c r="W2875" i="1"/>
  <c r="AC2867" i="1"/>
  <c r="S2867" i="1"/>
  <c r="Z2867" i="1"/>
  <c r="Y2867" i="1"/>
  <c r="R2867" i="1"/>
  <c r="AA2867" i="1"/>
  <c r="AB2867" i="1"/>
  <c r="T2867" i="1"/>
  <c r="V2867" i="1"/>
  <c r="W2867" i="1"/>
  <c r="X2867" i="1"/>
  <c r="AC2859" i="1"/>
  <c r="S2859" i="1"/>
  <c r="V2859" i="1"/>
  <c r="Z2859" i="1"/>
  <c r="Y2859" i="1"/>
  <c r="R2859" i="1"/>
  <c r="AA2859" i="1"/>
  <c r="W2859" i="1"/>
  <c r="X2859" i="1"/>
  <c r="AB2859" i="1"/>
  <c r="T2859" i="1"/>
  <c r="AC2851" i="1"/>
  <c r="S2851" i="1"/>
  <c r="AB2851" i="1"/>
  <c r="T2851" i="1"/>
  <c r="V2851" i="1"/>
  <c r="W2851" i="1"/>
  <c r="Y2851" i="1"/>
  <c r="Z2851" i="1"/>
  <c r="X2851" i="1"/>
  <c r="R2851" i="1"/>
  <c r="AA2851" i="1"/>
  <c r="AC2843" i="1"/>
  <c r="S2843" i="1"/>
  <c r="T2843" i="1"/>
  <c r="V2843" i="1"/>
  <c r="W2843" i="1"/>
  <c r="X2843" i="1"/>
  <c r="Z2843" i="1"/>
  <c r="Y2843" i="1"/>
  <c r="R2843" i="1"/>
  <c r="AA2843" i="1"/>
  <c r="AB2843" i="1"/>
  <c r="AC2835" i="1"/>
  <c r="S2835" i="1"/>
  <c r="AB2835" i="1"/>
  <c r="T2835" i="1"/>
  <c r="V2835" i="1"/>
  <c r="W2835" i="1"/>
  <c r="X2835" i="1"/>
  <c r="Z2835" i="1"/>
  <c r="Y2835" i="1"/>
  <c r="R2835" i="1"/>
  <c r="AA2835" i="1"/>
  <c r="AC2827" i="1"/>
  <c r="S2827" i="1"/>
  <c r="T2827" i="1"/>
  <c r="V2827" i="1"/>
  <c r="W2827" i="1"/>
  <c r="X2827" i="1"/>
  <c r="Z2827" i="1"/>
  <c r="Y2827" i="1"/>
  <c r="R2827" i="1"/>
  <c r="AA2827" i="1"/>
  <c r="AB2827" i="1"/>
  <c r="AC2819" i="1"/>
  <c r="S2819" i="1"/>
  <c r="AB2819" i="1"/>
  <c r="T2819" i="1"/>
  <c r="V2819" i="1"/>
  <c r="W2819" i="1"/>
  <c r="Y2819" i="1"/>
  <c r="Z2819" i="1"/>
  <c r="X2819" i="1"/>
  <c r="R2819" i="1"/>
  <c r="AA2819" i="1"/>
  <c r="AC2811" i="1"/>
  <c r="R2811" i="1"/>
  <c r="T2811" i="1"/>
  <c r="V2811" i="1"/>
  <c r="X2811" i="1"/>
  <c r="Y2811" i="1"/>
  <c r="Z2811" i="1"/>
  <c r="AA2811" i="1"/>
  <c r="AB2811" i="1"/>
  <c r="W2811" i="1"/>
  <c r="S2811" i="1"/>
  <c r="AC2803" i="1"/>
  <c r="S2803" i="1"/>
  <c r="AA2803" i="1"/>
  <c r="AB2803" i="1"/>
  <c r="T2803" i="1"/>
  <c r="V2803" i="1"/>
  <c r="W2803" i="1"/>
  <c r="X2803" i="1"/>
  <c r="Z2803" i="1"/>
  <c r="Y2803" i="1"/>
  <c r="R2803" i="1"/>
  <c r="AC2795" i="1"/>
  <c r="S2795" i="1"/>
  <c r="Z2795" i="1"/>
  <c r="Y2795" i="1"/>
  <c r="R2795" i="1"/>
  <c r="AA2795" i="1"/>
  <c r="AB2795" i="1"/>
  <c r="T2795" i="1"/>
  <c r="V2795" i="1"/>
  <c r="W2795" i="1"/>
  <c r="X2795" i="1"/>
  <c r="AC2787" i="1"/>
  <c r="AA2787" i="1"/>
  <c r="AB2787" i="1"/>
  <c r="T2787" i="1"/>
  <c r="V2787" i="1"/>
  <c r="W2787" i="1"/>
  <c r="Y2787" i="1"/>
  <c r="Z2787" i="1"/>
  <c r="X2787" i="1"/>
  <c r="R2787" i="1"/>
  <c r="S2787" i="1"/>
  <c r="AC2779" i="1"/>
  <c r="S2779" i="1"/>
  <c r="AB2779" i="1"/>
  <c r="T2779" i="1"/>
  <c r="V2779" i="1"/>
  <c r="W2779" i="1"/>
  <c r="X2779" i="1"/>
  <c r="Z2779" i="1"/>
  <c r="Y2779" i="1"/>
  <c r="R2779" i="1"/>
  <c r="AA2779" i="1"/>
  <c r="AC2771" i="1"/>
  <c r="S2771" i="1"/>
  <c r="T2771" i="1"/>
  <c r="V2771" i="1"/>
  <c r="W2771" i="1"/>
  <c r="X2771" i="1"/>
  <c r="Z2771" i="1"/>
  <c r="Y2771" i="1"/>
  <c r="R2771" i="1"/>
  <c r="AA2771" i="1"/>
  <c r="AB2771" i="1"/>
  <c r="AC2763" i="1"/>
  <c r="X2763" i="1"/>
  <c r="Z2763" i="1"/>
  <c r="Y2763" i="1"/>
  <c r="R2763" i="1"/>
  <c r="AA2763" i="1"/>
  <c r="AB2763" i="1"/>
  <c r="T2763" i="1"/>
  <c r="V2763" i="1"/>
  <c r="W2763" i="1"/>
  <c r="S2763" i="1"/>
  <c r="AC2755" i="1"/>
  <c r="S2755" i="1"/>
  <c r="Y2755" i="1"/>
  <c r="Z2755" i="1"/>
  <c r="X2755" i="1"/>
  <c r="R2755" i="1"/>
  <c r="AA2755" i="1"/>
  <c r="AB2755" i="1"/>
  <c r="T2755" i="1"/>
  <c r="V2755" i="1"/>
  <c r="W2755" i="1"/>
  <c r="AC2747" i="1"/>
  <c r="S2747" i="1"/>
  <c r="X2747" i="1"/>
  <c r="Z2747" i="1"/>
  <c r="Y2747" i="1"/>
  <c r="R2747" i="1"/>
  <c r="AA2747" i="1"/>
  <c r="AB2747" i="1"/>
  <c r="T2747" i="1"/>
  <c r="V2747" i="1"/>
  <c r="W2747" i="1"/>
  <c r="AC2739" i="1"/>
  <c r="S2739" i="1"/>
  <c r="T2739" i="1"/>
  <c r="V2739" i="1"/>
  <c r="W2739" i="1"/>
  <c r="X2739" i="1"/>
  <c r="Z2739" i="1"/>
  <c r="Y2739" i="1"/>
  <c r="R2739" i="1"/>
  <c r="AA2739" i="1"/>
  <c r="AB2739" i="1"/>
  <c r="AC2731" i="1"/>
  <c r="S2731" i="1"/>
  <c r="T2731" i="1"/>
  <c r="V2731" i="1"/>
  <c r="W2731" i="1"/>
  <c r="X2731" i="1"/>
  <c r="Z2731" i="1"/>
  <c r="Y2731" i="1"/>
  <c r="R2731" i="1"/>
  <c r="AA2731" i="1"/>
  <c r="AB2731" i="1"/>
  <c r="AC2723" i="1"/>
  <c r="S2723" i="1"/>
  <c r="R2723" i="1"/>
  <c r="AA2723" i="1"/>
  <c r="AB2723" i="1"/>
  <c r="T2723" i="1"/>
  <c r="V2723" i="1"/>
  <c r="W2723" i="1"/>
  <c r="Y2723" i="1"/>
  <c r="X2723" i="1"/>
  <c r="Z2723" i="1"/>
  <c r="AC2715" i="1"/>
  <c r="S2715" i="1"/>
  <c r="V2715" i="1"/>
  <c r="W2715" i="1"/>
  <c r="X2715" i="1"/>
  <c r="Z2715" i="1"/>
  <c r="Y2715" i="1"/>
  <c r="R2715" i="1"/>
  <c r="AA2715" i="1"/>
  <c r="AB2715" i="1"/>
  <c r="T2715" i="1"/>
  <c r="AC2707" i="1"/>
  <c r="S2707" i="1"/>
  <c r="AB2707" i="1"/>
  <c r="T2707" i="1"/>
  <c r="V2707" i="1"/>
  <c r="W2707" i="1"/>
  <c r="X2707" i="1"/>
  <c r="Z2707" i="1"/>
  <c r="Y2707" i="1"/>
  <c r="R2707" i="1"/>
  <c r="AA2707" i="1"/>
  <c r="AC2699" i="1"/>
  <c r="S2699" i="1"/>
  <c r="R2699" i="1"/>
  <c r="AA2699" i="1"/>
  <c r="AB2699" i="1"/>
  <c r="T2699" i="1"/>
  <c r="V2699" i="1"/>
  <c r="W2699" i="1"/>
  <c r="X2699" i="1"/>
  <c r="Z2699" i="1"/>
  <c r="Y2699" i="1"/>
  <c r="AC2691" i="1"/>
  <c r="S2691" i="1"/>
  <c r="AB2691" i="1"/>
  <c r="T2691" i="1"/>
  <c r="V2691" i="1"/>
  <c r="W2691" i="1"/>
  <c r="Y2691" i="1"/>
  <c r="Z2691" i="1"/>
  <c r="X2691" i="1"/>
  <c r="R2691" i="1"/>
  <c r="AA2691" i="1"/>
  <c r="AC2683" i="1"/>
  <c r="S2683" i="1"/>
  <c r="X2683" i="1"/>
  <c r="Z2683" i="1"/>
  <c r="Y2683" i="1"/>
  <c r="R2683" i="1"/>
  <c r="AA2683" i="1"/>
  <c r="AB2683" i="1"/>
  <c r="T2683" i="1"/>
  <c r="V2683" i="1"/>
  <c r="W2683" i="1"/>
  <c r="AC2675" i="1"/>
  <c r="S2675" i="1"/>
  <c r="X2675" i="1"/>
  <c r="Z2675" i="1"/>
  <c r="Y2675" i="1"/>
  <c r="R2675" i="1"/>
  <c r="AA2675" i="1"/>
  <c r="AB2675" i="1"/>
  <c r="T2675" i="1"/>
  <c r="V2675" i="1"/>
  <c r="W2675" i="1"/>
  <c r="AC2667" i="1"/>
  <c r="S2667" i="1"/>
  <c r="R2667" i="1"/>
  <c r="AA2667" i="1"/>
  <c r="AB2667" i="1"/>
  <c r="T2667" i="1"/>
  <c r="V2667" i="1"/>
  <c r="W2667" i="1"/>
  <c r="X2667" i="1"/>
  <c r="Z2667" i="1"/>
  <c r="Y2667" i="1"/>
  <c r="AC2659" i="1"/>
  <c r="S2659" i="1"/>
  <c r="R2659" i="1"/>
  <c r="AA2659" i="1"/>
  <c r="AB2659" i="1"/>
  <c r="T2659" i="1"/>
  <c r="V2659" i="1"/>
  <c r="W2659" i="1"/>
  <c r="Y2659" i="1"/>
  <c r="Z2659" i="1"/>
  <c r="X2659" i="1"/>
  <c r="AC2651" i="1"/>
  <c r="AA2651" i="1"/>
  <c r="AB2651" i="1"/>
  <c r="T2651" i="1"/>
  <c r="V2651" i="1"/>
  <c r="W2651" i="1"/>
  <c r="X2651" i="1"/>
  <c r="Z2651" i="1"/>
  <c r="Y2651" i="1"/>
  <c r="R2651" i="1"/>
  <c r="S2651" i="1"/>
  <c r="AC2643" i="1"/>
  <c r="S2643" i="1"/>
  <c r="T2643" i="1"/>
  <c r="V2643" i="1"/>
  <c r="W2643" i="1"/>
  <c r="X2643" i="1"/>
  <c r="Z2643" i="1"/>
  <c r="Y2643" i="1"/>
  <c r="R2643" i="1"/>
  <c r="AA2643" i="1"/>
  <c r="AB2643" i="1"/>
  <c r="AC2635" i="1"/>
  <c r="S2635" i="1"/>
  <c r="W2635" i="1"/>
  <c r="X2635" i="1"/>
  <c r="Z2635" i="1"/>
  <c r="Y2635" i="1"/>
  <c r="R2635" i="1"/>
  <c r="AA2635" i="1"/>
  <c r="AB2635" i="1"/>
  <c r="T2635" i="1"/>
  <c r="V2635" i="1"/>
  <c r="AC2627" i="1"/>
  <c r="S2627" i="1"/>
  <c r="Z2627" i="1"/>
  <c r="X2627" i="1"/>
  <c r="R2627" i="1"/>
  <c r="AA2627" i="1"/>
  <c r="AB2627" i="1"/>
  <c r="T2627" i="1"/>
  <c r="V2627" i="1"/>
  <c r="W2627" i="1"/>
  <c r="Y2627" i="1"/>
  <c r="AC2619" i="1"/>
  <c r="AA2619" i="1"/>
  <c r="AB2619" i="1"/>
  <c r="S2619" i="1"/>
  <c r="R2619" i="1"/>
  <c r="W2619" i="1"/>
  <c r="X2619" i="1"/>
  <c r="T2619" i="1"/>
  <c r="Y2619" i="1"/>
  <c r="V2619" i="1"/>
  <c r="Z2619" i="1"/>
  <c r="AC2611" i="1"/>
  <c r="S2611" i="1"/>
  <c r="AB2611" i="1"/>
  <c r="Y2611" i="1"/>
  <c r="R2611" i="1"/>
  <c r="Z2611" i="1"/>
  <c r="T2611" i="1"/>
  <c r="V2611" i="1"/>
  <c r="W2611" i="1"/>
  <c r="X2611" i="1"/>
  <c r="AA2611" i="1"/>
  <c r="AC2603" i="1"/>
  <c r="S2603" i="1"/>
  <c r="W2603" i="1"/>
  <c r="X2603" i="1"/>
  <c r="Y2603" i="1"/>
  <c r="AA2603" i="1"/>
  <c r="Z2603" i="1"/>
  <c r="T2603" i="1"/>
  <c r="V2603" i="1"/>
  <c r="AB2603" i="1"/>
  <c r="R2603" i="1"/>
  <c r="AC2595" i="1"/>
  <c r="V2595" i="1"/>
  <c r="W2595" i="1"/>
  <c r="X2595" i="1"/>
  <c r="AA2595" i="1"/>
  <c r="AB2595" i="1"/>
  <c r="Y2595" i="1"/>
  <c r="R2595" i="1"/>
  <c r="Z2595" i="1"/>
  <c r="T2595" i="1"/>
  <c r="S2595" i="1"/>
  <c r="AC2587" i="1"/>
  <c r="S2587" i="1"/>
  <c r="X2587" i="1"/>
  <c r="Y2587" i="1"/>
  <c r="AA2587" i="1"/>
  <c r="Z2587" i="1"/>
  <c r="T2587" i="1"/>
  <c r="V2587" i="1"/>
  <c r="AB2587" i="1"/>
  <c r="R2587" i="1"/>
  <c r="W2587" i="1"/>
  <c r="AC2579" i="1"/>
  <c r="S2579" i="1"/>
  <c r="AB2579" i="1"/>
  <c r="Y2579" i="1"/>
  <c r="R2579" i="1"/>
  <c r="Z2579" i="1"/>
  <c r="T2579" i="1"/>
  <c r="V2579" i="1"/>
  <c r="W2579" i="1"/>
  <c r="X2579" i="1"/>
  <c r="AA2579" i="1"/>
  <c r="AC2571" i="1"/>
  <c r="Y2571" i="1"/>
  <c r="W2571" i="1"/>
  <c r="Z2571" i="1"/>
  <c r="AB2571" i="1"/>
  <c r="T2571" i="1"/>
  <c r="V2571" i="1"/>
  <c r="AA2571" i="1"/>
  <c r="R2571" i="1"/>
  <c r="X2571" i="1"/>
  <c r="S2571" i="1"/>
  <c r="AC2563" i="1"/>
  <c r="S2563" i="1"/>
  <c r="AB2563" i="1"/>
  <c r="T2563" i="1"/>
  <c r="V2563" i="1"/>
  <c r="R2563" i="1"/>
  <c r="W2563" i="1"/>
  <c r="AA2563" i="1"/>
  <c r="Y2563" i="1"/>
  <c r="X2563" i="1"/>
  <c r="Z2563" i="1"/>
  <c r="AC2555" i="1"/>
  <c r="S2555" i="1"/>
  <c r="Y2555" i="1"/>
  <c r="AA2555" i="1"/>
  <c r="Z2555" i="1"/>
  <c r="AB2555" i="1"/>
  <c r="T2555" i="1"/>
  <c r="V2555" i="1"/>
  <c r="R2555" i="1"/>
  <c r="W2555" i="1"/>
  <c r="X2555" i="1"/>
  <c r="AC2547" i="1"/>
  <c r="S2547" i="1"/>
  <c r="W2547" i="1"/>
  <c r="Y2547" i="1"/>
  <c r="X2547" i="1"/>
  <c r="Z2547" i="1"/>
  <c r="R2547" i="1"/>
  <c r="AA2547" i="1"/>
  <c r="AB2547" i="1"/>
  <c r="T2547" i="1"/>
  <c r="V2547" i="1"/>
  <c r="AC2539" i="1"/>
  <c r="S2539" i="1"/>
  <c r="Y2539" i="1"/>
  <c r="X2539" i="1"/>
  <c r="Z2539" i="1"/>
  <c r="R2539" i="1"/>
  <c r="AA2539" i="1"/>
  <c r="AB2539" i="1"/>
  <c r="T2539" i="1"/>
  <c r="V2539" i="1"/>
  <c r="W2539" i="1"/>
  <c r="AC2531" i="1"/>
  <c r="S2531" i="1"/>
  <c r="AB2531" i="1"/>
  <c r="T2531" i="1"/>
  <c r="V2531" i="1"/>
  <c r="X2531" i="1"/>
  <c r="Y2531" i="1"/>
  <c r="W2531" i="1"/>
  <c r="Z2531" i="1"/>
  <c r="R2531" i="1"/>
  <c r="AA2531" i="1"/>
  <c r="AC2523" i="1"/>
  <c r="S2523" i="1"/>
  <c r="Y2523" i="1"/>
  <c r="X2523" i="1"/>
  <c r="Z2523" i="1"/>
  <c r="R2523" i="1"/>
  <c r="AA2523" i="1"/>
  <c r="AB2523" i="1"/>
  <c r="T2523" i="1"/>
  <c r="V2523" i="1"/>
  <c r="W2523" i="1"/>
  <c r="AC2515" i="1"/>
  <c r="S2515" i="1"/>
  <c r="V2515" i="1"/>
  <c r="W2515" i="1"/>
  <c r="Y2515" i="1"/>
  <c r="X2515" i="1"/>
  <c r="Z2515" i="1"/>
  <c r="R2515" i="1"/>
  <c r="AA2515" i="1"/>
  <c r="AB2515" i="1"/>
  <c r="T2515" i="1"/>
  <c r="AC2507" i="1"/>
  <c r="S2507" i="1"/>
  <c r="AB2507" i="1"/>
  <c r="T2507" i="1"/>
  <c r="V2507" i="1"/>
  <c r="W2507" i="1"/>
  <c r="Y2507" i="1"/>
  <c r="X2507" i="1"/>
  <c r="Z2507" i="1"/>
  <c r="R2507" i="1"/>
  <c r="AA2507" i="1"/>
  <c r="AC2499" i="1"/>
  <c r="S2499" i="1"/>
  <c r="V2499" i="1"/>
  <c r="X2499" i="1"/>
  <c r="Y2499" i="1"/>
  <c r="W2499" i="1"/>
  <c r="Z2499" i="1"/>
  <c r="R2499" i="1"/>
  <c r="AA2499" i="1"/>
  <c r="AB2499" i="1"/>
  <c r="T2499" i="1"/>
  <c r="AC2491" i="1"/>
  <c r="S2491" i="1"/>
  <c r="Z2491" i="1"/>
  <c r="R2491" i="1"/>
  <c r="AA2491" i="1"/>
  <c r="AB2491" i="1"/>
  <c r="T2491" i="1"/>
  <c r="V2491" i="1"/>
  <c r="W2491" i="1"/>
  <c r="Y2491" i="1"/>
  <c r="X2491" i="1"/>
  <c r="AC2483" i="1"/>
  <c r="AB2483" i="1"/>
  <c r="T2483" i="1"/>
  <c r="V2483" i="1"/>
  <c r="W2483" i="1"/>
  <c r="Y2483" i="1"/>
  <c r="X2483" i="1"/>
  <c r="Z2483" i="1"/>
  <c r="R2483" i="1"/>
  <c r="AA2483" i="1"/>
  <c r="S2483" i="1"/>
  <c r="AC2475" i="1"/>
  <c r="S2475" i="1"/>
  <c r="AB2475" i="1"/>
  <c r="T2475" i="1"/>
  <c r="V2475" i="1"/>
  <c r="W2475" i="1"/>
  <c r="Y2475" i="1"/>
  <c r="X2475" i="1"/>
  <c r="Z2475" i="1"/>
  <c r="R2475" i="1"/>
  <c r="AA2475" i="1"/>
  <c r="AC2467" i="1"/>
  <c r="S2467" i="1"/>
  <c r="AB2467" i="1"/>
  <c r="T2467" i="1"/>
  <c r="V2467" i="1"/>
  <c r="X2467" i="1"/>
  <c r="Y2467" i="1"/>
  <c r="W2467" i="1"/>
  <c r="Z2467" i="1"/>
  <c r="R2467" i="1"/>
  <c r="AA2467" i="1"/>
  <c r="AC2459" i="1"/>
  <c r="T2459" i="1"/>
  <c r="V2459" i="1"/>
  <c r="W2459" i="1"/>
  <c r="Y2459" i="1"/>
  <c r="X2459" i="1"/>
  <c r="Z2459" i="1"/>
  <c r="R2459" i="1"/>
  <c r="AA2459" i="1"/>
  <c r="AB2459" i="1"/>
  <c r="S2459" i="1"/>
  <c r="AC2451" i="1"/>
  <c r="S2451" i="1"/>
  <c r="Y2451" i="1"/>
  <c r="X2451" i="1"/>
  <c r="Z2451" i="1"/>
  <c r="R2451" i="1"/>
  <c r="AA2451" i="1"/>
  <c r="AB2451" i="1"/>
  <c r="T2451" i="1"/>
  <c r="V2451" i="1"/>
  <c r="W2451" i="1"/>
  <c r="AC2443" i="1"/>
  <c r="S2443" i="1"/>
  <c r="AB2443" i="1"/>
  <c r="T2443" i="1"/>
  <c r="V2443" i="1"/>
  <c r="W2443" i="1"/>
  <c r="Y2443" i="1"/>
  <c r="X2443" i="1"/>
  <c r="Z2443" i="1"/>
  <c r="R2443" i="1"/>
  <c r="AA2443" i="1"/>
  <c r="AC2435" i="1"/>
  <c r="S2435" i="1"/>
  <c r="T2435" i="1"/>
  <c r="V2435" i="1"/>
  <c r="X2435" i="1"/>
  <c r="Y2435" i="1"/>
  <c r="W2435" i="1"/>
  <c r="Z2435" i="1"/>
  <c r="R2435" i="1"/>
  <c r="AA2435" i="1"/>
  <c r="AB2435" i="1"/>
  <c r="AC2427" i="1"/>
  <c r="S2427" i="1"/>
  <c r="W2427" i="1"/>
  <c r="Y2427" i="1"/>
  <c r="X2427" i="1"/>
  <c r="Z2427" i="1"/>
  <c r="R2427" i="1"/>
  <c r="AA2427" i="1"/>
  <c r="AB2427" i="1"/>
  <c r="T2427" i="1"/>
  <c r="V2427" i="1"/>
  <c r="AC2419" i="1"/>
  <c r="S2419" i="1"/>
  <c r="Z2419" i="1"/>
  <c r="R2419" i="1"/>
  <c r="AA2419" i="1"/>
  <c r="AB2419" i="1"/>
  <c r="T2419" i="1"/>
  <c r="V2419" i="1"/>
  <c r="W2419" i="1"/>
  <c r="Y2419" i="1"/>
  <c r="X2419" i="1"/>
  <c r="AC2411" i="1"/>
  <c r="AB2411" i="1"/>
  <c r="T2411" i="1"/>
  <c r="V2411" i="1"/>
  <c r="W2411" i="1"/>
  <c r="Y2411" i="1"/>
  <c r="X2411" i="1"/>
  <c r="Z2411" i="1"/>
  <c r="R2411" i="1"/>
  <c r="AA2411" i="1"/>
  <c r="S2411" i="1"/>
  <c r="AC2403" i="1"/>
  <c r="S2403" i="1"/>
  <c r="Y2403" i="1"/>
  <c r="W2403" i="1"/>
  <c r="Z2403" i="1"/>
  <c r="R2403" i="1"/>
  <c r="AA2403" i="1"/>
  <c r="AB2403" i="1"/>
  <c r="T2403" i="1"/>
  <c r="V2403" i="1"/>
  <c r="X2403" i="1"/>
  <c r="AC2395" i="1"/>
  <c r="S2395" i="1"/>
  <c r="Y2395" i="1"/>
  <c r="X2395" i="1"/>
  <c r="Z2395" i="1"/>
  <c r="R2395" i="1"/>
  <c r="AA2395" i="1"/>
  <c r="AB2395" i="1"/>
  <c r="V2395" i="1"/>
  <c r="W2395" i="1"/>
  <c r="T2395" i="1"/>
  <c r="AC2387" i="1"/>
  <c r="S2387" i="1"/>
  <c r="R2387" i="1"/>
  <c r="AA2387" i="1"/>
  <c r="AB2387" i="1"/>
  <c r="T2387" i="1"/>
  <c r="V2387" i="1"/>
  <c r="W2387" i="1"/>
  <c r="Y2387" i="1"/>
  <c r="X2387" i="1"/>
  <c r="Z2387" i="1"/>
  <c r="AC2379" i="1"/>
  <c r="S2379" i="1"/>
  <c r="Z2379" i="1"/>
  <c r="R2379" i="1"/>
  <c r="AA2379" i="1"/>
  <c r="AB2379" i="1"/>
  <c r="T2379" i="1"/>
  <c r="V2379" i="1"/>
  <c r="W2379" i="1"/>
  <c r="Y2379" i="1"/>
  <c r="X2379" i="1"/>
  <c r="AC2371" i="1"/>
  <c r="S2371" i="1"/>
  <c r="T2371" i="1"/>
  <c r="V2371" i="1"/>
  <c r="X2371" i="1"/>
  <c r="Y2371" i="1"/>
  <c r="W2371" i="1"/>
  <c r="Z2371" i="1"/>
  <c r="R2371" i="1"/>
  <c r="AA2371" i="1"/>
  <c r="AB2371" i="1"/>
  <c r="AC2363" i="1"/>
  <c r="S2363" i="1"/>
  <c r="Y2363" i="1"/>
  <c r="X2363" i="1"/>
  <c r="Z2363" i="1"/>
  <c r="R2363" i="1"/>
  <c r="AA2363" i="1"/>
  <c r="AB2363" i="1"/>
  <c r="T2363" i="1"/>
  <c r="V2363" i="1"/>
  <c r="W2363" i="1"/>
  <c r="AC2355" i="1"/>
  <c r="S2355" i="1"/>
  <c r="AA2355" i="1"/>
  <c r="AB2355" i="1"/>
  <c r="T2355" i="1"/>
  <c r="V2355" i="1"/>
  <c r="W2355" i="1"/>
  <c r="Y2355" i="1"/>
  <c r="X2355" i="1"/>
  <c r="Z2355" i="1"/>
  <c r="R2355" i="1"/>
  <c r="AC2347" i="1"/>
  <c r="S2347" i="1"/>
  <c r="W2347" i="1"/>
  <c r="Y2347" i="1"/>
  <c r="X2347" i="1"/>
  <c r="Z2347" i="1"/>
  <c r="R2347" i="1"/>
  <c r="AA2347" i="1"/>
  <c r="AB2347" i="1"/>
  <c r="T2347" i="1"/>
  <c r="V2347" i="1"/>
  <c r="AC2339" i="1"/>
  <c r="S2339" i="1"/>
  <c r="T2339" i="1"/>
  <c r="V2339" i="1"/>
  <c r="X2339" i="1"/>
  <c r="Y2339" i="1"/>
  <c r="W2339" i="1"/>
  <c r="Z2339" i="1"/>
  <c r="R2339" i="1"/>
  <c r="AA2339" i="1"/>
  <c r="AB2339" i="1"/>
  <c r="AC2331" i="1"/>
  <c r="S2331" i="1"/>
  <c r="W2331" i="1"/>
  <c r="Y2331" i="1"/>
  <c r="X2331" i="1"/>
  <c r="Z2331" i="1"/>
  <c r="R2331" i="1"/>
  <c r="AA2331" i="1"/>
  <c r="AB2331" i="1"/>
  <c r="T2331" i="1"/>
  <c r="V2331" i="1"/>
  <c r="AC2323" i="1"/>
  <c r="Y2323" i="1"/>
  <c r="X2323" i="1"/>
  <c r="Z2323" i="1"/>
  <c r="R2323" i="1"/>
  <c r="AA2323" i="1"/>
  <c r="AB2323" i="1"/>
  <c r="T2323" i="1"/>
  <c r="V2323" i="1"/>
  <c r="W2323" i="1"/>
  <c r="S2323" i="1"/>
  <c r="AC2315" i="1"/>
  <c r="S2315" i="1"/>
  <c r="T2315" i="1"/>
  <c r="V2315" i="1"/>
  <c r="W2315" i="1"/>
  <c r="Y2315" i="1"/>
  <c r="X2315" i="1"/>
  <c r="Z2315" i="1"/>
  <c r="R2315" i="1"/>
  <c r="AA2315" i="1"/>
  <c r="AB2315" i="1"/>
  <c r="AC2307" i="1"/>
  <c r="Z2307" i="1"/>
  <c r="R2307" i="1"/>
  <c r="AA2307" i="1"/>
  <c r="AB2307" i="1"/>
  <c r="T2307" i="1"/>
  <c r="V2307" i="1"/>
  <c r="X2307" i="1"/>
  <c r="Y2307" i="1"/>
  <c r="W2307" i="1"/>
  <c r="S2307" i="1"/>
  <c r="AC2299" i="1"/>
  <c r="S2299" i="1"/>
  <c r="AB2299" i="1"/>
  <c r="T2299" i="1"/>
  <c r="V2299" i="1"/>
  <c r="W2299" i="1"/>
  <c r="Y2299" i="1"/>
  <c r="X2299" i="1"/>
  <c r="Z2299" i="1"/>
  <c r="R2299" i="1"/>
  <c r="AA2299" i="1"/>
  <c r="AC2291" i="1"/>
  <c r="S2291" i="1"/>
  <c r="W2291" i="1"/>
  <c r="Y2291" i="1"/>
  <c r="X2291" i="1"/>
  <c r="Z2291" i="1"/>
  <c r="R2291" i="1"/>
  <c r="AA2291" i="1"/>
  <c r="T2291" i="1"/>
  <c r="V2291" i="1"/>
  <c r="AB2291" i="1"/>
  <c r="AC2283" i="1"/>
  <c r="S2283" i="1"/>
  <c r="W2283" i="1"/>
  <c r="Y2283" i="1"/>
  <c r="X2283" i="1"/>
  <c r="Z2283" i="1"/>
  <c r="R2283" i="1"/>
  <c r="AA2283" i="1"/>
  <c r="AB2283" i="1"/>
  <c r="T2283" i="1"/>
  <c r="V2283" i="1"/>
  <c r="AC2275" i="1"/>
  <c r="S2275" i="1"/>
  <c r="AB2275" i="1"/>
  <c r="T2275" i="1"/>
  <c r="V2275" i="1"/>
  <c r="X2275" i="1"/>
  <c r="Y2275" i="1"/>
  <c r="W2275" i="1"/>
  <c r="Z2275" i="1"/>
  <c r="R2275" i="1"/>
  <c r="AA2275" i="1"/>
  <c r="AC2267" i="1"/>
  <c r="S2267" i="1"/>
  <c r="R2267" i="1"/>
  <c r="AA2267" i="1"/>
  <c r="AB2267" i="1"/>
  <c r="T2267" i="1"/>
  <c r="V2267" i="1"/>
  <c r="W2267" i="1"/>
  <c r="Y2267" i="1"/>
  <c r="X2267" i="1"/>
  <c r="Z2267" i="1"/>
  <c r="AC2259" i="1"/>
  <c r="S2259" i="1"/>
  <c r="W2259" i="1"/>
  <c r="Y2259" i="1"/>
  <c r="X2259" i="1"/>
  <c r="Z2259" i="1"/>
  <c r="R2259" i="1"/>
  <c r="AA2259" i="1"/>
  <c r="AB2259" i="1"/>
  <c r="T2259" i="1"/>
  <c r="V2259" i="1"/>
  <c r="AC2251" i="1"/>
  <c r="S2251" i="1"/>
  <c r="AB2251" i="1"/>
  <c r="T2251" i="1"/>
  <c r="V2251" i="1"/>
  <c r="W2251" i="1"/>
  <c r="Y2251" i="1"/>
  <c r="X2251" i="1"/>
  <c r="Z2251" i="1"/>
  <c r="R2251" i="1"/>
  <c r="AA2251" i="1"/>
  <c r="AC2243" i="1"/>
  <c r="S2243" i="1"/>
  <c r="R2243" i="1"/>
  <c r="AA2243" i="1"/>
  <c r="AB2243" i="1"/>
  <c r="T2243" i="1"/>
  <c r="V2243" i="1"/>
  <c r="X2243" i="1"/>
  <c r="Y2243" i="1"/>
  <c r="W2243" i="1"/>
  <c r="Z2243" i="1"/>
  <c r="AC2235" i="1"/>
  <c r="S2235" i="1"/>
  <c r="V2235" i="1"/>
  <c r="W2235" i="1"/>
  <c r="Y2235" i="1"/>
  <c r="X2235" i="1"/>
  <c r="Z2235" i="1"/>
  <c r="R2235" i="1"/>
  <c r="AA2235" i="1"/>
  <c r="AB2235" i="1"/>
  <c r="T2235" i="1"/>
  <c r="AC2227" i="1"/>
  <c r="V2227" i="1"/>
  <c r="W2227" i="1"/>
  <c r="Y2227" i="1"/>
  <c r="X2227" i="1"/>
  <c r="Z2227" i="1"/>
  <c r="R2227" i="1"/>
  <c r="AA2227" i="1"/>
  <c r="AB2227" i="1"/>
  <c r="T2227" i="1"/>
  <c r="S2227" i="1"/>
  <c r="AC2219" i="1"/>
  <c r="S2219" i="1"/>
  <c r="W2219" i="1"/>
  <c r="Y2219" i="1"/>
  <c r="X2219" i="1"/>
  <c r="Z2219" i="1"/>
  <c r="R2219" i="1"/>
  <c r="AA2219" i="1"/>
  <c r="AB2219" i="1"/>
  <c r="T2219" i="1"/>
  <c r="V2219" i="1"/>
  <c r="AC2211" i="1"/>
  <c r="S2211" i="1"/>
  <c r="X2211" i="1"/>
  <c r="Y2211" i="1"/>
  <c r="W2211" i="1"/>
  <c r="Z2211" i="1"/>
  <c r="R2211" i="1"/>
  <c r="AA2211" i="1"/>
  <c r="AB2211" i="1"/>
  <c r="T2211" i="1"/>
  <c r="V2211" i="1"/>
  <c r="AC2203" i="1"/>
  <c r="S2203" i="1"/>
  <c r="AB2203" i="1"/>
  <c r="T2203" i="1"/>
  <c r="V2203" i="1"/>
  <c r="W2203" i="1"/>
  <c r="Y2203" i="1"/>
  <c r="X2203" i="1"/>
  <c r="Z2203" i="1"/>
  <c r="R2203" i="1"/>
  <c r="AA2203" i="1"/>
  <c r="AC2195" i="1"/>
  <c r="S2195" i="1"/>
  <c r="Z2195" i="1"/>
  <c r="X2195" i="1"/>
  <c r="W2195" i="1"/>
  <c r="Y2195" i="1"/>
  <c r="AB2195" i="1"/>
  <c r="T2195" i="1"/>
  <c r="V2195" i="1"/>
  <c r="AA2195" i="1"/>
  <c r="R2195" i="1"/>
  <c r="AC2187" i="1"/>
  <c r="S2187" i="1"/>
  <c r="T2187" i="1"/>
  <c r="V2187" i="1"/>
  <c r="R2187" i="1"/>
  <c r="W2187" i="1"/>
  <c r="AA2187" i="1"/>
  <c r="X2187" i="1"/>
  <c r="Z2187" i="1"/>
  <c r="Y2187" i="1"/>
  <c r="AB2187" i="1"/>
  <c r="AC2179" i="1"/>
  <c r="S2179" i="1"/>
  <c r="V2179" i="1"/>
  <c r="R2179" i="1"/>
  <c r="W2179" i="1"/>
  <c r="Z2179" i="1"/>
  <c r="X2179" i="1"/>
  <c r="AA2179" i="1"/>
  <c r="Y2179" i="1"/>
  <c r="AB2179" i="1"/>
  <c r="T2179" i="1"/>
  <c r="AC2171" i="1"/>
  <c r="S2171" i="1"/>
  <c r="T2171" i="1"/>
  <c r="V2171" i="1"/>
  <c r="R2171" i="1"/>
  <c r="W2171" i="1"/>
  <c r="Z2171" i="1"/>
  <c r="X2171" i="1"/>
  <c r="AA2171" i="1"/>
  <c r="Y2171" i="1"/>
  <c r="AB2171" i="1"/>
  <c r="AC2163" i="1"/>
  <c r="S2163" i="1"/>
  <c r="AB2163" i="1"/>
  <c r="T2163" i="1"/>
  <c r="V2163" i="1"/>
  <c r="R2163" i="1"/>
  <c r="W2163" i="1"/>
  <c r="Z2163" i="1"/>
  <c r="X2163" i="1"/>
  <c r="AA2163" i="1"/>
  <c r="Y2163" i="1"/>
  <c r="AC2155" i="1"/>
  <c r="S2155" i="1"/>
  <c r="Y2155" i="1"/>
  <c r="AB2155" i="1"/>
  <c r="T2155" i="1"/>
  <c r="V2155" i="1"/>
  <c r="R2155" i="1"/>
  <c r="W2155" i="1"/>
  <c r="X2155" i="1"/>
  <c r="Z2155" i="1"/>
  <c r="AA2155" i="1"/>
  <c r="AC2147" i="1"/>
  <c r="S2147" i="1"/>
  <c r="AA2147" i="1"/>
  <c r="X2147" i="1"/>
  <c r="R2147" i="1"/>
  <c r="Y2147" i="1"/>
  <c r="AB2147" i="1"/>
  <c r="T2147" i="1"/>
  <c r="V2147" i="1"/>
  <c r="W2147" i="1"/>
  <c r="Z2147" i="1"/>
  <c r="AC2139" i="1"/>
  <c r="S2139" i="1"/>
  <c r="X2139" i="1"/>
  <c r="Z2139" i="1"/>
  <c r="Y2139" i="1"/>
  <c r="R2139" i="1"/>
  <c r="AA2139" i="1"/>
  <c r="AB2139" i="1"/>
  <c r="T2139" i="1"/>
  <c r="V2139" i="1"/>
  <c r="W2139" i="1"/>
  <c r="AC2131" i="1"/>
  <c r="S2131" i="1"/>
  <c r="R2131" i="1"/>
  <c r="AA2131" i="1"/>
  <c r="AB2131" i="1"/>
  <c r="T2131" i="1"/>
  <c r="V2131" i="1"/>
  <c r="W2131" i="1"/>
  <c r="X2131" i="1"/>
  <c r="Z2131" i="1"/>
  <c r="Y2131" i="1"/>
  <c r="AC2123" i="1"/>
  <c r="S2123" i="1"/>
  <c r="X2123" i="1"/>
  <c r="W2123" i="1"/>
  <c r="Y2123" i="1"/>
  <c r="Z2123" i="1"/>
  <c r="R2123" i="1"/>
  <c r="AA2123" i="1"/>
  <c r="AB2123" i="1"/>
  <c r="T2123" i="1"/>
  <c r="V2123" i="1"/>
  <c r="AC2115" i="1"/>
  <c r="S2115" i="1"/>
  <c r="Z2115" i="1"/>
  <c r="R2115" i="1"/>
  <c r="AA2115" i="1"/>
  <c r="AB2115" i="1"/>
  <c r="T2115" i="1"/>
  <c r="V2115" i="1"/>
  <c r="X2115" i="1"/>
  <c r="W2115" i="1"/>
  <c r="Y2115" i="1"/>
  <c r="AC2107" i="1"/>
  <c r="AA2107" i="1"/>
  <c r="AB2107" i="1"/>
  <c r="T2107" i="1"/>
  <c r="V2107" i="1"/>
  <c r="X2107" i="1"/>
  <c r="W2107" i="1"/>
  <c r="Y2107" i="1"/>
  <c r="Z2107" i="1"/>
  <c r="R2107" i="1"/>
  <c r="S2107" i="1"/>
  <c r="AC2099" i="1"/>
  <c r="S2099" i="1"/>
  <c r="T2099" i="1"/>
  <c r="V2099" i="1"/>
  <c r="X2099" i="1"/>
  <c r="W2099" i="1"/>
  <c r="Y2099" i="1"/>
  <c r="Z2099" i="1"/>
  <c r="R2099" i="1"/>
  <c r="AA2099" i="1"/>
  <c r="AB2099" i="1"/>
  <c r="AC2091" i="1"/>
  <c r="S2091" i="1"/>
  <c r="T2091" i="1"/>
  <c r="V2091" i="1"/>
  <c r="X2091" i="1"/>
  <c r="W2091" i="1"/>
  <c r="Y2091" i="1"/>
  <c r="Z2091" i="1"/>
  <c r="R2091" i="1"/>
  <c r="AA2091" i="1"/>
  <c r="AB2091" i="1"/>
  <c r="AC2083" i="1"/>
  <c r="S2083" i="1"/>
  <c r="T2083" i="1"/>
  <c r="V2083" i="1"/>
  <c r="X2083" i="1"/>
  <c r="W2083" i="1"/>
  <c r="Y2083" i="1"/>
  <c r="Z2083" i="1"/>
  <c r="R2083" i="1"/>
  <c r="AA2083" i="1"/>
  <c r="AB2083" i="1"/>
  <c r="AC2075" i="1"/>
  <c r="S2075" i="1"/>
  <c r="R2075" i="1"/>
  <c r="AA2075" i="1"/>
  <c r="AB2075" i="1"/>
  <c r="T2075" i="1"/>
  <c r="V2075" i="1"/>
  <c r="X2075" i="1"/>
  <c r="W2075" i="1"/>
  <c r="Y2075" i="1"/>
  <c r="Z2075" i="1"/>
  <c r="AC2067" i="1"/>
  <c r="S2067" i="1"/>
  <c r="R2067" i="1"/>
  <c r="AA2067" i="1"/>
  <c r="AB2067" i="1"/>
  <c r="T2067" i="1"/>
  <c r="V2067" i="1"/>
  <c r="X2067" i="1"/>
  <c r="W2067" i="1"/>
  <c r="Y2067" i="1"/>
  <c r="Z2067" i="1"/>
  <c r="AC2059" i="1"/>
  <c r="S2059" i="1"/>
  <c r="Y2059" i="1"/>
  <c r="Z2059" i="1"/>
  <c r="R2059" i="1"/>
  <c r="AA2059" i="1"/>
  <c r="AB2059" i="1"/>
  <c r="T2059" i="1"/>
  <c r="V2059" i="1"/>
  <c r="X2059" i="1"/>
  <c r="W2059" i="1"/>
  <c r="AC2051" i="1"/>
  <c r="S2051" i="1"/>
  <c r="Y2051" i="1"/>
  <c r="Z2051" i="1"/>
  <c r="R2051" i="1"/>
  <c r="AA2051" i="1"/>
  <c r="AB2051" i="1"/>
  <c r="T2051" i="1"/>
  <c r="V2051" i="1"/>
  <c r="X2051" i="1"/>
  <c r="W2051" i="1"/>
  <c r="AC2043" i="1"/>
  <c r="S2043" i="1"/>
  <c r="R2043" i="1"/>
  <c r="AA2043" i="1"/>
  <c r="AB2043" i="1"/>
  <c r="T2043" i="1"/>
  <c r="V2043" i="1"/>
  <c r="X2043" i="1"/>
  <c r="W2043" i="1"/>
  <c r="Y2043" i="1"/>
  <c r="Z2043" i="1"/>
  <c r="AC2035" i="1"/>
  <c r="S2035" i="1"/>
  <c r="AB2035" i="1"/>
  <c r="T2035" i="1"/>
  <c r="V2035" i="1"/>
  <c r="X2035" i="1"/>
  <c r="W2035" i="1"/>
  <c r="Y2035" i="1"/>
  <c r="Z2035" i="1"/>
  <c r="R2035" i="1"/>
  <c r="AA2035" i="1"/>
  <c r="AC2027" i="1"/>
  <c r="S2027" i="1"/>
  <c r="Z2027" i="1"/>
  <c r="R2027" i="1"/>
  <c r="AA2027" i="1"/>
  <c r="AB2027" i="1"/>
  <c r="T2027" i="1"/>
  <c r="V2027" i="1"/>
  <c r="X2027" i="1"/>
  <c r="W2027" i="1"/>
  <c r="Y2027" i="1"/>
  <c r="AC2019" i="1"/>
  <c r="S2019" i="1"/>
  <c r="R2019" i="1"/>
  <c r="AA2019" i="1"/>
  <c r="AB2019" i="1"/>
  <c r="T2019" i="1"/>
  <c r="V2019" i="1"/>
  <c r="X2019" i="1"/>
  <c r="W2019" i="1"/>
  <c r="Y2019" i="1"/>
  <c r="Z2019" i="1"/>
  <c r="AC2011" i="1"/>
  <c r="R2011" i="1"/>
  <c r="AA2011" i="1"/>
  <c r="AB2011" i="1"/>
  <c r="T2011" i="1"/>
  <c r="V2011" i="1"/>
  <c r="X2011" i="1"/>
  <c r="W2011" i="1"/>
  <c r="Y2011" i="1"/>
  <c r="Z2011" i="1"/>
  <c r="S2011" i="1"/>
  <c r="AC2003" i="1"/>
  <c r="S2003" i="1"/>
  <c r="Z2003" i="1"/>
  <c r="R2003" i="1"/>
  <c r="AA2003" i="1"/>
  <c r="AB2003" i="1"/>
  <c r="T2003" i="1"/>
  <c r="V2003" i="1"/>
  <c r="X2003" i="1"/>
  <c r="W2003" i="1"/>
  <c r="Y2003" i="1"/>
  <c r="AC1995" i="1"/>
  <c r="S1995" i="1"/>
  <c r="T1995" i="1"/>
  <c r="V1995" i="1"/>
  <c r="X1995" i="1"/>
  <c r="W1995" i="1"/>
  <c r="Y1995" i="1"/>
  <c r="Z1995" i="1"/>
  <c r="R1995" i="1"/>
  <c r="AA1995" i="1"/>
  <c r="AB1995" i="1"/>
  <c r="AC1987" i="1"/>
  <c r="S1987" i="1"/>
  <c r="Y1987" i="1"/>
  <c r="Z1987" i="1"/>
  <c r="R1987" i="1"/>
  <c r="AA1987" i="1"/>
  <c r="AB1987" i="1"/>
  <c r="T1987" i="1"/>
  <c r="V1987" i="1"/>
  <c r="X1987" i="1"/>
  <c r="W1987" i="1"/>
  <c r="AC1979" i="1"/>
  <c r="S1979" i="1"/>
  <c r="X1979" i="1"/>
  <c r="W1979" i="1"/>
  <c r="Y1979" i="1"/>
  <c r="Z1979" i="1"/>
  <c r="R1979" i="1"/>
  <c r="AA1979" i="1"/>
  <c r="AB1979" i="1"/>
  <c r="T1979" i="1"/>
  <c r="V1979" i="1"/>
  <c r="AC1971" i="1"/>
  <c r="S1971" i="1"/>
  <c r="AA1971" i="1"/>
  <c r="AB1971" i="1"/>
  <c r="T1971" i="1"/>
  <c r="V1971" i="1"/>
  <c r="X1971" i="1"/>
  <c r="W1971" i="1"/>
  <c r="Y1971" i="1"/>
  <c r="Z1971" i="1"/>
  <c r="R1971" i="1"/>
  <c r="AC1963" i="1"/>
  <c r="S1963" i="1"/>
  <c r="Y1963" i="1"/>
  <c r="Z1963" i="1"/>
  <c r="R1963" i="1"/>
  <c r="AA1963" i="1"/>
  <c r="AB1963" i="1"/>
  <c r="T1963" i="1"/>
  <c r="V1963" i="1"/>
  <c r="X1963" i="1"/>
  <c r="W1963" i="1"/>
  <c r="AC1955" i="1"/>
  <c r="S1955" i="1"/>
  <c r="Z1955" i="1"/>
  <c r="R1955" i="1"/>
  <c r="AA1955" i="1"/>
  <c r="AB1955" i="1"/>
  <c r="T1955" i="1"/>
  <c r="V1955" i="1"/>
  <c r="X1955" i="1"/>
  <c r="W1955" i="1"/>
  <c r="Y1955" i="1"/>
  <c r="AC1947" i="1"/>
  <c r="S1947" i="1"/>
  <c r="T1947" i="1"/>
  <c r="V1947" i="1"/>
  <c r="X1947" i="1"/>
  <c r="W1947" i="1"/>
  <c r="Y1947" i="1"/>
  <c r="Z1947" i="1"/>
  <c r="R1947" i="1"/>
  <c r="AA1947" i="1"/>
  <c r="AB1947" i="1"/>
  <c r="AC1939" i="1"/>
  <c r="S1939" i="1"/>
  <c r="AA1939" i="1"/>
  <c r="AB1939" i="1"/>
  <c r="T1939" i="1"/>
  <c r="V1939" i="1"/>
  <c r="X1939" i="1"/>
  <c r="W1939" i="1"/>
  <c r="Y1939" i="1"/>
  <c r="Z1939" i="1"/>
  <c r="R1939" i="1"/>
  <c r="AC1931" i="1"/>
  <c r="S1931" i="1"/>
  <c r="Z1931" i="1"/>
  <c r="R1931" i="1"/>
  <c r="AA1931" i="1"/>
  <c r="AB1931" i="1"/>
  <c r="T1931" i="1"/>
  <c r="V1931" i="1"/>
  <c r="X1931" i="1"/>
  <c r="W1931" i="1"/>
  <c r="Y1931" i="1"/>
  <c r="AC1923" i="1"/>
  <c r="Z1923" i="1"/>
  <c r="R1923" i="1"/>
  <c r="AA1923" i="1"/>
  <c r="AB1923" i="1"/>
  <c r="T1923" i="1"/>
  <c r="V1923" i="1"/>
  <c r="X1923" i="1"/>
  <c r="W1923" i="1"/>
  <c r="Y1923" i="1"/>
  <c r="S1923" i="1"/>
  <c r="AC1915" i="1"/>
  <c r="S1915" i="1"/>
  <c r="AA1915" i="1"/>
  <c r="AB1915" i="1"/>
  <c r="T1915" i="1"/>
  <c r="V1915" i="1"/>
  <c r="X1915" i="1"/>
  <c r="W1915" i="1"/>
  <c r="Y1915" i="1"/>
  <c r="Z1915" i="1"/>
  <c r="R1915" i="1"/>
  <c r="AC1907" i="1"/>
  <c r="X1907" i="1"/>
  <c r="W1907" i="1"/>
  <c r="Y1907" i="1"/>
  <c r="Z1907" i="1"/>
  <c r="R1907" i="1"/>
  <c r="AA1907" i="1"/>
  <c r="AB1907" i="1"/>
  <c r="T1907" i="1"/>
  <c r="V1907" i="1"/>
  <c r="S1907" i="1"/>
  <c r="AC1899" i="1"/>
  <c r="S1899" i="1"/>
  <c r="R1899" i="1"/>
  <c r="AA1899" i="1"/>
  <c r="AB1899" i="1"/>
  <c r="T1899" i="1"/>
  <c r="V1899" i="1"/>
  <c r="X1899" i="1"/>
  <c r="W1899" i="1"/>
  <c r="Y1899" i="1"/>
  <c r="Z1899" i="1"/>
  <c r="AC1891" i="1"/>
  <c r="S1891" i="1"/>
  <c r="AA1891" i="1"/>
  <c r="AB1891" i="1"/>
  <c r="T1891" i="1"/>
  <c r="V1891" i="1"/>
  <c r="X1891" i="1"/>
  <c r="W1891" i="1"/>
  <c r="Y1891" i="1"/>
  <c r="Z1891" i="1"/>
  <c r="R1891" i="1"/>
  <c r="AC1883" i="1"/>
  <c r="S1883" i="1"/>
  <c r="T1883" i="1"/>
  <c r="V1883" i="1"/>
  <c r="X1883" i="1"/>
  <c r="W1883" i="1"/>
  <c r="Y1883" i="1"/>
  <c r="Z1883" i="1"/>
  <c r="R1883" i="1"/>
  <c r="AA1883" i="1"/>
  <c r="AB1883" i="1"/>
  <c r="AC1875" i="1"/>
  <c r="S1875" i="1"/>
  <c r="R1875" i="1"/>
  <c r="AA1875" i="1"/>
  <c r="AB1875" i="1"/>
  <c r="T1875" i="1"/>
  <c r="V1875" i="1"/>
  <c r="X1875" i="1"/>
  <c r="W1875" i="1"/>
  <c r="Y1875" i="1"/>
  <c r="Z1875" i="1"/>
  <c r="AC1867" i="1"/>
  <c r="S1867" i="1"/>
  <c r="Y1867" i="1"/>
  <c r="Z1867" i="1"/>
  <c r="R1867" i="1"/>
  <c r="AA1867" i="1"/>
  <c r="AB1867" i="1"/>
  <c r="T1867" i="1"/>
  <c r="V1867" i="1"/>
  <c r="X1867" i="1"/>
  <c r="W1867" i="1"/>
  <c r="AC1859" i="1"/>
  <c r="S1859" i="1"/>
  <c r="T1859" i="1"/>
  <c r="V1859" i="1"/>
  <c r="X1859" i="1"/>
  <c r="W1859" i="1"/>
  <c r="Y1859" i="1"/>
  <c r="Z1859" i="1"/>
  <c r="R1859" i="1"/>
  <c r="AA1859" i="1"/>
  <c r="AB1859" i="1"/>
  <c r="AC1851" i="1"/>
  <c r="S1851" i="1"/>
  <c r="R1851" i="1"/>
  <c r="AA1851" i="1"/>
  <c r="AB1851" i="1"/>
  <c r="T1851" i="1"/>
  <c r="V1851" i="1"/>
  <c r="X1851" i="1"/>
  <c r="W1851" i="1"/>
  <c r="Y1851" i="1"/>
  <c r="Z1851" i="1"/>
  <c r="AC1843" i="1"/>
  <c r="S1843" i="1"/>
  <c r="W1843" i="1"/>
  <c r="Z1843" i="1"/>
  <c r="X1843" i="1"/>
  <c r="R1843" i="1"/>
  <c r="AA1843" i="1"/>
  <c r="AB1843" i="1"/>
  <c r="T1843" i="1"/>
  <c r="V1843" i="1"/>
  <c r="Y1843" i="1"/>
  <c r="AC1835" i="1"/>
  <c r="S1835" i="1"/>
  <c r="V1835" i="1"/>
  <c r="Y1835" i="1"/>
  <c r="W1835" i="1"/>
  <c r="Z1835" i="1"/>
  <c r="X1835" i="1"/>
  <c r="R1835" i="1"/>
  <c r="AA1835" i="1"/>
  <c r="AB1835" i="1"/>
  <c r="T1835" i="1"/>
  <c r="AC1827" i="1"/>
  <c r="W1827" i="1"/>
  <c r="Z1827" i="1"/>
  <c r="X1827" i="1"/>
  <c r="R1827" i="1"/>
  <c r="AA1827" i="1"/>
  <c r="AB1827" i="1"/>
  <c r="T1827" i="1"/>
  <c r="V1827" i="1"/>
  <c r="Y1827" i="1"/>
  <c r="S1827" i="1"/>
  <c r="AC1819" i="1"/>
  <c r="S1819" i="1"/>
  <c r="R1819" i="1"/>
  <c r="AA1819" i="1"/>
  <c r="AB1819" i="1"/>
  <c r="T1819" i="1"/>
  <c r="V1819" i="1"/>
  <c r="Y1819" i="1"/>
  <c r="W1819" i="1"/>
  <c r="Z1819" i="1"/>
  <c r="X1819" i="1"/>
  <c r="AC1811" i="1"/>
  <c r="S1811" i="1"/>
  <c r="R1811" i="1"/>
  <c r="AA1811" i="1"/>
  <c r="AB1811" i="1"/>
  <c r="T1811" i="1"/>
  <c r="V1811" i="1"/>
  <c r="Y1811" i="1"/>
  <c r="W1811" i="1"/>
  <c r="Z1811" i="1"/>
  <c r="X1811" i="1"/>
  <c r="AC1803" i="1"/>
  <c r="S1803" i="1"/>
  <c r="AB1803" i="1"/>
  <c r="T1803" i="1"/>
  <c r="V1803" i="1"/>
  <c r="Y1803" i="1"/>
  <c r="W1803" i="1"/>
  <c r="Z1803" i="1"/>
  <c r="X1803" i="1"/>
  <c r="R1803" i="1"/>
  <c r="AA1803" i="1"/>
  <c r="AC1795" i="1"/>
  <c r="S1795" i="1"/>
  <c r="V1795" i="1"/>
  <c r="Y1795" i="1"/>
  <c r="W1795" i="1"/>
  <c r="Z1795" i="1"/>
  <c r="X1795" i="1"/>
  <c r="R1795" i="1"/>
  <c r="AA1795" i="1"/>
  <c r="AB1795" i="1"/>
  <c r="T1795" i="1"/>
  <c r="AC1787" i="1"/>
  <c r="S1787" i="1"/>
  <c r="AB1787" i="1"/>
  <c r="V1787" i="1"/>
  <c r="Y1787" i="1"/>
  <c r="W1787" i="1"/>
  <c r="T1787" i="1"/>
  <c r="X1787" i="1"/>
  <c r="Z1787" i="1"/>
  <c r="R1787" i="1"/>
  <c r="AA1787" i="1"/>
  <c r="AC1779" i="1"/>
  <c r="S1779" i="1"/>
  <c r="AA1779" i="1"/>
  <c r="AB1779" i="1"/>
  <c r="Y1779" i="1"/>
  <c r="T1779" i="1"/>
  <c r="W1779" i="1"/>
  <c r="V1779" i="1"/>
  <c r="X1779" i="1"/>
  <c r="Z1779" i="1"/>
  <c r="R1779" i="1"/>
  <c r="AC1771" i="1"/>
  <c r="S1771" i="1"/>
  <c r="Z1771" i="1"/>
  <c r="R1771" i="1"/>
  <c r="AA1771" i="1"/>
  <c r="AB1771" i="1"/>
  <c r="T1771" i="1"/>
  <c r="W1771" i="1"/>
  <c r="V1771" i="1"/>
  <c r="X1771" i="1"/>
  <c r="Y1771" i="1"/>
  <c r="AC1763" i="1"/>
  <c r="S1763" i="1"/>
  <c r="Z1763" i="1"/>
  <c r="R1763" i="1"/>
  <c r="AA1763" i="1"/>
  <c r="AB1763" i="1"/>
  <c r="V1763" i="1"/>
  <c r="X1763" i="1"/>
  <c r="Y1763" i="1"/>
  <c r="W1763" i="1"/>
  <c r="T1763" i="1"/>
  <c r="AC1755" i="1"/>
  <c r="S1755" i="1"/>
  <c r="W1755" i="1"/>
  <c r="V1755" i="1"/>
  <c r="X1755" i="1"/>
  <c r="Y1755" i="1"/>
  <c r="Z1755" i="1"/>
  <c r="R1755" i="1"/>
  <c r="AA1755" i="1"/>
  <c r="T1755" i="1"/>
  <c r="AB1755" i="1"/>
  <c r="AC1747" i="1"/>
  <c r="S1747" i="1"/>
  <c r="AB1747" i="1"/>
  <c r="T1747" i="1"/>
  <c r="W1747" i="1"/>
  <c r="V1747" i="1"/>
  <c r="X1747" i="1"/>
  <c r="Y1747" i="1"/>
  <c r="Z1747" i="1"/>
  <c r="R1747" i="1"/>
  <c r="AA1747" i="1"/>
  <c r="AC1739" i="1"/>
  <c r="S1739" i="1"/>
  <c r="AA1739" i="1"/>
  <c r="AB1739" i="1"/>
  <c r="T1739" i="1"/>
  <c r="W1739" i="1"/>
  <c r="V1739" i="1"/>
  <c r="X1739" i="1"/>
  <c r="Y1739" i="1"/>
  <c r="Z1739" i="1"/>
  <c r="R1739" i="1"/>
  <c r="AC1731" i="1"/>
  <c r="S1731" i="1"/>
  <c r="V1731" i="1"/>
  <c r="W1731" i="1"/>
  <c r="T1731" i="1"/>
  <c r="X1731" i="1"/>
  <c r="Y1731" i="1"/>
  <c r="Z1731" i="1"/>
  <c r="R1731" i="1"/>
  <c r="AA1731" i="1"/>
  <c r="AB1731" i="1"/>
  <c r="AC1723" i="1"/>
  <c r="S1723" i="1"/>
  <c r="T1723" i="1"/>
  <c r="W1723" i="1"/>
  <c r="V1723" i="1"/>
  <c r="X1723" i="1"/>
  <c r="Y1723" i="1"/>
  <c r="Z1723" i="1"/>
  <c r="R1723" i="1"/>
  <c r="AA1723" i="1"/>
  <c r="AB1723" i="1"/>
  <c r="AC1715" i="1"/>
  <c r="S1715" i="1"/>
  <c r="Y1715" i="1"/>
  <c r="Z1715" i="1"/>
  <c r="R1715" i="1"/>
  <c r="AA1715" i="1"/>
  <c r="AB1715" i="1"/>
  <c r="T1715" i="1"/>
  <c r="W1715" i="1"/>
  <c r="V1715" i="1"/>
  <c r="X1715" i="1"/>
  <c r="AC1707" i="1"/>
  <c r="Y1707" i="1"/>
  <c r="Z1707" i="1"/>
  <c r="R1707" i="1"/>
  <c r="AA1707" i="1"/>
  <c r="AB1707" i="1"/>
  <c r="T1707" i="1"/>
  <c r="W1707" i="1"/>
  <c r="V1707" i="1"/>
  <c r="X1707" i="1"/>
  <c r="S1707" i="1"/>
  <c r="AC1699" i="1"/>
  <c r="S1699" i="1"/>
  <c r="Z1699" i="1"/>
  <c r="R1699" i="1"/>
  <c r="AA1699" i="1"/>
  <c r="AB1699" i="1"/>
  <c r="V1699" i="1"/>
  <c r="W1699" i="1"/>
  <c r="T1699" i="1"/>
  <c r="X1699" i="1"/>
  <c r="Y1699" i="1"/>
  <c r="AC1691" i="1"/>
  <c r="S1691" i="1"/>
  <c r="AB1691" i="1"/>
  <c r="T1691" i="1"/>
  <c r="W1691" i="1"/>
  <c r="V1691" i="1"/>
  <c r="X1691" i="1"/>
  <c r="Y1691" i="1"/>
  <c r="Z1691" i="1"/>
  <c r="R1691" i="1"/>
  <c r="AA1691" i="1"/>
  <c r="AC1683" i="1"/>
  <c r="AA1683" i="1"/>
  <c r="AB1683" i="1"/>
  <c r="T1683" i="1"/>
  <c r="W1683" i="1"/>
  <c r="V1683" i="1"/>
  <c r="X1683" i="1"/>
  <c r="Y1683" i="1"/>
  <c r="Z1683" i="1"/>
  <c r="R1683" i="1"/>
  <c r="S1683" i="1"/>
  <c r="AC1675" i="1"/>
  <c r="X1675" i="1"/>
  <c r="Y1675" i="1"/>
  <c r="Z1675" i="1"/>
  <c r="R1675" i="1"/>
  <c r="AA1675" i="1"/>
  <c r="AB1675" i="1"/>
  <c r="T1675" i="1"/>
  <c r="W1675" i="1"/>
  <c r="V1675" i="1"/>
  <c r="S1675" i="1"/>
  <c r="AC1667" i="1"/>
  <c r="S1667" i="1"/>
  <c r="V1667" i="1"/>
  <c r="W1667" i="1"/>
  <c r="T1667" i="1"/>
  <c r="X1667" i="1"/>
  <c r="Y1667" i="1"/>
  <c r="Z1667" i="1"/>
  <c r="R1667" i="1"/>
  <c r="AA1667" i="1"/>
  <c r="AB1667" i="1"/>
  <c r="AC1659" i="1"/>
  <c r="AB1659" i="1"/>
  <c r="T1659" i="1"/>
  <c r="W1659" i="1"/>
  <c r="V1659" i="1"/>
  <c r="X1659" i="1"/>
  <c r="Y1659" i="1"/>
  <c r="Z1659" i="1"/>
  <c r="R1659" i="1"/>
  <c r="AA1659" i="1"/>
  <c r="S1659" i="1"/>
  <c r="AC1651" i="1"/>
  <c r="S1651" i="1"/>
  <c r="Y1651" i="1"/>
  <c r="Z1651" i="1"/>
  <c r="R1651" i="1"/>
  <c r="AA1651" i="1"/>
  <c r="AB1651" i="1"/>
  <c r="T1651" i="1"/>
  <c r="W1651" i="1"/>
  <c r="V1651" i="1"/>
  <c r="X1651" i="1"/>
  <c r="AC1643" i="1"/>
  <c r="S1643" i="1"/>
  <c r="W1643" i="1"/>
  <c r="V1643" i="1"/>
  <c r="X1643" i="1"/>
  <c r="Y1643" i="1"/>
  <c r="Z1643" i="1"/>
  <c r="R1643" i="1"/>
  <c r="AA1643" i="1"/>
  <c r="AB1643" i="1"/>
  <c r="T1643" i="1"/>
  <c r="AC1635" i="1"/>
  <c r="S1635" i="1"/>
  <c r="V1635" i="1"/>
  <c r="W1635" i="1"/>
  <c r="T1635" i="1"/>
  <c r="X1635" i="1"/>
  <c r="Y1635" i="1"/>
  <c r="Z1635" i="1"/>
  <c r="R1635" i="1"/>
  <c r="AA1635" i="1"/>
  <c r="AB1635" i="1"/>
  <c r="AC1627" i="1"/>
  <c r="S1627" i="1"/>
  <c r="Z1627" i="1"/>
  <c r="R1627" i="1"/>
  <c r="AA1627" i="1"/>
  <c r="AB1627" i="1"/>
  <c r="T1627" i="1"/>
  <c r="W1627" i="1"/>
  <c r="V1627" i="1"/>
  <c r="X1627" i="1"/>
  <c r="Y1627" i="1"/>
  <c r="AC1619" i="1"/>
  <c r="S1619" i="1"/>
  <c r="R1619" i="1"/>
  <c r="AA1619" i="1"/>
  <c r="AB1619" i="1"/>
  <c r="T1619" i="1"/>
  <c r="W1619" i="1"/>
  <c r="V1619" i="1"/>
  <c r="X1619" i="1"/>
  <c r="Y1619" i="1"/>
  <c r="Z1619" i="1"/>
  <c r="AC1611" i="1"/>
  <c r="S1611" i="1"/>
  <c r="Y1611" i="1"/>
  <c r="Z1611" i="1"/>
  <c r="R1611" i="1"/>
  <c r="AA1611" i="1"/>
  <c r="AB1611" i="1"/>
  <c r="T1611" i="1"/>
  <c r="W1611" i="1"/>
  <c r="V1611" i="1"/>
  <c r="X1611" i="1"/>
  <c r="AC1603" i="1"/>
  <c r="S1603" i="1"/>
  <c r="AB1603" i="1"/>
  <c r="V1603" i="1"/>
  <c r="W1603" i="1"/>
  <c r="T1603" i="1"/>
  <c r="X1603" i="1"/>
  <c r="Y1603" i="1"/>
  <c r="Z1603" i="1"/>
  <c r="R1603" i="1"/>
  <c r="AA1603" i="1"/>
  <c r="AC1595" i="1"/>
  <c r="S1595" i="1"/>
  <c r="R1595" i="1"/>
  <c r="AA1595" i="1"/>
  <c r="AB1595" i="1"/>
  <c r="T1595" i="1"/>
  <c r="W1595" i="1"/>
  <c r="V1595" i="1"/>
  <c r="X1595" i="1"/>
  <c r="Y1595" i="1"/>
  <c r="Z1595" i="1"/>
  <c r="AC1587" i="1"/>
  <c r="S1587" i="1"/>
  <c r="AB1587" i="1"/>
  <c r="T1587" i="1"/>
  <c r="W1587" i="1"/>
  <c r="V1587" i="1"/>
  <c r="X1587" i="1"/>
  <c r="Y1587" i="1"/>
  <c r="Z1587" i="1"/>
  <c r="R1587" i="1"/>
  <c r="AA1587" i="1"/>
  <c r="AC1579" i="1"/>
  <c r="S1579" i="1"/>
  <c r="Z1579" i="1"/>
  <c r="R1579" i="1"/>
  <c r="AA1579" i="1"/>
  <c r="AB1579" i="1"/>
  <c r="T1579" i="1"/>
  <c r="W1579" i="1"/>
  <c r="V1579" i="1"/>
  <c r="X1579" i="1"/>
  <c r="Y1579" i="1"/>
  <c r="AC1571" i="1"/>
  <c r="S1571" i="1"/>
  <c r="W1571" i="1"/>
  <c r="T1571" i="1"/>
  <c r="X1571" i="1"/>
  <c r="Y1571" i="1"/>
  <c r="Z1571" i="1"/>
  <c r="R1571" i="1"/>
  <c r="AA1571" i="1"/>
  <c r="AB1571" i="1"/>
  <c r="V1571" i="1"/>
  <c r="AC1563" i="1"/>
  <c r="S1563" i="1"/>
  <c r="R1563" i="1"/>
  <c r="AA1563" i="1"/>
  <c r="AB1563" i="1"/>
  <c r="T1563" i="1"/>
  <c r="W1563" i="1"/>
  <c r="V1563" i="1"/>
  <c r="X1563" i="1"/>
  <c r="Y1563" i="1"/>
  <c r="Z1563" i="1"/>
  <c r="AC1555" i="1"/>
  <c r="S1555" i="1"/>
  <c r="R1555" i="1"/>
  <c r="AA1555" i="1"/>
  <c r="AB1555" i="1"/>
  <c r="T1555" i="1"/>
  <c r="W1555" i="1"/>
  <c r="V1555" i="1"/>
  <c r="X1555" i="1"/>
  <c r="Y1555" i="1"/>
  <c r="Z1555" i="1"/>
  <c r="AC1547" i="1"/>
  <c r="S1547" i="1"/>
  <c r="Y1547" i="1"/>
  <c r="Z1547" i="1"/>
  <c r="R1547" i="1"/>
  <c r="AA1547" i="1"/>
  <c r="AB1547" i="1"/>
  <c r="T1547" i="1"/>
  <c r="W1547" i="1"/>
  <c r="V1547" i="1"/>
  <c r="X1547" i="1"/>
  <c r="AC1539" i="1"/>
  <c r="S1539" i="1"/>
  <c r="Y1539" i="1"/>
  <c r="Z1539" i="1"/>
  <c r="R1539" i="1"/>
  <c r="AA1539" i="1"/>
  <c r="AB1539" i="1"/>
  <c r="V1539" i="1"/>
  <c r="W1539" i="1"/>
  <c r="T1539" i="1"/>
  <c r="X1539" i="1"/>
  <c r="AC1531" i="1"/>
  <c r="S1531" i="1"/>
  <c r="R1531" i="1"/>
  <c r="AA1531" i="1"/>
  <c r="AB1531" i="1"/>
  <c r="T1531" i="1"/>
  <c r="W1531" i="1"/>
  <c r="V1531" i="1"/>
  <c r="X1531" i="1"/>
  <c r="Y1531" i="1"/>
  <c r="Z1531" i="1"/>
  <c r="AC1523" i="1"/>
  <c r="S1523" i="1"/>
  <c r="AB1523" i="1"/>
  <c r="T1523" i="1"/>
  <c r="W1523" i="1"/>
  <c r="V1523" i="1"/>
  <c r="X1523" i="1"/>
  <c r="Y1523" i="1"/>
  <c r="Z1523" i="1"/>
  <c r="R1523" i="1"/>
  <c r="AA1523" i="1"/>
  <c r="AC1515" i="1"/>
  <c r="S1515" i="1"/>
  <c r="R1515" i="1"/>
  <c r="AA1515" i="1"/>
  <c r="AB1515" i="1"/>
  <c r="T1515" i="1"/>
  <c r="W1515" i="1"/>
  <c r="V1515" i="1"/>
  <c r="X1515" i="1"/>
  <c r="Y1515" i="1"/>
  <c r="Z1515" i="1"/>
  <c r="AC1507" i="1"/>
  <c r="S1507" i="1"/>
  <c r="AA1507" i="1"/>
  <c r="AB1507" i="1"/>
  <c r="V1507" i="1"/>
  <c r="W1507" i="1"/>
  <c r="T1507" i="1"/>
  <c r="X1507" i="1"/>
  <c r="Y1507" i="1"/>
  <c r="Z1507" i="1"/>
  <c r="R1507" i="1"/>
  <c r="AC1499" i="1"/>
  <c r="S1499" i="1"/>
  <c r="R1499" i="1"/>
  <c r="AA1499" i="1"/>
  <c r="AB1499" i="1"/>
  <c r="T1499" i="1"/>
  <c r="W1499" i="1"/>
  <c r="V1499" i="1"/>
  <c r="X1499" i="1"/>
  <c r="Y1499" i="1"/>
  <c r="Z1499" i="1"/>
  <c r="AC1491" i="1"/>
  <c r="S1491" i="1"/>
  <c r="W1491" i="1"/>
  <c r="V1491" i="1"/>
  <c r="X1491" i="1"/>
  <c r="Y1491" i="1"/>
  <c r="Z1491" i="1"/>
  <c r="R1491" i="1"/>
  <c r="AA1491" i="1"/>
  <c r="AB1491" i="1"/>
  <c r="T1491" i="1"/>
  <c r="AC1483" i="1"/>
  <c r="R1483" i="1"/>
  <c r="AA1483" i="1"/>
  <c r="AB1483" i="1"/>
  <c r="T1483" i="1"/>
  <c r="W1483" i="1"/>
  <c r="V1483" i="1"/>
  <c r="X1483" i="1"/>
  <c r="Y1483" i="1"/>
  <c r="Z1483" i="1"/>
  <c r="S1483" i="1"/>
  <c r="AC1475" i="1"/>
  <c r="S1475" i="1"/>
  <c r="V1475" i="1"/>
  <c r="W1475" i="1"/>
  <c r="T1475" i="1"/>
  <c r="X1475" i="1"/>
  <c r="Y1475" i="1"/>
  <c r="Z1475" i="1"/>
  <c r="R1475" i="1"/>
  <c r="AA1475" i="1"/>
  <c r="AB1475" i="1"/>
  <c r="AC1467" i="1"/>
  <c r="W1467" i="1"/>
  <c r="V1467" i="1"/>
  <c r="X1467" i="1"/>
  <c r="Y1467" i="1"/>
  <c r="Z1467" i="1"/>
  <c r="R1467" i="1"/>
  <c r="AA1467" i="1"/>
  <c r="AB1467" i="1"/>
  <c r="T1467" i="1"/>
  <c r="S1467" i="1"/>
  <c r="AC1459" i="1"/>
  <c r="S1459" i="1"/>
  <c r="X1459" i="1"/>
  <c r="Y1459" i="1"/>
  <c r="Z1459" i="1"/>
  <c r="R1459" i="1"/>
  <c r="AA1459" i="1"/>
  <c r="AB1459" i="1"/>
  <c r="T1459" i="1"/>
  <c r="W1459" i="1"/>
  <c r="V1459" i="1"/>
  <c r="AC1451" i="1"/>
  <c r="S1451" i="1"/>
  <c r="W1451" i="1"/>
  <c r="V1451" i="1"/>
  <c r="X1451" i="1"/>
  <c r="Y1451" i="1"/>
  <c r="Z1451" i="1"/>
  <c r="R1451" i="1"/>
  <c r="AA1451" i="1"/>
  <c r="AB1451" i="1"/>
  <c r="T1451" i="1"/>
  <c r="AC1443" i="1"/>
  <c r="S1443" i="1"/>
  <c r="AB1443" i="1"/>
  <c r="V1443" i="1"/>
  <c r="W1443" i="1"/>
  <c r="T1443" i="1"/>
  <c r="X1443" i="1"/>
  <c r="Y1443" i="1"/>
  <c r="Z1443" i="1"/>
  <c r="R1443" i="1"/>
  <c r="AA1443" i="1"/>
  <c r="AC1435" i="1"/>
  <c r="S1435" i="1"/>
  <c r="R1435" i="1"/>
  <c r="AA1435" i="1"/>
  <c r="AB1435" i="1"/>
  <c r="T1435" i="1"/>
  <c r="W1435" i="1"/>
  <c r="V1435" i="1"/>
  <c r="X1435" i="1"/>
  <c r="Y1435" i="1"/>
  <c r="Z1435" i="1"/>
  <c r="AC1427" i="1"/>
  <c r="S1427" i="1"/>
  <c r="W1427" i="1"/>
  <c r="V1427" i="1"/>
  <c r="X1427" i="1"/>
  <c r="Y1427" i="1"/>
  <c r="Z1427" i="1"/>
  <c r="R1427" i="1"/>
  <c r="AA1427" i="1"/>
  <c r="AB1427" i="1"/>
  <c r="T1427" i="1"/>
  <c r="AC1419" i="1"/>
  <c r="S1419" i="1"/>
  <c r="AA1419" i="1"/>
  <c r="V1419" i="1"/>
  <c r="AB1419" i="1"/>
  <c r="R1419" i="1"/>
  <c r="T1419" i="1"/>
  <c r="X1419" i="1"/>
  <c r="Y1419" i="1"/>
  <c r="W1419" i="1"/>
  <c r="Z1419" i="1"/>
  <c r="AC1411" i="1"/>
  <c r="S1411" i="1"/>
  <c r="AB1411" i="1"/>
  <c r="AA1411" i="1"/>
  <c r="T1411" i="1"/>
  <c r="X1411" i="1"/>
  <c r="Y1411" i="1"/>
  <c r="R1411" i="1"/>
  <c r="V1411" i="1"/>
  <c r="W1411" i="1"/>
  <c r="Z1411" i="1"/>
  <c r="AC1403" i="1"/>
  <c r="S1403" i="1"/>
  <c r="Z1403" i="1"/>
  <c r="AA1403" i="1"/>
  <c r="AB1403" i="1"/>
  <c r="R1403" i="1"/>
  <c r="T1403" i="1"/>
  <c r="W1403" i="1"/>
  <c r="X1403" i="1"/>
  <c r="Y1403" i="1"/>
  <c r="V1403" i="1"/>
  <c r="AC1395" i="1"/>
  <c r="S1395" i="1"/>
  <c r="W1395" i="1"/>
  <c r="X1395" i="1"/>
  <c r="Y1395" i="1"/>
  <c r="Z1395" i="1"/>
  <c r="AA1395" i="1"/>
  <c r="R1395" i="1"/>
  <c r="AB1395" i="1"/>
  <c r="V1395" i="1"/>
  <c r="T1395" i="1"/>
  <c r="AC1387" i="1"/>
  <c r="S1387" i="1"/>
  <c r="AA1387" i="1"/>
  <c r="R1387" i="1"/>
  <c r="AB1387" i="1"/>
  <c r="Z1387" i="1"/>
  <c r="T1387" i="1"/>
  <c r="V1387" i="1"/>
  <c r="W1387" i="1"/>
  <c r="X1387" i="1"/>
  <c r="Y1387" i="1"/>
  <c r="AC1379" i="1"/>
  <c r="S1379" i="1"/>
  <c r="R1379" i="1"/>
  <c r="Z1379" i="1"/>
  <c r="AB1379" i="1"/>
  <c r="AA1379" i="1"/>
  <c r="T1379" i="1"/>
  <c r="V1379" i="1"/>
  <c r="W1379" i="1"/>
  <c r="X1379" i="1"/>
  <c r="Y1379" i="1"/>
  <c r="AC1371" i="1"/>
  <c r="S1371" i="1"/>
  <c r="X1371" i="1"/>
  <c r="Y1371" i="1"/>
  <c r="R1371" i="1"/>
  <c r="Z1371" i="1"/>
  <c r="AB1371" i="1"/>
  <c r="AA1371" i="1"/>
  <c r="T1371" i="1"/>
  <c r="V1371" i="1"/>
  <c r="W1371" i="1"/>
  <c r="AC1363" i="1"/>
  <c r="S1363" i="1"/>
  <c r="R1363" i="1"/>
  <c r="Z1363" i="1"/>
  <c r="AB1363" i="1"/>
  <c r="AA1363" i="1"/>
  <c r="T1363" i="1"/>
  <c r="V1363" i="1"/>
  <c r="W1363" i="1"/>
  <c r="X1363" i="1"/>
  <c r="Y1363" i="1"/>
  <c r="AC1355" i="1"/>
  <c r="S1355" i="1"/>
  <c r="AA1355" i="1"/>
  <c r="R1355" i="1"/>
  <c r="AB1355" i="1"/>
  <c r="Z1355" i="1"/>
  <c r="T1355" i="1"/>
  <c r="V1355" i="1"/>
  <c r="W1355" i="1"/>
  <c r="X1355" i="1"/>
  <c r="Y1355" i="1"/>
  <c r="AC1347" i="1"/>
  <c r="S1347" i="1"/>
  <c r="Y1347" i="1"/>
  <c r="R1347" i="1"/>
  <c r="Z1347" i="1"/>
  <c r="AB1347" i="1"/>
  <c r="AA1347" i="1"/>
  <c r="T1347" i="1"/>
  <c r="V1347" i="1"/>
  <c r="W1347" i="1"/>
  <c r="X1347" i="1"/>
  <c r="AC1339" i="1"/>
  <c r="S1339" i="1"/>
  <c r="V1339" i="1"/>
  <c r="W1339" i="1"/>
  <c r="X1339" i="1"/>
  <c r="Y1339" i="1"/>
  <c r="R1339" i="1"/>
  <c r="Z1339" i="1"/>
  <c r="AB1339" i="1"/>
  <c r="AA1339" i="1"/>
  <c r="T1339" i="1"/>
  <c r="AC1331" i="1"/>
  <c r="V1331" i="1"/>
  <c r="W1331" i="1"/>
  <c r="X1331" i="1"/>
  <c r="Y1331" i="1"/>
  <c r="R1331" i="1"/>
  <c r="Z1331" i="1"/>
  <c r="AB1331" i="1"/>
  <c r="AA1331" i="1"/>
  <c r="T1331" i="1"/>
  <c r="S1331" i="1"/>
  <c r="AC1323" i="1"/>
  <c r="V1323" i="1"/>
  <c r="W1323" i="1"/>
  <c r="X1323" i="1"/>
  <c r="Y1323" i="1"/>
  <c r="AA1323" i="1"/>
  <c r="Z1323" i="1"/>
  <c r="AB1323" i="1"/>
  <c r="R1323" i="1"/>
  <c r="T1323" i="1"/>
  <c r="S1323" i="1"/>
  <c r="AC1315" i="1"/>
  <c r="S1315" i="1"/>
  <c r="Z1315" i="1"/>
  <c r="AB1315" i="1"/>
  <c r="AA1315" i="1"/>
  <c r="V1315" i="1"/>
  <c r="W1315" i="1"/>
  <c r="X1315" i="1"/>
  <c r="Y1315" i="1"/>
  <c r="T1315" i="1"/>
  <c r="R1315" i="1"/>
  <c r="AC1307" i="1"/>
  <c r="S1307" i="1"/>
  <c r="R1307" i="1"/>
  <c r="Z1307" i="1"/>
  <c r="AB1307" i="1"/>
  <c r="AA1307" i="1"/>
  <c r="T1307" i="1"/>
  <c r="V1307" i="1"/>
  <c r="W1307" i="1"/>
  <c r="X1307" i="1"/>
  <c r="Y1307" i="1"/>
  <c r="AC1299" i="1"/>
  <c r="S1299" i="1"/>
  <c r="X1299" i="1"/>
  <c r="Y1299" i="1"/>
  <c r="R1299" i="1"/>
  <c r="Z1299" i="1"/>
  <c r="AB1299" i="1"/>
  <c r="AA1299" i="1"/>
  <c r="T1299" i="1"/>
  <c r="V1299" i="1"/>
  <c r="W1299" i="1"/>
  <c r="AC1291" i="1"/>
  <c r="S1291" i="1"/>
  <c r="V1291" i="1"/>
  <c r="W1291" i="1"/>
  <c r="X1291" i="1"/>
  <c r="Y1291" i="1"/>
  <c r="AA1291" i="1"/>
  <c r="R1291" i="1"/>
  <c r="AB1291" i="1"/>
  <c r="Z1291" i="1"/>
  <c r="T1291" i="1"/>
  <c r="AC1283" i="1"/>
  <c r="S1283" i="1"/>
  <c r="Z1283" i="1"/>
  <c r="AB1283" i="1"/>
  <c r="AA1283" i="1"/>
  <c r="T1283" i="1"/>
  <c r="V1283" i="1"/>
  <c r="W1283" i="1"/>
  <c r="X1283" i="1"/>
  <c r="Y1283" i="1"/>
  <c r="R1283" i="1"/>
  <c r="AC1275" i="1"/>
  <c r="S1275" i="1"/>
  <c r="X1275" i="1"/>
  <c r="Y1275" i="1"/>
  <c r="R1275" i="1"/>
  <c r="Z1275" i="1"/>
  <c r="AB1275" i="1"/>
  <c r="AA1275" i="1"/>
  <c r="T1275" i="1"/>
  <c r="V1275" i="1"/>
  <c r="W1275" i="1"/>
  <c r="AC1267" i="1"/>
  <c r="S1267" i="1"/>
  <c r="Y1267" i="1"/>
  <c r="R1267" i="1"/>
  <c r="Z1267" i="1"/>
  <c r="AB1267" i="1"/>
  <c r="AA1267" i="1"/>
  <c r="T1267" i="1"/>
  <c r="V1267" i="1"/>
  <c r="W1267" i="1"/>
  <c r="X1267" i="1"/>
  <c r="AC1259" i="1"/>
  <c r="S1259" i="1"/>
  <c r="T1259" i="1"/>
  <c r="V1259" i="1"/>
  <c r="W1259" i="1"/>
  <c r="X1259" i="1"/>
  <c r="Y1259" i="1"/>
  <c r="AA1259" i="1"/>
  <c r="R1259" i="1"/>
  <c r="AB1259" i="1"/>
  <c r="Z1259" i="1"/>
  <c r="AC1251" i="1"/>
  <c r="S1251" i="1"/>
  <c r="Z1251" i="1"/>
  <c r="AB1251" i="1"/>
  <c r="AA1251" i="1"/>
  <c r="T1251" i="1"/>
  <c r="V1251" i="1"/>
  <c r="W1251" i="1"/>
  <c r="X1251" i="1"/>
  <c r="Y1251" i="1"/>
  <c r="R1251" i="1"/>
  <c r="AC1243" i="1"/>
  <c r="S1243" i="1"/>
  <c r="Y1243" i="1"/>
  <c r="R1243" i="1"/>
  <c r="Z1243" i="1"/>
  <c r="AB1243" i="1"/>
  <c r="AA1243" i="1"/>
  <c r="T1243" i="1"/>
  <c r="V1243" i="1"/>
  <c r="W1243" i="1"/>
  <c r="X1243" i="1"/>
  <c r="AC1235" i="1"/>
  <c r="AB1235" i="1"/>
  <c r="AA1235" i="1"/>
  <c r="T1235" i="1"/>
  <c r="V1235" i="1"/>
  <c r="W1235" i="1"/>
  <c r="X1235" i="1"/>
  <c r="Y1235" i="1"/>
  <c r="R1235" i="1"/>
  <c r="Z1235" i="1"/>
  <c r="S1235" i="1"/>
  <c r="AC1227" i="1"/>
  <c r="S1227" i="1"/>
  <c r="R1227" i="1"/>
  <c r="AB1227" i="1"/>
  <c r="Z1227" i="1"/>
  <c r="T1227" i="1"/>
  <c r="V1227" i="1"/>
  <c r="W1227" i="1"/>
  <c r="X1227" i="1"/>
  <c r="Y1227" i="1"/>
  <c r="AA1227" i="1"/>
  <c r="AC1219" i="1"/>
  <c r="T1219" i="1"/>
  <c r="V1219" i="1"/>
  <c r="W1219" i="1"/>
  <c r="X1219" i="1"/>
  <c r="Y1219" i="1"/>
  <c r="R1219" i="1"/>
  <c r="Z1219" i="1"/>
  <c r="AB1219" i="1"/>
  <c r="AA1219" i="1"/>
  <c r="S1219" i="1"/>
  <c r="AC1211" i="1"/>
  <c r="S1211" i="1"/>
  <c r="R1211" i="1"/>
  <c r="Z1211" i="1"/>
  <c r="AB1211" i="1"/>
  <c r="AA1211" i="1"/>
  <c r="T1211" i="1"/>
  <c r="V1211" i="1"/>
  <c r="W1211" i="1"/>
  <c r="X1211" i="1"/>
  <c r="Y1211" i="1"/>
  <c r="AC1203" i="1"/>
  <c r="S1203" i="1"/>
  <c r="W1203" i="1"/>
  <c r="X1203" i="1"/>
  <c r="Y1203" i="1"/>
  <c r="R1203" i="1"/>
  <c r="Z1203" i="1"/>
  <c r="AB1203" i="1"/>
  <c r="AA1203" i="1"/>
  <c r="T1203" i="1"/>
  <c r="V1203" i="1"/>
  <c r="AC1195" i="1"/>
  <c r="S1195" i="1"/>
  <c r="T1195" i="1"/>
  <c r="V1195" i="1"/>
  <c r="W1195" i="1"/>
  <c r="X1195" i="1"/>
  <c r="Y1195" i="1"/>
  <c r="AA1195" i="1"/>
  <c r="Z1195" i="1"/>
  <c r="AB1195" i="1"/>
  <c r="R1195" i="1"/>
  <c r="AC1187" i="1"/>
  <c r="S1187" i="1"/>
  <c r="W1187" i="1"/>
  <c r="X1187" i="1"/>
  <c r="T1187" i="1"/>
  <c r="AB1187" i="1"/>
  <c r="V1187" i="1"/>
  <c r="Y1187" i="1"/>
  <c r="Z1187" i="1"/>
  <c r="R1187" i="1"/>
  <c r="AA1187" i="1"/>
  <c r="AC1179" i="1"/>
  <c r="R1179" i="1"/>
  <c r="AA1179" i="1"/>
  <c r="W1179" i="1"/>
  <c r="X1179" i="1"/>
  <c r="T1179" i="1"/>
  <c r="AB1179" i="1"/>
  <c r="V1179" i="1"/>
  <c r="Y1179" i="1"/>
  <c r="Z1179" i="1"/>
  <c r="S1179" i="1"/>
  <c r="AC1171" i="1"/>
  <c r="S1171" i="1"/>
  <c r="V1171" i="1"/>
  <c r="Y1171" i="1"/>
  <c r="Z1171" i="1"/>
  <c r="R1171" i="1"/>
  <c r="AA1171" i="1"/>
  <c r="W1171" i="1"/>
  <c r="X1171" i="1"/>
  <c r="T1171" i="1"/>
  <c r="AB1171" i="1"/>
  <c r="AC1163" i="1"/>
  <c r="W1163" i="1"/>
  <c r="X1163" i="1"/>
  <c r="T1163" i="1"/>
  <c r="AB1163" i="1"/>
  <c r="V1163" i="1"/>
  <c r="Y1163" i="1"/>
  <c r="Z1163" i="1"/>
  <c r="R1163" i="1"/>
  <c r="AA1163" i="1"/>
  <c r="S1163" i="1"/>
  <c r="AC1155" i="1"/>
  <c r="S1155" i="1"/>
  <c r="V1155" i="1"/>
  <c r="Y1155" i="1"/>
  <c r="Z1155" i="1"/>
  <c r="R1155" i="1"/>
  <c r="AA1155" i="1"/>
  <c r="W1155" i="1"/>
  <c r="X1155" i="1"/>
  <c r="T1155" i="1"/>
  <c r="AB1155" i="1"/>
  <c r="AC1147" i="1"/>
  <c r="S1147" i="1"/>
  <c r="R1147" i="1"/>
  <c r="AA1147" i="1"/>
  <c r="T1147" i="1"/>
  <c r="AB1147" i="1"/>
  <c r="V1147" i="1"/>
  <c r="W1147" i="1"/>
  <c r="X1147" i="1"/>
  <c r="Y1147" i="1"/>
  <c r="Z1147" i="1"/>
  <c r="AC1139" i="1"/>
  <c r="S1139" i="1"/>
  <c r="T1139" i="1"/>
  <c r="AB1139" i="1"/>
  <c r="V1139" i="1"/>
  <c r="W1139" i="1"/>
  <c r="X1139" i="1"/>
  <c r="Y1139" i="1"/>
  <c r="Z1139" i="1"/>
  <c r="R1139" i="1"/>
  <c r="AA1139" i="1"/>
  <c r="AC1131" i="1"/>
  <c r="S1131" i="1"/>
  <c r="Z1131" i="1"/>
  <c r="R1131" i="1"/>
  <c r="AA1131" i="1"/>
  <c r="T1131" i="1"/>
  <c r="AB1131" i="1"/>
  <c r="V1131" i="1"/>
  <c r="W1131" i="1"/>
  <c r="X1131" i="1"/>
  <c r="Y1131" i="1"/>
  <c r="AC1123" i="1"/>
  <c r="S1123" i="1"/>
  <c r="AA1123" i="1"/>
  <c r="T1123" i="1"/>
  <c r="AB1123" i="1"/>
  <c r="V1123" i="1"/>
  <c r="W1123" i="1"/>
  <c r="X1123" i="1"/>
  <c r="Y1123" i="1"/>
  <c r="Z1123" i="1"/>
  <c r="R1123" i="1"/>
  <c r="AC1115" i="1"/>
  <c r="S1115" i="1"/>
  <c r="AA1115" i="1"/>
  <c r="T1115" i="1"/>
  <c r="AB1115" i="1"/>
  <c r="V1115" i="1"/>
  <c r="W1115" i="1"/>
  <c r="X1115" i="1"/>
  <c r="Y1115" i="1"/>
  <c r="Z1115" i="1"/>
  <c r="R1115" i="1"/>
  <c r="AC1107" i="1"/>
  <c r="S1107" i="1"/>
  <c r="V1107" i="1"/>
  <c r="W1107" i="1"/>
  <c r="X1107" i="1"/>
  <c r="Y1107" i="1"/>
  <c r="Z1107" i="1"/>
  <c r="R1107" i="1"/>
  <c r="AA1107" i="1"/>
  <c r="T1107" i="1"/>
  <c r="AB1107" i="1"/>
  <c r="AC1099" i="1"/>
  <c r="S1099" i="1"/>
  <c r="R1099" i="1"/>
  <c r="AA1099" i="1"/>
  <c r="T1099" i="1"/>
  <c r="AB1099" i="1"/>
  <c r="V1099" i="1"/>
  <c r="W1099" i="1"/>
  <c r="X1099" i="1"/>
  <c r="Y1099" i="1"/>
  <c r="Z1099" i="1"/>
  <c r="AC1091" i="1"/>
  <c r="S1091" i="1"/>
  <c r="R1091" i="1"/>
  <c r="AA1091" i="1"/>
  <c r="T1091" i="1"/>
  <c r="AB1091" i="1"/>
  <c r="V1091" i="1"/>
  <c r="W1091" i="1"/>
  <c r="X1091" i="1"/>
  <c r="Y1091" i="1"/>
  <c r="Z1091" i="1"/>
  <c r="AC1083" i="1"/>
  <c r="S1083" i="1"/>
  <c r="R1083" i="1"/>
  <c r="AA1083" i="1"/>
  <c r="T1083" i="1"/>
  <c r="AB1083" i="1"/>
  <c r="V1083" i="1"/>
  <c r="W1083" i="1"/>
  <c r="X1083" i="1"/>
  <c r="Y1083" i="1"/>
  <c r="Z1083" i="1"/>
  <c r="AC1075" i="1"/>
  <c r="S1075" i="1"/>
  <c r="AA1075" i="1"/>
  <c r="T1075" i="1"/>
  <c r="AB1075" i="1"/>
  <c r="V1075" i="1"/>
  <c r="W1075" i="1"/>
  <c r="X1075" i="1"/>
  <c r="Y1075" i="1"/>
  <c r="Z1075" i="1"/>
  <c r="R1075" i="1"/>
  <c r="AC1067" i="1"/>
  <c r="S1067" i="1"/>
  <c r="W1067" i="1"/>
  <c r="X1067" i="1"/>
  <c r="Y1067" i="1"/>
  <c r="Z1067" i="1"/>
  <c r="R1067" i="1"/>
  <c r="AA1067" i="1"/>
  <c r="T1067" i="1"/>
  <c r="AB1067" i="1"/>
  <c r="V1067" i="1"/>
  <c r="AC1059" i="1"/>
  <c r="S1059" i="1"/>
  <c r="V1059" i="1"/>
  <c r="W1059" i="1"/>
  <c r="X1059" i="1"/>
  <c r="Y1059" i="1"/>
  <c r="Z1059" i="1"/>
  <c r="R1059" i="1"/>
  <c r="T1059" i="1"/>
  <c r="AA1059" i="1"/>
  <c r="AB1059" i="1"/>
  <c r="AC1051" i="1"/>
  <c r="S1051" i="1"/>
  <c r="T1051" i="1"/>
  <c r="AB1051" i="1"/>
  <c r="V1051" i="1"/>
  <c r="W1051" i="1"/>
  <c r="X1051" i="1"/>
  <c r="Y1051" i="1"/>
  <c r="Z1051" i="1"/>
  <c r="R1051" i="1"/>
  <c r="AA1051" i="1"/>
  <c r="AC1043" i="1"/>
  <c r="S1043" i="1"/>
  <c r="Y1043" i="1"/>
  <c r="Z1043" i="1"/>
  <c r="R1043" i="1"/>
  <c r="AA1043" i="1"/>
  <c r="T1043" i="1"/>
  <c r="AB1043" i="1"/>
  <c r="V1043" i="1"/>
  <c r="W1043" i="1"/>
  <c r="X1043" i="1"/>
  <c r="AC1035" i="1"/>
  <c r="S1035" i="1"/>
  <c r="W1035" i="1"/>
  <c r="X1035" i="1"/>
  <c r="Y1035" i="1"/>
  <c r="Z1035" i="1"/>
  <c r="R1035" i="1"/>
  <c r="AA1035" i="1"/>
  <c r="T1035" i="1"/>
  <c r="AB1035" i="1"/>
  <c r="V1035" i="1"/>
  <c r="AC1027" i="1"/>
  <c r="S1027" i="1"/>
  <c r="R1027" i="1"/>
  <c r="AA1027" i="1"/>
  <c r="T1027" i="1"/>
  <c r="AB1027" i="1"/>
  <c r="V1027" i="1"/>
  <c r="W1027" i="1"/>
  <c r="X1027" i="1"/>
  <c r="Y1027" i="1"/>
  <c r="Z1027" i="1"/>
  <c r="AC1019" i="1"/>
  <c r="AA1019" i="1"/>
  <c r="T1019" i="1"/>
  <c r="AB1019" i="1"/>
  <c r="V1019" i="1"/>
  <c r="W1019" i="1"/>
  <c r="X1019" i="1"/>
  <c r="Y1019" i="1"/>
  <c r="Z1019" i="1"/>
  <c r="R1019" i="1"/>
  <c r="S1019" i="1"/>
  <c r="AC1011" i="1"/>
  <c r="S1011" i="1"/>
  <c r="W1011" i="1"/>
  <c r="X1011" i="1"/>
  <c r="Y1011" i="1"/>
  <c r="Z1011" i="1"/>
  <c r="R1011" i="1"/>
  <c r="AA1011" i="1"/>
  <c r="T1011" i="1"/>
  <c r="AB1011" i="1"/>
  <c r="V1011" i="1"/>
  <c r="AC1003" i="1"/>
  <c r="S1003" i="1"/>
  <c r="V1003" i="1"/>
  <c r="W1003" i="1"/>
  <c r="X1003" i="1"/>
  <c r="Y1003" i="1"/>
  <c r="Z1003" i="1"/>
  <c r="R1003" i="1"/>
  <c r="AA1003" i="1"/>
  <c r="T1003" i="1"/>
  <c r="AB1003" i="1"/>
  <c r="AC995" i="1"/>
  <c r="R995" i="1"/>
  <c r="AA995" i="1"/>
  <c r="T995" i="1"/>
  <c r="AB995" i="1"/>
  <c r="V995" i="1"/>
  <c r="W995" i="1"/>
  <c r="X995" i="1"/>
  <c r="Y995" i="1"/>
  <c r="Z995" i="1"/>
  <c r="S995" i="1"/>
  <c r="AC987" i="1"/>
  <c r="Z987" i="1"/>
  <c r="R987" i="1"/>
  <c r="AA987" i="1"/>
  <c r="T987" i="1"/>
  <c r="AB987" i="1"/>
  <c r="V987" i="1"/>
  <c r="W987" i="1"/>
  <c r="X987" i="1"/>
  <c r="Y987" i="1"/>
  <c r="S987" i="1"/>
  <c r="AC979" i="1"/>
  <c r="S979" i="1"/>
  <c r="W979" i="1"/>
  <c r="X979" i="1"/>
  <c r="Y979" i="1"/>
  <c r="Z979" i="1"/>
  <c r="R979" i="1"/>
  <c r="AA979" i="1"/>
  <c r="T979" i="1"/>
  <c r="AB979" i="1"/>
  <c r="V979" i="1"/>
  <c r="AC971" i="1"/>
  <c r="W971" i="1"/>
  <c r="X971" i="1"/>
  <c r="V971" i="1"/>
  <c r="Y971" i="1"/>
  <c r="Z971" i="1"/>
  <c r="R971" i="1"/>
  <c r="T971" i="1"/>
  <c r="AA971" i="1"/>
  <c r="AB971" i="1"/>
  <c r="S971" i="1"/>
  <c r="AC963" i="1"/>
  <c r="S963" i="1"/>
  <c r="T963" i="1"/>
  <c r="V963" i="1"/>
  <c r="Y963" i="1"/>
  <c r="R963" i="1"/>
  <c r="Z963" i="1"/>
  <c r="AA963" i="1"/>
  <c r="AB963" i="1"/>
  <c r="W963" i="1"/>
  <c r="X963" i="1"/>
  <c r="AC955" i="1"/>
  <c r="S955" i="1"/>
  <c r="V955" i="1"/>
  <c r="Y955" i="1"/>
  <c r="Z955" i="1"/>
  <c r="R955" i="1"/>
  <c r="T955" i="1"/>
  <c r="AA955" i="1"/>
  <c r="AB955" i="1"/>
  <c r="W955" i="1"/>
  <c r="X955" i="1"/>
  <c r="AC947" i="1"/>
  <c r="S947" i="1"/>
  <c r="AB947" i="1"/>
  <c r="W947" i="1"/>
  <c r="X947" i="1"/>
  <c r="T947" i="1"/>
  <c r="V947" i="1"/>
  <c r="Y947" i="1"/>
  <c r="R947" i="1"/>
  <c r="Z947" i="1"/>
  <c r="AA947" i="1"/>
  <c r="AC939" i="1"/>
  <c r="S939" i="1"/>
  <c r="AA939" i="1"/>
  <c r="AB939" i="1"/>
  <c r="T939" i="1"/>
  <c r="V939" i="1"/>
  <c r="W939" i="1"/>
  <c r="X939" i="1"/>
  <c r="Y939" i="1"/>
  <c r="R939" i="1"/>
  <c r="Z939" i="1"/>
  <c r="AC931" i="1"/>
  <c r="S931" i="1"/>
  <c r="Y931" i="1"/>
  <c r="R931" i="1"/>
  <c r="Z931" i="1"/>
  <c r="AA931" i="1"/>
  <c r="AB931" i="1"/>
  <c r="T931" i="1"/>
  <c r="V931" i="1"/>
  <c r="W931" i="1"/>
  <c r="X931" i="1"/>
  <c r="AC923" i="1"/>
  <c r="S923" i="1"/>
  <c r="W923" i="1"/>
  <c r="X923" i="1"/>
  <c r="Y923" i="1"/>
  <c r="R923" i="1"/>
  <c r="Z923" i="1"/>
  <c r="AA923" i="1"/>
  <c r="AB923" i="1"/>
  <c r="T923" i="1"/>
  <c r="V923" i="1"/>
  <c r="AC915" i="1"/>
  <c r="S915" i="1"/>
  <c r="AA915" i="1"/>
  <c r="AB915" i="1"/>
  <c r="T915" i="1"/>
  <c r="V915" i="1"/>
  <c r="W915" i="1"/>
  <c r="X915" i="1"/>
  <c r="Z915" i="1"/>
  <c r="Y915" i="1"/>
  <c r="R915" i="1"/>
  <c r="AC907" i="1"/>
  <c r="S907" i="1"/>
  <c r="Y907" i="1"/>
  <c r="R907" i="1"/>
  <c r="Z907" i="1"/>
  <c r="AA907" i="1"/>
  <c r="AB907" i="1"/>
  <c r="T907" i="1"/>
  <c r="V907" i="1"/>
  <c r="W907" i="1"/>
  <c r="X907" i="1"/>
  <c r="AC899" i="1"/>
  <c r="S899" i="1"/>
  <c r="R899" i="1"/>
  <c r="Z899" i="1"/>
  <c r="AA899" i="1"/>
  <c r="AB899" i="1"/>
  <c r="T899" i="1"/>
  <c r="V899" i="1"/>
  <c r="W899" i="1"/>
  <c r="X899" i="1"/>
  <c r="Y899" i="1"/>
  <c r="AC891" i="1"/>
  <c r="R891" i="1"/>
  <c r="Z891" i="1"/>
  <c r="AA891" i="1"/>
  <c r="AB891" i="1"/>
  <c r="T891" i="1"/>
  <c r="V891" i="1"/>
  <c r="W891" i="1"/>
  <c r="X891" i="1"/>
  <c r="Y891" i="1"/>
  <c r="S891" i="1"/>
  <c r="AC883" i="1"/>
  <c r="S883" i="1"/>
  <c r="AB883" i="1"/>
  <c r="T883" i="1"/>
  <c r="V883" i="1"/>
  <c r="W883" i="1"/>
  <c r="X883" i="1"/>
  <c r="Z883" i="1"/>
  <c r="R883" i="1"/>
  <c r="Y883" i="1"/>
  <c r="AA883" i="1"/>
  <c r="AC875" i="1"/>
  <c r="S875" i="1"/>
  <c r="R875" i="1"/>
  <c r="Z875" i="1"/>
  <c r="AA875" i="1"/>
  <c r="AB875" i="1"/>
  <c r="T875" i="1"/>
  <c r="V875" i="1"/>
  <c r="W875" i="1"/>
  <c r="X875" i="1"/>
  <c r="Y875" i="1"/>
  <c r="AC867" i="1"/>
  <c r="S867" i="1"/>
  <c r="V867" i="1"/>
  <c r="W867" i="1"/>
  <c r="X867" i="1"/>
  <c r="Y867" i="1"/>
  <c r="R867" i="1"/>
  <c r="Z867" i="1"/>
  <c r="AA867" i="1"/>
  <c r="AB867" i="1"/>
  <c r="T867" i="1"/>
  <c r="AC859" i="1"/>
  <c r="S859" i="1"/>
  <c r="AA859" i="1"/>
  <c r="AB859" i="1"/>
  <c r="T859" i="1"/>
  <c r="V859" i="1"/>
  <c r="W859" i="1"/>
  <c r="X859" i="1"/>
  <c r="Y859" i="1"/>
  <c r="R859" i="1"/>
  <c r="Z859" i="1"/>
  <c r="AC851" i="1"/>
  <c r="S851" i="1"/>
  <c r="V851" i="1"/>
  <c r="W851" i="1"/>
  <c r="X851" i="1"/>
  <c r="Z851" i="1"/>
  <c r="R851" i="1"/>
  <c r="Y851" i="1"/>
  <c r="AA851" i="1"/>
  <c r="AB851" i="1"/>
  <c r="T851" i="1"/>
  <c r="AC843" i="1"/>
  <c r="S843" i="1"/>
  <c r="R843" i="1"/>
  <c r="Z843" i="1"/>
  <c r="AA843" i="1"/>
  <c r="AB843" i="1"/>
  <c r="T843" i="1"/>
  <c r="V843" i="1"/>
  <c r="W843" i="1"/>
  <c r="X843" i="1"/>
  <c r="Y843" i="1"/>
  <c r="AC835" i="1"/>
  <c r="S835" i="1"/>
  <c r="AB835" i="1"/>
  <c r="T835" i="1"/>
  <c r="V835" i="1"/>
  <c r="W835" i="1"/>
  <c r="X835" i="1"/>
  <c r="Y835" i="1"/>
  <c r="R835" i="1"/>
  <c r="Z835" i="1"/>
  <c r="AA835" i="1"/>
  <c r="AC827" i="1"/>
  <c r="S827" i="1"/>
  <c r="AB827" i="1"/>
  <c r="T827" i="1"/>
  <c r="V827" i="1"/>
  <c r="W827" i="1"/>
  <c r="X827" i="1"/>
  <c r="Y827" i="1"/>
  <c r="R827" i="1"/>
  <c r="Z827" i="1"/>
  <c r="AA827" i="1"/>
  <c r="AC819" i="1"/>
  <c r="S819" i="1"/>
  <c r="T819" i="1"/>
  <c r="V819" i="1"/>
  <c r="W819" i="1"/>
  <c r="X819" i="1"/>
  <c r="Z819" i="1"/>
  <c r="R819" i="1"/>
  <c r="Y819" i="1"/>
  <c r="AA819" i="1"/>
  <c r="AB819" i="1"/>
  <c r="AC811" i="1"/>
  <c r="S811" i="1"/>
  <c r="R811" i="1"/>
  <c r="Z811" i="1"/>
  <c r="AA811" i="1"/>
  <c r="AB811" i="1"/>
  <c r="T811" i="1"/>
  <c r="V811" i="1"/>
  <c r="W811" i="1"/>
  <c r="X811" i="1"/>
  <c r="Y811" i="1"/>
  <c r="AC803" i="1"/>
  <c r="S803" i="1"/>
  <c r="R803" i="1"/>
  <c r="Z803" i="1"/>
  <c r="AA803" i="1"/>
  <c r="AB803" i="1"/>
  <c r="T803" i="1"/>
  <c r="V803" i="1"/>
  <c r="W803" i="1"/>
  <c r="X803" i="1"/>
  <c r="Y803" i="1"/>
  <c r="AC795" i="1"/>
  <c r="S795" i="1"/>
  <c r="R795" i="1"/>
  <c r="Z795" i="1"/>
  <c r="AA795" i="1"/>
  <c r="AB795" i="1"/>
  <c r="T795" i="1"/>
  <c r="V795" i="1"/>
  <c r="W795" i="1"/>
  <c r="X795" i="1"/>
  <c r="Y795" i="1"/>
  <c r="AC787" i="1"/>
  <c r="S787" i="1"/>
  <c r="AA787" i="1"/>
  <c r="AB787" i="1"/>
  <c r="T787" i="1"/>
  <c r="V787" i="1"/>
  <c r="W787" i="1"/>
  <c r="X787" i="1"/>
  <c r="Z787" i="1"/>
  <c r="Y787" i="1"/>
  <c r="R787" i="1"/>
  <c r="AC779" i="1"/>
  <c r="S779" i="1"/>
  <c r="V779" i="1"/>
  <c r="W779" i="1"/>
  <c r="X779" i="1"/>
  <c r="Y779" i="1"/>
  <c r="R779" i="1"/>
  <c r="Z779" i="1"/>
  <c r="AA779" i="1"/>
  <c r="AB779" i="1"/>
  <c r="T779" i="1"/>
  <c r="AC771" i="1"/>
  <c r="S771" i="1"/>
  <c r="T771" i="1"/>
  <c r="V771" i="1"/>
  <c r="W771" i="1"/>
  <c r="X771" i="1"/>
  <c r="Y771" i="1"/>
  <c r="R771" i="1"/>
  <c r="Z771" i="1"/>
  <c r="AA771" i="1"/>
  <c r="AB771" i="1"/>
  <c r="AC763" i="1"/>
  <c r="S763" i="1"/>
  <c r="AB763" i="1"/>
  <c r="W763" i="1"/>
  <c r="X763" i="1"/>
  <c r="Y763" i="1"/>
  <c r="T763" i="1"/>
  <c r="V763" i="1"/>
  <c r="R763" i="1"/>
  <c r="Z763" i="1"/>
  <c r="AA763" i="1"/>
  <c r="AC755" i="1"/>
  <c r="S755" i="1"/>
  <c r="R755" i="1"/>
  <c r="Z755" i="1"/>
  <c r="AA755" i="1"/>
  <c r="AB755" i="1"/>
  <c r="W755" i="1"/>
  <c r="X755" i="1"/>
  <c r="Y755" i="1"/>
  <c r="T755" i="1"/>
  <c r="V755" i="1"/>
  <c r="AC747" i="1"/>
  <c r="S747" i="1"/>
  <c r="X747" i="1"/>
  <c r="Y747" i="1"/>
  <c r="V747" i="1"/>
  <c r="Z747" i="1"/>
  <c r="R747" i="1"/>
  <c r="T747" i="1"/>
  <c r="AA747" i="1"/>
  <c r="AB747" i="1"/>
  <c r="W747" i="1"/>
  <c r="AC739" i="1"/>
  <c r="S739" i="1"/>
  <c r="W739" i="1"/>
  <c r="X739" i="1"/>
  <c r="Y739" i="1"/>
  <c r="Z739" i="1"/>
  <c r="T739" i="1"/>
  <c r="R739" i="1"/>
  <c r="V739" i="1"/>
  <c r="AA739" i="1"/>
  <c r="AB739" i="1"/>
  <c r="AC731" i="1"/>
  <c r="W731" i="1"/>
  <c r="R731" i="1"/>
  <c r="Z731" i="1"/>
  <c r="AA731" i="1"/>
  <c r="AB731" i="1"/>
  <c r="V731" i="1"/>
  <c r="X731" i="1"/>
  <c r="Y731" i="1"/>
  <c r="T731" i="1"/>
  <c r="S731" i="1"/>
  <c r="AC723" i="1"/>
  <c r="S723" i="1"/>
  <c r="V723" i="1"/>
  <c r="W723" i="1"/>
  <c r="X723" i="1"/>
  <c r="Y723" i="1"/>
  <c r="R723" i="1"/>
  <c r="Z723" i="1"/>
  <c r="AA723" i="1"/>
  <c r="AB723" i="1"/>
  <c r="T723" i="1"/>
  <c r="AC715" i="1"/>
  <c r="S715" i="1"/>
  <c r="T715" i="1"/>
  <c r="V715" i="1"/>
  <c r="W715" i="1"/>
  <c r="X715" i="1"/>
  <c r="Y715" i="1"/>
  <c r="R715" i="1"/>
  <c r="Z715" i="1"/>
  <c r="AA715" i="1"/>
  <c r="AB715" i="1"/>
  <c r="AC707" i="1"/>
  <c r="R707" i="1"/>
  <c r="Z707" i="1"/>
  <c r="AA707" i="1"/>
  <c r="AB707" i="1"/>
  <c r="T707" i="1"/>
  <c r="V707" i="1"/>
  <c r="W707" i="1"/>
  <c r="X707" i="1"/>
  <c r="Y707" i="1"/>
  <c r="S707" i="1"/>
  <c r="AC699" i="1"/>
  <c r="X699" i="1"/>
  <c r="Y699" i="1"/>
  <c r="R699" i="1"/>
  <c r="Z699" i="1"/>
  <c r="AA699" i="1"/>
  <c r="AB699" i="1"/>
  <c r="T699" i="1"/>
  <c r="V699" i="1"/>
  <c r="W699" i="1"/>
  <c r="S699" i="1"/>
  <c r="AC691" i="1"/>
  <c r="S691" i="1"/>
  <c r="V691" i="1"/>
  <c r="W691" i="1"/>
  <c r="X691" i="1"/>
  <c r="Y691" i="1"/>
  <c r="R691" i="1"/>
  <c r="Z691" i="1"/>
  <c r="AA691" i="1"/>
  <c r="AB691" i="1"/>
  <c r="T691" i="1"/>
  <c r="AC683" i="1"/>
  <c r="AA683" i="1"/>
  <c r="AB683" i="1"/>
  <c r="T683" i="1"/>
  <c r="V683" i="1"/>
  <c r="W683" i="1"/>
  <c r="X683" i="1"/>
  <c r="Y683" i="1"/>
  <c r="R683" i="1"/>
  <c r="Z683" i="1"/>
  <c r="S683" i="1"/>
  <c r="AC675" i="1"/>
  <c r="S675" i="1"/>
  <c r="Y675" i="1"/>
  <c r="R675" i="1"/>
  <c r="Z675" i="1"/>
  <c r="AA675" i="1"/>
  <c r="AB675" i="1"/>
  <c r="T675" i="1"/>
  <c r="V675" i="1"/>
  <c r="W675" i="1"/>
  <c r="X675" i="1"/>
  <c r="AC667" i="1"/>
  <c r="S667" i="1"/>
  <c r="X667" i="1"/>
  <c r="Y667" i="1"/>
  <c r="R667" i="1"/>
  <c r="Z667" i="1"/>
  <c r="AA667" i="1"/>
  <c r="AB667" i="1"/>
  <c r="T667" i="1"/>
  <c r="V667" i="1"/>
  <c r="W667" i="1"/>
  <c r="AC659" i="1"/>
  <c r="S659" i="1"/>
  <c r="V659" i="1"/>
  <c r="W659" i="1"/>
  <c r="X659" i="1"/>
  <c r="Y659" i="1"/>
  <c r="R659" i="1"/>
  <c r="Z659" i="1"/>
  <c r="AA659" i="1"/>
  <c r="AB659" i="1"/>
  <c r="T659" i="1"/>
  <c r="AC651" i="1"/>
  <c r="S651" i="1"/>
  <c r="V651" i="1"/>
  <c r="W651" i="1"/>
  <c r="X651" i="1"/>
  <c r="Y651" i="1"/>
  <c r="R651" i="1"/>
  <c r="Z651" i="1"/>
  <c r="AA651" i="1"/>
  <c r="AB651" i="1"/>
  <c r="T651" i="1"/>
  <c r="AC643" i="1"/>
  <c r="S643" i="1"/>
  <c r="AA643" i="1"/>
  <c r="AB643" i="1"/>
  <c r="T643" i="1"/>
  <c r="V643" i="1"/>
  <c r="W643" i="1"/>
  <c r="X643" i="1"/>
  <c r="Y643" i="1"/>
  <c r="R643" i="1"/>
  <c r="Z643" i="1"/>
  <c r="AC635" i="1"/>
  <c r="S635" i="1"/>
  <c r="Y635" i="1"/>
  <c r="R635" i="1"/>
  <c r="Z635" i="1"/>
  <c r="AA635" i="1"/>
  <c r="AB635" i="1"/>
  <c r="T635" i="1"/>
  <c r="V635" i="1"/>
  <c r="W635" i="1"/>
  <c r="X635" i="1"/>
  <c r="AC627" i="1"/>
  <c r="S627" i="1"/>
  <c r="T627" i="1"/>
  <c r="V627" i="1"/>
  <c r="W627" i="1"/>
  <c r="X627" i="1"/>
  <c r="Y627" i="1"/>
  <c r="R627" i="1"/>
  <c r="Z627" i="1"/>
  <c r="AA627" i="1"/>
  <c r="AB627" i="1"/>
  <c r="AC619" i="1"/>
  <c r="S619" i="1"/>
  <c r="AA619" i="1"/>
  <c r="AB619" i="1"/>
  <c r="T619" i="1"/>
  <c r="V619" i="1"/>
  <c r="W619" i="1"/>
  <c r="X619" i="1"/>
  <c r="Y619" i="1"/>
  <c r="R619" i="1"/>
  <c r="Z619" i="1"/>
  <c r="AC611" i="1"/>
  <c r="S611" i="1"/>
  <c r="T611" i="1"/>
  <c r="V611" i="1"/>
  <c r="W611" i="1"/>
  <c r="X611" i="1"/>
  <c r="Y611" i="1"/>
  <c r="R611" i="1"/>
  <c r="Z611" i="1"/>
  <c r="AA611" i="1"/>
  <c r="AB611" i="1"/>
  <c r="AC603" i="1"/>
  <c r="S603" i="1"/>
  <c r="AA603" i="1"/>
  <c r="AB603" i="1"/>
  <c r="T603" i="1"/>
  <c r="V603" i="1"/>
  <c r="W603" i="1"/>
  <c r="X603" i="1"/>
  <c r="Y603" i="1"/>
  <c r="Z603" i="1"/>
  <c r="R603" i="1"/>
  <c r="AC595" i="1"/>
  <c r="S595" i="1"/>
  <c r="W595" i="1"/>
  <c r="X595" i="1"/>
  <c r="Y595" i="1"/>
  <c r="R595" i="1"/>
  <c r="Z595" i="1"/>
  <c r="AA595" i="1"/>
  <c r="AB595" i="1"/>
  <c r="T595" i="1"/>
  <c r="V595" i="1"/>
  <c r="AC587" i="1"/>
  <c r="S587" i="1"/>
  <c r="AA587" i="1"/>
  <c r="AB587" i="1"/>
  <c r="T587" i="1"/>
  <c r="V587" i="1"/>
  <c r="W587" i="1"/>
  <c r="X587" i="1"/>
  <c r="Y587" i="1"/>
  <c r="R587" i="1"/>
  <c r="Z587" i="1"/>
  <c r="AC579" i="1"/>
  <c r="S579" i="1"/>
  <c r="R579" i="1"/>
  <c r="AA579" i="1"/>
  <c r="V579" i="1"/>
  <c r="W579" i="1"/>
  <c r="T579" i="1"/>
  <c r="X579" i="1"/>
  <c r="Y579" i="1"/>
  <c r="Z579" i="1"/>
  <c r="AB579" i="1"/>
  <c r="AC571" i="1"/>
  <c r="S571" i="1"/>
  <c r="AB571" i="1"/>
  <c r="Z571" i="1"/>
  <c r="T571" i="1"/>
  <c r="R571" i="1"/>
  <c r="AA571" i="1"/>
  <c r="V571" i="1"/>
  <c r="W571" i="1"/>
  <c r="X571" i="1"/>
  <c r="Y571" i="1"/>
  <c r="AC563" i="1"/>
  <c r="S563" i="1"/>
  <c r="R563" i="1"/>
  <c r="AA563" i="1"/>
  <c r="V563" i="1"/>
  <c r="W563" i="1"/>
  <c r="T563" i="1"/>
  <c r="X563" i="1"/>
  <c r="Y563" i="1"/>
  <c r="Z563" i="1"/>
  <c r="AB563" i="1"/>
  <c r="AC555" i="1"/>
  <c r="S555" i="1"/>
  <c r="W555" i="1"/>
  <c r="X555" i="1"/>
  <c r="Z555" i="1"/>
  <c r="Y555" i="1"/>
  <c r="R555" i="1"/>
  <c r="AA555" i="1"/>
  <c r="AB555" i="1"/>
  <c r="T555" i="1"/>
  <c r="V555" i="1"/>
  <c r="AC547" i="1"/>
  <c r="S547" i="1"/>
  <c r="Z547" i="1"/>
  <c r="X547" i="1"/>
  <c r="R547" i="1"/>
  <c r="AA547" i="1"/>
  <c r="AB547" i="1"/>
  <c r="T547" i="1"/>
  <c r="V547" i="1"/>
  <c r="W547" i="1"/>
  <c r="Y547" i="1"/>
  <c r="AC539" i="1"/>
  <c r="S539" i="1"/>
  <c r="X539" i="1"/>
  <c r="Z539" i="1"/>
  <c r="Y539" i="1"/>
  <c r="R539" i="1"/>
  <c r="AA539" i="1"/>
  <c r="AB539" i="1"/>
  <c r="T539" i="1"/>
  <c r="V539" i="1"/>
  <c r="W539" i="1"/>
  <c r="AC531" i="1"/>
  <c r="V531" i="1"/>
  <c r="W531" i="1"/>
  <c r="X531" i="1"/>
  <c r="Z531" i="1"/>
  <c r="Y531" i="1"/>
  <c r="R531" i="1"/>
  <c r="AA531" i="1"/>
  <c r="AB531" i="1"/>
  <c r="T531" i="1"/>
  <c r="S531" i="1"/>
  <c r="AC523" i="1"/>
  <c r="V523" i="1"/>
  <c r="W523" i="1"/>
  <c r="X523" i="1"/>
  <c r="Z523" i="1"/>
  <c r="Y523" i="1"/>
  <c r="R523" i="1"/>
  <c r="AA523" i="1"/>
  <c r="AB523" i="1"/>
  <c r="T523" i="1"/>
  <c r="S523" i="1"/>
  <c r="AC515" i="1"/>
  <c r="S515" i="1"/>
  <c r="T515" i="1"/>
  <c r="V515" i="1"/>
  <c r="Y515" i="1"/>
  <c r="Z515" i="1"/>
  <c r="X515" i="1"/>
  <c r="R515" i="1"/>
  <c r="AA515" i="1"/>
  <c r="W515" i="1"/>
  <c r="AB515" i="1"/>
  <c r="AC507" i="1"/>
  <c r="S507" i="1"/>
  <c r="T507" i="1"/>
  <c r="V507" i="1"/>
  <c r="W507" i="1"/>
  <c r="X507" i="1"/>
  <c r="Z507" i="1"/>
  <c r="Y507" i="1"/>
  <c r="R507" i="1"/>
  <c r="AA507" i="1"/>
  <c r="AB507" i="1"/>
  <c r="AC499" i="1"/>
  <c r="S499" i="1"/>
  <c r="X499" i="1"/>
  <c r="Z499" i="1"/>
  <c r="Y499" i="1"/>
  <c r="R499" i="1"/>
  <c r="AA499" i="1"/>
  <c r="AB499" i="1"/>
  <c r="T499" i="1"/>
  <c r="V499" i="1"/>
  <c r="W499" i="1"/>
  <c r="AC491" i="1"/>
  <c r="S491" i="1"/>
  <c r="R491" i="1"/>
  <c r="AA491" i="1"/>
  <c r="AB491" i="1"/>
  <c r="T491" i="1"/>
  <c r="V491" i="1"/>
  <c r="W491" i="1"/>
  <c r="X491" i="1"/>
  <c r="Z491" i="1"/>
  <c r="Y491" i="1"/>
  <c r="AC483" i="1"/>
  <c r="S483" i="1"/>
  <c r="AA483" i="1"/>
  <c r="AB483" i="1"/>
  <c r="T483" i="1"/>
  <c r="V483" i="1"/>
  <c r="W483" i="1"/>
  <c r="Y483" i="1"/>
  <c r="Z483" i="1"/>
  <c r="X483" i="1"/>
  <c r="R483" i="1"/>
  <c r="AC475" i="1"/>
  <c r="S475" i="1"/>
  <c r="V475" i="1"/>
  <c r="W475" i="1"/>
  <c r="X475" i="1"/>
  <c r="Z475" i="1"/>
  <c r="Y475" i="1"/>
  <c r="R475" i="1"/>
  <c r="AA475" i="1"/>
  <c r="AB475" i="1"/>
  <c r="T475" i="1"/>
  <c r="AC467" i="1"/>
  <c r="S467" i="1"/>
  <c r="Z467" i="1"/>
  <c r="Y467" i="1"/>
  <c r="R467" i="1"/>
  <c r="AA467" i="1"/>
  <c r="AB467" i="1"/>
  <c r="T467" i="1"/>
  <c r="V467" i="1"/>
  <c r="W467" i="1"/>
  <c r="X467" i="1"/>
  <c r="AC459" i="1"/>
  <c r="S459" i="1"/>
  <c r="T459" i="1"/>
  <c r="V459" i="1"/>
  <c r="W459" i="1"/>
  <c r="X459" i="1"/>
  <c r="Z459" i="1"/>
  <c r="Y459" i="1"/>
  <c r="R459" i="1"/>
  <c r="AA459" i="1"/>
  <c r="AB459" i="1"/>
  <c r="AC451" i="1"/>
  <c r="S451" i="1"/>
  <c r="AA451" i="1"/>
  <c r="AB451" i="1"/>
  <c r="T451" i="1"/>
  <c r="V451" i="1"/>
  <c r="W451" i="1"/>
  <c r="Y451" i="1"/>
  <c r="Z451" i="1"/>
  <c r="X451" i="1"/>
  <c r="R451" i="1"/>
  <c r="AC443" i="1"/>
  <c r="S443" i="1"/>
  <c r="Z443" i="1"/>
  <c r="Y443" i="1"/>
  <c r="R443" i="1"/>
  <c r="AA443" i="1"/>
  <c r="AB443" i="1"/>
  <c r="T443" i="1"/>
  <c r="V443" i="1"/>
  <c r="W443" i="1"/>
  <c r="X443" i="1"/>
  <c r="AC435" i="1"/>
  <c r="AA435" i="1"/>
  <c r="AB435" i="1"/>
  <c r="T435" i="1"/>
  <c r="V435" i="1"/>
  <c r="W435" i="1"/>
  <c r="X435" i="1"/>
  <c r="Z435" i="1"/>
  <c r="Y435" i="1"/>
  <c r="R435" i="1"/>
  <c r="S435" i="1"/>
  <c r="AC427" i="1"/>
  <c r="S427" i="1"/>
  <c r="AA427" i="1"/>
  <c r="AB427" i="1"/>
  <c r="T427" i="1"/>
  <c r="V427" i="1"/>
  <c r="W427" i="1"/>
  <c r="X427" i="1"/>
  <c r="Z427" i="1"/>
  <c r="Y427" i="1"/>
  <c r="R427" i="1"/>
  <c r="AC419" i="1"/>
  <c r="T419" i="1"/>
  <c r="V419" i="1"/>
  <c r="W419" i="1"/>
  <c r="Y419" i="1"/>
  <c r="Z419" i="1"/>
  <c r="X419" i="1"/>
  <c r="R419" i="1"/>
  <c r="AA419" i="1"/>
  <c r="AB419" i="1"/>
  <c r="S419" i="1"/>
  <c r="AC411" i="1"/>
  <c r="S411" i="1"/>
  <c r="R411" i="1"/>
  <c r="AA411" i="1"/>
  <c r="AB411" i="1"/>
  <c r="T411" i="1"/>
  <c r="V411" i="1"/>
  <c r="W411" i="1"/>
  <c r="X411" i="1"/>
  <c r="Y411" i="1"/>
  <c r="Z411" i="1"/>
  <c r="AC403" i="1"/>
  <c r="S403" i="1"/>
  <c r="W403" i="1"/>
  <c r="X403" i="1"/>
  <c r="Z403" i="1"/>
  <c r="Y403" i="1"/>
  <c r="R403" i="1"/>
  <c r="AA403" i="1"/>
  <c r="AB403" i="1"/>
  <c r="T403" i="1"/>
  <c r="V403" i="1"/>
  <c r="AC395" i="1"/>
  <c r="S395" i="1"/>
  <c r="T395" i="1"/>
  <c r="V395" i="1"/>
  <c r="W395" i="1"/>
  <c r="X395" i="1"/>
  <c r="Z395" i="1"/>
  <c r="Y395" i="1"/>
  <c r="R395" i="1"/>
  <c r="AA395" i="1"/>
  <c r="AB395" i="1"/>
  <c r="AC387" i="1"/>
  <c r="S387" i="1"/>
  <c r="R387" i="1"/>
  <c r="AA387" i="1"/>
  <c r="AB387" i="1"/>
  <c r="T387" i="1"/>
  <c r="V387" i="1"/>
  <c r="W387" i="1"/>
  <c r="Y387" i="1"/>
  <c r="Z387" i="1"/>
  <c r="X387" i="1"/>
  <c r="AC379" i="1"/>
  <c r="S379" i="1"/>
  <c r="X379" i="1"/>
  <c r="Z379" i="1"/>
  <c r="Y379" i="1"/>
  <c r="R379" i="1"/>
  <c r="AA379" i="1"/>
  <c r="AB379" i="1"/>
  <c r="T379" i="1"/>
  <c r="V379" i="1"/>
  <c r="W379" i="1"/>
  <c r="AC371" i="1"/>
  <c r="S371" i="1"/>
  <c r="T371" i="1"/>
  <c r="V371" i="1"/>
  <c r="W371" i="1"/>
  <c r="X371" i="1"/>
  <c r="Z371" i="1"/>
  <c r="Y371" i="1"/>
  <c r="R371" i="1"/>
  <c r="AA371" i="1"/>
  <c r="AB371" i="1"/>
  <c r="AC363" i="1"/>
  <c r="S363" i="1"/>
  <c r="R363" i="1"/>
  <c r="AA363" i="1"/>
  <c r="AB363" i="1"/>
  <c r="T363" i="1"/>
  <c r="V363" i="1"/>
  <c r="W363" i="1"/>
  <c r="X363" i="1"/>
  <c r="Y363" i="1"/>
  <c r="Z363" i="1"/>
  <c r="AC355" i="1"/>
  <c r="S355" i="1"/>
  <c r="X355" i="1"/>
  <c r="Y355" i="1"/>
  <c r="Z355" i="1"/>
  <c r="R355" i="1"/>
  <c r="V355" i="1"/>
  <c r="W355" i="1"/>
  <c r="AB355" i="1"/>
  <c r="AA355" i="1"/>
  <c r="T355" i="1"/>
  <c r="AC347" i="1"/>
  <c r="S347" i="1"/>
  <c r="X347" i="1"/>
  <c r="Y347" i="1"/>
  <c r="Z347" i="1"/>
  <c r="R347" i="1"/>
  <c r="V347" i="1"/>
  <c r="W347" i="1"/>
  <c r="AB347" i="1"/>
  <c r="AA347" i="1"/>
  <c r="T347" i="1"/>
  <c r="AC339" i="1"/>
  <c r="S339" i="1"/>
  <c r="R339" i="1"/>
  <c r="V339" i="1"/>
  <c r="AB339" i="1"/>
  <c r="AA339" i="1"/>
  <c r="T339" i="1"/>
  <c r="W339" i="1"/>
  <c r="X339" i="1"/>
  <c r="Y339" i="1"/>
  <c r="Z339" i="1"/>
  <c r="AC331" i="1"/>
  <c r="S331" i="1"/>
  <c r="V331" i="1"/>
  <c r="W331" i="1"/>
  <c r="X331" i="1"/>
  <c r="Y331" i="1"/>
  <c r="Z331" i="1"/>
  <c r="R331" i="1"/>
  <c r="AB331" i="1"/>
  <c r="AA331" i="1"/>
  <c r="T331" i="1"/>
  <c r="AC323" i="1"/>
  <c r="S323" i="1"/>
  <c r="W323" i="1"/>
  <c r="X323" i="1"/>
  <c r="Y323" i="1"/>
  <c r="Z323" i="1"/>
  <c r="R323" i="1"/>
  <c r="AB323" i="1"/>
  <c r="AA323" i="1"/>
  <c r="T323" i="1"/>
  <c r="V323" i="1"/>
  <c r="AC315" i="1"/>
  <c r="S315" i="1"/>
  <c r="W315" i="1"/>
  <c r="X315" i="1"/>
  <c r="Y315" i="1"/>
  <c r="Z315" i="1"/>
  <c r="AA315" i="1"/>
  <c r="AB315" i="1"/>
  <c r="R315" i="1"/>
  <c r="T315" i="1"/>
  <c r="V315" i="1"/>
  <c r="AC307" i="1"/>
  <c r="S307" i="1"/>
  <c r="X307" i="1"/>
  <c r="Y307" i="1"/>
  <c r="Z307" i="1"/>
  <c r="R307" i="1"/>
  <c r="AB307" i="1"/>
  <c r="AA307" i="1"/>
  <c r="T307" i="1"/>
  <c r="V307" i="1"/>
  <c r="W307" i="1"/>
  <c r="AC299" i="1"/>
  <c r="S299" i="1"/>
  <c r="T299" i="1"/>
  <c r="V299" i="1"/>
  <c r="W299" i="1"/>
  <c r="X299" i="1"/>
  <c r="Y299" i="1"/>
  <c r="Z299" i="1"/>
  <c r="R299" i="1"/>
  <c r="AB299" i="1"/>
  <c r="AA299" i="1"/>
  <c r="AC291" i="1"/>
  <c r="S291" i="1"/>
  <c r="T291" i="1"/>
  <c r="V291" i="1"/>
  <c r="W291" i="1"/>
  <c r="X291" i="1"/>
  <c r="Y291" i="1"/>
  <c r="Z291" i="1"/>
  <c r="AA291" i="1"/>
  <c r="AB291" i="1"/>
  <c r="R291" i="1"/>
  <c r="AC283" i="1"/>
  <c r="S283" i="1"/>
  <c r="T283" i="1"/>
  <c r="V283" i="1"/>
  <c r="W283" i="1"/>
  <c r="X283" i="1"/>
  <c r="Y283" i="1"/>
  <c r="Z283" i="1"/>
  <c r="R283" i="1"/>
  <c r="AB283" i="1"/>
  <c r="AA283" i="1"/>
  <c r="AC275" i="1"/>
  <c r="S275" i="1"/>
  <c r="V275" i="1"/>
  <c r="W275" i="1"/>
  <c r="X275" i="1"/>
  <c r="Y275" i="1"/>
  <c r="Z275" i="1"/>
  <c r="R275" i="1"/>
  <c r="AB275" i="1"/>
  <c r="AA275" i="1"/>
  <c r="T275" i="1"/>
  <c r="AC267" i="1"/>
  <c r="S267" i="1"/>
  <c r="Y267" i="1"/>
  <c r="Z267" i="1"/>
  <c r="R267" i="1"/>
  <c r="AB267" i="1"/>
  <c r="AA267" i="1"/>
  <c r="T267" i="1"/>
  <c r="V267" i="1"/>
  <c r="W267" i="1"/>
  <c r="X267" i="1"/>
  <c r="AC259" i="1"/>
  <c r="S259" i="1"/>
  <c r="X259" i="1"/>
  <c r="Y259" i="1"/>
  <c r="Z259" i="1"/>
  <c r="R259" i="1"/>
  <c r="AB259" i="1"/>
  <c r="AA259" i="1"/>
  <c r="T259" i="1"/>
  <c r="V259" i="1"/>
  <c r="W259" i="1"/>
  <c r="AC251" i="1"/>
  <c r="S251" i="1"/>
  <c r="W251" i="1"/>
  <c r="X251" i="1"/>
  <c r="Y251" i="1"/>
  <c r="Z251" i="1"/>
  <c r="AA251" i="1"/>
  <c r="AB251" i="1"/>
  <c r="R251" i="1"/>
  <c r="T251" i="1"/>
  <c r="V251" i="1"/>
  <c r="AC243" i="1"/>
  <c r="S243" i="1"/>
  <c r="Y243" i="1"/>
  <c r="Z243" i="1"/>
  <c r="R243" i="1"/>
  <c r="W243" i="1"/>
  <c r="X243" i="1"/>
  <c r="AA243" i="1"/>
  <c r="T243" i="1"/>
  <c r="AB243" i="1"/>
  <c r="V243" i="1"/>
  <c r="AC235" i="1"/>
  <c r="S235" i="1"/>
  <c r="Z235" i="1"/>
  <c r="AA235" i="1"/>
  <c r="AB235" i="1"/>
  <c r="T235" i="1"/>
  <c r="R235" i="1"/>
  <c r="V235" i="1"/>
  <c r="W235" i="1"/>
  <c r="X235" i="1"/>
  <c r="Y235" i="1"/>
  <c r="AC227" i="1"/>
  <c r="X227" i="1"/>
  <c r="Y227" i="1"/>
  <c r="Z227" i="1"/>
  <c r="R227" i="1"/>
  <c r="AA227" i="1"/>
  <c r="T227" i="1"/>
  <c r="AB227" i="1"/>
  <c r="V227" i="1"/>
  <c r="W227" i="1"/>
  <c r="S227" i="1"/>
  <c r="AC219" i="1"/>
  <c r="S219" i="1"/>
  <c r="AA219" i="1"/>
  <c r="T219" i="1"/>
  <c r="AB219" i="1"/>
  <c r="V219" i="1"/>
  <c r="W219" i="1"/>
  <c r="X219" i="1"/>
  <c r="Y219" i="1"/>
  <c r="Z219" i="1"/>
  <c r="R219" i="1"/>
  <c r="AC211" i="1"/>
  <c r="S211" i="1"/>
  <c r="W211" i="1"/>
  <c r="X211" i="1"/>
  <c r="Y211" i="1"/>
  <c r="Z211" i="1"/>
  <c r="AB211" i="1"/>
  <c r="R211" i="1"/>
  <c r="T211" i="1"/>
  <c r="AA211" i="1"/>
  <c r="V211" i="1"/>
  <c r="AC203" i="1"/>
  <c r="S203" i="1"/>
  <c r="X203" i="1"/>
  <c r="Y203" i="1"/>
  <c r="Z203" i="1"/>
  <c r="AA203" i="1"/>
  <c r="AB203" i="1"/>
  <c r="T203" i="1"/>
  <c r="R203" i="1"/>
  <c r="V203" i="1"/>
  <c r="W203" i="1"/>
  <c r="AC195" i="1"/>
  <c r="S195" i="1"/>
  <c r="R195" i="1"/>
  <c r="AA195" i="1"/>
  <c r="T195" i="1"/>
  <c r="AB195" i="1"/>
  <c r="V195" i="1"/>
  <c r="W195" i="1"/>
  <c r="X195" i="1"/>
  <c r="Y195" i="1"/>
  <c r="Z195" i="1"/>
  <c r="AC187" i="1"/>
  <c r="S187" i="1"/>
  <c r="Z187" i="1"/>
  <c r="R187" i="1"/>
  <c r="AA187" i="1"/>
  <c r="T187" i="1"/>
  <c r="AB187" i="1"/>
  <c r="V187" i="1"/>
  <c r="W187" i="1"/>
  <c r="X187" i="1"/>
  <c r="Y187" i="1"/>
  <c r="AC179" i="1"/>
  <c r="S179" i="1"/>
  <c r="Y179" i="1"/>
  <c r="Z179" i="1"/>
  <c r="AB179" i="1"/>
  <c r="R179" i="1"/>
  <c r="T179" i="1"/>
  <c r="AA179" i="1"/>
  <c r="V179" i="1"/>
  <c r="W179" i="1"/>
  <c r="X179" i="1"/>
  <c r="AC171" i="1"/>
  <c r="S171" i="1"/>
  <c r="AB171" i="1"/>
  <c r="T171" i="1"/>
  <c r="R171" i="1"/>
  <c r="V171" i="1"/>
  <c r="W171" i="1"/>
  <c r="X171" i="1"/>
  <c r="Y171" i="1"/>
  <c r="Z171" i="1"/>
  <c r="AA171" i="1"/>
  <c r="AC163" i="1"/>
  <c r="S163" i="1"/>
  <c r="R163" i="1"/>
  <c r="AA163" i="1"/>
  <c r="T163" i="1"/>
  <c r="AB163" i="1"/>
  <c r="V163" i="1"/>
  <c r="W163" i="1"/>
  <c r="X163" i="1"/>
  <c r="Y163" i="1"/>
  <c r="Z163" i="1"/>
  <c r="AC155" i="1"/>
  <c r="S155" i="1"/>
  <c r="X155" i="1"/>
  <c r="Y155" i="1"/>
  <c r="Z155" i="1"/>
  <c r="R155" i="1"/>
  <c r="AA155" i="1"/>
  <c r="T155" i="1"/>
  <c r="AB155" i="1"/>
  <c r="V155" i="1"/>
  <c r="W155" i="1"/>
  <c r="AC147" i="1"/>
  <c r="T147" i="1"/>
  <c r="X147" i="1"/>
  <c r="Y147" i="1"/>
  <c r="Z147" i="1"/>
  <c r="AB147" i="1"/>
  <c r="R147" i="1"/>
  <c r="AA147" i="1"/>
  <c r="V147" i="1"/>
  <c r="S147" i="1"/>
  <c r="W147" i="1"/>
  <c r="AC139" i="1"/>
  <c r="S139" i="1"/>
  <c r="X139" i="1"/>
  <c r="Y139" i="1"/>
  <c r="Z139" i="1"/>
  <c r="AB139" i="1"/>
  <c r="R139" i="1"/>
  <c r="AA139" i="1"/>
  <c r="T139" i="1"/>
  <c r="V139" i="1"/>
  <c r="W139" i="1"/>
  <c r="AC131" i="1"/>
  <c r="S131" i="1"/>
  <c r="V131" i="1"/>
  <c r="W131" i="1"/>
  <c r="X131" i="1"/>
  <c r="Z131" i="1"/>
  <c r="Y131" i="1"/>
  <c r="R131" i="1"/>
  <c r="AA131" i="1"/>
  <c r="AB131" i="1"/>
  <c r="T131" i="1"/>
  <c r="AC123" i="1"/>
  <c r="R123" i="1"/>
  <c r="AA123" i="1"/>
  <c r="AB123" i="1"/>
  <c r="T123" i="1"/>
  <c r="V123" i="1"/>
  <c r="W123" i="1"/>
  <c r="X123" i="1"/>
  <c r="Z123" i="1"/>
  <c r="Y123" i="1"/>
  <c r="S123" i="1"/>
  <c r="AC115" i="1"/>
  <c r="AA115" i="1"/>
  <c r="AB115" i="1"/>
  <c r="T115" i="1"/>
  <c r="V115" i="1"/>
  <c r="W115" i="1"/>
  <c r="Y115" i="1"/>
  <c r="Z115" i="1"/>
  <c r="X115" i="1"/>
  <c r="R115" i="1"/>
  <c r="S115" i="1"/>
  <c r="AC107" i="1"/>
  <c r="S107" i="1"/>
  <c r="W107" i="1"/>
  <c r="X107" i="1"/>
  <c r="Z107" i="1"/>
  <c r="Y107" i="1"/>
  <c r="R107" i="1"/>
  <c r="AA107" i="1"/>
  <c r="AB107" i="1"/>
  <c r="T107" i="1"/>
  <c r="V107" i="1"/>
  <c r="AC99" i="1"/>
  <c r="T99" i="1"/>
  <c r="V99" i="1"/>
  <c r="W99" i="1"/>
  <c r="X99" i="1"/>
  <c r="Z99" i="1"/>
  <c r="Y99" i="1"/>
  <c r="R99" i="1"/>
  <c r="AA99" i="1"/>
  <c r="AB99" i="1"/>
  <c r="S99" i="1"/>
  <c r="AC91" i="1"/>
  <c r="S91" i="1"/>
  <c r="X91" i="1"/>
  <c r="Z91" i="1"/>
  <c r="Y91" i="1"/>
  <c r="R91" i="1"/>
  <c r="AA91" i="1"/>
  <c r="AB91" i="1"/>
  <c r="T91" i="1"/>
  <c r="V91" i="1"/>
  <c r="W91" i="1"/>
  <c r="AC83" i="1"/>
  <c r="S83" i="1"/>
  <c r="T83" i="1"/>
  <c r="V83" i="1"/>
  <c r="W83" i="1"/>
  <c r="Y83" i="1"/>
  <c r="Z83" i="1"/>
  <c r="X83" i="1"/>
  <c r="R83" i="1"/>
  <c r="AA83" i="1"/>
  <c r="AB83" i="1"/>
  <c r="AC75" i="1"/>
  <c r="S75" i="1"/>
  <c r="X75" i="1"/>
  <c r="Z75" i="1"/>
  <c r="Y75" i="1"/>
  <c r="R75" i="1"/>
  <c r="AA75" i="1"/>
  <c r="AB75" i="1"/>
  <c r="T75" i="1"/>
  <c r="V75" i="1"/>
  <c r="W75" i="1"/>
  <c r="AC67" i="1"/>
  <c r="S67" i="1"/>
  <c r="Z67" i="1"/>
  <c r="Y67" i="1"/>
  <c r="R67" i="1"/>
  <c r="AA67" i="1"/>
  <c r="AB67" i="1"/>
  <c r="T67" i="1"/>
  <c r="V67" i="1"/>
  <c r="W67" i="1"/>
  <c r="X67" i="1"/>
  <c r="AC59" i="1"/>
  <c r="S59" i="1"/>
  <c r="AB59" i="1"/>
  <c r="T59" i="1"/>
  <c r="V59" i="1"/>
  <c r="W59" i="1"/>
  <c r="X59" i="1"/>
  <c r="Z59" i="1"/>
  <c r="Y59" i="1"/>
  <c r="R59" i="1"/>
  <c r="AA59" i="1"/>
  <c r="AC51" i="1"/>
  <c r="S51" i="1"/>
  <c r="R51" i="1"/>
  <c r="AA51" i="1"/>
  <c r="AB51" i="1"/>
  <c r="T51" i="1"/>
  <c r="V51" i="1"/>
  <c r="W51" i="1"/>
  <c r="Y51" i="1"/>
  <c r="Z51" i="1"/>
  <c r="X51" i="1"/>
  <c r="AC43" i="1"/>
  <c r="S43" i="1"/>
  <c r="T43" i="1"/>
  <c r="V43" i="1"/>
  <c r="Y43" i="1"/>
  <c r="W43" i="1"/>
  <c r="Z43" i="1"/>
  <c r="X43" i="1"/>
  <c r="R43" i="1"/>
  <c r="AA43" i="1"/>
  <c r="AB43" i="1"/>
  <c r="AC35" i="1"/>
  <c r="S35" i="1"/>
  <c r="AA35" i="1"/>
  <c r="AB35" i="1"/>
  <c r="T35" i="1"/>
  <c r="Y35" i="1"/>
  <c r="Z35" i="1"/>
  <c r="W35" i="1"/>
  <c r="V35" i="1"/>
  <c r="X35" i="1"/>
  <c r="R35" i="1"/>
  <c r="AC27" i="1"/>
  <c r="S27" i="1"/>
  <c r="AA27" i="1"/>
  <c r="AB27" i="1"/>
  <c r="T27" i="1"/>
  <c r="W27" i="1"/>
  <c r="V27" i="1"/>
  <c r="X27" i="1"/>
  <c r="Y27" i="1"/>
  <c r="Z27" i="1"/>
  <c r="R27" i="1"/>
  <c r="AC19" i="1"/>
  <c r="S19" i="1"/>
  <c r="Y19" i="1"/>
  <c r="Z19" i="1"/>
  <c r="R19" i="1"/>
  <c r="AA19" i="1"/>
  <c r="AB19" i="1"/>
  <c r="T19" i="1"/>
  <c r="W19" i="1"/>
  <c r="V19" i="1"/>
  <c r="X19" i="1"/>
  <c r="AC3618" i="1"/>
  <c r="S3618" i="1"/>
  <c r="V3618" i="1"/>
  <c r="W3618" i="1"/>
  <c r="X3618" i="1"/>
  <c r="Y3618" i="1"/>
  <c r="AA3618" i="1"/>
  <c r="R3618" i="1"/>
  <c r="T3618" i="1"/>
  <c r="AB3618" i="1"/>
  <c r="Z3618" i="1"/>
  <c r="AC3554" i="1"/>
  <c r="S3554" i="1"/>
  <c r="V3554" i="1"/>
  <c r="W3554" i="1"/>
  <c r="X3554" i="1"/>
  <c r="Y3554" i="1"/>
  <c r="AA3554" i="1"/>
  <c r="AB3554" i="1"/>
  <c r="T3554" i="1"/>
  <c r="R3554" i="1"/>
  <c r="Z3554" i="1"/>
  <c r="AC3490" i="1"/>
  <c r="S3490" i="1"/>
  <c r="W3490" i="1"/>
  <c r="X3490" i="1"/>
  <c r="Y3490" i="1"/>
  <c r="Z3490" i="1"/>
  <c r="AA3490" i="1"/>
  <c r="AB3490" i="1"/>
  <c r="T3490" i="1"/>
  <c r="R3490" i="1"/>
  <c r="V3490" i="1"/>
  <c r="AC3426" i="1"/>
  <c r="S3426" i="1"/>
  <c r="AA3426" i="1"/>
  <c r="AB3426" i="1"/>
  <c r="T3426" i="1"/>
  <c r="R3426" i="1"/>
  <c r="V3426" i="1"/>
  <c r="Z3426" i="1"/>
  <c r="W3426" i="1"/>
  <c r="X3426" i="1"/>
  <c r="Y3426" i="1"/>
  <c r="AC3346" i="1"/>
  <c r="S3346" i="1"/>
  <c r="V3346" i="1"/>
  <c r="AB3346" i="1"/>
  <c r="W3346" i="1"/>
  <c r="Z3346" i="1"/>
  <c r="R3346" i="1"/>
  <c r="AA3346" i="1"/>
  <c r="Y3346" i="1"/>
  <c r="X3346" i="1"/>
  <c r="T3346" i="1"/>
  <c r="AC3274" i="1"/>
  <c r="S3274" i="1"/>
  <c r="Z3274" i="1"/>
  <c r="R3274" i="1"/>
  <c r="AA3274" i="1"/>
  <c r="AB3274" i="1"/>
  <c r="V3274" i="1"/>
  <c r="T3274" i="1"/>
  <c r="W3274" i="1"/>
  <c r="X3274" i="1"/>
  <c r="Y3274" i="1"/>
  <c r="AC3210" i="1"/>
  <c r="S3210" i="1"/>
  <c r="X3210" i="1"/>
  <c r="Y3210" i="1"/>
  <c r="Z3210" i="1"/>
  <c r="R3210" i="1"/>
  <c r="AA3210" i="1"/>
  <c r="AB3210" i="1"/>
  <c r="V3210" i="1"/>
  <c r="T3210" i="1"/>
  <c r="W3210" i="1"/>
  <c r="AC3154" i="1"/>
  <c r="S3154" i="1"/>
  <c r="Z3154" i="1"/>
  <c r="R3154" i="1"/>
  <c r="AA3154" i="1"/>
  <c r="AB3154" i="1"/>
  <c r="V3154" i="1"/>
  <c r="T3154" i="1"/>
  <c r="W3154" i="1"/>
  <c r="X3154" i="1"/>
  <c r="Y3154" i="1"/>
  <c r="AC3090" i="1"/>
  <c r="S3090" i="1"/>
  <c r="X3090" i="1"/>
  <c r="Y3090" i="1"/>
  <c r="Z3090" i="1"/>
  <c r="R3090" i="1"/>
  <c r="AA3090" i="1"/>
  <c r="AB3090" i="1"/>
  <c r="V3090" i="1"/>
  <c r="T3090" i="1"/>
  <c r="W3090" i="1"/>
  <c r="AC3026" i="1"/>
  <c r="S3026" i="1"/>
  <c r="AA3026" i="1"/>
  <c r="V3026" i="1"/>
  <c r="W3026" i="1"/>
  <c r="X3026" i="1"/>
  <c r="Y3026" i="1"/>
  <c r="Z3026" i="1"/>
  <c r="R3026" i="1"/>
  <c r="AB3026" i="1"/>
  <c r="T3026" i="1"/>
  <c r="AC2954" i="1"/>
  <c r="Z2954" i="1"/>
  <c r="R2954" i="1"/>
  <c r="W2954" i="1"/>
  <c r="X2954" i="1"/>
  <c r="AA2954" i="1"/>
  <c r="T2954" i="1"/>
  <c r="AB2954" i="1"/>
  <c r="V2954" i="1"/>
  <c r="Y2954" i="1"/>
  <c r="S2954" i="1"/>
  <c r="AC2898" i="1"/>
  <c r="S2898" i="1"/>
  <c r="Z2898" i="1"/>
  <c r="AA2898" i="1"/>
  <c r="AB2898" i="1"/>
  <c r="T2898" i="1"/>
  <c r="R2898" i="1"/>
  <c r="V2898" i="1"/>
  <c r="W2898" i="1"/>
  <c r="X2898" i="1"/>
  <c r="Y2898" i="1"/>
  <c r="AC2826" i="1"/>
  <c r="S2826" i="1"/>
  <c r="W2826" i="1"/>
  <c r="X2826" i="1"/>
  <c r="Y2826" i="1"/>
  <c r="Z2826" i="1"/>
  <c r="R2826" i="1"/>
  <c r="AA2826" i="1"/>
  <c r="T2826" i="1"/>
  <c r="AB2826" i="1"/>
  <c r="V2826" i="1"/>
  <c r="AC2762" i="1"/>
  <c r="S2762" i="1"/>
  <c r="Z2762" i="1"/>
  <c r="R2762" i="1"/>
  <c r="AA2762" i="1"/>
  <c r="T2762" i="1"/>
  <c r="AB2762" i="1"/>
  <c r="V2762" i="1"/>
  <c r="W2762" i="1"/>
  <c r="X2762" i="1"/>
  <c r="Y2762" i="1"/>
  <c r="AC2698" i="1"/>
  <c r="S2698" i="1"/>
  <c r="X2698" i="1"/>
  <c r="Y2698" i="1"/>
  <c r="Z2698" i="1"/>
  <c r="R2698" i="1"/>
  <c r="AA2698" i="1"/>
  <c r="T2698" i="1"/>
  <c r="AB2698" i="1"/>
  <c r="V2698" i="1"/>
  <c r="W2698" i="1"/>
  <c r="AC2634" i="1"/>
  <c r="S2634" i="1"/>
  <c r="AA2634" i="1"/>
  <c r="T2634" i="1"/>
  <c r="AB2634" i="1"/>
  <c r="V2634" i="1"/>
  <c r="W2634" i="1"/>
  <c r="X2634" i="1"/>
  <c r="Y2634" i="1"/>
  <c r="Z2634" i="1"/>
  <c r="R2634" i="1"/>
  <c r="AC2570" i="1"/>
  <c r="R2570" i="1"/>
  <c r="V2570" i="1"/>
  <c r="Z2570" i="1"/>
  <c r="AB2570" i="1"/>
  <c r="AA2570" i="1"/>
  <c r="T2570" i="1"/>
  <c r="W2570" i="1"/>
  <c r="X2570" i="1"/>
  <c r="Y2570" i="1"/>
  <c r="S2570" i="1"/>
  <c r="AC2506" i="1"/>
  <c r="S2506" i="1"/>
  <c r="AB2506" i="1"/>
  <c r="AA2506" i="1"/>
  <c r="T2506" i="1"/>
  <c r="V2506" i="1"/>
  <c r="W2506" i="1"/>
  <c r="X2506" i="1"/>
  <c r="Y2506" i="1"/>
  <c r="R2506" i="1"/>
  <c r="Z2506" i="1"/>
  <c r="AC2442" i="1"/>
  <c r="S2442" i="1"/>
  <c r="AB2442" i="1"/>
  <c r="AA2442" i="1"/>
  <c r="T2442" i="1"/>
  <c r="V2442" i="1"/>
  <c r="W2442" i="1"/>
  <c r="X2442" i="1"/>
  <c r="Y2442" i="1"/>
  <c r="R2442" i="1"/>
  <c r="Z2442" i="1"/>
  <c r="AC2426" i="1"/>
  <c r="S2426" i="1"/>
  <c r="X2426" i="1"/>
  <c r="Y2426" i="1"/>
  <c r="AA2426" i="1"/>
  <c r="R2426" i="1"/>
  <c r="AB2426" i="1"/>
  <c r="Z2426" i="1"/>
  <c r="T2426" i="1"/>
  <c r="V2426" i="1"/>
  <c r="W2426" i="1"/>
  <c r="AC2418" i="1"/>
  <c r="S2418" i="1"/>
  <c r="AB2418" i="1"/>
  <c r="AA2418" i="1"/>
  <c r="T2418" i="1"/>
  <c r="V2418" i="1"/>
  <c r="W2418" i="1"/>
  <c r="X2418" i="1"/>
  <c r="Y2418" i="1"/>
  <c r="R2418" i="1"/>
  <c r="Z2418" i="1"/>
  <c r="AC2394" i="1"/>
  <c r="S2394" i="1"/>
  <c r="AB2394" i="1"/>
  <c r="R2394" i="1"/>
  <c r="T2394" i="1"/>
  <c r="V2394" i="1"/>
  <c r="W2394" i="1"/>
  <c r="X2394" i="1"/>
  <c r="Y2394" i="1"/>
  <c r="AA2394" i="1"/>
  <c r="Z2394" i="1"/>
  <c r="AC2346" i="1"/>
  <c r="S2346" i="1"/>
  <c r="X2346" i="1"/>
  <c r="Y2346" i="1"/>
  <c r="R2346" i="1"/>
  <c r="Z2346" i="1"/>
  <c r="AB2346" i="1"/>
  <c r="AA2346" i="1"/>
  <c r="T2346" i="1"/>
  <c r="V2346" i="1"/>
  <c r="W2346" i="1"/>
  <c r="AC2338" i="1"/>
  <c r="S2338" i="1"/>
  <c r="Y2338" i="1"/>
  <c r="R2338" i="1"/>
  <c r="Z2338" i="1"/>
  <c r="AB2338" i="1"/>
  <c r="AA2338" i="1"/>
  <c r="T2338" i="1"/>
  <c r="V2338" i="1"/>
  <c r="W2338" i="1"/>
  <c r="X2338" i="1"/>
  <c r="AC2330" i="1"/>
  <c r="S2330" i="1"/>
  <c r="X2330" i="1"/>
  <c r="Y2330" i="1"/>
  <c r="AA2330" i="1"/>
  <c r="R2330" i="1"/>
  <c r="AB2330" i="1"/>
  <c r="Z2330" i="1"/>
  <c r="T2330" i="1"/>
  <c r="V2330" i="1"/>
  <c r="W2330" i="1"/>
  <c r="AC2322" i="1"/>
  <c r="S2322" i="1"/>
  <c r="Z2322" i="1"/>
  <c r="AB2322" i="1"/>
  <c r="AA2322" i="1"/>
  <c r="T2322" i="1"/>
  <c r="V2322" i="1"/>
  <c r="W2322" i="1"/>
  <c r="X2322" i="1"/>
  <c r="Y2322" i="1"/>
  <c r="R2322" i="1"/>
  <c r="AC2314" i="1"/>
  <c r="S2314" i="1"/>
  <c r="V2314" i="1"/>
  <c r="W2314" i="1"/>
  <c r="X2314" i="1"/>
  <c r="Y2314" i="1"/>
  <c r="R2314" i="1"/>
  <c r="Z2314" i="1"/>
  <c r="AB2314" i="1"/>
  <c r="T2314" i="1"/>
  <c r="AA2314" i="1"/>
  <c r="AC2306" i="1"/>
  <c r="S2306" i="1"/>
  <c r="AB2306" i="1"/>
  <c r="AA2306" i="1"/>
  <c r="T2306" i="1"/>
  <c r="V2306" i="1"/>
  <c r="W2306" i="1"/>
  <c r="X2306" i="1"/>
  <c r="Y2306" i="1"/>
  <c r="R2306" i="1"/>
  <c r="Z2306" i="1"/>
  <c r="AC2298" i="1"/>
  <c r="S2298" i="1"/>
  <c r="T2298" i="1"/>
  <c r="V2298" i="1"/>
  <c r="W2298" i="1"/>
  <c r="X2298" i="1"/>
  <c r="Y2298" i="1"/>
  <c r="AA2298" i="1"/>
  <c r="R2298" i="1"/>
  <c r="AB2298" i="1"/>
  <c r="Z2298" i="1"/>
  <c r="AC2290" i="1"/>
  <c r="S2290" i="1"/>
  <c r="X2290" i="1"/>
  <c r="Y2290" i="1"/>
  <c r="R2290" i="1"/>
  <c r="Z2290" i="1"/>
  <c r="AB2290" i="1"/>
  <c r="AA2290" i="1"/>
  <c r="T2290" i="1"/>
  <c r="V2290" i="1"/>
  <c r="W2290" i="1"/>
  <c r="AC2282" i="1"/>
  <c r="S2282" i="1"/>
  <c r="T2282" i="1"/>
  <c r="V2282" i="1"/>
  <c r="W2282" i="1"/>
  <c r="X2282" i="1"/>
  <c r="Y2282" i="1"/>
  <c r="R2282" i="1"/>
  <c r="Z2282" i="1"/>
  <c r="AB2282" i="1"/>
  <c r="AA2282" i="1"/>
  <c r="AC2274" i="1"/>
  <c r="S2274" i="1"/>
  <c r="X2274" i="1"/>
  <c r="Y2274" i="1"/>
  <c r="R2274" i="1"/>
  <c r="Z2274" i="1"/>
  <c r="AB2274" i="1"/>
  <c r="AA2274" i="1"/>
  <c r="T2274" i="1"/>
  <c r="V2274" i="1"/>
  <c r="W2274" i="1"/>
  <c r="AC2266" i="1"/>
  <c r="W2266" i="1"/>
  <c r="AA2266" i="1"/>
  <c r="Z2266" i="1"/>
  <c r="AB2266" i="1"/>
  <c r="T2266" i="1"/>
  <c r="V2266" i="1"/>
  <c r="X2266" i="1"/>
  <c r="Y2266" i="1"/>
  <c r="R2266" i="1"/>
  <c r="S2266" i="1"/>
  <c r="AC2258" i="1"/>
  <c r="S2258" i="1"/>
  <c r="X2258" i="1"/>
  <c r="Y2258" i="1"/>
  <c r="R2258" i="1"/>
  <c r="Z2258" i="1"/>
  <c r="AB2258" i="1"/>
  <c r="AA2258" i="1"/>
  <c r="V2258" i="1"/>
  <c r="W2258" i="1"/>
  <c r="T2258" i="1"/>
  <c r="AC2250" i="1"/>
  <c r="S2250" i="1"/>
  <c r="AB2250" i="1"/>
  <c r="AA2250" i="1"/>
  <c r="T2250" i="1"/>
  <c r="V2250" i="1"/>
  <c r="W2250" i="1"/>
  <c r="X2250" i="1"/>
  <c r="Y2250" i="1"/>
  <c r="R2250" i="1"/>
  <c r="Z2250" i="1"/>
  <c r="AC2242" i="1"/>
  <c r="X2242" i="1"/>
  <c r="Y2242" i="1"/>
  <c r="R2242" i="1"/>
  <c r="Z2242" i="1"/>
  <c r="AB2242" i="1"/>
  <c r="AA2242" i="1"/>
  <c r="T2242" i="1"/>
  <c r="V2242" i="1"/>
  <c r="W2242" i="1"/>
  <c r="S2242" i="1"/>
  <c r="AC2234" i="1"/>
  <c r="S2234" i="1"/>
  <c r="T2234" i="1"/>
  <c r="V2234" i="1"/>
  <c r="W2234" i="1"/>
  <c r="X2234" i="1"/>
  <c r="Y2234" i="1"/>
  <c r="AA2234" i="1"/>
  <c r="R2234" i="1"/>
  <c r="AB2234" i="1"/>
  <c r="Z2234" i="1"/>
  <c r="AC2226" i="1"/>
  <c r="S2226" i="1"/>
  <c r="T2226" i="1"/>
  <c r="V2226" i="1"/>
  <c r="W2226" i="1"/>
  <c r="X2226" i="1"/>
  <c r="Y2226" i="1"/>
  <c r="R2226" i="1"/>
  <c r="Z2226" i="1"/>
  <c r="AB2226" i="1"/>
  <c r="AA2226" i="1"/>
  <c r="AC2218" i="1"/>
  <c r="T2218" i="1"/>
  <c r="V2218" i="1"/>
  <c r="W2218" i="1"/>
  <c r="X2218" i="1"/>
  <c r="Y2218" i="1"/>
  <c r="R2218" i="1"/>
  <c r="Z2218" i="1"/>
  <c r="AA2218" i="1"/>
  <c r="AB2218" i="1"/>
  <c r="S2218" i="1"/>
  <c r="AC2210" i="1"/>
  <c r="S2210" i="1"/>
  <c r="X2210" i="1"/>
  <c r="Y2210" i="1"/>
  <c r="R2210" i="1"/>
  <c r="Z2210" i="1"/>
  <c r="AB2210" i="1"/>
  <c r="AA2210" i="1"/>
  <c r="T2210" i="1"/>
  <c r="V2210" i="1"/>
  <c r="W2210" i="1"/>
  <c r="AC2202" i="1"/>
  <c r="S2202" i="1"/>
  <c r="W2202" i="1"/>
  <c r="AB2202" i="1"/>
  <c r="T2202" i="1"/>
  <c r="V2202" i="1"/>
  <c r="X2202" i="1"/>
  <c r="Y2202" i="1"/>
  <c r="AA2202" i="1"/>
  <c r="R2202" i="1"/>
  <c r="Z2202" i="1"/>
  <c r="AC2194" i="1"/>
  <c r="W2194" i="1"/>
  <c r="X2194" i="1"/>
  <c r="Y2194" i="1"/>
  <c r="T2194" i="1"/>
  <c r="V2194" i="1"/>
  <c r="R2194" i="1"/>
  <c r="Z2194" i="1"/>
  <c r="AA2194" i="1"/>
  <c r="AB2194" i="1"/>
  <c r="S2194" i="1"/>
  <c r="AC2186" i="1"/>
  <c r="S2186" i="1"/>
  <c r="AB2186" i="1"/>
  <c r="W2186" i="1"/>
  <c r="X2186" i="1"/>
  <c r="Y2186" i="1"/>
  <c r="T2186" i="1"/>
  <c r="V2186" i="1"/>
  <c r="R2186" i="1"/>
  <c r="Z2186" i="1"/>
  <c r="AA2186" i="1"/>
  <c r="AC2178" i="1"/>
  <c r="S2178" i="1"/>
  <c r="V2178" i="1"/>
  <c r="Z2178" i="1"/>
  <c r="R2178" i="1"/>
  <c r="T2178" i="1"/>
  <c r="AA2178" i="1"/>
  <c r="AB2178" i="1"/>
  <c r="W2178" i="1"/>
  <c r="X2178" i="1"/>
  <c r="Y2178" i="1"/>
  <c r="AC2170" i="1"/>
  <c r="S2170" i="1"/>
  <c r="AB2170" i="1"/>
  <c r="W2170" i="1"/>
  <c r="X2170" i="1"/>
  <c r="Y2170" i="1"/>
  <c r="Z2170" i="1"/>
  <c r="T2170" i="1"/>
  <c r="R2170" i="1"/>
  <c r="V2170" i="1"/>
  <c r="AA2170" i="1"/>
  <c r="AC2162" i="1"/>
  <c r="S2162" i="1"/>
  <c r="R2162" i="1"/>
  <c r="Z2162" i="1"/>
  <c r="AA2162" i="1"/>
  <c r="AB2162" i="1"/>
  <c r="W2162" i="1"/>
  <c r="X2162" i="1"/>
  <c r="Y2162" i="1"/>
  <c r="T2162" i="1"/>
  <c r="V2162" i="1"/>
  <c r="AC2154" i="1"/>
  <c r="S2154" i="1"/>
  <c r="T2154" i="1"/>
  <c r="V2154" i="1"/>
  <c r="R2154" i="1"/>
  <c r="Z2154" i="1"/>
  <c r="AA2154" i="1"/>
  <c r="AB2154" i="1"/>
  <c r="W2154" i="1"/>
  <c r="X2154" i="1"/>
  <c r="Y2154" i="1"/>
  <c r="AC2146" i="1"/>
  <c r="S2146" i="1"/>
  <c r="R2146" i="1"/>
  <c r="Z2146" i="1"/>
  <c r="AA2146" i="1"/>
  <c r="AB2146" i="1"/>
  <c r="W2146" i="1"/>
  <c r="X2146" i="1"/>
  <c r="Y2146" i="1"/>
  <c r="T2146" i="1"/>
  <c r="V2146" i="1"/>
  <c r="AC2138" i="1"/>
  <c r="S2138" i="1"/>
  <c r="V2138" i="1"/>
  <c r="W2138" i="1"/>
  <c r="X2138" i="1"/>
  <c r="Y2138" i="1"/>
  <c r="Z2138" i="1"/>
  <c r="R2138" i="1"/>
  <c r="T2138" i="1"/>
  <c r="AA2138" i="1"/>
  <c r="AB2138" i="1"/>
  <c r="AC2130" i="1"/>
  <c r="S2130" i="1"/>
  <c r="W2130" i="1"/>
  <c r="X2130" i="1"/>
  <c r="Y2130" i="1"/>
  <c r="T2130" i="1"/>
  <c r="R2130" i="1"/>
  <c r="Z2130" i="1"/>
  <c r="AB2130" i="1"/>
  <c r="V2130" i="1"/>
  <c r="AA2130" i="1"/>
  <c r="AC2122" i="1"/>
  <c r="S2122" i="1"/>
  <c r="X2122" i="1"/>
  <c r="Y2122" i="1"/>
  <c r="R2122" i="1"/>
  <c r="Z2122" i="1"/>
  <c r="AA2122" i="1"/>
  <c r="AB2122" i="1"/>
  <c r="T2122" i="1"/>
  <c r="V2122" i="1"/>
  <c r="W2122" i="1"/>
  <c r="AC2114" i="1"/>
  <c r="S2114" i="1"/>
  <c r="X2114" i="1"/>
  <c r="Y2114" i="1"/>
  <c r="R2114" i="1"/>
  <c r="Z2114" i="1"/>
  <c r="AA2114" i="1"/>
  <c r="AB2114" i="1"/>
  <c r="T2114" i="1"/>
  <c r="V2114" i="1"/>
  <c r="W2114" i="1"/>
  <c r="AC2106" i="1"/>
  <c r="Y2106" i="1"/>
  <c r="R2106" i="1"/>
  <c r="Z2106" i="1"/>
  <c r="AA2106" i="1"/>
  <c r="AB2106" i="1"/>
  <c r="T2106" i="1"/>
  <c r="V2106" i="1"/>
  <c r="W2106" i="1"/>
  <c r="X2106" i="1"/>
  <c r="S2106" i="1"/>
  <c r="AC2098" i="1"/>
  <c r="S2098" i="1"/>
  <c r="AB2098" i="1"/>
  <c r="T2098" i="1"/>
  <c r="V2098" i="1"/>
  <c r="W2098" i="1"/>
  <c r="X2098" i="1"/>
  <c r="Y2098" i="1"/>
  <c r="R2098" i="1"/>
  <c r="Z2098" i="1"/>
  <c r="AA2098" i="1"/>
  <c r="AC2090" i="1"/>
  <c r="S2090" i="1"/>
  <c r="Y2090" i="1"/>
  <c r="R2090" i="1"/>
  <c r="Z2090" i="1"/>
  <c r="AA2090" i="1"/>
  <c r="AB2090" i="1"/>
  <c r="T2090" i="1"/>
  <c r="V2090" i="1"/>
  <c r="W2090" i="1"/>
  <c r="X2090" i="1"/>
  <c r="AC2082" i="1"/>
  <c r="S2082" i="1"/>
  <c r="X2082" i="1"/>
  <c r="Y2082" i="1"/>
  <c r="R2082" i="1"/>
  <c r="Z2082" i="1"/>
  <c r="AA2082" i="1"/>
  <c r="AB2082" i="1"/>
  <c r="T2082" i="1"/>
  <c r="V2082" i="1"/>
  <c r="W2082" i="1"/>
  <c r="AC2074" i="1"/>
  <c r="S2074" i="1"/>
  <c r="T2074" i="1"/>
  <c r="V2074" i="1"/>
  <c r="W2074" i="1"/>
  <c r="X2074" i="1"/>
  <c r="Y2074" i="1"/>
  <c r="R2074" i="1"/>
  <c r="Z2074" i="1"/>
  <c r="AA2074" i="1"/>
  <c r="AB2074" i="1"/>
  <c r="AC2066" i="1"/>
  <c r="S2066" i="1"/>
  <c r="Y2066" i="1"/>
  <c r="R2066" i="1"/>
  <c r="Z2066" i="1"/>
  <c r="AA2066" i="1"/>
  <c r="AB2066" i="1"/>
  <c r="T2066" i="1"/>
  <c r="V2066" i="1"/>
  <c r="W2066" i="1"/>
  <c r="X2066" i="1"/>
  <c r="AC2058" i="1"/>
  <c r="S2058" i="1"/>
  <c r="R2058" i="1"/>
  <c r="Z2058" i="1"/>
  <c r="AA2058" i="1"/>
  <c r="AB2058" i="1"/>
  <c r="T2058" i="1"/>
  <c r="V2058" i="1"/>
  <c r="W2058" i="1"/>
  <c r="X2058" i="1"/>
  <c r="Y2058" i="1"/>
  <c r="AC2050" i="1"/>
  <c r="S2050" i="1"/>
  <c r="W2050" i="1"/>
  <c r="X2050" i="1"/>
  <c r="Y2050" i="1"/>
  <c r="R2050" i="1"/>
  <c r="Z2050" i="1"/>
  <c r="AA2050" i="1"/>
  <c r="AB2050" i="1"/>
  <c r="T2050" i="1"/>
  <c r="V2050" i="1"/>
  <c r="AC2042" i="1"/>
  <c r="S2042" i="1"/>
  <c r="AA2042" i="1"/>
  <c r="AB2042" i="1"/>
  <c r="T2042" i="1"/>
  <c r="V2042" i="1"/>
  <c r="W2042" i="1"/>
  <c r="X2042" i="1"/>
  <c r="Y2042" i="1"/>
  <c r="R2042" i="1"/>
  <c r="Z2042" i="1"/>
  <c r="AC2034" i="1"/>
  <c r="S2034" i="1"/>
  <c r="AB2034" i="1"/>
  <c r="T2034" i="1"/>
  <c r="V2034" i="1"/>
  <c r="W2034" i="1"/>
  <c r="X2034" i="1"/>
  <c r="Y2034" i="1"/>
  <c r="R2034" i="1"/>
  <c r="Z2034" i="1"/>
  <c r="AA2034" i="1"/>
  <c r="AC2026" i="1"/>
  <c r="AB2026" i="1"/>
  <c r="T2026" i="1"/>
  <c r="V2026" i="1"/>
  <c r="W2026" i="1"/>
  <c r="X2026" i="1"/>
  <c r="Y2026" i="1"/>
  <c r="R2026" i="1"/>
  <c r="Z2026" i="1"/>
  <c r="AA2026" i="1"/>
  <c r="S2026" i="1"/>
  <c r="AC2018" i="1"/>
  <c r="S2018" i="1"/>
  <c r="Y2018" i="1"/>
  <c r="R2018" i="1"/>
  <c r="Z2018" i="1"/>
  <c r="AA2018" i="1"/>
  <c r="AB2018" i="1"/>
  <c r="T2018" i="1"/>
  <c r="V2018" i="1"/>
  <c r="W2018" i="1"/>
  <c r="X2018" i="1"/>
  <c r="AC2010" i="1"/>
  <c r="S2010" i="1"/>
  <c r="Y2010" i="1"/>
  <c r="R2010" i="1"/>
  <c r="Z2010" i="1"/>
  <c r="AA2010" i="1"/>
  <c r="AB2010" i="1"/>
  <c r="T2010" i="1"/>
  <c r="V2010" i="1"/>
  <c r="W2010" i="1"/>
  <c r="X2010" i="1"/>
  <c r="AC2002" i="1"/>
  <c r="S2002" i="1"/>
  <c r="AB2002" i="1"/>
  <c r="T2002" i="1"/>
  <c r="V2002" i="1"/>
  <c r="W2002" i="1"/>
  <c r="X2002" i="1"/>
  <c r="Y2002" i="1"/>
  <c r="R2002" i="1"/>
  <c r="Z2002" i="1"/>
  <c r="AA2002" i="1"/>
  <c r="AC1994" i="1"/>
  <c r="S1994" i="1"/>
  <c r="W1994" i="1"/>
  <c r="X1994" i="1"/>
  <c r="Y1994" i="1"/>
  <c r="R1994" i="1"/>
  <c r="Z1994" i="1"/>
  <c r="AA1994" i="1"/>
  <c r="AB1994" i="1"/>
  <c r="T1994" i="1"/>
  <c r="V1994" i="1"/>
  <c r="AC1986" i="1"/>
  <c r="S1986" i="1"/>
  <c r="AB1986" i="1"/>
  <c r="T1986" i="1"/>
  <c r="V1986" i="1"/>
  <c r="W1986" i="1"/>
  <c r="X1986" i="1"/>
  <c r="Y1986" i="1"/>
  <c r="R1986" i="1"/>
  <c r="Z1986" i="1"/>
  <c r="AA1986" i="1"/>
  <c r="AC1978" i="1"/>
  <c r="S1978" i="1"/>
  <c r="Y1978" i="1"/>
  <c r="R1978" i="1"/>
  <c r="Z1978" i="1"/>
  <c r="AA1978" i="1"/>
  <c r="AB1978" i="1"/>
  <c r="T1978" i="1"/>
  <c r="V1978" i="1"/>
  <c r="W1978" i="1"/>
  <c r="X1978" i="1"/>
  <c r="AC1970" i="1"/>
  <c r="S1970" i="1"/>
  <c r="AA1970" i="1"/>
  <c r="AB1970" i="1"/>
  <c r="T1970" i="1"/>
  <c r="V1970" i="1"/>
  <c r="W1970" i="1"/>
  <c r="Y1970" i="1"/>
  <c r="R1970" i="1"/>
  <c r="Z1970" i="1"/>
  <c r="X1970" i="1"/>
  <c r="AC1962" i="1"/>
  <c r="S1962" i="1"/>
  <c r="AB1962" i="1"/>
  <c r="T1962" i="1"/>
  <c r="V1962" i="1"/>
  <c r="W1962" i="1"/>
  <c r="X1962" i="1"/>
  <c r="Y1962" i="1"/>
  <c r="R1962" i="1"/>
  <c r="Z1962" i="1"/>
  <c r="AA1962" i="1"/>
  <c r="AC1954" i="1"/>
  <c r="S1954" i="1"/>
  <c r="Y1954" i="1"/>
  <c r="R1954" i="1"/>
  <c r="Z1954" i="1"/>
  <c r="AA1954" i="1"/>
  <c r="AB1954" i="1"/>
  <c r="T1954" i="1"/>
  <c r="V1954" i="1"/>
  <c r="W1954" i="1"/>
  <c r="X1954" i="1"/>
  <c r="AC1946" i="1"/>
  <c r="X1946" i="1"/>
  <c r="Y1946" i="1"/>
  <c r="R1946" i="1"/>
  <c r="Z1946" i="1"/>
  <c r="AA1946" i="1"/>
  <c r="AB1946" i="1"/>
  <c r="T1946" i="1"/>
  <c r="V1946" i="1"/>
  <c r="W1946" i="1"/>
  <c r="S1946" i="1"/>
  <c r="AC1938" i="1"/>
  <c r="S1938" i="1"/>
  <c r="AA1938" i="1"/>
  <c r="AB1938" i="1"/>
  <c r="T1938" i="1"/>
  <c r="V1938" i="1"/>
  <c r="W1938" i="1"/>
  <c r="X1938" i="1"/>
  <c r="Y1938" i="1"/>
  <c r="R1938" i="1"/>
  <c r="Z1938" i="1"/>
  <c r="AC1930" i="1"/>
  <c r="S1930" i="1"/>
  <c r="R1930" i="1"/>
  <c r="Z1930" i="1"/>
  <c r="AA1930" i="1"/>
  <c r="AB1930" i="1"/>
  <c r="T1930" i="1"/>
  <c r="V1930" i="1"/>
  <c r="W1930" i="1"/>
  <c r="X1930" i="1"/>
  <c r="Y1930" i="1"/>
  <c r="AC1922" i="1"/>
  <c r="AB1922" i="1"/>
  <c r="T1922" i="1"/>
  <c r="V1922" i="1"/>
  <c r="W1922" i="1"/>
  <c r="X1922" i="1"/>
  <c r="Y1922" i="1"/>
  <c r="R1922" i="1"/>
  <c r="Z1922" i="1"/>
  <c r="AA1922" i="1"/>
  <c r="S1922" i="1"/>
  <c r="AC1914" i="1"/>
  <c r="V1914" i="1"/>
  <c r="W1914" i="1"/>
  <c r="X1914" i="1"/>
  <c r="Y1914" i="1"/>
  <c r="R1914" i="1"/>
  <c r="Z1914" i="1"/>
  <c r="AA1914" i="1"/>
  <c r="AB1914" i="1"/>
  <c r="T1914" i="1"/>
  <c r="S1914" i="1"/>
  <c r="AC1906" i="1"/>
  <c r="S1906" i="1"/>
  <c r="W1906" i="1"/>
  <c r="X1906" i="1"/>
  <c r="Y1906" i="1"/>
  <c r="R1906" i="1"/>
  <c r="Z1906" i="1"/>
  <c r="AA1906" i="1"/>
  <c r="AB1906" i="1"/>
  <c r="T1906" i="1"/>
  <c r="V1906" i="1"/>
  <c r="AC1898" i="1"/>
  <c r="S1898" i="1"/>
  <c r="W1898" i="1"/>
  <c r="X1898" i="1"/>
  <c r="Y1898" i="1"/>
  <c r="R1898" i="1"/>
  <c r="Z1898" i="1"/>
  <c r="AA1898" i="1"/>
  <c r="AB1898" i="1"/>
  <c r="T1898" i="1"/>
  <c r="V1898" i="1"/>
  <c r="AC1890" i="1"/>
  <c r="S1890" i="1"/>
  <c r="T1890" i="1"/>
  <c r="V1890" i="1"/>
  <c r="W1890" i="1"/>
  <c r="X1890" i="1"/>
  <c r="Y1890" i="1"/>
  <c r="R1890" i="1"/>
  <c r="Z1890" i="1"/>
  <c r="AA1890" i="1"/>
  <c r="AB1890" i="1"/>
  <c r="AC1882" i="1"/>
  <c r="S1882" i="1"/>
  <c r="R1882" i="1"/>
  <c r="Z1882" i="1"/>
  <c r="AA1882" i="1"/>
  <c r="AB1882" i="1"/>
  <c r="T1882" i="1"/>
  <c r="V1882" i="1"/>
  <c r="W1882" i="1"/>
  <c r="X1882" i="1"/>
  <c r="Y1882" i="1"/>
  <c r="AC1874" i="1"/>
  <c r="S1874" i="1"/>
  <c r="AA1874" i="1"/>
  <c r="AB1874" i="1"/>
  <c r="T1874" i="1"/>
  <c r="V1874" i="1"/>
  <c r="W1874" i="1"/>
  <c r="X1874" i="1"/>
  <c r="Y1874" i="1"/>
  <c r="R1874" i="1"/>
  <c r="Z1874" i="1"/>
  <c r="AC1866" i="1"/>
  <c r="S1866" i="1"/>
  <c r="AB1866" i="1"/>
  <c r="T1866" i="1"/>
  <c r="V1866" i="1"/>
  <c r="W1866" i="1"/>
  <c r="X1866" i="1"/>
  <c r="Y1866" i="1"/>
  <c r="R1866" i="1"/>
  <c r="Z1866" i="1"/>
  <c r="AA1866" i="1"/>
  <c r="AC1858" i="1"/>
  <c r="S1858" i="1"/>
  <c r="Y1858" i="1"/>
  <c r="R1858" i="1"/>
  <c r="Z1858" i="1"/>
  <c r="AA1858" i="1"/>
  <c r="AB1858" i="1"/>
  <c r="T1858" i="1"/>
  <c r="V1858" i="1"/>
  <c r="W1858" i="1"/>
  <c r="X1858" i="1"/>
  <c r="AC1850" i="1"/>
  <c r="R1850" i="1"/>
  <c r="Z1850" i="1"/>
  <c r="AA1850" i="1"/>
  <c r="AB1850" i="1"/>
  <c r="T1850" i="1"/>
  <c r="V1850" i="1"/>
  <c r="W1850" i="1"/>
  <c r="X1850" i="1"/>
  <c r="Y1850" i="1"/>
  <c r="S1850" i="1"/>
  <c r="AC1842" i="1"/>
  <c r="S1842" i="1"/>
  <c r="Y1842" i="1"/>
  <c r="Z1842" i="1"/>
  <c r="AB1842" i="1"/>
  <c r="R1842" i="1"/>
  <c r="AA1842" i="1"/>
  <c r="V1842" i="1"/>
  <c r="W1842" i="1"/>
  <c r="T1842" i="1"/>
  <c r="X1842" i="1"/>
  <c r="AC1834" i="1"/>
  <c r="S1834" i="1"/>
  <c r="W1834" i="1"/>
  <c r="X1834" i="1"/>
  <c r="Y1834" i="1"/>
  <c r="AB1834" i="1"/>
  <c r="Z1834" i="1"/>
  <c r="T1834" i="1"/>
  <c r="R1834" i="1"/>
  <c r="AA1834" i="1"/>
  <c r="V1834" i="1"/>
  <c r="AC1826" i="1"/>
  <c r="S1826" i="1"/>
  <c r="Z1826" i="1"/>
  <c r="AB1826" i="1"/>
  <c r="R1826" i="1"/>
  <c r="AA1826" i="1"/>
  <c r="V1826" i="1"/>
  <c r="W1826" i="1"/>
  <c r="T1826" i="1"/>
  <c r="X1826" i="1"/>
  <c r="Y1826" i="1"/>
  <c r="AC1818" i="1"/>
  <c r="S1818" i="1"/>
  <c r="V1818" i="1"/>
  <c r="W1818" i="1"/>
  <c r="X1818" i="1"/>
  <c r="Y1818" i="1"/>
  <c r="AB1818" i="1"/>
  <c r="Z1818" i="1"/>
  <c r="T1818" i="1"/>
  <c r="R1818" i="1"/>
  <c r="AA1818" i="1"/>
  <c r="AC1810" i="1"/>
  <c r="S1810" i="1"/>
  <c r="T1810" i="1"/>
  <c r="X1810" i="1"/>
  <c r="Y1810" i="1"/>
  <c r="Z1810" i="1"/>
  <c r="AB1810" i="1"/>
  <c r="R1810" i="1"/>
  <c r="AA1810" i="1"/>
  <c r="V1810" i="1"/>
  <c r="W1810" i="1"/>
  <c r="AC1802" i="1"/>
  <c r="S1802" i="1"/>
  <c r="AA1802" i="1"/>
  <c r="V1802" i="1"/>
  <c r="W1802" i="1"/>
  <c r="X1802" i="1"/>
  <c r="Y1802" i="1"/>
  <c r="AB1802" i="1"/>
  <c r="Z1802" i="1"/>
  <c r="T1802" i="1"/>
  <c r="R1802" i="1"/>
  <c r="AC1794" i="1"/>
  <c r="S1794" i="1"/>
  <c r="X1794" i="1"/>
  <c r="Y1794" i="1"/>
  <c r="Z1794" i="1"/>
  <c r="AB1794" i="1"/>
  <c r="R1794" i="1"/>
  <c r="AA1794" i="1"/>
  <c r="T1794" i="1"/>
  <c r="V1794" i="1"/>
  <c r="W1794" i="1"/>
  <c r="AC1786" i="1"/>
  <c r="S1786" i="1"/>
  <c r="W1786" i="1"/>
  <c r="X1786" i="1"/>
  <c r="Y1786" i="1"/>
  <c r="Z1786" i="1"/>
  <c r="AB1786" i="1"/>
  <c r="R1786" i="1"/>
  <c r="AA1786" i="1"/>
  <c r="T1786" i="1"/>
  <c r="V1786" i="1"/>
  <c r="AC1778" i="1"/>
  <c r="S1778" i="1"/>
  <c r="Y1778" i="1"/>
  <c r="Z1778" i="1"/>
  <c r="AB1778" i="1"/>
  <c r="R1778" i="1"/>
  <c r="AA1778" i="1"/>
  <c r="T1778" i="1"/>
  <c r="V1778" i="1"/>
  <c r="W1778" i="1"/>
  <c r="X1778" i="1"/>
  <c r="AC1770" i="1"/>
  <c r="S1770" i="1"/>
  <c r="X1770" i="1"/>
  <c r="Z1770" i="1"/>
  <c r="Y1770" i="1"/>
  <c r="R1770" i="1"/>
  <c r="AA1770" i="1"/>
  <c r="AB1770" i="1"/>
  <c r="T1770" i="1"/>
  <c r="V1770" i="1"/>
  <c r="W1770" i="1"/>
  <c r="AC1762" i="1"/>
  <c r="S1762" i="1"/>
  <c r="X1762" i="1"/>
  <c r="Z1762" i="1"/>
  <c r="Y1762" i="1"/>
  <c r="R1762" i="1"/>
  <c r="AA1762" i="1"/>
  <c r="AB1762" i="1"/>
  <c r="T1762" i="1"/>
  <c r="V1762" i="1"/>
  <c r="W1762" i="1"/>
  <c r="AC1754" i="1"/>
  <c r="S1754" i="1"/>
  <c r="W1754" i="1"/>
  <c r="Y1754" i="1"/>
  <c r="Z1754" i="1"/>
  <c r="X1754" i="1"/>
  <c r="R1754" i="1"/>
  <c r="AA1754" i="1"/>
  <c r="AB1754" i="1"/>
  <c r="T1754" i="1"/>
  <c r="V1754" i="1"/>
  <c r="AC1746" i="1"/>
  <c r="S1746" i="1"/>
  <c r="V1746" i="1"/>
  <c r="W1746" i="1"/>
  <c r="X1746" i="1"/>
  <c r="Z1746" i="1"/>
  <c r="Y1746" i="1"/>
  <c r="R1746" i="1"/>
  <c r="AA1746" i="1"/>
  <c r="AB1746" i="1"/>
  <c r="T1746" i="1"/>
  <c r="AC1738" i="1"/>
  <c r="S1738" i="1"/>
  <c r="AB1738" i="1"/>
  <c r="T1738" i="1"/>
  <c r="V1738" i="1"/>
  <c r="W1738" i="1"/>
  <c r="X1738" i="1"/>
  <c r="Z1738" i="1"/>
  <c r="Y1738" i="1"/>
  <c r="R1738" i="1"/>
  <c r="AA1738" i="1"/>
  <c r="AC1730" i="1"/>
  <c r="S1730" i="1"/>
  <c r="Z1730" i="1"/>
  <c r="Y1730" i="1"/>
  <c r="R1730" i="1"/>
  <c r="AA1730" i="1"/>
  <c r="AB1730" i="1"/>
  <c r="T1730" i="1"/>
  <c r="V1730" i="1"/>
  <c r="W1730" i="1"/>
  <c r="X1730" i="1"/>
  <c r="AC1722" i="1"/>
  <c r="S1722" i="1"/>
  <c r="AB1722" i="1"/>
  <c r="T1722" i="1"/>
  <c r="V1722" i="1"/>
  <c r="W1722" i="1"/>
  <c r="Y1722" i="1"/>
  <c r="Z1722" i="1"/>
  <c r="X1722" i="1"/>
  <c r="R1722" i="1"/>
  <c r="AA1722" i="1"/>
  <c r="AC1714" i="1"/>
  <c r="S1714" i="1"/>
  <c r="Z1714" i="1"/>
  <c r="Y1714" i="1"/>
  <c r="R1714" i="1"/>
  <c r="AA1714" i="1"/>
  <c r="AB1714" i="1"/>
  <c r="T1714" i="1"/>
  <c r="V1714" i="1"/>
  <c r="W1714" i="1"/>
  <c r="X1714" i="1"/>
  <c r="AC1706" i="1"/>
  <c r="S1706" i="1"/>
  <c r="AA1706" i="1"/>
  <c r="AB1706" i="1"/>
  <c r="T1706" i="1"/>
  <c r="V1706" i="1"/>
  <c r="W1706" i="1"/>
  <c r="X1706" i="1"/>
  <c r="Z1706" i="1"/>
  <c r="Y1706" i="1"/>
  <c r="R1706" i="1"/>
  <c r="AC1698" i="1"/>
  <c r="S1698" i="1"/>
  <c r="V1698" i="1"/>
  <c r="W1698" i="1"/>
  <c r="X1698" i="1"/>
  <c r="Z1698" i="1"/>
  <c r="Y1698" i="1"/>
  <c r="R1698" i="1"/>
  <c r="AA1698" i="1"/>
  <c r="AB1698" i="1"/>
  <c r="T1698" i="1"/>
  <c r="AC1690" i="1"/>
  <c r="S1690" i="1"/>
  <c r="Y1690" i="1"/>
  <c r="Z1690" i="1"/>
  <c r="X1690" i="1"/>
  <c r="R1690" i="1"/>
  <c r="AA1690" i="1"/>
  <c r="AB1690" i="1"/>
  <c r="T1690" i="1"/>
  <c r="V1690" i="1"/>
  <c r="W1690" i="1"/>
  <c r="AC1682" i="1"/>
  <c r="S1682" i="1"/>
  <c r="R1682" i="1"/>
  <c r="AA1682" i="1"/>
  <c r="AB1682" i="1"/>
  <c r="T1682" i="1"/>
  <c r="V1682" i="1"/>
  <c r="W1682" i="1"/>
  <c r="X1682" i="1"/>
  <c r="Z1682" i="1"/>
  <c r="Y1682" i="1"/>
  <c r="AC1674" i="1"/>
  <c r="S1674" i="1"/>
  <c r="X1674" i="1"/>
  <c r="Z1674" i="1"/>
  <c r="Y1674" i="1"/>
  <c r="R1674" i="1"/>
  <c r="AA1674" i="1"/>
  <c r="AB1674" i="1"/>
  <c r="T1674" i="1"/>
  <c r="V1674" i="1"/>
  <c r="W1674" i="1"/>
  <c r="AC1666" i="1"/>
  <c r="S1666" i="1"/>
  <c r="W1666" i="1"/>
  <c r="X1666" i="1"/>
  <c r="Z1666" i="1"/>
  <c r="Y1666" i="1"/>
  <c r="R1666" i="1"/>
  <c r="AA1666" i="1"/>
  <c r="AB1666" i="1"/>
  <c r="T1666" i="1"/>
  <c r="V1666" i="1"/>
  <c r="AC1658" i="1"/>
  <c r="S1658" i="1"/>
  <c r="AA1658" i="1"/>
  <c r="AB1658" i="1"/>
  <c r="T1658" i="1"/>
  <c r="V1658" i="1"/>
  <c r="W1658" i="1"/>
  <c r="Y1658" i="1"/>
  <c r="Z1658" i="1"/>
  <c r="X1658" i="1"/>
  <c r="R1658" i="1"/>
  <c r="AC1650" i="1"/>
  <c r="AB1650" i="1"/>
  <c r="T1650" i="1"/>
  <c r="V1650" i="1"/>
  <c r="W1650" i="1"/>
  <c r="X1650" i="1"/>
  <c r="Z1650" i="1"/>
  <c r="Y1650" i="1"/>
  <c r="R1650" i="1"/>
  <c r="AA1650" i="1"/>
  <c r="S1650" i="1"/>
  <c r="AC1642" i="1"/>
  <c r="S1642" i="1"/>
  <c r="T1642" i="1"/>
  <c r="V1642" i="1"/>
  <c r="W1642" i="1"/>
  <c r="X1642" i="1"/>
  <c r="Z1642" i="1"/>
  <c r="Y1642" i="1"/>
  <c r="R1642" i="1"/>
  <c r="AA1642" i="1"/>
  <c r="AB1642" i="1"/>
  <c r="AC1634" i="1"/>
  <c r="R1634" i="1"/>
  <c r="AA1634" i="1"/>
  <c r="AB1634" i="1"/>
  <c r="T1634" i="1"/>
  <c r="V1634" i="1"/>
  <c r="W1634" i="1"/>
  <c r="X1634" i="1"/>
  <c r="Y1634" i="1"/>
  <c r="Z1634" i="1"/>
  <c r="S1634" i="1"/>
  <c r="AC1626" i="1"/>
  <c r="S1626" i="1"/>
  <c r="W1626" i="1"/>
  <c r="Y1626" i="1"/>
  <c r="Z1626" i="1"/>
  <c r="X1626" i="1"/>
  <c r="R1626" i="1"/>
  <c r="AA1626" i="1"/>
  <c r="AB1626" i="1"/>
  <c r="T1626" i="1"/>
  <c r="V1626" i="1"/>
  <c r="AC1618" i="1"/>
  <c r="S1618" i="1"/>
  <c r="X1618" i="1"/>
  <c r="Z1618" i="1"/>
  <c r="Y1618" i="1"/>
  <c r="R1618" i="1"/>
  <c r="AA1618" i="1"/>
  <c r="AB1618" i="1"/>
  <c r="T1618" i="1"/>
  <c r="V1618" i="1"/>
  <c r="W1618" i="1"/>
  <c r="AC1610" i="1"/>
  <c r="S1610" i="1"/>
  <c r="R1610" i="1"/>
  <c r="AA1610" i="1"/>
  <c r="AB1610" i="1"/>
  <c r="T1610" i="1"/>
  <c r="V1610" i="1"/>
  <c r="W1610" i="1"/>
  <c r="X1610" i="1"/>
  <c r="Y1610" i="1"/>
  <c r="Z1610" i="1"/>
  <c r="AC1602" i="1"/>
  <c r="S1602" i="1"/>
  <c r="R1602" i="1"/>
  <c r="AA1602" i="1"/>
  <c r="AB1602" i="1"/>
  <c r="T1602" i="1"/>
  <c r="V1602" i="1"/>
  <c r="W1602" i="1"/>
  <c r="X1602" i="1"/>
  <c r="Z1602" i="1"/>
  <c r="Y1602" i="1"/>
  <c r="AC1594" i="1"/>
  <c r="S1594" i="1"/>
  <c r="V1594" i="1"/>
  <c r="W1594" i="1"/>
  <c r="Y1594" i="1"/>
  <c r="Z1594" i="1"/>
  <c r="X1594" i="1"/>
  <c r="R1594" i="1"/>
  <c r="AA1594" i="1"/>
  <c r="AB1594" i="1"/>
  <c r="T1594" i="1"/>
  <c r="AC1586" i="1"/>
  <c r="S1586" i="1"/>
  <c r="R1586" i="1"/>
  <c r="AA1586" i="1"/>
  <c r="AB1586" i="1"/>
  <c r="T1586" i="1"/>
  <c r="V1586" i="1"/>
  <c r="W1586" i="1"/>
  <c r="X1586" i="1"/>
  <c r="Y1586" i="1"/>
  <c r="Z1586" i="1"/>
  <c r="AC1578" i="1"/>
  <c r="S1578" i="1"/>
  <c r="V1578" i="1"/>
  <c r="W1578" i="1"/>
  <c r="X1578" i="1"/>
  <c r="Z1578" i="1"/>
  <c r="Y1578" i="1"/>
  <c r="R1578" i="1"/>
  <c r="AA1578" i="1"/>
  <c r="AB1578" i="1"/>
  <c r="T1578" i="1"/>
  <c r="AC1570" i="1"/>
  <c r="S1570" i="1"/>
  <c r="X1570" i="1"/>
  <c r="Z1570" i="1"/>
  <c r="Y1570" i="1"/>
  <c r="R1570" i="1"/>
  <c r="AA1570" i="1"/>
  <c r="AB1570" i="1"/>
  <c r="T1570" i="1"/>
  <c r="V1570" i="1"/>
  <c r="W1570" i="1"/>
  <c r="AC1562" i="1"/>
  <c r="S1562" i="1"/>
  <c r="T1562" i="1"/>
  <c r="V1562" i="1"/>
  <c r="W1562" i="1"/>
  <c r="Y1562" i="1"/>
  <c r="Z1562" i="1"/>
  <c r="X1562" i="1"/>
  <c r="R1562" i="1"/>
  <c r="AA1562" i="1"/>
  <c r="AB1562" i="1"/>
  <c r="AC1554" i="1"/>
  <c r="S1554" i="1"/>
  <c r="AB1554" i="1"/>
  <c r="T1554" i="1"/>
  <c r="V1554" i="1"/>
  <c r="W1554" i="1"/>
  <c r="X1554" i="1"/>
  <c r="Z1554" i="1"/>
  <c r="Y1554" i="1"/>
  <c r="R1554" i="1"/>
  <c r="AA1554" i="1"/>
  <c r="AC1546" i="1"/>
  <c r="S1546" i="1"/>
  <c r="V1546" i="1"/>
  <c r="W1546" i="1"/>
  <c r="X1546" i="1"/>
  <c r="Z1546" i="1"/>
  <c r="Y1546" i="1"/>
  <c r="R1546" i="1"/>
  <c r="AA1546" i="1"/>
  <c r="AB1546" i="1"/>
  <c r="T1546" i="1"/>
  <c r="AC1538" i="1"/>
  <c r="S1538" i="1"/>
  <c r="AA1538" i="1"/>
  <c r="AB1538" i="1"/>
  <c r="T1538" i="1"/>
  <c r="V1538" i="1"/>
  <c r="W1538" i="1"/>
  <c r="X1538" i="1"/>
  <c r="Z1538" i="1"/>
  <c r="Y1538" i="1"/>
  <c r="R1538" i="1"/>
  <c r="AC1530" i="1"/>
  <c r="S1530" i="1"/>
  <c r="AB1530" i="1"/>
  <c r="T1530" i="1"/>
  <c r="V1530" i="1"/>
  <c r="W1530" i="1"/>
  <c r="Y1530" i="1"/>
  <c r="Z1530" i="1"/>
  <c r="X1530" i="1"/>
  <c r="R1530" i="1"/>
  <c r="AA1530" i="1"/>
  <c r="AC1522" i="1"/>
  <c r="S1522" i="1"/>
  <c r="X1522" i="1"/>
  <c r="Z1522" i="1"/>
  <c r="Y1522" i="1"/>
  <c r="R1522" i="1"/>
  <c r="AA1522" i="1"/>
  <c r="AB1522" i="1"/>
  <c r="T1522" i="1"/>
  <c r="V1522" i="1"/>
  <c r="W1522" i="1"/>
  <c r="AC1514" i="1"/>
  <c r="S1514" i="1"/>
  <c r="V1514" i="1"/>
  <c r="W1514" i="1"/>
  <c r="X1514" i="1"/>
  <c r="Z1514" i="1"/>
  <c r="Y1514" i="1"/>
  <c r="R1514" i="1"/>
  <c r="AA1514" i="1"/>
  <c r="AB1514" i="1"/>
  <c r="T1514" i="1"/>
  <c r="AC1506" i="1"/>
  <c r="S1506" i="1"/>
  <c r="T1506" i="1"/>
  <c r="V1506" i="1"/>
  <c r="W1506" i="1"/>
  <c r="X1506" i="1"/>
  <c r="Z1506" i="1"/>
  <c r="Y1506" i="1"/>
  <c r="R1506" i="1"/>
  <c r="AA1506" i="1"/>
  <c r="AB1506" i="1"/>
  <c r="AC1498" i="1"/>
  <c r="T1498" i="1"/>
  <c r="V1498" i="1"/>
  <c r="W1498" i="1"/>
  <c r="Y1498" i="1"/>
  <c r="Z1498" i="1"/>
  <c r="X1498" i="1"/>
  <c r="R1498" i="1"/>
  <c r="AA1498" i="1"/>
  <c r="AB1498" i="1"/>
  <c r="S1498" i="1"/>
  <c r="AC1490" i="1"/>
  <c r="S1490" i="1"/>
  <c r="R1490" i="1"/>
  <c r="AA1490" i="1"/>
  <c r="AB1490" i="1"/>
  <c r="T1490" i="1"/>
  <c r="V1490" i="1"/>
  <c r="W1490" i="1"/>
  <c r="X1490" i="1"/>
  <c r="Z1490" i="1"/>
  <c r="Y1490" i="1"/>
  <c r="AC1482" i="1"/>
  <c r="S1482" i="1"/>
  <c r="T1482" i="1"/>
  <c r="V1482" i="1"/>
  <c r="W1482" i="1"/>
  <c r="X1482" i="1"/>
  <c r="Z1482" i="1"/>
  <c r="Y1482" i="1"/>
  <c r="R1482" i="1"/>
  <c r="AA1482" i="1"/>
  <c r="AB1482" i="1"/>
  <c r="AC1474" i="1"/>
  <c r="S1474" i="1"/>
  <c r="Z1474" i="1"/>
  <c r="Y1474" i="1"/>
  <c r="R1474" i="1"/>
  <c r="AA1474" i="1"/>
  <c r="AB1474" i="1"/>
  <c r="T1474" i="1"/>
  <c r="V1474" i="1"/>
  <c r="W1474" i="1"/>
  <c r="X1474" i="1"/>
  <c r="AC1466" i="1"/>
  <c r="S1466" i="1"/>
  <c r="AA1466" i="1"/>
  <c r="AB1466" i="1"/>
  <c r="T1466" i="1"/>
  <c r="V1466" i="1"/>
  <c r="W1466" i="1"/>
  <c r="Y1466" i="1"/>
  <c r="Z1466" i="1"/>
  <c r="X1466" i="1"/>
  <c r="R1466" i="1"/>
  <c r="AC1458" i="1"/>
  <c r="S1458" i="1"/>
  <c r="V1458" i="1"/>
  <c r="W1458" i="1"/>
  <c r="X1458" i="1"/>
  <c r="Z1458" i="1"/>
  <c r="Y1458" i="1"/>
  <c r="R1458" i="1"/>
  <c r="AA1458" i="1"/>
  <c r="AB1458" i="1"/>
  <c r="T1458" i="1"/>
  <c r="AC1450" i="1"/>
  <c r="S1450" i="1"/>
  <c r="R1450" i="1"/>
  <c r="AA1450" i="1"/>
  <c r="AB1450" i="1"/>
  <c r="T1450" i="1"/>
  <c r="V1450" i="1"/>
  <c r="W1450" i="1"/>
  <c r="X1450" i="1"/>
  <c r="Z1450" i="1"/>
  <c r="Y1450" i="1"/>
  <c r="AC1442" i="1"/>
  <c r="S1442" i="1"/>
  <c r="R1442" i="1"/>
  <c r="AA1442" i="1"/>
  <c r="AB1442" i="1"/>
  <c r="T1442" i="1"/>
  <c r="V1442" i="1"/>
  <c r="W1442" i="1"/>
  <c r="X1442" i="1"/>
  <c r="Z1442" i="1"/>
  <c r="Y1442" i="1"/>
  <c r="AC1434" i="1"/>
  <c r="S1434" i="1"/>
  <c r="V1434" i="1"/>
  <c r="W1434" i="1"/>
  <c r="Y1434" i="1"/>
  <c r="Z1434" i="1"/>
  <c r="X1434" i="1"/>
  <c r="R1434" i="1"/>
  <c r="AA1434" i="1"/>
  <c r="AB1434" i="1"/>
  <c r="T1434" i="1"/>
  <c r="AC1426" i="1"/>
  <c r="S1426" i="1"/>
  <c r="AB1426" i="1"/>
  <c r="T1426" i="1"/>
  <c r="V1426" i="1"/>
  <c r="W1426" i="1"/>
  <c r="Y1426" i="1"/>
  <c r="X1426" i="1"/>
  <c r="R1426" i="1"/>
  <c r="Z1426" i="1"/>
  <c r="AA1426" i="1"/>
  <c r="AC1418" i="1"/>
  <c r="S1418" i="1"/>
  <c r="W1418" i="1"/>
  <c r="Z1418" i="1"/>
  <c r="X1418" i="1"/>
  <c r="R1418" i="1"/>
  <c r="AA1418" i="1"/>
  <c r="AB1418" i="1"/>
  <c r="T1418" i="1"/>
  <c r="V1418" i="1"/>
  <c r="Y1418" i="1"/>
  <c r="AC1410" i="1"/>
  <c r="S1410" i="1"/>
  <c r="Z1410" i="1"/>
  <c r="T1410" i="1"/>
  <c r="V1410" i="1"/>
  <c r="W1410" i="1"/>
  <c r="Y1410" i="1"/>
  <c r="X1410" i="1"/>
  <c r="R1410" i="1"/>
  <c r="AA1410" i="1"/>
  <c r="AB1410" i="1"/>
  <c r="AC1402" i="1"/>
  <c r="S1402" i="1"/>
  <c r="T1402" i="1"/>
  <c r="V1402" i="1"/>
  <c r="W1402" i="1"/>
  <c r="Y1402" i="1"/>
  <c r="X1402" i="1"/>
  <c r="Z1402" i="1"/>
  <c r="R1402" i="1"/>
  <c r="AA1402" i="1"/>
  <c r="AB1402" i="1"/>
  <c r="AC1394" i="1"/>
  <c r="S1394" i="1"/>
  <c r="Z1394" i="1"/>
  <c r="R1394" i="1"/>
  <c r="AA1394" i="1"/>
  <c r="AB1394" i="1"/>
  <c r="T1394" i="1"/>
  <c r="V1394" i="1"/>
  <c r="W1394" i="1"/>
  <c r="Y1394" i="1"/>
  <c r="X1394" i="1"/>
  <c r="AC1386" i="1"/>
  <c r="S1386" i="1"/>
  <c r="W1386" i="1"/>
  <c r="V1386" i="1"/>
  <c r="X1386" i="1"/>
  <c r="Y1386" i="1"/>
  <c r="Z1386" i="1"/>
  <c r="R1386" i="1"/>
  <c r="AA1386" i="1"/>
  <c r="AB1386" i="1"/>
  <c r="T1386" i="1"/>
  <c r="AC1378" i="1"/>
  <c r="S1378" i="1"/>
  <c r="AB1378" i="1"/>
  <c r="T1378" i="1"/>
  <c r="W1378" i="1"/>
  <c r="V1378" i="1"/>
  <c r="X1378" i="1"/>
  <c r="Y1378" i="1"/>
  <c r="Z1378" i="1"/>
  <c r="R1378" i="1"/>
  <c r="AA1378" i="1"/>
  <c r="AC1370" i="1"/>
  <c r="AB1370" i="1"/>
  <c r="V1370" i="1"/>
  <c r="W1370" i="1"/>
  <c r="T1370" i="1"/>
  <c r="X1370" i="1"/>
  <c r="Y1370" i="1"/>
  <c r="Z1370" i="1"/>
  <c r="R1370" i="1"/>
  <c r="AA1370" i="1"/>
  <c r="S1370" i="1"/>
  <c r="AC1362" i="1"/>
  <c r="S1362" i="1"/>
  <c r="W1362" i="1"/>
  <c r="V1362" i="1"/>
  <c r="X1362" i="1"/>
  <c r="Y1362" i="1"/>
  <c r="Z1362" i="1"/>
  <c r="R1362" i="1"/>
  <c r="AA1362" i="1"/>
  <c r="AB1362" i="1"/>
  <c r="T1362" i="1"/>
  <c r="AC1354" i="1"/>
  <c r="X1354" i="1"/>
  <c r="Y1354" i="1"/>
  <c r="Z1354" i="1"/>
  <c r="R1354" i="1"/>
  <c r="AA1354" i="1"/>
  <c r="AB1354" i="1"/>
  <c r="T1354" i="1"/>
  <c r="W1354" i="1"/>
  <c r="V1354" i="1"/>
  <c r="S1354" i="1"/>
  <c r="AC1346" i="1"/>
  <c r="S1346" i="1"/>
  <c r="T1346" i="1"/>
  <c r="W1346" i="1"/>
  <c r="V1346" i="1"/>
  <c r="X1346" i="1"/>
  <c r="Y1346" i="1"/>
  <c r="Z1346" i="1"/>
  <c r="R1346" i="1"/>
  <c r="AA1346" i="1"/>
  <c r="AB1346" i="1"/>
  <c r="AC1338" i="1"/>
  <c r="S1338" i="1"/>
  <c r="R1338" i="1"/>
  <c r="AA1338" i="1"/>
  <c r="AB1338" i="1"/>
  <c r="V1338" i="1"/>
  <c r="W1338" i="1"/>
  <c r="T1338" i="1"/>
  <c r="X1338" i="1"/>
  <c r="Y1338" i="1"/>
  <c r="Z1338" i="1"/>
  <c r="AC1330" i="1"/>
  <c r="S1330" i="1"/>
  <c r="Y1330" i="1"/>
  <c r="Z1330" i="1"/>
  <c r="R1330" i="1"/>
  <c r="AA1330" i="1"/>
  <c r="AB1330" i="1"/>
  <c r="T1330" i="1"/>
  <c r="W1330" i="1"/>
  <c r="V1330" i="1"/>
  <c r="X1330" i="1"/>
  <c r="AC1322" i="1"/>
  <c r="S1322" i="1"/>
  <c r="T1322" i="1"/>
  <c r="W1322" i="1"/>
  <c r="V1322" i="1"/>
  <c r="X1322" i="1"/>
  <c r="Y1322" i="1"/>
  <c r="Z1322" i="1"/>
  <c r="R1322" i="1"/>
  <c r="AA1322" i="1"/>
  <c r="AB1322" i="1"/>
  <c r="AC1314" i="1"/>
  <c r="S1314" i="1"/>
  <c r="AA1314" i="1"/>
  <c r="AB1314" i="1"/>
  <c r="T1314" i="1"/>
  <c r="W1314" i="1"/>
  <c r="V1314" i="1"/>
  <c r="X1314" i="1"/>
  <c r="Y1314" i="1"/>
  <c r="Z1314" i="1"/>
  <c r="R1314" i="1"/>
  <c r="AC1306" i="1"/>
  <c r="S1306" i="1"/>
  <c r="Y1306" i="1"/>
  <c r="Z1306" i="1"/>
  <c r="R1306" i="1"/>
  <c r="AA1306" i="1"/>
  <c r="AB1306" i="1"/>
  <c r="V1306" i="1"/>
  <c r="W1306" i="1"/>
  <c r="T1306" i="1"/>
  <c r="X1306" i="1"/>
  <c r="AC1298" i="1"/>
  <c r="S1298" i="1"/>
  <c r="T1298" i="1"/>
  <c r="W1298" i="1"/>
  <c r="V1298" i="1"/>
  <c r="X1298" i="1"/>
  <c r="Y1298" i="1"/>
  <c r="Z1298" i="1"/>
  <c r="R1298" i="1"/>
  <c r="AA1298" i="1"/>
  <c r="AB1298" i="1"/>
  <c r="AC1290" i="1"/>
  <c r="S1290" i="1"/>
  <c r="Z1290" i="1"/>
  <c r="R1290" i="1"/>
  <c r="W1290" i="1"/>
  <c r="X1290" i="1"/>
  <c r="Y1290" i="1"/>
  <c r="AA1290" i="1"/>
  <c r="AB1290" i="1"/>
  <c r="T1290" i="1"/>
  <c r="V1290" i="1"/>
  <c r="AC1282" i="1"/>
  <c r="S1282" i="1"/>
  <c r="W1282" i="1"/>
  <c r="V1282" i="1"/>
  <c r="X1282" i="1"/>
  <c r="Y1282" i="1"/>
  <c r="Z1282" i="1"/>
  <c r="R1282" i="1"/>
  <c r="AA1282" i="1"/>
  <c r="AB1282" i="1"/>
  <c r="T1282" i="1"/>
  <c r="AC1274" i="1"/>
  <c r="S1274" i="1"/>
  <c r="Y1274" i="1"/>
  <c r="Z1274" i="1"/>
  <c r="R1274" i="1"/>
  <c r="AA1274" i="1"/>
  <c r="AB1274" i="1"/>
  <c r="V1274" i="1"/>
  <c r="W1274" i="1"/>
  <c r="T1274" i="1"/>
  <c r="X1274" i="1"/>
  <c r="AC1266" i="1"/>
  <c r="S1266" i="1"/>
  <c r="T1266" i="1"/>
  <c r="W1266" i="1"/>
  <c r="V1266" i="1"/>
  <c r="X1266" i="1"/>
  <c r="Y1266" i="1"/>
  <c r="Z1266" i="1"/>
  <c r="R1266" i="1"/>
  <c r="AA1266" i="1"/>
  <c r="AB1266" i="1"/>
  <c r="AC1258" i="1"/>
  <c r="S1258" i="1"/>
  <c r="X1258" i="1"/>
  <c r="Y1258" i="1"/>
  <c r="Z1258" i="1"/>
  <c r="R1258" i="1"/>
  <c r="AA1258" i="1"/>
  <c r="AB1258" i="1"/>
  <c r="T1258" i="1"/>
  <c r="W1258" i="1"/>
  <c r="V1258" i="1"/>
  <c r="AC1250" i="1"/>
  <c r="S1250" i="1"/>
  <c r="X1250" i="1"/>
  <c r="Y1250" i="1"/>
  <c r="Z1250" i="1"/>
  <c r="R1250" i="1"/>
  <c r="AA1250" i="1"/>
  <c r="AB1250" i="1"/>
  <c r="T1250" i="1"/>
  <c r="W1250" i="1"/>
  <c r="V1250" i="1"/>
  <c r="AC1242" i="1"/>
  <c r="S1242" i="1"/>
  <c r="Y1242" i="1"/>
  <c r="Z1242" i="1"/>
  <c r="R1242" i="1"/>
  <c r="AA1242" i="1"/>
  <c r="AB1242" i="1"/>
  <c r="V1242" i="1"/>
  <c r="W1242" i="1"/>
  <c r="T1242" i="1"/>
  <c r="X1242" i="1"/>
  <c r="AC1234" i="1"/>
  <c r="S1234" i="1"/>
  <c r="T1234" i="1"/>
  <c r="W1234" i="1"/>
  <c r="V1234" i="1"/>
  <c r="X1234" i="1"/>
  <c r="Y1234" i="1"/>
  <c r="Z1234" i="1"/>
  <c r="R1234" i="1"/>
  <c r="AA1234" i="1"/>
  <c r="AB1234" i="1"/>
  <c r="AC1226" i="1"/>
  <c r="S1226" i="1"/>
  <c r="T1226" i="1"/>
  <c r="W1226" i="1"/>
  <c r="V1226" i="1"/>
  <c r="X1226" i="1"/>
  <c r="Y1226" i="1"/>
  <c r="Z1226" i="1"/>
  <c r="R1226" i="1"/>
  <c r="AA1226" i="1"/>
  <c r="AB1226" i="1"/>
  <c r="AC1218" i="1"/>
  <c r="S1218" i="1"/>
  <c r="T1218" i="1"/>
  <c r="W1218" i="1"/>
  <c r="V1218" i="1"/>
  <c r="X1218" i="1"/>
  <c r="Y1218" i="1"/>
  <c r="Z1218" i="1"/>
  <c r="R1218" i="1"/>
  <c r="AA1218" i="1"/>
  <c r="AB1218" i="1"/>
  <c r="AC1210" i="1"/>
  <c r="S1210" i="1"/>
  <c r="W1210" i="1"/>
  <c r="T1210" i="1"/>
  <c r="X1210" i="1"/>
  <c r="Y1210" i="1"/>
  <c r="Z1210" i="1"/>
  <c r="R1210" i="1"/>
  <c r="AA1210" i="1"/>
  <c r="AB1210" i="1"/>
  <c r="V1210" i="1"/>
  <c r="AC1202" i="1"/>
  <c r="S1202" i="1"/>
  <c r="Z1202" i="1"/>
  <c r="R1202" i="1"/>
  <c r="AA1202" i="1"/>
  <c r="AB1202" i="1"/>
  <c r="T1202" i="1"/>
  <c r="W1202" i="1"/>
  <c r="V1202" i="1"/>
  <c r="X1202" i="1"/>
  <c r="Y1202" i="1"/>
  <c r="AC1194" i="1"/>
  <c r="S1194" i="1"/>
  <c r="Y1194" i="1"/>
  <c r="Z1194" i="1"/>
  <c r="R1194" i="1"/>
  <c r="AA1194" i="1"/>
  <c r="AB1194" i="1"/>
  <c r="T1194" i="1"/>
  <c r="X1194" i="1"/>
  <c r="V1194" i="1"/>
  <c r="W1194" i="1"/>
  <c r="AC1186" i="1"/>
  <c r="S1186" i="1"/>
  <c r="Y1186" i="1"/>
  <c r="AB1186" i="1"/>
  <c r="T1186" i="1"/>
  <c r="V1186" i="1"/>
  <c r="W1186" i="1"/>
  <c r="Z1186" i="1"/>
  <c r="AA1186" i="1"/>
  <c r="X1186" i="1"/>
  <c r="R1186" i="1"/>
  <c r="AC1178" i="1"/>
  <c r="S1178" i="1"/>
  <c r="AA1178" i="1"/>
  <c r="R1178" i="1"/>
  <c r="X1178" i="1"/>
  <c r="W1178" i="1"/>
  <c r="Y1178" i="1"/>
  <c r="AB1178" i="1"/>
  <c r="T1178" i="1"/>
  <c r="V1178" i="1"/>
  <c r="Z1178" i="1"/>
  <c r="AC1170" i="1"/>
  <c r="S1170" i="1"/>
  <c r="T1170" i="1"/>
  <c r="V1170" i="1"/>
  <c r="AA1170" i="1"/>
  <c r="R1170" i="1"/>
  <c r="W1170" i="1"/>
  <c r="X1170" i="1"/>
  <c r="Z1170" i="1"/>
  <c r="Y1170" i="1"/>
  <c r="AB1170" i="1"/>
  <c r="AC1162" i="1"/>
  <c r="S1162" i="1"/>
  <c r="Y1162" i="1"/>
  <c r="AB1162" i="1"/>
  <c r="T1162" i="1"/>
  <c r="V1162" i="1"/>
  <c r="R1162" i="1"/>
  <c r="W1162" i="1"/>
  <c r="Z1162" i="1"/>
  <c r="X1162" i="1"/>
  <c r="AA1162" i="1"/>
  <c r="AC1154" i="1"/>
  <c r="T1154" i="1"/>
  <c r="V1154" i="1"/>
  <c r="R1154" i="1"/>
  <c r="W1154" i="1"/>
  <c r="Z1154" i="1"/>
  <c r="X1154" i="1"/>
  <c r="AA1154" i="1"/>
  <c r="Y1154" i="1"/>
  <c r="AB1154" i="1"/>
  <c r="S1154" i="1"/>
  <c r="AC1146" i="1"/>
  <c r="S1146" i="1"/>
  <c r="R1146" i="1"/>
  <c r="AA1146" i="1"/>
  <c r="AB1146" i="1"/>
  <c r="T1146" i="1"/>
  <c r="V1146" i="1"/>
  <c r="X1146" i="1"/>
  <c r="W1146" i="1"/>
  <c r="Y1146" i="1"/>
  <c r="Z1146" i="1"/>
  <c r="AC1138" i="1"/>
  <c r="S1138" i="1"/>
  <c r="Z1138" i="1"/>
  <c r="R1138" i="1"/>
  <c r="AA1138" i="1"/>
  <c r="AB1138" i="1"/>
  <c r="T1138" i="1"/>
  <c r="V1138" i="1"/>
  <c r="X1138" i="1"/>
  <c r="W1138" i="1"/>
  <c r="Y1138" i="1"/>
  <c r="AC1130" i="1"/>
  <c r="V1130" i="1"/>
  <c r="X1130" i="1"/>
  <c r="W1130" i="1"/>
  <c r="Y1130" i="1"/>
  <c r="Z1130" i="1"/>
  <c r="R1130" i="1"/>
  <c r="AA1130" i="1"/>
  <c r="AB1130" i="1"/>
  <c r="T1130" i="1"/>
  <c r="S1130" i="1"/>
  <c r="AC1122" i="1"/>
  <c r="V1122" i="1"/>
  <c r="X1122" i="1"/>
  <c r="W1122" i="1"/>
  <c r="Y1122" i="1"/>
  <c r="Z1122" i="1"/>
  <c r="R1122" i="1"/>
  <c r="AA1122" i="1"/>
  <c r="AB1122" i="1"/>
  <c r="T1122" i="1"/>
  <c r="S1122" i="1"/>
  <c r="AC1114" i="1"/>
  <c r="S1114" i="1"/>
  <c r="R1114" i="1"/>
  <c r="AA1114" i="1"/>
  <c r="AB1114" i="1"/>
  <c r="T1114" i="1"/>
  <c r="V1114" i="1"/>
  <c r="X1114" i="1"/>
  <c r="W1114" i="1"/>
  <c r="Y1114" i="1"/>
  <c r="Z1114" i="1"/>
  <c r="AC1106" i="1"/>
  <c r="AA1106" i="1"/>
  <c r="AB1106" i="1"/>
  <c r="T1106" i="1"/>
  <c r="V1106" i="1"/>
  <c r="X1106" i="1"/>
  <c r="W1106" i="1"/>
  <c r="Y1106" i="1"/>
  <c r="Z1106" i="1"/>
  <c r="R1106" i="1"/>
  <c r="S1106" i="1"/>
  <c r="AC1098" i="1"/>
  <c r="S1098" i="1"/>
  <c r="T1098" i="1"/>
  <c r="V1098" i="1"/>
  <c r="X1098" i="1"/>
  <c r="W1098" i="1"/>
  <c r="Y1098" i="1"/>
  <c r="Z1098" i="1"/>
  <c r="R1098" i="1"/>
  <c r="AA1098" i="1"/>
  <c r="AB1098" i="1"/>
  <c r="AC1090" i="1"/>
  <c r="S1090" i="1"/>
  <c r="X1090" i="1"/>
  <c r="W1090" i="1"/>
  <c r="Y1090" i="1"/>
  <c r="Z1090" i="1"/>
  <c r="R1090" i="1"/>
  <c r="AA1090" i="1"/>
  <c r="AB1090" i="1"/>
  <c r="T1090" i="1"/>
  <c r="V1090" i="1"/>
  <c r="AC1082" i="1"/>
  <c r="S1082" i="1"/>
  <c r="R1082" i="1"/>
  <c r="AA1082" i="1"/>
  <c r="AB1082" i="1"/>
  <c r="T1082" i="1"/>
  <c r="V1082" i="1"/>
  <c r="X1082" i="1"/>
  <c r="W1082" i="1"/>
  <c r="Y1082" i="1"/>
  <c r="Z1082" i="1"/>
  <c r="AC1074" i="1"/>
  <c r="S1074" i="1"/>
  <c r="Z1074" i="1"/>
  <c r="R1074" i="1"/>
  <c r="AA1074" i="1"/>
  <c r="AB1074" i="1"/>
  <c r="T1074" i="1"/>
  <c r="V1074" i="1"/>
  <c r="X1074" i="1"/>
  <c r="W1074" i="1"/>
  <c r="Y1074" i="1"/>
  <c r="AC1066" i="1"/>
  <c r="S1066" i="1"/>
  <c r="X1066" i="1"/>
  <c r="W1066" i="1"/>
  <c r="Y1066" i="1"/>
  <c r="Z1066" i="1"/>
  <c r="R1066" i="1"/>
  <c r="AA1066" i="1"/>
  <c r="AB1066" i="1"/>
  <c r="T1066" i="1"/>
  <c r="V1066" i="1"/>
  <c r="AC1058" i="1"/>
  <c r="S1058" i="1"/>
  <c r="T1058" i="1"/>
  <c r="V1058" i="1"/>
  <c r="X1058" i="1"/>
  <c r="W1058" i="1"/>
  <c r="Y1058" i="1"/>
  <c r="Z1058" i="1"/>
  <c r="R1058" i="1"/>
  <c r="AA1058" i="1"/>
  <c r="AB1058" i="1"/>
  <c r="AC1050" i="1"/>
  <c r="S1050" i="1"/>
  <c r="Z1050" i="1"/>
  <c r="R1050" i="1"/>
  <c r="AA1050" i="1"/>
  <c r="AB1050" i="1"/>
  <c r="T1050" i="1"/>
  <c r="V1050" i="1"/>
  <c r="X1050" i="1"/>
  <c r="W1050" i="1"/>
  <c r="Y1050" i="1"/>
  <c r="AC1042" i="1"/>
  <c r="S1042" i="1"/>
  <c r="X1042" i="1"/>
  <c r="W1042" i="1"/>
  <c r="Y1042" i="1"/>
  <c r="Z1042" i="1"/>
  <c r="R1042" i="1"/>
  <c r="AA1042" i="1"/>
  <c r="AB1042" i="1"/>
  <c r="T1042" i="1"/>
  <c r="V1042" i="1"/>
  <c r="AC1034" i="1"/>
  <c r="S1034" i="1"/>
  <c r="Z1034" i="1"/>
  <c r="R1034" i="1"/>
  <c r="AA1034" i="1"/>
  <c r="AB1034" i="1"/>
  <c r="T1034" i="1"/>
  <c r="V1034" i="1"/>
  <c r="X1034" i="1"/>
  <c r="W1034" i="1"/>
  <c r="Y1034" i="1"/>
  <c r="AC1026" i="1"/>
  <c r="S1026" i="1"/>
  <c r="X1026" i="1"/>
  <c r="W1026" i="1"/>
  <c r="Y1026" i="1"/>
  <c r="Z1026" i="1"/>
  <c r="R1026" i="1"/>
  <c r="AA1026" i="1"/>
  <c r="AB1026" i="1"/>
  <c r="T1026" i="1"/>
  <c r="V1026" i="1"/>
  <c r="AC1018" i="1"/>
  <c r="S1018" i="1"/>
  <c r="AA1018" i="1"/>
  <c r="AB1018" i="1"/>
  <c r="T1018" i="1"/>
  <c r="V1018" i="1"/>
  <c r="X1018" i="1"/>
  <c r="W1018" i="1"/>
  <c r="Y1018" i="1"/>
  <c r="Z1018" i="1"/>
  <c r="R1018" i="1"/>
  <c r="AC1010" i="1"/>
  <c r="S1010" i="1"/>
  <c r="X1010" i="1"/>
  <c r="W1010" i="1"/>
  <c r="Y1010" i="1"/>
  <c r="Z1010" i="1"/>
  <c r="R1010" i="1"/>
  <c r="AA1010" i="1"/>
  <c r="AB1010" i="1"/>
  <c r="T1010" i="1"/>
  <c r="V1010" i="1"/>
  <c r="AC1002" i="1"/>
  <c r="S1002" i="1"/>
  <c r="X1002" i="1"/>
  <c r="W1002" i="1"/>
  <c r="Y1002" i="1"/>
  <c r="Z1002" i="1"/>
  <c r="R1002" i="1"/>
  <c r="AA1002" i="1"/>
  <c r="AB1002" i="1"/>
  <c r="T1002" i="1"/>
  <c r="V1002" i="1"/>
  <c r="AC994" i="1"/>
  <c r="S994" i="1"/>
  <c r="T994" i="1"/>
  <c r="V994" i="1"/>
  <c r="X994" i="1"/>
  <c r="W994" i="1"/>
  <c r="Y994" i="1"/>
  <c r="Z994" i="1"/>
  <c r="R994" i="1"/>
  <c r="AA994" i="1"/>
  <c r="AB994" i="1"/>
  <c r="AC986" i="1"/>
  <c r="S986" i="1"/>
  <c r="X986" i="1"/>
  <c r="W986" i="1"/>
  <c r="Y986" i="1"/>
  <c r="Z986" i="1"/>
  <c r="R986" i="1"/>
  <c r="AA986" i="1"/>
  <c r="AB986" i="1"/>
  <c r="T986" i="1"/>
  <c r="V986" i="1"/>
  <c r="AC978" i="1"/>
  <c r="S978" i="1"/>
  <c r="AB978" i="1"/>
  <c r="T978" i="1"/>
  <c r="V978" i="1"/>
  <c r="X978" i="1"/>
  <c r="W978" i="1"/>
  <c r="Y978" i="1"/>
  <c r="Z978" i="1"/>
  <c r="R978" i="1"/>
  <c r="AA978" i="1"/>
  <c r="AC970" i="1"/>
  <c r="S970" i="1"/>
  <c r="Y970" i="1"/>
  <c r="V970" i="1"/>
  <c r="AB970" i="1"/>
  <c r="W970" i="1"/>
  <c r="Z970" i="1"/>
  <c r="R970" i="1"/>
  <c r="AA970" i="1"/>
  <c r="T970" i="1"/>
  <c r="X970" i="1"/>
  <c r="AC962" i="1"/>
  <c r="S962" i="1"/>
  <c r="Y962" i="1"/>
  <c r="AB962" i="1"/>
  <c r="T962" i="1"/>
  <c r="V962" i="1"/>
  <c r="X962" i="1"/>
  <c r="W962" i="1"/>
  <c r="Z962" i="1"/>
  <c r="R962" i="1"/>
  <c r="AA962" i="1"/>
  <c r="AC954" i="1"/>
  <c r="AA954" i="1"/>
  <c r="T954" i="1"/>
  <c r="X954" i="1"/>
  <c r="Y954" i="1"/>
  <c r="V954" i="1"/>
  <c r="AB954" i="1"/>
  <c r="W954" i="1"/>
  <c r="Z954" i="1"/>
  <c r="R954" i="1"/>
  <c r="S954" i="1"/>
  <c r="AC946" i="1"/>
  <c r="AA946" i="1"/>
  <c r="Y946" i="1"/>
  <c r="AB946" i="1"/>
  <c r="T946" i="1"/>
  <c r="V946" i="1"/>
  <c r="X946" i="1"/>
  <c r="W946" i="1"/>
  <c r="Z946" i="1"/>
  <c r="R946" i="1"/>
  <c r="S946" i="1"/>
  <c r="AC938" i="1"/>
  <c r="S938" i="1"/>
  <c r="X938" i="1"/>
  <c r="Y938" i="1"/>
  <c r="R938" i="1"/>
  <c r="AA938" i="1"/>
  <c r="T938" i="1"/>
  <c r="V938" i="1"/>
  <c r="AB938" i="1"/>
  <c r="W938" i="1"/>
  <c r="Z938" i="1"/>
  <c r="AC930" i="1"/>
  <c r="S930" i="1"/>
  <c r="X930" i="1"/>
  <c r="Y930" i="1"/>
  <c r="Z930" i="1"/>
  <c r="R930" i="1"/>
  <c r="AA930" i="1"/>
  <c r="T930" i="1"/>
  <c r="V930" i="1"/>
  <c r="AB930" i="1"/>
  <c r="W930" i="1"/>
  <c r="AC922" i="1"/>
  <c r="S922" i="1"/>
  <c r="AA922" i="1"/>
  <c r="T922" i="1"/>
  <c r="V922" i="1"/>
  <c r="AB922" i="1"/>
  <c r="W922" i="1"/>
  <c r="X922" i="1"/>
  <c r="Y922" i="1"/>
  <c r="Z922" i="1"/>
  <c r="R922" i="1"/>
  <c r="AC914" i="1"/>
  <c r="S914" i="1"/>
  <c r="T914" i="1"/>
  <c r="V914" i="1"/>
  <c r="AB914" i="1"/>
  <c r="W914" i="1"/>
  <c r="X914" i="1"/>
  <c r="Y914" i="1"/>
  <c r="Z914" i="1"/>
  <c r="R914" i="1"/>
  <c r="AA914" i="1"/>
  <c r="AC906" i="1"/>
  <c r="S906" i="1"/>
  <c r="W906" i="1"/>
  <c r="X906" i="1"/>
  <c r="Y906" i="1"/>
  <c r="Z906" i="1"/>
  <c r="R906" i="1"/>
  <c r="AA906" i="1"/>
  <c r="T906" i="1"/>
  <c r="V906" i="1"/>
  <c r="AB906" i="1"/>
  <c r="AC898" i="1"/>
  <c r="W898" i="1"/>
  <c r="X898" i="1"/>
  <c r="Y898" i="1"/>
  <c r="Z898" i="1"/>
  <c r="R898" i="1"/>
  <c r="AA898" i="1"/>
  <c r="T898" i="1"/>
  <c r="AB898" i="1"/>
  <c r="V898" i="1"/>
  <c r="S898" i="1"/>
  <c r="AC890" i="1"/>
  <c r="S890" i="1"/>
  <c r="T890" i="1"/>
  <c r="V890" i="1"/>
  <c r="AB890" i="1"/>
  <c r="W890" i="1"/>
  <c r="X890" i="1"/>
  <c r="Y890" i="1"/>
  <c r="Z890" i="1"/>
  <c r="R890" i="1"/>
  <c r="AA890" i="1"/>
  <c r="AC882" i="1"/>
  <c r="S882" i="1"/>
  <c r="Y882" i="1"/>
  <c r="Z882" i="1"/>
  <c r="R882" i="1"/>
  <c r="AA882" i="1"/>
  <c r="T882" i="1"/>
  <c r="V882" i="1"/>
  <c r="AB882" i="1"/>
  <c r="W882" i="1"/>
  <c r="X882" i="1"/>
  <c r="AC874" i="1"/>
  <c r="S874" i="1"/>
  <c r="Z874" i="1"/>
  <c r="R874" i="1"/>
  <c r="AA874" i="1"/>
  <c r="T874" i="1"/>
  <c r="V874" i="1"/>
  <c r="AB874" i="1"/>
  <c r="W874" i="1"/>
  <c r="X874" i="1"/>
  <c r="Y874" i="1"/>
  <c r="AC866" i="1"/>
  <c r="S866" i="1"/>
  <c r="R866" i="1"/>
  <c r="AA866" i="1"/>
  <c r="T866" i="1"/>
  <c r="V866" i="1"/>
  <c r="AB866" i="1"/>
  <c r="W866" i="1"/>
  <c r="X866" i="1"/>
  <c r="Y866" i="1"/>
  <c r="Z866" i="1"/>
  <c r="AC858" i="1"/>
  <c r="V858" i="1"/>
  <c r="AB858" i="1"/>
  <c r="W858" i="1"/>
  <c r="X858" i="1"/>
  <c r="Y858" i="1"/>
  <c r="Z858" i="1"/>
  <c r="R858" i="1"/>
  <c r="AA858" i="1"/>
  <c r="T858" i="1"/>
  <c r="S858" i="1"/>
  <c r="AC850" i="1"/>
  <c r="S850" i="1"/>
  <c r="R850" i="1"/>
  <c r="AA850" i="1"/>
  <c r="T850" i="1"/>
  <c r="V850" i="1"/>
  <c r="AB850" i="1"/>
  <c r="W850" i="1"/>
  <c r="X850" i="1"/>
  <c r="Y850" i="1"/>
  <c r="Z850" i="1"/>
  <c r="AC842" i="1"/>
  <c r="S842" i="1"/>
  <c r="Z842" i="1"/>
  <c r="R842" i="1"/>
  <c r="AA842" i="1"/>
  <c r="T842" i="1"/>
  <c r="V842" i="1"/>
  <c r="AB842" i="1"/>
  <c r="W842" i="1"/>
  <c r="X842" i="1"/>
  <c r="Y842" i="1"/>
  <c r="AC834" i="1"/>
  <c r="W834" i="1"/>
  <c r="X834" i="1"/>
  <c r="Y834" i="1"/>
  <c r="Z834" i="1"/>
  <c r="R834" i="1"/>
  <c r="AA834" i="1"/>
  <c r="T834" i="1"/>
  <c r="V834" i="1"/>
  <c r="AB834" i="1"/>
  <c r="S834" i="1"/>
  <c r="AC826" i="1"/>
  <c r="Y826" i="1"/>
  <c r="Z826" i="1"/>
  <c r="R826" i="1"/>
  <c r="AA826" i="1"/>
  <c r="T826" i="1"/>
  <c r="V826" i="1"/>
  <c r="AB826" i="1"/>
  <c r="W826" i="1"/>
  <c r="X826" i="1"/>
  <c r="S826" i="1"/>
  <c r="AC818" i="1"/>
  <c r="S818" i="1"/>
  <c r="R818" i="1"/>
  <c r="AA818" i="1"/>
  <c r="T818" i="1"/>
  <c r="V818" i="1"/>
  <c r="AB818" i="1"/>
  <c r="W818" i="1"/>
  <c r="X818" i="1"/>
  <c r="Y818" i="1"/>
  <c r="Z818" i="1"/>
  <c r="AC810" i="1"/>
  <c r="W810" i="1"/>
  <c r="X810" i="1"/>
  <c r="Y810" i="1"/>
  <c r="Z810" i="1"/>
  <c r="R810" i="1"/>
  <c r="AA810" i="1"/>
  <c r="T810" i="1"/>
  <c r="V810" i="1"/>
  <c r="AB810" i="1"/>
  <c r="S810" i="1"/>
  <c r="AC802" i="1"/>
  <c r="S802" i="1"/>
  <c r="V802" i="1"/>
  <c r="AB802" i="1"/>
  <c r="W802" i="1"/>
  <c r="X802" i="1"/>
  <c r="Y802" i="1"/>
  <c r="Z802" i="1"/>
  <c r="R802" i="1"/>
  <c r="AA802" i="1"/>
  <c r="T802" i="1"/>
  <c r="AC794" i="1"/>
  <c r="S794" i="1"/>
  <c r="Z794" i="1"/>
  <c r="R794" i="1"/>
  <c r="AA794" i="1"/>
  <c r="T794" i="1"/>
  <c r="V794" i="1"/>
  <c r="AB794" i="1"/>
  <c r="W794" i="1"/>
  <c r="X794" i="1"/>
  <c r="Y794" i="1"/>
  <c r="AC786" i="1"/>
  <c r="S786" i="1"/>
  <c r="R786" i="1"/>
  <c r="AA786" i="1"/>
  <c r="T786" i="1"/>
  <c r="V786" i="1"/>
  <c r="AB786" i="1"/>
  <c r="W786" i="1"/>
  <c r="X786" i="1"/>
  <c r="Y786" i="1"/>
  <c r="Z786" i="1"/>
  <c r="AC778" i="1"/>
  <c r="S778" i="1"/>
  <c r="R778" i="1"/>
  <c r="AA778" i="1"/>
  <c r="T778" i="1"/>
  <c r="V778" i="1"/>
  <c r="AB778" i="1"/>
  <c r="W778" i="1"/>
  <c r="X778" i="1"/>
  <c r="Y778" i="1"/>
  <c r="Z778" i="1"/>
  <c r="AC770" i="1"/>
  <c r="S770" i="1"/>
  <c r="X770" i="1"/>
  <c r="Y770" i="1"/>
  <c r="Z770" i="1"/>
  <c r="R770" i="1"/>
  <c r="AA770" i="1"/>
  <c r="T770" i="1"/>
  <c r="V770" i="1"/>
  <c r="AB770" i="1"/>
  <c r="W770" i="1"/>
  <c r="AC762" i="1"/>
  <c r="S762" i="1"/>
  <c r="V762" i="1"/>
  <c r="Y762" i="1"/>
  <c r="W762" i="1"/>
  <c r="Z762" i="1"/>
  <c r="R762" i="1"/>
  <c r="AA762" i="1"/>
  <c r="AB762" i="1"/>
  <c r="T762" i="1"/>
  <c r="X762" i="1"/>
  <c r="AC754" i="1"/>
  <c r="S754" i="1"/>
  <c r="AA754" i="1"/>
  <c r="AB754" i="1"/>
  <c r="T754" i="1"/>
  <c r="X754" i="1"/>
  <c r="V754" i="1"/>
  <c r="Y754" i="1"/>
  <c r="W754" i="1"/>
  <c r="Z754" i="1"/>
  <c r="R754" i="1"/>
  <c r="AC746" i="1"/>
  <c r="S746" i="1"/>
  <c r="Z746" i="1"/>
  <c r="R746" i="1"/>
  <c r="AA746" i="1"/>
  <c r="AB746" i="1"/>
  <c r="T746" i="1"/>
  <c r="X746" i="1"/>
  <c r="V746" i="1"/>
  <c r="Y746" i="1"/>
  <c r="W746" i="1"/>
  <c r="AC738" i="1"/>
  <c r="S738" i="1"/>
  <c r="AA738" i="1"/>
  <c r="AB738" i="1"/>
  <c r="T738" i="1"/>
  <c r="X738" i="1"/>
  <c r="V738" i="1"/>
  <c r="Y738" i="1"/>
  <c r="W738" i="1"/>
  <c r="Z738" i="1"/>
  <c r="R738" i="1"/>
  <c r="AC730" i="1"/>
  <c r="S730" i="1"/>
  <c r="X730" i="1"/>
  <c r="Y730" i="1"/>
  <c r="Z730" i="1"/>
  <c r="R730" i="1"/>
  <c r="AA730" i="1"/>
  <c r="AB730" i="1"/>
  <c r="V730" i="1"/>
  <c r="T730" i="1"/>
  <c r="W730" i="1"/>
  <c r="AC722" i="1"/>
  <c r="S722" i="1"/>
  <c r="AA722" i="1"/>
  <c r="AB722" i="1"/>
  <c r="V722" i="1"/>
  <c r="T722" i="1"/>
  <c r="W722" i="1"/>
  <c r="X722" i="1"/>
  <c r="Y722" i="1"/>
  <c r="Z722" i="1"/>
  <c r="R722" i="1"/>
  <c r="AC714" i="1"/>
  <c r="S714" i="1"/>
  <c r="X714" i="1"/>
  <c r="Y714" i="1"/>
  <c r="Z714" i="1"/>
  <c r="R714" i="1"/>
  <c r="AA714" i="1"/>
  <c r="AB714" i="1"/>
  <c r="V714" i="1"/>
  <c r="T714" i="1"/>
  <c r="W714" i="1"/>
  <c r="AC706" i="1"/>
  <c r="S706" i="1"/>
  <c r="X706" i="1"/>
  <c r="Y706" i="1"/>
  <c r="Z706" i="1"/>
  <c r="R706" i="1"/>
  <c r="AA706" i="1"/>
  <c r="AB706" i="1"/>
  <c r="V706" i="1"/>
  <c r="T706" i="1"/>
  <c r="W706" i="1"/>
  <c r="AC698" i="1"/>
  <c r="S698" i="1"/>
  <c r="V698" i="1"/>
  <c r="T698" i="1"/>
  <c r="W698" i="1"/>
  <c r="X698" i="1"/>
  <c r="Y698" i="1"/>
  <c r="Z698" i="1"/>
  <c r="R698" i="1"/>
  <c r="AA698" i="1"/>
  <c r="AB698" i="1"/>
  <c r="AC690" i="1"/>
  <c r="S690" i="1"/>
  <c r="X690" i="1"/>
  <c r="Y690" i="1"/>
  <c r="Z690" i="1"/>
  <c r="R690" i="1"/>
  <c r="AA690" i="1"/>
  <c r="AB690" i="1"/>
  <c r="V690" i="1"/>
  <c r="T690" i="1"/>
  <c r="W690" i="1"/>
  <c r="AC682" i="1"/>
  <c r="S682" i="1"/>
  <c r="AB682" i="1"/>
  <c r="V682" i="1"/>
  <c r="T682" i="1"/>
  <c r="W682" i="1"/>
  <c r="X682" i="1"/>
  <c r="Y682" i="1"/>
  <c r="Z682" i="1"/>
  <c r="R682" i="1"/>
  <c r="AA682" i="1"/>
  <c r="AC674" i="1"/>
  <c r="S674" i="1"/>
  <c r="W674" i="1"/>
  <c r="X674" i="1"/>
  <c r="Y674" i="1"/>
  <c r="Z674" i="1"/>
  <c r="R674" i="1"/>
  <c r="AA674" i="1"/>
  <c r="AB674" i="1"/>
  <c r="V674" i="1"/>
  <c r="T674" i="1"/>
  <c r="AC666" i="1"/>
  <c r="S666" i="1"/>
  <c r="W666" i="1"/>
  <c r="X666" i="1"/>
  <c r="Y666" i="1"/>
  <c r="Z666" i="1"/>
  <c r="R666" i="1"/>
  <c r="AA666" i="1"/>
  <c r="AB666" i="1"/>
  <c r="V666" i="1"/>
  <c r="T666" i="1"/>
  <c r="AC658" i="1"/>
  <c r="AA658" i="1"/>
  <c r="AB658" i="1"/>
  <c r="V658" i="1"/>
  <c r="T658" i="1"/>
  <c r="W658" i="1"/>
  <c r="X658" i="1"/>
  <c r="Y658" i="1"/>
  <c r="Z658" i="1"/>
  <c r="R658" i="1"/>
  <c r="S658" i="1"/>
  <c r="AC650" i="1"/>
  <c r="AA650" i="1"/>
  <c r="AB650" i="1"/>
  <c r="V650" i="1"/>
  <c r="T650" i="1"/>
  <c r="W650" i="1"/>
  <c r="X650" i="1"/>
  <c r="Y650" i="1"/>
  <c r="Z650" i="1"/>
  <c r="R650" i="1"/>
  <c r="S650" i="1"/>
  <c r="AC642" i="1"/>
  <c r="S642" i="1"/>
  <c r="R642" i="1"/>
  <c r="AA642" i="1"/>
  <c r="AB642" i="1"/>
  <c r="V642" i="1"/>
  <c r="T642" i="1"/>
  <c r="W642" i="1"/>
  <c r="X642" i="1"/>
  <c r="Y642" i="1"/>
  <c r="Z642" i="1"/>
  <c r="AC634" i="1"/>
  <c r="S634" i="1"/>
  <c r="AA634" i="1"/>
  <c r="AB634" i="1"/>
  <c r="V634" i="1"/>
  <c r="T634" i="1"/>
  <c r="W634" i="1"/>
  <c r="X634" i="1"/>
  <c r="Y634" i="1"/>
  <c r="Z634" i="1"/>
  <c r="R634" i="1"/>
  <c r="AC626" i="1"/>
  <c r="S626" i="1"/>
  <c r="V626" i="1"/>
  <c r="T626" i="1"/>
  <c r="W626" i="1"/>
  <c r="X626" i="1"/>
  <c r="Y626" i="1"/>
  <c r="Z626" i="1"/>
  <c r="R626" i="1"/>
  <c r="AA626" i="1"/>
  <c r="AB626" i="1"/>
  <c r="AC618" i="1"/>
  <c r="S618" i="1"/>
  <c r="X618" i="1"/>
  <c r="Y618" i="1"/>
  <c r="Z618" i="1"/>
  <c r="R618" i="1"/>
  <c r="AA618" i="1"/>
  <c r="AB618" i="1"/>
  <c r="V618" i="1"/>
  <c r="T618" i="1"/>
  <c r="W618" i="1"/>
  <c r="AC610" i="1"/>
  <c r="S610" i="1"/>
  <c r="Y610" i="1"/>
  <c r="Z610" i="1"/>
  <c r="R610" i="1"/>
  <c r="AA610" i="1"/>
  <c r="AB610" i="1"/>
  <c r="V610" i="1"/>
  <c r="T610" i="1"/>
  <c r="W610" i="1"/>
  <c r="X610" i="1"/>
  <c r="AC602" i="1"/>
  <c r="S602" i="1"/>
  <c r="AA602" i="1"/>
  <c r="AB602" i="1"/>
  <c r="V602" i="1"/>
  <c r="T602" i="1"/>
  <c r="W602" i="1"/>
  <c r="X602" i="1"/>
  <c r="Y602" i="1"/>
  <c r="Z602" i="1"/>
  <c r="R602" i="1"/>
  <c r="AC594" i="1"/>
  <c r="S594" i="1"/>
  <c r="W594" i="1"/>
  <c r="X594" i="1"/>
  <c r="Y594" i="1"/>
  <c r="Z594" i="1"/>
  <c r="R594" i="1"/>
  <c r="AA594" i="1"/>
  <c r="AB594" i="1"/>
  <c r="V594" i="1"/>
  <c r="T594" i="1"/>
  <c r="AC586" i="1"/>
  <c r="S586" i="1"/>
  <c r="R586" i="1"/>
  <c r="AA586" i="1"/>
  <c r="AB586" i="1"/>
  <c r="V586" i="1"/>
  <c r="T586" i="1"/>
  <c r="W586" i="1"/>
  <c r="X586" i="1"/>
  <c r="Y586" i="1"/>
  <c r="Z586" i="1"/>
  <c r="AC578" i="1"/>
  <c r="S578" i="1"/>
  <c r="Z578" i="1"/>
  <c r="AA578" i="1"/>
  <c r="AB578" i="1"/>
  <c r="R578" i="1"/>
  <c r="W578" i="1"/>
  <c r="T578" i="1"/>
  <c r="X578" i="1"/>
  <c r="V578" i="1"/>
  <c r="Y578" i="1"/>
  <c r="AC570" i="1"/>
  <c r="S570" i="1"/>
  <c r="V570" i="1"/>
  <c r="Y570" i="1"/>
  <c r="Z570" i="1"/>
  <c r="R570" i="1"/>
  <c r="W570" i="1"/>
  <c r="X570" i="1"/>
  <c r="AA570" i="1"/>
  <c r="T570" i="1"/>
  <c r="AB570" i="1"/>
  <c r="AC562" i="1"/>
  <c r="W562" i="1"/>
  <c r="T562" i="1"/>
  <c r="X562" i="1"/>
  <c r="V562" i="1"/>
  <c r="Y562" i="1"/>
  <c r="Z562" i="1"/>
  <c r="AA562" i="1"/>
  <c r="AB562" i="1"/>
  <c r="R562" i="1"/>
  <c r="S562" i="1"/>
  <c r="AC554" i="1"/>
  <c r="S554" i="1"/>
  <c r="X554" i="1"/>
  <c r="Y554" i="1"/>
  <c r="Z554" i="1"/>
  <c r="R554" i="1"/>
  <c r="AA554" i="1"/>
  <c r="T554" i="1"/>
  <c r="AB554" i="1"/>
  <c r="V554" i="1"/>
  <c r="W554" i="1"/>
  <c r="AC546" i="1"/>
  <c r="S546" i="1"/>
  <c r="Z546" i="1"/>
  <c r="R546" i="1"/>
  <c r="AA546" i="1"/>
  <c r="T546" i="1"/>
  <c r="AB546" i="1"/>
  <c r="V546" i="1"/>
  <c r="W546" i="1"/>
  <c r="X546" i="1"/>
  <c r="Y546" i="1"/>
  <c r="AC538" i="1"/>
  <c r="W538" i="1"/>
  <c r="X538" i="1"/>
  <c r="Y538" i="1"/>
  <c r="Z538" i="1"/>
  <c r="AB538" i="1"/>
  <c r="R538" i="1"/>
  <c r="T538" i="1"/>
  <c r="AA538" i="1"/>
  <c r="V538" i="1"/>
  <c r="S538" i="1"/>
  <c r="AC530" i="1"/>
  <c r="S530" i="1"/>
  <c r="AB530" i="1"/>
  <c r="T530" i="1"/>
  <c r="R530" i="1"/>
  <c r="V530" i="1"/>
  <c r="W530" i="1"/>
  <c r="X530" i="1"/>
  <c r="Y530" i="1"/>
  <c r="Z530" i="1"/>
  <c r="AA530" i="1"/>
  <c r="AC522" i="1"/>
  <c r="S522" i="1"/>
  <c r="Z522" i="1"/>
  <c r="R522" i="1"/>
  <c r="AA522" i="1"/>
  <c r="T522" i="1"/>
  <c r="AB522" i="1"/>
  <c r="V522" i="1"/>
  <c r="W522" i="1"/>
  <c r="X522" i="1"/>
  <c r="Y522" i="1"/>
  <c r="AC514" i="1"/>
  <c r="S514" i="1"/>
  <c r="W514" i="1"/>
  <c r="X514" i="1"/>
  <c r="Y514" i="1"/>
  <c r="Z514" i="1"/>
  <c r="R514" i="1"/>
  <c r="AA514" i="1"/>
  <c r="T514" i="1"/>
  <c r="AB514" i="1"/>
  <c r="V514" i="1"/>
  <c r="AC506" i="1"/>
  <c r="T506" i="1"/>
  <c r="AA506" i="1"/>
  <c r="V506" i="1"/>
  <c r="W506" i="1"/>
  <c r="X506" i="1"/>
  <c r="Y506" i="1"/>
  <c r="Z506" i="1"/>
  <c r="AB506" i="1"/>
  <c r="R506" i="1"/>
  <c r="S506" i="1"/>
  <c r="AC498" i="1"/>
  <c r="S498" i="1"/>
  <c r="Z498" i="1"/>
  <c r="AA498" i="1"/>
  <c r="AB498" i="1"/>
  <c r="T498" i="1"/>
  <c r="R498" i="1"/>
  <c r="V498" i="1"/>
  <c r="W498" i="1"/>
  <c r="X498" i="1"/>
  <c r="Y498" i="1"/>
  <c r="AC490" i="1"/>
  <c r="S490" i="1"/>
  <c r="W490" i="1"/>
  <c r="X490" i="1"/>
  <c r="Y490" i="1"/>
  <c r="Z490" i="1"/>
  <c r="R490" i="1"/>
  <c r="AA490" i="1"/>
  <c r="T490" i="1"/>
  <c r="AB490" i="1"/>
  <c r="V490" i="1"/>
  <c r="AC482" i="1"/>
  <c r="S482" i="1"/>
  <c r="Z482" i="1"/>
  <c r="R482" i="1"/>
  <c r="AA482" i="1"/>
  <c r="T482" i="1"/>
  <c r="AB482" i="1"/>
  <c r="V482" i="1"/>
  <c r="W482" i="1"/>
  <c r="X482" i="1"/>
  <c r="Y482" i="1"/>
  <c r="AC474" i="1"/>
  <c r="S474" i="1"/>
  <c r="X474" i="1"/>
  <c r="Y474" i="1"/>
  <c r="Z474" i="1"/>
  <c r="AB474" i="1"/>
  <c r="R474" i="1"/>
  <c r="T474" i="1"/>
  <c r="AA474" i="1"/>
  <c r="V474" i="1"/>
  <c r="W474" i="1"/>
  <c r="AC466" i="1"/>
  <c r="S466" i="1"/>
  <c r="T466" i="1"/>
  <c r="R466" i="1"/>
  <c r="V466" i="1"/>
  <c r="W466" i="1"/>
  <c r="X466" i="1"/>
  <c r="Y466" i="1"/>
  <c r="Z466" i="1"/>
  <c r="AA466" i="1"/>
  <c r="AB466" i="1"/>
  <c r="AC458" i="1"/>
  <c r="S458" i="1"/>
  <c r="Y458" i="1"/>
  <c r="Z458" i="1"/>
  <c r="R458" i="1"/>
  <c r="AA458" i="1"/>
  <c r="T458" i="1"/>
  <c r="AB458" i="1"/>
  <c r="V458" i="1"/>
  <c r="W458" i="1"/>
  <c r="X458" i="1"/>
  <c r="AC450" i="1"/>
  <c r="S450" i="1"/>
  <c r="Z450" i="1"/>
  <c r="R450" i="1"/>
  <c r="AA450" i="1"/>
  <c r="T450" i="1"/>
  <c r="AB450" i="1"/>
  <c r="V450" i="1"/>
  <c r="W450" i="1"/>
  <c r="X450" i="1"/>
  <c r="Y450" i="1"/>
  <c r="AC442" i="1"/>
  <c r="S442" i="1"/>
  <c r="Y442" i="1"/>
  <c r="Z442" i="1"/>
  <c r="AB442" i="1"/>
  <c r="R442" i="1"/>
  <c r="T442" i="1"/>
  <c r="AA442" i="1"/>
  <c r="V442" i="1"/>
  <c r="W442" i="1"/>
  <c r="X442" i="1"/>
  <c r="AC434" i="1"/>
  <c r="S434" i="1"/>
  <c r="Z434" i="1"/>
  <c r="AA434" i="1"/>
  <c r="AB434" i="1"/>
  <c r="T434" i="1"/>
  <c r="R434" i="1"/>
  <c r="V434" i="1"/>
  <c r="W434" i="1"/>
  <c r="X434" i="1"/>
  <c r="Y434" i="1"/>
  <c r="AC426" i="1"/>
  <c r="S426" i="1"/>
  <c r="X426" i="1"/>
  <c r="Y426" i="1"/>
  <c r="Z426" i="1"/>
  <c r="R426" i="1"/>
  <c r="AA426" i="1"/>
  <c r="T426" i="1"/>
  <c r="AB426" i="1"/>
  <c r="V426" i="1"/>
  <c r="W426" i="1"/>
  <c r="AC418" i="1"/>
  <c r="S418" i="1"/>
  <c r="W418" i="1"/>
  <c r="X418" i="1"/>
  <c r="Y418" i="1"/>
  <c r="Z418" i="1"/>
  <c r="R418" i="1"/>
  <c r="AA418" i="1"/>
  <c r="T418" i="1"/>
  <c r="AB418" i="1"/>
  <c r="V418" i="1"/>
  <c r="AC410" i="1"/>
  <c r="S410" i="1"/>
  <c r="W410" i="1"/>
  <c r="X410" i="1"/>
  <c r="Y410" i="1"/>
  <c r="Z410" i="1"/>
  <c r="AB410" i="1"/>
  <c r="R410" i="1"/>
  <c r="T410" i="1"/>
  <c r="AA410" i="1"/>
  <c r="V410" i="1"/>
  <c r="AC402" i="1"/>
  <c r="S402" i="1"/>
  <c r="X402" i="1"/>
  <c r="Y402" i="1"/>
  <c r="Z402" i="1"/>
  <c r="AA402" i="1"/>
  <c r="AB402" i="1"/>
  <c r="T402" i="1"/>
  <c r="R402" i="1"/>
  <c r="V402" i="1"/>
  <c r="W402" i="1"/>
  <c r="AC394" i="1"/>
  <c r="S394" i="1"/>
  <c r="R394" i="1"/>
  <c r="AA394" i="1"/>
  <c r="T394" i="1"/>
  <c r="AB394" i="1"/>
  <c r="V394" i="1"/>
  <c r="W394" i="1"/>
  <c r="X394" i="1"/>
  <c r="Y394" i="1"/>
  <c r="Z394" i="1"/>
  <c r="AC386" i="1"/>
  <c r="S386" i="1"/>
  <c r="Z386" i="1"/>
  <c r="R386" i="1"/>
  <c r="AA386" i="1"/>
  <c r="T386" i="1"/>
  <c r="AB386" i="1"/>
  <c r="V386" i="1"/>
  <c r="W386" i="1"/>
  <c r="X386" i="1"/>
  <c r="Y386" i="1"/>
  <c r="AC378" i="1"/>
  <c r="S378" i="1"/>
  <c r="Y378" i="1"/>
  <c r="Z378" i="1"/>
  <c r="AB378" i="1"/>
  <c r="R378" i="1"/>
  <c r="T378" i="1"/>
  <c r="AA378" i="1"/>
  <c r="V378" i="1"/>
  <c r="W378" i="1"/>
  <c r="X378" i="1"/>
  <c r="AC370" i="1"/>
  <c r="S370" i="1"/>
  <c r="X370" i="1"/>
  <c r="Y370" i="1"/>
  <c r="Z370" i="1"/>
  <c r="AA370" i="1"/>
  <c r="AB370" i="1"/>
  <c r="T370" i="1"/>
  <c r="R370" i="1"/>
  <c r="V370" i="1"/>
  <c r="W370" i="1"/>
  <c r="AC362" i="1"/>
  <c r="S362" i="1"/>
  <c r="R362" i="1"/>
  <c r="AA362" i="1"/>
  <c r="T362" i="1"/>
  <c r="AB362" i="1"/>
  <c r="V362" i="1"/>
  <c r="W362" i="1"/>
  <c r="X362" i="1"/>
  <c r="Y362" i="1"/>
  <c r="Z362" i="1"/>
  <c r="AC354" i="1"/>
  <c r="S354" i="1"/>
  <c r="Y354" i="1"/>
  <c r="Z354" i="1"/>
  <c r="W354" i="1"/>
  <c r="V354" i="1"/>
  <c r="X354" i="1"/>
  <c r="R354" i="1"/>
  <c r="AA354" i="1"/>
  <c r="AB354" i="1"/>
  <c r="T354" i="1"/>
  <c r="AC346" i="1"/>
  <c r="X346" i="1"/>
  <c r="R346" i="1"/>
  <c r="AA346" i="1"/>
  <c r="AB346" i="1"/>
  <c r="T346" i="1"/>
  <c r="Z346" i="1"/>
  <c r="Y346" i="1"/>
  <c r="W346" i="1"/>
  <c r="V346" i="1"/>
  <c r="S346" i="1"/>
  <c r="AC338" i="1"/>
  <c r="S338" i="1"/>
  <c r="T338" i="1"/>
  <c r="Y338" i="1"/>
  <c r="W338" i="1"/>
  <c r="V338" i="1"/>
  <c r="X338" i="1"/>
  <c r="Z338" i="1"/>
  <c r="R338" i="1"/>
  <c r="AA338" i="1"/>
  <c r="AB338" i="1"/>
  <c r="AC330" i="1"/>
  <c r="S330" i="1"/>
  <c r="AA330" i="1"/>
  <c r="AB330" i="1"/>
  <c r="T330" i="1"/>
  <c r="W330" i="1"/>
  <c r="V330" i="1"/>
  <c r="X330" i="1"/>
  <c r="Y330" i="1"/>
  <c r="Z330" i="1"/>
  <c r="R330" i="1"/>
  <c r="AC322" i="1"/>
  <c r="Y322" i="1"/>
  <c r="Z322" i="1"/>
  <c r="R322" i="1"/>
  <c r="AA322" i="1"/>
  <c r="AB322" i="1"/>
  <c r="T322" i="1"/>
  <c r="W322" i="1"/>
  <c r="V322" i="1"/>
  <c r="X322" i="1"/>
  <c r="S322" i="1"/>
  <c r="AC314" i="1"/>
  <c r="T314" i="1"/>
  <c r="W314" i="1"/>
  <c r="V314" i="1"/>
  <c r="X314" i="1"/>
  <c r="Y314" i="1"/>
  <c r="Z314" i="1"/>
  <c r="R314" i="1"/>
  <c r="AA314" i="1"/>
  <c r="AB314" i="1"/>
  <c r="S314" i="1"/>
  <c r="AC306" i="1"/>
  <c r="S306" i="1"/>
  <c r="AB306" i="1"/>
  <c r="T306" i="1"/>
  <c r="W306" i="1"/>
  <c r="V306" i="1"/>
  <c r="X306" i="1"/>
  <c r="Y306" i="1"/>
  <c r="Z306" i="1"/>
  <c r="R306" i="1"/>
  <c r="AA306" i="1"/>
  <c r="AC298" i="1"/>
  <c r="R298" i="1"/>
  <c r="AA298" i="1"/>
  <c r="AB298" i="1"/>
  <c r="T298" i="1"/>
  <c r="W298" i="1"/>
  <c r="V298" i="1"/>
  <c r="X298" i="1"/>
  <c r="Y298" i="1"/>
  <c r="Z298" i="1"/>
  <c r="S298" i="1"/>
  <c r="AC290" i="1"/>
  <c r="S290" i="1"/>
  <c r="X290" i="1"/>
  <c r="Y290" i="1"/>
  <c r="Z290" i="1"/>
  <c r="R290" i="1"/>
  <c r="AA290" i="1"/>
  <c r="AB290" i="1"/>
  <c r="T290" i="1"/>
  <c r="V290" i="1"/>
  <c r="W290" i="1"/>
  <c r="AC282" i="1"/>
  <c r="S282" i="1"/>
  <c r="X282" i="1"/>
  <c r="Y282" i="1"/>
  <c r="Z282" i="1"/>
  <c r="R282" i="1"/>
  <c r="AA282" i="1"/>
  <c r="AB282" i="1"/>
  <c r="T282" i="1"/>
  <c r="V282" i="1"/>
  <c r="W282" i="1"/>
  <c r="AC274" i="1"/>
  <c r="S274" i="1"/>
  <c r="AB274" i="1"/>
  <c r="T274" i="1"/>
  <c r="W274" i="1"/>
  <c r="V274" i="1"/>
  <c r="X274" i="1"/>
  <c r="Y274" i="1"/>
  <c r="Z274" i="1"/>
  <c r="R274" i="1"/>
  <c r="AA274" i="1"/>
  <c r="AC266" i="1"/>
  <c r="S266" i="1"/>
  <c r="AB266" i="1"/>
  <c r="T266" i="1"/>
  <c r="W266" i="1"/>
  <c r="V266" i="1"/>
  <c r="X266" i="1"/>
  <c r="Y266" i="1"/>
  <c r="Z266" i="1"/>
  <c r="R266" i="1"/>
  <c r="AA266" i="1"/>
  <c r="AC258" i="1"/>
  <c r="S258" i="1"/>
  <c r="Z258" i="1"/>
  <c r="R258" i="1"/>
  <c r="AA258" i="1"/>
  <c r="AB258" i="1"/>
  <c r="T258" i="1"/>
  <c r="W258" i="1"/>
  <c r="V258" i="1"/>
  <c r="X258" i="1"/>
  <c r="Y258" i="1"/>
  <c r="AC250" i="1"/>
  <c r="S250" i="1"/>
  <c r="Y250" i="1"/>
  <c r="T250" i="1"/>
  <c r="R250" i="1"/>
  <c r="V250" i="1"/>
  <c r="W250" i="1"/>
  <c r="Z250" i="1"/>
  <c r="AA250" i="1"/>
  <c r="AB250" i="1"/>
  <c r="X250" i="1"/>
  <c r="AC242" i="1"/>
  <c r="S242" i="1"/>
  <c r="R242" i="1"/>
  <c r="V242" i="1"/>
  <c r="W242" i="1"/>
  <c r="X242" i="1"/>
  <c r="Z242" i="1"/>
  <c r="Y242" i="1"/>
  <c r="AB242" i="1"/>
  <c r="T242" i="1"/>
  <c r="AA242" i="1"/>
  <c r="AC234" i="1"/>
  <c r="S234" i="1"/>
  <c r="R234" i="1"/>
  <c r="AA234" i="1"/>
  <c r="AB234" i="1"/>
  <c r="T234" i="1"/>
  <c r="V234" i="1"/>
  <c r="X234" i="1"/>
  <c r="W234" i="1"/>
  <c r="Y234" i="1"/>
  <c r="Z234" i="1"/>
  <c r="AC226" i="1"/>
  <c r="S226" i="1"/>
  <c r="Y226" i="1"/>
  <c r="Z226" i="1"/>
  <c r="R226" i="1"/>
  <c r="AA226" i="1"/>
  <c r="AB226" i="1"/>
  <c r="T226" i="1"/>
  <c r="W226" i="1"/>
  <c r="X226" i="1"/>
  <c r="V226" i="1"/>
  <c r="AC218" i="1"/>
  <c r="S218" i="1"/>
  <c r="AA218" i="1"/>
  <c r="AB218" i="1"/>
  <c r="T218" i="1"/>
  <c r="V218" i="1"/>
  <c r="X218" i="1"/>
  <c r="W218" i="1"/>
  <c r="Y218" i="1"/>
  <c r="Z218" i="1"/>
  <c r="R218" i="1"/>
  <c r="AC210" i="1"/>
  <c r="S210" i="1"/>
  <c r="Z210" i="1"/>
  <c r="R210" i="1"/>
  <c r="AA210" i="1"/>
  <c r="AB210" i="1"/>
  <c r="T210" i="1"/>
  <c r="V210" i="1"/>
  <c r="X210" i="1"/>
  <c r="W210" i="1"/>
  <c r="Y210" i="1"/>
  <c r="AC202" i="1"/>
  <c r="S202" i="1"/>
  <c r="T202" i="1"/>
  <c r="V202" i="1"/>
  <c r="X202" i="1"/>
  <c r="W202" i="1"/>
  <c r="Y202" i="1"/>
  <c r="Z202" i="1"/>
  <c r="R202" i="1"/>
  <c r="AA202" i="1"/>
  <c r="AB202" i="1"/>
  <c r="AC194" i="1"/>
  <c r="S194" i="1"/>
  <c r="AA194" i="1"/>
  <c r="AB194" i="1"/>
  <c r="T194" i="1"/>
  <c r="W194" i="1"/>
  <c r="X194" i="1"/>
  <c r="V194" i="1"/>
  <c r="Y194" i="1"/>
  <c r="Z194" i="1"/>
  <c r="R194" i="1"/>
  <c r="AC186" i="1"/>
  <c r="S186" i="1"/>
  <c r="T186" i="1"/>
  <c r="V186" i="1"/>
  <c r="X186" i="1"/>
  <c r="W186" i="1"/>
  <c r="Y186" i="1"/>
  <c r="Z186" i="1"/>
  <c r="R186" i="1"/>
  <c r="AA186" i="1"/>
  <c r="AB186" i="1"/>
  <c r="AC178" i="1"/>
  <c r="S178" i="1"/>
  <c r="R178" i="1"/>
  <c r="AA178" i="1"/>
  <c r="AB178" i="1"/>
  <c r="T178" i="1"/>
  <c r="V178" i="1"/>
  <c r="X178" i="1"/>
  <c r="W178" i="1"/>
  <c r="Y178" i="1"/>
  <c r="Z178" i="1"/>
  <c r="AC170" i="1"/>
  <c r="S170" i="1"/>
  <c r="X170" i="1"/>
  <c r="W170" i="1"/>
  <c r="Y170" i="1"/>
  <c r="Z170" i="1"/>
  <c r="R170" i="1"/>
  <c r="AA170" i="1"/>
  <c r="AB170" i="1"/>
  <c r="T170" i="1"/>
  <c r="V170" i="1"/>
  <c r="AC162" i="1"/>
  <c r="S162" i="1"/>
  <c r="AA162" i="1"/>
  <c r="AB162" i="1"/>
  <c r="T162" i="1"/>
  <c r="W162" i="1"/>
  <c r="X162" i="1"/>
  <c r="V162" i="1"/>
  <c r="Y162" i="1"/>
  <c r="Z162" i="1"/>
  <c r="R162" i="1"/>
  <c r="AC154" i="1"/>
  <c r="S154" i="1"/>
  <c r="AA154" i="1"/>
  <c r="AB154" i="1"/>
  <c r="T154" i="1"/>
  <c r="V154" i="1"/>
  <c r="X154" i="1"/>
  <c r="W154" i="1"/>
  <c r="Y154" i="1"/>
  <c r="Z154" i="1"/>
  <c r="R154" i="1"/>
  <c r="AC146" i="1"/>
  <c r="S146" i="1"/>
  <c r="Y146" i="1"/>
  <c r="Z146" i="1"/>
  <c r="AB146" i="1"/>
  <c r="R146" i="1"/>
  <c r="W146" i="1"/>
  <c r="X146" i="1"/>
  <c r="T146" i="1"/>
  <c r="AA146" i="1"/>
  <c r="V146" i="1"/>
  <c r="AC138" i="1"/>
  <c r="S138" i="1"/>
  <c r="V138" i="1"/>
  <c r="W138" i="1"/>
  <c r="X138" i="1"/>
  <c r="Y138" i="1"/>
  <c r="Z138" i="1"/>
  <c r="AB138" i="1"/>
  <c r="R138" i="1"/>
  <c r="T138" i="1"/>
  <c r="AA138" i="1"/>
  <c r="AC130" i="1"/>
  <c r="S130" i="1"/>
  <c r="Z130" i="1"/>
  <c r="AA130" i="1"/>
  <c r="AB130" i="1"/>
  <c r="T130" i="1"/>
  <c r="R130" i="1"/>
  <c r="V130" i="1"/>
  <c r="W130" i="1"/>
  <c r="X130" i="1"/>
  <c r="Y130" i="1"/>
  <c r="AC122" i="1"/>
  <c r="S122" i="1"/>
  <c r="AA122" i="1"/>
  <c r="T122" i="1"/>
  <c r="AB122" i="1"/>
  <c r="V122" i="1"/>
  <c r="W122" i="1"/>
  <c r="X122" i="1"/>
  <c r="Y122" i="1"/>
  <c r="Z122" i="1"/>
  <c r="R122" i="1"/>
  <c r="AC114" i="1"/>
  <c r="S114" i="1"/>
  <c r="V114" i="1"/>
  <c r="W114" i="1"/>
  <c r="X114" i="1"/>
  <c r="Y114" i="1"/>
  <c r="Z114" i="1"/>
  <c r="R114" i="1"/>
  <c r="AA114" i="1"/>
  <c r="T114" i="1"/>
  <c r="AB114" i="1"/>
  <c r="AC106" i="1"/>
  <c r="T106" i="1"/>
  <c r="AA106" i="1"/>
  <c r="V106" i="1"/>
  <c r="W106" i="1"/>
  <c r="X106" i="1"/>
  <c r="Y106" i="1"/>
  <c r="Z106" i="1"/>
  <c r="AB106" i="1"/>
  <c r="R106" i="1"/>
  <c r="S106" i="1"/>
  <c r="AC98" i="1"/>
  <c r="T98" i="1"/>
  <c r="R98" i="1"/>
  <c r="V98" i="1"/>
  <c r="W98" i="1"/>
  <c r="X98" i="1"/>
  <c r="Y98" i="1"/>
  <c r="Z98" i="1"/>
  <c r="AA98" i="1"/>
  <c r="AB98" i="1"/>
  <c r="S98" i="1"/>
  <c r="AC90" i="1"/>
  <c r="S90" i="1"/>
  <c r="T90" i="1"/>
  <c r="AB90" i="1"/>
  <c r="V90" i="1"/>
  <c r="W90" i="1"/>
  <c r="X90" i="1"/>
  <c r="Y90" i="1"/>
  <c r="Z90" i="1"/>
  <c r="R90" i="1"/>
  <c r="AA90" i="1"/>
  <c r="AC82" i="1"/>
  <c r="S82" i="1"/>
  <c r="Z82" i="1"/>
  <c r="R82" i="1"/>
  <c r="AA82" i="1"/>
  <c r="T82" i="1"/>
  <c r="AB82" i="1"/>
  <c r="V82" i="1"/>
  <c r="W82" i="1"/>
  <c r="X82" i="1"/>
  <c r="Y82" i="1"/>
  <c r="AC74" i="1"/>
  <c r="S74" i="1"/>
  <c r="W74" i="1"/>
  <c r="X74" i="1"/>
  <c r="Y74" i="1"/>
  <c r="Z74" i="1"/>
  <c r="AB74" i="1"/>
  <c r="R74" i="1"/>
  <c r="T74" i="1"/>
  <c r="AA74" i="1"/>
  <c r="V74" i="1"/>
  <c r="AC66" i="1"/>
  <c r="S66" i="1"/>
  <c r="AA66" i="1"/>
  <c r="AB66" i="1"/>
  <c r="T66" i="1"/>
  <c r="R66" i="1"/>
  <c r="V66" i="1"/>
  <c r="W66" i="1"/>
  <c r="X66" i="1"/>
  <c r="Y66" i="1"/>
  <c r="Z66" i="1"/>
  <c r="AC58" i="1"/>
  <c r="S58" i="1"/>
  <c r="Z58" i="1"/>
  <c r="R58" i="1"/>
  <c r="AA58" i="1"/>
  <c r="T58" i="1"/>
  <c r="AB58" i="1"/>
  <c r="V58" i="1"/>
  <c r="W58" i="1"/>
  <c r="X58" i="1"/>
  <c r="Y58" i="1"/>
  <c r="AC50" i="1"/>
  <c r="S50" i="1"/>
  <c r="Z50" i="1"/>
  <c r="R50" i="1"/>
  <c r="AA50" i="1"/>
  <c r="T50" i="1"/>
  <c r="AB50" i="1"/>
  <c r="V50" i="1"/>
  <c r="W50" i="1"/>
  <c r="X50" i="1"/>
  <c r="Y50" i="1"/>
  <c r="AC42" i="1"/>
  <c r="S42" i="1"/>
  <c r="V42" i="1"/>
  <c r="W42" i="1"/>
  <c r="X42" i="1"/>
  <c r="T42" i="1"/>
  <c r="Y42" i="1"/>
  <c r="Z42" i="1"/>
  <c r="AB42" i="1"/>
  <c r="R42" i="1"/>
  <c r="AA42" i="1"/>
  <c r="AC34" i="1"/>
  <c r="S34" i="1"/>
  <c r="Y34" i="1"/>
  <c r="Z34" i="1"/>
  <c r="AB34" i="1"/>
  <c r="R34" i="1"/>
  <c r="AA34" i="1"/>
  <c r="V34" i="1"/>
  <c r="W34" i="1"/>
  <c r="X34" i="1"/>
  <c r="T34" i="1"/>
  <c r="AC26" i="1"/>
  <c r="S26" i="1"/>
  <c r="V26" i="1"/>
  <c r="W26" i="1"/>
  <c r="X26" i="1"/>
  <c r="Z26" i="1"/>
  <c r="Y26" i="1"/>
  <c r="R26" i="1"/>
  <c r="AA26" i="1"/>
  <c r="AB26" i="1"/>
  <c r="T26" i="1"/>
  <c r="AC18" i="1"/>
  <c r="S18" i="1"/>
  <c r="AB18" i="1"/>
  <c r="T18" i="1"/>
  <c r="V18" i="1"/>
  <c r="W18" i="1"/>
  <c r="X18" i="1"/>
  <c r="Z18" i="1"/>
  <c r="Y18" i="1"/>
  <c r="R18" i="1"/>
  <c r="AA18" i="1"/>
  <c r="AC3610" i="1"/>
  <c r="W3610" i="1"/>
  <c r="X3610" i="1"/>
  <c r="Y3610" i="1"/>
  <c r="Z3610" i="1"/>
  <c r="AA3610" i="1"/>
  <c r="AB3610" i="1"/>
  <c r="T3610" i="1"/>
  <c r="R3610" i="1"/>
  <c r="V3610" i="1"/>
  <c r="S3610" i="1"/>
  <c r="AC3546" i="1"/>
  <c r="S3546" i="1"/>
  <c r="AA3546" i="1"/>
  <c r="AB3546" i="1"/>
  <c r="T3546" i="1"/>
  <c r="R3546" i="1"/>
  <c r="V3546" i="1"/>
  <c r="W3546" i="1"/>
  <c r="X3546" i="1"/>
  <c r="Y3546" i="1"/>
  <c r="Z3546" i="1"/>
  <c r="AC3482" i="1"/>
  <c r="S3482" i="1"/>
  <c r="T3482" i="1"/>
  <c r="R3482" i="1"/>
  <c r="V3482" i="1"/>
  <c r="W3482" i="1"/>
  <c r="X3482" i="1"/>
  <c r="Y3482" i="1"/>
  <c r="Z3482" i="1"/>
  <c r="AA3482" i="1"/>
  <c r="AB3482" i="1"/>
  <c r="AC3418" i="1"/>
  <c r="AB3418" i="1"/>
  <c r="T3418" i="1"/>
  <c r="R3418" i="1"/>
  <c r="V3418" i="1"/>
  <c r="W3418" i="1"/>
  <c r="Z3418" i="1"/>
  <c r="X3418" i="1"/>
  <c r="Y3418" i="1"/>
  <c r="AA3418" i="1"/>
  <c r="S3418" i="1"/>
  <c r="AC3338" i="1"/>
  <c r="S3338" i="1"/>
  <c r="W3338" i="1"/>
  <c r="Z3338" i="1"/>
  <c r="R3338" i="1"/>
  <c r="AA3338" i="1"/>
  <c r="T3338" i="1"/>
  <c r="X3338" i="1"/>
  <c r="Y3338" i="1"/>
  <c r="V3338" i="1"/>
  <c r="AB3338" i="1"/>
  <c r="AC3282" i="1"/>
  <c r="W3282" i="1"/>
  <c r="X3282" i="1"/>
  <c r="Y3282" i="1"/>
  <c r="Z3282" i="1"/>
  <c r="R3282" i="1"/>
  <c r="AA3282" i="1"/>
  <c r="T3282" i="1"/>
  <c r="V3282" i="1"/>
  <c r="AB3282" i="1"/>
  <c r="S3282" i="1"/>
  <c r="AC3218" i="1"/>
  <c r="S3218" i="1"/>
  <c r="Z3218" i="1"/>
  <c r="R3218" i="1"/>
  <c r="AA3218" i="1"/>
  <c r="AB3218" i="1"/>
  <c r="V3218" i="1"/>
  <c r="T3218" i="1"/>
  <c r="W3218" i="1"/>
  <c r="X3218" i="1"/>
  <c r="Y3218" i="1"/>
  <c r="AC3146" i="1"/>
  <c r="S3146" i="1"/>
  <c r="W3146" i="1"/>
  <c r="X3146" i="1"/>
  <c r="Y3146" i="1"/>
  <c r="Z3146" i="1"/>
  <c r="R3146" i="1"/>
  <c r="AA3146" i="1"/>
  <c r="AB3146" i="1"/>
  <c r="V3146" i="1"/>
  <c r="T3146" i="1"/>
  <c r="AC3082" i="1"/>
  <c r="S3082" i="1"/>
  <c r="X3082" i="1"/>
  <c r="Y3082" i="1"/>
  <c r="Z3082" i="1"/>
  <c r="R3082" i="1"/>
  <c r="AA3082" i="1"/>
  <c r="AB3082" i="1"/>
  <c r="V3082" i="1"/>
  <c r="T3082" i="1"/>
  <c r="W3082" i="1"/>
  <c r="AC3018" i="1"/>
  <c r="S3018" i="1"/>
  <c r="Z3018" i="1"/>
  <c r="R3018" i="1"/>
  <c r="AA3018" i="1"/>
  <c r="AB3018" i="1"/>
  <c r="V3018" i="1"/>
  <c r="T3018" i="1"/>
  <c r="W3018" i="1"/>
  <c r="X3018" i="1"/>
  <c r="Y3018" i="1"/>
  <c r="AC2962" i="1"/>
  <c r="S2962" i="1"/>
  <c r="V2962" i="1"/>
  <c r="Y2962" i="1"/>
  <c r="Z2962" i="1"/>
  <c r="W2962" i="1"/>
  <c r="X2962" i="1"/>
  <c r="AA2962" i="1"/>
  <c r="AB2962" i="1"/>
  <c r="T2962" i="1"/>
  <c r="R2962" i="1"/>
  <c r="AC2890" i="1"/>
  <c r="S2890" i="1"/>
  <c r="W2890" i="1"/>
  <c r="X2890" i="1"/>
  <c r="Y2890" i="1"/>
  <c r="Z2890" i="1"/>
  <c r="R2890" i="1"/>
  <c r="AA2890" i="1"/>
  <c r="T2890" i="1"/>
  <c r="AB2890" i="1"/>
  <c r="V2890" i="1"/>
  <c r="AC2834" i="1"/>
  <c r="S2834" i="1"/>
  <c r="W2834" i="1"/>
  <c r="X2834" i="1"/>
  <c r="Y2834" i="1"/>
  <c r="Z2834" i="1"/>
  <c r="AA2834" i="1"/>
  <c r="AB2834" i="1"/>
  <c r="T2834" i="1"/>
  <c r="R2834" i="1"/>
  <c r="V2834" i="1"/>
  <c r="AC2770" i="1"/>
  <c r="W2770" i="1"/>
  <c r="X2770" i="1"/>
  <c r="Y2770" i="1"/>
  <c r="Z2770" i="1"/>
  <c r="AA2770" i="1"/>
  <c r="AB2770" i="1"/>
  <c r="T2770" i="1"/>
  <c r="R2770" i="1"/>
  <c r="V2770" i="1"/>
  <c r="S2770" i="1"/>
  <c r="AC2722" i="1"/>
  <c r="S2722" i="1"/>
  <c r="Y2722" i="1"/>
  <c r="Z2722" i="1"/>
  <c r="R2722" i="1"/>
  <c r="AA2722" i="1"/>
  <c r="T2722" i="1"/>
  <c r="AB2722" i="1"/>
  <c r="V2722" i="1"/>
  <c r="W2722" i="1"/>
  <c r="X2722" i="1"/>
  <c r="AC2658" i="1"/>
  <c r="S2658" i="1"/>
  <c r="W2658" i="1"/>
  <c r="X2658" i="1"/>
  <c r="Y2658" i="1"/>
  <c r="Z2658" i="1"/>
  <c r="R2658" i="1"/>
  <c r="AA2658" i="1"/>
  <c r="T2658" i="1"/>
  <c r="AB2658" i="1"/>
  <c r="V2658" i="1"/>
  <c r="AC2602" i="1"/>
  <c r="S2602" i="1"/>
  <c r="Z2602" i="1"/>
  <c r="AA2602" i="1"/>
  <c r="R2602" i="1"/>
  <c r="AB2602" i="1"/>
  <c r="V2602" i="1"/>
  <c r="T2602" i="1"/>
  <c r="X2602" i="1"/>
  <c r="Y2602" i="1"/>
  <c r="W2602" i="1"/>
  <c r="AC2538" i="1"/>
  <c r="S2538" i="1"/>
  <c r="W2538" i="1"/>
  <c r="X2538" i="1"/>
  <c r="Y2538" i="1"/>
  <c r="R2538" i="1"/>
  <c r="Z2538" i="1"/>
  <c r="AB2538" i="1"/>
  <c r="AA2538" i="1"/>
  <c r="T2538" i="1"/>
  <c r="V2538" i="1"/>
  <c r="AC2490" i="1"/>
  <c r="S2490" i="1"/>
  <c r="AB2490" i="1"/>
  <c r="Z2490" i="1"/>
  <c r="T2490" i="1"/>
  <c r="V2490" i="1"/>
  <c r="W2490" i="1"/>
  <c r="X2490" i="1"/>
  <c r="Y2490" i="1"/>
  <c r="AA2490" i="1"/>
  <c r="R2490" i="1"/>
  <c r="AC2386" i="1"/>
  <c r="S2386" i="1"/>
  <c r="AB2386" i="1"/>
  <c r="AA2386" i="1"/>
  <c r="T2386" i="1"/>
  <c r="V2386" i="1"/>
  <c r="W2386" i="1"/>
  <c r="X2386" i="1"/>
  <c r="Y2386" i="1"/>
  <c r="R2386" i="1"/>
  <c r="Z2386" i="1"/>
  <c r="AC3665" i="1"/>
  <c r="S3665" i="1"/>
  <c r="Z3665" i="1"/>
  <c r="AA3665" i="1"/>
  <c r="AB3665" i="1"/>
  <c r="T3665" i="1"/>
  <c r="V3665" i="1"/>
  <c r="X3665" i="1"/>
  <c r="W3665" i="1"/>
  <c r="Y3665" i="1"/>
  <c r="R3665" i="1"/>
  <c r="AC3609" i="1"/>
  <c r="S3609" i="1"/>
  <c r="T3609" i="1"/>
  <c r="Z3609" i="1"/>
  <c r="R3609" i="1"/>
  <c r="AA3609" i="1"/>
  <c r="AB3609" i="1"/>
  <c r="V3609" i="1"/>
  <c r="X3609" i="1"/>
  <c r="W3609" i="1"/>
  <c r="Y3609" i="1"/>
  <c r="AC3537" i="1"/>
  <c r="S3537" i="1"/>
  <c r="V3537" i="1"/>
  <c r="X3537" i="1"/>
  <c r="W3537" i="1"/>
  <c r="T3537" i="1"/>
  <c r="Y3537" i="1"/>
  <c r="Z3537" i="1"/>
  <c r="AA3537" i="1"/>
  <c r="AB3537" i="1"/>
  <c r="R3537" i="1"/>
  <c r="AC3465" i="1"/>
  <c r="S3465" i="1"/>
  <c r="AB3465" i="1"/>
  <c r="V3465" i="1"/>
  <c r="X3465" i="1"/>
  <c r="W3465" i="1"/>
  <c r="Y3465" i="1"/>
  <c r="Z3465" i="1"/>
  <c r="T3465" i="1"/>
  <c r="R3465" i="1"/>
  <c r="AA3465" i="1"/>
  <c r="AC3393" i="1"/>
  <c r="S3393" i="1"/>
  <c r="AA3393" i="1"/>
  <c r="AB3393" i="1"/>
  <c r="V3393" i="1"/>
  <c r="X3393" i="1"/>
  <c r="W3393" i="1"/>
  <c r="T3393" i="1"/>
  <c r="Y3393" i="1"/>
  <c r="Z3393" i="1"/>
  <c r="R3393" i="1"/>
  <c r="AC3337" i="1"/>
  <c r="S3337" i="1"/>
  <c r="Z3337" i="1"/>
  <c r="T3337" i="1"/>
  <c r="V3337" i="1"/>
  <c r="R3337" i="1"/>
  <c r="AA3337" i="1"/>
  <c r="W3337" i="1"/>
  <c r="Y3337" i="1"/>
  <c r="X3337" i="1"/>
  <c r="AB3337" i="1"/>
  <c r="AC3281" i="1"/>
  <c r="S3281" i="1"/>
  <c r="T3281" i="1"/>
  <c r="V3281" i="1"/>
  <c r="X3281" i="1"/>
  <c r="Y3281" i="1"/>
  <c r="W3281" i="1"/>
  <c r="Z3281" i="1"/>
  <c r="R3281" i="1"/>
  <c r="AA3281" i="1"/>
  <c r="AB3281" i="1"/>
  <c r="AC3225" i="1"/>
  <c r="S3225" i="1"/>
  <c r="R3225" i="1"/>
  <c r="AA3225" i="1"/>
  <c r="AB3225" i="1"/>
  <c r="T3225" i="1"/>
  <c r="V3225" i="1"/>
  <c r="X3225" i="1"/>
  <c r="Y3225" i="1"/>
  <c r="W3225" i="1"/>
  <c r="Z3225" i="1"/>
  <c r="AC3169" i="1"/>
  <c r="S3169" i="1"/>
  <c r="T3169" i="1"/>
  <c r="V3169" i="1"/>
  <c r="W3169" i="1"/>
  <c r="Y3169" i="1"/>
  <c r="X3169" i="1"/>
  <c r="Z3169" i="1"/>
  <c r="R3169" i="1"/>
  <c r="AA3169" i="1"/>
  <c r="AB3169" i="1"/>
  <c r="AC3113" i="1"/>
  <c r="S3113" i="1"/>
  <c r="T3113" i="1"/>
  <c r="V3113" i="1"/>
  <c r="Y3113" i="1"/>
  <c r="Z3113" i="1"/>
  <c r="R3113" i="1"/>
  <c r="AA3113" i="1"/>
  <c r="AB3113" i="1"/>
  <c r="W3113" i="1"/>
  <c r="X3113" i="1"/>
  <c r="AC3057" i="1"/>
  <c r="S3057" i="1"/>
  <c r="T3057" i="1"/>
  <c r="V3057" i="1"/>
  <c r="W3057" i="1"/>
  <c r="Y3057" i="1"/>
  <c r="X3057" i="1"/>
  <c r="Z3057" i="1"/>
  <c r="R3057" i="1"/>
  <c r="AA3057" i="1"/>
  <c r="AB3057" i="1"/>
  <c r="AC3001" i="1"/>
  <c r="S3001" i="1"/>
  <c r="Y3001" i="1"/>
  <c r="X3001" i="1"/>
  <c r="Z3001" i="1"/>
  <c r="R3001" i="1"/>
  <c r="AA3001" i="1"/>
  <c r="AB3001" i="1"/>
  <c r="T3001" i="1"/>
  <c r="V3001" i="1"/>
  <c r="W3001" i="1"/>
  <c r="AC2969" i="1"/>
  <c r="Z2969" i="1"/>
  <c r="AA2969" i="1"/>
  <c r="R2969" i="1"/>
  <c r="V2969" i="1"/>
  <c r="X2969" i="1"/>
  <c r="W2969" i="1"/>
  <c r="Y2969" i="1"/>
  <c r="AB2969" i="1"/>
  <c r="T2969" i="1"/>
  <c r="S2969" i="1"/>
  <c r="AC2921" i="1"/>
  <c r="AA2921" i="1"/>
  <c r="AB2921" i="1"/>
  <c r="T2921" i="1"/>
  <c r="V2921" i="1"/>
  <c r="W2921" i="1"/>
  <c r="X2921" i="1"/>
  <c r="Z2921" i="1"/>
  <c r="Y2921" i="1"/>
  <c r="R2921" i="1"/>
  <c r="S2921" i="1"/>
  <c r="AC2873" i="1"/>
  <c r="S2873" i="1"/>
  <c r="V2873" i="1"/>
  <c r="X2873" i="1"/>
  <c r="W2873" i="1"/>
  <c r="Y2873" i="1"/>
  <c r="Z2873" i="1"/>
  <c r="R2873" i="1"/>
  <c r="AA2873" i="1"/>
  <c r="AB2873" i="1"/>
  <c r="T2873" i="1"/>
  <c r="AC2841" i="1"/>
  <c r="S2841" i="1"/>
  <c r="T2841" i="1"/>
  <c r="V2841" i="1"/>
  <c r="X2841" i="1"/>
  <c r="W2841" i="1"/>
  <c r="Y2841" i="1"/>
  <c r="Z2841" i="1"/>
  <c r="R2841" i="1"/>
  <c r="AA2841" i="1"/>
  <c r="AB2841" i="1"/>
  <c r="AC2809" i="1"/>
  <c r="S2809" i="1"/>
  <c r="R2809" i="1"/>
  <c r="AA2809" i="1"/>
  <c r="AB2809" i="1"/>
  <c r="T2809" i="1"/>
  <c r="V2809" i="1"/>
  <c r="X2809" i="1"/>
  <c r="W2809" i="1"/>
  <c r="Y2809" i="1"/>
  <c r="Z2809" i="1"/>
  <c r="AC2777" i="1"/>
  <c r="S2777" i="1"/>
  <c r="X2777" i="1"/>
  <c r="W2777" i="1"/>
  <c r="Y2777" i="1"/>
  <c r="Z2777" i="1"/>
  <c r="R2777" i="1"/>
  <c r="AA2777" i="1"/>
  <c r="AB2777" i="1"/>
  <c r="T2777" i="1"/>
  <c r="V2777" i="1"/>
  <c r="AC2745" i="1"/>
  <c r="S2745" i="1"/>
  <c r="T2745" i="1"/>
  <c r="V2745" i="1"/>
  <c r="X2745" i="1"/>
  <c r="W2745" i="1"/>
  <c r="Y2745" i="1"/>
  <c r="Z2745" i="1"/>
  <c r="R2745" i="1"/>
  <c r="AA2745" i="1"/>
  <c r="AB2745" i="1"/>
  <c r="AC2713" i="1"/>
  <c r="S2713" i="1"/>
  <c r="R2713" i="1"/>
  <c r="AA2713" i="1"/>
  <c r="AB2713" i="1"/>
  <c r="T2713" i="1"/>
  <c r="V2713" i="1"/>
  <c r="X2713" i="1"/>
  <c r="W2713" i="1"/>
  <c r="Y2713" i="1"/>
  <c r="Z2713" i="1"/>
  <c r="AC2681" i="1"/>
  <c r="S2681" i="1"/>
  <c r="Z2681" i="1"/>
  <c r="R2681" i="1"/>
  <c r="AA2681" i="1"/>
  <c r="AB2681" i="1"/>
  <c r="T2681" i="1"/>
  <c r="V2681" i="1"/>
  <c r="X2681" i="1"/>
  <c r="W2681" i="1"/>
  <c r="Y2681" i="1"/>
  <c r="AC2649" i="1"/>
  <c r="S2649" i="1"/>
  <c r="V2649" i="1"/>
  <c r="X2649" i="1"/>
  <c r="W2649" i="1"/>
  <c r="Y2649" i="1"/>
  <c r="Z2649" i="1"/>
  <c r="R2649" i="1"/>
  <c r="AA2649" i="1"/>
  <c r="AB2649" i="1"/>
  <c r="T2649" i="1"/>
  <c r="AC2617" i="1"/>
  <c r="AA2617" i="1"/>
  <c r="AB2617" i="1"/>
  <c r="T2617" i="1"/>
  <c r="V2617" i="1"/>
  <c r="Y2617" i="1"/>
  <c r="W2617" i="1"/>
  <c r="Z2617" i="1"/>
  <c r="X2617" i="1"/>
  <c r="R2617" i="1"/>
  <c r="S2617" i="1"/>
  <c r="AC2585" i="1"/>
  <c r="S2585" i="1"/>
  <c r="V2585" i="1"/>
  <c r="Y2585" i="1"/>
  <c r="W2585" i="1"/>
  <c r="Z2585" i="1"/>
  <c r="X2585" i="1"/>
  <c r="R2585" i="1"/>
  <c r="AA2585" i="1"/>
  <c r="AB2585" i="1"/>
  <c r="T2585" i="1"/>
  <c r="AC2553" i="1"/>
  <c r="S2553" i="1"/>
  <c r="AA2553" i="1"/>
  <c r="AB2553" i="1"/>
  <c r="T2553" i="1"/>
  <c r="V2553" i="1"/>
  <c r="W2553" i="1"/>
  <c r="Y2553" i="1"/>
  <c r="X2553" i="1"/>
  <c r="Z2553" i="1"/>
  <c r="R2553" i="1"/>
  <c r="AC2521" i="1"/>
  <c r="S2521" i="1"/>
  <c r="X2521" i="1"/>
  <c r="Y2521" i="1"/>
  <c r="Z2521" i="1"/>
  <c r="R2521" i="1"/>
  <c r="AA2521" i="1"/>
  <c r="AB2521" i="1"/>
  <c r="T2521" i="1"/>
  <c r="V2521" i="1"/>
  <c r="W2521" i="1"/>
  <c r="AC2489" i="1"/>
  <c r="S2489" i="1"/>
  <c r="AB2489" i="1"/>
  <c r="T2489" i="1"/>
  <c r="W2489" i="1"/>
  <c r="V2489" i="1"/>
  <c r="X2489" i="1"/>
  <c r="Y2489" i="1"/>
  <c r="Z2489" i="1"/>
  <c r="R2489" i="1"/>
  <c r="AA2489" i="1"/>
  <c r="AC2457" i="1"/>
  <c r="S2457" i="1"/>
  <c r="X2457" i="1"/>
  <c r="Y2457" i="1"/>
  <c r="Z2457" i="1"/>
  <c r="R2457" i="1"/>
  <c r="AA2457" i="1"/>
  <c r="AB2457" i="1"/>
  <c r="W2457" i="1"/>
  <c r="T2457" i="1"/>
  <c r="V2457" i="1"/>
  <c r="AC2425" i="1"/>
  <c r="S2425" i="1"/>
  <c r="AB2425" i="1"/>
  <c r="T2425" i="1"/>
  <c r="W2425" i="1"/>
  <c r="V2425" i="1"/>
  <c r="X2425" i="1"/>
  <c r="Y2425" i="1"/>
  <c r="Z2425" i="1"/>
  <c r="R2425" i="1"/>
  <c r="AA2425" i="1"/>
  <c r="AC2393" i="1"/>
  <c r="Y2393" i="1"/>
  <c r="Z2393" i="1"/>
  <c r="R2393" i="1"/>
  <c r="AA2393" i="1"/>
  <c r="AB2393" i="1"/>
  <c r="T2393" i="1"/>
  <c r="W2393" i="1"/>
  <c r="V2393" i="1"/>
  <c r="X2393" i="1"/>
  <c r="S2393" i="1"/>
  <c r="AC2361" i="1"/>
  <c r="S2361" i="1"/>
  <c r="AA2361" i="1"/>
  <c r="AB2361" i="1"/>
  <c r="T2361" i="1"/>
  <c r="W2361" i="1"/>
  <c r="V2361" i="1"/>
  <c r="X2361" i="1"/>
  <c r="Y2361" i="1"/>
  <c r="Z2361" i="1"/>
  <c r="R2361" i="1"/>
  <c r="AC2329" i="1"/>
  <c r="S2329" i="1"/>
  <c r="T2329" i="1"/>
  <c r="W2329" i="1"/>
  <c r="V2329" i="1"/>
  <c r="X2329" i="1"/>
  <c r="Y2329" i="1"/>
  <c r="Z2329" i="1"/>
  <c r="R2329" i="1"/>
  <c r="AA2329" i="1"/>
  <c r="AB2329" i="1"/>
  <c r="AC2289" i="1"/>
  <c r="S2289" i="1"/>
  <c r="R2289" i="1"/>
  <c r="AA2289" i="1"/>
  <c r="AB2289" i="1"/>
  <c r="T2289" i="1"/>
  <c r="W2289" i="1"/>
  <c r="V2289" i="1"/>
  <c r="X2289" i="1"/>
  <c r="Y2289" i="1"/>
  <c r="Z2289" i="1"/>
  <c r="AC2249" i="1"/>
  <c r="S2249" i="1"/>
  <c r="Z2249" i="1"/>
  <c r="R2249" i="1"/>
  <c r="AA2249" i="1"/>
  <c r="AB2249" i="1"/>
  <c r="V2249" i="1"/>
  <c r="W2249" i="1"/>
  <c r="T2249" i="1"/>
  <c r="X2249" i="1"/>
  <c r="Y2249" i="1"/>
  <c r="AC2209" i="1"/>
  <c r="T2209" i="1"/>
  <c r="W2209" i="1"/>
  <c r="V2209" i="1"/>
  <c r="X2209" i="1"/>
  <c r="Y2209" i="1"/>
  <c r="Z2209" i="1"/>
  <c r="R2209" i="1"/>
  <c r="AA2209" i="1"/>
  <c r="AB2209" i="1"/>
  <c r="S2209" i="1"/>
  <c r="AC2177" i="1"/>
  <c r="S2177" i="1"/>
  <c r="X2177" i="1"/>
  <c r="V2177" i="1"/>
  <c r="Y2177" i="1"/>
  <c r="W2177" i="1"/>
  <c r="Z2177" i="1"/>
  <c r="R2177" i="1"/>
  <c r="AA2177" i="1"/>
  <c r="AB2177" i="1"/>
  <c r="T2177" i="1"/>
  <c r="AC2145" i="1"/>
  <c r="S2145" i="1"/>
  <c r="Z2145" i="1"/>
  <c r="R2145" i="1"/>
  <c r="AA2145" i="1"/>
  <c r="AB2145" i="1"/>
  <c r="X2145" i="1"/>
  <c r="Y2145" i="1"/>
  <c r="V2145" i="1"/>
  <c r="T2145" i="1"/>
  <c r="W2145" i="1"/>
  <c r="AC2113" i="1"/>
  <c r="S2113" i="1"/>
  <c r="V2113" i="1"/>
  <c r="T2113" i="1"/>
  <c r="W2113" i="1"/>
  <c r="X2113" i="1"/>
  <c r="Y2113" i="1"/>
  <c r="Z2113" i="1"/>
  <c r="R2113" i="1"/>
  <c r="AA2113" i="1"/>
  <c r="AB2113" i="1"/>
  <c r="AC2081" i="1"/>
  <c r="W2081" i="1"/>
  <c r="X2081" i="1"/>
  <c r="Y2081" i="1"/>
  <c r="Z2081" i="1"/>
  <c r="R2081" i="1"/>
  <c r="AA2081" i="1"/>
  <c r="AB2081" i="1"/>
  <c r="V2081" i="1"/>
  <c r="T2081" i="1"/>
  <c r="S2081" i="1"/>
  <c r="AC2049" i="1"/>
  <c r="R2049" i="1"/>
  <c r="AA2049" i="1"/>
  <c r="AB2049" i="1"/>
  <c r="V2049" i="1"/>
  <c r="T2049" i="1"/>
  <c r="W2049" i="1"/>
  <c r="X2049" i="1"/>
  <c r="Y2049" i="1"/>
  <c r="Z2049" i="1"/>
  <c r="S2049" i="1"/>
  <c r="AC2017" i="1"/>
  <c r="S2017" i="1"/>
  <c r="Y2017" i="1"/>
  <c r="Z2017" i="1"/>
  <c r="R2017" i="1"/>
  <c r="AA2017" i="1"/>
  <c r="AB2017" i="1"/>
  <c r="V2017" i="1"/>
  <c r="T2017" i="1"/>
  <c r="W2017" i="1"/>
  <c r="X2017" i="1"/>
  <c r="AC1985" i="1"/>
  <c r="S1985" i="1"/>
  <c r="W1985" i="1"/>
  <c r="X1985" i="1"/>
  <c r="Y1985" i="1"/>
  <c r="Z1985" i="1"/>
  <c r="R1985" i="1"/>
  <c r="AA1985" i="1"/>
  <c r="AB1985" i="1"/>
  <c r="V1985" i="1"/>
  <c r="T1985" i="1"/>
  <c r="AC1953" i="1"/>
  <c r="S1953" i="1"/>
  <c r="V1953" i="1"/>
  <c r="T1953" i="1"/>
  <c r="W1953" i="1"/>
  <c r="X1953" i="1"/>
  <c r="Y1953" i="1"/>
  <c r="Z1953" i="1"/>
  <c r="R1953" i="1"/>
  <c r="AA1953" i="1"/>
  <c r="AB1953" i="1"/>
  <c r="AC1921" i="1"/>
  <c r="S1921" i="1"/>
  <c r="V1921" i="1"/>
  <c r="T1921" i="1"/>
  <c r="W1921" i="1"/>
  <c r="X1921" i="1"/>
  <c r="Y1921" i="1"/>
  <c r="Z1921" i="1"/>
  <c r="R1921" i="1"/>
  <c r="AA1921" i="1"/>
  <c r="AB1921" i="1"/>
  <c r="AC1889" i="1"/>
  <c r="S1889" i="1"/>
  <c r="AA1889" i="1"/>
  <c r="AB1889" i="1"/>
  <c r="V1889" i="1"/>
  <c r="T1889" i="1"/>
  <c r="W1889" i="1"/>
  <c r="X1889" i="1"/>
  <c r="Y1889" i="1"/>
  <c r="Z1889" i="1"/>
  <c r="R1889" i="1"/>
  <c r="AC1857" i="1"/>
  <c r="S1857" i="1"/>
  <c r="AB1857" i="1"/>
  <c r="V1857" i="1"/>
  <c r="T1857" i="1"/>
  <c r="W1857" i="1"/>
  <c r="X1857" i="1"/>
  <c r="Y1857" i="1"/>
  <c r="Z1857" i="1"/>
  <c r="R1857" i="1"/>
  <c r="AA1857" i="1"/>
  <c r="AC1825" i="1"/>
  <c r="S1825" i="1"/>
  <c r="V1825" i="1"/>
  <c r="Y1825" i="1"/>
  <c r="Z1825" i="1"/>
  <c r="AA1825" i="1"/>
  <c r="AB1825" i="1"/>
  <c r="R1825" i="1"/>
  <c r="W1825" i="1"/>
  <c r="T1825" i="1"/>
  <c r="X1825" i="1"/>
  <c r="AC1793" i="1"/>
  <c r="S1793" i="1"/>
  <c r="Y1793" i="1"/>
  <c r="Z1793" i="1"/>
  <c r="W1793" i="1"/>
  <c r="AA1793" i="1"/>
  <c r="AB1793" i="1"/>
  <c r="T1793" i="1"/>
  <c r="R1793" i="1"/>
  <c r="V1793" i="1"/>
  <c r="X1793" i="1"/>
  <c r="AC1761" i="1"/>
  <c r="V1761" i="1"/>
  <c r="W1761" i="1"/>
  <c r="X1761" i="1"/>
  <c r="Y1761" i="1"/>
  <c r="Z1761" i="1"/>
  <c r="R1761" i="1"/>
  <c r="AA1761" i="1"/>
  <c r="T1761" i="1"/>
  <c r="AB1761" i="1"/>
  <c r="S1761" i="1"/>
  <c r="AC1753" i="1"/>
  <c r="Z1753" i="1"/>
  <c r="R1753" i="1"/>
  <c r="AA1753" i="1"/>
  <c r="T1753" i="1"/>
  <c r="AB1753" i="1"/>
  <c r="V1753" i="1"/>
  <c r="W1753" i="1"/>
  <c r="X1753" i="1"/>
  <c r="Y1753" i="1"/>
  <c r="S1753" i="1"/>
  <c r="AC1745" i="1"/>
  <c r="S1745" i="1"/>
  <c r="R1745" i="1"/>
  <c r="T1745" i="1"/>
  <c r="AA1745" i="1"/>
  <c r="W1745" i="1"/>
  <c r="X1745" i="1"/>
  <c r="Y1745" i="1"/>
  <c r="Z1745" i="1"/>
  <c r="V1745" i="1"/>
  <c r="AB1745" i="1"/>
  <c r="AC1737" i="1"/>
  <c r="S1737" i="1"/>
  <c r="W1737" i="1"/>
  <c r="X1737" i="1"/>
  <c r="Y1737" i="1"/>
  <c r="Z1737" i="1"/>
  <c r="AA1737" i="1"/>
  <c r="AB1737" i="1"/>
  <c r="T1737" i="1"/>
  <c r="R1737" i="1"/>
  <c r="V1737" i="1"/>
  <c r="AC1729" i="1"/>
  <c r="S1729" i="1"/>
  <c r="X1729" i="1"/>
  <c r="Y1729" i="1"/>
  <c r="Z1729" i="1"/>
  <c r="R1729" i="1"/>
  <c r="AA1729" i="1"/>
  <c r="T1729" i="1"/>
  <c r="AB1729" i="1"/>
  <c r="V1729" i="1"/>
  <c r="W1729" i="1"/>
  <c r="AC1721" i="1"/>
  <c r="S1721" i="1"/>
  <c r="Z1721" i="1"/>
  <c r="R1721" i="1"/>
  <c r="AA1721" i="1"/>
  <c r="T1721" i="1"/>
  <c r="AB1721" i="1"/>
  <c r="V1721" i="1"/>
  <c r="W1721" i="1"/>
  <c r="X1721" i="1"/>
  <c r="Y1721" i="1"/>
  <c r="AC1705" i="1"/>
  <c r="S1705" i="1"/>
  <c r="W1705" i="1"/>
  <c r="X1705" i="1"/>
  <c r="Y1705" i="1"/>
  <c r="Z1705" i="1"/>
  <c r="AA1705" i="1"/>
  <c r="AB1705" i="1"/>
  <c r="T1705" i="1"/>
  <c r="R1705" i="1"/>
  <c r="V1705" i="1"/>
  <c r="AC1681" i="1"/>
  <c r="S1681" i="1"/>
  <c r="AB1681" i="1"/>
  <c r="R1681" i="1"/>
  <c r="T1681" i="1"/>
  <c r="AA1681" i="1"/>
  <c r="V1681" i="1"/>
  <c r="W1681" i="1"/>
  <c r="X1681" i="1"/>
  <c r="Y1681" i="1"/>
  <c r="Z1681" i="1"/>
  <c r="AC1673" i="1"/>
  <c r="S1673" i="1"/>
  <c r="Y1673" i="1"/>
  <c r="Z1673" i="1"/>
  <c r="AA1673" i="1"/>
  <c r="AB1673" i="1"/>
  <c r="T1673" i="1"/>
  <c r="R1673" i="1"/>
  <c r="V1673" i="1"/>
  <c r="W1673" i="1"/>
  <c r="X1673" i="1"/>
  <c r="AC1665" i="1"/>
  <c r="Y1665" i="1"/>
  <c r="Z1665" i="1"/>
  <c r="R1665" i="1"/>
  <c r="AA1665" i="1"/>
  <c r="T1665" i="1"/>
  <c r="AB1665" i="1"/>
  <c r="V1665" i="1"/>
  <c r="W1665" i="1"/>
  <c r="X1665" i="1"/>
  <c r="S1665" i="1"/>
  <c r="AC1657" i="1"/>
  <c r="S1657" i="1"/>
  <c r="R1657" i="1"/>
  <c r="AA1657" i="1"/>
  <c r="T1657" i="1"/>
  <c r="AB1657" i="1"/>
  <c r="V1657" i="1"/>
  <c r="W1657" i="1"/>
  <c r="X1657" i="1"/>
  <c r="Y1657" i="1"/>
  <c r="Z1657" i="1"/>
  <c r="AC1649" i="1"/>
  <c r="W1649" i="1"/>
  <c r="X1649" i="1"/>
  <c r="Y1649" i="1"/>
  <c r="Z1649" i="1"/>
  <c r="AB1649" i="1"/>
  <c r="R1649" i="1"/>
  <c r="T1649" i="1"/>
  <c r="AA1649" i="1"/>
  <c r="V1649" i="1"/>
  <c r="S1649" i="1"/>
  <c r="AC1641" i="1"/>
  <c r="Z1641" i="1"/>
  <c r="AA1641" i="1"/>
  <c r="AB1641" i="1"/>
  <c r="T1641" i="1"/>
  <c r="R1641" i="1"/>
  <c r="V1641" i="1"/>
  <c r="W1641" i="1"/>
  <c r="X1641" i="1"/>
  <c r="Y1641" i="1"/>
  <c r="S1641" i="1"/>
  <c r="AC1633" i="1"/>
  <c r="S1633" i="1"/>
  <c r="W1633" i="1"/>
  <c r="X1633" i="1"/>
  <c r="Y1633" i="1"/>
  <c r="Z1633" i="1"/>
  <c r="R1633" i="1"/>
  <c r="AA1633" i="1"/>
  <c r="T1633" i="1"/>
  <c r="AB1633" i="1"/>
  <c r="V1633" i="1"/>
  <c r="AC1625" i="1"/>
  <c r="S1625" i="1"/>
  <c r="T1625" i="1"/>
  <c r="AB1625" i="1"/>
  <c r="V1625" i="1"/>
  <c r="W1625" i="1"/>
  <c r="X1625" i="1"/>
  <c r="Y1625" i="1"/>
  <c r="Z1625" i="1"/>
  <c r="R1625" i="1"/>
  <c r="AA1625" i="1"/>
  <c r="AC1617" i="1"/>
  <c r="S1617" i="1"/>
  <c r="Z1617" i="1"/>
  <c r="AB1617" i="1"/>
  <c r="R1617" i="1"/>
  <c r="T1617" i="1"/>
  <c r="AA1617" i="1"/>
  <c r="V1617" i="1"/>
  <c r="W1617" i="1"/>
  <c r="X1617" i="1"/>
  <c r="Y1617" i="1"/>
  <c r="AC1609" i="1"/>
  <c r="X1609" i="1"/>
  <c r="Y1609" i="1"/>
  <c r="Z1609" i="1"/>
  <c r="AA1609" i="1"/>
  <c r="AB1609" i="1"/>
  <c r="T1609" i="1"/>
  <c r="R1609" i="1"/>
  <c r="V1609" i="1"/>
  <c r="W1609" i="1"/>
  <c r="S1609" i="1"/>
  <c r="AC1601" i="1"/>
  <c r="S1601" i="1"/>
  <c r="T1601" i="1"/>
  <c r="AB1601" i="1"/>
  <c r="V1601" i="1"/>
  <c r="W1601" i="1"/>
  <c r="X1601" i="1"/>
  <c r="Y1601" i="1"/>
  <c r="Z1601" i="1"/>
  <c r="R1601" i="1"/>
  <c r="AA1601" i="1"/>
  <c r="AC1593" i="1"/>
  <c r="Z1593" i="1"/>
  <c r="R1593" i="1"/>
  <c r="AA1593" i="1"/>
  <c r="T1593" i="1"/>
  <c r="AB1593" i="1"/>
  <c r="V1593" i="1"/>
  <c r="W1593" i="1"/>
  <c r="X1593" i="1"/>
  <c r="Y1593" i="1"/>
  <c r="S1593" i="1"/>
  <c r="AC1585" i="1"/>
  <c r="S1585" i="1"/>
  <c r="T1585" i="1"/>
  <c r="AA1585" i="1"/>
  <c r="V1585" i="1"/>
  <c r="W1585" i="1"/>
  <c r="X1585" i="1"/>
  <c r="Y1585" i="1"/>
  <c r="Z1585" i="1"/>
  <c r="AB1585" i="1"/>
  <c r="R1585" i="1"/>
  <c r="AC1577" i="1"/>
  <c r="S1577" i="1"/>
  <c r="Z1577" i="1"/>
  <c r="AA1577" i="1"/>
  <c r="AB1577" i="1"/>
  <c r="T1577" i="1"/>
  <c r="R1577" i="1"/>
  <c r="V1577" i="1"/>
  <c r="W1577" i="1"/>
  <c r="X1577" i="1"/>
  <c r="Y1577" i="1"/>
  <c r="AC1569" i="1"/>
  <c r="S1569" i="1"/>
  <c r="AA1569" i="1"/>
  <c r="T1569" i="1"/>
  <c r="AB1569" i="1"/>
  <c r="V1569" i="1"/>
  <c r="W1569" i="1"/>
  <c r="X1569" i="1"/>
  <c r="Y1569" i="1"/>
  <c r="Z1569" i="1"/>
  <c r="R1569" i="1"/>
  <c r="AC1561" i="1"/>
  <c r="S1561" i="1"/>
  <c r="Y1561" i="1"/>
  <c r="Z1561" i="1"/>
  <c r="R1561" i="1"/>
  <c r="AA1561" i="1"/>
  <c r="T1561" i="1"/>
  <c r="AB1561" i="1"/>
  <c r="V1561" i="1"/>
  <c r="W1561" i="1"/>
  <c r="X1561" i="1"/>
  <c r="AC1553" i="1"/>
  <c r="S1553" i="1"/>
  <c r="Y1553" i="1"/>
  <c r="Z1553" i="1"/>
  <c r="AB1553" i="1"/>
  <c r="R1553" i="1"/>
  <c r="T1553" i="1"/>
  <c r="AA1553" i="1"/>
  <c r="V1553" i="1"/>
  <c r="W1553" i="1"/>
  <c r="X1553" i="1"/>
  <c r="AC1545" i="1"/>
  <c r="S1545" i="1"/>
  <c r="AA1545" i="1"/>
  <c r="AB1545" i="1"/>
  <c r="T1545" i="1"/>
  <c r="R1545" i="1"/>
  <c r="V1545" i="1"/>
  <c r="W1545" i="1"/>
  <c r="X1545" i="1"/>
  <c r="Y1545" i="1"/>
  <c r="Z1545" i="1"/>
  <c r="AC1537" i="1"/>
  <c r="S1537" i="1"/>
  <c r="T1537" i="1"/>
  <c r="AB1537" i="1"/>
  <c r="V1537" i="1"/>
  <c r="W1537" i="1"/>
  <c r="X1537" i="1"/>
  <c r="Y1537" i="1"/>
  <c r="Z1537" i="1"/>
  <c r="R1537" i="1"/>
  <c r="AA1537" i="1"/>
  <c r="AC1529" i="1"/>
  <c r="S1529" i="1"/>
  <c r="V1529" i="1"/>
  <c r="W1529" i="1"/>
  <c r="X1529" i="1"/>
  <c r="Y1529" i="1"/>
  <c r="Z1529" i="1"/>
  <c r="R1529" i="1"/>
  <c r="AA1529" i="1"/>
  <c r="T1529" i="1"/>
  <c r="AB1529" i="1"/>
  <c r="AC1521" i="1"/>
  <c r="S1521" i="1"/>
  <c r="AB1521" i="1"/>
  <c r="R1521" i="1"/>
  <c r="T1521" i="1"/>
  <c r="AA1521" i="1"/>
  <c r="V1521" i="1"/>
  <c r="W1521" i="1"/>
  <c r="X1521" i="1"/>
  <c r="Y1521" i="1"/>
  <c r="Z1521" i="1"/>
  <c r="AC1513" i="1"/>
  <c r="S1513" i="1"/>
  <c r="Z1513" i="1"/>
  <c r="AA1513" i="1"/>
  <c r="AB1513" i="1"/>
  <c r="T1513" i="1"/>
  <c r="R1513" i="1"/>
  <c r="V1513" i="1"/>
  <c r="W1513" i="1"/>
  <c r="X1513" i="1"/>
  <c r="Y1513" i="1"/>
  <c r="AC1505" i="1"/>
  <c r="S1505" i="1"/>
  <c r="AA1505" i="1"/>
  <c r="T1505" i="1"/>
  <c r="AB1505" i="1"/>
  <c r="V1505" i="1"/>
  <c r="W1505" i="1"/>
  <c r="X1505" i="1"/>
  <c r="Y1505" i="1"/>
  <c r="Z1505" i="1"/>
  <c r="R1505" i="1"/>
  <c r="AC1497" i="1"/>
  <c r="Y1497" i="1"/>
  <c r="Z1497" i="1"/>
  <c r="R1497" i="1"/>
  <c r="AA1497" i="1"/>
  <c r="T1497" i="1"/>
  <c r="AB1497" i="1"/>
  <c r="V1497" i="1"/>
  <c r="W1497" i="1"/>
  <c r="X1497" i="1"/>
  <c r="S1497" i="1"/>
  <c r="AC1489" i="1"/>
  <c r="R1489" i="1"/>
  <c r="T1489" i="1"/>
  <c r="AA1489" i="1"/>
  <c r="V1489" i="1"/>
  <c r="W1489" i="1"/>
  <c r="X1489" i="1"/>
  <c r="Y1489" i="1"/>
  <c r="Z1489" i="1"/>
  <c r="AB1489" i="1"/>
  <c r="S1489" i="1"/>
  <c r="AC1481" i="1"/>
  <c r="AB1481" i="1"/>
  <c r="T1481" i="1"/>
  <c r="R1481" i="1"/>
  <c r="V1481" i="1"/>
  <c r="W1481" i="1"/>
  <c r="X1481" i="1"/>
  <c r="Y1481" i="1"/>
  <c r="Z1481" i="1"/>
  <c r="AA1481" i="1"/>
  <c r="S1481" i="1"/>
  <c r="AC1473" i="1"/>
  <c r="S1473" i="1"/>
  <c r="R1473" i="1"/>
  <c r="AA1473" i="1"/>
  <c r="T1473" i="1"/>
  <c r="AB1473" i="1"/>
  <c r="V1473" i="1"/>
  <c r="W1473" i="1"/>
  <c r="X1473" i="1"/>
  <c r="Y1473" i="1"/>
  <c r="Z1473" i="1"/>
  <c r="AC1465" i="1"/>
  <c r="Y1465" i="1"/>
  <c r="Z1465" i="1"/>
  <c r="R1465" i="1"/>
  <c r="AA1465" i="1"/>
  <c r="T1465" i="1"/>
  <c r="AB1465" i="1"/>
  <c r="V1465" i="1"/>
  <c r="W1465" i="1"/>
  <c r="X1465" i="1"/>
  <c r="S1465" i="1"/>
  <c r="AC1457" i="1"/>
  <c r="S1457" i="1"/>
  <c r="T1457" i="1"/>
  <c r="AA1457" i="1"/>
  <c r="V1457" i="1"/>
  <c r="W1457" i="1"/>
  <c r="X1457" i="1"/>
  <c r="Y1457" i="1"/>
  <c r="Z1457" i="1"/>
  <c r="AB1457" i="1"/>
  <c r="R1457" i="1"/>
  <c r="AC1449" i="1"/>
  <c r="S1449" i="1"/>
  <c r="V1449" i="1"/>
  <c r="W1449" i="1"/>
  <c r="X1449" i="1"/>
  <c r="Y1449" i="1"/>
  <c r="Z1449" i="1"/>
  <c r="AA1449" i="1"/>
  <c r="AB1449" i="1"/>
  <c r="T1449" i="1"/>
  <c r="R1449" i="1"/>
  <c r="AC1441" i="1"/>
  <c r="S1441" i="1"/>
  <c r="V1441" i="1"/>
  <c r="W1441" i="1"/>
  <c r="X1441" i="1"/>
  <c r="Y1441" i="1"/>
  <c r="Z1441" i="1"/>
  <c r="R1441" i="1"/>
  <c r="AA1441" i="1"/>
  <c r="T1441" i="1"/>
  <c r="AB1441" i="1"/>
  <c r="AC1433" i="1"/>
  <c r="AA1433" i="1"/>
  <c r="T1433" i="1"/>
  <c r="AB1433" i="1"/>
  <c r="V1433" i="1"/>
  <c r="W1433" i="1"/>
  <c r="X1433" i="1"/>
  <c r="Y1433" i="1"/>
  <c r="Z1433" i="1"/>
  <c r="R1433" i="1"/>
  <c r="S1433" i="1"/>
  <c r="AC1425" i="1"/>
  <c r="Z1425" i="1"/>
  <c r="AB1425" i="1"/>
  <c r="R1425" i="1"/>
  <c r="AA1425" i="1"/>
  <c r="V1425" i="1"/>
  <c r="W1425" i="1"/>
  <c r="T1425" i="1"/>
  <c r="X1425" i="1"/>
  <c r="Y1425" i="1"/>
  <c r="S1425" i="1"/>
  <c r="AC1417" i="1"/>
  <c r="S1417" i="1"/>
  <c r="Y1417" i="1"/>
  <c r="Z1417" i="1"/>
  <c r="AB1417" i="1"/>
  <c r="R1417" i="1"/>
  <c r="AA1417" i="1"/>
  <c r="V1417" i="1"/>
  <c r="W1417" i="1"/>
  <c r="T1417" i="1"/>
  <c r="X1417" i="1"/>
  <c r="AC1409" i="1"/>
  <c r="S1409" i="1"/>
  <c r="W1409" i="1"/>
  <c r="T1409" i="1"/>
  <c r="X1409" i="1"/>
  <c r="Y1409" i="1"/>
  <c r="Z1409" i="1"/>
  <c r="AB1409" i="1"/>
  <c r="R1409" i="1"/>
  <c r="AA1409" i="1"/>
  <c r="V1409" i="1"/>
  <c r="AC1401" i="1"/>
  <c r="S1401" i="1"/>
  <c r="W1401" i="1"/>
  <c r="X1401" i="1"/>
  <c r="Y1401" i="1"/>
  <c r="Z1401" i="1"/>
  <c r="AB1401" i="1"/>
  <c r="R1401" i="1"/>
  <c r="AA1401" i="1"/>
  <c r="T1401" i="1"/>
  <c r="V1401" i="1"/>
  <c r="AC1393" i="1"/>
  <c r="S1393" i="1"/>
  <c r="V1393" i="1"/>
  <c r="W1393" i="1"/>
  <c r="Y1393" i="1"/>
  <c r="AB1393" i="1"/>
  <c r="Z1393" i="1"/>
  <c r="X1393" i="1"/>
  <c r="R1393" i="1"/>
  <c r="AA1393" i="1"/>
  <c r="T1393" i="1"/>
  <c r="AC1385" i="1"/>
  <c r="S1385" i="1"/>
  <c r="V1385" i="1"/>
  <c r="W1385" i="1"/>
  <c r="X1385" i="1"/>
  <c r="Z1385" i="1"/>
  <c r="Y1385" i="1"/>
  <c r="R1385" i="1"/>
  <c r="AA1385" i="1"/>
  <c r="AB1385" i="1"/>
  <c r="T1385" i="1"/>
  <c r="AC1377" i="1"/>
  <c r="S1377" i="1"/>
  <c r="X1377" i="1"/>
  <c r="Z1377" i="1"/>
  <c r="Y1377" i="1"/>
  <c r="R1377" i="1"/>
  <c r="AA1377" i="1"/>
  <c r="AB1377" i="1"/>
  <c r="T1377" i="1"/>
  <c r="V1377" i="1"/>
  <c r="W1377" i="1"/>
  <c r="AC1369" i="1"/>
  <c r="S1369" i="1"/>
  <c r="Z1369" i="1"/>
  <c r="Y1369" i="1"/>
  <c r="R1369" i="1"/>
  <c r="AA1369" i="1"/>
  <c r="AB1369" i="1"/>
  <c r="T1369" i="1"/>
  <c r="V1369" i="1"/>
  <c r="W1369" i="1"/>
  <c r="X1369" i="1"/>
  <c r="AC1361" i="1"/>
  <c r="S1361" i="1"/>
  <c r="W1361" i="1"/>
  <c r="Y1361" i="1"/>
  <c r="Z1361" i="1"/>
  <c r="X1361" i="1"/>
  <c r="R1361" i="1"/>
  <c r="AA1361" i="1"/>
  <c r="AB1361" i="1"/>
  <c r="T1361" i="1"/>
  <c r="V1361" i="1"/>
  <c r="AC1353" i="1"/>
  <c r="S1353" i="1"/>
  <c r="T1353" i="1"/>
  <c r="V1353" i="1"/>
  <c r="W1353" i="1"/>
  <c r="X1353" i="1"/>
  <c r="Z1353" i="1"/>
  <c r="Y1353" i="1"/>
  <c r="R1353" i="1"/>
  <c r="AA1353" i="1"/>
  <c r="AB1353" i="1"/>
  <c r="AC1345" i="1"/>
  <c r="S1345" i="1"/>
  <c r="V1345" i="1"/>
  <c r="W1345" i="1"/>
  <c r="X1345" i="1"/>
  <c r="Z1345" i="1"/>
  <c r="Y1345" i="1"/>
  <c r="R1345" i="1"/>
  <c r="AA1345" i="1"/>
  <c r="AB1345" i="1"/>
  <c r="T1345" i="1"/>
  <c r="AC1337" i="1"/>
  <c r="S1337" i="1"/>
  <c r="AB1337" i="1"/>
  <c r="T1337" i="1"/>
  <c r="V1337" i="1"/>
  <c r="W1337" i="1"/>
  <c r="X1337" i="1"/>
  <c r="Z1337" i="1"/>
  <c r="Y1337" i="1"/>
  <c r="R1337" i="1"/>
  <c r="AA1337" i="1"/>
  <c r="AC1329" i="1"/>
  <c r="R1329" i="1"/>
  <c r="AA1329" i="1"/>
  <c r="AB1329" i="1"/>
  <c r="T1329" i="1"/>
  <c r="V1329" i="1"/>
  <c r="W1329" i="1"/>
  <c r="Y1329" i="1"/>
  <c r="Z1329" i="1"/>
  <c r="X1329" i="1"/>
  <c r="S1329" i="1"/>
  <c r="AC1321" i="1"/>
  <c r="AB1321" i="1"/>
  <c r="T1321" i="1"/>
  <c r="V1321" i="1"/>
  <c r="W1321" i="1"/>
  <c r="X1321" i="1"/>
  <c r="Z1321" i="1"/>
  <c r="Y1321" i="1"/>
  <c r="R1321" i="1"/>
  <c r="AA1321" i="1"/>
  <c r="S1321" i="1"/>
  <c r="AC1313" i="1"/>
  <c r="S1313" i="1"/>
  <c r="R1313" i="1"/>
  <c r="AA1313" i="1"/>
  <c r="AB1313" i="1"/>
  <c r="T1313" i="1"/>
  <c r="V1313" i="1"/>
  <c r="W1313" i="1"/>
  <c r="X1313" i="1"/>
  <c r="Z1313" i="1"/>
  <c r="Y1313" i="1"/>
  <c r="AC1305" i="1"/>
  <c r="S1305" i="1"/>
  <c r="AA1305" i="1"/>
  <c r="AB1305" i="1"/>
  <c r="T1305" i="1"/>
  <c r="V1305" i="1"/>
  <c r="W1305" i="1"/>
  <c r="X1305" i="1"/>
  <c r="Z1305" i="1"/>
  <c r="Y1305" i="1"/>
  <c r="R1305" i="1"/>
  <c r="AC1297" i="1"/>
  <c r="S1297" i="1"/>
  <c r="AA1297" i="1"/>
  <c r="AB1297" i="1"/>
  <c r="T1297" i="1"/>
  <c r="V1297" i="1"/>
  <c r="W1297" i="1"/>
  <c r="Y1297" i="1"/>
  <c r="Z1297" i="1"/>
  <c r="X1297" i="1"/>
  <c r="R1297" i="1"/>
  <c r="AC1289" i="1"/>
  <c r="W1289" i="1"/>
  <c r="X1289" i="1"/>
  <c r="Z1289" i="1"/>
  <c r="Y1289" i="1"/>
  <c r="R1289" i="1"/>
  <c r="AA1289" i="1"/>
  <c r="AB1289" i="1"/>
  <c r="T1289" i="1"/>
  <c r="V1289" i="1"/>
  <c r="S1289" i="1"/>
  <c r="AC1281" i="1"/>
  <c r="S1281" i="1"/>
  <c r="AA1281" i="1"/>
  <c r="AB1281" i="1"/>
  <c r="T1281" i="1"/>
  <c r="V1281" i="1"/>
  <c r="W1281" i="1"/>
  <c r="X1281" i="1"/>
  <c r="Z1281" i="1"/>
  <c r="Y1281" i="1"/>
  <c r="R1281" i="1"/>
  <c r="AC1273" i="1"/>
  <c r="S1273" i="1"/>
  <c r="AB1273" i="1"/>
  <c r="T1273" i="1"/>
  <c r="V1273" i="1"/>
  <c r="W1273" i="1"/>
  <c r="X1273" i="1"/>
  <c r="Z1273" i="1"/>
  <c r="Y1273" i="1"/>
  <c r="R1273" i="1"/>
  <c r="AA1273" i="1"/>
  <c r="AC1265" i="1"/>
  <c r="S1265" i="1"/>
  <c r="AB1265" i="1"/>
  <c r="T1265" i="1"/>
  <c r="V1265" i="1"/>
  <c r="W1265" i="1"/>
  <c r="Y1265" i="1"/>
  <c r="Z1265" i="1"/>
  <c r="X1265" i="1"/>
  <c r="R1265" i="1"/>
  <c r="AA1265" i="1"/>
  <c r="AC1257" i="1"/>
  <c r="S1257" i="1"/>
  <c r="R1257" i="1"/>
  <c r="AA1257" i="1"/>
  <c r="AB1257" i="1"/>
  <c r="T1257" i="1"/>
  <c r="V1257" i="1"/>
  <c r="W1257" i="1"/>
  <c r="X1257" i="1"/>
  <c r="Z1257" i="1"/>
  <c r="Y1257" i="1"/>
  <c r="AC1249" i="1"/>
  <c r="S1249" i="1"/>
  <c r="AB1249" i="1"/>
  <c r="T1249" i="1"/>
  <c r="V1249" i="1"/>
  <c r="W1249" i="1"/>
  <c r="X1249" i="1"/>
  <c r="Z1249" i="1"/>
  <c r="Y1249" i="1"/>
  <c r="R1249" i="1"/>
  <c r="AA1249" i="1"/>
  <c r="AC1241" i="1"/>
  <c r="S1241" i="1"/>
  <c r="X1241" i="1"/>
  <c r="Z1241" i="1"/>
  <c r="Y1241" i="1"/>
  <c r="R1241" i="1"/>
  <c r="AA1241" i="1"/>
  <c r="AB1241" i="1"/>
  <c r="T1241" i="1"/>
  <c r="V1241" i="1"/>
  <c r="W1241" i="1"/>
  <c r="AC1233" i="1"/>
  <c r="S1233" i="1"/>
  <c r="W1233" i="1"/>
  <c r="Y1233" i="1"/>
  <c r="Z1233" i="1"/>
  <c r="X1233" i="1"/>
  <c r="R1233" i="1"/>
  <c r="AA1233" i="1"/>
  <c r="AB1233" i="1"/>
  <c r="T1233" i="1"/>
  <c r="V1233" i="1"/>
  <c r="AC1225" i="1"/>
  <c r="S1225" i="1"/>
  <c r="W1225" i="1"/>
  <c r="X1225" i="1"/>
  <c r="Z1225" i="1"/>
  <c r="Y1225" i="1"/>
  <c r="R1225" i="1"/>
  <c r="AA1225" i="1"/>
  <c r="AB1225" i="1"/>
  <c r="T1225" i="1"/>
  <c r="V1225" i="1"/>
  <c r="AC1217" i="1"/>
  <c r="S1217" i="1"/>
  <c r="AB1217" i="1"/>
  <c r="T1217" i="1"/>
  <c r="V1217" i="1"/>
  <c r="W1217" i="1"/>
  <c r="X1217" i="1"/>
  <c r="Z1217" i="1"/>
  <c r="Y1217" i="1"/>
  <c r="R1217" i="1"/>
  <c r="AA1217" i="1"/>
  <c r="AC1209" i="1"/>
  <c r="S1209" i="1"/>
  <c r="X1209" i="1"/>
  <c r="Z1209" i="1"/>
  <c r="Y1209" i="1"/>
  <c r="R1209" i="1"/>
  <c r="AA1209" i="1"/>
  <c r="AB1209" i="1"/>
  <c r="T1209" i="1"/>
  <c r="V1209" i="1"/>
  <c r="W1209" i="1"/>
  <c r="AC1201" i="1"/>
  <c r="S1201" i="1"/>
  <c r="AB1201" i="1"/>
  <c r="T1201" i="1"/>
  <c r="V1201" i="1"/>
  <c r="W1201" i="1"/>
  <c r="Y1201" i="1"/>
  <c r="Z1201" i="1"/>
  <c r="X1201" i="1"/>
  <c r="R1201" i="1"/>
  <c r="AA1201" i="1"/>
  <c r="AC1193" i="1"/>
  <c r="S1193" i="1"/>
  <c r="Z1193" i="1"/>
  <c r="Y1193" i="1"/>
  <c r="R1193" i="1"/>
  <c r="AA1193" i="1"/>
  <c r="AB1193" i="1"/>
  <c r="T1193" i="1"/>
  <c r="V1193" i="1"/>
  <c r="W1193" i="1"/>
  <c r="X1193" i="1"/>
  <c r="AC1185" i="1"/>
  <c r="W1185" i="1"/>
  <c r="X1185" i="1"/>
  <c r="Y1185" i="1"/>
  <c r="T1185" i="1"/>
  <c r="V1185" i="1"/>
  <c r="R1185" i="1"/>
  <c r="Z1185" i="1"/>
  <c r="AA1185" i="1"/>
  <c r="AB1185" i="1"/>
  <c r="S1185" i="1"/>
  <c r="AC1177" i="1"/>
  <c r="S1177" i="1"/>
  <c r="Y1177" i="1"/>
  <c r="T1177" i="1"/>
  <c r="V1177" i="1"/>
  <c r="R1177" i="1"/>
  <c r="Z1177" i="1"/>
  <c r="AA1177" i="1"/>
  <c r="AB1177" i="1"/>
  <c r="W1177" i="1"/>
  <c r="X1177" i="1"/>
  <c r="AC1169" i="1"/>
  <c r="S1169" i="1"/>
  <c r="W1169" i="1"/>
  <c r="X1169" i="1"/>
  <c r="Y1169" i="1"/>
  <c r="T1169" i="1"/>
  <c r="V1169" i="1"/>
  <c r="R1169" i="1"/>
  <c r="Z1169" i="1"/>
  <c r="AA1169" i="1"/>
  <c r="AB1169" i="1"/>
  <c r="AC1161" i="1"/>
  <c r="S1161" i="1"/>
  <c r="V1161" i="1"/>
  <c r="R1161" i="1"/>
  <c r="Z1161" i="1"/>
  <c r="AA1161" i="1"/>
  <c r="AB1161" i="1"/>
  <c r="W1161" i="1"/>
  <c r="X1161" i="1"/>
  <c r="Y1161" i="1"/>
  <c r="T1161" i="1"/>
  <c r="AC1153" i="1"/>
  <c r="S1153" i="1"/>
  <c r="AA1153" i="1"/>
  <c r="AB1153" i="1"/>
  <c r="W1153" i="1"/>
  <c r="X1153" i="1"/>
  <c r="Y1153" i="1"/>
  <c r="V1153" i="1"/>
  <c r="Z1153" i="1"/>
  <c r="T1153" i="1"/>
  <c r="R1153" i="1"/>
  <c r="AC1145" i="1"/>
  <c r="S1145" i="1"/>
  <c r="W1145" i="1"/>
  <c r="X1145" i="1"/>
  <c r="Y1145" i="1"/>
  <c r="R1145" i="1"/>
  <c r="Z1145" i="1"/>
  <c r="AA1145" i="1"/>
  <c r="AB1145" i="1"/>
  <c r="T1145" i="1"/>
  <c r="V1145" i="1"/>
  <c r="AC1137" i="1"/>
  <c r="S1137" i="1"/>
  <c r="W1137" i="1"/>
  <c r="X1137" i="1"/>
  <c r="Y1137" i="1"/>
  <c r="R1137" i="1"/>
  <c r="Z1137" i="1"/>
  <c r="AA1137" i="1"/>
  <c r="AB1137" i="1"/>
  <c r="T1137" i="1"/>
  <c r="V1137" i="1"/>
  <c r="AC1129" i="1"/>
  <c r="AB1129" i="1"/>
  <c r="T1129" i="1"/>
  <c r="V1129" i="1"/>
  <c r="W1129" i="1"/>
  <c r="X1129" i="1"/>
  <c r="Y1129" i="1"/>
  <c r="R1129" i="1"/>
  <c r="Z1129" i="1"/>
  <c r="AA1129" i="1"/>
  <c r="S1129" i="1"/>
  <c r="AC1121" i="1"/>
  <c r="Y1121" i="1"/>
  <c r="R1121" i="1"/>
  <c r="Z1121" i="1"/>
  <c r="AA1121" i="1"/>
  <c r="AB1121" i="1"/>
  <c r="T1121" i="1"/>
  <c r="V1121" i="1"/>
  <c r="W1121" i="1"/>
  <c r="X1121" i="1"/>
  <c r="S1121" i="1"/>
  <c r="AC1113" i="1"/>
  <c r="S1113" i="1"/>
  <c r="AB1113" i="1"/>
  <c r="T1113" i="1"/>
  <c r="V1113" i="1"/>
  <c r="W1113" i="1"/>
  <c r="X1113" i="1"/>
  <c r="Y1113" i="1"/>
  <c r="R1113" i="1"/>
  <c r="Z1113" i="1"/>
  <c r="AA1113" i="1"/>
  <c r="AC1105" i="1"/>
  <c r="S1105" i="1"/>
  <c r="AA1105" i="1"/>
  <c r="AB1105" i="1"/>
  <c r="T1105" i="1"/>
  <c r="V1105" i="1"/>
  <c r="W1105" i="1"/>
  <c r="X1105" i="1"/>
  <c r="Y1105" i="1"/>
  <c r="R1105" i="1"/>
  <c r="Z1105" i="1"/>
  <c r="AC1097" i="1"/>
  <c r="S1097" i="1"/>
  <c r="R1097" i="1"/>
  <c r="Z1097" i="1"/>
  <c r="AA1097" i="1"/>
  <c r="AB1097" i="1"/>
  <c r="T1097" i="1"/>
  <c r="V1097" i="1"/>
  <c r="W1097" i="1"/>
  <c r="X1097" i="1"/>
  <c r="Y1097" i="1"/>
  <c r="AC1089" i="1"/>
  <c r="S1089" i="1"/>
  <c r="W1089" i="1"/>
  <c r="X1089" i="1"/>
  <c r="Y1089" i="1"/>
  <c r="R1089" i="1"/>
  <c r="Z1089" i="1"/>
  <c r="AA1089" i="1"/>
  <c r="AB1089" i="1"/>
  <c r="T1089" i="1"/>
  <c r="V1089" i="1"/>
  <c r="AC1081" i="1"/>
  <c r="S1081" i="1"/>
  <c r="T1081" i="1"/>
  <c r="V1081" i="1"/>
  <c r="W1081" i="1"/>
  <c r="X1081" i="1"/>
  <c r="Y1081" i="1"/>
  <c r="R1081" i="1"/>
  <c r="Z1081" i="1"/>
  <c r="AA1081" i="1"/>
  <c r="AB1081" i="1"/>
  <c r="AC1073" i="1"/>
  <c r="S1073" i="1"/>
  <c r="Y1073" i="1"/>
  <c r="R1073" i="1"/>
  <c r="Z1073" i="1"/>
  <c r="AA1073" i="1"/>
  <c r="AB1073" i="1"/>
  <c r="T1073" i="1"/>
  <c r="V1073" i="1"/>
  <c r="W1073" i="1"/>
  <c r="X1073" i="1"/>
  <c r="AC1065" i="1"/>
  <c r="AB1065" i="1"/>
  <c r="T1065" i="1"/>
  <c r="V1065" i="1"/>
  <c r="W1065" i="1"/>
  <c r="X1065" i="1"/>
  <c r="Y1065" i="1"/>
  <c r="R1065" i="1"/>
  <c r="Z1065" i="1"/>
  <c r="AA1065" i="1"/>
  <c r="S1065" i="1"/>
  <c r="AC1057" i="1"/>
  <c r="S1057" i="1"/>
  <c r="T1057" i="1"/>
  <c r="V1057" i="1"/>
  <c r="X1057" i="1"/>
  <c r="Y1057" i="1"/>
  <c r="R1057" i="1"/>
  <c r="Z1057" i="1"/>
  <c r="AA1057" i="1"/>
  <c r="W1057" i="1"/>
  <c r="AB1057" i="1"/>
  <c r="AC1049" i="1"/>
  <c r="S1049" i="1"/>
  <c r="Y1049" i="1"/>
  <c r="R1049" i="1"/>
  <c r="Z1049" i="1"/>
  <c r="AA1049" i="1"/>
  <c r="AB1049" i="1"/>
  <c r="T1049" i="1"/>
  <c r="V1049" i="1"/>
  <c r="W1049" i="1"/>
  <c r="X1049" i="1"/>
  <c r="AC1041" i="1"/>
  <c r="S1041" i="1"/>
  <c r="Y1041" i="1"/>
  <c r="R1041" i="1"/>
  <c r="Z1041" i="1"/>
  <c r="AA1041" i="1"/>
  <c r="AB1041" i="1"/>
  <c r="T1041" i="1"/>
  <c r="V1041" i="1"/>
  <c r="W1041" i="1"/>
  <c r="X1041" i="1"/>
  <c r="AC1033" i="1"/>
  <c r="S1033" i="1"/>
  <c r="V1033" i="1"/>
  <c r="W1033" i="1"/>
  <c r="X1033" i="1"/>
  <c r="Y1033" i="1"/>
  <c r="R1033" i="1"/>
  <c r="Z1033" i="1"/>
  <c r="AA1033" i="1"/>
  <c r="AB1033" i="1"/>
  <c r="T1033" i="1"/>
  <c r="AC1025" i="1"/>
  <c r="S1025" i="1"/>
  <c r="T1025" i="1"/>
  <c r="V1025" i="1"/>
  <c r="W1025" i="1"/>
  <c r="X1025" i="1"/>
  <c r="Y1025" i="1"/>
  <c r="R1025" i="1"/>
  <c r="Z1025" i="1"/>
  <c r="AA1025" i="1"/>
  <c r="AB1025" i="1"/>
  <c r="AC1017" i="1"/>
  <c r="T1017" i="1"/>
  <c r="V1017" i="1"/>
  <c r="W1017" i="1"/>
  <c r="X1017" i="1"/>
  <c r="Y1017" i="1"/>
  <c r="R1017" i="1"/>
  <c r="Z1017" i="1"/>
  <c r="AA1017" i="1"/>
  <c r="AB1017" i="1"/>
  <c r="S1017" i="1"/>
  <c r="AC1009" i="1"/>
  <c r="S1009" i="1"/>
  <c r="X1009" i="1"/>
  <c r="Y1009" i="1"/>
  <c r="R1009" i="1"/>
  <c r="Z1009" i="1"/>
  <c r="AA1009" i="1"/>
  <c r="AB1009" i="1"/>
  <c r="T1009" i="1"/>
  <c r="V1009" i="1"/>
  <c r="W1009" i="1"/>
  <c r="AC1001" i="1"/>
  <c r="S1001" i="1"/>
  <c r="AA1001" i="1"/>
  <c r="AB1001" i="1"/>
  <c r="T1001" i="1"/>
  <c r="V1001" i="1"/>
  <c r="W1001" i="1"/>
  <c r="X1001" i="1"/>
  <c r="Y1001" i="1"/>
  <c r="R1001" i="1"/>
  <c r="Z1001" i="1"/>
  <c r="AC993" i="1"/>
  <c r="S993" i="1"/>
  <c r="Y993" i="1"/>
  <c r="R993" i="1"/>
  <c r="Z993" i="1"/>
  <c r="AA993" i="1"/>
  <c r="AB993" i="1"/>
  <c r="T993" i="1"/>
  <c r="V993" i="1"/>
  <c r="W993" i="1"/>
  <c r="X993" i="1"/>
  <c r="AC985" i="1"/>
  <c r="S985" i="1"/>
  <c r="W985" i="1"/>
  <c r="X985" i="1"/>
  <c r="Y985" i="1"/>
  <c r="R985" i="1"/>
  <c r="Z985" i="1"/>
  <c r="AA985" i="1"/>
  <c r="AB985" i="1"/>
  <c r="T985" i="1"/>
  <c r="V985" i="1"/>
  <c r="AC977" i="1"/>
  <c r="S977" i="1"/>
  <c r="Y977" i="1"/>
  <c r="R977" i="1"/>
  <c r="Z977" i="1"/>
  <c r="AA977" i="1"/>
  <c r="AB977" i="1"/>
  <c r="T977" i="1"/>
  <c r="V977" i="1"/>
  <c r="W977" i="1"/>
  <c r="X977" i="1"/>
  <c r="AC969" i="1"/>
  <c r="S969" i="1"/>
  <c r="X969" i="1"/>
  <c r="Y969" i="1"/>
  <c r="AA969" i="1"/>
  <c r="Z969" i="1"/>
  <c r="T969" i="1"/>
  <c r="V969" i="1"/>
  <c r="AB969" i="1"/>
  <c r="R969" i="1"/>
  <c r="W969" i="1"/>
  <c r="AC961" i="1"/>
  <c r="X961" i="1"/>
  <c r="AA961" i="1"/>
  <c r="AB961" i="1"/>
  <c r="Y961" i="1"/>
  <c r="R961" i="1"/>
  <c r="Z961" i="1"/>
  <c r="T961" i="1"/>
  <c r="V961" i="1"/>
  <c r="W961" i="1"/>
  <c r="S961" i="1"/>
  <c r="AC953" i="1"/>
  <c r="S953" i="1"/>
  <c r="R953" i="1"/>
  <c r="W953" i="1"/>
  <c r="X953" i="1"/>
  <c r="Y953" i="1"/>
  <c r="AA953" i="1"/>
  <c r="Z953" i="1"/>
  <c r="T953" i="1"/>
  <c r="V953" i="1"/>
  <c r="AB953" i="1"/>
  <c r="AC945" i="1"/>
  <c r="S945" i="1"/>
  <c r="X945" i="1"/>
  <c r="AA945" i="1"/>
  <c r="AB945" i="1"/>
  <c r="Y945" i="1"/>
  <c r="R945" i="1"/>
  <c r="Z945" i="1"/>
  <c r="T945" i="1"/>
  <c r="V945" i="1"/>
  <c r="W945" i="1"/>
  <c r="AC937" i="1"/>
  <c r="Y937" i="1"/>
  <c r="X937" i="1"/>
  <c r="Z937" i="1"/>
  <c r="R937" i="1"/>
  <c r="AA937" i="1"/>
  <c r="AB937" i="1"/>
  <c r="T937" i="1"/>
  <c r="V937" i="1"/>
  <c r="W937" i="1"/>
  <c r="S937" i="1"/>
  <c r="AC929" i="1"/>
  <c r="S929" i="1"/>
  <c r="T929" i="1"/>
  <c r="V929" i="1"/>
  <c r="W929" i="1"/>
  <c r="Y929" i="1"/>
  <c r="X929" i="1"/>
  <c r="Z929" i="1"/>
  <c r="R929" i="1"/>
  <c r="AA929" i="1"/>
  <c r="AB929" i="1"/>
  <c r="AC921" i="1"/>
  <c r="S921" i="1"/>
  <c r="Z921" i="1"/>
  <c r="R921" i="1"/>
  <c r="AA921" i="1"/>
  <c r="AB921" i="1"/>
  <c r="T921" i="1"/>
  <c r="V921" i="1"/>
  <c r="X921" i="1"/>
  <c r="Y921" i="1"/>
  <c r="W921" i="1"/>
  <c r="AC913" i="1"/>
  <c r="S913" i="1"/>
  <c r="AA913" i="1"/>
  <c r="AB913" i="1"/>
  <c r="T913" i="1"/>
  <c r="V913" i="1"/>
  <c r="W913" i="1"/>
  <c r="Y913" i="1"/>
  <c r="X913" i="1"/>
  <c r="Z913" i="1"/>
  <c r="R913" i="1"/>
  <c r="AC905" i="1"/>
  <c r="S905" i="1"/>
  <c r="T905" i="1"/>
  <c r="V905" i="1"/>
  <c r="W905" i="1"/>
  <c r="Y905" i="1"/>
  <c r="X905" i="1"/>
  <c r="Z905" i="1"/>
  <c r="R905" i="1"/>
  <c r="AA905" i="1"/>
  <c r="AB905" i="1"/>
  <c r="AC897" i="1"/>
  <c r="S897" i="1"/>
  <c r="AA897" i="1"/>
  <c r="AB897" i="1"/>
  <c r="T897" i="1"/>
  <c r="V897" i="1"/>
  <c r="W897" i="1"/>
  <c r="Y897" i="1"/>
  <c r="X897" i="1"/>
  <c r="Z897" i="1"/>
  <c r="R897" i="1"/>
  <c r="AC889" i="1"/>
  <c r="S889" i="1"/>
  <c r="X889" i="1"/>
  <c r="Y889" i="1"/>
  <c r="W889" i="1"/>
  <c r="Z889" i="1"/>
  <c r="R889" i="1"/>
  <c r="AA889" i="1"/>
  <c r="AB889" i="1"/>
  <c r="T889" i="1"/>
  <c r="V889" i="1"/>
  <c r="AC881" i="1"/>
  <c r="S881" i="1"/>
  <c r="AA881" i="1"/>
  <c r="AB881" i="1"/>
  <c r="T881" i="1"/>
  <c r="V881" i="1"/>
  <c r="W881" i="1"/>
  <c r="Y881" i="1"/>
  <c r="X881" i="1"/>
  <c r="Z881" i="1"/>
  <c r="R881" i="1"/>
  <c r="AC873" i="1"/>
  <c r="S873" i="1"/>
  <c r="AA873" i="1"/>
  <c r="AB873" i="1"/>
  <c r="T873" i="1"/>
  <c r="V873" i="1"/>
  <c r="W873" i="1"/>
  <c r="Y873" i="1"/>
  <c r="X873" i="1"/>
  <c r="Z873" i="1"/>
  <c r="R873" i="1"/>
  <c r="AC865" i="1"/>
  <c r="S865" i="1"/>
  <c r="Z865" i="1"/>
  <c r="R865" i="1"/>
  <c r="AA865" i="1"/>
  <c r="AB865" i="1"/>
  <c r="T865" i="1"/>
  <c r="V865" i="1"/>
  <c r="W865" i="1"/>
  <c r="Y865" i="1"/>
  <c r="X865" i="1"/>
  <c r="AC857" i="1"/>
  <c r="S857" i="1"/>
  <c r="AB857" i="1"/>
  <c r="T857" i="1"/>
  <c r="V857" i="1"/>
  <c r="X857" i="1"/>
  <c r="Y857" i="1"/>
  <c r="W857" i="1"/>
  <c r="Z857" i="1"/>
  <c r="R857" i="1"/>
  <c r="AA857" i="1"/>
  <c r="AC849" i="1"/>
  <c r="S849" i="1"/>
  <c r="W849" i="1"/>
  <c r="Y849" i="1"/>
  <c r="X849" i="1"/>
  <c r="Z849" i="1"/>
  <c r="R849" i="1"/>
  <c r="AA849" i="1"/>
  <c r="AB849" i="1"/>
  <c r="T849" i="1"/>
  <c r="V849" i="1"/>
  <c r="AC841" i="1"/>
  <c r="S841" i="1"/>
  <c r="V841" i="1"/>
  <c r="W841" i="1"/>
  <c r="Y841" i="1"/>
  <c r="X841" i="1"/>
  <c r="Z841" i="1"/>
  <c r="R841" i="1"/>
  <c r="AA841" i="1"/>
  <c r="AB841" i="1"/>
  <c r="T841" i="1"/>
  <c r="AC833" i="1"/>
  <c r="S833" i="1"/>
  <c r="AB833" i="1"/>
  <c r="T833" i="1"/>
  <c r="V833" i="1"/>
  <c r="W833" i="1"/>
  <c r="Y833" i="1"/>
  <c r="X833" i="1"/>
  <c r="Z833" i="1"/>
  <c r="R833" i="1"/>
  <c r="AA833" i="1"/>
  <c r="AC825" i="1"/>
  <c r="X825" i="1"/>
  <c r="Y825" i="1"/>
  <c r="W825" i="1"/>
  <c r="Z825" i="1"/>
  <c r="R825" i="1"/>
  <c r="AA825" i="1"/>
  <c r="AB825" i="1"/>
  <c r="T825" i="1"/>
  <c r="V825" i="1"/>
  <c r="S825" i="1"/>
  <c r="AC817" i="1"/>
  <c r="W817" i="1"/>
  <c r="Y817" i="1"/>
  <c r="X817" i="1"/>
  <c r="Z817" i="1"/>
  <c r="R817" i="1"/>
  <c r="AA817" i="1"/>
  <c r="AB817" i="1"/>
  <c r="T817" i="1"/>
  <c r="V817" i="1"/>
  <c r="S817" i="1"/>
  <c r="AC809" i="1"/>
  <c r="S809" i="1"/>
  <c r="W809" i="1"/>
  <c r="Y809" i="1"/>
  <c r="X809" i="1"/>
  <c r="Z809" i="1"/>
  <c r="R809" i="1"/>
  <c r="AA809" i="1"/>
  <c r="AB809" i="1"/>
  <c r="T809" i="1"/>
  <c r="V809" i="1"/>
  <c r="AC801" i="1"/>
  <c r="S801" i="1"/>
  <c r="Z801" i="1"/>
  <c r="R801" i="1"/>
  <c r="AA801" i="1"/>
  <c r="AB801" i="1"/>
  <c r="T801" i="1"/>
  <c r="V801" i="1"/>
  <c r="W801" i="1"/>
  <c r="Y801" i="1"/>
  <c r="X801" i="1"/>
  <c r="AC793" i="1"/>
  <c r="S793" i="1"/>
  <c r="Z793" i="1"/>
  <c r="R793" i="1"/>
  <c r="AA793" i="1"/>
  <c r="AB793" i="1"/>
  <c r="T793" i="1"/>
  <c r="V793" i="1"/>
  <c r="X793" i="1"/>
  <c r="Y793" i="1"/>
  <c r="W793" i="1"/>
  <c r="AC785" i="1"/>
  <c r="S785" i="1"/>
  <c r="AB785" i="1"/>
  <c r="T785" i="1"/>
  <c r="V785" i="1"/>
  <c r="W785" i="1"/>
  <c r="Y785" i="1"/>
  <c r="X785" i="1"/>
  <c r="Z785" i="1"/>
  <c r="R785" i="1"/>
  <c r="AA785" i="1"/>
  <c r="AC777" i="1"/>
  <c r="S777" i="1"/>
  <c r="AB777" i="1"/>
  <c r="T777" i="1"/>
  <c r="V777" i="1"/>
  <c r="W777" i="1"/>
  <c r="Y777" i="1"/>
  <c r="X777" i="1"/>
  <c r="Z777" i="1"/>
  <c r="R777" i="1"/>
  <c r="AA777" i="1"/>
  <c r="AC769" i="1"/>
  <c r="S769" i="1"/>
  <c r="V769" i="1"/>
  <c r="W769" i="1"/>
  <c r="Y769" i="1"/>
  <c r="X769" i="1"/>
  <c r="Z769" i="1"/>
  <c r="R769" i="1"/>
  <c r="AA769" i="1"/>
  <c r="AB769" i="1"/>
  <c r="T769" i="1"/>
  <c r="AC761" i="1"/>
  <c r="S761" i="1"/>
  <c r="T761" i="1"/>
  <c r="V761" i="1"/>
  <c r="W761" i="1"/>
  <c r="R761" i="1"/>
  <c r="X761" i="1"/>
  <c r="AA761" i="1"/>
  <c r="Y761" i="1"/>
  <c r="AB761" i="1"/>
  <c r="Z761" i="1"/>
  <c r="AC753" i="1"/>
  <c r="S753" i="1"/>
  <c r="AA753" i="1"/>
  <c r="AB753" i="1"/>
  <c r="Y753" i="1"/>
  <c r="R753" i="1"/>
  <c r="Z753" i="1"/>
  <c r="T753" i="1"/>
  <c r="V753" i="1"/>
  <c r="W753" i="1"/>
  <c r="X753" i="1"/>
  <c r="AC745" i="1"/>
  <c r="S745" i="1"/>
  <c r="W745" i="1"/>
  <c r="X745" i="1"/>
  <c r="AA745" i="1"/>
  <c r="AB745" i="1"/>
  <c r="Y745" i="1"/>
  <c r="R745" i="1"/>
  <c r="Z745" i="1"/>
  <c r="T745" i="1"/>
  <c r="V745" i="1"/>
  <c r="AC737" i="1"/>
  <c r="S737" i="1"/>
  <c r="T737" i="1"/>
  <c r="V737" i="1"/>
  <c r="W737" i="1"/>
  <c r="AA737" i="1"/>
  <c r="AB737" i="1"/>
  <c r="R737" i="1"/>
  <c r="Y737" i="1"/>
  <c r="X737" i="1"/>
  <c r="Z737" i="1"/>
  <c r="AC729" i="1"/>
  <c r="Y729" i="1"/>
  <c r="X729" i="1"/>
  <c r="Z729" i="1"/>
  <c r="R729" i="1"/>
  <c r="AA729" i="1"/>
  <c r="AB729" i="1"/>
  <c r="T729" i="1"/>
  <c r="V729" i="1"/>
  <c r="W729" i="1"/>
  <c r="S729" i="1"/>
  <c r="AC721" i="1"/>
  <c r="S721" i="1"/>
  <c r="AB721" i="1"/>
  <c r="T721" i="1"/>
  <c r="V721" i="1"/>
  <c r="W721" i="1"/>
  <c r="Y721" i="1"/>
  <c r="X721" i="1"/>
  <c r="Z721" i="1"/>
  <c r="R721" i="1"/>
  <c r="AA721" i="1"/>
  <c r="AC713" i="1"/>
  <c r="V713" i="1"/>
  <c r="W713" i="1"/>
  <c r="Y713" i="1"/>
  <c r="X713" i="1"/>
  <c r="Z713" i="1"/>
  <c r="R713" i="1"/>
  <c r="AA713" i="1"/>
  <c r="AB713" i="1"/>
  <c r="S713" i="1"/>
  <c r="T713" i="1"/>
  <c r="AC705" i="1"/>
  <c r="S705" i="1"/>
  <c r="AA705" i="1"/>
  <c r="AB705" i="1"/>
  <c r="T705" i="1"/>
  <c r="V705" i="1"/>
  <c r="W705" i="1"/>
  <c r="Y705" i="1"/>
  <c r="X705" i="1"/>
  <c r="Z705" i="1"/>
  <c r="R705" i="1"/>
  <c r="AC697" i="1"/>
  <c r="S697" i="1"/>
  <c r="Y697" i="1"/>
  <c r="X697" i="1"/>
  <c r="Z697" i="1"/>
  <c r="R697" i="1"/>
  <c r="AA697" i="1"/>
  <c r="AB697" i="1"/>
  <c r="T697" i="1"/>
  <c r="V697" i="1"/>
  <c r="W697" i="1"/>
  <c r="AC689" i="1"/>
  <c r="S689" i="1"/>
  <c r="V689" i="1"/>
  <c r="W689" i="1"/>
  <c r="Y689" i="1"/>
  <c r="X689" i="1"/>
  <c r="Z689" i="1"/>
  <c r="R689" i="1"/>
  <c r="AA689" i="1"/>
  <c r="AB689" i="1"/>
  <c r="T689" i="1"/>
  <c r="AC681" i="1"/>
  <c r="S681" i="1"/>
  <c r="AA681" i="1"/>
  <c r="AB681" i="1"/>
  <c r="T681" i="1"/>
  <c r="V681" i="1"/>
  <c r="W681" i="1"/>
  <c r="Y681" i="1"/>
  <c r="X681" i="1"/>
  <c r="Z681" i="1"/>
  <c r="R681" i="1"/>
  <c r="AC673" i="1"/>
  <c r="S673" i="1"/>
  <c r="Z673" i="1"/>
  <c r="R673" i="1"/>
  <c r="AA673" i="1"/>
  <c r="AB673" i="1"/>
  <c r="T673" i="1"/>
  <c r="V673" i="1"/>
  <c r="W673" i="1"/>
  <c r="Y673" i="1"/>
  <c r="X673" i="1"/>
  <c r="AC665" i="1"/>
  <c r="S665" i="1"/>
  <c r="V665" i="1"/>
  <c r="W665" i="1"/>
  <c r="Y665" i="1"/>
  <c r="X665" i="1"/>
  <c r="Z665" i="1"/>
  <c r="R665" i="1"/>
  <c r="AA665" i="1"/>
  <c r="AB665" i="1"/>
  <c r="T665" i="1"/>
  <c r="AC657" i="1"/>
  <c r="S657" i="1"/>
  <c r="AA657" i="1"/>
  <c r="AB657" i="1"/>
  <c r="T657" i="1"/>
  <c r="V657" i="1"/>
  <c r="W657" i="1"/>
  <c r="Y657" i="1"/>
  <c r="X657" i="1"/>
  <c r="Z657" i="1"/>
  <c r="R657" i="1"/>
  <c r="AC649" i="1"/>
  <c r="S649" i="1"/>
  <c r="AA649" i="1"/>
  <c r="AB649" i="1"/>
  <c r="T649" i="1"/>
  <c r="V649" i="1"/>
  <c r="W649" i="1"/>
  <c r="Y649" i="1"/>
  <c r="X649" i="1"/>
  <c r="Z649" i="1"/>
  <c r="R649" i="1"/>
  <c r="AC641" i="1"/>
  <c r="S641" i="1"/>
  <c r="AB641" i="1"/>
  <c r="T641" i="1"/>
  <c r="V641" i="1"/>
  <c r="W641" i="1"/>
  <c r="Y641" i="1"/>
  <c r="X641" i="1"/>
  <c r="Z641" i="1"/>
  <c r="R641" i="1"/>
  <c r="AA641" i="1"/>
  <c r="AC633" i="1"/>
  <c r="S633" i="1"/>
  <c r="R633" i="1"/>
  <c r="AA633" i="1"/>
  <c r="AB633" i="1"/>
  <c r="T633" i="1"/>
  <c r="V633" i="1"/>
  <c r="W633" i="1"/>
  <c r="Y633" i="1"/>
  <c r="X633" i="1"/>
  <c r="Z633" i="1"/>
  <c r="AC625" i="1"/>
  <c r="S625" i="1"/>
  <c r="V625" i="1"/>
  <c r="W625" i="1"/>
  <c r="Y625" i="1"/>
  <c r="X625" i="1"/>
  <c r="Z625" i="1"/>
  <c r="R625" i="1"/>
  <c r="AA625" i="1"/>
  <c r="AB625" i="1"/>
  <c r="T625" i="1"/>
  <c r="AC617" i="1"/>
  <c r="S617" i="1"/>
  <c r="V617" i="1"/>
  <c r="W617" i="1"/>
  <c r="Y617" i="1"/>
  <c r="X617" i="1"/>
  <c r="Z617" i="1"/>
  <c r="R617" i="1"/>
  <c r="AA617" i="1"/>
  <c r="AB617" i="1"/>
  <c r="T617" i="1"/>
  <c r="AC609" i="1"/>
  <c r="S609" i="1"/>
  <c r="T609" i="1"/>
  <c r="V609" i="1"/>
  <c r="W609" i="1"/>
  <c r="Y609" i="1"/>
  <c r="X609" i="1"/>
  <c r="Z609" i="1"/>
  <c r="R609" i="1"/>
  <c r="AA609" i="1"/>
  <c r="AB609" i="1"/>
  <c r="AC601" i="1"/>
  <c r="S601" i="1"/>
  <c r="V601" i="1"/>
  <c r="W601" i="1"/>
  <c r="Y601" i="1"/>
  <c r="X601" i="1"/>
  <c r="Z601" i="1"/>
  <c r="R601" i="1"/>
  <c r="AA601" i="1"/>
  <c r="AB601" i="1"/>
  <c r="T601" i="1"/>
  <c r="AC593" i="1"/>
  <c r="S593" i="1"/>
  <c r="AB593" i="1"/>
  <c r="T593" i="1"/>
  <c r="V593" i="1"/>
  <c r="W593" i="1"/>
  <c r="Y593" i="1"/>
  <c r="X593" i="1"/>
  <c r="Z593" i="1"/>
  <c r="R593" i="1"/>
  <c r="AA593" i="1"/>
  <c r="AC585" i="1"/>
  <c r="S585" i="1"/>
  <c r="R585" i="1"/>
  <c r="AB585" i="1"/>
  <c r="T585" i="1"/>
  <c r="V585" i="1"/>
  <c r="W585" i="1"/>
  <c r="Y585" i="1"/>
  <c r="X585" i="1"/>
  <c r="Z585" i="1"/>
  <c r="AA585" i="1"/>
  <c r="AC577" i="1"/>
  <c r="S577" i="1"/>
  <c r="T577" i="1"/>
  <c r="V577" i="1"/>
  <c r="W577" i="1"/>
  <c r="Z577" i="1"/>
  <c r="AA577" i="1"/>
  <c r="X577" i="1"/>
  <c r="R577" i="1"/>
  <c r="Y577" i="1"/>
  <c r="AB577" i="1"/>
  <c r="AC569" i="1"/>
  <c r="S569" i="1"/>
  <c r="R569" i="1"/>
  <c r="V569" i="1"/>
  <c r="W569" i="1"/>
  <c r="Z569" i="1"/>
  <c r="X569" i="1"/>
  <c r="AA569" i="1"/>
  <c r="Y569" i="1"/>
  <c r="AB569" i="1"/>
  <c r="T569" i="1"/>
  <c r="AC561" i="1"/>
  <c r="S561" i="1"/>
  <c r="AA561" i="1"/>
  <c r="X561" i="1"/>
  <c r="R561" i="1"/>
  <c r="Y561" i="1"/>
  <c r="AB561" i="1"/>
  <c r="T561" i="1"/>
  <c r="V561" i="1"/>
  <c r="W561" i="1"/>
  <c r="Z561" i="1"/>
  <c r="AC553" i="1"/>
  <c r="S553" i="1"/>
  <c r="T553" i="1"/>
  <c r="W553" i="1"/>
  <c r="X553" i="1"/>
  <c r="V553" i="1"/>
  <c r="Y553" i="1"/>
  <c r="Z553" i="1"/>
  <c r="R553" i="1"/>
  <c r="AB553" i="1"/>
  <c r="AA553" i="1"/>
  <c r="AC545" i="1"/>
  <c r="S545" i="1"/>
  <c r="AB545" i="1"/>
  <c r="T545" i="1"/>
  <c r="V545" i="1"/>
  <c r="X545" i="1"/>
  <c r="W545" i="1"/>
  <c r="Y545" i="1"/>
  <c r="Z545" i="1"/>
  <c r="R545" i="1"/>
  <c r="AA545" i="1"/>
  <c r="AC537" i="1"/>
  <c r="S537" i="1"/>
  <c r="AB537" i="1"/>
  <c r="T537" i="1"/>
  <c r="V537" i="1"/>
  <c r="X537" i="1"/>
  <c r="W537" i="1"/>
  <c r="Y537" i="1"/>
  <c r="Z537" i="1"/>
  <c r="R537" i="1"/>
  <c r="AA537" i="1"/>
  <c r="AC529" i="1"/>
  <c r="S529" i="1"/>
  <c r="V529" i="1"/>
  <c r="X529" i="1"/>
  <c r="W529" i="1"/>
  <c r="Y529" i="1"/>
  <c r="Z529" i="1"/>
  <c r="R529" i="1"/>
  <c r="AA529" i="1"/>
  <c r="AB529" i="1"/>
  <c r="T529" i="1"/>
  <c r="AC521" i="1"/>
  <c r="S521" i="1"/>
  <c r="X521" i="1"/>
  <c r="V521" i="1"/>
  <c r="Y521" i="1"/>
  <c r="Z521" i="1"/>
  <c r="R521" i="1"/>
  <c r="AA521" i="1"/>
  <c r="AB521" i="1"/>
  <c r="T521" i="1"/>
  <c r="W521" i="1"/>
  <c r="AC513" i="1"/>
  <c r="Z513" i="1"/>
  <c r="R513" i="1"/>
  <c r="AA513" i="1"/>
  <c r="AB513" i="1"/>
  <c r="T513" i="1"/>
  <c r="V513" i="1"/>
  <c r="X513" i="1"/>
  <c r="W513" i="1"/>
  <c r="Y513" i="1"/>
  <c r="S513" i="1"/>
  <c r="AC505" i="1"/>
  <c r="S505" i="1"/>
  <c r="V505" i="1"/>
  <c r="X505" i="1"/>
  <c r="W505" i="1"/>
  <c r="Y505" i="1"/>
  <c r="Z505" i="1"/>
  <c r="R505" i="1"/>
  <c r="AA505" i="1"/>
  <c r="AB505" i="1"/>
  <c r="T505" i="1"/>
  <c r="AC497" i="1"/>
  <c r="S497" i="1"/>
  <c r="T497" i="1"/>
  <c r="V497" i="1"/>
  <c r="X497" i="1"/>
  <c r="W497" i="1"/>
  <c r="Y497" i="1"/>
  <c r="Z497" i="1"/>
  <c r="R497" i="1"/>
  <c r="AA497" i="1"/>
  <c r="AB497" i="1"/>
  <c r="AC489" i="1"/>
  <c r="T489" i="1"/>
  <c r="W489" i="1"/>
  <c r="X489" i="1"/>
  <c r="V489" i="1"/>
  <c r="Y489" i="1"/>
  <c r="Z489" i="1"/>
  <c r="R489" i="1"/>
  <c r="AA489" i="1"/>
  <c r="AB489" i="1"/>
  <c r="S489" i="1"/>
  <c r="AC481" i="1"/>
  <c r="AA481" i="1"/>
  <c r="AB481" i="1"/>
  <c r="T481" i="1"/>
  <c r="V481" i="1"/>
  <c r="X481" i="1"/>
  <c r="W481" i="1"/>
  <c r="Y481" i="1"/>
  <c r="Z481" i="1"/>
  <c r="R481" i="1"/>
  <c r="S481" i="1"/>
  <c r="AC473" i="1"/>
  <c r="S473" i="1"/>
  <c r="V473" i="1"/>
  <c r="X473" i="1"/>
  <c r="W473" i="1"/>
  <c r="Y473" i="1"/>
  <c r="Z473" i="1"/>
  <c r="R473" i="1"/>
  <c r="AA473" i="1"/>
  <c r="AB473" i="1"/>
  <c r="T473" i="1"/>
  <c r="AC465" i="1"/>
  <c r="AA465" i="1"/>
  <c r="AB465" i="1"/>
  <c r="T465" i="1"/>
  <c r="V465" i="1"/>
  <c r="X465" i="1"/>
  <c r="W465" i="1"/>
  <c r="Y465" i="1"/>
  <c r="Z465" i="1"/>
  <c r="R465" i="1"/>
  <c r="S465" i="1"/>
  <c r="AC457" i="1"/>
  <c r="S457" i="1"/>
  <c r="Z457" i="1"/>
  <c r="R457" i="1"/>
  <c r="AA457" i="1"/>
  <c r="AB457" i="1"/>
  <c r="T457" i="1"/>
  <c r="W457" i="1"/>
  <c r="X457" i="1"/>
  <c r="V457" i="1"/>
  <c r="Y457" i="1"/>
  <c r="AC449" i="1"/>
  <c r="S449" i="1"/>
  <c r="V449" i="1"/>
  <c r="X449" i="1"/>
  <c r="W449" i="1"/>
  <c r="Y449" i="1"/>
  <c r="Z449" i="1"/>
  <c r="R449" i="1"/>
  <c r="AA449" i="1"/>
  <c r="AB449" i="1"/>
  <c r="T449" i="1"/>
  <c r="AC441" i="1"/>
  <c r="S441" i="1"/>
  <c r="V441" i="1"/>
  <c r="X441" i="1"/>
  <c r="W441" i="1"/>
  <c r="Y441" i="1"/>
  <c r="Z441" i="1"/>
  <c r="R441" i="1"/>
  <c r="AA441" i="1"/>
  <c r="AB441" i="1"/>
  <c r="T441" i="1"/>
  <c r="AC433" i="1"/>
  <c r="S433" i="1"/>
  <c r="V433" i="1"/>
  <c r="X433" i="1"/>
  <c r="W433" i="1"/>
  <c r="Y433" i="1"/>
  <c r="Z433" i="1"/>
  <c r="R433" i="1"/>
  <c r="AA433" i="1"/>
  <c r="AB433" i="1"/>
  <c r="T433" i="1"/>
  <c r="AC425" i="1"/>
  <c r="S425" i="1"/>
  <c r="AA425" i="1"/>
  <c r="AB425" i="1"/>
  <c r="T425" i="1"/>
  <c r="W425" i="1"/>
  <c r="X425" i="1"/>
  <c r="V425" i="1"/>
  <c r="Y425" i="1"/>
  <c r="Z425" i="1"/>
  <c r="R425" i="1"/>
  <c r="AC417" i="1"/>
  <c r="S417" i="1"/>
  <c r="Z417" i="1"/>
  <c r="R417" i="1"/>
  <c r="AA417" i="1"/>
  <c r="AB417" i="1"/>
  <c r="T417" i="1"/>
  <c r="V417" i="1"/>
  <c r="X417" i="1"/>
  <c r="W417" i="1"/>
  <c r="Y417" i="1"/>
  <c r="AC409" i="1"/>
  <c r="S409" i="1"/>
  <c r="T409" i="1"/>
  <c r="V409" i="1"/>
  <c r="X409" i="1"/>
  <c r="W409" i="1"/>
  <c r="Y409" i="1"/>
  <c r="Z409" i="1"/>
  <c r="R409" i="1"/>
  <c r="AA409" i="1"/>
  <c r="AB409" i="1"/>
  <c r="AC401" i="1"/>
  <c r="S401" i="1"/>
  <c r="AA401" i="1"/>
  <c r="AB401" i="1"/>
  <c r="T401" i="1"/>
  <c r="V401" i="1"/>
  <c r="X401" i="1"/>
  <c r="W401" i="1"/>
  <c r="Y401" i="1"/>
  <c r="Z401" i="1"/>
  <c r="R401" i="1"/>
  <c r="AC393" i="1"/>
  <c r="S393" i="1"/>
  <c r="T393" i="1"/>
  <c r="W393" i="1"/>
  <c r="X393" i="1"/>
  <c r="V393" i="1"/>
  <c r="Y393" i="1"/>
  <c r="Z393" i="1"/>
  <c r="R393" i="1"/>
  <c r="AA393" i="1"/>
  <c r="AB393" i="1"/>
  <c r="AC385" i="1"/>
  <c r="S385" i="1"/>
  <c r="AA385" i="1"/>
  <c r="AB385" i="1"/>
  <c r="T385" i="1"/>
  <c r="V385" i="1"/>
  <c r="X385" i="1"/>
  <c r="W385" i="1"/>
  <c r="Y385" i="1"/>
  <c r="Z385" i="1"/>
  <c r="R385" i="1"/>
  <c r="AC377" i="1"/>
  <c r="S377" i="1"/>
  <c r="X377" i="1"/>
  <c r="W377" i="1"/>
  <c r="Y377" i="1"/>
  <c r="Z377" i="1"/>
  <c r="R377" i="1"/>
  <c r="AA377" i="1"/>
  <c r="AB377" i="1"/>
  <c r="T377" i="1"/>
  <c r="V377" i="1"/>
  <c r="AC369" i="1"/>
  <c r="S369" i="1"/>
  <c r="AA369" i="1"/>
  <c r="AB369" i="1"/>
  <c r="T369" i="1"/>
  <c r="V369" i="1"/>
  <c r="X369" i="1"/>
  <c r="W369" i="1"/>
  <c r="Y369" i="1"/>
  <c r="Z369" i="1"/>
  <c r="R369" i="1"/>
  <c r="AC361" i="1"/>
  <c r="S361" i="1"/>
  <c r="AA361" i="1"/>
  <c r="AB361" i="1"/>
  <c r="T361" i="1"/>
  <c r="W361" i="1"/>
  <c r="R361" i="1"/>
  <c r="V361" i="1"/>
  <c r="X361" i="1"/>
  <c r="Y361" i="1"/>
  <c r="Z361" i="1"/>
  <c r="AC353" i="1"/>
  <c r="S353" i="1"/>
  <c r="AA353" i="1"/>
  <c r="V353" i="1"/>
  <c r="W353" i="1"/>
  <c r="X353" i="1"/>
  <c r="T353" i="1"/>
  <c r="Y353" i="1"/>
  <c r="Z353" i="1"/>
  <c r="AB353" i="1"/>
  <c r="R353" i="1"/>
  <c r="AC345" i="1"/>
  <c r="S345" i="1"/>
  <c r="X345" i="1"/>
  <c r="T345" i="1"/>
  <c r="Y345" i="1"/>
  <c r="Z345" i="1"/>
  <c r="AB345" i="1"/>
  <c r="R345" i="1"/>
  <c r="AA345" i="1"/>
  <c r="V345" i="1"/>
  <c r="W345" i="1"/>
  <c r="AC337" i="1"/>
  <c r="S337" i="1"/>
  <c r="Z337" i="1"/>
  <c r="Y337" i="1"/>
  <c r="R337" i="1"/>
  <c r="AA337" i="1"/>
  <c r="AB337" i="1"/>
  <c r="T337" i="1"/>
  <c r="V337" i="1"/>
  <c r="W337" i="1"/>
  <c r="X337" i="1"/>
  <c r="AC329" i="1"/>
  <c r="S329" i="1"/>
  <c r="X329" i="1"/>
  <c r="Z329" i="1"/>
  <c r="Y329" i="1"/>
  <c r="R329" i="1"/>
  <c r="AA329" i="1"/>
  <c r="AB329" i="1"/>
  <c r="T329" i="1"/>
  <c r="V329" i="1"/>
  <c r="W329" i="1"/>
  <c r="AC321" i="1"/>
  <c r="S321" i="1"/>
  <c r="W321" i="1"/>
  <c r="X321" i="1"/>
  <c r="Z321" i="1"/>
  <c r="Y321" i="1"/>
  <c r="R321" i="1"/>
  <c r="AA321" i="1"/>
  <c r="AB321" i="1"/>
  <c r="T321" i="1"/>
  <c r="V321" i="1"/>
  <c r="AC313" i="1"/>
  <c r="Z313" i="1"/>
  <c r="Y313" i="1"/>
  <c r="R313" i="1"/>
  <c r="AA313" i="1"/>
  <c r="AB313" i="1"/>
  <c r="T313" i="1"/>
  <c r="V313" i="1"/>
  <c r="W313" i="1"/>
  <c r="X313" i="1"/>
  <c r="S313" i="1"/>
  <c r="AC305" i="1"/>
  <c r="Z305" i="1"/>
  <c r="Y305" i="1"/>
  <c r="R305" i="1"/>
  <c r="AA305" i="1"/>
  <c r="AB305" i="1"/>
  <c r="T305" i="1"/>
  <c r="V305" i="1"/>
  <c r="W305" i="1"/>
  <c r="X305" i="1"/>
  <c r="S305" i="1"/>
  <c r="AC297" i="1"/>
  <c r="S297" i="1"/>
  <c r="R297" i="1"/>
  <c r="AA297" i="1"/>
  <c r="AB297" i="1"/>
  <c r="T297" i="1"/>
  <c r="V297" i="1"/>
  <c r="W297" i="1"/>
  <c r="X297" i="1"/>
  <c r="Z297" i="1"/>
  <c r="Y297" i="1"/>
  <c r="AC289" i="1"/>
  <c r="S289" i="1"/>
  <c r="AB289" i="1"/>
  <c r="T289" i="1"/>
  <c r="V289" i="1"/>
  <c r="W289" i="1"/>
  <c r="X289" i="1"/>
  <c r="Z289" i="1"/>
  <c r="Y289" i="1"/>
  <c r="R289" i="1"/>
  <c r="AA289" i="1"/>
  <c r="AC281" i="1"/>
  <c r="S281" i="1"/>
  <c r="AA281" i="1"/>
  <c r="AB281" i="1"/>
  <c r="T281" i="1"/>
  <c r="V281" i="1"/>
  <c r="W281" i="1"/>
  <c r="X281" i="1"/>
  <c r="Z281" i="1"/>
  <c r="Y281" i="1"/>
  <c r="R281" i="1"/>
  <c r="AC273" i="1"/>
  <c r="S273" i="1"/>
  <c r="W273" i="1"/>
  <c r="X273" i="1"/>
  <c r="Z273" i="1"/>
  <c r="Y273" i="1"/>
  <c r="R273" i="1"/>
  <c r="AA273" i="1"/>
  <c r="AB273" i="1"/>
  <c r="T273" i="1"/>
  <c r="V273" i="1"/>
  <c r="AC265" i="1"/>
  <c r="S265" i="1"/>
  <c r="V265" i="1"/>
  <c r="W265" i="1"/>
  <c r="X265" i="1"/>
  <c r="Z265" i="1"/>
  <c r="Y265" i="1"/>
  <c r="R265" i="1"/>
  <c r="AA265" i="1"/>
  <c r="AB265" i="1"/>
  <c r="T265" i="1"/>
  <c r="AC257" i="1"/>
  <c r="S257" i="1"/>
  <c r="X257" i="1"/>
  <c r="Z257" i="1"/>
  <c r="Y257" i="1"/>
  <c r="R257" i="1"/>
  <c r="AA257" i="1"/>
  <c r="AB257" i="1"/>
  <c r="T257" i="1"/>
  <c r="V257" i="1"/>
  <c r="W257" i="1"/>
  <c r="AC249" i="1"/>
  <c r="S249" i="1"/>
  <c r="W249" i="1"/>
  <c r="X249" i="1"/>
  <c r="T249" i="1"/>
  <c r="V249" i="1"/>
  <c r="Y249" i="1"/>
  <c r="R249" i="1"/>
  <c r="Z249" i="1"/>
  <c r="AA249" i="1"/>
  <c r="AB249" i="1"/>
  <c r="AC241" i="1"/>
  <c r="S241" i="1"/>
  <c r="Y241" i="1"/>
  <c r="R241" i="1"/>
  <c r="Z241" i="1"/>
  <c r="AA241" i="1"/>
  <c r="AB241" i="1"/>
  <c r="V241" i="1"/>
  <c r="W241" i="1"/>
  <c r="X241" i="1"/>
  <c r="T241" i="1"/>
  <c r="AC233" i="1"/>
  <c r="S233" i="1"/>
  <c r="R233" i="1"/>
  <c r="Z233" i="1"/>
  <c r="AA233" i="1"/>
  <c r="AB233" i="1"/>
  <c r="T233" i="1"/>
  <c r="V233" i="1"/>
  <c r="W233" i="1"/>
  <c r="X233" i="1"/>
  <c r="Y233" i="1"/>
  <c r="AC225" i="1"/>
  <c r="S225" i="1"/>
  <c r="X225" i="1"/>
  <c r="Y225" i="1"/>
  <c r="R225" i="1"/>
  <c r="Z225" i="1"/>
  <c r="AA225" i="1"/>
  <c r="AB225" i="1"/>
  <c r="T225" i="1"/>
  <c r="V225" i="1"/>
  <c r="W225" i="1"/>
  <c r="AC217" i="1"/>
  <c r="S217" i="1"/>
  <c r="T217" i="1"/>
  <c r="V217" i="1"/>
  <c r="W217" i="1"/>
  <c r="X217" i="1"/>
  <c r="Z217" i="1"/>
  <c r="R217" i="1"/>
  <c r="Y217" i="1"/>
  <c r="AA217" i="1"/>
  <c r="AB217" i="1"/>
  <c r="AC209" i="1"/>
  <c r="S209" i="1"/>
  <c r="V209" i="1"/>
  <c r="W209" i="1"/>
  <c r="X209" i="1"/>
  <c r="Y209" i="1"/>
  <c r="R209" i="1"/>
  <c r="Z209" i="1"/>
  <c r="AA209" i="1"/>
  <c r="AB209" i="1"/>
  <c r="T209" i="1"/>
  <c r="AC201" i="1"/>
  <c r="S201" i="1"/>
  <c r="R201" i="1"/>
  <c r="Z201" i="1"/>
  <c r="AA201" i="1"/>
  <c r="AB201" i="1"/>
  <c r="T201" i="1"/>
  <c r="V201" i="1"/>
  <c r="W201" i="1"/>
  <c r="X201" i="1"/>
  <c r="Y201" i="1"/>
  <c r="AC193" i="1"/>
  <c r="S193" i="1"/>
  <c r="X193" i="1"/>
  <c r="Y193" i="1"/>
  <c r="R193" i="1"/>
  <c r="Z193" i="1"/>
  <c r="AA193" i="1"/>
  <c r="AB193" i="1"/>
  <c r="T193" i="1"/>
  <c r="V193" i="1"/>
  <c r="W193" i="1"/>
  <c r="AC185" i="1"/>
  <c r="S185" i="1"/>
  <c r="V185" i="1"/>
  <c r="W185" i="1"/>
  <c r="X185" i="1"/>
  <c r="Z185" i="1"/>
  <c r="R185" i="1"/>
  <c r="Y185" i="1"/>
  <c r="AA185" i="1"/>
  <c r="AB185" i="1"/>
  <c r="T185" i="1"/>
  <c r="AC177" i="1"/>
  <c r="AB177" i="1"/>
  <c r="T177" i="1"/>
  <c r="V177" i="1"/>
  <c r="W177" i="1"/>
  <c r="X177" i="1"/>
  <c r="Y177" i="1"/>
  <c r="R177" i="1"/>
  <c r="Z177" i="1"/>
  <c r="AA177" i="1"/>
  <c r="S177" i="1"/>
  <c r="AC169" i="1"/>
  <c r="S169" i="1"/>
  <c r="X169" i="1"/>
  <c r="Y169" i="1"/>
  <c r="R169" i="1"/>
  <c r="Z169" i="1"/>
  <c r="AA169" i="1"/>
  <c r="AB169" i="1"/>
  <c r="T169" i="1"/>
  <c r="V169" i="1"/>
  <c r="W169" i="1"/>
  <c r="AC161" i="1"/>
  <c r="AA161" i="1"/>
  <c r="AB161" i="1"/>
  <c r="T161" i="1"/>
  <c r="V161" i="1"/>
  <c r="W161" i="1"/>
  <c r="X161" i="1"/>
  <c r="Y161" i="1"/>
  <c r="S161" i="1"/>
  <c r="R161" i="1"/>
  <c r="Z161" i="1"/>
  <c r="AC153" i="1"/>
  <c r="S153" i="1"/>
  <c r="W153" i="1"/>
  <c r="X153" i="1"/>
  <c r="Z153" i="1"/>
  <c r="R153" i="1"/>
  <c r="Y153" i="1"/>
  <c r="AA153" i="1"/>
  <c r="AB153" i="1"/>
  <c r="T153" i="1"/>
  <c r="V153" i="1"/>
  <c r="AC145" i="1"/>
  <c r="S145" i="1"/>
  <c r="W145" i="1"/>
  <c r="Z145" i="1"/>
  <c r="AA145" i="1"/>
  <c r="R145" i="1"/>
  <c r="X145" i="1"/>
  <c r="V145" i="1"/>
  <c r="Y145" i="1"/>
  <c r="AB145" i="1"/>
  <c r="T145" i="1"/>
  <c r="AC137" i="1"/>
  <c r="S137" i="1"/>
  <c r="X137" i="1"/>
  <c r="W137" i="1"/>
  <c r="Y137" i="1"/>
  <c r="Z137" i="1"/>
  <c r="R137" i="1"/>
  <c r="AA137" i="1"/>
  <c r="AB137" i="1"/>
  <c r="T137" i="1"/>
  <c r="V137" i="1"/>
  <c r="AC129" i="1"/>
  <c r="S129" i="1"/>
  <c r="AB129" i="1"/>
  <c r="T129" i="1"/>
  <c r="V129" i="1"/>
  <c r="X129" i="1"/>
  <c r="W129" i="1"/>
  <c r="Y129" i="1"/>
  <c r="Z129" i="1"/>
  <c r="R129" i="1"/>
  <c r="AA129" i="1"/>
  <c r="AC121" i="1"/>
  <c r="S121" i="1"/>
  <c r="R121" i="1"/>
  <c r="AA121" i="1"/>
  <c r="AB121" i="1"/>
  <c r="T121" i="1"/>
  <c r="W121" i="1"/>
  <c r="X121" i="1"/>
  <c r="V121" i="1"/>
  <c r="Y121" i="1"/>
  <c r="Z121" i="1"/>
  <c r="AC113" i="1"/>
  <c r="S113" i="1"/>
  <c r="X113" i="1"/>
  <c r="W113" i="1"/>
  <c r="Y113" i="1"/>
  <c r="Z113" i="1"/>
  <c r="R113" i="1"/>
  <c r="AA113" i="1"/>
  <c r="AB113" i="1"/>
  <c r="T113" i="1"/>
  <c r="V113" i="1"/>
  <c r="AC105" i="1"/>
  <c r="S105" i="1"/>
  <c r="Z105" i="1"/>
  <c r="R105" i="1"/>
  <c r="AA105" i="1"/>
  <c r="AB105" i="1"/>
  <c r="T105" i="1"/>
  <c r="V105" i="1"/>
  <c r="X105" i="1"/>
  <c r="W105" i="1"/>
  <c r="Y105" i="1"/>
  <c r="AC97" i="1"/>
  <c r="S97" i="1"/>
  <c r="Y97" i="1"/>
  <c r="Z97" i="1"/>
  <c r="R97" i="1"/>
  <c r="AA97" i="1"/>
  <c r="AB97" i="1"/>
  <c r="T97" i="1"/>
  <c r="V97" i="1"/>
  <c r="W97" i="1"/>
  <c r="X97" i="1"/>
  <c r="AC89" i="1"/>
  <c r="S89" i="1"/>
  <c r="X89" i="1"/>
  <c r="V89" i="1"/>
  <c r="Y89" i="1"/>
  <c r="Z89" i="1"/>
  <c r="R89" i="1"/>
  <c r="AA89" i="1"/>
  <c r="AB89" i="1"/>
  <c r="T89" i="1"/>
  <c r="W89" i="1"/>
  <c r="AC81" i="1"/>
  <c r="S81" i="1"/>
  <c r="R81" i="1"/>
  <c r="AA81" i="1"/>
  <c r="AB81" i="1"/>
  <c r="T81" i="1"/>
  <c r="V81" i="1"/>
  <c r="X81" i="1"/>
  <c r="W81" i="1"/>
  <c r="Y81" i="1"/>
  <c r="Z81" i="1"/>
  <c r="AC73" i="1"/>
  <c r="S73" i="1"/>
  <c r="V73" i="1"/>
  <c r="X73" i="1"/>
  <c r="W73" i="1"/>
  <c r="Y73" i="1"/>
  <c r="Z73" i="1"/>
  <c r="R73" i="1"/>
  <c r="AA73" i="1"/>
  <c r="AB73" i="1"/>
  <c r="T73" i="1"/>
  <c r="AC65" i="1"/>
  <c r="S65" i="1"/>
  <c r="Y65" i="1"/>
  <c r="Z65" i="1"/>
  <c r="R65" i="1"/>
  <c r="AA65" i="1"/>
  <c r="AB65" i="1"/>
  <c r="T65" i="1"/>
  <c r="V65" i="1"/>
  <c r="X65" i="1"/>
  <c r="W65" i="1"/>
  <c r="AC57" i="1"/>
  <c r="S57" i="1"/>
  <c r="W57" i="1"/>
  <c r="X57" i="1"/>
  <c r="V57" i="1"/>
  <c r="Y57" i="1"/>
  <c r="Z57" i="1"/>
  <c r="R57" i="1"/>
  <c r="AA57" i="1"/>
  <c r="AB57" i="1"/>
  <c r="T57" i="1"/>
  <c r="AC49" i="1"/>
  <c r="S49" i="1"/>
  <c r="X49" i="1"/>
  <c r="W49" i="1"/>
  <c r="Y49" i="1"/>
  <c r="Z49" i="1"/>
  <c r="R49" i="1"/>
  <c r="AA49" i="1"/>
  <c r="AB49" i="1"/>
  <c r="T49" i="1"/>
  <c r="V49" i="1"/>
  <c r="AC41" i="1"/>
  <c r="S41" i="1"/>
  <c r="Z41" i="1"/>
  <c r="R41" i="1"/>
  <c r="AA41" i="1"/>
  <c r="W41" i="1"/>
  <c r="X41" i="1"/>
  <c r="T41" i="1"/>
  <c r="AB41" i="1"/>
  <c r="V41" i="1"/>
  <c r="Y41" i="1"/>
  <c r="AC33" i="1"/>
  <c r="S33" i="1"/>
  <c r="AA33" i="1"/>
  <c r="X33" i="1"/>
  <c r="T33" i="1"/>
  <c r="AB33" i="1"/>
  <c r="V33" i="1"/>
  <c r="W33" i="1"/>
  <c r="Y33" i="1"/>
  <c r="Z33" i="1"/>
  <c r="R33" i="1"/>
  <c r="AC25" i="1"/>
  <c r="S25" i="1"/>
  <c r="Z25" i="1"/>
  <c r="R25" i="1"/>
  <c r="AA25" i="1"/>
  <c r="T25" i="1"/>
  <c r="AB25" i="1"/>
  <c r="V25" i="1"/>
  <c r="W25" i="1"/>
  <c r="X25" i="1"/>
  <c r="Y25" i="1"/>
  <c r="AC17" i="1"/>
  <c r="S17" i="1"/>
  <c r="R17" i="1"/>
  <c r="AA17" i="1"/>
  <c r="T17" i="1"/>
  <c r="AB17" i="1"/>
  <c r="V17" i="1"/>
  <c r="W17" i="1"/>
  <c r="X17" i="1"/>
  <c r="Y17" i="1"/>
  <c r="Z17" i="1"/>
  <c r="AC3602" i="1"/>
  <c r="S3602" i="1"/>
  <c r="X3602" i="1"/>
  <c r="Y3602" i="1"/>
  <c r="Z3602" i="1"/>
  <c r="R3602" i="1"/>
  <c r="AA3602" i="1"/>
  <c r="T3602" i="1"/>
  <c r="AB3602" i="1"/>
  <c r="V3602" i="1"/>
  <c r="W3602" i="1"/>
  <c r="AC3538" i="1"/>
  <c r="S3538" i="1"/>
  <c r="AA3538" i="1"/>
  <c r="T3538" i="1"/>
  <c r="AB3538" i="1"/>
  <c r="V3538" i="1"/>
  <c r="W3538" i="1"/>
  <c r="X3538" i="1"/>
  <c r="Y3538" i="1"/>
  <c r="Z3538" i="1"/>
  <c r="R3538" i="1"/>
  <c r="AC3466" i="1"/>
  <c r="S3466" i="1"/>
  <c r="AB3466" i="1"/>
  <c r="T3466" i="1"/>
  <c r="AA3466" i="1"/>
  <c r="V3466" i="1"/>
  <c r="Z3466" i="1"/>
  <c r="W3466" i="1"/>
  <c r="X3466" i="1"/>
  <c r="Y3466" i="1"/>
  <c r="R3466" i="1"/>
  <c r="AC3410" i="1"/>
  <c r="Z3410" i="1"/>
  <c r="V3410" i="1"/>
  <c r="W3410" i="1"/>
  <c r="X3410" i="1"/>
  <c r="Y3410" i="1"/>
  <c r="R3410" i="1"/>
  <c r="AA3410" i="1"/>
  <c r="T3410" i="1"/>
  <c r="AB3410" i="1"/>
  <c r="S3410" i="1"/>
  <c r="AC3362" i="1"/>
  <c r="S3362" i="1"/>
  <c r="Z3362" i="1"/>
  <c r="R3362" i="1"/>
  <c r="AA3362" i="1"/>
  <c r="X3362" i="1"/>
  <c r="T3362" i="1"/>
  <c r="Y3362" i="1"/>
  <c r="V3362" i="1"/>
  <c r="AB3362" i="1"/>
  <c r="W3362" i="1"/>
  <c r="AC3290" i="1"/>
  <c r="AA3290" i="1"/>
  <c r="T3290" i="1"/>
  <c r="V3290" i="1"/>
  <c r="AB3290" i="1"/>
  <c r="W3290" i="1"/>
  <c r="X3290" i="1"/>
  <c r="Y3290" i="1"/>
  <c r="Z3290" i="1"/>
  <c r="R3290" i="1"/>
  <c r="S3290" i="1"/>
  <c r="AC3234" i="1"/>
  <c r="S3234" i="1"/>
  <c r="AA3234" i="1"/>
  <c r="T3234" i="1"/>
  <c r="V3234" i="1"/>
  <c r="AB3234" i="1"/>
  <c r="W3234" i="1"/>
  <c r="X3234" i="1"/>
  <c r="Y3234" i="1"/>
  <c r="Z3234" i="1"/>
  <c r="R3234" i="1"/>
  <c r="AC3170" i="1"/>
  <c r="S3170" i="1"/>
  <c r="W3170" i="1"/>
  <c r="X3170" i="1"/>
  <c r="Y3170" i="1"/>
  <c r="Z3170" i="1"/>
  <c r="R3170" i="1"/>
  <c r="AA3170" i="1"/>
  <c r="AB3170" i="1"/>
  <c r="V3170" i="1"/>
  <c r="T3170" i="1"/>
  <c r="AC3106" i="1"/>
  <c r="S3106" i="1"/>
  <c r="Z3106" i="1"/>
  <c r="R3106" i="1"/>
  <c r="AA3106" i="1"/>
  <c r="AB3106" i="1"/>
  <c r="V3106" i="1"/>
  <c r="T3106" i="1"/>
  <c r="W3106" i="1"/>
  <c r="X3106" i="1"/>
  <c r="Y3106" i="1"/>
  <c r="AC3034" i="1"/>
  <c r="S3034" i="1"/>
  <c r="V3034" i="1"/>
  <c r="T3034" i="1"/>
  <c r="W3034" i="1"/>
  <c r="X3034" i="1"/>
  <c r="Y3034" i="1"/>
  <c r="Z3034" i="1"/>
  <c r="R3034" i="1"/>
  <c r="AA3034" i="1"/>
  <c r="AB3034" i="1"/>
  <c r="AC2970" i="1"/>
  <c r="X2970" i="1"/>
  <c r="AA2970" i="1"/>
  <c r="T2970" i="1"/>
  <c r="AB2970" i="1"/>
  <c r="V2970" i="1"/>
  <c r="Y2970" i="1"/>
  <c r="Z2970" i="1"/>
  <c r="R2970" i="1"/>
  <c r="W2970" i="1"/>
  <c r="S2970" i="1"/>
  <c r="AC2914" i="1"/>
  <c r="S2914" i="1"/>
  <c r="V2914" i="1"/>
  <c r="W2914" i="1"/>
  <c r="X2914" i="1"/>
  <c r="Y2914" i="1"/>
  <c r="Z2914" i="1"/>
  <c r="R2914" i="1"/>
  <c r="AA2914" i="1"/>
  <c r="T2914" i="1"/>
  <c r="AB2914" i="1"/>
  <c r="AC2842" i="1"/>
  <c r="S2842" i="1"/>
  <c r="Y2842" i="1"/>
  <c r="Z2842" i="1"/>
  <c r="AB2842" i="1"/>
  <c r="R2842" i="1"/>
  <c r="T2842" i="1"/>
  <c r="AA2842" i="1"/>
  <c r="V2842" i="1"/>
  <c r="W2842" i="1"/>
  <c r="X2842" i="1"/>
  <c r="AC2786" i="1"/>
  <c r="S2786" i="1"/>
  <c r="Y2786" i="1"/>
  <c r="Z2786" i="1"/>
  <c r="R2786" i="1"/>
  <c r="AA2786" i="1"/>
  <c r="T2786" i="1"/>
  <c r="AB2786" i="1"/>
  <c r="V2786" i="1"/>
  <c r="W2786" i="1"/>
  <c r="X2786" i="1"/>
  <c r="AC2706" i="1"/>
  <c r="S2706" i="1"/>
  <c r="Z2706" i="1"/>
  <c r="AA2706" i="1"/>
  <c r="AB2706" i="1"/>
  <c r="T2706" i="1"/>
  <c r="R2706" i="1"/>
  <c r="V2706" i="1"/>
  <c r="W2706" i="1"/>
  <c r="X2706" i="1"/>
  <c r="Y2706" i="1"/>
  <c r="AC2642" i="1"/>
  <c r="S2642" i="1"/>
  <c r="Y2642" i="1"/>
  <c r="Z2642" i="1"/>
  <c r="AA2642" i="1"/>
  <c r="AB2642" i="1"/>
  <c r="T2642" i="1"/>
  <c r="R2642" i="1"/>
  <c r="V2642" i="1"/>
  <c r="W2642" i="1"/>
  <c r="X2642" i="1"/>
  <c r="AC2586" i="1"/>
  <c r="S2586" i="1"/>
  <c r="T2586" i="1"/>
  <c r="X2586" i="1"/>
  <c r="Y2586" i="1"/>
  <c r="W2586" i="1"/>
  <c r="Z2586" i="1"/>
  <c r="AA2586" i="1"/>
  <c r="R2586" i="1"/>
  <c r="AB2586" i="1"/>
  <c r="V2586" i="1"/>
  <c r="AC2522" i="1"/>
  <c r="S2522" i="1"/>
  <c r="X2522" i="1"/>
  <c r="Y2522" i="1"/>
  <c r="AA2522" i="1"/>
  <c r="Z2522" i="1"/>
  <c r="AB2522" i="1"/>
  <c r="R2522" i="1"/>
  <c r="T2522" i="1"/>
  <c r="V2522" i="1"/>
  <c r="W2522" i="1"/>
  <c r="AC2458" i="1"/>
  <c r="S2458" i="1"/>
  <c r="Y2458" i="1"/>
  <c r="AA2458" i="1"/>
  <c r="R2458" i="1"/>
  <c r="AB2458" i="1"/>
  <c r="Z2458" i="1"/>
  <c r="T2458" i="1"/>
  <c r="V2458" i="1"/>
  <c r="W2458" i="1"/>
  <c r="X2458" i="1"/>
  <c r="AC2370" i="1"/>
  <c r="S2370" i="1"/>
  <c r="AB2370" i="1"/>
  <c r="AA2370" i="1"/>
  <c r="T2370" i="1"/>
  <c r="V2370" i="1"/>
  <c r="W2370" i="1"/>
  <c r="X2370" i="1"/>
  <c r="Y2370" i="1"/>
  <c r="R2370" i="1"/>
  <c r="Z2370" i="1"/>
  <c r="AC3641" i="1"/>
  <c r="S3641" i="1"/>
  <c r="V3641" i="1"/>
  <c r="X3641" i="1"/>
  <c r="W3641" i="1"/>
  <c r="AA3641" i="1"/>
  <c r="Y3641" i="1"/>
  <c r="Z3641" i="1"/>
  <c r="T3641" i="1"/>
  <c r="R3641" i="1"/>
  <c r="AB3641" i="1"/>
  <c r="AC3585" i="1"/>
  <c r="S3585" i="1"/>
  <c r="Y3585" i="1"/>
  <c r="Z3585" i="1"/>
  <c r="T3585" i="1"/>
  <c r="R3585" i="1"/>
  <c r="AA3585" i="1"/>
  <c r="AB3585" i="1"/>
  <c r="V3585" i="1"/>
  <c r="W3585" i="1"/>
  <c r="X3585" i="1"/>
  <c r="AC3529" i="1"/>
  <c r="S3529" i="1"/>
  <c r="AA3529" i="1"/>
  <c r="AB3529" i="1"/>
  <c r="V3529" i="1"/>
  <c r="X3529" i="1"/>
  <c r="W3529" i="1"/>
  <c r="T3529" i="1"/>
  <c r="Y3529" i="1"/>
  <c r="Z3529" i="1"/>
  <c r="R3529" i="1"/>
  <c r="AC3481" i="1"/>
  <c r="S3481" i="1"/>
  <c r="AA3481" i="1"/>
  <c r="AB3481" i="1"/>
  <c r="W3481" i="1"/>
  <c r="X3481" i="1"/>
  <c r="V3481" i="1"/>
  <c r="Y3481" i="1"/>
  <c r="T3481" i="1"/>
  <c r="R3481" i="1"/>
  <c r="Z3481" i="1"/>
  <c r="AC3417" i="1"/>
  <c r="Y3417" i="1"/>
  <c r="Z3417" i="1"/>
  <c r="R3417" i="1"/>
  <c r="AA3417" i="1"/>
  <c r="AB3417" i="1"/>
  <c r="V3417" i="1"/>
  <c r="X3417" i="1"/>
  <c r="W3417" i="1"/>
  <c r="T3417" i="1"/>
  <c r="S3417" i="1"/>
  <c r="AC3361" i="1"/>
  <c r="S3361" i="1"/>
  <c r="Z3361" i="1"/>
  <c r="T3361" i="1"/>
  <c r="V3361" i="1"/>
  <c r="X3361" i="1"/>
  <c r="AA3361" i="1"/>
  <c r="AB3361" i="1"/>
  <c r="R3361" i="1"/>
  <c r="Y3361" i="1"/>
  <c r="W3361" i="1"/>
  <c r="AC3321" i="1"/>
  <c r="S3321" i="1"/>
  <c r="T3321" i="1"/>
  <c r="V3321" i="1"/>
  <c r="W3321" i="1"/>
  <c r="Y3321" i="1"/>
  <c r="X3321" i="1"/>
  <c r="Z3321" i="1"/>
  <c r="R3321" i="1"/>
  <c r="AA3321" i="1"/>
  <c r="AB3321" i="1"/>
  <c r="AC3265" i="1"/>
  <c r="S3265" i="1"/>
  <c r="Y3265" i="1"/>
  <c r="X3265" i="1"/>
  <c r="Z3265" i="1"/>
  <c r="R3265" i="1"/>
  <c r="AA3265" i="1"/>
  <c r="AB3265" i="1"/>
  <c r="T3265" i="1"/>
  <c r="V3265" i="1"/>
  <c r="W3265" i="1"/>
  <c r="AC3209" i="1"/>
  <c r="S3209" i="1"/>
  <c r="Z3209" i="1"/>
  <c r="R3209" i="1"/>
  <c r="AA3209" i="1"/>
  <c r="AB3209" i="1"/>
  <c r="T3209" i="1"/>
  <c r="V3209" i="1"/>
  <c r="W3209" i="1"/>
  <c r="Y3209" i="1"/>
  <c r="X3209" i="1"/>
  <c r="AC3153" i="1"/>
  <c r="S3153" i="1"/>
  <c r="V3153" i="1"/>
  <c r="W3153" i="1"/>
  <c r="Y3153" i="1"/>
  <c r="X3153" i="1"/>
  <c r="Z3153" i="1"/>
  <c r="R3153" i="1"/>
  <c r="AA3153" i="1"/>
  <c r="AB3153" i="1"/>
  <c r="T3153" i="1"/>
  <c r="AC3097" i="1"/>
  <c r="S3097" i="1"/>
  <c r="V3097" i="1"/>
  <c r="W3097" i="1"/>
  <c r="Y3097" i="1"/>
  <c r="X3097" i="1"/>
  <c r="Z3097" i="1"/>
  <c r="R3097" i="1"/>
  <c r="AA3097" i="1"/>
  <c r="AB3097" i="1"/>
  <c r="T3097" i="1"/>
  <c r="AC3041" i="1"/>
  <c r="S3041" i="1"/>
  <c r="AA3041" i="1"/>
  <c r="AB3041" i="1"/>
  <c r="T3041" i="1"/>
  <c r="V3041" i="1"/>
  <c r="W3041" i="1"/>
  <c r="Y3041" i="1"/>
  <c r="X3041" i="1"/>
  <c r="Z3041" i="1"/>
  <c r="R3041" i="1"/>
  <c r="AC2993" i="1"/>
  <c r="AA2993" i="1"/>
  <c r="AB2993" i="1"/>
  <c r="T2993" i="1"/>
  <c r="V2993" i="1"/>
  <c r="W2993" i="1"/>
  <c r="Y2993" i="1"/>
  <c r="Z2993" i="1"/>
  <c r="R2993" i="1"/>
  <c r="X2993" i="1"/>
  <c r="S2993" i="1"/>
  <c r="AC2961" i="1"/>
  <c r="S2961" i="1"/>
  <c r="Z2961" i="1"/>
  <c r="X2961" i="1"/>
  <c r="AA2961" i="1"/>
  <c r="Y2961" i="1"/>
  <c r="AB2961" i="1"/>
  <c r="T2961" i="1"/>
  <c r="R2961" i="1"/>
  <c r="V2961" i="1"/>
  <c r="W2961" i="1"/>
  <c r="AC2913" i="1"/>
  <c r="S2913" i="1"/>
  <c r="V2913" i="1"/>
  <c r="X2913" i="1"/>
  <c r="W2913" i="1"/>
  <c r="Y2913" i="1"/>
  <c r="Z2913" i="1"/>
  <c r="R2913" i="1"/>
  <c r="AA2913" i="1"/>
  <c r="AB2913" i="1"/>
  <c r="T2913" i="1"/>
  <c r="AC2881" i="1"/>
  <c r="S2881" i="1"/>
  <c r="AA2881" i="1"/>
  <c r="AB2881" i="1"/>
  <c r="T2881" i="1"/>
  <c r="V2881" i="1"/>
  <c r="X2881" i="1"/>
  <c r="W2881" i="1"/>
  <c r="Y2881" i="1"/>
  <c r="Z2881" i="1"/>
  <c r="R2881" i="1"/>
  <c r="AC2849" i="1"/>
  <c r="S2849" i="1"/>
  <c r="AA2849" i="1"/>
  <c r="AB2849" i="1"/>
  <c r="T2849" i="1"/>
  <c r="V2849" i="1"/>
  <c r="X2849" i="1"/>
  <c r="W2849" i="1"/>
  <c r="Y2849" i="1"/>
  <c r="Z2849" i="1"/>
  <c r="R2849" i="1"/>
  <c r="AC2817" i="1"/>
  <c r="X2817" i="1"/>
  <c r="W2817" i="1"/>
  <c r="Y2817" i="1"/>
  <c r="Z2817" i="1"/>
  <c r="R2817" i="1"/>
  <c r="AA2817" i="1"/>
  <c r="AB2817" i="1"/>
  <c r="T2817" i="1"/>
  <c r="V2817" i="1"/>
  <c r="S2817" i="1"/>
  <c r="AC2785" i="1"/>
  <c r="S2785" i="1"/>
  <c r="R2785" i="1"/>
  <c r="AA2785" i="1"/>
  <c r="AB2785" i="1"/>
  <c r="T2785" i="1"/>
  <c r="V2785" i="1"/>
  <c r="X2785" i="1"/>
  <c r="W2785" i="1"/>
  <c r="Y2785" i="1"/>
  <c r="Z2785" i="1"/>
  <c r="AC2753" i="1"/>
  <c r="S2753" i="1"/>
  <c r="Y2753" i="1"/>
  <c r="Z2753" i="1"/>
  <c r="R2753" i="1"/>
  <c r="AA2753" i="1"/>
  <c r="AB2753" i="1"/>
  <c r="T2753" i="1"/>
  <c r="V2753" i="1"/>
  <c r="X2753" i="1"/>
  <c r="W2753" i="1"/>
  <c r="AC2721" i="1"/>
  <c r="S2721" i="1"/>
  <c r="AB2721" i="1"/>
  <c r="T2721" i="1"/>
  <c r="V2721" i="1"/>
  <c r="X2721" i="1"/>
  <c r="W2721" i="1"/>
  <c r="Y2721" i="1"/>
  <c r="Z2721" i="1"/>
  <c r="R2721" i="1"/>
  <c r="AA2721" i="1"/>
  <c r="AC2689" i="1"/>
  <c r="S2689" i="1"/>
  <c r="R2689" i="1"/>
  <c r="AA2689" i="1"/>
  <c r="AB2689" i="1"/>
  <c r="T2689" i="1"/>
  <c r="V2689" i="1"/>
  <c r="X2689" i="1"/>
  <c r="W2689" i="1"/>
  <c r="Y2689" i="1"/>
  <c r="Z2689" i="1"/>
  <c r="AC2657" i="1"/>
  <c r="S2657" i="1"/>
  <c r="T2657" i="1"/>
  <c r="V2657" i="1"/>
  <c r="X2657" i="1"/>
  <c r="W2657" i="1"/>
  <c r="Y2657" i="1"/>
  <c r="Z2657" i="1"/>
  <c r="R2657" i="1"/>
  <c r="AB2657" i="1"/>
  <c r="AA2657" i="1"/>
  <c r="AC2625" i="1"/>
  <c r="S2625" i="1"/>
  <c r="V2625" i="1"/>
  <c r="X2625" i="1"/>
  <c r="W2625" i="1"/>
  <c r="Y2625" i="1"/>
  <c r="Z2625" i="1"/>
  <c r="R2625" i="1"/>
  <c r="AA2625" i="1"/>
  <c r="AB2625" i="1"/>
  <c r="T2625" i="1"/>
  <c r="AC2593" i="1"/>
  <c r="S2593" i="1"/>
  <c r="X2593" i="1"/>
  <c r="R2593" i="1"/>
  <c r="AA2593" i="1"/>
  <c r="AB2593" i="1"/>
  <c r="Z2593" i="1"/>
  <c r="T2593" i="1"/>
  <c r="V2593" i="1"/>
  <c r="W2593" i="1"/>
  <c r="Y2593" i="1"/>
  <c r="AC2561" i="1"/>
  <c r="S2561" i="1"/>
  <c r="T2561" i="1"/>
  <c r="V2561" i="1"/>
  <c r="W2561" i="1"/>
  <c r="Y2561" i="1"/>
  <c r="X2561" i="1"/>
  <c r="Z2561" i="1"/>
  <c r="R2561" i="1"/>
  <c r="AA2561" i="1"/>
  <c r="AB2561" i="1"/>
  <c r="AC2529" i="1"/>
  <c r="S2529" i="1"/>
  <c r="Z2529" i="1"/>
  <c r="R2529" i="1"/>
  <c r="AA2529" i="1"/>
  <c r="AB2529" i="1"/>
  <c r="T2529" i="1"/>
  <c r="W2529" i="1"/>
  <c r="V2529" i="1"/>
  <c r="X2529" i="1"/>
  <c r="Y2529" i="1"/>
  <c r="AC2497" i="1"/>
  <c r="S2497" i="1"/>
  <c r="AA2497" i="1"/>
  <c r="AB2497" i="1"/>
  <c r="T2497" i="1"/>
  <c r="W2497" i="1"/>
  <c r="V2497" i="1"/>
  <c r="X2497" i="1"/>
  <c r="Y2497" i="1"/>
  <c r="Z2497" i="1"/>
  <c r="R2497" i="1"/>
  <c r="AC2465" i="1"/>
  <c r="S2465" i="1"/>
  <c r="Z2465" i="1"/>
  <c r="R2465" i="1"/>
  <c r="AA2465" i="1"/>
  <c r="AB2465" i="1"/>
  <c r="T2465" i="1"/>
  <c r="W2465" i="1"/>
  <c r="V2465" i="1"/>
  <c r="X2465" i="1"/>
  <c r="Y2465" i="1"/>
  <c r="AC2433" i="1"/>
  <c r="S2433" i="1"/>
  <c r="Y2433" i="1"/>
  <c r="Z2433" i="1"/>
  <c r="R2433" i="1"/>
  <c r="AA2433" i="1"/>
  <c r="AB2433" i="1"/>
  <c r="T2433" i="1"/>
  <c r="W2433" i="1"/>
  <c r="V2433" i="1"/>
  <c r="X2433" i="1"/>
  <c r="AC2401" i="1"/>
  <c r="S2401" i="1"/>
  <c r="X2401" i="1"/>
  <c r="Y2401" i="1"/>
  <c r="Z2401" i="1"/>
  <c r="R2401" i="1"/>
  <c r="AA2401" i="1"/>
  <c r="AB2401" i="1"/>
  <c r="T2401" i="1"/>
  <c r="V2401" i="1"/>
  <c r="W2401" i="1"/>
  <c r="AC2369" i="1"/>
  <c r="Y2369" i="1"/>
  <c r="Z2369" i="1"/>
  <c r="R2369" i="1"/>
  <c r="AA2369" i="1"/>
  <c r="AB2369" i="1"/>
  <c r="T2369" i="1"/>
  <c r="W2369" i="1"/>
  <c r="V2369" i="1"/>
  <c r="X2369" i="1"/>
  <c r="S2369" i="1"/>
  <c r="AC2345" i="1"/>
  <c r="S2345" i="1"/>
  <c r="V2345" i="1"/>
  <c r="W2345" i="1"/>
  <c r="T2345" i="1"/>
  <c r="X2345" i="1"/>
  <c r="Y2345" i="1"/>
  <c r="Z2345" i="1"/>
  <c r="R2345" i="1"/>
  <c r="AA2345" i="1"/>
  <c r="AB2345" i="1"/>
  <c r="AC2313" i="1"/>
  <c r="S2313" i="1"/>
  <c r="X2313" i="1"/>
  <c r="Y2313" i="1"/>
  <c r="Z2313" i="1"/>
  <c r="R2313" i="1"/>
  <c r="AA2313" i="1"/>
  <c r="AB2313" i="1"/>
  <c r="V2313" i="1"/>
  <c r="W2313" i="1"/>
  <c r="T2313" i="1"/>
  <c r="AC2297" i="1"/>
  <c r="S2297" i="1"/>
  <c r="X2297" i="1"/>
  <c r="Y2297" i="1"/>
  <c r="Z2297" i="1"/>
  <c r="R2297" i="1"/>
  <c r="AA2297" i="1"/>
  <c r="AB2297" i="1"/>
  <c r="T2297" i="1"/>
  <c r="W2297" i="1"/>
  <c r="V2297" i="1"/>
  <c r="AC2265" i="1"/>
  <c r="S2265" i="1"/>
  <c r="T2265" i="1"/>
  <c r="W2265" i="1"/>
  <c r="V2265" i="1"/>
  <c r="X2265" i="1"/>
  <c r="Y2265" i="1"/>
  <c r="Z2265" i="1"/>
  <c r="R2265" i="1"/>
  <c r="AA2265" i="1"/>
  <c r="AB2265" i="1"/>
  <c r="AC2233" i="1"/>
  <c r="S2233" i="1"/>
  <c r="W2233" i="1"/>
  <c r="V2233" i="1"/>
  <c r="X2233" i="1"/>
  <c r="Y2233" i="1"/>
  <c r="Z2233" i="1"/>
  <c r="R2233" i="1"/>
  <c r="AA2233" i="1"/>
  <c r="AB2233" i="1"/>
  <c r="T2233" i="1"/>
  <c r="AC2201" i="1"/>
  <c r="S2201" i="1"/>
  <c r="Y2201" i="1"/>
  <c r="T2201" i="1"/>
  <c r="V2201" i="1"/>
  <c r="X2201" i="1"/>
  <c r="W2201" i="1"/>
  <c r="Z2201" i="1"/>
  <c r="R2201" i="1"/>
  <c r="AA2201" i="1"/>
  <c r="AB2201" i="1"/>
  <c r="AC2169" i="1"/>
  <c r="S2169" i="1"/>
  <c r="V2169" i="1"/>
  <c r="Y2169" i="1"/>
  <c r="W2169" i="1"/>
  <c r="Z2169" i="1"/>
  <c r="R2169" i="1"/>
  <c r="AA2169" i="1"/>
  <c r="AB2169" i="1"/>
  <c r="T2169" i="1"/>
  <c r="X2169" i="1"/>
  <c r="AC2137" i="1"/>
  <c r="S2137" i="1"/>
  <c r="V2137" i="1"/>
  <c r="X2137" i="1"/>
  <c r="W2137" i="1"/>
  <c r="Y2137" i="1"/>
  <c r="Z2137" i="1"/>
  <c r="R2137" i="1"/>
  <c r="AA2137" i="1"/>
  <c r="AB2137" i="1"/>
  <c r="T2137" i="1"/>
  <c r="AC2105" i="1"/>
  <c r="Z2105" i="1"/>
  <c r="R2105" i="1"/>
  <c r="AA2105" i="1"/>
  <c r="AB2105" i="1"/>
  <c r="V2105" i="1"/>
  <c r="T2105" i="1"/>
  <c r="W2105" i="1"/>
  <c r="X2105" i="1"/>
  <c r="Y2105" i="1"/>
  <c r="S2105" i="1"/>
  <c r="AC2073" i="1"/>
  <c r="S2073" i="1"/>
  <c r="W2073" i="1"/>
  <c r="X2073" i="1"/>
  <c r="Y2073" i="1"/>
  <c r="Z2073" i="1"/>
  <c r="R2073" i="1"/>
  <c r="AA2073" i="1"/>
  <c r="AB2073" i="1"/>
  <c r="V2073" i="1"/>
  <c r="T2073" i="1"/>
  <c r="AC2041" i="1"/>
  <c r="S2041" i="1"/>
  <c r="AA2041" i="1"/>
  <c r="AB2041" i="1"/>
  <c r="V2041" i="1"/>
  <c r="T2041" i="1"/>
  <c r="W2041" i="1"/>
  <c r="X2041" i="1"/>
  <c r="Y2041" i="1"/>
  <c r="Z2041" i="1"/>
  <c r="R2041" i="1"/>
  <c r="AC2009" i="1"/>
  <c r="S2009" i="1"/>
  <c r="W2009" i="1"/>
  <c r="X2009" i="1"/>
  <c r="Y2009" i="1"/>
  <c r="Z2009" i="1"/>
  <c r="R2009" i="1"/>
  <c r="AA2009" i="1"/>
  <c r="V2009" i="1"/>
  <c r="AB2009" i="1"/>
  <c r="T2009" i="1"/>
  <c r="AC1977" i="1"/>
  <c r="S1977" i="1"/>
  <c r="V1977" i="1"/>
  <c r="T1977" i="1"/>
  <c r="W1977" i="1"/>
  <c r="X1977" i="1"/>
  <c r="Y1977" i="1"/>
  <c r="Z1977" i="1"/>
  <c r="R1977" i="1"/>
  <c r="AA1977" i="1"/>
  <c r="AB1977" i="1"/>
  <c r="AC1945" i="1"/>
  <c r="S1945" i="1"/>
  <c r="AB1945" i="1"/>
  <c r="V1945" i="1"/>
  <c r="T1945" i="1"/>
  <c r="W1945" i="1"/>
  <c r="X1945" i="1"/>
  <c r="Y1945" i="1"/>
  <c r="Z1945" i="1"/>
  <c r="R1945" i="1"/>
  <c r="AA1945" i="1"/>
  <c r="AC1913" i="1"/>
  <c r="AB1913" i="1"/>
  <c r="V1913" i="1"/>
  <c r="T1913" i="1"/>
  <c r="W1913" i="1"/>
  <c r="X1913" i="1"/>
  <c r="Y1913" i="1"/>
  <c r="Z1913" i="1"/>
  <c r="R1913" i="1"/>
  <c r="AA1913" i="1"/>
  <c r="S1913" i="1"/>
  <c r="AC1881" i="1"/>
  <c r="S1881" i="1"/>
  <c r="R1881" i="1"/>
  <c r="AA1881" i="1"/>
  <c r="AB1881" i="1"/>
  <c r="V1881" i="1"/>
  <c r="T1881" i="1"/>
  <c r="W1881" i="1"/>
  <c r="X1881" i="1"/>
  <c r="Y1881" i="1"/>
  <c r="Z1881" i="1"/>
  <c r="AC1849" i="1"/>
  <c r="S1849" i="1"/>
  <c r="R1849" i="1"/>
  <c r="AA1849" i="1"/>
  <c r="AB1849" i="1"/>
  <c r="V1849" i="1"/>
  <c r="T1849" i="1"/>
  <c r="W1849" i="1"/>
  <c r="X1849" i="1"/>
  <c r="Y1849" i="1"/>
  <c r="Z1849" i="1"/>
  <c r="AC1817" i="1"/>
  <c r="S1817" i="1"/>
  <c r="W1817" i="1"/>
  <c r="X1817" i="1"/>
  <c r="AA1817" i="1"/>
  <c r="T1817" i="1"/>
  <c r="AB1817" i="1"/>
  <c r="V1817" i="1"/>
  <c r="Y1817" i="1"/>
  <c r="Z1817" i="1"/>
  <c r="R1817" i="1"/>
  <c r="AC1785" i="1"/>
  <c r="S1785" i="1"/>
  <c r="W1785" i="1"/>
  <c r="AA1785" i="1"/>
  <c r="AB1785" i="1"/>
  <c r="T1785" i="1"/>
  <c r="R1785" i="1"/>
  <c r="V1785" i="1"/>
  <c r="X1785" i="1"/>
  <c r="Y1785" i="1"/>
  <c r="Z1785" i="1"/>
  <c r="AC1713" i="1"/>
  <c r="S1713" i="1"/>
  <c r="AB1713" i="1"/>
  <c r="R1713" i="1"/>
  <c r="T1713" i="1"/>
  <c r="AA1713" i="1"/>
  <c r="V1713" i="1"/>
  <c r="W1713" i="1"/>
  <c r="X1713" i="1"/>
  <c r="Y1713" i="1"/>
  <c r="Z1713" i="1"/>
  <c r="AC3664" i="1"/>
  <c r="S3664" i="1"/>
  <c r="W3664" i="1"/>
  <c r="Y3664" i="1"/>
  <c r="R3664" i="1"/>
  <c r="Z3664" i="1"/>
  <c r="AA3664" i="1"/>
  <c r="V3664" i="1"/>
  <c r="AB3664" i="1"/>
  <c r="X3664" i="1"/>
  <c r="T3664" i="1"/>
  <c r="AC3640" i="1"/>
  <c r="R3640" i="1"/>
  <c r="Z3640" i="1"/>
  <c r="AA3640" i="1"/>
  <c r="X3640" i="1"/>
  <c r="AB3640" i="1"/>
  <c r="V3640" i="1"/>
  <c r="T3640" i="1"/>
  <c r="W3640" i="1"/>
  <c r="Y3640" i="1"/>
  <c r="S3640" i="1"/>
  <c r="AC3616" i="1"/>
  <c r="S3616" i="1"/>
  <c r="X3616" i="1"/>
  <c r="T3616" i="1"/>
  <c r="V3616" i="1"/>
  <c r="W3616" i="1"/>
  <c r="Y3616" i="1"/>
  <c r="R3616" i="1"/>
  <c r="Z3616" i="1"/>
  <c r="AA3616" i="1"/>
  <c r="AB3616" i="1"/>
  <c r="AC3592" i="1"/>
  <c r="S3592" i="1"/>
  <c r="T3592" i="1"/>
  <c r="V3592" i="1"/>
  <c r="W3592" i="1"/>
  <c r="Y3592" i="1"/>
  <c r="R3592" i="1"/>
  <c r="Z3592" i="1"/>
  <c r="AA3592" i="1"/>
  <c r="AB3592" i="1"/>
  <c r="X3592" i="1"/>
  <c r="AC3568" i="1"/>
  <c r="S3568" i="1"/>
  <c r="AA3568" i="1"/>
  <c r="AB3568" i="1"/>
  <c r="T3568" i="1"/>
  <c r="X3568" i="1"/>
  <c r="V3568" i="1"/>
  <c r="Z3568" i="1"/>
  <c r="R3568" i="1"/>
  <c r="Y3568" i="1"/>
  <c r="W3568" i="1"/>
  <c r="AC3544" i="1"/>
  <c r="S3544" i="1"/>
  <c r="X3544" i="1"/>
  <c r="V3544" i="1"/>
  <c r="W3544" i="1"/>
  <c r="Y3544" i="1"/>
  <c r="R3544" i="1"/>
  <c r="Z3544" i="1"/>
  <c r="AA3544" i="1"/>
  <c r="AB3544" i="1"/>
  <c r="T3544" i="1"/>
  <c r="AC3520" i="1"/>
  <c r="S3520" i="1"/>
  <c r="AB3520" i="1"/>
  <c r="T3520" i="1"/>
  <c r="X3520" i="1"/>
  <c r="V3520" i="1"/>
  <c r="W3520" i="1"/>
  <c r="Y3520" i="1"/>
  <c r="R3520" i="1"/>
  <c r="Z3520" i="1"/>
  <c r="AA3520" i="1"/>
  <c r="AC3496" i="1"/>
  <c r="S3496" i="1"/>
  <c r="AA3496" i="1"/>
  <c r="X3496" i="1"/>
  <c r="AB3496" i="1"/>
  <c r="T3496" i="1"/>
  <c r="V3496" i="1"/>
  <c r="Z3496" i="1"/>
  <c r="R3496" i="1"/>
  <c r="Y3496" i="1"/>
  <c r="W3496" i="1"/>
  <c r="AC3472" i="1"/>
  <c r="S3472" i="1"/>
  <c r="W3472" i="1"/>
  <c r="X3472" i="1"/>
  <c r="Z3472" i="1"/>
  <c r="R3472" i="1"/>
  <c r="Y3472" i="1"/>
  <c r="AA3472" i="1"/>
  <c r="AB3472" i="1"/>
  <c r="T3472" i="1"/>
  <c r="V3472" i="1"/>
  <c r="AC3448" i="1"/>
  <c r="S3448" i="1"/>
  <c r="Y3448" i="1"/>
  <c r="R3448" i="1"/>
  <c r="Z3448" i="1"/>
  <c r="AA3448" i="1"/>
  <c r="X3448" i="1"/>
  <c r="AB3448" i="1"/>
  <c r="T3448" i="1"/>
  <c r="V3448" i="1"/>
  <c r="W3448" i="1"/>
  <c r="AC3432" i="1"/>
  <c r="W3432" i="1"/>
  <c r="X3432" i="1"/>
  <c r="Z3432" i="1"/>
  <c r="R3432" i="1"/>
  <c r="Y3432" i="1"/>
  <c r="AA3432" i="1"/>
  <c r="AB3432" i="1"/>
  <c r="T3432" i="1"/>
  <c r="V3432" i="1"/>
  <c r="S3432" i="1"/>
  <c r="AC3416" i="1"/>
  <c r="S3416" i="1"/>
  <c r="AB3416" i="1"/>
  <c r="T3416" i="1"/>
  <c r="V3416" i="1"/>
  <c r="W3416" i="1"/>
  <c r="X3416" i="1"/>
  <c r="Y3416" i="1"/>
  <c r="R3416" i="1"/>
  <c r="Z3416" i="1"/>
  <c r="AA3416" i="1"/>
  <c r="AC3400" i="1"/>
  <c r="S3400" i="1"/>
  <c r="T3400" i="1"/>
  <c r="V3400" i="1"/>
  <c r="W3400" i="1"/>
  <c r="X3400" i="1"/>
  <c r="Z3400" i="1"/>
  <c r="R3400" i="1"/>
  <c r="Y3400" i="1"/>
  <c r="AA3400" i="1"/>
  <c r="AB3400" i="1"/>
  <c r="AC3392" i="1"/>
  <c r="S3392" i="1"/>
  <c r="V3392" i="1"/>
  <c r="W3392" i="1"/>
  <c r="Y3392" i="1"/>
  <c r="R3392" i="1"/>
  <c r="Z3392" i="1"/>
  <c r="AA3392" i="1"/>
  <c r="X3392" i="1"/>
  <c r="T3392" i="1"/>
  <c r="AB3392" i="1"/>
  <c r="AC3376" i="1"/>
  <c r="S3376" i="1"/>
  <c r="Y3376" i="1"/>
  <c r="R3376" i="1"/>
  <c r="V3376" i="1"/>
  <c r="W3376" i="1"/>
  <c r="Z3376" i="1"/>
  <c r="AB3376" i="1"/>
  <c r="AA3376" i="1"/>
  <c r="T3376" i="1"/>
  <c r="X3376" i="1"/>
  <c r="AC3368" i="1"/>
  <c r="S3368" i="1"/>
  <c r="AB3368" i="1"/>
  <c r="Z3368" i="1"/>
  <c r="T3368" i="1"/>
  <c r="X3368" i="1"/>
  <c r="Y3368" i="1"/>
  <c r="AA3368" i="1"/>
  <c r="V3368" i="1"/>
  <c r="R3368" i="1"/>
  <c r="W3368" i="1"/>
  <c r="AC3360" i="1"/>
  <c r="S3360" i="1"/>
  <c r="AB3360" i="1"/>
  <c r="AA3360" i="1"/>
  <c r="T3360" i="1"/>
  <c r="X3360" i="1"/>
  <c r="Y3360" i="1"/>
  <c r="R3360" i="1"/>
  <c r="V3360" i="1"/>
  <c r="W3360" i="1"/>
  <c r="Z3360" i="1"/>
  <c r="AC3352" i="1"/>
  <c r="S3352" i="1"/>
  <c r="Y3352" i="1"/>
  <c r="AA3352" i="1"/>
  <c r="V3352" i="1"/>
  <c r="R3352" i="1"/>
  <c r="W3352" i="1"/>
  <c r="AB3352" i="1"/>
  <c r="Z3352" i="1"/>
  <c r="T3352" i="1"/>
  <c r="X3352" i="1"/>
  <c r="AC3344" i="1"/>
  <c r="Y3344" i="1"/>
  <c r="R3344" i="1"/>
  <c r="V3344" i="1"/>
  <c r="W3344" i="1"/>
  <c r="Z3344" i="1"/>
  <c r="AB3344" i="1"/>
  <c r="AA3344" i="1"/>
  <c r="T3344" i="1"/>
  <c r="X3344" i="1"/>
  <c r="S3344" i="1"/>
  <c r="AC3336" i="1"/>
  <c r="S3336" i="1"/>
  <c r="AA3336" i="1"/>
  <c r="V3336" i="1"/>
  <c r="R3336" i="1"/>
  <c r="W3336" i="1"/>
  <c r="AB3336" i="1"/>
  <c r="Z3336" i="1"/>
  <c r="X3336" i="1"/>
  <c r="Y3336" i="1"/>
  <c r="T3336" i="1"/>
  <c r="AC3328" i="1"/>
  <c r="S3328" i="1"/>
  <c r="T3328" i="1"/>
  <c r="V3328" i="1"/>
  <c r="W3328" i="1"/>
  <c r="X3328" i="1"/>
  <c r="Y3328" i="1"/>
  <c r="R3328" i="1"/>
  <c r="Z3328" i="1"/>
  <c r="AB3328" i="1"/>
  <c r="AA3328" i="1"/>
  <c r="AC3320" i="1"/>
  <c r="S3320" i="1"/>
  <c r="X3320" i="1"/>
  <c r="Y3320" i="1"/>
  <c r="R3320" i="1"/>
  <c r="Z3320" i="1"/>
  <c r="AB3320" i="1"/>
  <c r="AA3320" i="1"/>
  <c r="T3320" i="1"/>
  <c r="V3320" i="1"/>
  <c r="W3320" i="1"/>
  <c r="AC3312" i="1"/>
  <c r="S3312" i="1"/>
  <c r="AA3312" i="1"/>
  <c r="AB3312" i="1"/>
  <c r="R3312" i="1"/>
  <c r="T3312" i="1"/>
  <c r="V3312" i="1"/>
  <c r="W3312" i="1"/>
  <c r="X3312" i="1"/>
  <c r="Y3312" i="1"/>
  <c r="Z3312" i="1"/>
  <c r="AC3304" i="1"/>
  <c r="S3304" i="1"/>
  <c r="Y3304" i="1"/>
  <c r="AA3304" i="1"/>
  <c r="R3304" i="1"/>
  <c r="AB3304" i="1"/>
  <c r="Z3304" i="1"/>
  <c r="T3304" i="1"/>
  <c r="V3304" i="1"/>
  <c r="W3304" i="1"/>
  <c r="X3304" i="1"/>
  <c r="AC3296" i="1"/>
  <c r="S3296" i="1"/>
  <c r="X3296" i="1"/>
  <c r="Y3296" i="1"/>
  <c r="R3296" i="1"/>
  <c r="Z3296" i="1"/>
  <c r="AB3296" i="1"/>
  <c r="AA3296" i="1"/>
  <c r="T3296" i="1"/>
  <c r="V3296" i="1"/>
  <c r="W3296" i="1"/>
  <c r="AC3288" i="1"/>
  <c r="S3288" i="1"/>
  <c r="V3288" i="1"/>
  <c r="W3288" i="1"/>
  <c r="X3288" i="1"/>
  <c r="Y3288" i="1"/>
  <c r="R3288" i="1"/>
  <c r="Z3288" i="1"/>
  <c r="AB3288" i="1"/>
  <c r="AA3288" i="1"/>
  <c r="T3288" i="1"/>
  <c r="AC3280" i="1"/>
  <c r="S3280" i="1"/>
  <c r="Y3280" i="1"/>
  <c r="Z3280" i="1"/>
  <c r="R3280" i="1"/>
  <c r="AB3280" i="1"/>
  <c r="AA3280" i="1"/>
  <c r="T3280" i="1"/>
  <c r="W3280" i="1"/>
  <c r="X3280" i="1"/>
  <c r="V3280" i="1"/>
  <c r="AC3272" i="1"/>
  <c r="V3272" i="1"/>
  <c r="W3272" i="1"/>
  <c r="X3272" i="1"/>
  <c r="Y3272" i="1"/>
  <c r="AA3272" i="1"/>
  <c r="R3272" i="1"/>
  <c r="AB3272" i="1"/>
  <c r="Z3272" i="1"/>
  <c r="T3272" i="1"/>
  <c r="S3272" i="1"/>
  <c r="AC3264" i="1"/>
  <c r="S3264" i="1"/>
  <c r="V3264" i="1"/>
  <c r="W3264" i="1"/>
  <c r="X3264" i="1"/>
  <c r="Y3264" i="1"/>
  <c r="R3264" i="1"/>
  <c r="Z3264" i="1"/>
  <c r="AB3264" i="1"/>
  <c r="AA3264" i="1"/>
  <c r="T3264" i="1"/>
  <c r="AC3256" i="1"/>
  <c r="AB3256" i="1"/>
  <c r="AA3256" i="1"/>
  <c r="T3256" i="1"/>
  <c r="V3256" i="1"/>
  <c r="W3256" i="1"/>
  <c r="X3256" i="1"/>
  <c r="Y3256" i="1"/>
  <c r="R3256" i="1"/>
  <c r="Z3256" i="1"/>
  <c r="S3256" i="1"/>
  <c r="AC3248" i="1"/>
  <c r="S3248" i="1"/>
  <c r="T3248" i="1"/>
  <c r="V3248" i="1"/>
  <c r="W3248" i="1"/>
  <c r="X3248" i="1"/>
  <c r="Y3248" i="1"/>
  <c r="AA3248" i="1"/>
  <c r="Z3248" i="1"/>
  <c r="AB3248" i="1"/>
  <c r="R3248" i="1"/>
  <c r="AC3240" i="1"/>
  <c r="S3240" i="1"/>
  <c r="T3240" i="1"/>
  <c r="V3240" i="1"/>
  <c r="W3240" i="1"/>
  <c r="X3240" i="1"/>
  <c r="Y3240" i="1"/>
  <c r="AA3240" i="1"/>
  <c r="R3240" i="1"/>
  <c r="AB3240" i="1"/>
  <c r="Z3240" i="1"/>
  <c r="AC3232" i="1"/>
  <c r="S3232" i="1"/>
  <c r="X3232" i="1"/>
  <c r="Y3232" i="1"/>
  <c r="R3232" i="1"/>
  <c r="Z3232" i="1"/>
  <c r="AB3232" i="1"/>
  <c r="AA3232" i="1"/>
  <c r="T3232" i="1"/>
  <c r="V3232" i="1"/>
  <c r="W3232" i="1"/>
  <c r="AC3224" i="1"/>
  <c r="S3224" i="1"/>
  <c r="T3224" i="1"/>
  <c r="V3224" i="1"/>
  <c r="W3224" i="1"/>
  <c r="X3224" i="1"/>
  <c r="Y3224" i="1"/>
  <c r="R3224" i="1"/>
  <c r="Z3224" i="1"/>
  <c r="AB3224" i="1"/>
  <c r="AA3224" i="1"/>
  <c r="AC3216" i="1"/>
  <c r="S3216" i="1"/>
  <c r="Y3216" i="1"/>
  <c r="Z3216" i="1"/>
  <c r="R3216" i="1"/>
  <c r="AB3216" i="1"/>
  <c r="AA3216" i="1"/>
  <c r="T3216" i="1"/>
  <c r="V3216" i="1"/>
  <c r="W3216" i="1"/>
  <c r="X3216" i="1"/>
  <c r="AC3208" i="1"/>
  <c r="S3208" i="1"/>
  <c r="X3208" i="1"/>
  <c r="Y3208" i="1"/>
  <c r="Z3208" i="1"/>
  <c r="R3208" i="1"/>
  <c r="AB3208" i="1"/>
  <c r="AA3208" i="1"/>
  <c r="T3208" i="1"/>
  <c r="V3208" i="1"/>
  <c r="W3208" i="1"/>
  <c r="AC3200" i="1"/>
  <c r="S3200" i="1"/>
  <c r="T3200" i="1"/>
  <c r="V3200" i="1"/>
  <c r="W3200" i="1"/>
  <c r="X3200" i="1"/>
  <c r="Y3200" i="1"/>
  <c r="Z3200" i="1"/>
  <c r="AA3200" i="1"/>
  <c r="AB3200" i="1"/>
  <c r="R3200" i="1"/>
  <c r="AC3192" i="1"/>
  <c r="S3192" i="1"/>
  <c r="R3192" i="1"/>
  <c r="AB3192" i="1"/>
  <c r="AA3192" i="1"/>
  <c r="T3192" i="1"/>
  <c r="V3192" i="1"/>
  <c r="W3192" i="1"/>
  <c r="X3192" i="1"/>
  <c r="Y3192" i="1"/>
  <c r="Z3192" i="1"/>
  <c r="AC3184" i="1"/>
  <c r="S3184" i="1"/>
  <c r="Y3184" i="1"/>
  <c r="Z3184" i="1"/>
  <c r="AA3184" i="1"/>
  <c r="AB3184" i="1"/>
  <c r="R3184" i="1"/>
  <c r="T3184" i="1"/>
  <c r="V3184" i="1"/>
  <c r="W3184" i="1"/>
  <c r="X3184" i="1"/>
  <c r="AC3176" i="1"/>
  <c r="S3176" i="1"/>
  <c r="T3176" i="1"/>
  <c r="V3176" i="1"/>
  <c r="W3176" i="1"/>
  <c r="X3176" i="1"/>
  <c r="Y3176" i="1"/>
  <c r="AA3176" i="1"/>
  <c r="AB3176" i="1"/>
  <c r="R3176" i="1"/>
  <c r="Z3176" i="1"/>
  <c r="AC3168" i="1"/>
  <c r="S3168" i="1"/>
  <c r="V3168" i="1"/>
  <c r="W3168" i="1"/>
  <c r="X3168" i="1"/>
  <c r="Y3168" i="1"/>
  <c r="Z3168" i="1"/>
  <c r="R3168" i="1"/>
  <c r="AB3168" i="1"/>
  <c r="AA3168" i="1"/>
  <c r="T3168" i="1"/>
  <c r="AC3160" i="1"/>
  <c r="S3160" i="1"/>
  <c r="AB3160" i="1"/>
  <c r="AA3160" i="1"/>
  <c r="T3160" i="1"/>
  <c r="V3160" i="1"/>
  <c r="W3160" i="1"/>
  <c r="X3160" i="1"/>
  <c r="Y3160" i="1"/>
  <c r="Z3160" i="1"/>
  <c r="R3160" i="1"/>
  <c r="AC3152" i="1"/>
  <c r="S3152" i="1"/>
  <c r="T3152" i="1"/>
  <c r="V3152" i="1"/>
  <c r="W3152" i="1"/>
  <c r="X3152" i="1"/>
  <c r="Y3152" i="1"/>
  <c r="Z3152" i="1"/>
  <c r="R3152" i="1"/>
  <c r="AB3152" i="1"/>
  <c r="AA3152" i="1"/>
  <c r="AC3144" i="1"/>
  <c r="S3144" i="1"/>
  <c r="X3144" i="1"/>
  <c r="Y3144" i="1"/>
  <c r="Z3144" i="1"/>
  <c r="R3144" i="1"/>
  <c r="AB3144" i="1"/>
  <c r="AA3144" i="1"/>
  <c r="T3144" i="1"/>
  <c r="V3144" i="1"/>
  <c r="W3144" i="1"/>
  <c r="AC3136" i="1"/>
  <c r="S3136" i="1"/>
  <c r="R3136" i="1"/>
  <c r="AB3136" i="1"/>
  <c r="AA3136" i="1"/>
  <c r="T3136" i="1"/>
  <c r="V3136" i="1"/>
  <c r="W3136" i="1"/>
  <c r="X3136" i="1"/>
  <c r="Y3136" i="1"/>
  <c r="Z3136" i="1"/>
  <c r="AC3128" i="1"/>
  <c r="S3128" i="1"/>
  <c r="V3128" i="1"/>
  <c r="W3128" i="1"/>
  <c r="X3128" i="1"/>
  <c r="Y3128" i="1"/>
  <c r="Z3128" i="1"/>
  <c r="R3128" i="1"/>
  <c r="AB3128" i="1"/>
  <c r="AA3128" i="1"/>
  <c r="T3128" i="1"/>
  <c r="AC3120" i="1"/>
  <c r="S3120" i="1"/>
  <c r="AB3120" i="1"/>
  <c r="R3120" i="1"/>
  <c r="T3120" i="1"/>
  <c r="V3120" i="1"/>
  <c r="W3120" i="1"/>
  <c r="X3120" i="1"/>
  <c r="Y3120" i="1"/>
  <c r="Z3120" i="1"/>
  <c r="AA3120" i="1"/>
  <c r="AC3112" i="1"/>
  <c r="S3112" i="1"/>
  <c r="AA3112" i="1"/>
  <c r="AB3112" i="1"/>
  <c r="R3112" i="1"/>
  <c r="T3112" i="1"/>
  <c r="V3112" i="1"/>
  <c r="W3112" i="1"/>
  <c r="X3112" i="1"/>
  <c r="Y3112" i="1"/>
  <c r="Z3112" i="1"/>
  <c r="AC3104" i="1"/>
  <c r="S3104" i="1"/>
  <c r="Z3104" i="1"/>
  <c r="R3104" i="1"/>
  <c r="AB3104" i="1"/>
  <c r="AA3104" i="1"/>
  <c r="T3104" i="1"/>
  <c r="V3104" i="1"/>
  <c r="W3104" i="1"/>
  <c r="X3104" i="1"/>
  <c r="Y3104" i="1"/>
  <c r="AC3096" i="1"/>
  <c r="S3096" i="1"/>
  <c r="X3096" i="1"/>
  <c r="Y3096" i="1"/>
  <c r="Z3096" i="1"/>
  <c r="R3096" i="1"/>
  <c r="AB3096" i="1"/>
  <c r="AA3096" i="1"/>
  <c r="T3096" i="1"/>
  <c r="V3096" i="1"/>
  <c r="W3096" i="1"/>
  <c r="AC3088" i="1"/>
  <c r="S3088" i="1"/>
  <c r="V3088" i="1"/>
  <c r="W3088" i="1"/>
  <c r="X3088" i="1"/>
  <c r="Y3088" i="1"/>
  <c r="Z3088" i="1"/>
  <c r="R3088" i="1"/>
  <c r="AB3088" i="1"/>
  <c r="AA3088" i="1"/>
  <c r="T3088" i="1"/>
  <c r="AC3080" i="1"/>
  <c r="S3080" i="1"/>
  <c r="R3080" i="1"/>
  <c r="AB3080" i="1"/>
  <c r="AA3080" i="1"/>
  <c r="T3080" i="1"/>
  <c r="V3080" i="1"/>
  <c r="W3080" i="1"/>
  <c r="X3080" i="1"/>
  <c r="Y3080" i="1"/>
  <c r="Z3080" i="1"/>
  <c r="AC3072" i="1"/>
  <c r="S3072" i="1"/>
  <c r="Y3072" i="1"/>
  <c r="Z3072" i="1"/>
  <c r="R3072" i="1"/>
  <c r="AB3072" i="1"/>
  <c r="AA3072" i="1"/>
  <c r="T3072" i="1"/>
  <c r="V3072" i="1"/>
  <c r="W3072" i="1"/>
  <c r="X3072" i="1"/>
  <c r="AC3064" i="1"/>
  <c r="S3064" i="1"/>
  <c r="R3064" i="1"/>
  <c r="AB3064" i="1"/>
  <c r="AA3064" i="1"/>
  <c r="T3064" i="1"/>
  <c r="V3064" i="1"/>
  <c r="W3064" i="1"/>
  <c r="X3064" i="1"/>
  <c r="Y3064" i="1"/>
  <c r="Z3064" i="1"/>
  <c r="AC3056" i="1"/>
  <c r="W3056" i="1"/>
  <c r="X3056" i="1"/>
  <c r="Y3056" i="1"/>
  <c r="Z3056" i="1"/>
  <c r="AA3056" i="1"/>
  <c r="AB3056" i="1"/>
  <c r="R3056" i="1"/>
  <c r="T3056" i="1"/>
  <c r="V3056" i="1"/>
  <c r="S3056" i="1"/>
  <c r="AC3048" i="1"/>
  <c r="S3048" i="1"/>
  <c r="W3048" i="1"/>
  <c r="X3048" i="1"/>
  <c r="Y3048" i="1"/>
  <c r="Z3048" i="1"/>
  <c r="AA3048" i="1"/>
  <c r="AB3048" i="1"/>
  <c r="R3048" i="1"/>
  <c r="T3048" i="1"/>
  <c r="V3048" i="1"/>
  <c r="AC3040" i="1"/>
  <c r="S3040" i="1"/>
  <c r="T3040" i="1"/>
  <c r="V3040" i="1"/>
  <c r="W3040" i="1"/>
  <c r="X3040" i="1"/>
  <c r="Y3040" i="1"/>
  <c r="Z3040" i="1"/>
  <c r="R3040" i="1"/>
  <c r="AB3040" i="1"/>
  <c r="AA3040" i="1"/>
  <c r="AC3032" i="1"/>
  <c r="V3032" i="1"/>
  <c r="W3032" i="1"/>
  <c r="X3032" i="1"/>
  <c r="Y3032" i="1"/>
  <c r="Z3032" i="1"/>
  <c r="R3032" i="1"/>
  <c r="AB3032" i="1"/>
  <c r="AA3032" i="1"/>
  <c r="T3032" i="1"/>
  <c r="S3032" i="1"/>
  <c r="AC3024" i="1"/>
  <c r="S3024" i="1"/>
  <c r="X3024" i="1"/>
  <c r="Y3024" i="1"/>
  <c r="Z3024" i="1"/>
  <c r="R3024" i="1"/>
  <c r="AB3024" i="1"/>
  <c r="AA3024" i="1"/>
  <c r="T3024" i="1"/>
  <c r="V3024" i="1"/>
  <c r="W3024" i="1"/>
  <c r="AC3016" i="1"/>
  <c r="S3016" i="1"/>
  <c r="Y3016" i="1"/>
  <c r="Z3016" i="1"/>
  <c r="R3016" i="1"/>
  <c r="AB3016" i="1"/>
  <c r="AA3016" i="1"/>
  <c r="T3016" i="1"/>
  <c r="V3016" i="1"/>
  <c r="W3016" i="1"/>
  <c r="X3016" i="1"/>
  <c r="AC3008" i="1"/>
  <c r="Y3008" i="1"/>
  <c r="Z3008" i="1"/>
  <c r="R3008" i="1"/>
  <c r="AB3008" i="1"/>
  <c r="AA3008" i="1"/>
  <c r="T3008" i="1"/>
  <c r="V3008" i="1"/>
  <c r="W3008" i="1"/>
  <c r="X3008" i="1"/>
  <c r="S3008" i="1"/>
  <c r="AC3000" i="1"/>
  <c r="S3000" i="1"/>
  <c r="AB3000" i="1"/>
  <c r="AA3000" i="1"/>
  <c r="T3000" i="1"/>
  <c r="V3000" i="1"/>
  <c r="W3000" i="1"/>
  <c r="X3000" i="1"/>
  <c r="Y3000" i="1"/>
  <c r="Z3000" i="1"/>
  <c r="R3000" i="1"/>
  <c r="AC2992" i="1"/>
  <c r="S2992" i="1"/>
  <c r="X2992" i="1"/>
  <c r="Y2992" i="1"/>
  <c r="Z2992" i="1"/>
  <c r="AA2992" i="1"/>
  <c r="AB2992" i="1"/>
  <c r="R2992" i="1"/>
  <c r="T2992" i="1"/>
  <c r="V2992" i="1"/>
  <c r="W2992" i="1"/>
  <c r="AC2984" i="1"/>
  <c r="S2984" i="1"/>
  <c r="Y2984" i="1"/>
  <c r="Z2984" i="1"/>
  <c r="R2984" i="1"/>
  <c r="AB2984" i="1"/>
  <c r="AA2984" i="1"/>
  <c r="T2984" i="1"/>
  <c r="V2984" i="1"/>
  <c r="W2984" i="1"/>
  <c r="X2984" i="1"/>
  <c r="AC2976" i="1"/>
  <c r="S2976" i="1"/>
  <c r="V2976" i="1"/>
  <c r="Y2976" i="1"/>
  <c r="Z2976" i="1"/>
  <c r="R2976" i="1"/>
  <c r="AB2976" i="1"/>
  <c r="AA2976" i="1"/>
  <c r="W2976" i="1"/>
  <c r="X2976" i="1"/>
  <c r="T2976" i="1"/>
  <c r="AC2968" i="1"/>
  <c r="S2968" i="1"/>
  <c r="AB2968" i="1"/>
  <c r="W2968" i="1"/>
  <c r="X2968" i="1"/>
  <c r="T2968" i="1"/>
  <c r="V2968" i="1"/>
  <c r="Y2968" i="1"/>
  <c r="R2968" i="1"/>
  <c r="Z2968" i="1"/>
  <c r="AA2968" i="1"/>
  <c r="AC2960" i="1"/>
  <c r="S2960" i="1"/>
  <c r="T2960" i="1"/>
  <c r="V2960" i="1"/>
  <c r="Y2960" i="1"/>
  <c r="R2960" i="1"/>
  <c r="Z2960" i="1"/>
  <c r="AA2960" i="1"/>
  <c r="AB2960" i="1"/>
  <c r="W2960" i="1"/>
  <c r="X2960" i="1"/>
  <c r="AC2952" i="1"/>
  <c r="S2952" i="1"/>
  <c r="X2952" i="1"/>
  <c r="T2952" i="1"/>
  <c r="V2952" i="1"/>
  <c r="Y2952" i="1"/>
  <c r="R2952" i="1"/>
  <c r="Z2952" i="1"/>
  <c r="AA2952" i="1"/>
  <c r="AB2952" i="1"/>
  <c r="W2952" i="1"/>
  <c r="AC2944" i="1"/>
  <c r="S2944" i="1"/>
  <c r="AB2944" i="1"/>
  <c r="W2944" i="1"/>
  <c r="X2944" i="1"/>
  <c r="T2944" i="1"/>
  <c r="V2944" i="1"/>
  <c r="Y2944" i="1"/>
  <c r="R2944" i="1"/>
  <c r="Z2944" i="1"/>
  <c r="AA2944" i="1"/>
  <c r="AC2936" i="1"/>
  <c r="S2936" i="1"/>
  <c r="X2936" i="1"/>
  <c r="T2936" i="1"/>
  <c r="V2936" i="1"/>
  <c r="Y2936" i="1"/>
  <c r="R2936" i="1"/>
  <c r="Z2936" i="1"/>
  <c r="AA2936" i="1"/>
  <c r="AB2936" i="1"/>
  <c r="W2936" i="1"/>
  <c r="AC2928" i="1"/>
  <c r="S2928" i="1"/>
  <c r="X2928" i="1"/>
  <c r="T2928" i="1"/>
  <c r="V2928" i="1"/>
  <c r="Y2928" i="1"/>
  <c r="R2928" i="1"/>
  <c r="Z2928" i="1"/>
  <c r="AA2928" i="1"/>
  <c r="AB2928" i="1"/>
  <c r="W2928" i="1"/>
  <c r="AC2920" i="1"/>
  <c r="S2920" i="1"/>
  <c r="AB2920" i="1"/>
  <c r="V2920" i="1"/>
  <c r="W2920" i="1"/>
  <c r="X2920" i="1"/>
  <c r="T2920" i="1"/>
  <c r="Y2920" i="1"/>
  <c r="R2920" i="1"/>
  <c r="Z2920" i="1"/>
  <c r="AA2920" i="1"/>
  <c r="AC2912" i="1"/>
  <c r="S2912" i="1"/>
  <c r="AB2912" i="1"/>
  <c r="T2912" i="1"/>
  <c r="V2912" i="1"/>
  <c r="W2912" i="1"/>
  <c r="X2912" i="1"/>
  <c r="Z2912" i="1"/>
  <c r="R2912" i="1"/>
  <c r="Y2912" i="1"/>
  <c r="AA2912" i="1"/>
  <c r="AC2904" i="1"/>
  <c r="S2904" i="1"/>
  <c r="AB2904" i="1"/>
  <c r="T2904" i="1"/>
  <c r="V2904" i="1"/>
  <c r="W2904" i="1"/>
  <c r="X2904" i="1"/>
  <c r="Y2904" i="1"/>
  <c r="R2904" i="1"/>
  <c r="Z2904" i="1"/>
  <c r="AA2904" i="1"/>
  <c r="AC2896" i="1"/>
  <c r="AB2896" i="1"/>
  <c r="T2896" i="1"/>
  <c r="V2896" i="1"/>
  <c r="W2896" i="1"/>
  <c r="X2896" i="1"/>
  <c r="Y2896" i="1"/>
  <c r="R2896" i="1"/>
  <c r="Z2896" i="1"/>
  <c r="AA2896" i="1"/>
  <c r="S2896" i="1"/>
  <c r="AC2888" i="1"/>
  <c r="S2888" i="1"/>
  <c r="T2888" i="1"/>
  <c r="V2888" i="1"/>
  <c r="W2888" i="1"/>
  <c r="X2888" i="1"/>
  <c r="Y2888" i="1"/>
  <c r="R2888" i="1"/>
  <c r="Z2888" i="1"/>
  <c r="AA2888" i="1"/>
  <c r="AB2888" i="1"/>
  <c r="AC2880" i="1"/>
  <c r="S2880" i="1"/>
  <c r="AB2880" i="1"/>
  <c r="T2880" i="1"/>
  <c r="V2880" i="1"/>
  <c r="W2880" i="1"/>
  <c r="X2880" i="1"/>
  <c r="Z2880" i="1"/>
  <c r="R2880" i="1"/>
  <c r="Y2880" i="1"/>
  <c r="AA2880" i="1"/>
  <c r="AC2872" i="1"/>
  <c r="S2872" i="1"/>
  <c r="Y2872" i="1"/>
  <c r="R2872" i="1"/>
  <c r="Z2872" i="1"/>
  <c r="AA2872" i="1"/>
  <c r="AB2872" i="1"/>
  <c r="T2872" i="1"/>
  <c r="V2872" i="1"/>
  <c r="W2872" i="1"/>
  <c r="X2872" i="1"/>
  <c r="AC2864" i="1"/>
  <c r="S2864" i="1"/>
  <c r="X2864" i="1"/>
  <c r="Y2864" i="1"/>
  <c r="R2864" i="1"/>
  <c r="Z2864" i="1"/>
  <c r="AA2864" i="1"/>
  <c r="AB2864" i="1"/>
  <c r="T2864" i="1"/>
  <c r="V2864" i="1"/>
  <c r="W2864" i="1"/>
  <c r="AC2856" i="1"/>
  <c r="S2856" i="1"/>
  <c r="R2856" i="1"/>
  <c r="Z2856" i="1"/>
  <c r="AA2856" i="1"/>
  <c r="AB2856" i="1"/>
  <c r="T2856" i="1"/>
  <c r="V2856" i="1"/>
  <c r="X2856" i="1"/>
  <c r="Y2856" i="1"/>
  <c r="W2856" i="1"/>
  <c r="AC2848" i="1"/>
  <c r="AB2848" i="1"/>
  <c r="T2848" i="1"/>
  <c r="V2848" i="1"/>
  <c r="W2848" i="1"/>
  <c r="X2848" i="1"/>
  <c r="Z2848" i="1"/>
  <c r="R2848" i="1"/>
  <c r="Y2848" i="1"/>
  <c r="AA2848" i="1"/>
  <c r="S2848" i="1"/>
  <c r="AC2840" i="1"/>
  <c r="S2840" i="1"/>
  <c r="R2840" i="1"/>
  <c r="Z2840" i="1"/>
  <c r="AA2840" i="1"/>
  <c r="AB2840" i="1"/>
  <c r="T2840" i="1"/>
  <c r="V2840" i="1"/>
  <c r="W2840" i="1"/>
  <c r="X2840" i="1"/>
  <c r="Y2840" i="1"/>
  <c r="AC2832" i="1"/>
  <c r="S2832" i="1"/>
  <c r="AA2832" i="1"/>
  <c r="AB2832" i="1"/>
  <c r="T2832" i="1"/>
  <c r="V2832" i="1"/>
  <c r="W2832" i="1"/>
  <c r="X2832" i="1"/>
  <c r="Y2832" i="1"/>
  <c r="R2832" i="1"/>
  <c r="Z2832" i="1"/>
  <c r="AC2824" i="1"/>
  <c r="S2824" i="1"/>
  <c r="R2824" i="1"/>
  <c r="Z2824" i="1"/>
  <c r="AA2824" i="1"/>
  <c r="AB2824" i="1"/>
  <c r="T2824" i="1"/>
  <c r="V2824" i="1"/>
  <c r="W2824" i="1"/>
  <c r="X2824" i="1"/>
  <c r="Y2824" i="1"/>
  <c r="AC2816" i="1"/>
  <c r="S2816" i="1"/>
  <c r="X2816" i="1"/>
  <c r="Z2816" i="1"/>
  <c r="R2816" i="1"/>
  <c r="Y2816" i="1"/>
  <c r="AA2816" i="1"/>
  <c r="AB2816" i="1"/>
  <c r="T2816" i="1"/>
  <c r="V2816" i="1"/>
  <c r="W2816" i="1"/>
  <c r="AC2808" i="1"/>
  <c r="S2808" i="1"/>
  <c r="T2808" i="1"/>
  <c r="V2808" i="1"/>
  <c r="W2808" i="1"/>
  <c r="X2808" i="1"/>
  <c r="Y2808" i="1"/>
  <c r="R2808" i="1"/>
  <c r="Z2808" i="1"/>
  <c r="AA2808" i="1"/>
  <c r="AB2808" i="1"/>
  <c r="AC2800" i="1"/>
  <c r="S2800" i="1"/>
  <c r="AA2800" i="1"/>
  <c r="AB2800" i="1"/>
  <c r="T2800" i="1"/>
  <c r="V2800" i="1"/>
  <c r="W2800" i="1"/>
  <c r="X2800" i="1"/>
  <c r="Y2800" i="1"/>
  <c r="Z2800" i="1"/>
  <c r="R2800" i="1"/>
  <c r="AC2792" i="1"/>
  <c r="S2792" i="1"/>
  <c r="T2792" i="1"/>
  <c r="V2792" i="1"/>
  <c r="W2792" i="1"/>
  <c r="X2792" i="1"/>
  <c r="Y2792" i="1"/>
  <c r="R2792" i="1"/>
  <c r="Z2792" i="1"/>
  <c r="AA2792" i="1"/>
  <c r="AB2792" i="1"/>
  <c r="AC2784" i="1"/>
  <c r="S2784" i="1"/>
  <c r="W2784" i="1"/>
  <c r="X2784" i="1"/>
  <c r="Z2784" i="1"/>
  <c r="R2784" i="1"/>
  <c r="Y2784" i="1"/>
  <c r="AA2784" i="1"/>
  <c r="AB2784" i="1"/>
  <c r="T2784" i="1"/>
  <c r="V2784" i="1"/>
  <c r="AC2776" i="1"/>
  <c r="S2776" i="1"/>
  <c r="T2776" i="1"/>
  <c r="V2776" i="1"/>
  <c r="W2776" i="1"/>
  <c r="X2776" i="1"/>
  <c r="Y2776" i="1"/>
  <c r="R2776" i="1"/>
  <c r="Z2776" i="1"/>
  <c r="AA2776" i="1"/>
  <c r="AB2776" i="1"/>
  <c r="AC2768" i="1"/>
  <c r="S2768" i="1"/>
  <c r="R2768" i="1"/>
  <c r="Z2768" i="1"/>
  <c r="AA2768" i="1"/>
  <c r="AB2768" i="1"/>
  <c r="T2768" i="1"/>
  <c r="V2768" i="1"/>
  <c r="W2768" i="1"/>
  <c r="X2768" i="1"/>
  <c r="Y2768" i="1"/>
  <c r="AC2760" i="1"/>
  <c r="Y2760" i="1"/>
  <c r="R2760" i="1"/>
  <c r="Z2760" i="1"/>
  <c r="AA2760" i="1"/>
  <c r="AB2760" i="1"/>
  <c r="T2760" i="1"/>
  <c r="V2760" i="1"/>
  <c r="W2760" i="1"/>
  <c r="X2760" i="1"/>
  <c r="S2760" i="1"/>
  <c r="AC2752" i="1"/>
  <c r="S2752" i="1"/>
  <c r="T2752" i="1"/>
  <c r="V2752" i="1"/>
  <c r="W2752" i="1"/>
  <c r="X2752" i="1"/>
  <c r="Z2752" i="1"/>
  <c r="R2752" i="1"/>
  <c r="Y2752" i="1"/>
  <c r="AA2752" i="1"/>
  <c r="AB2752" i="1"/>
  <c r="AC2744" i="1"/>
  <c r="AA2744" i="1"/>
  <c r="AB2744" i="1"/>
  <c r="T2744" i="1"/>
  <c r="V2744" i="1"/>
  <c r="W2744" i="1"/>
  <c r="X2744" i="1"/>
  <c r="Y2744" i="1"/>
  <c r="R2744" i="1"/>
  <c r="Z2744" i="1"/>
  <c r="S2744" i="1"/>
  <c r="AC2736" i="1"/>
  <c r="S2736" i="1"/>
  <c r="AB2736" i="1"/>
  <c r="T2736" i="1"/>
  <c r="V2736" i="1"/>
  <c r="W2736" i="1"/>
  <c r="X2736" i="1"/>
  <c r="Y2736" i="1"/>
  <c r="R2736" i="1"/>
  <c r="Z2736" i="1"/>
  <c r="AA2736" i="1"/>
  <c r="AC2728" i="1"/>
  <c r="S2728" i="1"/>
  <c r="W2728" i="1"/>
  <c r="X2728" i="1"/>
  <c r="Y2728" i="1"/>
  <c r="R2728" i="1"/>
  <c r="Z2728" i="1"/>
  <c r="AA2728" i="1"/>
  <c r="AB2728" i="1"/>
  <c r="T2728" i="1"/>
  <c r="V2728" i="1"/>
  <c r="AC2720" i="1"/>
  <c r="S2720" i="1"/>
  <c r="W2720" i="1"/>
  <c r="X2720" i="1"/>
  <c r="Z2720" i="1"/>
  <c r="R2720" i="1"/>
  <c r="Y2720" i="1"/>
  <c r="AA2720" i="1"/>
  <c r="AB2720" i="1"/>
  <c r="T2720" i="1"/>
  <c r="V2720" i="1"/>
  <c r="AC2712" i="1"/>
  <c r="S2712" i="1"/>
  <c r="AB2712" i="1"/>
  <c r="T2712" i="1"/>
  <c r="V2712" i="1"/>
  <c r="W2712" i="1"/>
  <c r="X2712" i="1"/>
  <c r="Y2712" i="1"/>
  <c r="R2712" i="1"/>
  <c r="Z2712" i="1"/>
  <c r="AA2712" i="1"/>
  <c r="AC2704" i="1"/>
  <c r="S2704" i="1"/>
  <c r="R2704" i="1"/>
  <c r="Z2704" i="1"/>
  <c r="AA2704" i="1"/>
  <c r="AB2704" i="1"/>
  <c r="T2704" i="1"/>
  <c r="V2704" i="1"/>
  <c r="W2704" i="1"/>
  <c r="X2704" i="1"/>
  <c r="Y2704" i="1"/>
  <c r="AC2696" i="1"/>
  <c r="S2696" i="1"/>
  <c r="W2696" i="1"/>
  <c r="X2696" i="1"/>
  <c r="Y2696" i="1"/>
  <c r="R2696" i="1"/>
  <c r="Z2696" i="1"/>
  <c r="AA2696" i="1"/>
  <c r="AB2696" i="1"/>
  <c r="T2696" i="1"/>
  <c r="V2696" i="1"/>
  <c r="AC2688" i="1"/>
  <c r="S2688" i="1"/>
  <c r="AB2688" i="1"/>
  <c r="T2688" i="1"/>
  <c r="V2688" i="1"/>
  <c r="W2688" i="1"/>
  <c r="X2688" i="1"/>
  <c r="Z2688" i="1"/>
  <c r="R2688" i="1"/>
  <c r="Y2688" i="1"/>
  <c r="AA2688" i="1"/>
  <c r="AC2680" i="1"/>
  <c r="S2680" i="1"/>
  <c r="R2680" i="1"/>
  <c r="Z2680" i="1"/>
  <c r="AA2680" i="1"/>
  <c r="AB2680" i="1"/>
  <c r="T2680" i="1"/>
  <c r="V2680" i="1"/>
  <c r="W2680" i="1"/>
  <c r="X2680" i="1"/>
  <c r="Y2680" i="1"/>
  <c r="AC2672" i="1"/>
  <c r="S2672" i="1"/>
  <c r="X2672" i="1"/>
  <c r="Y2672" i="1"/>
  <c r="R2672" i="1"/>
  <c r="Z2672" i="1"/>
  <c r="AA2672" i="1"/>
  <c r="AB2672" i="1"/>
  <c r="T2672" i="1"/>
  <c r="V2672" i="1"/>
  <c r="W2672" i="1"/>
  <c r="AC2664" i="1"/>
  <c r="S2664" i="1"/>
  <c r="AA2664" i="1"/>
  <c r="AB2664" i="1"/>
  <c r="T2664" i="1"/>
  <c r="V2664" i="1"/>
  <c r="W2664" i="1"/>
  <c r="X2664" i="1"/>
  <c r="Y2664" i="1"/>
  <c r="R2664" i="1"/>
  <c r="Z2664" i="1"/>
  <c r="AC2656" i="1"/>
  <c r="S2656" i="1"/>
  <c r="V2656" i="1"/>
  <c r="W2656" i="1"/>
  <c r="X2656" i="1"/>
  <c r="Z2656" i="1"/>
  <c r="R2656" i="1"/>
  <c r="Y2656" i="1"/>
  <c r="AA2656" i="1"/>
  <c r="AB2656" i="1"/>
  <c r="T2656" i="1"/>
  <c r="AC2648" i="1"/>
  <c r="S2648" i="1"/>
  <c r="AA2648" i="1"/>
  <c r="AB2648" i="1"/>
  <c r="T2648" i="1"/>
  <c r="V2648" i="1"/>
  <c r="W2648" i="1"/>
  <c r="X2648" i="1"/>
  <c r="Y2648" i="1"/>
  <c r="R2648" i="1"/>
  <c r="Z2648" i="1"/>
  <c r="AC2640" i="1"/>
  <c r="S2640" i="1"/>
  <c r="R2640" i="1"/>
  <c r="Z2640" i="1"/>
  <c r="AA2640" i="1"/>
  <c r="AB2640" i="1"/>
  <c r="T2640" i="1"/>
  <c r="V2640" i="1"/>
  <c r="W2640" i="1"/>
  <c r="X2640" i="1"/>
  <c r="Y2640" i="1"/>
  <c r="AC2632" i="1"/>
  <c r="S2632" i="1"/>
  <c r="AB2632" i="1"/>
  <c r="T2632" i="1"/>
  <c r="V2632" i="1"/>
  <c r="W2632" i="1"/>
  <c r="X2632" i="1"/>
  <c r="Y2632" i="1"/>
  <c r="R2632" i="1"/>
  <c r="Z2632" i="1"/>
  <c r="AA2632" i="1"/>
  <c r="AC2624" i="1"/>
  <c r="S2624" i="1"/>
  <c r="V2624" i="1"/>
  <c r="W2624" i="1"/>
  <c r="X2624" i="1"/>
  <c r="Z2624" i="1"/>
  <c r="R2624" i="1"/>
  <c r="Y2624" i="1"/>
  <c r="AA2624" i="1"/>
  <c r="AB2624" i="1"/>
  <c r="T2624" i="1"/>
  <c r="AC2616" i="1"/>
  <c r="S2616" i="1"/>
  <c r="AA2616" i="1"/>
  <c r="V2616" i="1"/>
  <c r="W2616" i="1"/>
  <c r="T2616" i="1"/>
  <c r="X2616" i="1"/>
  <c r="Y2616" i="1"/>
  <c r="Z2616" i="1"/>
  <c r="R2616" i="1"/>
  <c r="AB2616" i="1"/>
  <c r="AC2608" i="1"/>
  <c r="S2608" i="1"/>
  <c r="R2608" i="1"/>
  <c r="AA2608" i="1"/>
  <c r="V2608" i="1"/>
  <c r="W2608" i="1"/>
  <c r="T2608" i="1"/>
  <c r="X2608" i="1"/>
  <c r="Y2608" i="1"/>
  <c r="Z2608" i="1"/>
  <c r="AB2608" i="1"/>
  <c r="AC2600" i="1"/>
  <c r="S2600" i="1"/>
  <c r="Z2600" i="1"/>
  <c r="Y2600" i="1"/>
  <c r="R2600" i="1"/>
  <c r="AA2600" i="1"/>
  <c r="V2600" i="1"/>
  <c r="W2600" i="1"/>
  <c r="T2600" i="1"/>
  <c r="X2600" i="1"/>
  <c r="AB2600" i="1"/>
  <c r="AC2592" i="1"/>
  <c r="S2592" i="1"/>
  <c r="V2592" i="1"/>
  <c r="W2592" i="1"/>
  <c r="T2592" i="1"/>
  <c r="X2592" i="1"/>
  <c r="Y2592" i="1"/>
  <c r="Z2592" i="1"/>
  <c r="AB2592" i="1"/>
  <c r="R2592" i="1"/>
  <c r="AA2592" i="1"/>
  <c r="AC2584" i="1"/>
  <c r="S2584" i="1"/>
  <c r="Z2584" i="1"/>
  <c r="AB2584" i="1"/>
  <c r="R2584" i="1"/>
  <c r="AA2584" i="1"/>
  <c r="V2584" i="1"/>
  <c r="W2584" i="1"/>
  <c r="T2584" i="1"/>
  <c r="X2584" i="1"/>
  <c r="Y2584" i="1"/>
  <c r="AC2576" i="1"/>
  <c r="Z2576" i="1"/>
  <c r="AB2576" i="1"/>
  <c r="R2576" i="1"/>
  <c r="AA2576" i="1"/>
  <c r="V2576" i="1"/>
  <c r="W2576" i="1"/>
  <c r="T2576" i="1"/>
  <c r="X2576" i="1"/>
  <c r="Y2576" i="1"/>
  <c r="S2576" i="1"/>
  <c r="AC2568" i="1"/>
  <c r="S2568" i="1"/>
  <c r="AA2568" i="1"/>
  <c r="T2568" i="1"/>
  <c r="V2568" i="1"/>
  <c r="W2568" i="1"/>
  <c r="X2568" i="1"/>
  <c r="Y2568" i="1"/>
  <c r="Z2568" i="1"/>
  <c r="AB2568" i="1"/>
  <c r="R2568" i="1"/>
  <c r="AC2560" i="1"/>
  <c r="S2560" i="1"/>
  <c r="AA2560" i="1"/>
  <c r="T2560" i="1"/>
  <c r="V2560" i="1"/>
  <c r="W2560" i="1"/>
  <c r="X2560" i="1"/>
  <c r="Y2560" i="1"/>
  <c r="Z2560" i="1"/>
  <c r="AB2560" i="1"/>
  <c r="R2560" i="1"/>
  <c r="AC2552" i="1"/>
  <c r="T2552" i="1"/>
  <c r="V2552" i="1"/>
  <c r="W2552" i="1"/>
  <c r="X2552" i="1"/>
  <c r="Z2552" i="1"/>
  <c r="Y2552" i="1"/>
  <c r="R2552" i="1"/>
  <c r="AA2552" i="1"/>
  <c r="AB2552" i="1"/>
  <c r="S2552" i="1"/>
  <c r="AC2544" i="1"/>
  <c r="X2544" i="1"/>
  <c r="Z2544" i="1"/>
  <c r="Y2544" i="1"/>
  <c r="R2544" i="1"/>
  <c r="AA2544" i="1"/>
  <c r="AB2544" i="1"/>
  <c r="T2544" i="1"/>
  <c r="V2544" i="1"/>
  <c r="W2544" i="1"/>
  <c r="S2544" i="1"/>
  <c r="AC2536" i="1"/>
  <c r="S2536" i="1"/>
  <c r="AB2536" i="1"/>
  <c r="T2536" i="1"/>
  <c r="V2536" i="1"/>
  <c r="W2536" i="1"/>
  <c r="X2536" i="1"/>
  <c r="Z2536" i="1"/>
  <c r="Y2536" i="1"/>
  <c r="R2536" i="1"/>
  <c r="AA2536" i="1"/>
  <c r="AC2528" i="1"/>
  <c r="W2528" i="1"/>
  <c r="Y2528" i="1"/>
  <c r="Z2528" i="1"/>
  <c r="X2528" i="1"/>
  <c r="R2528" i="1"/>
  <c r="AA2528" i="1"/>
  <c r="AB2528" i="1"/>
  <c r="T2528" i="1"/>
  <c r="V2528" i="1"/>
  <c r="S2528" i="1"/>
  <c r="AC2520" i="1"/>
  <c r="S2520" i="1"/>
  <c r="W2520" i="1"/>
  <c r="X2520" i="1"/>
  <c r="Z2520" i="1"/>
  <c r="Y2520" i="1"/>
  <c r="R2520" i="1"/>
  <c r="AA2520" i="1"/>
  <c r="AB2520" i="1"/>
  <c r="T2520" i="1"/>
  <c r="V2520" i="1"/>
  <c r="AC2512" i="1"/>
  <c r="S2512" i="1"/>
  <c r="AB2512" i="1"/>
  <c r="T2512" i="1"/>
  <c r="V2512" i="1"/>
  <c r="W2512" i="1"/>
  <c r="X2512" i="1"/>
  <c r="Z2512" i="1"/>
  <c r="Y2512" i="1"/>
  <c r="R2512" i="1"/>
  <c r="AA2512" i="1"/>
  <c r="AC2504" i="1"/>
  <c r="V2504" i="1"/>
  <c r="W2504" i="1"/>
  <c r="X2504" i="1"/>
  <c r="Z2504" i="1"/>
  <c r="Y2504" i="1"/>
  <c r="R2504" i="1"/>
  <c r="AA2504" i="1"/>
  <c r="AB2504" i="1"/>
  <c r="T2504" i="1"/>
  <c r="S2504" i="1"/>
  <c r="AC2496" i="1"/>
  <c r="S2496" i="1"/>
  <c r="T2496" i="1"/>
  <c r="V2496" i="1"/>
  <c r="W2496" i="1"/>
  <c r="Y2496" i="1"/>
  <c r="Z2496" i="1"/>
  <c r="X2496" i="1"/>
  <c r="R2496" i="1"/>
  <c r="AA2496" i="1"/>
  <c r="AB2496" i="1"/>
  <c r="AC2488" i="1"/>
  <c r="S2488" i="1"/>
  <c r="Z2488" i="1"/>
  <c r="Y2488" i="1"/>
  <c r="R2488" i="1"/>
  <c r="AA2488" i="1"/>
  <c r="AB2488" i="1"/>
  <c r="T2488" i="1"/>
  <c r="V2488" i="1"/>
  <c r="W2488" i="1"/>
  <c r="X2488" i="1"/>
  <c r="AC2480" i="1"/>
  <c r="S2480" i="1"/>
  <c r="W2480" i="1"/>
  <c r="X2480" i="1"/>
  <c r="Z2480" i="1"/>
  <c r="Y2480" i="1"/>
  <c r="R2480" i="1"/>
  <c r="AA2480" i="1"/>
  <c r="AB2480" i="1"/>
  <c r="T2480" i="1"/>
  <c r="V2480" i="1"/>
  <c r="AC2472" i="1"/>
  <c r="S2472" i="1"/>
  <c r="AA2472" i="1"/>
  <c r="AB2472" i="1"/>
  <c r="T2472" i="1"/>
  <c r="V2472" i="1"/>
  <c r="W2472" i="1"/>
  <c r="X2472" i="1"/>
  <c r="Z2472" i="1"/>
  <c r="Y2472" i="1"/>
  <c r="R2472" i="1"/>
  <c r="AC2464" i="1"/>
  <c r="S2464" i="1"/>
  <c r="Z2464" i="1"/>
  <c r="X2464" i="1"/>
  <c r="R2464" i="1"/>
  <c r="AA2464" i="1"/>
  <c r="AB2464" i="1"/>
  <c r="T2464" i="1"/>
  <c r="V2464" i="1"/>
  <c r="W2464" i="1"/>
  <c r="Y2464" i="1"/>
  <c r="AC2456" i="1"/>
  <c r="S2456" i="1"/>
  <c r="AA2456" i="1"/>
  <c r="AB2456" i="1"/>
  <c r="T2456" i="1"/>
  <c r="V2456" i="1"/>
  <c r="W2456" i="1"/>
  <c r="X2456" i="1"/>
  <c r="Z2456" i="1"/>
  <c r="Y2456" i="1"/>
  <c r="R2456" i="1"/>
  <c r="AC2448" i="1"/>
  <c r="S2448" i="1"/>
  <c r="V2448" i="1"/>
  <c r="W2448" i="1"/>
  <c r="X2448" i="1"/>
  <c r="Z2448" i="1"/>
  <c r="Y2448" i="1"/>
  <c r="R2448" i="1"/>
  <c r="AA2448" i="1"/>
  <c r="AB2448" i="1"/>
  <c r="T2448" i="1"/>
  <c r="AC2440" i="1"/>
  <c r="S2440" i="1"/>
  <c r="AB2440" i="1"/>
  <c r="T2440" i="1"/>
  <c r="V2440" i="1"/>
  <c r="W2440" i="1"/>
  <c r="X2440" i="1"/>
  <c r="Z2440" i="1"/>
  <c r="Y2440" i="1"/>
  <c r="R2440" i="1"/>
  <c r="AA2440" i="1"/>
  <c r="AC2432" i="1"/>
  <c r="S2432" i="1"/>
  <c r="Z2432" i="1"/>
  <c r="X2432" i="1"/>
  <c r="R2432" i="1"/>
  <c r="AA2432" i="1"/>
  <c r="AB2432" i="1"/>
  <c r="T2432" i="1"/>
  <c r="V2432" i="1"/>
  <c r="W2432" i="1"/>
  <c r="Y2432" i="1"/>
  <c r="AC2424" i="1"/>
  <c r="S2424" i="1"/>
  <c r="Z2424" i="1"/>
  <c r="Y2424" i="1"/>
  <c r="R2424" i="1"/>
  <c r="AA2424" i="1"/>
  <c r="AB2424" i="1"/>
  <c r="T2424" i="1"/>
  <c r="V2424" i="1"/>
  <c r="W2424" i="1"/>
  <c r="X2424" i="1"/>
  <c r="AC2416" i="1"/>
  <c r="S2416" i="1"/>
  <c r="W2416" i="1"/>
  <c r="X2416" i="1"/>
  <c r="Z2416" i="1"/>
  <c r="Y2416" i="1"/>
  <c r="R2416" i="1"/>
  <c r="AA2416" i="1"/>
  <c r="AB2416" i="1"/>
  <c r="T2416" i="1"/>
  <c r="V2416" i="1"/>
  <c r="AC2408" i="1"/>
  <c r="S2408" i="1"/>
  <c r="T2408" i="1"/>
  <c r="V2408" i="1"/>
  <c r="W2408" i="1"/>
  <c r="X2408" i="1"/>
  <c r="Z2408" i="1"/>
  <c r="Y2408" i="1"/>
  <c r="R2408" i="1"/>
  <c r="AA2408" i="1"/>
  <c r="AB2408" i="1"/>
  <c r="AC2400" i="1"/>
  <c r="S2400" i="1"/>
  <c r="Z2400" i="1"/>
  <c r="X2400" i="1"/>
  <c r="R2400" i="1"/>
  <c r="AA2400" i="1"/>
  <c r="AB2400" i="1"/>
  <c r="T2400" i="1"/>
  <c r="V2400" i="1"/>
  <c r="W2400" i="1"/>
  <c r="Y2400" i="1"/>
  <c r="AC2392" i="1"/>
  <c r="S2392" i="1"/>
  <c r="R2392" i="1"/>
  <c r="AA2392" i="1"/>
  <c r="AB2392" i="1"/>
  <c r="T2392" i="1"/>
  <c r="V2392" i="1"/>
  <c r="W2392" i="1"/>
  <c r="X2392" i="1"/>
  <c r="Z2392" i="1"/>
  <c r="Y2392" i="1"/>
  <c r="AC2384" i="1"/>
  <c r="S2384" i="1"/>
  <c r="W2384" i="1"/>
  <c r="X2384" i="1"/>
  <c r="Z2384" i="1"/>
  <c r="Y2384" i="1"/>
  <c r="R2384" i="1"/>
  <c r="AA2384" i="1"/>
  <c r="AB2384" i="1"/>
  <c r="T2384" i="1"/>
  <c r="V2384" i="1"/>
  <c r="AC2376" i="1"/>
  <c r="X2376" i="1"/>
  <c r="Z2376" i="1"/>
  <c r="Y2376" i="1"/>
  <c r="R2376" i="1"/>
  <c r="AA2376" i="1"/>
  <c r="AB2376" i="1"/>
  <c r="T2376" i="1"/>
  <c r="V2376" i="1"/>
  <c r="W2376" i="1"/>
  <c r="S2376" i="1"/>
  <c r="AC2368" i="1"/>
  <c r="Z2368" i="1"/>
  <c r="X2368" i="1"/>
  <c r="R2368" i="1"/>
  <c r="AA2368" i="1"/>
  <c r="AB2368" i="1"/>
  <c r="T2368" i="1"/>
  <c r="V2368" i="1"/>
  <c r="W2368" i="1"/>
  <c r="Y2368" i="1"/>
  <c r="S2368" i="1"/>
  <c r="AC2360" i="1"/>
  <c r="S2360" i="1"/>
  <c r="Z2360" i="1"/>
  <c r="Y2360" i="1"/>
  <c r="R2360" i="1"/>
  <c r="AA2360" i="1"/>
  <c r="AB2360" i="1"/>
  <c r="T2360" i="1"/>
  <c r="V2360" i="1"/>
  <c r="W2360" i="1"/>
  <c r="X2360" i="1"/>
  <c r="AC2352" i="1"/>
  <c r="S2352" i="1"/>
  <c r="AA2352" i="1"/>
  <c r="AB2352" i="1"/>
  <c r="T2352" i="1"/>
  <c r="V2352" i="1"/>
  <c r="W2352" i="1"/>
  <c r="X2352" i="1"/>
  <c r="Z2352" i="1"/>
  <c r="Y2352" i="1"/>
  <c r="R2352" i="1"/>
  <c r="AC2344" i="1"/>
  <c r="S2344" i="1"/>
  <c r="W2344" i="1"/>
  <c r="X2344" i="1"/>
  <c r="Z2344" i="1"/>
  <c r="Y2344" i="1"/>
  <c r="R2344" i="1"/>
  <c r="AA2344" i="1"/>
  <c r="AB2344" i="1"/>
  <c r="T2344" i="1"/>
  <c r="V2344" i="1"/>
  <c r="AC2336" i="1"/>
  <c r="S2336" i="1"/>
  <c r="R2336" i="1"/>
  <c r="AA2336" i="1"/>
  <c r="AB2336" i="1"/>
  <c r="T2336" i="1"/>
  <c r="V2336" i="1"/>
  <c r="W2336" i="1"/>
  <c r="Y2336" i="1"/>
  <c r="Z2336" i="1"/>
  <c r="X2336" i="1"/>
  <c r="AC2328" i="1"/>
  <c r="S2328" i="1"/>
  <c r="R2328" i="1"/>
  <c r="AA2328" i="1"/>
  <c r="AB2328" i="1"/>
  <c r="T2328" i="1"/>
  <c r="V2328" i="1"/>
  <c r="W2328" i="1"/>
  <c r="X2328" i="1"/>
  <c r="Z2328" i="1"/>
  <c r="Y2328" i="1"/>
  <c r="AC2320" i="1"/>
  <c r="S2320" i="1"/>
  <c r="W2320" i="1"/>
  <c r="X2320" i="1"/>
  <c r="Z2320" i="1"/>
  <c r="Y2320" i="1"/>
  <c r="R2320" i="1"/>
  <c r="AA2320" i="1"/>
  <c r="AB2320" i="1"/>
  <c r="T2320" i="1"/>
  <c r="V2320" i="1"/>
  <c r="AC2312" i="1"/>
  <c r="S2312" i="1"/>
  <c r="Z2312" i="1"/>
  <c r="Y2312" i="1"/>
  <c r="R2312" i="1"/>
  <c r="AA2312" i="1"/>
  <c r="AB2312" i="1"/>
  <c r="T2312" i="1"/>
  <c r="W2312" i="1"/>
  <c r="X2312" i="1"/>
  <c r="V2312" i="1"/>
  <c r="AC2304" i="1"/>
  <c r="S2304" i="1"/>
  <c r="AB2304" i="1"/>
  <c r="T2304" i="1"/>
  <c r="V2304" i="1"/>
  <c r="W2304" i="1"/>
  <c r="Y2304" i="1"/>
  <c r="Z2304" i="1"/>
  <c r="X2304" i="1"/>
  <c r="R2304" i="1"/>
  <c r="AA2304" i="1"/>
  <c r="AC2296" i="1"/>
  <c r="S2296" i="1"/>
  <c r="R2296" i="1"/>
  <c r="AA2296" i="1"/>
  <c r="AB2296" i="1"/>
  <c r="T2296" i="1"/>
  <c r="V2296" i="1"/>
  <c r="W2296" i="1"/>
  <c r="X2296" i="1"/>
  <c r="Y2296" i="1"/>
  <c r="Z2296" i="1"/>
  <c r="AC2288" i="1"/>
  <c r="S2288" i="1"/>
  <c r="X2288" i="1"/>
  <c r="Z2288" i="1"/>
  <c r="Y2288" i="1"/>
  <c r="R2288" i="1"/>
  <c r="AA2288" i="1"/>
  <c r="AB2288" i="1"/>
  <c r="T2288" i="1"/>
  <c r="V2288" i="1"/>
  <c r="W2288" i="1"/>
  <c r="AC2280" i="1"/>
  <c r="AA2280" i="1"/>
  <c r="AB2280" i="1"/>
  <c r="T2280" i="1"/>
  <c r="V2280" i="1"/>
  <c r="W2280" i="1"/>
  <c r="X2280" i="1"/>
  <c r="Z2280" i="1"/>
  <c r="Y2280" i="1"/>
  <c r="R2280" i="1"/>
  <c r="S2280" i="1"/>
  <c r="AC2272" i="1"/>
  <c r="S2272" i="1"/>
  <c r="R2272" i="1"/>
  <c r="AA2272" i="1"/>
  <c r="AB2272" i="1"/>
  <c r="T2272" i="1"/>
  <c r="V2272" i="1"/>
  <c r="W2272" i="1"/>
  <c r="Y2272" i="1"/>
  <c r="Z2272" i="1"/>
  <c r="X2272" i="1"/>
  <c r="AC2264" i="1"/>
  <c r="V2264" i="1"/>
  <c r="W2264" i="1"/>
  <c r="X2264" i="1"/>
  <c r="Z2264" i="1"/>
  <c r="Y2264" i="1"/>
  <c r="R2264" i="1"/>
  <c r="AA2264" i="1"/>
  <c r="AB2264" i="1"/>
  <c r="T2264" i="1"/>
  <c r="S2264" i="1"/>
  <c r="AC2256" i="1"/>
  <c r="S2256" i="1"/>
  <c r="Z2256" i="1"/>
  <c r="Y2256" i="1"/>
  <c r="R2256" i="1"/>
  <c r="AA2256" i="1"/>
  <c r="AB2256" i="1"/>
  <c r="T2256" i="1"/>
  <c r="V2256" i="1"/>
  <c r="W2256" i="1"/>
  <c r="X2256" i="1"/>
  <c r="AC2248" i="1"/>
  <c r="S2248" i="1"/>
  <c r="V2248" i="1"/>
  <c r="W2248" i="1"/>
  <c r="X2248" i="1"/>
  <c r="Z2248" i="1"/>
  <c r="Y2248" i="1"/>
  <c r="R2248" i="1"/>
  <c r="AA2248" i="1"/>
  <c r="AB2248" i="1"/>
  <c r="T2248" i="1"/>
  <c r="AC2240" i="1"/>
  <c r="S2240" i="1"/>
  <c r="AB2240" i="1"/>
  <c r="T2240" i="1"/>
  <c r="V2240" i="1"/>
  <c r="W2240" i="1"/>
  <c r="Y2240" i="1"/>
  <c r="Z2240" i="1"/>
  <c r="X2240" i="1"/>
  <c r="R2240" i="1"/>
  <c r="AA2240" i="1"/>
  <c r="AC2232" i="1"/>
  <c r="S2232" i="1"/>
  <c r="Z2232" i="1"/>
  <c r="Y2232" i="1"/>
  <c r="R2232" i="1"/>
  <c r="AA2232" i="1"/>
  <c r="AB2232" i="1"/>
  <c r="T2232" i="1"/>
  <c r="V2232" i="1"/>
  <c r="W2232" i="1"/>
  <c r="X2232" i="1"/>
  <c r="AC2224" i="1"/>
  <c r="S2224" i="1"/>
  <c r="W2224" i="1"/>
  <c r="X2224" i="1"/>
  <c r="Z2224" i="1"/>
  <c r="Y2224" i="1"/>
  <c r="R2224" i="1"/>
  <c r="AA2224" i="1"/>
  <c r="AB2224" i="1"/>
  <c r="T2224" i="1"/>
  <c r="V2224" i="1"/>
  <c r="AC2216" i="1"/>
  <c r="S2216" i="1"/>
  <c r="AB2216" i="1"/>
  <c r="T2216" i="1"/>
  <c r="V2216" i="1"/>
  <c r="W2216" i="1"/>
  <c r="X2216" i="1"/>
  <c r="Z2216" i="1"/>
  <c r="Y2216" i="1"/>
  <c r="R2216" i="1"/>
  <c r="AA2216" i="1"/>
  <c r="AC2208" i="1"/>
  <c r="S2208" i="1"/>
  <c r="Z2208" i="1"/>
  <c r="X2208" i="1"/>
  <c r="R2208" i="1"/>
  <c r="AA2208" i="1"/>
  <c r="AB2208" i="1"/>
  <c r="T2208" i="1"/>
  <c r="V2208" i="1"/>
  <c r="W2208" i="1"/>
  <c r="Y2208" i="1"/>
  <c r="AC2200" i="1"/>
  <c r="S2200" i="1"/>
  <c r="X2200" i="1"/>
  <c r="AA2200" i="1"/>
  <c r="Y2200" i="1"/>
  <c r="AB2200" i="1"/>
  <c r="Z2200" i="1"/>
  <c r="T2200" i="1"/>
  <c r="V2200" i="1"/>
  <c r="W2200" i="1"/>
  <c r="R2200" i="1"/>
  <c r="AC2192" i="1"/>
  <c r="S2192" i="1"/>
  <c r="AA2192" i="1"/>
  <c r="Y2192" i="1"/>
  <c r="AB2192" i="1"/>
  <c r="Z2192" i="1"/>
  <c r="T2192" i="1"/>
  <c r="V2192" i="1"/>
  <c r="W2192" i="1"/>
  <c r="R2192" i="1"/>
  <c r="X2192" i="1"/>
  <c r="AC2184" i="1"/>
  <c r="S2184" i="1"/>
  <c r="T2184" i="1"/>
  <c r="V2184" i="1"/>
  <c r="W2184" i="1"/>
  <c r="X2184" i="1"/>
  <c r="AA2184" i="1"/>
  <c r="Y2184" i="1"/>
  <c r="R2184" i="1"/>
  <c r="Z2184" i="1"/>
  <c r="AB2184" i="1"/>
  <c r="AC2176" i="1"/>
  <c r="S2176" i="1"/>
  <c r="AB2176" i="1"/>
  <c r="Y2176" i="1"/>
  <c r="R2176" i="1"/>
  <c r="Z2176" i="1"/>
  <c r="T2176" i="1"/>
  <c r="V2176" i="1"/>
  <c r="W2176" i="1"/>
  <c r="X2176" i="1"/>
  <c r="AA2176" i="1"/>
  <c r="AC2168" i="1"/>
  <c r="S2168" i="1"/>
  <c r="V2168" i="1"/>
  <c r="W2168" i="1"/>
  <c r="AA2168" i="1"/>
  <c r="AB2168" i="1"/>
  <c r="R2168" i="1"/>
  <c r="Y2168" i="1"/>
  <c r="X2168" i="1"/>
  <c r="Z2168" i="1"/>
  <c r="T2168" i="1"/>
  <c r="AC2160" i="1"/>
  <c r="S2160" i="1"/>
  <c r="AB2160" i="1"/>
  <c r="R2160" i="1"/>
  <c r="X2160" i="1"/>
  <c r="Y2160" i="1"/>
  <c r="AA2160" i="1"/>
  <c r="Z2160" i="1"/>
  <c r="T2160" i="1"/>
  <c r="V2160" i="1"/>
  <c r="W2160" i="1"/>
  <c r="AC2152" i="1"/>
  <c r="S2152" i="1"/>
  <c r="V2152" i="1"/>
  <c r="W2152" i="1"/>
  <c r="R2152" i="1"/>
  <c r="X2152" i="1"/>
  <c r="AA2152" i="1"/>
  <c r="Y2152" i="1"/>
  <c r="AB2152" i="1"/>
  <c r="Z2152" i="1"/>
  <c r="T2152" i="1"/>
  <c r="AC2144" i="1"/>
  <c r="S2144" i="1"/>
  <c r="T2144" i="1"/>
  <c r="V2144" i="1"/>
  <c r="W2144" i="1"/>
  <c r="R2144" i="1"/>
  <c r="X2144" i="1"/>
  <c r="AA2144" i="1"/>
  <c r="Y2144" i="1"/>
  <c r="AB2144" i="1"/>
  <c r="Z2144" i="1"/>
  <c r="AC2136" i="1"/>
  <c r="S2136" i="1"/>
  <c r="Z2136" i="1"/>
  <c r="AB2136" i="1"/>
  <c r="T2136" i="1"/>
  <c r="V2136" i="1"/>
  <c r="W2136" i="1"/>
  <c r="R2136" i="1"/>
  <c r="X2136" i="1"/>
  <c r="Y2136" i="1"/>
  <c r="AA2136" i="1"/>
  <c r="AC2128" i="1"/>
  <c r="S2128" i="1"/>
  <c r="X2128" i="1"/>
  <c r="Y2128" i="1"/>
  <c r="AA2128" i="1"/>
  <c r="Z2128" i="1"/>
  <c r="AB2128" i="1"/>
  <c r="T2128" i="1"/>
  <c r="V2128" i="1"/>
  <c r="W2128" i="1"/>
  <c r="R2128" i="1"/>
  <c r="AC2120" i="1"/>
  <c r="S2120" i="1"/>
  <c r="W2120" i="1"/>
  <c r="Y2120" i="1"/>
  <c r="X2120" i="1"/>
  <c r="Z2120" i="1"/>
  <c r="R2120" i="1"/>
  <c r="AA2120" i="1"/>
  <c r="AB2120" i="1"/>
  <c r="T2120" i="1"/>
  <c r="V2120" i="1"/>
  <c r="AC2112" i="1"/>
  <c r="S2112" i="1"/>
  <c r="T2112" i="1"/>
  <c r="V2112" i="1"/>
  <c r="W2112" i="1"/>
  <c r="Y2112" i="1"/>
  <c r="X2112" i="1"/>
  <c r="Z2112" i="1"/>
  <c r="R2112" i="1"/>
  <c r="AB2112" i="1"/>
  <c r="AA2112" i="1"/>
  <c r="AC2104" i="1"/>
  <c r="S2104" i="1"/>
  <c r="AA2104" i="1"/>
  <c r="AB2104" i="1"/>
  <c r="T2104" i="1"/>
  <c r="V2104" i="1"/>
  <c r="W2104" i="1"/>
  <c r="Y2104" i="1"/>
  <c r="X2104" i="1"/>
  <c r="Z2104" i="1"/>
  <c r="R2104" i="1"/>
  <c r="AC2096" i="1"/>
  <c r="S2096" i="1"/>
  <c r="R2096" i="1"/>
  <c r="AA2096" i="1"/>
  <c r="AB2096" i="1"/>
  <c r="T2096" i="1"/>
  <c r="V2096" i="1"/>
  <c r="W2096" i="1"/>
  <c r="Y2096" i="1"/>
  <c r="X2096" i="1"/>
  <c r="Z2096" i="1"/>
  <c r="AC2088" i="1"/>
  <c r="S2088" i="1"/>
  <c r="AB2088" i="1"/>
  <c r="T2088" i="1"/>
  <c r="V2088" i="1"/>
  <c r="W2088" i="1"/>
  <c r="Y2088" i="1"/>
  <c r="X2088" i="1"/>
  <c r="Z2088" i="1"/>
  <c r="R2088" i="1"/>
  <c r="AA2088" i="1"/>
  <c r="AC2080" i="1"/>
  <c r="S2080" i="1"/>
  <c r="W2080" i="1"/>
  <c r="Y2080" i="1"/>
  <c r="X2080" i="1"/>
  <c r="Z2080" i="1"/>
  <c r="R2080" i="1"/>
  <c r="AA2080" i="1"/>
  <c r="AB2080" i="1"/>
  <c r="T2080" i="1"/>
  <c r="V2080" i="1"/>
  <c r="AC2072" i="1"/>
  <c r="S2072" i="1"/>
  <c r="Y2072" i="1"/>
  <c r="X2072" i="1"/>
  <c r="Z2072" i="1"/>
  <c r="R2072" i="1"/>
  <c r="AA2072" i="1"/>
  <c r="AB2072" i="1"/>
  <c r="T2072" i="1"/>
  <c r="V2072" i="1"/>
  <c r="W2072" i="1"/>
  <c r="AC2064" i="1"/>
  <c r="S2064" i="1"/>
  <c r="W2064" i="1"/>
  <c r="Y2064" i="1"/>
  <c r="X2064" i="1"/>
  <c r="Z2064" i="1"/>
  <c r="R2064" i="1"/>
  <c r="AA2064" i="1"/>
  <c r="AB2064" i="1"/>
  <c r="T2064" i="1"/>
  <c r="V2064" i="1"/>
  <c r="AC2056" i="1"/>
  <c r="S2056" i="1"/>
  <c r="V2056" i="1"/>
  <c r="W2056" i="1"/>
  <c r="Y2056" i="1"/>
  <c r="X2056" i="1"/>
  <c r="Z2056" i="1"/>
  <c r="R2056" i="1"/>
  <c r="AA2056" i="1"/>
  <c r="AB2056" i="1"/>
  <c r="T2056" i="1"/>
  <c r="AC2048" i="1"/>
  <c r="S2048" i="1"/>
  <c r="AB2048" i="1"/>
  <c r="T2048" i="1"/>
  <c r="V2048" i="1"/>
  <c r="W2048" i="1"/>
  <c r="Y2048" i="1"/>
  <c r="X2048" i="1"/>
  <c r="Z2048" i="1"/>
  <c r="R2048" i="1"/>
  <c r="AA2048" i="1"/>
  <c r="AC2040" i="1"/>
  <c r="S2040" i="1"/>
  <c r="Y2040" i="1"/>
  <c r="X2040" i="1"/>
  <c r="Z2040" i="1"/>
  <c r="R2040" i="1"/>
  <c r="AA2040" i="1"/>
  <c r="AB2040" i="1"/>
  <c r="T2040" i="1"/>
  <c r="V2040" i="1"/>
  <c r="W2040" i="1"/>
  <c r="AC2032" i="1"/>
  <c r="S2032" i="1"/>
  <c r="V2032" i="1"/>
  <c r="W2032" i="1"/>
  <c r="Y2032" i="1"/>
  <c r="X2032" i="1"/>
  <c r="Z2032" i="1"/>
  <c r="R2032" i="1"/>
  <c r="AA2032" i="1"/>
  <c r="AB2032" i="1"/>
  <c r="T2032" i="1"/>
  <c r="AC2024" i="1"/>
  <c r="S2024" i="1"/>
  <c r="Y2024" i="1"/>
  <c r="X2024" i="1"/>
  <c r="Z2024" i="1"/>
  <c r="R2024" i="1"/>
  <c r="AA2024" i="1"/>
  <c r="AB2024" i="1"/>
  <c r="T2024" i="1"/>
  <c r="V2024" i="1"/>
  <c r="W2024" i="1"/>
  <c r="AC2016" i="1"/>
  <c r="S2016" i="1"/>
  <c r="W2016" i="1"/>
  <c r="Y2016" i="1"/>
  <c r="X2016" i="1"/>
  <c r="Z2016" i="1"/>
  <c r="R2016" i="1"/>
  <c r="AA2016" i="1"/>
  <c r="AB2016" i="1"/>
  <c r="T2016" i="1"/>
  <c r="V2016" i="1"/>
  <c r="AC2008" i="1"/>
  <c r="S2008" i="1"/>
  <c r="R2008" i="1"/>
  <c r="AA2008" i="1"/>
  <c r="AB2008" i="1"/>
  <c r="T2008" i="1"/>
  <c r="V2008" i="1"/>
  <c r="W2008" i="1"/>
  <c r="Y2008" i="1"/>
  <c r="X2008" i="1"/>
  <c r="Z2008" i="1"/>
  <c r="AC2000" i="1"/>
  <c r="S2000" i="1"/>
  <c r="V2000" i="1"/>
  <c r="W2000" i="1"/>
  <c r="Y2000" i="1"/>
  <c r="X2000" i="1"/>
  <c r="Z2000" i="1"/>
  <c r="R2000" i="1"/>
  <c r="AA2000" i="1"/>
  <c r="AB2000" i="1"/>
  <c r="T2000" i="1"/>
  <c r="AC1992" i="1"/>
  <c r="S1992" i="1"/>
  <c r="V1992" i="1"/>
  <c r="W1992" i="1"/>
  <c r="Y1992" i="1"/>
  <c r="X1992" i="1"/>
  <c r="Z1992" i="1"/>
  <c r="R1992" i="1"/>
  <c r="AA1992" i="1"/>
  <c r="AB1992" i="1"/>
  <c r="T1992" i="1"/>
  <c r="AC1984" i="1"/>
  <c r="S1984" i="1"/>
  <c r="AB1984" i="1"/>
  <c r="T1984" i="1"/>
  <c r="V1984" i="1"/>
  <c r="W1984" i="1"/>
  <c r="Y1984" i="1"/>
  <c r="X1984" i="1"/>
  <c r="Z1984" i="1"/>
  <c r="R1984" i="1"/>
  <c r="AA1984" i="1"/>
  <c r="AC1976" i="1"/>
  <c r="S1976" i="1"/>
  <c r="T1976" i="1"/>
  <c r="V1976" i="1"/>
  <c r="W1976" i="1"/>
  <c r="Y1976" i="1"/>
  <c r="X1976" i="1"/>
  <c r="Z1976" i="1"/>
  <c r="R1976" i="1"/>
  <c r="AA1976" i="1"/>
  <c r="AB1976" i="1"/>
  <c r="AC1968" i="1"/>
  <c r="S1968" i="1"/>
  <c r="V1968" i="1"/>
  <c r="W1968" i="1"/>
  <c r="Y1968" i="1"/>
  <c r="X1968" i="1"/>
  <c r="Z1968" i="1"/>
  <c r="R1968" i="1"/>
  <c r="AA1968" i="1"/>
  <c r="AB1968" i="1"/>
  <c r="T1968" i="1"/>
  <c r="AC1960" i="1"/>
  <c r="S1960" i="1"/>
  <c r="Y1960" i="1"/>
  <c r="X1960" i="1"/>
  <c r="Z1960" i="1"/>
  <c r="R1960" i="1"/>
  <c r="AA1960" i="1"/>
  <c r="AB1960" i="1"/>
  <c r="T1960" i="1"/>
  <c r="V1960" i="1"/>
  <c r="W1960" i="1"/>
  <c r="AC1952" i="1"/>
  <c r="S1952" i="1"/>
  <c r="Z1952" i="1"/>
  <c r="R1952" i="1"/>
  <c r="AA1952" i="1"/>
  <c r="AB1952" i="1"/>
  <c r="T1952" i="1"/>
  <c r="V1952" i="1"/>
  <c r="W1952" i="1"/>
  <c r="Y1952" i="1"/>
  <c r="X1952" i="1"/>
  <c r="AC1944" i="1"/>
  <c r="R1944" i="1"/>
  <c r="AA1944" i="1"/>
  <c r="AB1944" i="1"/>
  <c r="T1944" i="1"/>
  <c r="V1944" i="1"/>
  <c r="W1944" i="1"/>
  <c r="Y1944" i="1"/>
  <c r="X1944" i="1"/>
  <c r="Z1944" i="1"/>
  <c r="S1944" i="1"/>
  <c r="AC1936" i="1"/>
  <c r="V1936" i="1"/>
  <c r="W1936" i="1"/>
  <c r="Y1936" i="1"/>
  <c r="X1936" i="1"/>
  <c r="Z1936" i="1"/>
  <c r="R1936" i="1"/>
  <c r="AA1936" i="1"/>
  <c r="AB1936" i="1"/>
  <c r="T1936" i="1"/>
  <c r="S1936" i="1"/>
  <c r="AC1928" i="1"/>
  <c r="S1928" i="1"/>
  <c r="Z1928" i="1"/>
  <c r="R1928" i="1"/>
  <c r="AB1928" i="1"/>
  <c r="T1928" i="1"/>
  <c r="V1928" i="1"/>
  <c r="W1928" i="1"/>
  <c r="Y1928" i="1"/>
  <c r="AA1928" i="1"/>
  <c r="X1928" i="1"/>
  <c r="AC1920" i="1"/>
  <c r="S1920" i="1"/>
  <c r="T1920" i="1"/>
  <c r="V1920" i="1"/>
  <c r="W1920" i="1"/>
  <c r="Y1920" i="1"/>
  <c r="X1920" i="1"/>
  <c r="Z1920" i="1"/>
  <c r="R1920" i="1"/>
  <c r="AA1920" i="1"/>
  <c r="AB1920" i="1"/>
  <c r="AC1912" i="1"/>
  <c r="S1912" i="1"/>
  <c r="AB1912" i="1"/>
  <c r="T1912" i="1"/>
  <c r="V1912" i="1"/>
  <c r="W1912" i="1"/>
  <c r="Y1912" i="1"/>
  <c r="X1912" i="1"/>
  <c r="Z1912" i="1"/>
  <c r="R1912" i="1"/>
  <c r="AA1912" i="1"/>
  <c r="AC1904" i="1"/>
  <c r="S1904" i="1"/>
  <c r="Y1904" i="1"/>
  <c r="X1904" i="1"/>
  <c r="Z1904" i="1"/>
  <c r="R1904" i="1"/>
  <c r="AA1904" i="1"/>
  <c r="AB1904" i="1"/>
  <c r="T1904" i="1"/>
  <c r="V1904" i="1"/>
  <c r="W1904" i="1"/>
  <c r="AC1896" i="1"/>
  <c r="S1896" i="1"/>
  <c r="W1896" i="1"/>
  <c r="Y1896" i="1"/>
  <c r="X1896" i="1"/>
  <c r="Z1896" i="1"/>
  <c r="R1896" i="1"/>
  <c r="AA1896" i="1"/>
  <c r="AB1896" i="1"/>
  <c r="T1896" i="1"/>
  <c r="V1896" i="1"/>
  <c r="AC1888" i="1"/>
  <c r="S1888" i="1"/>
  <c r="Z1888" i="1"/>
  <c r="R1888" i="1"/>
  <c r="AA1888" i="1"/>
  <c r="AB1888" i="1"/>
  <c r="T1888" i="1"/>
  <c r="V1888" i="1"/>
  <c r="W1888" i="1"/>
  <c r="Y1888" i="1"/>
  <c r="X1888" i="1"/>
  <c r="AC1880" i="1"/>
  <c r="S1880" i="1"/>
  <c r="T1880" i="1"/>
  <c r="V1880" i="1"/>
  <c r="W1880" i="1"/>
  <c r="Y1880" i="1"/>
  <c r="X1880" i="1"/>
  <c r="Z1880" i="1"/>
  <c r="R1880" i="1"/>
  <c r="AA1880" i="1"/>
  <c r="AB1880" i="1"/>
  <c r="AC1872" i="1"/>
  <c r="S1872" i="1"/>
  <c r="Z1872" i="1"/>
  <c r="R1872" i="1"/>
  <c r="AA1872" i="1"/>
  <c r="AB1872" i="1"/>
  <c r="T1872" i="1"/>
  <c r="V1872" i="1"/>
  <c r="W1872" i="1"/>
  <c r="Y1872" i="1"/>
  <c r="X1872" i="1"/>
  <c r="AC1864" i="1"/>
  <c r="S1864" i="1"/>
  <c r="W1864" i="1"/>
  <c r="Y1864" i="1"/>
  <c r="X1864" i="1"/>
  <c r="Z1864" i="1"/>
  <c r="R1864" i="1"/>
  <c r="AA1864" i="1"/>
  <c r="AB1864" i="1"/>
  <c r="T1864" i="1"/>
  <c r="V1864" i="1"/>
  <c r="AC1856" i="1"/>
  <c r="S1856" i="1"/>
  <c r="T1856" i="1"/>
  <c r="V1856" i="1"/>
  <c r="W1856" i="1"/>
  <c r="Y1856" i="1"/>
  <c r="X1856" i="1"/>
  <c r="Z1856" i="1"/>
  <c r="R1856" i="1"/>
  <c r="AA1856" i="1"/>
  <c r="AB1856" i="1"/>
  <c r="AC1848" i="1"/>
  <c r="V1848" i="1"/>
  <c r="W1848" i="1"/>
  <c r="Y1848" i="1"/>
  <c r="X1848" i="1"/>
  <c r="Z1848" i="1"/>
  <c r="R1848" i="1"/>
  <c r="AA1848" i="1"/>
  <c r="AB1848" i="1"/>
  <c r="T1848" i="1"/>
  <c r="S1848" i="1"/>
  <c r="AC1840" i="1"/>
  <c r="S1840" i="1"/>
  <c r="AA1840" i="1"/>
  <c r="X1840" i="1"/>
  <c r="R1840" i="1"/>
  <c r="Y1840" i="1"/>
  <c r="AB1840" i="1"/>
  <c r="T1840" i="1"/>
  <c r="V1840" i="1"/>
  <c r="W1840" i="1"/>
  <c r="Z1840" i="1"/>
  <c r="AC1832" i="1"/>
  <c r="T1832" i="1"/>
  <c r="R1832" i="1"/>
  <c r="V1832" i="1"/>
  <c r="W1832" i="1"/>
  <c r="Z1832" i="1"/>
  <c r="X1832" i="1"/>
  <c r="AA1832" i="1"/>
  <c r="Y1832" i="1"/>
  <c r="AB1832" i="1"/>
  <c r="S1832" i="1"/>
  <c r="AC1824" i="1"/>
  <c r="S1824" i="1"/>
  <c r="Z1824" i="1"/>
  <c r="AA1824" i="1"/>
  <c r="X1824" i="1"/>
  <c r="R1824" i="1"/>
  <c r="Y1824" i="1"/>
  <c r="AB1824" i="1"/>
  <c r="T1824" i="1"/>
  <c r="V1824" i="1"/>
  <c r="W1824" i="1"/>
  <c r="AC1816" i="1"/>
  <c r="S1816" i="1"/>
  <c r="T1816" i="1"/>
  <c r="R1816" i="1"/>
  <c r="V1816" i="1"/>
  <c r="W1816" i="1"/>
  <c r="Z1816" i="1"/>
  <c r="X1816" i="1"/>
  <c r="AA1816" i="1"/>
  <c r="Y1816" i="1"/>
  <c r="AB1816" i="1"/>
  <c r="AC1808" i="1"/>
  <c r="S1808" i="1"/>
  <c r="Y1808" i="1"/>
  <c r="AB1808" i="1"/>
  <c r="T1808" i="1"/>
  <c r="V1808" i="1"/>
  <c r="W1808" i="1"/>
  <c r="Z1808" i="1"/>
  <c r="AA1808" i="1"/>
  <c r="R1808" i="1"/>
  <c r="X1808" i="1"/>
  <c r="AC1800" i="1"/>
  <c r="S1800" i="1"/>
  <c r="W1800" i="1"/>
  <c r="Z1800" i="1"/>
  <c r="X1800" i="1"/>
  <c r="AA1800" i="1"/>
  <c r="Y1800" i="1"/>
  <c r="AB1800" i="1"/>
  <c r="T1800" i="1"/>
  <c r="R1800" i="1"/>
  <c r="V1800" i="1"/>
  <c r="AC1792" i="1"/>
  <c r="S1792" i="1"/>
  <c r="AB1792" i="1"/>
  <c r="T1792" i="1"/>
  <c r="V1792" i="1"/>
  <c r="W1792" i="1"/>
  <c r="X1792" i="1"/>
  <c r="Z1792" i="1"/>
  <c r="Y1792" i="1"/>
  <c r="R1792" i="1"/>
  <c r="AA1792" i="1"/>
  <c r="AC1784" i="1"/>
  <c r="S1784" i="1"/>
  <c r="Y1784" i="1"/>
  <c r="R1784" i="1"/>
  <c r="AA1784" i="1"/>
  <c r="AB1784" i="1"/>
  <c r="T1784" i="1"/>
  <c r="V1784" i="1"/>
  <c r="W1784" i="1"/>
  <c r="Z1784" i="1"/>
  <c r="X1784" i="1"/>
  <c r="AC1776" i="1"/>
  <c r="S1776" i="1"/>
  <c r="T1776" i="1"/>
  <c r="V1776" i="1"/>
  <c r="X1776" i="1"/>
  <c r="W1776" i="1"/>
  <c r="Y1776" i="1"/>
  <c r="Z1776" i="1"/>
  <c r="R1776" i="1"/>
  <c r="AA1776" i="1"/>
  <c r="AB1776" i="1"/>
  <c r="AC1768" i="1"/>
  <c r="S1768" i="1"/>
  <c r="Z1768" i="1"/>
  <c r="R1768" i="1"/>
  <c r="AA1768" i="1"/>
  <c r="AB1768" i="1"/>
  <c r="T1768" i="1"/>
  <c r="V1768" i="1"/>
  <c r="X1768" i="1"/>
  <c r="W1768" i="1"/>
  <c r="Y1768" i="1"/>
  <c r="AC1760" i="1"/>
  <c r="S1760" i="1"/>
  <c r="W1760" i="1"/>
  <c r="X1760" i="1"/>
  <c r="V1760" i="1"/>
  <c r="Y1760" i="1"/>
  <c r="Z1760" i="1"/>
  <c r="R1760" i="1"/>
  <c r="AA1760" i="1"/>
  <c r="AB1760" i="1"/>
  <c r="T1760" i="1"/>
  <c r="AC1752" i="1"/>
  <c r="S1752" i="1"/>
  <c r="Y1752" i="1"/>
  <c r="Z1752" i="1"/>
  <c r="R1752" i="1"/>
  <c r="AA1752" i="1"/>
  <c r="AB1752" i="1"/>
  <c r="T1752" i="1"/>
  <c r="V1752" i="1"/>
  <c r="X1752" i="1"/>
  <c r="W1752" i="1"/>
  <c r="AC1744" i="1"/>
  <c r="S1744" i="1"/>
  <c r="T1744" i="1"/>
  <c r="V1744" i="1"/>
  <c r="X1744" i="1"/>
  <c r="W1744" i="1"/>
  <c r="Y1744" i="1"/>
  <c r="Z1744" i="1"/>
  <c r="R1744" i="1"/>
  <c r="AA1744" i="1"/>
  <c r="AB1744" i="1"/>
  <c r="AC1736" i="1"/>
  <c r="S1736" i="1"/>
  <c r="AB1736" i="1"/>
  <c r="T1736" i="1"/>
  <c r="V1736" i="1"/>
  <c r="X1736" i="1"/>
  <c r="W1736" i="1"/>
  <c r="Y1736" i="1"/>
  <c r="Z1736" i="1"/>
  <c r="R1736" i="1"/>
  <c r="AA1736" i="1"/>
  <c r="AC1728" i="1"/>
  <c r="S1728" i="1"/>
  <c r="W1728" i="1"/>
  <c r="X1728" i="1"/>
  <c r="V1728" i="1"/>
  <c r="Y1728" i="1"/>
  <c r="Z1728" i="1"/>
  <c r="R1728" i="1"/>
  <c r="AA1728" i="1"/>
  <c r="AB1728" i="1"/>
  <c r="T1728" i="1"/>
  <c r="AC1720" i="1"/>
  <c r="S1720" i="1"/>
  <c r="Y1720" i="1"/>
  <c r="Z1720" i="1"/>
  <c r="R1720" i="1"/>
  <c r="AA1720" i="1"/>
  <c r="AB1720" i="1"/>
  <c r="T1720" i="1"/>
  <c r="V1720" i="1"/>
  <c r="X1720" i="1"/>
  <c r="W1720" i="1"/>
  <c r="AC1712" i="1"/>
  <c r="S1712" i="1"/>
  <c r="Z1712" i="1"/>
  <c r="R1712" i="1"/>
  <c r="AA1712" i="1"/>
  <c r="AB1712" i="1"/>
  <c r="T1712" i="1"/>
  <c r="V1712" i="1"/>
  <c r="X1712" i="1"/>
  <c r="W1712" i="1"/>
  <c r="Y1712" i="1"/>
  <c r="AC1704" i="1"/>
  <c r="S1704" i="1"/>
  <c r="V1704" i="1"/>
  <c r="X1704" i="1"/>
  <c r="W1704" i="1"/>
  <c r="Y1704" i="1"/>
  <c r="Z1704" i="1"/>
  <c r="R1704" i="1"/>
  <c r="AA1704" i="1"/>
  <c r="AB1704" i="1"/>
  <c r="T1704" i="1"/>
  <c r="AC1696" i="1"/>
  <c r="S1696" i="1"/>
  <c r="T1696" i="1"/>
  <c r="W1696" i="1"/>
  <c r="X1696" i="1"/>
  <c r="V1696" i="1"/>
  <c r="Y1696" i="1"/>
  <c r="Z1696" i="1"/>
  <c r="R1696" i="1"/>
  <c r="AA1696" i="1"/>
  <c r="AB1696" i="1"/>
  <c r="AC1688" i="1"/>
  <c r="S1688" i="1"/>
  <c r="V1688" i="1"/>
  <c r="X1688" i="1"/>
  <c r="W1688" i="1"/>
  <c r="Y1688" i="1"/>
  <c r="Z1688" i="1"/>
  <c r="R1688" i="1"/>
  <c r="AA1688" i="1"/>
  <c r="AB1688" i="1"/>
  <c r="T1688" i="1"/>
  <c r="AC1680" i="1"/>
  <c r="S1680" i="1"/>
  <c r="R1680" i="1"/>
  <c r="AA1680" i="1"/>
  <c r="AB1680" i="1"/>
  <c r="T1680" i="1"/>
  <c r="V1680" i="1"/>
  <c r="X1680" i="1"/>
  <c r="W1680" i="1"/>
  <c r="Z1680" i="1"/>
  <c r="Y1680" i="1"/>
  <c r="AC1672" i="1"/>
  <c r="S1672" i="1"/>
  <c r="Y1672" i="1"/>
  <c r="Z1672" i="1"/>
  <c r="R1672" i="1"/>
  <c r="AA1672" i="1"/>
  <c r="AB1672" i="1"/>
  <c r="T1672" i="1"/>
  <c r="X1672" i="1"/>
  <c r="V1672" i="1"/>
  <c r="W1672" i="1"/>
  <c r="AC1664" i="1"/>
  <c r="S1664" i="1"/>
  <c r="X1664" i="1"/>
  <c r="V1664" i="1"/>
  <c r="Y1664" i="1"/>
  <c r="Z1664" i="1"/>
  <c r="R1664" i="1"/>
  <c r="AA1664" i="1"/>
  <c r="AB1664" i="1"/>
  <c r="T1664" i="1"/>
  <c r="W1664" i="1"/>
  <c r="AC1656" i="1"/>
  <c r="S1656" i="1"/>
  <c r="AA1656" i="1"/>
  <c r="AB1656" i="1"/>
  <c r="T1656" i="1"/>
  <c r="V1656" i="1"/>
  <c r="X1656" i="1"/>
  <c r="W1656" i="1"/>
  <c r="Y1656" i="1"/>
  <c r="Z1656" i="1"/>
  <c r="R1656" i="1"/>
  <c r="AC1648" i="1"/>
  <c r="S1648" i="1"/>
  <c r="Z1648" i="1"/>
  <c r="R1648" i="1"/>
  <c r="AA1648" i="1"/>
  <c r="AB1648" i="1"/>
  <c r="T1648" i="1"/>
  <c r="V1648" i="1"/>
  <c r="X1648" i="1"/>
  <c r="W1648" i="1"/>
  <c r="Y1648" i="1"/>
  <c r="AC1640" i="1"/>
  <c r="S1640" i="1"/>
  <c r="V1640" i="1"/>
  <c r="X1640" i="1"/>
  <c r="W1640" i="1"/>
  <c r="Y1640" i="1"/>
  <c r="Z1640" i="1"/>
  <c r="R1640" i="1"/>
  <c r="AA1640" i="1"/>
  <c r="AB1640" i="1"/>
  <c r="T1640" i="1"/>
  <c r="AC1632" i="1"/>
  <c r="AA1632" i="1"/>
  <c r="AB1632" i="1"/>
  <c r="T1632" i="1"/>
  <c r="W1632" i="1"/>
  <c r="X1632" i="1"/>
  <c r="V1632" i="1"/>
  <c r="Y1632" i="1"/>
  <c r="Z1632" i="1"/>
  <c r="R1632" i="1"/>
  <c r="S1632" i="1"/>
  <c r="AC1624" i="1"/>
  <c r="S1624" i="1"/>
  <c r="Z1624" i="1"/>
  <c r="R1624" i="1"/>
  <c r="AA1624" i="1"/>
  <c r="AB1624" i="1"/>
  <c r="T1624" i="1"/>
  <c r="V1624" i="1"/>
  <c r="X1624" i="1"/>
  <c r="W1624" i="1"/>
  <c r="Y1624" i="1"/>
  <c r="AC1616" i="1"/>
  <c r="S1616" i="1"/>
  <c r="Y1616" i="1"/>
  <c r="Z1616" i="1"/>
  <c r="R1616" i="1"/>
  <c r="AA1616" i="1"/>
  <c r="AB1616" i="1"/>
  <c r="T1616" i="1"/>
  <c r="V1616" i="1"/>
  <c r="X1616" i="1"/>
  <c r="W1616" i="1"/>
  <c r="AC1608" i="1"/>
  <c r="T1608" i="1"/>
  <c r="V1608" i="1"/>
  <c r="X1608" i="1"/>
  <c r="W1608" i="1"/>
  <c r="Y1608" i="1"/>
  <c r="Z1608" i="1"/>
  <c r="R1608" i="1"/>
  <c r="AA1608" i="1"/>
  <c r="AB1608" i="1"/>
  <c r="S1608" i="1"/>
  <c r="AC1600" i="1"/>
  <c r="X1600" i="1"/>
  <c r="V1600" i="1"/>
  <c r="Y1600" i="1"/>
  <c r="Z1600" i="1"/>
  <c r="R1600" i="1"/>
  <c r="AA1600" i="1"/>
  <c r="AB1600" i="1"/>
  <c r="T1600" i="1"/>
  <c r="W1600" i="1"/>
  <c r="S1600" i="1"/>
  <c r="AC1592" i="1"/>
  <c r="S1592" i="1"/>
  <c r="Z1592" i="1"/>
  <c r="R1592" i="1"/>
  <c r="AA1592" i="1"/>
  <c r="AB1592" i="1"/>
  <c r="T1592" i="1"/>
  <c r="V1592" i="1"/>
  <c r="X1592" i="1"/>
  <c r="W1592" i="1"/>
  <c r="Y1592" i="1"/>
  <c r="AC1584" i="1"/>
  <c r="Y1584" i="1"/>
  <c r="Z1584" i="1"/>
  <c r="R1584" i="1"/>
  <c r="AA1584" i="1"/>
  <c r="AB1584" i="1"/>
  <c r="T1584" i="1"/>
  <c r="V1584" i="1"/>
  <c r="X1584" i="1"/>
  <c r="W1584" i="1"/>
  <c r="S1584" i="1"/>
  <c r="AC1576" i="1"/>
  <c r="S1576" i="1"/>
  <c r="AB1576" i="1"/>
  <c r="T1576" i="1"/>
  <c r="V1576" i="1"/>
  <c r="X1576" i="1"/>
  <c r="W1576" i="1"/>
  <c r="Y1576" i="1"/>
  <c r="Z1576" i="1"/>
  <c r="R1576" i="1"/>
  <c r="AA1576" i="1"/>
  <c r="AC1568" i="1"/>
  <c r="S1568" i="1"/>
  <c r="Y1568" i="1"/>
  <c r="Z1568" i="1"/>
  <c r="R1568" i="1"/>
  <c r="AA1568" i="1"/>
  <c r="AB1568" i="1"/>
  <c r="T1568" i="1"/>
  <c r="W1568" i="1"/>
  <c r="V1568" i="1"/>
  <c r="X1568" i="1"/>
  <c r="AC1560" i="1"/>
  <c r="S1560" i="1"/>
  <c r="Y1560" i="1"/>
  <c r="Z1560" i="1"/>
  <c r="R1560" i="1"/>
  <c r="AA1560" i="1"/>
  <c r="AB1560" i="1"/>
  <c r="T1560" i="1"/>
  <c r="V1560" i="1"/>
  <c r="X1560" i="1"/>
  <c r="W1560" i="1"/>
  <c r="AC1552" i="1"/>
  <c r="S1552" i="1"/>
  <c r="X1552" i="1"/>
  <c r="W1552" i="1"/>
  <c r="Y1552" i="1"/>
  <c r="Z1552" i="1"/>
  <c r="R1552" i="1"/>
  <c r="AA1552" i="1"/>
  <c r="AB1552" i="1"/>
  <c r="T1552" i="1"/>
  <c r="V1552" i="1"/>
  <c r="AC1544" i="1"/>
  <c r="S1544" i="1"/>
  <c r="V1544" i="1"/>
  <c r="X1544" i="1"/>
  <c r="W1544" i="1"/>
  <c r="Y1544" i="1"/>
  <c r="Z1544" i="1"/>
  <c r="R1544" i="1"/>
  <c r="AA1544" i="1"/>
  <c r="AB1544" i="1"/>
  <c r="T1544" i="1"/>
  <c r="AC1536" i="1"/>
  <c r="S1536" i="1"/>
  <c r="AB1536" i="1"/>
  <c r="T1536" i="1"/>
  <c r="W1536" i="1"/>
  <c r="X1536" i="1"/>
  <c r="V1536" i="1"/>
  <c r="Y1536" i="1"/>
  <c r="Z1536" i="1"/>
  <c r="R1536" i="1"/>
  <c r="AA1536" i="1"/>
  <c r="AC1528" i="1"/>
  <c r="S1528" i="1"/>
  <c r="Y1528" i="1"/>
  <c r="Z1528" i="1"/>
  <c r="R1528" i="1"/>
  <c r="AA1528" i="1"/>
  <c r="AB1528" i="1"/>
  <c r="T1528" i="1"/>
  <c r="V1528" i="1"/>
  <c r="X1528" i="1"/>
  <c r="W1528" i="1"/>
  <c r="AC1520" i="1"/>
  <c r="S1520" i="1"/>
  <c r="V1520" i="1"/>
  <c r="X1520" i="1"/>
  <c r="W1520" i="1"/>
  <c r="Y1520" i="1"/>
  <c r="Z1520" i="1"/>
  <c r="R1520" i="1"/>
  <c r="AA1520" i="1"/>
  <c r="AB1520" i="1"/>
  <c r="T1520" i="1"/>
  <c r="AC1512" i="1"/>
  <c r="S1512" i="1"/>
  <c r="Y1512" i="1"/>
  <c r="Z1512" i="1"/>
  <c r="R1512" i="1"/>
  <c r="AA1512" i="1"/>
  <c r="AB1512" i="1"/>
  <c r="T1512" i="1"/>
  <c r="V1512" i="1"/>
  <c r="X1512" i="1"/>
  <c r="W1512" i="1"/>
  <c r="AC1504" i="1"/>
  <c r="S1504" i="1"/>
  <c r="T1504" i="1"/>
  <c r="W1504" i="1"/>
  <c r="X1504" i="1"/>
  <c r="V1504" i="1"/>
  <c r="Y1504" i="1"/>
  <c r="Z1504" i="1"/>
  <c r="R1504" i="1"/>
  <c r="AA1504" i="1"/>
  <c r="AB1504" i="1"/>
  <c r="AC1496" i="1"/>
  <c r="S1496" i="1"/>
  <c r="AA1496" i="1"/>
  <c r="AB1496" i="1"/>
  <c r="T1496" i="1"/>
  <c r="V1496" i="1"/>
  <c r="X1496" i="1"/>
  <c r="W1496" i="1"/>
  <c r="Y1496" i="1"/>
  <c r="Z1496" i="1"/>
  <c r="R1496" i="1"/>
  <c r="AC1488" i="1"/>
  <c r="S1488" i="1"/>
  <c r="X1488" i="1"/>
  <c r="Y1488" i="1"/>
  <c r="Z1488" i="1"/>
  <c r="AA1488" i="1"/>
  <c r="AB1488" i="1"/>
  <c r="T1488" i="1"/>
  <c r="V1488" i="1"/>
  <c r="W1488" i="1"/>
  <c r="R1488" i="1"/>
  <c r="AC1480" i="1"/>
  <c r="S1480" i="1"/>
  <c r="T1480" i="1"/>
  <c r="V1480" i="1"/>
  <c r="X1480" i="1"/>
  <c r="W1480" i="1"/>
  <c r="Y1480" i="1"/>
  <c r="Z1480" i="1"/>
  <c r="R1480" i="1"/>
  <c r="AA1480" i="1"/>
  <c r="AB1480" i="1"/>
  <c r="AC1472" i="1"/>
  <c r="S1472" i="1"/>
  <c r="R1472" i="1"/>
  <c r="AA1472" i="1"/>
  <c r="AB1472" i="1"/>
  <c r="T1472" i="1"/>
  <c r="W1472" i="1"/>
  <c r="X1472" i="1"/>
  <c r="V1472" i="1"/>
  <c r="Y1472" i="1"/>
  <c r="Z1472" i="1"/>
  <c r="AC1464" i="1"/>
  <c r="S1464" i="1"/>
  <c r="T1464" i="1"/>
  <c r="V1464" i="1"/>
  <c r="X1464" i="1"/>
  <c r="W1464" i="1"/>
  <c r="Y1464" i="1"/>
  <c r="Z1464" i="1"/>
  <c r="R1464" i="1"/>
  <c r="AA1464" i="1"/>
  <c r="AB1464" i="1"/>
  <c r="AC1456" i="1"/>
  <c r="S1456" i="1"/>
  <c r="Z1456" i="1"/>
  <c r="R1456" i="1"/>
  <c r="AA1456" i="1"/>
  <c r="AB1456" i="1"/>
  <c r="T1456" i="1"/>
  <c r="V1456" i="1"/>
  <c r="X1456" i="1"/>
  <c r="W1456" i="1"/>
  <c r="Y1456" i="1"/>
  <c r="AC1448" i="1"/>
  <c r="S1448" i="1"/>
  <c r="X1448" i="1"/>
  <c r="W1448" i="1"/>
  <c r="Y1448" i="1"/>
  <c r="Z1448" i="1"/>
  <c r="R1448" i="1"/>
  <c r="AA1448" i="1"/>
  <c r="AB1448" i="1"/>
  <c r="T1448" i="1"/>
  <c r="V1448" i="1"/>
  <c r="AC1440" i="1"/>
  <c r="S1440" i="1"/>
  <c r="T1440" i="1"/>
  <c r="W1440" i="1"/>
  <c r="X1440" i="1"/>
  <c r="V1440" i="1"/>
  <c r="Y1440" i="1"/>
  <c r="Z1440" i="1"/>
  <c r="R1440" i="1"/>
  <c r="AA1440" i="1"/>
  <c r="AB1440" i="1"/>
  <c r="AC1432" i="1"/>
  <c r="AA1432" i="1"/>
  <c r="AB1432" i="1"/>
  <c r="T1432" i="1"/>
  <c r="V1432" i="1"/>
  <c r="X1432" i="1"/>
  <c r="W1432" i="1"/>
  <c r="Y1432" i="1"/>
  <c r="Z1432" i="1"/>
  <c r="R1432" i="1"/>
  <c r="S1432" i="1"/>
  <c r="AC1424" i="1"/>
  <c r="S1424" i="1"/>
  <c r="T1424" i="1"/>
  <c r="AB1424" i="1"/>
  <c r="V1424" i="1"/>
  <c r="Y1424" i="1"/>
  <c r="Z1424" i="1"/>
  <c r="R1424" i="1"/>
  <c r="W1424" i="1"/>
  <c r="X1424" i="1"/>
  <c r="AA1424" i="1"/>
  <c r="AC1416" i="1"/>
  <c r="X1416" i="1"/>
  <c r="AA1416" i="1"/>
  <c r="AB1416" i="1"/>
  <c r="R1416" i="1"/>
  <c r="T1416" i="1"/>
  <c r="W1416" i="1"/>
  <c r="V1416" i="1"/>
  <c r="Y1416" i="1"/>
  <c r="Z1416" i="1"/>
  <c r="S1416" i="1"/>
  <c r="AC1408" i="1"/>
  <c r="AA1408" i="1"/>
  <c r="T1408" i="1"/>
  <c r="AB1408" i="1"/>
  <c r="V1408" i="1"/>
  <c r="Y1408" i="1"/>
  <c r="Z1408" i="1"/>
  <c r="R1408" i="1"/>
  <c r="W1408" i="1"/>
  <c r="X1408" i="1"/>
  <c r="S1408" i="1"/>
  <c r="AC1400" i="1"/>
  <c r="S1400" i="1"/>
  <c r="Z1400" i="1"/>
  <c r="R1400" i="1"/>
  <c r="W1400" i="1"/>
  <c r="AA1400" i="1"/>
  <c r="T1400" i="1"/>
  <c r="AB1400" i="1"/>
  <c r="V1400" i="1"/>
  <c r="X1400" i="1"/>
  <c r="Y1400" i="1"/>
  <c r="AC1392" i="1"/>
  <c r="S1392" i="1"/>
  <c r="W1392" i="1"/>
  <c r="X1392" i="1"/>
  <c r="Y1392" i="1"/>
  <c r="Z1392" i="1"/>
  <c r="R1392" i="1"/>
  <c r="AA1392" i="1"/>
  <c r="T1392" i="1"/>
  <c r="AB1392" i="1"/>
  <c r="V1392" i="1"/>
  <c r="AC1384" i="1"/>
  <c r="S1384" i="1"/>
  <c r="R1384" i="1"/>
  <c r="T1384" i="1"/>
  <c r="AA1384" i="1"/>
  <c r="V1384" i="1"/>
  <c r="W1384" i="1"/>
  <c r="X1384" i="1"/>
  <c r="Y1384" i="1"/>
  <c r="Z1384" i="1"/>
  <c r="AB1384" i="1"/>
  <c r="AC1376" i="1"/>
  <c r="Z1376" i="1"/>
  <c r="AA1376" i="1"/>
  <c r="AB1376" i="1"/>
  <c r="T1376" i="1"/>
  <c r="R1376" i="1"/>
  <c r="V1376" i="1"/>
  <c r="W1376" i="1"/>
  <c r="X1376" i="1"/>
  <c r="Y1376" i="1"/>
  <c r="S1376" i="1"/>
  <c r="AC1368" i="1"/>
  <c r="S1368" i="1"/>
  <c r="W1368" i="1"/>
  <c r="X1368" i="1"/>
  <c r="Y1368" i="1"/>
  <c r="Z1368" i="1"/>
  <c r="R1368" i="1"/>
  <c r="AA1368" i="1"/>
  <c r="T1368" i="1"/>
  <c r="AB1368" i="1"/>
  <c r="V1368" i="1"/>
  <c r="AC1360" i="1"/>
  <c r="AA1360" i="1"/>
  <c r="T1360" i="1"/>
  <c r="AB1360" i="1"/>
  <c r="V1360" i="1"/>
  <c r="W1360" i="1"/>
  <c r="X1360" i="1"/>
  <c r="Y1360" i="1"/>
  <c r="Z1360" i="1"/>
  <c r="R1360" i="1"/>
  <c r="S1360" i="1"/>
  <c r="AC1352" i="1"/>
  <c r="S1352" i="1"/>
  <c r="X1352" i="1"/>
  <c r="Y1352" i="1"/>
  <c r="Z1352" i="1"/>
  <c r="AB1352" i="1"/>
  <c r="R1352" i="1"/>
  <c r="T1352" i="1"/>
  <c r="AA1352" i="1"/>
  <c r="V1352" i="1"/>
  <c r="W1352" i="1"/>
  <c r="AC1344" i="1"/>
  <c r="S1344" i="1"/>
  <c r="T1344" i="1"/>
  <c r="R1344" i="1"/>
  <c r="V1344" i="1"/>
  <c r="W1344" i="1"/>
  <c r="X1344" i="1"/>
  <c r="Y1344" i="1"/>
  <c r="Z1344" i="1"/>
  <c r="AA1344" i="1"/>
  <c r="AB1344" i="1"/>
  <c r="AC1336" i="1"/>
  <c r="S1336" i="1"/>
  <c r="X1336" i="1"/>
  <c r="Y1336" i="1"/>
  <c r="Z1336" i="1"/>
  <c r="R1336" i="1"/>
  <c r="AA1336" i="1"/>
  <c r="T1336" i="1"/>
  <c r="AB1336" i="1"/>
  <c r="V1336" i="1"/>
  <c r="W1336" i="1"/>
  <c r="AC1328" i="1"/>
  <c r="S1328" i="1"/>
  <c r="T1328" i="1"/>
  <c r="AB1328" i="1"/>
  <c r="V1328" i="1"/>
  <c r="W1328" i="1"/>
  <c r="X1328" i="1"/>
  <c r="Y1328" i="1"/>
  <c r="Z1328" i="1"/>
  <c r="R1328" i="1"/>
  <c r="AA1328" i="1"/>
  <c r="AC1320" i="1"/>
  <c r="S1320" i="1"/>
  <c r="AB1320" i="1"/>
  <c r="R1320" i="1"/>
  <c r="T1320" i="1"/>
  <c r="AA1320" i="1"/>
  <c r="V1320" i="1"/>
  <c r="W1320" i="1"/>
  <c r="X1320" i="1"/>
  <c r="Y1320" i="1"/>
  <c r="Z1320" i="1"/>
  <c r="AC1312" i="1"/>
  <c r="S1312" i="1"/>
  <c r="T1312" i="1"/>
  <c r="R1312" i="1"/>
  <c r="V1312" i="1"/>
  <c r="W1312" i="1"/>
  <c r="X1312" i="1"/>
  <c r="Y1312" i="1"/>
  <c r="Z1312" i="1"/>
  <c r="AA1312" i="1"/>
  <c r="AB1312" i="1"/>
  <c r="AC1304" i="1"/>
  <c r="S1304" i="1"/>
  <c r="W1304" i="1"/>
  <c r="X1304" i="1"/>
  <c r="Y1304" i="1"/>
  <c r="Z1304" i="1"/>
  <c r="R1304" i="1"/>
  <c r="AA1304" i="1"/>
  <c r="T1304" i="1"/>
  <c r="AB1304" i="1"/>
  <c r="V1304" i="1"/>
  <c r="AC1296" i="1"/>
  <c r="S1296" i="1"/>
  <c r="X1296" i="1"/>
  <c r="Y1296" i="1"/>
  <c r="Z1296" i="1"/>
  <c r="R1296" i="1"/>
  <c r="AA1296" i="1"/>
  <c r="T1296" i="1"/>
  <c r="AB1296" i="1"/>
  <c r="V1296" i="1"/>
  <c r="W1296" i="1"/>
  <c r="AC1288" i="1"/>
  <c r="S1288" i="1"/>
  <c r="T1288" i="1"/>
  <c r="AA1288" i="1"/>
  <c r="V1288" i="1"/>
  <c r="W1288" i="1"/>
  <c r="X1288" i="1"/>
  <c r="Y1288" i="1"/>
  <c r="Z1288" i="1"/>
  <c r="AB1288" i="1"/>
  <c r="R1288" i="1"/>
  <c r="AC1280" i="1"/>
  <c r="S1280" i="1"/>
  <c r="AB1280" i="1"/>
  <c r="T1280" i="1"/>
  <c r="R1280" i="1"/>
  <c r="V1280" i="1"/>
  <c r="W1280" i="1"/>
  <c r="X1280" i="1"/>
  <c r="Y1280" i="1"/>
  <c r="Z1280" i="1"/>
  <c r="AA1280" i="1"/>
  <c r="AC1272" i="1"/>
  <c r="S1272" i="1"/>
  <c r="T1272" i="1"/>
  <c r="AB1272" i="1"/>
  <c r="V1272" i="1"/>
  <c r="W1272" i="1"/>
  <c r="X1272" i="1"/>
  <c r="Y1272" i="1"/>
  <c r="Z1272" i="1"/>
  <c r="R1272" i="1"/>
  <c r="AA1272" i="1"/>
  <c r="AC1264" i="1"/>
  <c r="S1264" i="1"/>
  <c r="Y1264" i="1"/>
  <c r="Z1264" i="1"/>
  <c r="R1264" i="1"/>
  <c r="AA1264" i="1"/>
  <c r="T1264" i="1"/>
  <c r="AB1264" i="1"/>
  <c r="V1264" i="1"/>
  <c r="W1264" i="1"/>
  <c r="X1264" i="1"/>
  <c r="AC1256" i="1"/>
  <c r="S1256" i="1"/>
  <c r="W1256" i="1"/>
  <c r="X1256" i="1"/>
  <c r="Y1256" i="1"/>
  <c r="Z1256" i="1"/>
  <c r="AB1256" i="1"/>
  <c r="R1256" i="1"/>
  <c r="T1256" i="1"/>
  <c r="V1256" i="1"/>
  <c r="AA1256" i="1"/>
  <c r="AC1248" i="1"/>
  <c r="S1248" i="1"/>
  <c r="V1248" i="1"/>
  <c r="W1248" i="1"/>
  <c r="X1248" i="1"/>
  <c r="Y1248" i="1"/>
  <c r="Z1248" i="1"/>
  <c r="AA1248" i="1"/>
  <c r="AB1248" i="1"/>
  <c r="T1248" i="1"/>
  <c r="R1248" i="1"/>
  <c r="AC1240" i="1"/>
  <c r="S1240" i="1"/>
  <c r="R1240" i="1"/>
  <c r="AA1240" i="1"/>
  <c r="T1240" i="1"/>
  <c r="AB1240" i="1"/>
  <c r="V1240" i="1"/>
  <c r="W1240" i="1"/>
  <c r="X1240" i="1"/>
  <c r="Y1240" i="1"/>
  <c r="Z1240" i="1"/>
  <c r="AC1232" i="1"/>
  <c r="S1232" i="1"/>
  <c r="X1232" i="1"/>
  <c r="Y1232" i="1"/>
  <c r="Z1232" i="1"/>
  <c r="R1232" i="1"/>
  <c r="AA1232" i="1"/>
  <c r="T1232" i="1"/>
  <c r="AB1232" i="1"/>
  <c r="V1232" i="1"/>
  <c r="W1232" i="1"/>
  <c r="AC1224" i="1"/>
  <c r="S1224" i="1"/>
  <c r="T1224" i="1"/>
  <c r="AA1224" i="1"/>
  <c r="V1224" i="1"/>
  <c r="W1224" i="1"/>
  <c r="X1224" i="1"/>
  <c r="Y1224" i="1"/>
  <c r="Z1224" i="1"/>
  <c r="AB1224" i="1"/>
  <c r="R1224" i="1"/>
  <c r="AC1216" i="1"/>
  <c r="X1216" i="1"/>
  <c r="Y1216" i="1"/>
  <c r="Z1216" i="1"/>
  <c r="AA1216" i="1"/>
  <c r="AB1216" i="1"/>
  <c r="T1216" i="1"/>
  <c r="R1216" i="1"/>
  <c r="V1216" i="1"/>
  <c r="W1216" i="1"/>
  <c r="S1216" i="1"/>
  <c r="AC1208" i="1"/>
  <c r="S1208" i="1"/>
  <c r="X1208" i="1"/>
  <c r="Y1208" i="1"/>
  <c r="Z1208" i="1"/>
  <c r="R1208" i="1"/>
  <c r="AA1208" i="1"/>
  <c r="T1208" i="1"/>
  <c r="AB1208" i="1"/>
  <c r="V1208" i="1"/>
  <c r="W1208" i="1"/>
  <c r="AC1200" i="1"/>
  <c r="S1200" i="1"/>
  <c r="W1200" i="1"/>
  <c r="X1200" i="1"/>
  <c r="Y1200" i="1"/>
  <c r="Z1200" i="1"/>
  <c r="R1200" i="1"/>
  <c r="AA1200" i="1"/>
  <c r="T1200" i="1"/>
  <c r="AB1200" i="1"/>
  <c r="V1200" i="1"/>
  <c r="AC1192" i="1"/>
  <c r="W1192" i="1"/>
  <c r="X1192" i="1"/>
  <c r="Y1192" i="1"/>
  <c r="Z1192" i="1"/>
  <c r="AB1192" i="1"/>
  <c r="R1192" i="1"/>
  <c r="T1192" i="1"/>
  <c r="AA1192" i="1"/>
  <c r="V1192" i="1"/>
  <c r="S1192" i="1"/>
  <c r="AC1184" i="1"/>
  <c r="R1184" i="1"/>
  <c r="AA1184" i="1"/>
  <c r="AB1184" i="1"/>
  <c r="X1184" i="1"/>
  <c r="Y1184" i="1"/>
  <c r="V1184" i="1"/>
  <c r="T1184" i="1"/>
  <c r="W1184" i="1"/>
  <c r="Z1184" i="1"/>
  <c r="S1184" i="1"/>
  <c r="AC1176" i="1"/>
  <c r="S1176" i="1"/>
  <c r="R1176" i="1"/>
  <c r="AA1176" i="1"/>
  <c r="AB1176" i="1"/>
  <c r="Y1176" i="1"/>
  <c r="T1176" i="1"/>
  <c r="V1176" i="1"/>
  <c r="X1176" i="1"/>
  <c r="W1176" i="1"/>
  <c r="Z1176" i="1"/>
  <c r="AC1168" i="1"/>
  <c r="Z1168" i="1"/>
  <c r="R1168" i="1"/>
  <c r="AA1168" i="1"/>
  <c r="AB1168" i="1"/>
  <c r="T1168" i="1"/>
  <c r="X1168" i="1"/>
  <c r="V1168" i="1"/>
  <c r="Y1168" i="1"/>
  <c r="W1168" i="1"/>
  <c r="S1168" i="1"/>
  <c r="AC1160" i="1"/>
  <c r="S1160" i="1"/>
  <c r="T1160" i="1"/>
  <c r="X1160" i="1"/>
  <c r="V1160" i="1"/>
  <c r="Y1160" i="1"/>
  <c r="W1160" i="1"/>
  <c r="Z1160" i="1"/>
  <c r="R1160" i="1"/>
  <c r="AA1160" i="1"/>
  <c r="AB1160" i="1"/>
  <c r="AC1152" i="1"/>
  <c r="S1152" i="1"/>
  <c r="Z1152" i="1"/>
  <c r="R1152" i="1"/>
  <c r="AA1152" i="1"/>
  <c r="AB1152" i="1"/>
  <c r="T1152" i="1"/>
  <c r="X1152" i="1"/>
  <c r="V1152" i="1"/>
  <c r="Y1152" i="1"/>
  <c r="W1152" i="1"/>
  <c r="AC1144" i="1"/>
  <c r="S1144" i="1"/>
  <c r="X1144" i="1"/>
  <c r="Y1144" i="1"/>
  <c r="Z1144" i="1"/>
  <c r="R1144" i="1"/>
  <c r="AA1144" i="1"/>
  <c r="AB1144" i="1"/>
  <c r="V1144" i="1"/>
  <c r="T1144" i="1"/>
  <c r="W1144" i="1"/>
  <c r="AC1136" i="1"/>
  <c r="S1136" i="1"/>
  <c r="W1136" i="1"/>
  <c r="X1136" i="1"/>
  <c r="Y1136" i="1"/>
  <c r="Z1136" i="1"/>
  <c r="R1136" i="1"/>
  <c r="AA1136" i="1"/>
  <c r="AB1136" i="1"/>
  <c r="V1136" i="1"/>
  <c r="T1136" i="1"/>
  <c r="AC1128" i="1"/>
  <c r="S1128" i="1"/>
  <c r="V1128" i="1"/>
  <c r="T1128" i="1"/>
  <c r="W1128" i="1"/>
  <c r="X1128" i="1"/>
  <c r="Y1128" i="1"/>
  <c r="Z1128" i="1"/>
  <c r="R1128" i="1"/>
  <c r="AA1128" i="1"/>
  <c r="AB1128" i="1"/>
  <c r="AC1120" i="1"/>
  <c r="S1120" i="1"/>
  <c r="AA1120" i="1"/>
  <c r="AB1120" i="1"/>
  <c r="V1120" i="1"/>
  <c r="T1120" i="1"/>
  <c r="W1120" i="1"/>
  <c r="X1120" i="1"/>
  <c r="Y1120" i="1"/>
  <c r="Z1120" i="1"/>
  <c r="R1120" i="1"/>
  <c r="AC1112" i="1"/>
  <c r="S1112" i="1"/>
  <c r="X1112" i="1"/>
  <c r="Y1112" i="1"/>
  <c r="Z1112" i="1"/>
  <c r="R1112" i="1"/>
  <c r="AA1112" i="1"/>
  <c r="AB1112" i="1"/>
  <c r="V1112" i="1"/>
  <c r="T1112" i="1"/>
  <c r="W1112" i="1"/>
  <c r="AC1104" i="1"/>
  <c r="S1104" i="1"/>
  <c r="V1104" i="1"/>
  <c r="T1104" i="1"/>
  <c r="W1104" i="1"/>
  <c r="X1104" i="1"/>
  <c r="Y1104" i="1"/>
  <c r="Z1104" i="1"/>
  <c r="R1104" i="1"/>
  <c r="AA1104" i="1"/>
  <c r="AB1104" i="1"/>
  <c r="AC1096" i="1"/>
  <c r="S1096" i="1"/>
  <c r="X1096" i="1"/>
  <c r="Y1096" i="1"/>
  <c r="Z1096" i="1"/>
  <c r="R1096" i="1"/>
  <c r="AA1096" i="1"/>
  <c r="AB1096" i="1"/>
  <c r="V1096" i="1"/>
  <c r="T1096" i="1"/>
  <c r="W1096" i="1"/>
  <c r="AC1088" i="1"/>
  <c r="S1088" i="1"/>
  <c r="W1088" i="1"/>
  <c r="X1088" i="1"/>
  <c r="Y1088" i="1"/>
  <c r="Z1088" i="1"/>
  <c r="R1088" i="1"/>
  <c r="AA1088" i="1"/>
  <c r="AB1088" i="1"/>
  <c r="V1088" i="1"/>
  <c r="T1088" i="1"/>
  <c r="AC1080" i="1"/>
  <c r="S1080" i="1"/>
  <c r="Z1080" i="1"/>
  <c r="R1080" i="1"/>
  <c r="AA1080" i="1"/>
  <c r="AB1080" i="1"/>
  <c r="V1080" i="1"/>
  <c r="T1080" i="1"/>
  <c r="W1080" i="1"/>
  <c r="X1080" i="1"/>
  <c r="Y1080" i="1"/>
  <c r="AC1072" i="1"/>
  <c r="S1072" i="1"/>
  <c r="V1072" i="1"/>
  <c r="T1072" i="1"/>
  <c r="W1072" i="1"/>
  <c r="X1072" i="1"/>
  <c r="Y1072" i="1"/>
  <c r="Z1072" i="1"/>
  <c r="R1072" i="1"/>
  <c r="AA1072" i="1"/>
  <c r="AB1072" i="1"/>
  <c r="AC1064" i="1"/>
  <c r="S1064" i="1"/>
  <c r="V1064" i="1"/>
  <c r="T1064" i="1"/>
  <c r="W1064" i="1"/>
  <c r="X1064" i="1"/>
  <c r="Y1064" i="1"/>
  <c r="Z1064" i="1"/>
  <c r="R1064" i="1"/>
  <c r="AA1064" i="1"/>
  <c r="AB1064" i="1"/>
  <c r="AC1056" i="1"/>
  <c r="S1056" i="1"/>
  <c r="AA1056" i="1"/>
  <c r="AB1056" i="1"/>
  <c r="V1056" i="1"/>
  <c r="T1056" i="1"/>
  <c r="W1056" i="1"/>
  <c r="X1056" i="1"/>
  <c r="Y1056" i="1"/>
  <c r="Z1056" i="1"/>
  <c r="R1056" i="1"/>
  <c r="AC1048" i="1"/>
  <c r="S1048" i="1"/>
  <c r="AB1048" i="1"/>
  <c r="V1048" i="1"/>
  <c r="T1048" i="1"/>
  <c r="W1048" i="1"/>
  <c r="X1048" i="1"/>
  <c r="Y1048" i="1"/>
  <c r="Z1048" i="1"/>
  <c r="R1048" i="1"/>
  <c r="AA1048" i="1"/>
  <c r="AC1040" i="1"/>
  <c r="S1040" i="1"/>
  <c r="V1040" i="1"/>
  <c r="T1040" i="1"/>
  <c r="W1040" i="1"/>
  <c r="X1040" i="1"/>
  <c r="Y1040" i="1"/>
  <c r="Z1040" i="1"/>
  <c r="R1040" i="1"/>
  <c r="AA1040" i="1"/>
  <c r="AB1040" i="1"/>
  <c r="AC1032" i="1"/>
  <c r="S1032" i="1"/>
  <c r="X1032" i="1"/>
  <c r="Y1032" i="1"/>
  <c r="Z1032" i="1"/>
  <c r="R1032" i="1"/>
  <c r="AA1032" i="1"/>
  <c r="AB1032" i="1"/>
  <c r="V1032" i="1"/>
  <c r="T1032" i="1"/>
  <c r="W1032" i="1"/>
  <c r="AC1024" i="1"/>
  <c r="S1024" i="1"/>
  <c r="R1024" i="1"/>
  <c r="AA1024" i="1"/>
  <c r="AB1024" i="1"/>
  <c r="V1024" i="1"/>
  <c r="T1024" i="1"/>
  <c r="W1024" i="1"/>
  <c r="X1024" i="1"/>
  <c r="Y1024" i="1"/>
  <c r="Z1024" i="1"/>
  <c r="AC1016" i="1"/>
  <c r="Z1016" i="1"/>
  <c r="R1016" i="1"/>
  <c r="AA1016" i="1"/>
  <c r="AB1016" i="1"/>
  <c r="V1016" i="1"/>
  <c r="T1016" i="1"/>
  <c r="W1016" i="1"/>
  <c r="X1016" i="1"/>
  <c r="Y1016" i="1"/>
  <c r="S1016" i="1"/>
  <c r="AC1008" i="1"/>
  <c r="V1008" i="1"/>
  <c r="T1008" i="1"/>
  <c r="W1008" i="1"/>
  <c r="X1008" i="1"/>
  <c r="Y1008" i="1"/>
  <c r="Z1008" i="1"/>
  <c r="R1008" i="1"/>
  <c r="AA1008" i="1"/>
  <c r="AB1008" i="1"/>
  <c r="S1008" i="1"/>
  <c r="AC1000" i="1"/>
  <c r="S1000" i="1"/>
  <c r="Z1000" i="1"/>
  <c r="R1000" i="1"/>
  <c r="AB1000" i="1"/>
  <c r="V1000" i="1"/>
  <c r="T1000" i="1"/>
  <c r="W1000" i="1"/>
  <c r="X1000" i="1"/>
  <c r="Y1000" i="1"/>
  <c r="AA1000" i="1"/>
  <c r="AC992" i="1"/>
  <c r="S992" i="1"/>
  <c r="X992" i="1"/>
  <c r="Y992" i="1"/>
  <c r="Z992" i="1"/>
  <c r="R992" i="1"/>
  <c r="AA992" i="1"/>
  <c r="AB992" i="1"/>
  <c r="V992" i="1"/>
  <c r="T992" i="1"/>
  <c r="W992" i="1"/>
  <c r="AC984" i="1"/>
  <c r="S984" i="1"/>
  <c r="AA984" i="1"/>
  <c r="AB984" i="1"/>
  <c r="V984" i="1"/>
  <c r="T984" i="1"/>
  <c r="W984" i="1"/>
  <c r="X984" i="1"/>
  <c r="Y984" i="1"/>
  <c r="Z984" i="1"/>
  <c r="R984" i="1"/>
  <c r="AC976" i="1"/>
  <c r="S976" i="1"/>
  <c r="R976" i="1"/>
  <c r="AA976" i="1"/>
  <c r="AB976" i="1"/>
  <c r="V976" i="1"/>
  <c r="T976" i="1"/>
  <c r="W976" i="1"/>
  <c r="X976" i="1"/>
  <c r="Y976" i="1"/>
  <c r="Z976" i="1"/>
  <c r="AC968" i="1"/>
  <c r="S968" i="1"/>
  <c r="T968" i="1"/>
  <c r="X968" i="1"/>
  <c r="Y968" i="1"/>
  <c r="W968" i="1"/>
  <c r="Z968" i="1"/>
  <c r="AA968" i="1"/>
  <c r="R968" i="1"/>
  <c r="AB968" i="1"/>
  <c r="V968" i="1"/>
  <c r="AC960" i="1"/>
  <c r="S960" i="1"/>
  <c r="X960" i="1"/>
  <c r="Y960" i="1"/>
  <c r="R960" i="1"/>
  <c r="V960" i="1"/>
  <c r="W960" i="1"/>
  <c r="Z960" i="1"/>
  <c r="AB960" i="1"/>
  <c r="AA960" i="1"/>
  <c r="T960" i="1"/>
  <c r="AC952" i="1"/>
  <c r="S952" i="1"/>
  <c r="R952" i="1"/>
  <c r="AB952" i="1"/>
  <c r="V952" i="1"/>
  <c r="T952" i="1"/>
  <c r="X952" i="1"/>
  <c r="Y952" i="1"/>
  <c r="W952" i="1"/>
  <c r="Z952" i="1"/>
  <c r="AA952" i="1"/>
  <c r="AC944" i="1"/>
  <c r="S944" i="1"/>
  <c r="Y944" i="1"/>
  <c r="R944" i="1"/>
  <c r="V944" i="1"/>
  <c r="W944" i="1"/>
  <c r="Z944" i="1"/>
  <c r="AB944" i="1"/>
  <c r="AA944" i="1"/>
  <c r="T944" i="1"/>
  <c r="X944" i="1"/>
  <c r="AC936" i="1"/>
  <c r="S936" i="1"/>
  <c r="T936" i="1"/>
  <c r="V936" i="1"/>
  <c r="W936" i="1"/>
  <c r="X936" i="1"/>
  <c r="Y936" i="1"/>
  <c r="R936" i="1"/>
  <c r="Z936" i="1"/>
  <c r="AB936" i="1"/>
  <c r="AA936" i="1"/>
  <c r="AC928" i="1"/>
  <c r="S928" i="1"/>
  <c r="Z928" i="1"/>
  <c r="AB928" i="1"/>
  <c r="AA928" i="1"/>
  <c r="T928" i="1"/>
  <c r="V928" i="1"/>
  <c r="W928" i="1"/>
  <c r="X928" i="1"/>
  <c r="Y928" i="1"/>
  <c r="R928" i="1"/>
  <c r="AC920" i="1"/>
  <c r="Y920" i="1"/>
  <c r="R920" i="1"/>
  <c r="Z920" i="1"/>
  <c r="AB920" i="1"/>
  <c r="AA920" i="1"/>
  <c r="T920" i="1"/>
  <c r="V920" i="1"/>
  <c r="W920" i="1"/>
  <c r="X920" i="1"/>
  <c r="S920" i="1"/>
  <c r="AC912" i="1"/>
  <c r="S912" i="1"/>
  <c r="T912" i="1"/>
  <c r="V912" i="1"/>
  <c r="W912" i="1"/>
  <c r="X912" i="1"/>
  <c r="Y912" i="1"/>
  <c r="AA912" i="1"/>
  <c r="R912" i="1"/>
  <c r="AB912" i="1"/>
  <c r="Z912" i="1"/>
  <c r="AC904" i="1"/>
  <c r="S904" i="1"/>
  <c r="W904" i="1"/>
  <c r="X904" i="1"/>
  <c r="Y904" i="1"/>
  <c r="R904" i="1"/>
  <c r="Z904" i="1"/>
  <c r="AB904" i="1"/>
  <c r="AA904" i="1"/>
  <c r="T904" i="1"/>
  <c r="V904" i="1"/>
  <c r="AC896" i="1"/>
  <c r="S896" i="1"/>
  <c r="Y896" i="1"/>
  <c r="R896" i="1"/>
  <c r="Z896" i="1"/>
  <c r="AB896" i="1"/>
  <c r="AA896" i="1"/>
  <c r="T896" i="1"/>
  <c r="V896" i="1"/>
  <c r="W896" i="1"/>
  <c r="X896" i="1"/>
  <c r="AC888" i="1"/>
  <c r="S888" i="1"/>
  <c r="Z888" i="1"/>
  <c r="AB888" i="1"/>
  <c r="AA888" i="1"/>
  <c r="T888" i="1"/>
  <c r="V888" i="1"/>
  <c r="W888" i="1"/>
  <c r="X888" i="1"/>
  <c r="Y888" i="1"/>
  <c r="R888" i="1"/>
  <c r="AC880" i="1"/>
  <c r="S880" i="1"/>
  <c r="X880" i="1"/>
  <c r="Y880" i="1"/>
  <c r="AA880" i="1"/>
  <c r="R880" i="1"/>
  <c r="AB880" i="1"/>
  <c r="Z880" i="1"/>
  <c r="T880" i="1"/>
  <c r="V880" i="1"/>
  <c r="W880" i="1"/>
  <c r="AC872" i="1"/>
  <c r="S872" i="1"/>
  <c r="W872" i="1"/>
  <c r="X872" i="1"/>
  <c r="Y872" i="1"/>
  <c r="R872" i="1"/>
  <c r="Z872" i="1"/>
  <c r="AB872" i="1"/>
  <c r="AA872" i="1"/>
  <c r="T872" i="1"/>
  <c r="V872" i="1"/>
  <c r="AC864" i="1"/>
  <c r="S864" i="1"/>
  <c r="T864" i="1"/>
  <c r="V864" i="1"/>
  <c r="W864" i="1"/>
  <c r="X864" i="1"/>
  <c r="Y864" i="1"/>
  <c r="R864" i="1"/>
  <c r="Z864" i="1"/>
  <c r="AB864" i="1"/>
  <c r="AA864" i="1"/>
  <c r="AC856" i="1"/>
  <c r="S856" i="1"/>
  <c r="T856" i="1"/>
  <c r="V856" i="1"/>
  <c r="W856" i="1"/>
  <c r="X856" i="1"/>
  <c r="Y856" i="1"/>
  <c r="R856" i="1"/>
  <c r="Z856" i="1"/>
  <c r="AB856" i="1"/>
  <c r="AA856" i="1"/>
  <c r="AC848" i="1"/>
  <c r="S848" i="1"/>
  <c r="X848" i="1"/>
  <c r="Y848" i="1"/>
  <c r="AA848" i="1"/>
  <c r="R848" i="1"/>
  <c r="AB848" i="1"/>
  <c r="Z848" i="1"/>
  <c r="T848" i="1"/>
  <c r="V848" i="1"/>
  <c r="W848" i="1"/>
  <c r="AC840" i="1"/>
  <c r="S840" i="1"/>
  <c r="W840" i="1"/>
  <c r="X840" i="1"/>
  <c r="Y840" i="1"/>
  <c r="R840" i="1"/>
  <c r="Z840" i="1"/>
  <c r="AB840" i="1"/>
  <c r="AA840" i="1"/>
  <c r="T840" i="1"/>
  <c r="V840" i="1"/>
  <c r="AC832" i="1"/>
  <c r="AB832" i="1"/>
  <c r="AA832" i="1"/>
  <c r="T832" i="1"/>
  <c r="V832" i="1"/>
  <c r="W832" i="1"/>
  <c r="X832" i="1"/>
  <c r="Y832" i="1"/>
  <c r="R832" i="1"/>
  <c r="Z832" i="1"/>
  <c r="S832" i="1"/>
  <c r="AC824" i="1"/>
  <c r="S824" i="1"/>
  <c r="Y824" i="1"/>
  <c r="R824" i="1"/>
  <c r="Z824" i="1"/>
  <c r="AB824" i="1"/>
  <c r="AA824" i="1"/>
  <c r="T824" i="1"/>
  <c r="V824" i="1"/>
  <c r="W824" i="1"/>
  <c r="X824" i="1"/>
  <c r="AC816" i="1"/>
  <c r="AA816" i="1"/>
  <c r="R816" i="1"/>
  <c r="AB816" i="1"/>
  <c r="Z816" i="1"/>
  <c r="T816" i="1"/>
  <c r="V816" i="1"/>
  <c r="W816" i="1"/>
  <c r="X816" i="1"/>
  <c r="Y816" i="1"/>
  <c r="S816" i="1"/>
  <c r="AC808" i="1"/>
  <c r="S808" i="1"/>
  <c r="X808" i="1"/>
  <c r="Y808" i="1"/>
  <c r="R808" i="1"/>
  <c r="Z808" i="1"/>
  <c r="AB808" i="1"/>
  <c r="AA808" i="1"/>
  <c r="T808" i="1"/>
  <c r="V808" i="1"/>
  <c r="W808" i="1"/>
  <c r="AC800" i="1"/>
  <c r="S800" i="1"/>
  <c r="T800" i="1"/>
  <c r="V800" i="1"/>
  <c r="W800" i="1"/>
  <c r="X800" i="1"/>
  <c r="Y800" i="1"/>
  <c r="R800" i="1"/>
  <c r="Z800" i="1"/>
  <c r="AB800" i="1"/>
  <c r="AA800" i="1"/>
  <c r="AC792" i="1"/>
  <c r="S792" i="1"/>
  <c r="Z792" i="1"/>
  <c r="AB792" i="1"/>
  <c r="AA792" i="1"/>
  <c r="T792" i="1"/>
  <c r="V792" i="1"/>
  <c r="W792" i="1"/>
  <c r="X792" i="1"/>
  <c r="Y792" i="1"/>
  <c r="R792" i="1"/>
  <c r="AC784" i="1"/>
  <c r="S784" i="1"/>
  <c r="X784" i="1"/>
  <c r="Y784" i="1"/>
  <c r="AA784" i="1"/>
  <c r="R784" i="1"/>
  <c r="AB784" i="1"/>
  <c r="Z784" i="1"/>
  <c r="T784" i="1"/>
  <c r="V784" i="1"/>
  <c r="W784" i="1"/>
  <c r="AC776" i="1"/>
  <c r="S776" i="1"/>
  <c r="V776" i="1"/>
  <c r="W776" i="1"/>
  <c r="X776" i="1"/>
  <c r="Y776" i="1"/>
  <c r="R776" i="1"/>
  <c r="Z776" i="1"/>
  <c r="AB776" i="1"/>
  <c r="AA776" i="1"/>
  <c r="T776" i="1"/>
  <c r="AC768" i="1"/>
  <c r="S768" i="1"/>
  <c r="Z768" i="1"/>
  <c r="AB768" i="1"/>
  <c r="AA768" i="1"/>
  <c r="T768" i="1"/>
  <c r="V768" i="1"/>
  <c r="W768" i="1"/>
  <c r="X768" i="1"/>
  <c r="Y768" i="1"/>
  <c r="R768" i="1"/>
  <c r="AC760" i="1"/>
  <c r="S760" i="1"/>
  <c r="Z760" i="1"/>
  <c r="R760" i="1"/>
  <c r="V760" i="1"/>
  <c r="W760" i="1"/>
  <c r="AB760" i="1"/>
  <c r="AA760" i="1"/>
  <c r="T760" i="1"/>
  <c r="X760" i="1"/>
  <c r="Y760" i="1"/>
  <c r="AC752" i="1"/>
  <c r="S752" i="1"/>
  <c r="W752" i="1"/>
  <c r="AB752" i="1"/>
  <c r="AA752" i="1"/>
  <c r="T752" i="1"/>
  <c r="X752" i="1"/>
  <c r="Y752" i="1"/>
  <c r="Z752" i="1"/>
  <c r="R752" i="1"/>
  <c r="V752" i="1"/>
  <c r="AC744" i="1"/>
  <c r="S744" i="1"/>
  <c r="R744" i="1"/>
  <c r="V744" i="1"/>
  <c r="W744" i="1"/>
  <c r="AB744" i="1"/>
  <c r="AA744" i="1"/>
  <c r="T744" i="1"/>
  <c r="X744" i="1"/>
  <c r="Y744" i="1"/>
  <c r="Z744" i="1"/>
  <c r="AC736" i="1"/>
  <c r="S736" i="1"/>
  <c r="Z736" i="1"/>
  <c r="R736" i="1"/>
  <c r="V736" i="1"/>
  <c r="W736" i="1"/>
  <c r="AB736" i="1"/>
  <c r="AA736" i="1"/>
  <c r="T736" i="1"/>
  <c r="X736" i="1"/>
  <c r="Y736" i="1"/>
  <c r="AC728" i="1"/>
  <c r="S728" i="1"/>
  <c r="AB728" i="1"/>
  <c r="AA728" i="1"/>
  <c r="T728" i="1"/>
  <c r="V728" i="1"/>
  <c r="W728" i="1"/>
  <c r="X728" i="1"/>
  <c r="Y728" i="1"/>
  <c r="Z728" i="1"/>
  <c r="R728" i="1"/>
  <c r="AC720" i="1"/>
  <c r="S720" i="1"/>
  <c r="R720" i="1"/>
  <c r="AB720" i="1"/>
  <c r="AA720" i="1"/>
  <c r="T720" i="1"/>
  <c r="V720" i="1"/>
  <c r="W720" i="1"/>
  <c r="X720" i="1"/>
  <c r="Y720" i="1"/>
  <c r="Z720" i="1"/>
  <c r="AC712" i="1"/>
  <c r="S712" i="1"/>
  <c r="Z712" i="1"/>
  <c r="R712" i="1"/>
  <c r="AB712" i="1"/>
  <c r="AA712" i="1"/>
  <c r="T712" i="1"/>
  <c r="V712" i="1"/>
  <c r="W712" i="1"/>
  <c r="X712" i="1"/>
  <c r="Y712" i="1"/>
  <c r="AC704" i="1"/>
  <c r="S704" i="1"/>
  <c r="AA704" i="1"/>
  <c r="AB704" i="1"/>
  <c r="R704" i="1"/>
  <c r="T704" i="1"/>
  <c r="V704" i="1"/>
  <c r="W704" i="1"/>
  <c r="X704" i="1"/>
  <c r="Y704" i="1"/>
  <c r="Z704" i="1"/>
  <c r="AC696" i="1"/>
  <c r="S696" i="1"/>
  <c r="Y696" i="1"/>
  <c r="Z696" i="1"/>
  <c r="R696" i="1"/>
  <c r="AB696" i="1"/>
  <c r="AA696" i="1"/>
  <c r="T696" i="1"/>
  <c r="V696" i="1"/>
  <c r="W696" i="1"/>
  <c r="X696" i="1"/>
  <c r="AC688" i="1"/>
  <c r="S688" i="1"/>
  <c r="T688" i="1"/>
  <c r="V688" i="1"/>
  <c r="W688" i="1"/>
  <c r="X688" i="1"/>
  <c r="Y688" i="1"/>
  <c r="Z688" i="1"/>
  <c r="R688" i="1"/>
  <c r="AB688" i="1"/>
  <c r="AA688" i="1"/>
  <c r="AC680" i="1"/>
  <c r="S680" i="1"/>
  <c r="X680" i="1"/>
  <c r="Y680" i="1"/>
  <c r="Z680" i="1"/>
  <c r="R680" i="1"/>
  <c r="AB680" i="1"/>
  <c r="AA680" i="1"/>
  <c r="T680" i="1"/>
  <c r="V680" i="1"/>
  <c r="W680" i="1"/>
  <c r="AC672" i="1"/>
  <c r="S672" i="1"/>
  <c r="Y672" i="1"/>
  <c r="Z672" i="1"/>
  <c r="R672" i="1"/>
  <c r="AB672" i="1"/>
  <c r="AA672" i="1"/>
  <c r="T672" i="1"/>
  <c r="V672" i="1"/>
  <c r="W672" i="1"/>
  <c r="X672" i="1"/>
  <c r="AC664" i="1"/>
  <c r="S664" i="1"/>
  <c r="AB664" i="1"/>
  <c r="AA664" i="1"/>
  <c r="T664" i="1"/>
  <c r="V664" i="1"/>
  <c r="W664" i="1"/>
  <c r="X664" i="1"/>
  <c r="Y664" i="1"/>
  <c r="Z664" i="1"/>
  <c r="R664" i="1"/>
  <c r="AC656" i="1"/>
  <c r="S656" i="1"/>
  <c r="R656" i="1"/>
  <c r="AB656" i="1"/>
  <c r="AA656" i="1"/>
  <c r="T656" i="1"/>
  <c r="V656" i="1"/>
  <c r="W656" i="1"/>
  <c r="X656" i="1"/>
  <c r="Y656" i="1"/>
  <c r="Z656" i="1"/>
  <c r="AC648" i="1"/>
  <c r="S648" i="1"/>
  <c r="Z648" i="1"/>
  <c r="R648" i="1"/>
  <c r="AB648" i="1"/>
  <c r="AA648" i="1"/>
  <c r="T648" i="1"/>
  <c r="V648" i="1"/>
  <c r="W648" i="1"/>
  <c r="X648" i="1"/>
  <c r="Y648" i="1"/>
  <c r="AC640" i="1"/>
  <c r="S640" i="1"/>
  <c r="AA640" i="1"/>
  <c r="AB640" i="1"/>
  <c r="R640" i="1"/>
  <c r="T640" i="1"/>
  <c r="V640" i="1"/>
  <c r="W640" i="1"/>
  <c r="X640" i="1"/>
  <c r="Y640" i="1"/>
  <c r="Z640" i="1"/>
  <c r="AC632" i="1"/>
  <c r="S632" i="1"/>
  <c r="AB632" i="1"/>
  <c r="AA632" i="1"/>
  <c r="T632" i="1"/>
  <c r="V632" i="1"/>
  <c r="W632" i="1"/>
  <c r="X632" i="1"/>
  <c r="Y632" i="1"/>
  <c r="Z632" i="1"/>
  <c r="R632" i="1"/>
  <c r="AC624" i="1"/>
  <c r="S624" i="1"/>
  <c r="V624" i="1"/>
  <c r="W624" i="1"/>
  <c r="X624" i="1"/>
  <c r="Y624" i="1"/>
  <c r="Z624" i="1"/>
  <c r="R624" i="1"/>
  <c r="AB624" i="1"/>
  <c r="AA624" i="1"/>
  <c r="T624" i="1"/>
  <c r="AC616" i="1"/>
  <c r="AB616" i="1"/>
  <c r="R616" i="1"/>
  <c r="T616" i="1"/>
  <c r="V616" i="1"/>
  <c r="W616" i="1"/>
  <c r="X616" i="1"/>
  <c r="Y616" i="1"/>
  <c r="Z616" i="1"/>
  <c r="AA616" i="1"/>
  <c r="S616" i="1"/>
  <c r="AC608" i="1"/>
  <c r="S608" i="1"/>
  <c r="AB608" i="1"/>
  <c r="AA608" i="1"/>
  <c r="T608" i="1"/>
  <c r="V608" i="1"/>
  <c r="W608" i="1"/>
  <c r="X608" i="1"/>
  <c r="Y608" i="1"/>
  <c r="Z608" i="1"/>
  <c r="R608" i="1"/>
  <c r="AC600" i="1"/>
  <c r="S600" i="1"/>
  <c r="R600" i="1"/>
  <c r="AB600" i="1"/>
  <c r="AA600" i="1"/>
  <c r="T600" i="1"/>
  <c r="V600" i="1"/>
  <c r="W600" i="1"/>
  <c r="X600" i="1"/>
  <c r="Y600" i="1"/>
  <c r="Z600" i="1"/>
  <c r="AC592" i="1"/>
  <c r="R592" i="1"/>
  <c r="AB592" i="1"/>
  <c r="AA592" i="1"/>
  <c r="T592" i="1"/>
  <c r="V592" i="1"/>
  <c r="W592" i="1"/>
  <c r="X592" i="1"/>
  <c r="Y592" i="1"/>
  <c r="Z592" i="1"/>
  <c r="S592" i="1"/>
  <c r="AC584" i="1"/>
  <c r="R584" i="1"/>
  <c r="V584" i="1"/>
  <c r="AA584" i="1"/>
  <c r="AB584" i="1"/>
  <c r="W584" i="1"/>
  <c r="X584" i="1"/>
  <c r="Y584" i="1"/>
  <c r="Z584" i="1"/>
  <c r="T584" i="1"/>
  <c r="S584" i="1"/>
  <c r="AC576" i="1"/>
  <c r="S576" i="1"/>
  <c r="R576" i="1"/>
  <c r="Z576" i="1"/>
  <c r="AA576" i="1"/>
  <c r="AB576" i="1"/>
  <c r="W576" i="1"/>
  <c r="X576" i="1"/>
  <c r="T576" i="1"/>
  <c r="V576" i="1"/>
  <c r="Y576" i="1"/>
  <c r="AC568" i="1"/>
  <c r="AB568" i="1"/>
  <c r="W568" i="1"/>
  <c r="X568" i="1"/>
  <c r="Y568" i="1"/>
  <c r="Z568" i="1"/>
  <c r="T568" i="1"/>
  <c r="R568" i="1"/>
  <c r="V568" i="1"/>
  <c r="AA568" i="1"/>
  <c r="S568" i="1"/>
  <c r="AC560" i="1"/>
  <c r="S560" i="1"/>
  <c r="W560" i="1"/>
  <c r="X560" i="1"/>
  <c r="T560" i="1"/>
  <c r="V560" i="1"/>
  <c r="Y560" i="1"/>
  <c r="R560" i="1"/>
  <c r="Z560" i="1"/>
  <c r="AA560" i="1"/>
  <c r="AB560" i="1"/>
  <c r="AC552" i="1"/>
  <c r="S552" i="1"/>
  <c r="W552" i="1"/>
  <c r="X552" i="1"/>
  <c r="Y552" i="1"/>
  <c r="R552" i="1"/>
  <c r="Z552" i="1"/>
  <c r="AA552" i="1"/>
  <c r="AB552" i="1"/>
  <c r="T552" i="1"/>
  <c r="V552" i="1"/>
  <c r="AC544" i="1"/>
  <c r="S544" i="1"/>
  <c r="R544" i="1"/>
  <c r="Y544" i="1"/>
  <c r="AA544" i="1"/>
  <c r="AB544" i="1"/>
  <c r="T544" i="1"/>
  <c r="V544" i="1"/>
  <c r="W544" i="1"/>
  <c r="X544" i="1"/>
  <c r="Z544" i="1"/>
  <c r="AC536" i="1"/>
  <c r="S536" i="1"/>
  <c r="R536" i="1"/>
  <c r="Z536" i="1"/>
  <c r="AA536" i="1"/>
  <c r="AB536" i="1"/>
  <c r="T536" i="1"/>
  <c r="V536" i="1"/>
  <c r="W536" i="1"/>
  <c r="X536" i="1"/>
  <c r="Y536" i="1"/>
  <c r="AC528" i="1"/>
  <c r="S528" i="1"/>
  <c r="W528" i="1"/>
  <c r="X528" i="1"/>
  <c r="Y528" i="1"/>
  <c r="R528" i="1"/>
  <c r="Z528" i="1"/>
  <c r="AA528" i="1"/>
  <c r="AB528" i="1"/>
  <c r="T528" i="1"/>
  <c r="V528" i="1"/>
  <c r="AC520" i="1"/>
  <c r="S520" i="1"/>
  <c r="T520" i="1"/>
  <c r="V520" i="1"/>
  <c r="W520" i="1"/>
  <c r="X520" i="1"/>
  <c r="Y520" i="1"/>
  <c r="R520" i="1"/>
  <c r="Z520" i="1"/>
  <c r="AA520" i="1"/>
  <c r="AB520" i="1"/>
  <c r="AC512" i="1"/>
  <c r="S512" i="1"/>
  <c r="Z512" i="1"/>
  <c r="R512" i="1"/>
  <c r="Y512" i="1"/>
  <c r="AA512" i="1"/>
  <c r="AB512" i="1"/>
  <c r="T512" i="1"/>
  <c r="V512" i="1"/>
  <c r="W512" i="1"/>
  <c r="X512" i="1"/>
  <c r="AC504" i="1"/>
  <c r="S504" i="1"/>
  <c r="W504" i="1"/>
  <c r="X504" i="1"/>
  <c r="Y504" i="1"/>
  <c r="R504" i="1"/>
  <c r="Z504" i="1"/>
  <c r="AA504" i="1"/>
  <c r="AB504" i="1"/>
  <c r="T504" i="1"/>
  <c r="V504" i="1"/>
  <c r="AC496" i="1"/>
  <c r="S496" i="1"/>
  <c r="Y496" i="1"/>
  <c r="R496" i="1"/>
  <c r="Z496" i="1"/>
  <c r="AA496" i="1"/>
  <c r="AB496" i="1"/>
  <c r="T496" i="1"/>
  <c r="V496" i="1"/>
  <c r="W496" i="1"/>
  <c r="X496" i="1"/>
  <c r="AC488" i="1"/>
  <c r="S488" i="1"/>
  <c r="W488" i="1"/>
  <c r="X488" i="1"/>
  <c r="Y488" i="1"/>
  <c r="R488" i="1"/>
  <c r="Z488" i="1"/>
  <c r="AA488" i="1"/>
  <c r="AB488" i="1"/>
  <c r="T488" i="1"/>
  <c r="V488" i="1"/>
  <c r="AC480" i="1"/>
  <c r="S480" i="1"/>
  <c r="AA480" i="1"/>
  <c r="AB480" i="1"/>
  <c r="T480" i="1"/>
  <c r="V480" i="1"/>
  <c r="W480" i="1"/>
  <c r="X480" i="1"/>
  <c r="Z480" i="1"/>
  <c r="R480" i="1"/>
  <c r="Y480" i="1"/>
  <c r="AC472" i="1"/>
  <c r="S472" i="1"/>
  <c r="W472" i="1"/>
  <c r="X472" i="1"/>
  <c r="Y472" i="1"/>
  <c r="R472" i="1"/>
  <c r="Z472" i="1"/>
  <c r="AA472" i="1"/>
  <c r="AB472" i="1"/>
  <c r="T472" i="1"/>
  <c r="V472" i="1"/>
  <c r="AC464" i="1"/>
  <c r="S464" i="1"/>
  <c r="W464" i="1"/>
  <c r="X464" i="1"/>
  <c r="Y464" i="1"/>
  <c r="R464" i="1"/>
  <c r="Z464" i="1"/>
  <c r="AA464" i="1"/>
  <c r="AB464" i="1"/>
  <c r="T464" i="1"/>
  <c r="V464" i="1"/>
  <c r="AC456" i="1"/>
  <c r="S456" i="1"/>
  <c r="T456" i="1"/>
  <c r="V456" i="1"/>
  <c r="W456" i="1"/>
  <c r="X456" i="1"/>
  <c r="Y456" i="1"/>
  <c r="R456" i="1"/>
  <c r="Z456" i="1"/>
  <c r="AA456" i="1"/>
  <c r="AB456" i="1"/>
  <c r="AC448" i="1"/>
  <c r="S448" i="1"/>
  <c r="X448" i="1"/>
  <c r="Z448" i="1"/>
  <c r="R448" i="1"/>
  <c r="Y448" i="1"/>
  <c r="AA448" i="1"/>
  <c r="AB448" i="1"/>
  <c r="T448" i="1"/>
  <c r="V448" i="1"/>
  <c r="W448" i="1"/>
  <c r="AC440" i="1"/>
  <c r="S440" i="1"/>
  <c r="R440" i="1"/>
  <c r="AA440" i="1"/>
  <c r="AB440" i="1"/>
  <c r="T440" i="1"/>
  <c r="V440" i="1"/>
  <c r="W440" i="1"/>
  <c r="X440" i="1"/>
  <c r="Y440" i="1"/>
  <c r="Z440" i="1"/>
  <c r="AC432" i="1"/>
  <c r="S432" i="1"/>
  <c r="R432" i="1"/>
  <c r="Z432" i="1"/>
  <c r="AA432" i="1"/>
  <c r="AB432" i="1"/>
  <c r="T432" i="1"/>
  <c r="V432" i="1"/>
  <c r="W432" i="1"/>
  <c r="X432" i="1"/>
  <c r="Y432" i="1"/>
  <c r="AC424" i="1"/>
  <c r="S424" i="1"/>
  <c r="R424" i="1"/>
  <c r="Z424" i="1"/>
  <c r="AA424" i="1"/>
  <c r="AB424" i="1"/>
  <c r="T424" i="1"/>
  <c r="V424" i="1"/>
  <c r="W424" i="1"/>
  <c r="X424" i="1"/>
  <c r="Y424" i="1"/>
  <c r="AC416" i="1"/>
  <c r="AA416" i="1"/>
  <c r="AB416" i="1"/>
  <c r="T416" i="1"/>
  <c r="V416" i="1"/>
  <c r="W416" i="1"/>
  <c r="X416" i="1"/>
  <c r="Z416" i="1"/>
  <c r="Y416" i="1"/>
  <c r="R416" i="1"/>
  <c r="S416" i="1"/>
  <c r="AC408" i="1"/>
  <c r="AA408" i="1"/>
  <c r="AB408" i="1"/>
  <c r="T408" i="1"/>
  <c r="V408" i="1"/>
  <c r="W408" i="1"/>
  <c r="X408" i="1"/>
  <c r="Y408" i="1"/>
  <c r="R408" i="1"/>
  <c r="Z408" i="1"/>
  <c r="S408" i="1"/>
  <c r="AC400" i="1"/>
  <c r="S400" i="1"/>
  <c r="T400" i="1"/>
  <c r="V400" i="1"/>
  <c r="W400" i="1"/>
  <c r="X400" i="1"/>
  <c r="Y400" i="1"/>
  <c r="R400" i="1"/>
  <c r="Z400" i="1"/>
  <c r="AA400" i="1"/>
  <c r="AB400" i="1"/>
  <c r="AC392" i="1"/>
  <c r="S392" i="1"/>
  <c r="W392" i="1"/>
  <c r="X392" i="1"/>
  <c r="Y392" i="1"/>
  <c r="R392" i="1"/>
  <c r="Z392" i="1"/>
  <c r="AA392" i="1"/>
  <c r="AB392" i="1"/>
  <c r="T392" i="1"/>
  <c r="V392" i="1"/>
  <c r="AC384" i="1"/>
  <c r="S384" i="1"/>
  <c r="T384" i="1"/>
  <c r="V384" i="1"/>
  <c r="W384" i="1"/>
  <c r="X384" i="1"/>
  <c r="Z384" i="1"/>
  <c r="R384" i="1"/>
  <c r="Y384" i="1"/>
  <c r="AA384" i="1"/>
  <c r="AB384" i="1"/>
  <c r="AC376" i="1"/>
  <c r="S376" i="1"/>
  <c r="R376" i="1"/>
  <c r="Z376" i="1"/>
  <c r="AA376" i="1"/>
  <c r="AB376" i="1"/>
  <c r="T376" i="1"/>
  <c r="V376" i="1"/>
  <c r="W376" i="1"/>
  <c r="X376" i="1"/>
  <c r="Y376" i="1"/>
  <c r="AC368" i="1"/>
  <c r="S368" i="1"/>
  <c r="X368" i="1"/>
  <c r="Y368" i="1"/>
  <c r="R368" i="1"/>
  <c r="Z368" i="1"/>
  <c r="AA368" i="1"/>
  <c r="AB368" i="1"/>
  <c r="T368" i="1"/>
  <c r="V368" i="1"/>
  <c r="W368" i="1"/>
  <c r="AC360" i="1"/>
  <c r="S360" i="1"/>
  <c r="T360" i="1"/>
  <c r="AB360" i="1"/>
  <c r="V360" i="1"/>
  <c r="Y360" i="1"/>
  <c r="R360" i="1"/>
  <c r="AA360" i="1"/>
  <c r="W360" i="1"/>
  <c r="X360" i="1"/>
  <c r="Z360" i="1"/>
  <c r="AC352" i="1"/>
  <c r="S352" i="1"/>
  <c r="R352" i="1"/>
  <c r="AA352" i="1"/>
  <c r="X352" i="1"/>
  <c r="AB352" i="1"/>
  <c r="T352" i="1"/>
  <c r="W352" i="1"/>
  <c r="V352" i="1"/>
  <c r="Y352" i="1"/>
  <c r="Z352" i="1"/>
  <c r="AC344" i="1"/>
  <c r="S344" i="1"/>
  <c r="T344" i="1"/>
  <c r="X344" i="1"/>
  <c r="V344" i="1"/>
  <c r="Y344" i="1"/>
  <c r="Z344" i="1"/>
  <c r="R344" i="1"/>
  <c r="AA344" i="1"/>
  <c r="AB344" i="1"/>
  <c r="W344" i="1"/>
  <c r="AC336" i="1"/>
  <c r="S336" i="1"/>
  <c r="R336" i="1"/>
  <c r="AA336" i="1"/>
  <c r="T336" i="1"/>
  <c r="AB336" i="1"/>
  <c r="V336" i="1"/>
  <c r="W336" i="1"/>
  <c r="X336" i="1"/>
  <c r="Y336" i="1"/>
  <c r="Z336" i="1"/>
  <c r="AC328" i="1"/>
  <c r="S328" i="1"/>
  <c r="Y328" i="1"/>
  <c r="Z328" i="1"/>
  <c r="R328" i="1"/>
  <c r="AA328" i="1"/>
  <c r="T328" i="1"/>
  <c r="AB328" i="1"/>
  <c r="V328" i="1"/>
  <c r="W328" i="1"/>
  <c r="X328" i="1"/>
  <c r="AC320" i="1"/>
  <c r="V320" i="1"/>
  <c r="W320" i="1"/>
  <c r="X320" i="1"/>
  <c r="Y320" i="1"/>
  <c r="Z320" i="1"/>
  <c r="R320" i="1"/>
  <c r="AA320" i="1"/>
  <c r="T320" i="1"/>
  <c r="AB320" i="1"/>
  <c r="S320" i="1"/>
  <c r="AC312" i="1"/>
  <c r="S312" i="1"/>
  <c r="R312" i="1"/>
  <c r="AA312" i="1"/>
  <c r="T312" i="1"/>
  <c r="AB312" i="1"/>
  <c r="V312" i="1"/>
  <c r="W312" i="1"/>
  <c r="X312" i="1"/>
  <c r="Y312" i="1"/>
  <c r="Z312" i="1"/>
  <c r="AC304" i="1"/>
  <c r="AA304" i="1"/>
  <c r="T304" i="1"/>
  <c r="AB304" i="1"/>
  <c r="V304" i="1"/>
  <c r="W304" i="1"/>
  <c r="X304" i="1"/>
  <c r="Y304" i="1"/>
  <c r="Z304" i="1"/>
  <c r="R304" i="1"/>
  <c r="S304" i="1"/>
  <c r="AC296" i="1"/>
  <c r="Z296" i="1"/>
  <c r="R296" i="1"/>
  <c r="AA296" i="1"/>
  <c r="T296" i="1"/>
  <c r="AB296" i="1"/>
  <c r="V296" i="1"/>
  <c r="W296" i="1"/>
  <c r="X296" i="1"/>
  <c r="Y296" i="1"/>
  <c r="S296" i="1"/>
  <c r="AC288" i="1"/>
  <c r="S288" i="1"/>
  <c r="W288" i="1"/>
  <c r="X288" i="1"/>
  <c r="Y288" i="1"/>
  <c r="Z288" i="1"/>
  <c r="R288" i="1"/>
  <c r="AA288" i="1"/>
  <c r="T288" i="1"/>
  <c r="AB288" i="1"/>
  <c r="V288" i="1"/>
  <c r="AC280" i="1"/>
  <c r="S280" i="1"/>
  <c r="T280" i="1"/>
  <c r="AB280" i="1"/>
  <c r="V280" i="1"/>
  <c r="W280" i="1"/>
  <c r="X280" i="1"/>
  <c r="Y280" i="1"/>
  <c r="Z280" i="1"/>
  <c r="R280" i="1"/>
  <c r="AA280" i="1"/>
  <c r="AC272" i="1"/>
  <c r="S272" i="1"/>
  <c r="Z272" i="1"/>
  <c r="R272" i="1"/>
  <c r="AA272" i="1"/>
  <c r="T272" i="1"/>
  <c r="AB272" i="1"/>
  <c r="V272" i="1"/>
  <c r="W272" i="1"/>
  <c r="X272" i="1"/>
  <c r="Y272" i="1"/>
  <c r="AC264" i="1"/>
  <c r="X264" i="1"/>
  <c r="Y264" i="1"/>
  <c r="Z264" i="1"/>
  <c r="R264" i="1"/>
  <c r="AA264" i="1"/>
  <c r="T264" i="1"/>
  <c r="AB264" i="1"/>
  <c r="V264" i="1"/>
  <c r="W264" i="1"/>
  <c r="S264" i="1"/>
  <c r="AC256" i="1"/>
  <c r="S256" i="1"/>
  <c r="T256" i="1"/>
  <c r="AB256" i="1"/>
  <c r="V256" i="1"/>
  <c r="W256" i="1"/>
  <c r="X256" i="1"/>
  <c r="Y256" i="1"/>
  <c r="Z256" i="1"/>
  <c r="R256" i="1"/>
  <c r="AA256" i="1"/>
  <c r="AC248" i="1"/>
  <c r="S248" i="1"/>
  <c r="Y248" i="1"/>
  <c r="AB248" i="1"/>
  <c r="T248" i="1"/>
  <c r="V248" i="1"/>
  <c r="X248" i="1"/>
  <c r="W248" i="1"/>
  <c r="Z248" i="1"/>
  <c r="R248" i="1"/>
  <c r="AA248" i="1"/>
  <c r="AC240" i="1"/>
  <c r="S240" i="1"/>
  <c r="R240" i="1"/>
  <c r="AA240" i="1"/>
  <c r="T240" i="1"/>
  <c r="X240" i="1"/>
  <c r="V240" i="1"/>
  <c r="AB240" i="1"/>
  <c r="W240" i="1"/>
  <c r="Y240" i="1"/>
  <c r="Z240" i="1"/>
  <c r="AC232" i="1"/>
  <c r="S232" i="1"/>
  <c r="R232" i="1"/>
  <c r="AA232" i="1"/>
  <c r="T232" i="1"/>
  <c r="V232" i="1"/>
  <c r="AB232" i="1"/>
  <c r="W232" i="1"/>
  <c r="X232" i="1"/>
  <c r="Y232" i="1"/>
  <c r="Z232" i="1"/>
  <c r="AC224" i="1"/>
  <c r="S224" i="1"/>
  <c r="Z224" i="1"/>
  <c r="R224" i="1"/>
  <c r="AA224" i="1"/>
  <c r="T224" i="1"/>
  <c r="V224" i="1"/>
  <c r="AB224" i="1"/>
  <c r="W224" i="1"/>
  <c r="X224" i="1"/>
  <c r="Y224" i="1"/>
  <c r="AC216" i="1"/>
  <c r="S216" i="1"/>
  <c r="Y216" i="1"/>
  <c r="Z216" i="1"/>
  <c r="R216" i="1"/>
  <c r="AA216" i="1"/>
  <c r="T216" i="1"/>
  <c r="V216" i="1"/>
  <c r="AB216" i="1"/>
  <c r="W216" i="1"/>
  <c r="X216" i="1"/>
  <c r="AC208" i="1"/>
  <c r="S208" i="1"/>
  <c r="W208" i="1"/>
  <c r="X208" i="1"/>
  <c r="Y208" i="1"/>
  <c r="Z208" i="1"/>
  <c r="R208" i="1"/>
  <c r="AA208" i="1"/>
  <c r="T208" i="1"/>
  <c r="V208" i="1"/>
  <c r="AB208" i="1"/>
  <c r="AC200" i="1"/>
  <c r="S200" i="1"/>
  <c r="W200" i="1"/>
  <c r="X200" i="1"/>
  <c r="Y200" i="1"/>
  <c r="Z200" i="1"/>
  <c r="R200" i="1"/>
  <c r="AA200" i="1"/>
  <c r="T200" i="1"/>
  <c r="AB200" i="1"/>
  <c r="V200" i="1"/>
  <c r="AC192" i="1"/>
  <c r="S192" i="1"/>
  <c r="T192" i="1"/>
  <c r="V192" i="1"/>
  <c r="AB192" i="1"/>
  <c r="W192" i="1"/>
  <c r="X192" i="1"/>
  <c r="Y192" i="1"/>
  <c r="Z192" i="1"/>
  <c r="R192" i="1"/>
  <c r="AA192" i="1"/>
  <c r="AC184" i="1"/>
  <c r="S184" i="1"/>
  <c r="V184" i="1"/>
  <c r="AB184" i="1"/>
  <c r="W184" i="1"/>
  <c r="X184" i="1"/>
  <c r="Y184" i="1"/>
  <c r="Z184" i="1"/>
  <c r="R184" i="1"/>
  <c r="AA184" i="1"/>
  <c r="T184" i="1"/>
  <c r="AC176" i="1"/>
  <c r="S176" i="1"/>
  <c r="AA176" i="1"/>
  <c r="T176" i="1"/>
  <c r="V176" i="1"/>
  <c r="AB176" i="1"/>
  <c r="W176" i="1"/>
  <c r="X176" i="1"/>
  <c r="Y176" i="1"/>
  <c r="Z176" i="1"/>
  <c r="R176" i="1"/>
  <c r="AC168" i="1"/>
  <c r="S168" i="1"/>
  <c r="T168" i="1"/>
  <c r="V168" i="1"/>
  <c r="AB168" i="1"/>
  <c r="W168" i="1"/>
  <c r="X168" i="1"/>
  <c r="Y168" i="1"/>
  <c r="Z168" i="1"/>
  <c r="R168" i="1"/>
  <c r="AA168" i="1"/>
  <c r="AC160" i="1"/>
  <c r="S160" i="1"/>
  <c r="X160" i="1"/>
  <c r="Y160" i="1"/>
  <c r="Z160" i="1"/>
  <c r="R160" i="1"/>
  <c r="AA160" i="1"/>
  <c r="T160" i="1"/>
  <c r="V160" i="1"/>
  <c r="AB160" i="1"/>
  <c r="W160" i="1"/>
  <c r="AC152" i="1"/>
  <c r="S152" i="1"/>
  <c r="W152" i="1"/>
  <c r="X152" i="1"/>
  <c r="Y152" i="1"/>
  <c r="Z152" i="1"/>
  <c r="AA152" i="1"/>
  <c r="R152" i="1"/>
  <c r="T152" i="1"/>
  <c r="V152" i="1"/>
  <c r="AB152" i="1"/>
  <c r="AC144" i="1"/>
  <c r="S144" i="1"/>
  <c r="R144" i="1"/>
  <c r="Z144" i="1"/>
  <c r="AA144" i="1"/>
  <c r="AB144" i="1"/>
  <c r="W144" i="1"/>
  <c r="X144" i="1"/>
  <c r="T144" i="1"/>
  <c r="V144" i="1"/>
  <c r="Y144" i="1"/>
  <c r="AC136" i="1"/>
  <c r="S136" i="1"/>
  <c r="Y136" i="1"/>
  <c r="R136" i="1"/>
  <c r="Z136" i="1"/>
  <c r="AA136" i="1"/>
  <c r="AB136" i="1"/>
  <c r="T136" i="1"/>
  <c r="V136" i="1"/>
  <c r="W136" i="1"/>
  <c r="X136" i="1"/>
  <c r="AC128" i="1"/>
  <c r="S128" i="1"/>
  <c r="AB128" i="1"/>
  <c r="T128" i="1"/>
  <c r="V128" i="1"/>
  <c r="W128" i="1"/>
  <c r="X128" i="1"/>
  <c r="Y128" i="1"/>
  <c r="R128" i="1"/>
  <c r="Z128" i="1"/>
  <c r="AA128" i="1"/>
  <c r="AC120" i="1"/>
  <c r="S120" i="1"/>
  <c r="T120" i="1"/>
  <c r="V120" i="1"/>
  <c r="W120" i="1"/>
  <c r="X120" i="1"/>
  <c r="Y120" i="1"/>
  <c r="R120" i="1"/>
  <c r="Z120" i="1"/>
  <c r="AA120" i="1"/>
  <c r="AB120" i="1"/>
  <c r="AC112" i="1"/>
  <c r="R112" i="1"/>
  <c r="Y112" i="1"/>
  <c r="AA112" i="1"/>
  <c r="AB112" i="1"/>
  <c r="V112" i="1"/>
  <c r="X112" i="1"/>
  <c r="Z112" i="1"/>
  <c r="T112" i="1"/>
  <c r="W112" i="1"/>
  <c r="S112" i="1"/>
  <c r="AC104" i="1"/>
  <c r="S104" i="1"/>
  <c r="AB104" i="1"/>
  <c r="T104" i="1"/>
  <c r="V104" i="1"/>
  <c r="W104" i="1"/>
  <c r="X104" i="1"/>
  <c r="Y104" i="1"/>
  <c r="R104" i="1"/>
  <c r="Z104" i="1"/>
  <c r="AA104" i="1"/>
  <c r="AC96" i="1"/>
  <c r="S96" i="1"/>
  <c r="AA96" i="1"/>
  <c r="AB96" i="1"/>
  <c r="T96" i="1"/>
  <c r="V96" i="1"/>
  <c r="W96" i="1"/>
  <c r="X96" i="1"/>
  <c r="Y96" i="1"/>
  <c r="R96" i="1"/>
  <c r="Z96" i="1"/>
  <c r="AC88" i="1"/>
  <c r="W88" i="1"/>
  <c r="X88" i="1"/>
  <c r="Y88" i="1"/>
  <c r="R88" i="1"/>
  <c r="Z88" i="1"/>
  <c r="AA88" i="1"/>
  <c r="AB88" i="1"/>
  <c r="T88" i="1"/>
  <c r="V88" i="1"/>
  <c r="S88" i="1"/>
  <c r="AC80" i="1"/>
  <c r="AB80" i="1"/>
  <c r="T80" i="1"/>
  <c r="V80" i="1"/>
  <c r="W80" i="1"/>
  <c r="X80" i="1"/>
  <c r="Z80" i="1"/>
  <c r="R80" i="1"/>
  <c r="Y80" i="1"/>
  <c r="AA80" i="1"/>
  <c r="S80" i="1"/>
  <c r="AC72" i="1"/>
  <c r="S72" i="1"/>
  <c r="AB72" i="1"/>
  <c r="T72" i="1"/>
  <c r="V72" i="1"/>
  <c r="W72" i="1"/>
  <c r="X72" i="1"/>
  <c r="Y72" i="1"/>
  <c r="R72" i="1"/>
  <c r="Z72" i="1"/>
  <c r="AA72" i="1"/>
  <c r="AC64" i="1"/>
  <c r="Y64" i="1"/>
  <c r="R64" i="1"/>
  <c r="Z64" i="1"/>
  <c r="AA64" i="1"/>
  <c r="AB64" i="1"/>
  <c r="T64" i="1"/>
  <c r="V64" i="1"/>
  <c r="W64" i="1"/>
  <c r="X64" i="1"/>
  <c r="S64" i="1"/>
  <c r="AC56" i="1"/>
  <c r="S56" i="1"/>
  <c r="AB56" i="1"/>
  <c r="T56" i="1"/>
  <c r="V56" i="1"/>
  <c r="W56" i="1"/>
  <c r="X56" i="1"/>
  <c r="Y56" i="1"/>
  <c r="R56" i="1"/>
  <c r="Z56" i="1"/>
  <c r="AA56" i="1"/>
  <c r="AC48" i="1"/>
  <c r="S48" i="1"/>
  <c r="R48" i="1"/>
  <c r="Y48" i="1"/>
  <c r="AA48" i="1"/>
  <c r="AB48" i="1"/>
  <c r="T48" i="1"/>
  <c r="V48" i="1"/>
  <c r="W48" i="1"/>
  <c r="X48" i="1"/>
  <c r="Z48" i="1"/>
  <c r="AC40" i="1"/>
  <c r="S40" i="1"/>
  <c r="W40" i="1"/>
  <c r="Z40" i="1"/>
  <c r="X40" i="1"/>
  <c r="AA40" i="1"/>
  <c r="Y40" i="1"/>
  <c r="AB40" i="1"/>
  <c r="T40" i="1"/>
  <c r="V40" i="1"/>
  <c r="R40" i="1"/>
  <c r="AC32" i="1"/>
  <c r="S32" i="1"/>
  <c r="R32" i="1"/>
  <c r="W32" i="1"/>
  <c r="X32" i="1"/>
  <c r="AA32" i="1"/>
  <c r="Y32" i="1"/>
  <c r="Z32" i="1"/>
  <c r="AB32" i="1"/>
  <c r="T32" i="1"/>
  <c r="V32" i="1"/>
  <c r="AC24" i="1"/>
  <c r="S24" i="1"/>
  <c r="V24" i="1"/>
  <c r="X24" i="1"/>
  <c r="W24" i="1"/>
  <c r="Y24" i="1"/>
  <c r="Z24" i="1"/>
  <c r="R24" i="1"/>
  <c r="AA24" i="1"/>
  <c r="AB24" i="1"/>
  <c r="T24" i="1"/>
  <c r="AC16" i="1"/>
  <c r="S16" i="1"/>
  <c r="AB16" i="1"/>
  <c r="T16" i="1"/>
  <c r="V16" i="1"/>
  <c r="X16" i="1"/>
  <c r="W16" i="1"/>
  <c r="Y16" i="1"/>
  <c r="Z16" i="1"/>
  <c r="R16" i="1"/>
  <c r="AA16" i="1"/>
  <c r="AC3634" i="1"/>
  <c r="T3634" i="1"/>
  <c r="AB3634" i="1"/>
  <c r="V3634" i="1"/>
  <c r="W3634" i="1"/>
  <c r="X3634" i="1"/>
  <c r="Y3634" i="1"/>
  <c r="Z3634" i="1"/>
  <c r="R3634" i="1"/>
  <c r="AA3634" i="1"/>
  <c r="S3634" i="1"/>
  <c r="AC3570" i="1"/>
  <c r="S3570" i="1"/>
  <c r="Z3570" i="1"/>
  <c r="W3570" i="1"/>
  <c r="X3570" i="1"/>
  <c r="Y3570" i="1"/>
  <c r="R3570" i="1"/>
  <c r="AA3570" i="1"/>
  <c r="T3570" i="1"/>
  <c r="V3570" i="1"/>
  <c r="AB3570" i="1"/>
  <c r="AC3498" i="1"/>
  <c r="S3498" i="1"/>
  <c r="AB3498" i="1"/>
  <c r="R3498" i="1"/>
  <c r="T3498" i="1"/>
  <c r="AA3498" i="1"/>
  <c r="V3498" i="1"/>
  <c r="W3498" i="1"/>
  <c r="X3498" i="1"/>
  <c r="Y3498" i="1"/>
  <c r="Z3498" i="1"/>
  <c r="AC3442" i="1"/>
  <c r="S3442" i="1"/>
  <c r="AA3442" i="1"/>
  <c r="T3442" i="1"/>
  <c r="AB3442" i="1"/>
  <c r="V3442" i="1"/>
  <c r="Z3442" i="1"/>
  <c r="W3442" i="1"/>
  <c r="X3442" i="1"/>
  <c r="Y3442" i="1"/>
  <c r="R3442" i="1"/>
  <c r="AC3378" i="1"/>
  <c r="S3378" i="1"/>
  <c r="V3378" i="1"/>
  <c r="Y3378" i="1"/>
  <c r="W3378" i="1"/>
  <c r="Z3378" i="1"/>
  <c r="R3378" i="1"/>
  <c r="AA3378" i="1"/>
  <c r="X3378" i="1"/>
  <c r="T3378" i="1"/>
  <c r="AB3378" i="1"/>
  <c r="AC3314" i="1"/>
  <c r="S3314" i="1"/>
  <c r="Y3314" i="1"/>
  <c r="Z3314" i="1"/>
  <c r="R3314" i="1"/>
  <c r="AA3314" i="1"/>
  <c r="T3314" i="1"/>
  <c r="V3314" i="1"/>
  <c r="AB3314" i="1"/>
  <c r="W3314" i="1"/>
  <c r="X3314" i="1"/>
  <c r="AC3250" i="1"/>
  <c r="S3250" i="1"/>
  <c r="Z3250" i="1"/>
  <c r="R3250" i="1"/>
  <c r="AA3250" i="1"/>
  <c r="T3250" i="1"/>
  <c r="V3250" i="1"/>
  <c r="AB3250" i="1"/>
  <c r="W3250" i="1"/>
  <c r="X3250" i="1"/>
  <c r="Y3250" i="1"/>
  <c r="AC3178" i="1"/>
  <c r="AB3178" i="1"/>
  <c r="V3178" i="1"/>
  <c r="T3178" i="1"/>
  <c r="W3178" i="1"/>
  <c r="X3178" i="1"/>
  <c r="Y3178" i="1"/>
  <c r="Z3178" i="1"/>
  <c r="R3178" i="1"/>
  <c r="AA3178" i="1"/>
  <c r="S3178" i="1"/>
  <c r="AC3114" i="1"/>
  <c r="S3114" i="1"/>
  <c r="AB3114" i="1"/>
  <c r="V3114" i="1"/>
  <c r="T3114" i="1"/>
  <c r="W3114" i="1"/>
  <c r="X3114" i="1"/>
  <c r="Y3114" i="1"/>
  <c r="Z3114" i="1"/>
  <c r="R3114" i="1"/>
  <c r="AA3114" i="1"/>
  <c r="AC3050" i="1"/>
  <c r="S3050" i="1"/>
  <c r="V3050" i="1"/>
  <c r="T3050" i="1"/>
  <c r="W3050" i="1"/>
  <c r="X3050" i="1"/>
  <c r="Y3050" i="1"/>
  <c r="Z3050" i="1"/>
  <c r="R3050" i="1"/>
  <c r="AA3050" i="1"/>
  <c r="AB3050" i="1"/>
  <c r="AC2986" i="1"/>
  <c r="S2986" i="1"/>
  <c r="R2986" i="1"/>
  <c r="AA2986" i="1"/>
  <c r="AB2986" i="1"/>
  <c r="V2986" i="1"/>
  <c r="T2986" i="1"/>
  <c r="W2986" i="1"/>
  <c r="X2986" i="1"/>
  <c r="Y2986" i="1"/>
  <c r="Z2986" i="1"/>
  <c r="AC2922" i="1"/>
  <c r="S2922" i="1"/>
  <c r="T2922" i="1"/>
  <c r="AB2922" i="1"/>
  <c r="V2922" i="1"/>
  <c r="X2922" i="1"/>
  <c r="Y2922" i="1"/>
  <c r="Z2922" i="1"/>
  <c r="R2922" i="1"/>
  <c r="W2922" i="1"/>
  <c r="AA2922" i="1"/>
  <c r="AC2858" i="1"/>
  <c r="S2858" i="1"/>
  <c r="Y2858" i="1"/>
  <c r="Z2858" i="1"/>
  <c r="R2858" i="1"/>
  <c r="AA2858" i="1"/>
  <c r="T2858" i="1"/>
  <c r="AB2858" i="1"/>
  <c r="V2858" i="1"/>
  <c r="W2858" i="1"/>
  <c r="X2858" i="1"/>
  <c r="AC2794" i="1"/>
  <c r="S2794" i="1"/>
  <c r="R2794" i="1"/>
  <c r="AA2794" i="1"/>
  <c r="T2794" i="1"/>
  <c r="AB2794" i="1"/>
  <c r="V2794" i="1"/>
  <c r="W2794" i="1"/>
  <c r="X2794" i="1"/>
  <c r="Y2794" i="1"/>
  <c r="Z2794" i="1"/>
  <c r="AC2730" i="1"/>
  <c r="S2730" i="1"/>
  <c r="X2730" i="1"/>
  <c r="Y2730" i="1"/>
  <c r="Z2730" i="1"/>
  <c r="R2730" i="1"/>
  <c r="AA2730" i="1"/>
  <c r="T2730" i="1"/>
  <c r="AB2730" i="1"/>
  <c r="V2730" i="1"/>
  <c r="W2730" i="1"/>
  <c r="AC2666" i="1"/>
  <c r="Z2666" i="1"/>
  <c r="T2666" i="1"/>
  <c r="V2666" i="1"/>
  <c r="AB2666" i="1"/>
  <c r="W2666" i="1"/>
  <c r="X2666" i="1"/>
  <c r="Y2666" i="1"/>
  <c r="R2666" i="1"/>
  <c r="AA2666" i="1"/>
  <c r="S2666" i="1"/>
  <c r="AC2594" i="1"/>
  <c r="S2594" i="1"/>
  <c r="W2594" i="1"/>
  <c r="Z2594" i="1"/>
  <c r="AB2594" i="1"/>
  <c r="AA2594" i="1"/>
  <c r="T2594" i="1"/>
  <c r="X2594" i="1"/>
  <c r="Y2594" i="1"/>
  <c r="R2594" i="1"/>
  <c r="V2594" i="1"/>
  <c r="AC2530" i="1"/>
  <c r="S2530" i="1"/>
  <c r="R2530" i="1"/>
  <c r="Z2530" i="1"/>
  <c r="AB2530" i="1"/>
  <c r="AA2530" i="1"/>
  <c r="T2530" i="1"/>
  <c r="V2530" i="1"/>
  <c r="W2530" i="1"/>
  <c r="X2530" i="1"/>
  <c r="Y2530" i="1"/>
  <c r="AC2466" i="1"/>
  <c r="V2466" i="1"/>
  <c r="W2466" i="1"/>
  <c r="X2466" i="1"/>
  <c r="Y2466" i="1"/>
  <c r="R2466" i="1"/>
  <c r="Z2466" i="1"/>
  <c r="AB2466" i="1"/>
  <c r="AA2466" i="1"/>
  <c r="T2466" i="1"/>
  <c r="S2466" i="1"/>
  <c r="AC2354" i="1"/>
  <c r="S2354" i="1"/>
  <c r="AB2354" i="1"/>
  <c r="AA2354" i="1"/>
  <c r="T2354" i="1"/>
  <c r="V2354" i="1"/>
  <c r="W2354" i="1"/>
  <c r="X2354" i="1"/>
  <c r="Y2354" i="1"/>
  <c r="R2354" i="1"/>
  <c r="Z2354" i="1"/>
  <c r="AC3657" i="1"/>
  <c r="S3657" i="1"/>
  <c r="X3657" i="1"/>
  <c r="W3657" i="1"/>
  <c r="R3657" i="1"/>
  <c r="Y3657" i="1"/>
  <c r="Z3657" i="1"/>
  <c r="T3657" i="1"/>
  <c r="AA3657" i="1"/>
  <c r="AB3657" i="1"/>
  <c r="V3657" i="1"/>
  <c r="AC3593" i="1"/>
  <c r="S3593" i="1"/>
  <c r="Z3593" i="1"/>
  <c r="T3593" i="1"/>
  <c r="R3593" i="1"/>
  <c r="AA3593" i="1"/>
  <c r="AB3593" i="1"/>
  <c r="V3593" i="1"/>
  <c r="X3593" i="1"/>
  <c r="W3593" i="1"/>
  <c r="Y3593" i="1"/>
  <c r="AC3553" i="1"/>
  <c r="S3553" i="1"/>
  <c r="V3553" i="1"/>
  <c r="X3553" i="1"/>
  <c r="W3553" i="1"/>
  <c r="Y3553" i="1"/>
  <c r="Z3553" i="1"/>
  <c r="T3553" i="1"/>
  <c r="AA3553" i="1"/>
  <c r="AB3553" i="1"/>
  <c r="R3553" i="1"/>
  <c r="AC3497" i="1"/>
  <c r="S3497" i="1"/>
  <c r="R3497" i="1"/>
  <c r="AA3497" i="1"/>
  <c r="AB3497" i="1"/>
  <c r="V3497" i="1"/>
  <c r="X3497" i="1"/>
  <c r="W3497" i="1"/>
  <c r="Y3497" i="1"/>
  <c r="T3497" i="1"/>
  <c r="Z3497" i="1"/>
  <c r="AC3433" i="1"/>
  <c r="V3433" i="1"/>
  <c r="X3433" i="1"/>
  <c r="W3433" i="1"/>
  <c r="Y3433" i="1"/>
  <c r="Z3433" i="1"/>
  <c r="T3433" i="1"/>
  <c r="R3433" i="1"/>
  <c r="AA3433" i="1"/>
  <c r="AB3433" i="1"/>
  <c r="S3433" i="1"/>
  <c r="AC3369" i="1"/>
  <c r="S3369" i="1"/>
  <c r="V3369" i="1"/>
  <c r="R3369" i="1"/>
  <c r="AA3369" i="1"/>
  <c r="W3369" i="1"/>
  <c r="X3369" i="1"/>
  <c r="Y3369" i="1"/>
  <c r="AB3369" i="1"/>
  <c r="Z3369" i="1"/>
  <c r="T3369" i="1"/>
  <c r="AC3305" i="1"/>
  <c r="S3305" i="1"/>
  <c r="Z3305" i="1"/>
  <c r="R3305" i="1"/>
  <c r="AA3305" i="1"/>
  <c r="AB3305" i="1"/>
  <c r="T3305" i="1"/>
  <c r="V3305" i="1"/>
  <c r="W3305" i="1"/>
  <c r="X3305" i="1"/>
  <c r="Y3305" i="1"/>
  <c r="AC3257" i="1"/>
  <c r="S3257" i="1"/>
  <c r="T3257" i="1"/>
  <c r="V3257" i="1"/>
  <c r="W3257" i="1"/>
  <c r="Y3257" i="1"/>
  <c r="X3257" i="1"/>
  <c r="Z3257" i="1"/>
  <c r="R3257" i="1"/>
  <c r="AA3257" i="1"/>
  <c r="AB3257" i="1"/>
  <c r="AC3201" i="1"/>
  <c r="S3201" i="1"/>
  <c r="R3201" i="1"/>
  <c r="AA3201" i="1"/>
  <c r="AB3201" i="1"/>
  <c r="T3201" i="1"/>
  <c r="V3201" i="1"/>
  <c r="W3201" i="1"/>
  <c r="Y3201" i="1"/>
  <c r="X3201" i="1"/>
  <c r="Z3201" i="1"/>
  <c r="AC3145" i="1"/>
  <c r="S3145" i="1"/>
  <c r="V3145" i="1"/>
  <c r="W3145" i="1"/>
  <c r="Y3145" i="1"/>
  <c r="X3145" i="1"/>
  <c r="Z3145" i="1"/>
  <c r="R3145" i="1"/>
  <c r="AA3145" i="1"/>
  <c r="AB3145" i="1"/>
  <c r="T3145" i="1"/>
  <c r="AC3089" i="1"/>
  <c r="S3089" i="1"/>
  <c r="V3089" i="1"/>
  <c r="W3089" i="1"/>
  <c r="Y3089" i="1"/>
  <c r="X3089" i="1"/>
  <c r="Z3089" i="1"/>
  <c r="R3089" i="1"/>
  <c r="AA3089" i="1"/>
  <c r="AB3089" i="1"/>
  <c r="T3089" i="1"/>
  <c r="AC3017" i="1"/>
  <c r="S3017" i="1"/>
  <c r="AA3017" i="1"/>
  <c r="AB3017" i="1"/>
  <c r="T3017" i="1"/>
  <c r="V3017" i="1"/>
  <c r="W3017" i="1"/>
  <c r="Y3017" i="1"/>
  <c r="X3017" i="1"/>
  <c r="Z3017" i="1"/>
  <c r="R3017" i="1"/>
  <c r="AC2977" i="1"/>
  <c r="S2977" i="1"/>
  <c r="Y2977" i="1"/>
  <c r="Z2977" i="1"/>
  <c r="AA2977" i="1"/>
  <c r="AB2977" i="1"/>
  <c r="R2977" i="1"/>
  <c r="X2977" i="1"/>
  <c r="V2977" i="1"/>
  <c r="T2977" i="1"/>
  <c r="W2977" i="1"/>
  <c r="AC2945" i="1"/>
  <c r="S2945" i="1"/>
  <c r="R2945" i="1"/>
  <c r="V2945" i="1"/>
  <c r="W2945" i="1"/>
  <c r="Z2945" i="1"/>
  <c r="X2945" i="1"/>
  <c r="AA2945" i="1"/>
  <c r="Y2945" i="1"/>
  <c r="AB2945" i="1"/>
  <c r="T2945" i="1"/>
  <c r="AC2889" i="1"/>
  <c r="S2889" i="1"/>
  <c r="W2889" i="1"/>
  <c r="X2889" i="1"/>
  <c r="V2889" i="1"/>
  <c r="Y2889" i="1"/>
  <c r="Z2889" i="1"/>
  <c r="R2889" i="1"/>
  <c r="AA2889" i="1"/>
  <c r="AB2889" i="1"/>
  <c r="T2889" i="1"/>
  <c r="AC2857" i="1"/>
  <c r="S2857" i="1"/>
  <c r="T2857" i="1"/>
  <c r="W2857" i="1"/>
  <c r="X2857" i="1"/>
  <c r="V2857" i="1"/>
  <c r="Y2857" i="1"/>
  <c r="Z2857" i="1"/>
  <c r="R2857" i="1"/>
  <c r="AA2857" i="1"/>
  <c r="AB2857" i="1"/>
  <c r="AC2825" i="1"/>
  <c r="S2825" i="1"/>
  <c r="AA2825" i="1"/>
  <c r="AB2825" i="1"/>
  <c r="T2825" i="1"/>
  <c r="W2825" i="1"/>
  <c r="X2825" i="1"/>
  <c r="V2825" i="1"/>
  <c r="Y2825" i="1"/>
  <c r="Z2825" i="1"/>
  <c r="R2825" i="1"/>
  <c r="AC2801" i="1"/>
  <c r="Y2801" i="1"/>
  <c r="Z2801" i="1"/>
  <c r="R2801" i="1"/>
  <c r="AA2801" i="1"/>
  <c r="AB2801" i="1"/>
  <c r="T2801" i="1"/>
  <c r="V2801" i="1"/>
  <c r="X2801" i="1"/>
  <c r="W2801" i="1"/>
  <c r="S2801" i="1"/>
  <c r="AC2769" i="1"/>
  <c r="S2769" i="1"/>
  <c r="T2769" i="1"/>
  <c r="V2769" i="1"/>
  <c r="X2769" i="1"/>
  <c r="W2769" i="1"/>
  <c r="Y2769" i="1"/>
  <c r="Z2769" i="1"/>
  <c r="R2769" i="1"/>
  <c r="AA2769" i="1"/>
  <c r="AB2769" i="1"/>
  <c r="AC2737" i="1"/>
  <c r="S2737" i="1"/>
  <c r="AB2737" i="1"/>
  <c r="T2737" i="1"/>
  <c r="V2737" i="1"/>
  <c r="X2737" i="1"/>
  <c r="W2737" i="1"/>
  <c r="Y2737" i="1"/>
  <c r="Z2737" i="1"/>
  <c r="R2737" i="1"/>
  <c r="AA2737" i="1"/>
  <c r="AC2705" i="1"/>
  <c r="S2705" i="1"/>
  <c r="T2705" i="1"/>
  <c r="V2705" i="1"/>
  <c r="X2705" i="1"/>
  <c r="W2705" i="1"/>
  <c r="Y2705" i="1"/>
  <c r="Z2705" i="1"/>
  <c r="R2705" i="1"/>
  <c r="AA2705" i="1"/>
  <c r="AB2705" i="1"/>
  <c r="AC2673" i="1"/>
  <c r="S2673" i="1"/>
  <c r="R2673" i="1"/>
  <c r="AA2673" i="1"/>
  <c r="AB2673" i="1"/>
  <c r="T2673" i="1"/>
  <c r="V2673" i="1"/>
  <c r="X2673" i="1"/>
  <c r="W2673" i="1"/>
  <c r="Y2673" i="1"/>
  <c r="Z2673" i="1"/>
  <c r="AC2641" i="1"/>
  <c r="S2641" i="1"/>
  <c r="AB2641" i="1"/>
  <c r="T2641" i="1"/>
  <c r="V2641" i="1"/>
  <c r="X2641" i="1"/>
  <c r="W2641" i="1"/>
  <c r="Y2641" i="1"/>
  <c r="Z2641" i="1"/>
  <c r="R2641" i="1"/>
  <c r="AA2641" i="1"/>
  <c r="AC2609" i="1"/>
  <c r="S2609" i="1"/>
  <c r="T2609" i="1"/>
  <c r="V2609" i="1"/>
  <c r="W2609" i="1"/>
  <c r="Y2609" i="1"/>
  <c r="X2609" i="1"/>
  <c r="R2609" i="1"/>
  <c r="AA2609" i="1"/>
  <c r="AB2609" i="1"/>
  <c r="Z2609" i="1"/>
  <c r="AC2569" i="1"/>
  <c r="S2569" i="1"/>
  <c r="X2569" i="1"/>
  <c r="Z2569" i="1"/>
  <c r="R2569" i="1"/>
  <c r="AA2569" i="1"/>
  <c r="AB2569" i="1"/>
  <c r="T2569" i="1"/>
  <c r="V2569" i="1"/>
  <c r="W2569" i="1"/>
  <c r="Y2569" i="1"/>
  <c r="AC2537" i="1"/>
  <c r="S2537" i="1"/>
  <c r="Z2537" i="1"/>
  <c r="R2537" i="1"/>
  <c r="AA2537" i="1"/>
  <c r="AB2537" i="1"/>
  <c r="V2537" i="1"/>
  <c r="W2537" i="1"/>
  <c r="T2537" i="1"/>
  <c r="X2537" i="1"/>
  <c r="Y2537" i="1"/>
  <c r="AC2505" i="1"/>
  <c r="S2505" i="1"/>
  <c r="X2505" i="1"/>
  <c r="Y2505" i="1"/>
  <c r="Z2505" i="1"/>
  <c r="R2505" i="1"/>
  <c r="AA2505" i="1"/>
  <c r="AB2505" i="1"/>
  <c r="V2505" i="1"/>
  <c r="W2505" i="1"/>
  <c r="T2505" i="1"/>
  <c r="AC2473" i="1"/>
  <c r="S2473" i="1"/>
  <c r="AA2473" i="1"/>
  <c r="AB2473" i="1"/>
  <c r="V2473" i="1"/>
  <c r="W2473" i="1"/>
  <c r="T2473" i="1"/>
  <c r="X2473" i="1"/>
  <c r="Y2473" i="1"/>
  <c r="Z2473" i="1"/>
  <c r="R2473" i="1"/>
  <c r="AC2441" i="1"/>
  <c r="S2441" i="1"/>
  <c r="AB2441" i="1"/>
  <c r="V2441" i="1"/>
  <c r="W2441" i="1"/>
  <c r="T2441" i="1"/>
  <c r="X2441" i="1"/>
  <c r="Y2441" i="1"/>
  <c r="Z2441" i="1"/>
  <c r="R2441" i="1"/>
  <c r="AA2441" i="1"/>
  <c r="AC2417" i="1"/>
  <c r="X2417" i="1"/>
  <c r="Y2417" i="1"/>
  <c r="Z2417" i="1"/>
  <c r="R2417" i="1"/>
  <c r="AA2417" i="1"/>
  <c r="AB2417" i="1"/>
  <c r="T2417" i="1"/>
  <c r="W2417" i="1"/>
  <c r="V2417" i="1"/>
  <c r="S2417" i="1"/>
  <c r="AC2385" i="1"/>
  <c r="Z2385" i="1"/>
  <c r="R2385" i="1"/>
  <c r="AA2385" i="1"/>
  <c r="AB2385" i="1"/>
  <c r="T2385" i="1"/>
  <c r="W2385" i="1"/>
  <c r="V2385" i="1"/>
  <c r="X2385" i="1"/>
  <c r="Y2385" i="1"/>
  <c r="S2385" i="1"/>
  <c r="AC2353" i="1"/>
  <c r="S2353" i="1"/>
  <c r="R2353" i="1"/>
  <c r="AA2353" i="1"/>
  <c r="AB2353" i="1"/>
  <c r="T2353" i="1"/>
  <c r="W2353" i="1"/>
  <c r="V2353" i="1"/>
  <c r="X2353" i="1"/>
  <c r="Y2353" i="1"/>
  <c r="Z2353" i="1"/>
  <c r="AC2321" i="1"/>
  <c r="S2321" i="1"/>
  <c r="AA2321" i="1"/>
  <c r="AB2321" i="1"/>
  <c r="T2321" i="1"/>
  <c r="W2321" i="1"/>
  <c r="V2321" i="1"/>
  <c r="X2321" i="1"/>
  <c r="Y2321" i="1"/>
  <c r="Z2321" i="1"/>
  <c r="R2321" i="1"/>
  <c r="AC2281" i="1"/>
  <c r="S2281" i="1"/>
  <c r="X2281" i="1"/>
  <c r="Y2281" i="1"/>
  <c r="Z2281" i="1"/>
  <c r="R2281" i="1"/>
  <c r="AA2281" i="1"/>
  <c r="AB2281" i="1"/>
  <c r="V2281" i="1"/>
  <c r="W2281" i="1"/>
  <c r="T2281" i="1"/>
  <c r="AC2257" i="1"/>
  <c r="S2257" i="1"/>
  <c r="AA2257" i="1"/>
  <c r="AB2257" i="1"/>
  <c r="T2257" i="1"/>
  <c r="W2257" i="1"/>
  <c r="V2257" i="1"/>
  <c r="X2257" i="1"/>
  <c r="Y2257" i="1"/>
  <c r="Z2257" i="1"/>
  <c r="R2257" i="1"/>
  <c r="AC2225" i="1"/>
  <c r="S2225" i="1"/>
  <c r="AA2225" i="1"/>
  <c r="AB2225" i="1"/>
  <c r="T2225" i="1"/>
  <c r="W2225" i="1"/>
  <c r="V2225" i="1"/>
  <c r="X2225" i="1"/>
  <c r="Y2225" i="1"/>
  <c r="Z2225" i="1"/>
  <c r="R2225" i="1"/>
  <c r="AC2185" i="1"/>
  <c r="S2185" i="1"/>
  <c r="AB2185" i="1"/>
  <c r="T2185" i="1"/>
  <c r="X2185" i="1"/>
  <c r="V2185" i="1"/>
  <c r="Y2185" i="1"/>
  <c r="W2185" i="1"/>
  <c r="Z2185" i="1"/>
  <c r="R2185" i="1"/>
  <c r="AA2185" i="1"/>
  <c r="AC2153" i="1"/>
  <c r="S2153" i="1"/>
  <c r="V2153" i="1"/>
  <c r="Y2153" i="1"/>
  <c r="W2153" i="1"/>
  <c r="Z2153" i="1"/>
  <c r="R2153" i="1"/>
  <c r="AA2153" i="1"/>
  <c r="AB2153" i="1"/>
  <c r="T2153" i="1"/>
  <c r="X2153" i="1"/>
  <c r="AC2121" i="1"/>
  <c r="V2121" i="1"/>
  <c r="T2121" i="1"/>
  <c r="W2121" i="1"/>
  <c r="X2121" i="1"/>
  <c r="Y2121" i="1"/>
  <c r="Z2121" i="1"/>
  <c r="R2121" i="1"/>
  <c r="AA2121" i="1"/>
  <c r="AB2121" i="1"/>
  <c r="S2121" i="1"/>
  <c r="AC2089" i="1"/>
  <c r="S2089" i="1"/>
  <c r="AA2089" i="1"/>
  <c r="AB2089" i="1"/>
  <c r="V2089" i="1"/>
  <c r="T2089" i="1"/>
  <c r="W2089" i="1"/>
  <c r="X2089" i="1"/>
  <c r="Y2089" i="1"/>
  <c r="Z2089" i="1"/>
  <c r="R2089" i="1"/>
  <c r="AC2057" i="1"/>
  <c r="S2057" i="1"/>
  <c r="Z2057" i="1"/>
  <c r="R2057" i="1"/>
  <c r="AA2057" i="1"/>
  <c r="AB2057" i="1"/>
  <c r="V2057" i="1"/>
  <c r="T2057" i="1"/>
  <c r="W2057" i="1"/>
  <c r="X2057" i="1"/>
  <c r="Y2057" i="1"/>
  <c r="AC2025" i="1"/>
  <c r="S2025" i="1"/>
  <c r="Z2025" i="1"/>
  <c r="R2025" i="1"/>
  <c r="AA2025" i="1"/>
  <c r="AB2025" i="1"/>
  <c r="V2025" i="1"/>
  <c r="T2025" i="1"/>
  <c r="W2025" i="1"/>
  <c r="X2025" i="1"/>
  <c r="Y2025" i="1"/>
  <c r="AC1993" i="1"/>
  <c r="S1993" i="1"/>
  <c r="AA1993" i="1"/>
  <c r="AB1993" i="1"/>
  <c r="V1993" i="1"/>
  <c r="T1993" i="1"/>
  <c r="W1993" i="1"/>
  <c r="X1993" i="1"/>
  <c r="Y1993" i="1"/>
  <c r="Z1993" i="1"/>
  <c r="R1993" i="1"/>
  <c r="AC1961" i="1"/>
  <c r="R1961" i="1"/>
  <c r="AA1961" i="1"/>
  <c r="AB1961" i="1"/>
  <c r="V1961" i="1"/>
  <c r="T1961" i="1"/>
  <c r="W1961" i="1"/>
  <c r="X1961" i="1"/>
  <c r="Y1961" i="1"/>
  <c r="S1961" i="1"/>
  <c r="Z1961" i="1"/>
  <c r="AC1929" i="1"/>
  <c r="Z1929" i="1"/>
  <c r="R1929" i="1"/>
  <c r="AA1929" i="1"/>
  <c r="AB1929" i="1"/>
  <c r="V1929" i="1"/>
  <c r="T1929" i="1"/>
  <c r="W1929" i="1"/>
  <c r="X1929" i="1"/>
  <c r="Y1929" i="1"/>
  <c r="S1929" i="1"/>
  <c r="AC1897" i="1"/>
  <c r="S1897" i="1"/>
  <c r="W1897" i="1"/>
  <c r="X1897" i="1"/>
  <c r="Y1897" i="1"/>
  <c r="Z1897" i="1"/>
  <c r="R1897" i="1"/>
  <c r="AA1897" i="1"/>
  <c r="AB1897" i="1"/>
  <c r="V1897" i="1"/>
  <c r="T1897" i="1"/>
  <c r="AC1865" i="1"/>
  <c r="S1865" i="1"/>
  <c r="Y1865" i="1"/>
  <c r="Z1865" i="1"/>
  <c r="R1865" i="1"/>
  <c r="AA1865" i="1"/>
  <c r="AB1865" i="1"/>
  <c r="V1865" i="1"/>
  <c r="T1865" i="1"/>
  <c r="W1865" i="1"/>
  <c r="X1865" i="1"/>
  <c r="AC1833" i="1"/>
  <c r="S1833" i="1"/>
  <c r="R1833" i="1"/>
  <c r="W1833" i="1"/>
  <c r="X1833" i="1"/>
  <c r="AA1833" i="1"/>
  <c r="T1833" i="1"/>
  <c r="AB1833" i="1"/>
  <c r="V1833" i="1"/>
  <c r="Y1833" i="1"/>
  <c r="Z1833" i="1"/>
  <c r="AC1801" i="1"/>
  <c r="S1801" i="1"/>
  <c r="Z1801" i="1"/>
  <c r="R1801" i="1"/>
  <c r="W1801" i="1"/>
  <c r="X1801" i="1"/>
  <c r="AA1801" i="1"/>
  <c r="T1801" i="1"/>
  <c r="AB1801" i="1"/>
  <c r="V1801" i="1"/>
  <c r="Y1801" i="1"/>
  <c r="AC1769" i="1"/>
  <c r="S1769" i="1"/>
  <c r="AA1769" i="1"/>
  <c r="AB1769" i="1"/>
  <c r="T1769" i="1"/>
  <c r="R1769" i="1"/>
  <c r="V1769" i="1"/>
  <c r="W1769" i="1"/>
  <c r="X1769" i="1"/>
  <c r="Y1769" i="1"/>
  <c r="Z1769" i="1"/>
  <c r="AC1697" i="1"/>
  <c r="S1697" i="1"/>
  <c r="T1697" i="1"/>
  <c r="V1697" i="1"/>
  <c r="W1697" i="1"/>
  <c r="X1697" i="1"/>
  <c r="Y1697" i="1"/>
  <c r="Z1697" i="1"/>
  <c r="R1697" i="1"/>
  <c r="AB1697" i="1"/>
  <c r="AA1697" i="1"/>
  <c r="AC3656" i="1"/>
  <c r="S3656" i="1"/>
  <c r="T3656" i="1"/>
  <c r="W3656" i="1"/>
  <c r="Y3656" i="1"/>
  <c r="R3656" i="1"/>
  <c r="Z3656" i="1"/>
  <c r="AA3656" i="1"/>
  <c r="AB3656" i="1"/>
  <c r="V3656" i="1"/>
  <c r="X3656" i="1"/>
  <c r="AC3632" i="1"/>
  <c r="S3632" i="1"/>
  <c r="AA3632" i="1"/>
  <c r="AB3632" i="1"/>
  <c r="T3632" i="1"/>
  <c r="X3632" i="1"/>
  <c r="V3632" i="1"/>
  <c r="W3632" i="1"/>
  <c r="Z3632" i="1"/>
  <c r="R3632" i="1"/>
  <c r="Y3632" i="1"/>
  <c r="AC3608" i="1"/>
  <c r="S3608" i="1"/>
  <c r="X3608" i="1"/>
  <c r="V3608" i="1"/>
  <c r="W3608" i="1"/>
  <c r="Y3608" i="1"/>
  <c r="R3608" i="1"/>
  <c r="Z3608" i="1"/>
  <c r="AA3608" i="1"/>
  <c r="AB3608" i="1"/>
  <c r="T3608" i="1"/>
  <c r="AC3576" i="1"/>
  <c r="S3576" i="1"/>
  <c r="R3576" i="1"/>
  <c r="Z3576" i="1"/>
  <c r="AA3576" i="1"/>
  <c r="AB3576" i="1"/>
  <c r="X3576" i="1"/>
  <c r="T3576" i="1"/>
  <c r="V3576" i="1"/>
  <c r="W3576" i="1"/>
  <c r="Y3576" i="1"/>
  <c r="AC3552" i="1"/>
  <c r="S3552" i="1"/>
  <c r="R3552" i="1"/>
  <c r="Z3552" i="1"/>
  <c r="AA3552" i="1"/>
  <c r="AB3552" i="1"/>
  <c r="T3552" i="1"/>
  <c r="V3552" i="1"/>
  <c r="W3552" i="1"/>
  <c r="X3552" i="1"/>
  <c r="Y3552" i="1"/>
  <c r="AC3528" i="1"/>
  <c r="S3528" i="1"/>
  <c r="R3528" i="1"/>
  <c r="Z3528" i="1"/>
  <c r="AA3528" i="1"/>
  <c r="AB3528" i="1"/>
  <c r="X3528" i="1"/>
  <c r="T3528" i="1"/>
  <c r="V3528" i="1"/>
  <c r="W3528" i="1"/>
  <c r="Y3528" i="1"/>
  <c r="AC3504" i="1"/>
  <c r="R3504" i="1"/>
  <c r="Y3504" i="1"/>
  <c r="AA3504" i="1"/>
  <c r="AB3504" i="1"/>
  <c r="T3504" i="1"/>
  <c r="X3504" i="1"/>
  <c r="V3504" i="1"/>
  <c r="W3504" i="1"/>
  <c r="Z3504" i="1"/>
  <c r="S3504" i="1"/>
  <c r="AC3480" i="1"/>
  <c r="S3480" i="1"/>
  <c r="R3480" i="1"/>
  <c r="Z3480" i="1"/>
  <c r="AA3480" i="1"/>
  <c r="X3480" i="1"/>
  <c r="AB3480" i="1"/>
  <c r="T3480" i="1"/>
  <c r="V3480" i="1"/>
  <c r="W3480" i="1"/>
  <c r="Y3480" i="1"/>
  <c r="AC3464" i="1"/>
  <c r="S3464" i="1"/>
  <c r="AA3464" i="1"/>
  <c r="AB3464" i="1"/>
  <c r="T3464" i="1"/>
  <c r="V3464" i="1"/>
  <c r="W3464" i="1"/>
  <c r="X3464" i="1"/>
  <c r="Z3464" i="1"/>
  <c r="R3464" i="1"/>
  <c r="Y3464" i="1"/>
  <c r="AC3440" i="1"/>
  <c r="S3440" i="1"/>
  <c r="R3440" i="1"/>
  <c r="Z3440" i="1"/>
  <c r="AA3440" i="1"/>
  <c r="X3440" i="1"/>
  <c r="AB3440" i="1"/>
  <c r="T3440" i="1"/>
  <c r="V3440" i="1"/>
  <c r="W3440" i="1"/>
  <c r="Y3440" i="1"/>
  <c r="AC3424" i="1"/>
  <c r="W3424" i="1"/>
  <c r="X3424" i="1"/>
  <c r="Y3424" i="1"/>
  <c r="R3424" i="1"/>
  <c r="Z3424" i="1"/>
  <c r="AA3424" i="1"/>
  <c r="AB3424" i="1"/>
  <c r="T3424" i="1"/>
  <c r="V3424" i="1"/>
  <c r="S3424" i="1"/>
  <c r="AC3408" i="1"/>
  <c r="S3408" i="1"/>
  <c r="X3408" i="1"/>
  <c r="Z3408" i="1"/>
  <c r="R3408" i="1"/>
  <c r="Y3408" i="1"/>
  <c r="AA3408" i="1"/>
  <c r="AB3408" i="1"/>
  <c r="V3408" i="1"/>
  <c r="W3408" i="1"/>
  <c r="T3408" i="1"/>
  <c r="AC3384" i="1"/>
  <c r="S3384" i="1"/>
  <c r="AA3384" i="1"/>
  <c r="V3384" i="1"/>
  <c r="R3384" i="1"/>
  <c r="Z3384" i="1"/>
  <c r="AB3384" i="1"/>
  <c r="W3384" i="1"/>
  <c r="T3384" i="1"/>
  <c r="X3384" i="1"/>
  <c r="Y3384" i="1"/>
  <c r="AC3663" i="1"/>
  <c r="S3663" i="1"/>
  <c r="T3663" i="1"/>
  <c r="V3663" i="1"/>
  <c r="AB3663" i="1"/>
  <c r="R3663" i="1"/>
  <c r="W3663" i="1"/>
  <c r="Y3663" i="1"/>
  <c r="X3663" i="1"/>
  <c r="AA3663" i="1"/>
  <c r="Z3663" i="1"/>
  <c r="AC3655" i="1"/>
  <c r="S3655" i="1"/>
  <c r="Z3655" i="1"/>
  <c r="R3655" i="1"/>
  <c r="T3655" i="1"/>
  <c r="V3655" i="1"/>
  <c r="AB3655" i="1"/>
  <c r="AA3655" i="1"/>
  <c r="X3655" i="1"/>
  <c r="Y3655" i="1"/>
  <c r="W3655" i="1"/>
  <c r="AC3647" i="1"/>
  <c r="S3647" i="1"/>
  <c r="AA3647" i="1"/>
  <c r="T3647" i="1"/>
  <c r="V3647" i="1"/>
  <c r="AB3647" i="1"/>
  <c r="W3647" i="1"/>
  <c r="R3647" i="1"/>
  <c r="X3647" i="1"/>
  <c r="Y3647" i="1"/>
  <c r="Z3647" i="1"/>
  <c r="AC3639" i="1"/>
  <c r="W3639" i="1"/>
  <c r="R3639" i="1"/>
  <c r="X3639" i="1"/>
  <c r="Y3639" i="1"/>
  <c r="Z3639" i="1"/>
  <c r="AA3639" i="1"/>
  <c r="AB3639" i="1"/>
  <c r="T3639" i="1"/>
  <c r="V3639" i="1"/>
  <c r="S3639" i="1"/>
  <c r="AC3631" i="1"/>
  <c r="Y3631" i="1"/>
  <c r="Z3631" i="1"/>
  <c r="AA3631" i="1"/>
  <c r="T3631" i="1"/>
  <c r="V3631" i="1"/>
  <c r="AB3631" i="1"/>
  <c r="W3631" i="1"/>
  <c r="R3631" i="1"/>
  <c r="X3631" i="1"/>
  <c r="S3631" i="1"/>
  <c r="AC3623" i="1"/>
  <c r="S3623" i="1"/>
  <c r="V3623" i="1"/>
  <c r="T3623" i="1"/>
  <c r="W3623" i="1"/>
  <c r="R3623" i="1"/>
  <c r="X3623" i="1"/>
  <c r="AA3623" i="1"/>
  <c r="Y3623" i="1"/>
  <c r="Z3623" i="1"/>
  <c r="AB3623" i="1"/>
  <c r="AC3615" i="1"/>
  <c r="S3615" i="1"/>
  <c r="R3615" i="1"/>
  <c r="Y3615" i="1"/>
  <c r="Z3615" i="1"/>
  <c r="AB3615" i="1"/>
  <c r="V3615" i="1"/>
  <c r="T3615" i="1"/>
  <c r="AA3615" i="1"/>
  <c r="W3615" i="1"/>
  <c r="X3615" i="1"/>
  <c r="AC3607" i="1"/>
  <c r="S3607" i="1"/>
  <c r="AB3607" i="1"/>
  <c r="V3607" i="1"/>
  <c r="T3607" i="1"/>
  <c r="R3607" i="1"/>
  <c r="W3607" i="1"/>
  <c r="X3607" i="1"/>
  <c r="Y3607" i="1"/>
  <c r="Z3607" i="1"/>
  <c r="AA3607" i="1"/>
  <c r="AC3599" i="1"/>
  <c r="S3599" i="1"/>
  <c r="T3599" i="1"/>
  <c r="V3599" i="1"/>
  <c r="AB3599" i="1"/>
  <c r="W3599" i="1"/>
  <c r="X3599" i="1"/>
  <c r="R3599" i="1"/>
  <c r="Y3599" i="1"/>
  <c r="Z3599" i="1"/>
  <c r="AA3599" i="1"/>
  <c r="AC3591" i="1"/>
  <c r="S3591" i="1"/>
  <c r="R3591" i="1"/>
  <c r="T3591" i="1"/>
  <c r="V3591" i="1"/>
  <c r="AB3591" i="1"/>
  <c r="AA3591" i="1"/>
  <c r="W3591" i="1"/>
  <c r="X3591" i="1"/>
  <c r="Y3591" i="1"/>
  <c r="Z3591" i="1"/>
  <c r="AC3583" i="1"/>
  <c r="S3583" i="1"/>
  <c r="V3583" i="1"/>
  <c r="AB3583" i="1"/>
  <c r="W3583" i="1"/>
  <c r="R3583" i="1"/>
  <c r="X3583" i="1"/>
  <c r="Y3583" i="1"/>
  <c r="Z3583" i="1"/>
  <c r="AA3583" i="1"/>
  <c r="T3583" i="1"/>
  <c r="AC3575" i="1"/>
  <c r="S3575" i="1"/>
  <c r="Y3575" i="1"/>
  <c r="Z3575" i="1"/>
  <c r="AA3575" i="1"/>
  <c r="AB3575" i="1"/>
  <c r="V3575" i="1"/>
  <c r="T3575" i="1"/>
  <c r="R3575" i="1"/>
  <c r="W3575" i="1"/>
  <c r="X3575" i="1"/>
  <c r="AC3567" i="1"/>
  <c r="S3567" i="1"/>
  <c r="W3567" i="1"/>
  <c r="AA3567" i="1"/>
  <c r="X3567" i="1"/>
  <c r="Y3567" i="1"/>
  <c r="Z3567" i="1"/>
  <c r="R3567" i="1"/>
  <c r="T3567" i="1"/>
  <c r="V3567" i="1"/>
  <c r="AB3567" i="1"/>
  <c r="AC3559" i="1"/>
  <c r="S3559" i="1"/>
  <c r="V3559" i="1"/>
  <c r="AB3559" i="1"/>
  <c r="W3559" i="1"/>
  <c r="X3559" i="1"/>
  <c r="AA3559" i="1"/>
  <c r="Y3559" i="1"/>
  <c r="R3559" i="1"/>
  <c r="T3559" i="1"/>
  <c r="Z3559" i="1"/>
  <c r="AC3551" i="1"/>
  <c r="S3551" i="1"/>
  <c r="Z3551" i="1"/>
  <c r="T3551" i="1"/>
  <c r="V3551" i="1"/>
  <c r="AB3551" i="1"/>
  <c r="AA3551" i="1"/>
  <c r="W3551" i="1"/>
  <c r="R3551" i="1"/>
  <c r="X3551" i="1"/>
  <c r="Y3551" i="1"/>
  <c r="AC3543" i="1"/>
  <c r="S3543" i="1"/>
  <c r="Y3543" i="1"/>
  <c r="Z3543" i="1"/>
  <c r="AA3543" i="1"/>
  <c r="AB3543" i="1"/>
  <c r="V3543" i="1"/>
  <c r="T3543" i="1"/>
  <c r="R3543" i="1"/>
  <c r="W3543" i="1"/>
  <c r="X3543" i="1"/>
  <c r="AC3535" i="1"/>
  <c r="S3535" i="1"/>
  <c r="Y3535" i="1"/>
  <c r="Z3535" i="1"/>
  <c r="AA3535" i="1"/>
  <c r="T3535" i="1"/>
  <c r="V3535" i="1"/>
  <c r="AB3535" i="1"/>
  <c r="R3535" i="1"/>
  <c r="W3535" i="1"/>
  <c r="X3535" i="1"/>
  <c r="AC3527" i="1"/>
  <c r="S3527" i="1"/>
  <c r="V3527" i="1"/>
  <c r="AB3527" i="1"/>
  <c r="W3527" i="1"/>
  <c r="X3527" i="1"/>
  <c r="AA3527" i="1"/>
  <c r="Y3527" i="1"/>
  <c r="Z3527" i="1"/>
  <c r="R3527" i="1"/>
  <c r="T3527" i="1"/>
  <c r="AC3519" i="1"/>
  <c r="S3519" i="1"/>
  <c r="Z3519" i="1"/>
  <c r="R3519" i="1"/>
  <c r="T3519" i="1"/>
  <c r="V3519" i="1"/>
  <c r="AB3519" i="1"/>
  <c r="W3519" i="1"/>
  <c r="AA3519" i="1"/>
  <c r="X3519" i="1"/>
  <c r="Y3519" i="1"/>
  <c r="AC3511" i="1"/>
  <c r="S3511" i="1"/>
  <c r="X3511" i="1"/>
  <c r="Y3511" i="1"/>
  <c r="Z3511" i="1"/>
  <c r="AA3511" i="1"/>
  <c r="AB3511" i="1"/>
  <c r="V3511" i="1"/>
  <c r="T3511" i="1"/>
  <c r="W3511" i="1"/>
  <c r="R3511" i="1"/>
  <c r="AC3503" i="1"/>
  <c r="S3503" i="1"/>
  <c r="AA3503" i="1"/>
  <c r="X3503" i="1"/>
  <c r="Y3503" i="1"/>
  <c r="Z3503" i="1"/>
  <c r="R3503" i="1"/>
  <c r="T3503" i="1"/>
  <c r="V3503" i="1"/>
  <c r="AB3503" i="1"/>
  <c r="W3503" i="1"/>
  <c r="AC3495" i="1"/>
  <c r="T3495" i="1"/>
  <c r="V3495" i="1"/>
  <c r="AB3495" i="1"/>
  <c r="W3495" i="1"/>
  <c r="X3495" i="1"/>
  <c r="R3495" i="1"/>
  <c r="Y3495" i="1"/>
  <c r="Z3495" i="1"/>
  <c r="AA3495" i="1"/>
  <c r="S3495" i="1"/>
  <c r="AC3487" i="1"/>
  <c r="S3487" i="1"/>
  <c r="V3487" i="1"/>
  <c r="AB3487" i="1"/>
  <c r="W3487" i="1"/>
  <c r="R3487" i="1"/>
  <c r="X3487" i="1"/>
  <c r="Y3487" i="1"/>
  <c r="Z3487" i="1"/>
  <c r="AA3487" i="1"/>
  <c r="T3487" i="1"/>
  <c r="AC3479" i="1"/>
  <c r="S3479" i="1"/>
  <c r="W3479" i="1"/>
  <c r="R3479" i="1"/>
  <c r="X3479" i="1"/>
  <c r="Y3479" i="1"/>
  <c r="Z3479" i="1"/>
  <c r="AA3479" i="1"/>
  <c r="AB3479" i="1"/>
  <c r="V3479" i="1"/>
  <c r="T3479" i="1"/>
  <c r="AC3471" i="1"/>
  <c r="S3471" i="1"/>
  <c r="W3471" i="1"/>
  <c r="AA3471" i="1"/>
  <c r="X3471" i="1"/>
  <c r="R3471" i="1"/>
  <c r="Y3471" i="1"/>
  <c r="Z3471" i="1"/>
  <c r="T3471" i="1"/>
  <c r="V3471" i="1"/>
  <c r="AB3471" i="1"/>
  <c r="AC3463" i="1"/>
  <c r="S3463" i="1"/>
  <c r="Z3463" i="1"/>
  <c r="T3463" i="1"/>
  <c r="V3463" i="1"/>
  <c r="AB3463" i="1"/>
  <c r="R3463" i="1"/>
  <c r="W3463" i="1"/>
  <c r="AA3463" i="1"/>
  <c r="X3463" i="1"/>
  <c r="Y3463" i="1"/>
  <c r="AC3455" i="1"/>
  <c r="S3455" i="1"/>
  <c r="W3455" i="1"/>
  <c r="R3455" i="1"/>
  <c r="X3455" i="1"/>
  <c r="AA3455" i="1"/>
  <c r="Y3455" i="1"/>
  <c r="Z3455" i="1"/>
  <c r="AB3455" i="1"/>
  <c r="V3455" i="1"/>
  <c r="T3455" i="1"/>
  <c r="AC3447" i="1"/>
  <c r="X3447" i="1"/>
  <c r="Y3447" i="1"/>
  <c r="Z3447" i="1"/>
  <c r="AA3447" i="1"/>
  <c r="AB3447" i="1"/>
  <c r="V3447" i="1"/>
  <c r="T3447" i="1"/>
  <c r="W3447" i="1"/>
  <c r="R3447" i="1"/>
  <c r="S3447" i="1"/>
  <c r="AC3439" i="1"/>
  <c r="S3439" i="1"/>
  <c r="AA3439" i="1"/>
  <c r="X3439" i="1"/>
  <c r="R3439" i="1"/>
  <c r="Y3439" i="1"/>
  <c r="Z3439" i="1"/>
  <c r="V3439" i="1"/>
  <c r="AB3439" i="1"/>
  <c r="W3439" i="1"/>
  <c r="T3439" i="1"/>
  <c r="AC3431" i="1"/>
  <c r="S3431" i="1"/>
  <c r="T3431" i="1"/>
  <c r="V3431" i="1"/>
  <c r="AB3431" i="1"/>
  <c r="AA3431" i="1"/>
  <c r="W3431" i="1"/>
  <c r="X3431" i="1"/>
  <c r="R3431" i="1"/>
  <c r="Y3431" i="1"/>
  <c r="Z3431" i="1"/>
  <c r="AC3423" i="1"/>
  <c r="S3423" i="1"/>
  <c r="V3423" i="1"/>
  <c r="AB3423" i="1"/>
  <c r="R3423" i="1"/>
  <c r="W3423" i="1"/>
  <c r="AA3423" i="1"/>
  <c r="X3423" i="1"/>
  <c r="Z3423" i="1"/>
  <c r="T3423" i="1"/>
  <c r="Y3423" i="1"/>
  <c r="AC3415" i="1"/>
  <c r="S3415" i="1"/>
  <c r="V3415" i="1"/>
  <c r="T3415" i="1"/>
  <c r="W3415" i="1"/>
  <c r="R3415" i="1"/>
  <c r="X3415" i="1"/>
  <c r="AA3415" i="1"/>
  <c r="Y3415" i="1"/>
  <c r="Z3415" i="1"/>
  <c r="AB3415" i="1"/>
  <c r="AC3407" i="1"/>
  <c r="S3407" i="1"/>
  <c r="T3407" i="1"/>
  <c r="V3407" i="1"/>
  <c r="AB3407" i="1"/>
  <c r="AA3407" i="1"/>
  <c r="W3407" i="1"/>
  <c r="R3407" i="1"/>
  <c r="X3407" i="1"/>
  <c r="Y3407" i="1"/>
  <c r="Z3407" i="1"/>
  <c r="AC3399" i="1"/>
  <c r="S3399" i="1"/>
  <c r="V3399" i="1"/>
  <c r="AB3399" i="1"/>
  <c r="R3399" i="1"/>
  <c r="W3399" i="1"/>
  <c r="X3399" i="1"/>
  <c r="AA3399" i="1"/>
  <c r="Y3399" i="1"/>
  <c r="Z3399" i="1"/>
  <c r="T3399" i="1"/>
  <c r="AC3391" i="1"/>
  <c r="S3391" i="1"/>
  <c r="W3391" i="1"/>
  <c r="X3391" i="1"/>
  <c r="R3391" i="1"/>
  <c r="Y3391" i="1"/>
  <c r="Z3391" i="1"/>
  <c r="AA3391" i="1"/>
  <c r="T3391" i="1"/>
  <c r="V3391" i="1"/>
  <c r="AB3391" i="1"/>
  <c r="AC3383" i="1"/>
  <c r="S3383" i="1"/>
  <c r="Z3383" i="1"/>
  <c r="W3383" i="1"/>
  <c r="T3383" i="1"/>
  <c r="X3383" i="1"/>
  <c r="R3383" i="1"/>
  <c r="AA3383" i="1"/>
  <c r="AB3383" i="1"/>
  <c r="V3383" i="1"/>
  <c r="Y3383" i="1"/>
  <c r="AC3375" i="1"/>
  <c r="S3375" i="1"/>
  <c r="Y3375" i="1"/>
  <c r="T3375" i="1"/>
  <c r="V3375" i="1"/>
  <c r="W3375" i="1"/>
  <c r="Z3375" i="1"/>
  <c r="X3375" i="1"/>
  <c r="R3375" i="1"/>
  <c r="AA3375" i="1"/>
  <c r="AB3375" i="1"/>
  <c r="AC3367" i="1"/>
  <c r="S3367" i="1"/>
  <c r="AB3367" i="1"/>
  <c r="V3367" i="1"/>
  <c r="Y3367" i="1"/>
  <c r="Z3367" i="1"/>
  <c r="W3367" i="1"/>
  <c r="T3367" i="1"/>
  <c r="X3367" i="1"/>
  <c r="R3367" i="1"/>
  <c r="AA3367" i="1"/>
  <c r="AC3359" i="1"/>
  <c r="V3359" i="1"/>
  <c r="W3359" i="1"/>
  <c r="Z3359" i="1"/>
  <c r="X3359" i="1"/>
  <c r="R3359" i="1"/>
  <c r="AA3359" i="1"/>
  <c r="AB3359" i="1"/>
  <c r="T3359" i="1"/>
  <c r="Y3359" i="1"/>
  <c r="S3359" i="1"/>
  <c r="AC3351" i="1"/>
  <c r="S3351" i="1"/>
  <c r="W3351" i="1"/>
  <c r="T3351" i="1"/>
  <c r="X3351" i="1"/>
  <c r="R3351" i="1"/>
  <c r="AA3351" i="1"/>
  <c r="AB3351" i="1"/>
  <c r="Y3351" i="1"/>
  <c r="Z3351" i="1"/>
  <c r="V3351" i="1"/>
  <c r="AC3343" i="1"/>
  <c r="S3343" i="1"/>
  <c r="W3343" i="1"/>
  <c r="V3343" i="1"/>
  <c r="X3343" i="1"/>
  <c r="R3343" i="1"/>
  <c r="AA3343" i="1"/>
  <c r="AB3343" i="1"/>
  <c r="Z3343" i="1"/>
  <c r="T3343" i="1"/>
  <c r="Y3343" i="1"/>
  <c r="AC3335" i="1"/>
  <c r="X3335" i="1"/>
  <c r="R3335" i="1"/>
  <c r="AA3335" i="1"/>
  <c r="AB3335" i="1"/>
  <c r="V3335" i="1"/>
  <c r="Y3335" i="1"/>
  <c r="Z3335" i="1"/>
  <c r="W3335" i="1"/>
  <c r="T3335" i="1"/>
  <c r="S3335" i="1"/>
  <c r="AC3327" i="1"/>
  <c r="S3327" i="1"/>
  <c r="R3327" i="1"/>
  <c r="AA3327" i="1"/>
  <c r="AB3327" i="1"/>
  <c r="V3327" i="1"/>
  <c r="W3327" i="1"/>
  <c r="T3327" i="1"/>
  <c r="X3327" i="1"/>
  <c r="Y3327" i="1"/>
  <c r="Z3327" i="1"/>
  <c r="AC3319" i="1"/>
  <c r="S3319" i="1"/>
  <c r="V3319" i="1"/>
  <c r="W3319" i="1"/>
  <c r="T3319" i="1"/>
  <c r="X3319" i="1"/>
  <c r="Y3319" i="1"/>
  <c r="Z3319" i="1"/>
  <c r="R3319" i="1"/>
  <c r="AA3319" i="1"/>
  <c r="AB3319" i="1"/>
  <c r="AC3311" i="1"/>
  <c r="S3311" i="1"/>
  <c r="Z3311" i="1"/>
  <c r="R3311" i="1"/>
  <c r="AA3311" i="1"/>
  <c r="AB3311" i="1"/>
  <c r="T3311" i="1"/>
  <c r="W3311" i="1"/>
  <c r="V3311" i="1"/>
  <c r="X3311" i="1"/>
  <c r="Y3311" i="1"/>
  <c r="AC3303" i="1"/>
  <c r="S3303" i="1"/>
  <c r="AA3303" i="1"/>
  <c r="AB3303" i="1"/>
  <c r="T3303" i="1"/>
  <c r="W3303" i="1"/>
  <c r="V3303" i="1"/>
  <c r="X3303" i="1"/>
  <c r="Y3303" i="1"/>
  <c r="Z3303" i="1"/>
  <c r="R3303" i="1"/>
  <c r="AC3295" i="1"/>
  <c r="S3295" i="1"/>
  <c r="W3295" i="1"/>
  <c r="T3295" i="1"/>
  <c r="X3295" i="1"/>
  <c r="Y3295" i="1"/>
  <c r="Z3295" i="1"/>
  <c r="R3295" i="1"/>
  <c r="AA3295" i="1"/>
  <c r="AB3295" i="1"/>
  <c r="V3295" i="1"/>
  <c r="AC3287" i="1"/>
  <c r="S3287" i="1"/>
  <c r="Z3287" i="1"/>
  <c r="R3287" i="1"/>
  <c r="AA3287" i="1"/>
  <c r="AB3287" i="1"/>
  <c r="V3287" i="1"/>
  <c r="W3287" i="1"/>
  <c r="T3287" i="1"/>
  <c r="X3287" i="1"/>
  <c r="Y3287" i="1"/>
  <c r="AC3279" i="1"/>
  <c r="S3279" i="1"/>
  <c r="X3279" i="1"/>
  <c r="Y3279" i="1"/>
  <c r="Z3279" i="1"/>
  <c r="R3279" i="1"/>
  <c r="AA3279" i="1"/>
  <c r="AB3279" i="1"/>
  <c r="T3279" i="1"/>
  <c r="V3279" i="1"/>
  <c r="W3279" i="1"/>
  <c r="AC3271" i="1"/>
  <c r="S3271" i="1"/>
  <c r="Y3271" i="1"/>
  <c r="Z3271" i="1"/>
  <c r="R3271" i="1"/>
  <c r="AA3271" i="1"/>
  <c r="AB3271" i="1"/>
  <c r="T3271" i="1"/>
  <c r="W3271" i="1"/>
  <c r="V3271" i="1"/>
  <c r="X3271" i="1"/>
  <c r="AC3263" i="1"/>
  <c r="S3263" i="1"/>
  <c r="V3263" i="1"/>
  <c r="W3263" i="1"/>
  <c r="T3263" i="1"/>
  <c r="X3263" i="1"/>
  <c r="Y3263" i="1"/>
  <c r="Z3263" i="1"/>
  <c r="R3263" i="1"/>
  <c r="AA3263" i="1"/>
  <c r="AB3263" i="1"/>
  <c r="AC3255" i="1"/>
  <c r="S3255" i="1"/>
  <c r="AA3255" i="1"/>
  <c r="AB3255" i="1"/>
  <c r="V3255" i="1"/>
  <c r="W3255" i="1"/>
  <c r="T3255" i="1"/>
  <c r="X3255" i="1"/>
  <c r="Y3255" i="1"/>
  <c r="Z3255" i="1"/>
  <c r="R3255" i="1"/>
  <c r="AC3247" i="1"/>
  <c r="S3247" i="1"/>
  <c r="AB3247" i="1"/>
  <c r="T3247" i="1"/>
  <c r="W3247" i="1"/>
  <c r="V3247" i="1"/>
  <c r="X3247" i="1"/>
  <c r="Y3247" i="1"/>
  <c r="R3247" i="1"/>
  <c r="AA3247" i="1"/>
  <c r="Z3247" i="1"/>
  <c r="AC3239" i="1"/>
  <c r="S3239" i="1"/>
  <c r="X3239" i="1"/>
  <c r="Y3239" i="1"/>
  <c r="Z3239" i="1"/>
  <c r="R3239" i="1"/>
  <c r="AA3239" i="1"/>
  <c r="AB3239" i="1"/>
  <c r="T3239" i="1"/>
  <c r="W3239" i="1"/>
  <c r="V3239" i="1"/>
  <c r="AC3231" i="1"/>
  <c r="S3231" i="1"/>
  <c r="AB3231" i="1"/>
  <c r="T3231" i="1"/>
  <c r="W3231" i="1"/>
  <c r="V3231" i="1"/>
  <c r="X3231" i="1"/>
  <c r="Y3231" i="1"/>
  <c r="Z3231" i="1"/>
  <c r="R3231" i="1"/>
  <c r="AA3231" i="1"/>
  <c r="AC3223" i="1"/>
  <c r="S3223" i="1"/>
  <c r="X3223" i="1"/>
  <c r="Y3223" i="1"/>
  <c r="Z3223" i="1"/>
  <c r="R3223" i="1"/>
  <c r="AA3223" i="1"/>
  <c r="AB3223" i="1"/>
  <c r="V3223" i="1"/>
  <c r="W3223" i="1"/>
  <c r="T3223" i="1"/>
  <c r="AC3215" i="1"/>
  <c r="AA3215" i="1"/>
  <c r="AB3215" i="1"/>
  <c r="T3215" i="1"/>
  <c r="W3215" i="1"/>
  <c r="V3215" i="1"/>
  <c r="X3215" i="1"/>
  <c r="Y3215" i="1"/>
  <c r="Z3215" i="1"/>
  <c r="R3215" i="1"/>
  <c r="S3215" i="1"/>
  <c r="AC3207" i="1"/>
  <c r="S3207" i="1"/>
  <c r="T3207" i="1"/>
  <c r="W3207" i="1"/>
  <c r="V3207" i="1"/>
  <c r="X3207" i="1"/>
  <c r="Y3207" i="1"/>
  <c r="Z3207" i="1"/>
  <c r="R3207" i="1"/>
  <c r="AA3207" i="1"/>
  <c r="AB3207" i="1"/>
  <c r="AC3199" i="1"/>
  <c r="S3199" i="1"/>
  <c r="Y3199" i="1"/>
  <c r="Z3199" i="1"/>
  <c r="R3199" i="1"/>
  <c r="AA3199" i="1"/>
  <c r="AB3199" i="1"/>
  <c r="T3199" i="1"/>
  <c r="W3199" i="1"/>
  <c r="V3199" i="1"/>
  <c r="X3199" i="1"/>
  <c r="AC3191" i="1"/>
  <c r="Z3191" i="1"/>
  <c r="R3191" i="1"/>
  <c r="AA3191" i="1"/>
  <c r="AB3191" i="1"/>
  <c r="T3191" i="1"/>
  <c r="W3191" i="1"/>
  <c r="V3191" i="1"/>
  <c r="X3191" i="1"/>
  <c r="Y3191" i="1"/>
  <c r="S3191" i="1"/>
  <c r="AC3183" i="1"/>
  <c r="S3183" i="1"/>
  <c r="R3183" i="1"/>
  <c r="AA3183" i="1"/>
  <c r="AB3183" i="1"/>
  <c r="T3183" i="1"/>
  <c r="W3183" i="1"/>
  <c r="V3183" i="1"/>
  <c r="X3183" i="1"/>
  <c r="Y3183" i="1"/>
  <c r="Z3183" i="1"/>
  <c r="AC3175" i="1"/>
  <c r="S3175" i="1"/>
  <c r="AB3175" i="1"/>
  <c r="T3175" i="1"/>
  <c r="W3175" i="1"/>
  <c r="V3175" i="1"/>
  <c r="X3175" i="1"/>
  <c r="Y3175" i="1"/>
  <c r="Z3175" i="1"/>
  <c r="R3175" i="1"/>
  <c r="AA3175" i="1"/>
  <c r="AC3167" i="1"/>
  <c r="R3167" i="1"/>
  <c r="AA3167" i="1"/>
  <c r="AB3167" i="1"/>
  <c r="T3167" i="1"/>
  <c r="W3167" i="1"/>
  <c r="V3167" i="1"/>
  <c r="X3167" i="1"/>
  <c r="Y3167" i="1"/>
  <c r="Z3167" i="1"/>
  <c r="S3167" i="1"/>
  <c r="AC3159" i="1"/>
  <c r="S3159" i="1"/>
  <c r="X3159" i="1"/>
  <c r="Y3159" i="1"/>
  <c r="Z3159" i="1"/>
  <c r="R3159" i="1"/>
  <c r="AA3159" i="1"/>
  <c r="AB3159" i="1"/>
  <c r="T3159" i="1"/>
  <c r="W3159" i="1"/>
  <c r="V3159" i="1"/>
  <c r="AC3151" i="1"/>
  <c r="S3151" i="1"/>
  <c r="AB3151" i="1"/>
  <c r="T3151" i="1"/>
  <c r="W3151" i="1"/>
  <c r="V3151" i="1"/>
  <c r="X3151" i="1"/>
  <c r="Y3151" i="1"/>
  <c r="Z3151" i="1"/>
  <c r="R3151" i="1"/>
  <c r="AA3151" i="1"/>
  <c r="AC3143" i="1"/>
  <c r="S3143" i="1"/>
  <c r="R3143" i="1"/>
  <c r="AA3143" i="1"/>
  <c r="AB3143" i="1"/>
  <c r="T3143" i="1"/>
  <c r="W3143" i="1"/>
  <c r="V3143" i="1"/>
  <c r="X3143" i="1"/>
  <c r="Y3143" i="1"/>
  <c r="Z3143" i="1"/>
  <c r="AC3135" i="1"/>
  <c r="S3135" i="1"/>
  <c r="AB3135" i="1"/>
  <c r="T3135" i="1"/>
  <c r="W3135" i="1"/>
  <c r="V3135" i="1"/>
  <c r="X3135" i="1"/>
  <c r="Y3135" i="1"/>
  <c r="Z3135" i="1"/>
  <c r="R3135" i="1"/>
  <c r="AA3135" i="1"/>
  <c r="AC3127" i="1"/>
  <c r="S3127" i="1"/>
  <c r="Z3127" i="1"/>
  <c r="R3127" i="1"/>
  <c r="AA3127" i="1"/>
  <c r="AB3127" i="1"/>
  <c r="T3127" i="1"/>
  <c r="W3127" i="1"/>
  <c r="V3127" i="1"/>
  <c r="X3127" i="1"/>
  <c r="Y3127" i="1"/>
  <c r="AC3119" i="1"/>
  <c r="S3119" i="1"/>
  <c r="Z3119" i="1"/>
  <c r="R3119" i="1"/>
  <c r="AA3119" i="1"/>
  <c r="AB3119" i="1"/>
  <c r="T3119" i="1"/>
  <c r="W3119" i="1"/>
  <c r="V3119" i="1"/>
  <c r="X3119" i="1"/>
  <c r="Y3119" i="1"/>
  <c r="AC3111" i="1"/>
  <c r="S3111" i="1"/>
  <c r="AA3111" i="1"/>
  <c r="AB3111" i="1"/>
  <c r="T3111" i="1"/>
  <c r="W3111" i="1"/>
  <c r="V3111" i="1"/>
  <c r="X3111" i="1"/>
  <c r="Y3111" i="1"/>
  <c r="Z3111" i="1"/>
  <c r="R3111" i="1"/>
  <c r="AC3103" i="1"/>
  <c r="S3103" i="1"/>
  <c r="Z3103" i="1"/>
  <c r="R3103" i="1"/>
  <c r="AA3103" i="1"/>
  <c r="AB3103" i="1"/>
  <c r="T3103" i="1"/>
  <c r="W3103" i="1"/>
  <c r="V3103" i="1"/>
  <c r="X3103" i="1"/>
  <c r="Y3103" i="1"/>
  <c r="AC3095" i="1"/>
  <c r="S3095" i="1"/>
  <c r="AA3095" i="1"/>
  <c r="AB3095" i="1"/>
  <c r="T3095" i="1"/>
  <c r="W3095" i="1"/>
  <c r="V3095" i="1"/>
  <c r="X3095" i="1"/>
  <c r="Y3095" i="1"/>
  <c r="Z3095" i="1"/>
  <c r="R3095" i="1"/>
  <c r="AC3087" i="1"/>
  <c r="S3087" i="1"/>
  <c r="AA3087" i="1"/>
  <c r="AB3087" i="1"/>
  <c r="T3087" i="1"/>
  <c r="W3087" i="1"/>
  <c r="V3087" i="1"/>
  <c r="X3087" i="1"/>
  <c r="Y3087" i="1"/>
  <c r="Z3087" i="1"/>
  <c r="R3087" i="1"/>
  <c r="AC3079" i="1"/>
  <c r="S3079" i="1"/>
  <c r="T3079" i="1"/>
  <c r="W3079" i="1"/>
  <c r="V3079" i="1"/>
  <c r="X3079" i="1"/>
  <c r="Y3079" i="1"/>
  <c r="Z3079" i="1"/>
  <c r="R3079" i="1"/>
  <c r="AA3079" i="1"/>
  <c r="AB3079" i="1"/>
  <c r="AC3071" i="1"/>
  <c r="S3071" i="1"/>
  <c r="Z3071" i="1"/>
  <c r="R3071" i="1"/>
  <c r="AA3071" i="1"/>
  <c r="AB3071" i="1"/>
  <c r="T3071" i="1"/>
  <c r="W3071" i="1"/>
  <c r="V3071" i="1"/>
  <c r="X3071" i="1"/>
  <c r="Y3071" i="1"/>
  <c r="AC3063" i="1"/>
  <c r="S3063" i="1"/>
  <c r="Z3063" i="1"/>
  <c r="R3063" i="1"/>
  <c r="AA3063" i="1"/>
  <c r="AB3063" i="1"/>
  <c r="T3063" i="1"/>
  <c r="W3063" i="1"/>
  <c r="V3063" i="1"/>
  <c r="X3063" i="1"/>
  <c r="Y3063" i="1"/>
  <c r="AC3055" i="1"/>
  <c r="S3055" i="1"/>
  <c r="X3055" i="1"/>
  <c r="Y3055" i="1"/>
  <c r="Z3055" i="1"/>
  <c r="R3055" i="1"/>
  <c r="AA3055" i="1"/>
  <c r="AB3055" i="1"/>
  <c r="T3055" i="1"/>
  <c r="V3055" i="1"/>
  <c r="W3055" i="1"/>
  <c r="AC3047" i="1"/>
  <c r="S3047" i="1"/>
  <c r="R3047" i="1"/>
  <c r="AA3047" i="1"/>
  <c r="AB3047" i="1"/>
  <c r="T3047" i="1"/>
  <c r="W3047" i="1"/>
  <c r="V3047" i="1"/>
  <c r="X3047" i="1"/>
  <c r="Y3047" i="1"/>
  <c r="Z3047" i="1"/>
  <c r="AC3039" i="1"/>
  <c r="S3039" i="1"/>
  <c r="Z3039" i="1"/>
  <c r="R3039" i="1"/>
  <c r="AA3039" i="1"/>
  <c r="AB3039" i="1"/>
  <c r="T3039" i="1"/>
  <c r="W3039" i="1"/>
  <c r="V3039" i="1"/>
  <c r="X3039" i="1"/>
  <c r="Y3039" i="1"/>
  <c r="AC3031" i="1"/>
  <c r="S3031" i="1"/>
  <c r="W3031" i="1"/>
  <c r="V3031" i="1"/>
  <c r="X3031" i="1"/>
  <c r="Y3031" i="1"/>
  <c r="Z3031" i="1"/>
  <c r="R3031" i="1"/>
  <c r="AA3031" i="1"/>
  <c r="AB3031" i="1"/>
  <c r="T3031" i="1"/>
  <c r="AC3023" i="1"/>
  <c r="S3023" i="1"/>
  <c r="W3023" i="1"/>
  <c r="V3023" i="1"/>
  <c r="X3023" i="1"/>
  <c r="Y3023" i="1"/>
  <c r="Z3023" i="1"/>
  <c r="R3023" i="1"/>
  <c r="AA3023" i="1"/>
  <c r="AB3023" i="1"/>
  <c r="T3023" i="1"/>
  <c r="AC3015" i="1"/>
  <c r="Y3015" i="1"/>
  <c r="W3015" i="1"/>
  <c r="T3015" i="1"/>
  <c r="V3015" i="1"/>
  <c r="X3015" i="1"/>
  <c r="Z3015" i="1"/>
  <c r="R3015" i="1"/>
  <c r="AA3015" i="1"/>
  <c r="AB3015" i="1"/>
  <c r="S3015" i="1"/>
  <c r="AC3007" i="1"/>
  <c r="Z3007" i="1"/>
  <c r="R3007" i="1"/>
  <c r="AA3007" i="1"/>
  <c r="AB3007" i="1"/>
  <c r="T3007" i="1"/>
  <c r="W3007" i="1"/>
  <c r="V3007" i="1"/>
  <c r="X3007" i="1"/>
  <c r="Y3007" i="1"/>
  <c r="S3007" i="1"/>
  <c r="AC2999" i="1"/>
  <c r="S2999" i="1"/>
  <c r="Y2999" i="1"/>
  <c r="Z2999" i="1"/>
  <c r="R2999" i="1"/>
  <c r="AA2999" i="1"/>
  <c r="AB2999" i="1"/>
  <c r="T2999" i="1"/>
  <c r="W2999" i="1"/>
  <c r="V2999" i="1"/>
  <c r="X2999" i="1"/>
  <c r="AC2991" i="1"/>
  <c r="S2991" i="1"/>
  <c r="AA2991" i="1"/>
  <c r="AB2991" i="1"/>
  <c r="T2991" i="1"/>
  <c r="W2991" i="1"/>
  <c r="V2991" i="1"/>
  <c r="X2991" i="1"/>
  <c r="Y2991" i="1"/>
  <c r="Z2991" i="1"/>
  <c r="R2991" i="1"/>
  <c r="AC2983" i="1"/>
  <c r="S2983" i="1"/>
  <c r="X2983" i="1"/>
  <c r="Y2983" i="1"/>
  <c r="Z2983" i="1"/>
  <c r="R2983" i="1"/>
  <c r="AA2983" i="1"/>
  <c r="AB2983" i="1"/>
  <c r="T2983" i="1"/>
  <c r="W2983" i="1"/>
  <c r="V2983" i="1"/>
  <c r="AC2975" i="1"/>
  <c r="S2975" i="1"/>
  <c r="V2975" i="1"/>
  <c r="AB2975" i="1"/>
  <c r="Z2975" i="1"/>
  <c r="R2975" i="1"/>
  <c r="AA2975" i="1"/>
  <c r="T2975" i="1"/>
  <c r="W2975" i="1"/>
  <c r="X2975" i="1"/>
  <c r="Y2975" i="1"/>
  <c r="AC2967" i="1"/>
  <c r="S2967" i="1"/>
  <c r="AA2967" i="1"/>
  <c r="T2967" i="1"/>
  <c r="X2967" i="1"/>
  <c r="Y2967" i="1"/>
  <c r="V2967" i="1"/>
  <c r="AB2967" i="1"/>
  <c r="W2967" i="1"/>
  <c r="Z2967" i="1"/>
  <c r="R2967" i="1"/>
  <c r="AC2959" i="1"/>
  <c r="S2959" i="1"/>
  <c r="AA2959" i="1"/>
  <c r="X2959" i="1"/>
  <c r="Y2959" i="1"/>
  <c r="AB2959" i="1"/>
  <c r="V2959" i="1"/>
  <c r="T2959" i="1"/>
  <c r="W2959" i="1"/>
  <c r="Z2959" i="1"/>
  <c r="R2959" i="1"/>
  <c r="AC2951" i="1"/>
  <c r="S2951" i="1"/>
  <c r="Z2951" i="1"/>
  <c r="R2951" i="1"/>
  <c r="AA2951" i="1"/>
  <c r="T2951" i="1"/>
  <c r="X2951" i="1"/>
  <c r="Y2951" i="1"/>
  <c r="V2951" i="1"/>
  <c r="AB2951" i="1"/>
  <c r="W2951" i="1"/>
  <c r="AC2943" i="1"/>
  <c r="S2943" i="1"/>
  <c r="Y2943" i="1"/>
  <c r="AB2943" i="1"/>
  <c r="V2943" i="1"/>
  <c r="T2943" i="1"/>
  <c r="W2943" i="1"/>
  <c r="Z2943" i="1"/>
  <c r="R2943" i="1"/>
  <c r="AA2943" i="1"/>
  <c r="X2943" i="1"/>
  <c r="AC2935" i="1"/>
  <c r="S2935" i="1"/>
  <c r="AA2935" i="1"/>
  <c r="T2935" i="1"/>
  <c r="X2935" i="1"/>
  <c r="Y2935" i="1"/>
  <c r="V2935" i="1"/>
  <c r="AB2935" i="1"/>
  <c r="W2935" i="1"/>
  <c r="Z2935" i="1"/>
  <c r="R2935" i="1"/>
  <c r="AC2927" i="1"/>
  <c r="S2927" i="1"/>
  <c r="AB2927" i="1"/>
  <c r="V2927" i="1"/>
  <c r="T2927" i="1"/>
  <c r="W2927" i="1"/>
  <c r="Z2927" i="1"/>
  <c r="R2927" i="1"/>
  <c r="AA2927" i="1"/>
  <c r="X2927" i="1"/>
  <c r="Y2927" i="1"/>
  <c r="AC2919" i="1"/>
  <c r="R2919" i="1"/>
  <c r="AA2919" i="1"/>
  <c r="T2919" i="1"/>
  <c r="X2919" i="1"/>
  <c r="V2919" i="1"/>
  <c r="AB2919" i="1"/>
  <c r="W2919" i="1"/>
  <c r="Y2919" i="1"/>
  <c r="Z2919" i="1"/>
  <c r="S2919" i="1"/>
  <c r="AC2911" i="1"/>
  <c r="S2911" i="1"/>
  <c r="Z2911" i="1"/>
  <c r="R2911" i="1"/>
  <c r="AA2911" i="1"/>
  <c r="T2911" i="1"/>
  <c r="V2911" i="1"/>
  <c r="AB2911" i="1"/>
  <c r="W2911" i="1"/>
  <c r="X2911" i="1"/>
  <c r="Y2911" i="1"/>
  <c r="AC2903" i="1"/>
  <c r="Z2903" i="1"/>
  <c r="R2903" i="1"/>
  <c r="AA2903" i="1"/>
  <c r="T2903" i="1"/>
  <c r="V2903" i="1"/>
  <c r="AB2903" i="1"/>
  <c r="W2903" i="1"/>
  <c r="X2903" i="1"/>
  <c r="Y2903" i="1"/>
  <c r="S2903" i="1"/>
  <c r="AC2895" i="1"/>
  <c r="Y2895" i="1"/>
  <c r="Z2895" i="1"/>
  <c r="R2895" i="1"/>
  <c r="AA2895" i="1"/>
  <c r="T2895" i="1"/>
  <c r="V2895" i="1"/>
  <c r="AB2895" i="1"/>
  <c r="W2895" i="1"/>
  <c r="X2895" i="1"/>
  <c r="S2895" i="1"/>
  <c r="AC2887" i="1"/>
  <c r="V2887" i="1"/>
  <c r="AB2887" i="1"/>
  <c r="W2887" i="1"/>
  <c r="X2887" i="1"/>
  <c r="Y2887" i="1"/>
  <c r="Z2887" i="1"/>
  <c r="R2887" i="1"/>
  <c r="AA2887" i="1"/>
  <c r="T2887" i="1"/>
  <c r="S2887" i="1"/>
  <c r="AC2879" i="1"/>
  <c r="S2879" i="1"/>
  <c r="AA2879" i="1"/>
  <c r="T2879" i="1"/>
  <c r="V2879" i="1"/>
  <c r="AB2879" i="1"/>
  <c r="W2879" i="1"/>
  <c r="X2879" i="1"/>
  <c r="Y2879" i="1"/>
  <c r="Z2879" i="1"/>
  <c r="R2879" i="1"/>
  <c r="AC2871" i="1"/>
  <c r="S2871" i="1"/>
  <c r="Y2871" i="1"/>
  <c r="Z2871" i="1"/>
  <c r="R2871" i="1"/>
  <c r="AA2871" i="1"/>
  <c r="T2871" i="1"/>
  <c r="V2871" i="1"/>
  <c r="AB2871" i="1"/>
  <c r="W2871" i="1"/>
  <c r="X2871" i="1"/>
  <c r="AC2863" i="1"/>
  <c r="S2863" i="1"/>
  <c r="R2863" i="1"/>
  <c r="AA2863" i="1"/>
  <c r="T2863" i="1"/>
  <c r="V2863" i="1"/>
  <c r="AB2863" i="1"/>
  <c r="W2863" i="1"/>
  <c r="X2863" i="1"/>
  <c r="Y2863" i="1"/>
  <c r="Z2863" i="1"/>
  <c r="AC2855" i="1"/>
  <c r="S2855" i="1"/>
  <c r="AA2855" i="1"/>
  <c r="T2855" i="1"/>
  <c r="V2855" i="1"/>
  <c r="AB2855" i="1"/>
  <c r="W2855" i="1"/>
  <c r="X2855" i="1"/>
  <c r="Y2855" i="1"/>
  <c r="Z2855" i="1"/>
  <c r="R2855" i="1"/>
  <c r="AC2847" i="1"/>
  <c r="S2847" i="1"/>
  <c r="Y2847" i="1"/>
  <c r="Z2847" i="1"/>
  <c r="R2847" i="1"/>
  <c r="AA2847" i="1"/>
  <c r="T2847" i="1"/>
  <c r="V2847" i="1"/>
  <c r="AB2847" i="1"/>
  <c r="W2847" i="1"/>
  <c r="X2847" i="1"/>
  <c r="AC2839" i="1"/>
  <c r="S2839" i="1"/>
  <c r="W2839" i="1"/>
  <c r="X2839" i="1"/>
  <c r="Y2839" i="1"/>
  <c r="Z2839" i="1"/>
  <c r="R2839" i="1"/>
  <c r="AA2839" i="1"/>
  <c r="T2839" i="1"/>
  <c r="V2839" i="1"/>
  <c r="AB2839" i="1"/>
  <c r="AC2831" i="1"/>
  <c r="S2831" i="1"/>
  <c r="T2831" i="1"/>
  <c r="V2831" i="1"/>
  <c r="AB2831" i="1"/>
  <c r="W2831" i="1"/>
  <c r="X2831" i="1"/>
  <c r="Y2831" i="1"/>
  <c r="Z2831" i="1"/>
  <c r="R2831" i="1"/>
  <c r="AA2831" i="1"/>
  <c r="AC2823" i="1"/>
  <c r="S2823" i="1"/>
  <c r="X2823" i="1"/>
  <c r="Y2823" i="1"/>
  <c r="Z2823" i="1"/>
  <c r="R2823" i="1"/>
  <c r="AA2823" i="1"/>
  <c r="T2823" i="1"/>
  <c r="V2823" i="1"/>
  <c r="AB2823" i="1"/>
  <c r="W2823" i="1"/>
  <c r="AC2815" i="1"/>
  <c r="S2815" i="1"/>
  <c r="AA2815" i="1"/>
  <c r="T2815" i="1"/>
  <c r="V2815" i="1"/>
  <c r="AB2815" i="1"/>
  <c r="W2815" i="1"/>
  <c r="X2815" i="1"/>
  <c r="Y2815" i="1"/>
  <c r="Z2815" i="1"/>
  <c r="R2815" i="1"/>
  <c r="AC2807" i="1"/>
  <c r="S2807" i="1"/>
  <c r="X2807" i="1"/>
  <c r="Y2807" i="1"/>
  <c r="Z2807" i="1"/>
  <c r="R2807" i="1"/>
  <c r="AA2807" i="1"/>
  <c r="T2807" i="1"/>
  <c r="V2807" i="1"/>
  <c r="AB2807" i="1"/>
  <c r="W2807" i="1"/>
  <c r="AC2799" i="1"/>
  <c r="V2799" i="1"/>
  <c r="AB2799" i="1"/>
  <c r="W2799" i="1"/>
  <c r="X2799" i="1"/>
  <c r="Y2799" i="1"/>
  <c r="Z2799" i="1"/>
  <c r="R2799" i="1"/>
  <c r="AA2799" i="1"/>
  <c r="T2799" i="1"/>
  <c r="S2799" i="1"/>
  <c r="AC2791" i="1"/>
  <c r="S2791" i="1"/>
  <c r="AA2791" i="1"/>
  <c r="T2791" i="1"/>
  <c r="V2791" i="1"/>
  <c r="AB2791" i="1"/>
  <c r="W2791" i="1"/>
  <c r="X2791" i="1"/>
  <c r="Y2791" i="1"/>
  <c r="Z2791" i="1"/>
  <c r="R2791" i="1"/>
  <c r="AC2783" i="1"/>
  <c r="S2783" i="1"/>
  <c r="W2783" i="1"/>
  <c r="X2783" i="1"/>
  <c r="Y2783" i="1"/>
  <c r="Z2783" i="1"/>
  <c r="R2783" i="1"/>
  <c r="AA2783" i="1"/>
  <c r="T2783" i="1"/>
  <c r="V2783" i="1"/>
  <c r="AB2783" i="1"/>
  <c r="AC2775" i="1"/>
  <c r="S2775" i="1"/>
  <c r="Z2775" i="1"/>
  <c r="R2775" i="1"/>
  <c r="AA2775" i="1"/>
  <c r="T2775" i="1"/>
  <c r="V2775" i="1"/>
  <c r="AB2775" i="1"/>
  <c r="W2775" i="1"/>
  <c r="X2775" i="1"/>
  <c r="Y2775" i="1"/>
  <c r="AC2767" i="1"/>
  <c r="S2767" i="1"/>
  <c r="X2767" i="1"/>
  <c r="Y2767" i="1"/>
  <c r="Z2767" i="1"/>
  <c r="R2767" i="1"/>
  <c r="AA2767" i="1"/>
  <c r="T2767" i="1"/>
  <c r="V2767" i="1"/>
  <c r="AB2767" i="1"/>
  <c r="W2767" i="1"/>
  <c r="AC2759" i="1"/>
  <c r="S2759" i="1"/>
  <c r="Z2759" i="1"/>
  <c r="R2759" i="1"/>
  <c r="AA2759" i="1"/>
  <c r="T2759" i="1"/>
  <c r="V2759" i="1"/>
  <c r="AB2759" i="1"/>
  <c r="W2759" i="1"/>
  <c r="X2759" i="1"/>
  <c r="Y2759" i="1"/>
  <c r="AC2751" i="1"/>
  <c r="S2751" i="1"/>
  <c r="V2751" i="1"/>
  <c r="AB2751" i="1"/>
  <c r="W2751" i="1"/>
  <c r="X2751" i="1"/>
  <c r="Y2751" i="1"/>
  <c r="Z2751" i="1"/>
  <c r="R2751" i="1"/>
  <c r="AA2751" i="1"/>
  <c r="T2751" i="1"/>
  <c r="AC2743" i="1"/>
  <c r="S2743" i="1"/>
  <c r="AA2743" i="1"/>
  <c r="T2743" i="1"/>
  <c r="V2743" i="1"/>
  <c r="AB2743" i="1"/>
  <c r="W2743" i="1"/>
  <c r="X2743" i="1"/>
  <c r="Y2743" i="1"/>
  <c r="Z2743" i="1"/>
  <c r="R2743" i="1"/>
  <c r="AC2735" i="1"/>
  <c r="S2735" i="1"/>
  <c r="Z2735" i="1"/>
  <c r="R2735" i="1"/>
  <c r="AA2735" i="1"/>
  <c r="T2735" i="1"/>
  <c r="V2735" i="1"/>
  <c r="AB2735" i="1"/>
  <c r="W2735" i="1"/>
  <c r="X2735" i="1"/>
  <c r="Y2735" i="1"/>
  <c r="AC2727" i="1"/>
  <c r="S2727" i="1"/>
  <c r="X2727" i="1"/>
  <c r="Y2727" i="1"/>
  <c r="Z2727" i="1"/>
  <c r="R2727" i="1"/>
  <c r="AA2727" i="1"/>
  <c r="T2727" i="1"/>
  <c r="V2727" i="1"/>
  <c r="AB2727" i="1"/>
  <c r="W2727" i="1"/>
  <c r="AC2719" i="1"/>
  <c r="S2719" i="1"/>
  <c r="T2719" i="1"/>
  <c r="V2719" i="1"/>
  <c r="AB2719" i="1"/>
  <c r="W2719" i="1"/>
  <c r="X2719" i="1"/>
  <c r="Y2719" i="1"/>
  <c r="Z2719" i="1"/>
  <c r="R2719" i="1"/>
  <c r="AA2719" i="1"/>
  <c r="AC2711" i="1"/>
  <c r="S2711" i="1"/>
  <c r="X2711" i="1"/>
  <c r="Y2711" i="1"/>
  <c r="Z2711" i="1"/>
  <c r="R2711" i="1"/>
  <c r="AA2711" i="1"/>
  <c r="T2711" i="1"/>
  <c r="V2711" i="1"/>
  <c r="AB2711" i="1"/>
  <c r="W2711" i="1"/>
  <c r="AC2703" i="1"/>
  <c r="Z2703" i="1"/>
  <c r="R2703" i="1"/>
  <c r="AA2703" i="1"/>
  <c r="T2703" i="1"/>
  <c r="V2703" i="1"/>
  <c r="AB2703" i="1"/>
  <c r="W2703" i="1"/>
  <c r="X2703" i="1"/>
  <c r="Y2703" i="1"/>
  <c r="S2703" i="1"/>
  <c r="AC2695" i="1"/>
  <c r="S2695" i="1"/>
  <c r="X2695" i="1"/>
  <c r="Y2695" i="1"/>
  <c r="Z2695" i="1"/>
  <c r="R2695" i="1"/>
  <c r="AA2695" i="1"/>
  <c r="T2695" i="1"/>
  <c r="V2695" i="1"/>
  <c r="AB2695" i="1"/>
  <c r="W2695" i="1"/>
  <c r="AC2687" i="1"/>
  <c r="S2687" i="1"/>
  <c r="Y2687" i="1"/>
  <c r="Z2687" i="1"/>
  <c r="R2687" i="1"/>
  <c r="AA2687" i="1"/>
  <c r="T2687" i="1"/>
  <c r="V2687" i="1"/>
  <c r="AB2687" i="1"/>
  <c r="W2687" i="1"/>
  <c r="X2687" i="1"/>
  <c r="AC2679" i="1"/>
  <c r="Z2679" i="1"/>
  <c r="R2679" i="1"/>
  <c r="AA2679" i="1"/>
  <c r="T2679" i="1"/>
  <c r="V2679" i="1"/>
  <c r="AB2679" i="1"/>
  <c r="W2679" i="1"/>
  <c r="X2679" i="1"/>
  <c r="Y2679" i="1"/>
  <c r="S2679" i="1"/>
  <c r="AC2671" i="1"/>
  <c r="S2671" i="1"/>
  <c r="R2671" i="1"/>
  <c r="AA2671" i="1"/>
  <c r="T2671" i="1"/>
  <c r="V2671" i="1"/>
  <c r="AB2671" i="1"/>
  <c r="W2671" i="1"/>
  <c r="X2671" i="1"/>
  <c r="Y2671" i="1"/>
  <c r="Z2671" i="1"/>
  <c r="AC2663" i="1"/>
  <c r="S2663" i="1"/>
  <c r="T2663" i="1"/>
  <c r="V2663" i="1"/>
  <c r="AB2663" i="1"/>
  <c r="W2663" i="1"/>
  <c r="X2663" i="1"/>
  <c r="Y2663" i="1"/>
  <c r="Z2663" i="1"/>
  <c r="R2663" i="1"/>
  <c r="AA2663" i="1"/>
  <c r="AC2655" i="1"/>
  <c r="AA2655" i="1"/>
  <c r="T2655" i="1"/>
  <c r="V2655" i="1"/>
  <c r="AB2655" i="1"/>
  <c r="W2655" i="1"/>
  <c r="X2655" i="1"/>
  <c r="Y2655" i="1"/>
  <c r="Z2655" i="1"/>
  <c r="R2655" i="1"/>
  <c r="S2655" i="1"/>
  <c r="AC2647" i="1"/>
  <c r="S2647" i="1"/>
  <c r="X2647" i="1"/>
  <c r="Y2647" i="1"/>
  <c r="Z2647" i="1"/>
  <c r="R2647" i="1"/>
  <c r="AA2647" i="1"/>
  <c r="T2647" i="1"/>
  <c r="V2647" i="1"/>
  <c r="AB2647" i="1"/>
  <c r="W2647" i="1"/>
  <c r="AC2639" i="1"/>
  <c r="S2639" i="1"/>
  <c r="W2639" i="1"/>
  <c r="X2639" i="1"/>
  <c r="Y2639" i="1"/>
  <c r="Z2639" i="1"/>
  <c r="R2639" i="1"/>
  <c r="AA2639" i="1"/>
  <c r="T2639" i="1"/>
  <c r="V2639" i="1"/>
  <c r="AB2639" i="1"/>
  <c r="AC2631" i="1"/>
  <c r="S2631" i="1"/>
  <c r="W2631" i="1"/>
  <c r="X2631" i="1"/>
  <c r="Y2631" i="1"/>
  <c r="Z2631" i="1"/>
  <c r="R2631" i="1"/>
  <c r="AA2631" i="1"/>
  <c r="T2631" i="1"/>
  <c r="V2631" i="1"/>
  <c r="AB2631" i="1"/>
  <c r="AC2623" i="1"/>
  <c r="S2623" i="1"/>
  <c r="Y2623" i="1"/>
  <c r="Z2623" i="1"/>
  <c r="R2623" i="1"/>
  <c r="AA2623" i="1"/>
  <c r="T2623" i="1"/>
  <c r="V2623" i="1"/>
  <c r="AB2623" i="1"/>
  <c r="W2623" i="1"/>
  <c r="X2623" i="1"/>
  <c r="AC2615" i="1"/>
  <c r="S2615" i="1"/>
  <c r="AB2615" i="1"/>
  <c r="R2615" i="1"/>
  <c r="T2615" i="1"/>
  <c r="W2615" i="1"/>
  <c r="V2615" i="1"/>
  <c r="Y2615" i="1"/>
  <c r="Z2615" i="1"/>
  <c r="X2615" i="1"/>
  <c r="AA2615" i="1"/>
  <c r="AC2607" i="1"/>
  <c r="S2607" i="1"/>
  <c r="V2607" i="1"/>
  <c r="Y2607" i="1"/>
  <c r="Z2607" i="1"/>
  <c r="R2607" i="1"/>
  <c r="W2607" i="1"/>
  <c r="X2607" i="1"/>
  <c r="AA2607" i="1"/>
  <c r="T2607" i="1"/>
  <c r="AB2607" i="1"/>
  <c r="AC2599" i="1"/>
  <c r="S2599" i="1"/>
  <c r="V2599" i="1"/>
  <c r="Y2599" i="1"/>
  <c r="Z2599" i="1"/>
  <c r="X2599" i="1"/>
  <c r="AA2599" i="1"/>
  <c r="AB2599" i="1"/>
  <c r="R2599" i="1"/>
  <c r="T2599" i="1"/>
  <c r="W2599" i="1"/>
  <c r="AC2591" i="1"/>
  <c r="S2591" i="1"/>
  <c r="V2591" i="1"/>
  <c r="Y2591" i="1"/>
  <c r="Z2591" i="1"/>
  <c r="R2591" i="1"/>
  <c r="W2591" i="1"/>
  <c r="X2591" i="1"/>
  <c r="AA2591" i="1"/>
  <c r="T2591" i="1"/>
  <c r="AB2591" i="1"/>
  <c r="AC2583" i="1"/>
  <c r="S2583" i="1"/>
  <c r="R2583" i="1"/>
  <c r="T2583" i="1"/>
  <c r="W2583" i="1"/>
  <c r="V2583" i="1"/>
  <c r="Y2583" i="1"/>
  <c r="Z2583" i="1"/>
  <c r="X2583" i="1"/>
  <c r="AA2583" i="1"/>
  <c r="AB2583" i="1"/>
  <c r="AC2575" i="1"/>
  <c r="S2575" i="1"/>
  <c r="W2575" i="1"/>
  <c r="X2575" i="1"/>
  <c r="AA2575" i="1"/>
  <c r="T2575" i="1"/>
  <c r="AB2575" i="1"/>
  <c r="V2575" i="1"/>
  <c r="Y2575" i="1"/>
  <c r="Z2575" i="1"/>
  <c r="R2575" i="1"/>
  <c r="AC2567" i="1"/>
  <c r="S2567" i="1"/>
  <c r="V2567" i="1"/>
  <c r="X2567" i="1"/>
  <c r="Y2567" i="1"/>
  <c r="Z2567" i="1"/>
  <c r="AB2567" i="1"/>
  <c r="R2567" i="1"/>
  <c r="W2567" i="1"/>
  <c r="T2567" i="1"/>
  <c r="AA2567" i="1"/>
  <c r="AC2559" i="1"/>
  <c r="S2559" i="1"/>
  <c r="X2559" i="1"/>
  <c r="Y2559" i="1"/>
  <c r="Z2559" i="1"/>
  <c r="R2559" i="1"/>
  <c r="W2559" i="1"/>
  <c r="AA2559" i="1"/>
  <c r="T2559" i="1"/>
  <c r="AB2559" i="1"/>
  <c r="V2559" i="1"/>
  <c r="AC2551" i="1"/>
  <c r="S2551" i="1"/>
  <c r="T2551" i="1"/>
  <c r="AA2551" i="1"/>
  <c r="V2551" i="1"/>
  <c r="W2551" i="1"/>
  <c r="X2551" i="1"/>
  <c r="Y2551" i="1"/>
  <c r="Z2551" i="1"/>
  <c r="AB2551" i="1"/>
  <c r="R2551" i="1"/>
  <c r="AC2543" i="1"/>
  <c r="S2543" i="1"/>
  <c r="Y2543" i="1"/>
  <c r="Z2543" i="1"/>
  <c r="AA2543" i="1"/>
  <c r="AB2543" i="1"/>
  <c r="T2543" i="1"/>
  <c r="R2543" i="1"/>
  <c r="W2543" i="1"/>
  <c r="X2543" i="1"/>
  <c r="V2543" i="1"/>
  <c r="AC2535" i="1"/>
  <c r="V2535" i="1"/>
  <c r="W2535" i="1"/>
  <c r="X2535" i="1"/>
  <c r="Y2535" i="1"/>
  <c r="Z2535" i="1"/>
  <c r="R2535" i="1"/>
  <c r="AA2535" i="1"/>
  <c r="T2535" i="1"/>
  <c r="AB2535" i="1"/>
  <c r="S2535" i="1"/>
  <c r="AC2527" i="1"/>
  <c r="S2527" i="1"/>
  <c r="W2527" i="1"/>
  <c r="X2527" i="1"/>
  <c r="Y2527" i="1"/>
  <c r="Z2527" i="1"/>
  <c r="R2527" i="1"/>
  <c r="AA2527" i="1"/>
  <c r="T2527" i="1"/>
  <c r="AB2527" i="1"/>
  <c r="V2527" i="1"/>
  <c r="AC2519" i="1"/>
  <c r="S2519" i="1"/>
  <c r="Y2519" i="1"/>
  <c r="Z2519" i="1"/>
  <c r="AB2519" i="1"/>
  <c r="R2519" i="1"/>
  <c r="T2519" i="1"/>
  <c r="AA2519" i="1"/>
  <c r="V2519" i="1"/>
  <c r="W2519" i="1"/>
  <c r="X2519" i="1"/>
  <c r="AC2511" i="1"/>
  <c r="S2511" i="1"/>
  <c r="AB2511" i="1"/>
  <c r="T2511" i="1"/>
  <c r="R2511" i="1"/>
  <c r="V2511" i="1"/>
  <c r="W2511" i="1"/>
  <c r="X2511" i="1"/>
  <c r="Y2511" i="1"/>
  <c r="Z2511" i="1"/>
  <c r="AA2511" i="1"/>
  <c r="AC2503" i="1"/>
  <c r="S2503" i="1"/>
  <c r="X2503" i="1"/>
  <c r="Y2503" i="1"/>
  <c r="Z2503" i="1"/>
  <c r="R2503" i="1"/>
  <c r="AA2503" i="1"/>
  <c r="T2503" i="1"/>
  <c r="AB2503" i="1"/>
  <c r="V2503" i="1"/>
  <c r="W2503" i="1"/>
  <c r="AC2495" i="1"/>
  <c r="S2495" i="1"/>
  <c r="W2495" i="1"/>
  <c r="X2495" i="1"/>
  <c r="Y2495" i="1"/>
  <c r="Z2495" i="1"/>
  <c r="R2495" i="1"/>
  <c r="AA2495" i="1"/>
  <c r="T2495" i="1"/>
  <c r="AB2495" i="1"/>
  <c r="V2495" i="1"/>
  <c r="AC2487" i="1"/>
  <c r="S2487" i="1"/>
  <c r="AB2487" i="1"/>
  <c r="R2487" i="1"/>
  <c r="T2487" i="1"/>
  <c r="AA2487" i="1"/>
  <c r="V2487" i="1"/>
  <c r="W2487" i="1"/>
  <c r="X2487" i="1"/>
  <c r="Y2487" i="1"/>
  <c r="Z2487" i="1"/>
  <c r="AC2479" i="1"/>
  <c r="S2479" i="1"/>
  <c r="X2479" i="1"/>
  <c r="Y2479" i="1"/>
  <c r="Z2479" i="1"/>
  <c r="AA2479" i="1"/>
  <c r="AB2479" i="1"/>
  <c r="T2479" i="1"/>
  <c r="R2479" i="1"/>
  <c r="V2479" i="1"/>
  <c r="W2479" i="1"/>
  <c r="AC2471" i="1"/>
  <c r="S2471" i="1"/>
  <c r="Y2471" i="1"/>
  <c r="Z2471" i="1"/>
  <c r="R2471" i="1"/>
  <c r="AA2471" i="1"/>
  <c r="T2471" i="1"/>
  <c r="AB2471" i="1"/>
  <c r="V2471" i="1"/>
  <c r="W2471" i="1"/>
  <c r="X2471" i="1"/>
  <c r="AC2463" i="1"/>
  <c r="S2463" i="1"/>
  <c r="W2463" i="1"/>
  <c r="X2463" i="1"/>
  <c r="Y2463" i="1"/>
  <c r="Z2463" i="1"/>
  <c r="R2463" i="1"/>
  <c r="AA2463" i="1"/>
  <c r="T2463" i="1"/>
  <c r="AB2463" i="1"/>
  <c r="V2463" i="1"/>
  <c r="AC2455" i="1"/>
  <c r="S2455" i="1"/>
  <c r="T2455" i="1"/>
  <c r="AA2455" i="1"/>
  <c r="V2455" i="1"/>
  <c r="W2455" i="1"/>
  <c r="X2455" i="1"/>
  <c r="Y2455" i="1"/>
  <c r="Z2455" i="1"/>
  <c r="AB2455" i="1"/>
  <c r="R2455" i="1"/>
  <c r="AC2447" i="1"/>
  <c r="V2447" i="1"/>
  <c r="W2447" i="1"/>
  <c r="X2447" i="1"/>
  <c r="Y2447" i="1"/>
  <c r="Z2447" i="1"/>
  <c r="AA2447" i="1"/>
  <c r="AB2447" i="1"/>
  <c r="T2447" i="1"/>
  <c r="R2447" i="1"/>
  <c r="S2447" i="1"/>
  <c r="AC2439" i="1"/>
  <c r="S2439" i="1"/>
  <c r="W2439" i="1"/>
  <c r="X2439" i="1"/>
  <c r="Y2439" i="1"/>
  <c r="Z2439" i="1"/>
  <c r="R2439" i="1"/>
  <c r="AA2439" i="1"/>
  <c r="T2439" i="1"/>
  <c r="AB2439" i="1"/>
  <c r="V2439" i="1"/>
  <c r="AC2431" i="1"/>
  <c r="T2431" i="1"/>
  <c r="AB2431" i="1"/>
  <c r="V2431" i="1"/>
  <c r="W2431" i="1"/>
  <c r="X2431" i="1"/>
  <c r="Y2431" i="1"/>
  <c r="Z2431" i="1"/>
  <c r="R2431" i="1"/>
  <c r="AA2431" i="1"/>
  <c r="S2431" i="1"/>
  <c r="AC2423" i="1"/>
  <c r="V2423" i="1"/>
  <c r="W2423" i="1"/>
  <c r="X2423" i="1"/>
  <c r="Y2423" i="1"/>
  <c r="Z2423" i="1"/>
  <c r="AB2423" i="1"/>
  <c r="R2423" i="1"/>
  <c r="T2423" i="1"/>
  <c r="AA2423" i="1"/>
  <c r="S2423" i="1"/>
  <c r="AC2415" i="1"/>
  <c r="S2415" i="1"/>
  <c r="Y2415" i="1"/>
  <c r="Z2415" i="1"/>
  <c r="AA2415" i="1"/>
  <c r="AB2415" i="1"/>
  <c r="T2415" i="1"/>
  <c r="R2415" i="1"/>
  <c r="V2415" i="1"/>
  <c r="W2415" i="1"/>
  <c r="X2415" i="1"/>
  <c r="AC2407" i="1"/>
  <c r="S2407" i="1"/>
  <c r="Y2407" i="1"/>
  <c r="Z2407" i="1"/>
  <c r="R2407" i="1"/>
  <c r="AA2407" i="1"/>
  <c r="T2407" i="1"/>
  <c r="AB2407" i="1"/>
  <c r="V2407" i="1"/>
  <c r="W2407" i="1"/>
  <c r="X2407" i="1"/>
  <c r="AC2399" i="1"/>
  <c r="S2399" i="1"/>
  <c r="V2399" i="1"/>
  <c r="W2399" i="1"/>
  <c r="X2399" i="1"/>
  <c r="Y2399" i="1"/>
  <c r="Z2399" i="1"/>
  <c r="R2399" i="1"/>
  <c r="AA2399" i="1"/>
  <c r="AB2399" i="1"/>
  <c r="T2399" i="1"/>
  <c r="AC2391" i="1"/>
  <c r="R2391" i="1"/>
  <c r="T2391" i="1"/>
  <c r="AA2391" i="1"/>
  <c r="V2391" i="1"/>
  <c r="W2391" i="1"/>
  <c r="X2391" i="1"/>
  <c r="Y2391" i="1"/>
  <c r="Z2391" i="1"/>
  <c r="AB2391" i="1"/>
  <c r="S2391" i="1"/>
  <c r="AC2383" i="1"/>
  <c r="S2383" i="1"/>
  <c r="Y2383" i="1"/>
  <c r="Z2383" i="1"/>
  <c r="AA2383" i="1"/>
  <c r="AB2383" i="1"/>
  <c r="T2383" i="1"/>
  <c r="R2383" i="1"/>
  <c r="V2383" i="1"/>
  <c r="W2383" i="1"/>
  <c r="X2383" i="1"/>
  <c r="AC2375" i="1"/>
  <c r="V2375" i="1"/>
  <c r="W2375" i="1"/>
  <c r="X2375" i="1"/>
  <c r="Y2375" i="1"/>
  <c r="Z2375" i="1"/>
  <c r="R2375" i="1"/>
  <c r="AA2375" i="1"/>
  <c r="T2375" i="1"/>
  <c r="AB2375" i="1"/>
  <c r="S2375" i="1"/>
  <c r="AC2367" i="1"/>
  <c r="S2367" i="1"/>
  <c r="AA2367" i="1"/>
  <c r="T2367" i="1"/>
  <c r="AB2367" i="1"/>
  <c r="V2367" i="1"/>
  <c r="W2367" i="1"/>
  <c r="X2367" i="1"/>
  <c r="Y2367" i="1"/>
  <c r="Z2367" i="1"/>
  <c r="R2367" i="1"/>
  <c r="AC2359" i="1"/>
  <c r="S2359" i="1"/>
  <c r="T2359" i="1"/>
  <c r="AA2359" i="1"/>
  <c r="V2359" i="1"/>
  <c r="W2359" i="1"/>
  <c r="X2359" i="1"/>
  <c r="Y2359" i="1"/>
  <c r="Z2359" i="1"/>
  <c r="AB2359" i="1"/>
  <c r="R2359" i="1"/>
  <c r="AC2351" i="1"/>
  <c r="S2351" i="1"/>
  <c r="Y2351" i="1"/>
  <c r="Z2351" i="1"/>
  <c r="AA2351" i="1"/>
  <c r="AB2351" i="1"/>
  <c r="T2351" i="1"/>
  <c r="R2351" i="1"/>
  <c r="V2351" i="1"/>
  <c r="W2351" i="1"/>
  <c r="X2351" i="1"/>
  <c r="AC2343" i="1"/>
  <c r="S2343" i="1"/>
  <c r="T2343" i="1"/>
  <c r="AB2343" i="1"/>
  <c r="V2343" i="1"/>
  <c r="W2343" i="1"/>
  <c r="X2343" i="1"/>
  <c r="Y2343" i="1"/>
  <c r="Z2343" i="1"/>
  <c r="R2343" i="1"/>
  <c r="AA2343" i="1"/>
  <c r="AC2335" i="1"/>
  <c r="S2335" i="1"/>
  <c r="Y2335" i="1"/>
  <c r="Z2335" i="1"/>
  <c r="R2335" i="1"/>
  <c r="AA2335" i="1"/>
  <c r="T2335" i="1"/>
  <c r="AB2335" i="1"/>
  <c r="V2335" i="1"/>
  <c r="W2335" i="1"/>
  <c r="X2335" i="1"/>
  <c r="AC2327" i="1"/>
  <c r="S2327" i="1"/>
  <c r="AB2327" i="1"/>
  <c r="R2327" i="1"/>
  <c r="T2327" i="1"/>
  <c r="AA2327" i="1"/>
  <c r="V2327" i="1"/>
  <c r="W2327" i="1"/>
  <c r="X2327" i="1"/>
  <c r="Y2327" i="1"/>
  <c r="Z2327" i="1"/>
  <c r="AC2319" i="1"/>
  <c r="S2319" i="1"/>
  <c r="Y2319" i="1"/>
  <c r="Z2319" i="1"/>
  <c r="AA2319" i="1"/>
  <c r="AB2319" i="1"/>
  <c r="T2319" i="1"/>
  <c r="R2319" i="1"/>
  <c r="V2319" i="1"/>
  <c r="W2319" i="1"/>
  <c r="X2319" i="1"/>
  <c r="AC2311" i="1"/>
  <c r="S2311" i="1"/>
  <c r="AA2311" i="1"/>
  <c r="T2311" i="1"/>
  <c r="AB2311" i="1"/>
  <c r="V2311" i="1"/>
  <c r="W2311" i="1"/>
  <c r="X2311" i="1"/>
  <c r="Y2311" i="1"/>
  <c r="Z2311" i="1"/>
  <c r="R2311" i="1"/>
  <c r="AC2303" i="1"/>
  <c r="S2303" i="1"/>
  <c r="T2303" i="1"/>
  <c r="AB2303" i="1"/>
  <c r="V2303" i="1"/>
  <c r="W2303" i="1"/>
  <c r="X2303" i="1"/>
  <c r="Y2303" i="1"/>
  <c r="Z2303" i="1"/>
  <c r="R2303" i="1"/>
  <c r="AA2303" i="1"/>
  <c r="AC2295" i="1"/>
  <c r="S2295" i="1"/>
  <c r="T2295" i="1"/>
  <c r="AA2295" i="1"/>
  <c r="V2295" i="1"/>
  <c r="W2295" i="1"/>
  <c r="X2295" i="1"/>
  <c r="Y2295" i="1"/>
  <c r="Z2295" i="1"/>
  <c r="AB2295" i="1"/>
  <c r="R2295" i="1"/>
  <c r="AC2287" i="1"/>
  <c r="S2287" i="1"/>
  <c r="AA2287" i="1"/>
  <c r="AB2287" i="1"/>
  <c r="T2287" i="1"/>
  <c r="R2287" i="1"/>
  <c r="V2287" i="1"/>
  <c r="W2287" i="1"/>
  <c r="X2287" i="1"/>
  <c r="Y2287" i="1"/>
  <c r="Z2287" i="1"/>
  <c r="AC2279" i="1"/>
  <c r="S2279" i="1"/>
  <c r="R2279" i="1"/>
  <c r="AA2279" i="1"/>
  <c r="T2279" i="1"/>
  <c r="AB2279" i="1"/>
  <c r="V2279" i="1"/>
  <c r="W2279" i="1"/>
  <c r="X2279" i="1"/>
  <c r="Y2279" i="1"/>
  <c r="Z2279" i="1"/>
  <c r="AC2271" i="1"/>
  <c r="S2271" i="1"/>
  <c r="Y2271" i="1"/>
  <c r="Z2271" i="1"/>
  <c r="R2271" i="1"/>
  <c r="AA2271" i="1"/>
  <c r="T2271" i="1"/>
  <c r="AB2271" i="1"/>
  <c r="V2271" i="1"/>
  <c r="W2271" i="1"/>
  <c r="X2271" i="1"/>
  <c r="AC2263" i="1"/>
  <c r="S2263" i="1"/>
  <c r="X2263" i="1"/>
  <c r="Y2263" i="1"/>
  <c r="Z2263" i="1"/>
  <c r="AB2263" i="1"/>
  <c r="R2263" i="1"/>
  <c r="T2263" i="1"/>
  <c r="AA2263" i="1"/>
  <c r="V2263" i="1"/>
  <c r="W2263" i="1"/>
  <c r="AC2255" i="1"/>
  <c r="S2255" i="1"/>
  <c r="X2255" i="1"/>
  <c r="Y2255" i="1"/>
  <c r="Z2255" i="1"/>
  <c r="AA2255" i="1"/>
  <c r="AB2255" i="1"/>
  <c r="T2255" i="1"/>
  <c r="R2255" i="1"/>
  <c r="V2255" i="1"/>
  <c r="W2255" i="1"/>
  <c r="AC2247" i="1"/>
  <c r="S2247" i="1"/>
  <c r="Z2247" i="1"/>
  <c r="R2247" i="1"/>
  <c r="AA2247" i="1"/>
  <c r="T2247" i="1"/>
  <c r="AB2247" i="1"/>
  <c r="V2247" i="1"/>
  <c r="W2247" i="1"/>
  <c r="X2247" i="1"/>
  <c r="Y2247" i="1"/>
  <c r="AC2239" i="1"/>
  <c r="S2239" i="1"/>
  <c r="X2239" i="1"/>
  <c r="Y2239" i="1"/>
  <c r="Z2239" i="1"/>
  <c r="R2239" i="1"/>
  <c r="AA2239" i="1"/>
  <c r="T2239" i="1"/>
  <c r="AB2239" i="1"/>
  <c r="V2239" i="1"/>
  <c r="W2239" i="1"/>
  <c r="AC2231" i="1"/>
  <c r="R2231" i="1"/>
  <c r="T2231" i="1"/>
  <c r="AA2231" i="1"/>
  <c r="V2231" i="1"/>
  <c r="W2231" i="1"/>
  <c r="X2231" i="1"/>
  <c r="Y2231" i="1"/>
  <c r="Z2231" i="1"/>
  <c r="AB2231" i="1"/>
  <c r="S2231" i="1"/>
  <c r="AC2223" i="1"/>
  <c r="T2223" i="1"/>
  <c r="R2223" i="1"/>
  <c r="V2223" i="1"/>
  <c r="W2223" i="1"/>
  <c r="X2223" i="1"/>
  <c r="Y2223" i="1"/>
  <c r="Z2223" i="1"/>
  <c r="AA2223" i="1"/>
  <c r="AB2223" i="1"/>
  <c r="S2223" i="1"/>
  <c r="AC2215" i="1"/>
  <c r="S2215" i="1"/>
  <c r="Y2215" i="1"/>
  <c r="Z2215" i="1"/>
  <c r="R2215" i="1"/>
  <c r="AA2215" i="1"/>
  <c r="T2215" i="1"/>
  <c r="AB2215" i="1"/>
  <c r="V2215" i="1"/>
  <c r="W2215" i="1"/>
  <c r="X2215" i="1"/>
  <c r="AC2207" i="1"/>
  <c r="Z2207" i="1"/>
  <c r="R2207" i="1"/>
  <c r="AA2207" i="1"/>
  <c r="T2207" i="1"/>
  <c r="AB2207" i="1"/>
  <c r="V2207" i="1"/>
  <c r="W2207" i="1"/>
  <c r="X2207" i="1"/>
  <c r="Y2207" i="1"/>
  <c r="S2207" i="1"/>
  <c r="AC2199" i="1"/>
  <c r="X2199" i="1"/>
  <c r="Y2199" i="1"/>
  <c r="Z2199" i="1"/>
  <c r="AA2199" i="1"/>
  <c r="R2199" i="1"/>
  <c r="V2199" i="1"/>
  <c r="AB2199" i="1"/>
  <c r="W2199" i="1"/>
  <c r="T2199" i="1"/>
  <c r="S2199" i="1"/>
  <c r="AC2191" i="1"/>
  <c r="S2191" i="1"/>
  <c r="R2191" i="1"/>
  <c r="V2191" i="1"/>
  <c r="W2191" i="1"/>
  <c r="AB2191" i="1"/>
  <c r="AA2191" i="1"/>
  <c r="T2191" i="1"/>
  <c r="X2191" i="1"/>
  <c r="Y2191" i="1"/>
  <c r="Z2191" i="1"/>
  <c r="AC2183" i="1"/>
  <c r="X2183" i="1"/>
  <c r="Y2183" i="1"/>
  <c r="Z2183" i="1"/>
  <c r="R2183" i="1"/>
  <c r="V2183" i="1"/>
  <c r="W2183" i="1"/>
  <c r="AB2183" i="1"/>
  <c r="AA2183" i="1"/>
  <c r="T2183" i="1"/>
  <c r="S2183" i="1"/>
  <c r="AC2175" i="1"/>
  <c r="S2175" i="1"/>
  <c r="AB2175" i="1"/>
  <c r="AA2175" i="1"/>
  <c r="T2175" i="1"/>
  <c r="X2175" i="1"/>
  <c r="Y2175" i="1"/>
  <c r="Z2175" i="1"/>
  <c r="R2175" i="1"/>
  <c r="V2175" i="1"/>
  <c r="W2175" i="1"/>
  <c r="AC2167" i="1"/>
  <c r="S2167" i="1"/>
  <c r="X2167" i="1"/>
  <c r="Y2167" i="1"/>
  <c r="Z2167" i="1"/>
  <c r="R2167" i="1"/>
  <c r="V2167" i="1"/>
  <c r="W2167" i="1"/>
  <c r="AB2167" i="1"/>
  <c r="AA2167" i="1"/>
  <c r="T2167" i="1"/>
  <c r="AC2159" i="1"/>
  <c r="S2159" i="1"/>
  <c r="T2159" i="1"/>
  <c r="X2159" i="1"/>
  <c r="Y2159" i="1"/>
  <c r="Z2159" i="1"/>
  <c r="R2159" i="1"/>
  <c r="V2159" i="1"/>
  <c r="W2159" i="1"/>
  <c r="AB2159" i="1"/>
  <c r="AA2159" i="1"/>
  <c r="AC2151" i="1"/>
  <c r="S2151" i="1"/>
  <c r="AA2151" i="1"/>
  <c r="AB2151" i="1"/>
  <c r="R2151" i="1"/>
  <c r="T2151" i="1"/>
  <c r="X2151" i="1"/>
  <c r="Y2151" i="1"/>
  <c r="Z2151" i="1"/>
  <c r="V2151" i="1"/>
  <c r="W2151" i="1"/>
  <c r="AC2143" i="1"/>
  <c r="S2143" i="1"/>
  <c r="X2143" i="1"/>
  <c r="Y2143" i="1"/>
  <c r="Z2143" i="1"/>
  <c r="W2143" i="1"/>
  <c r="AA2143" i="1"/>
  <c r="R2143" i="1"/>
  <c r="AB2143" i="1"/>
  <c r="V2143" i="1"/>
  <c r="T2143" i="1"/>
  <c r="AC2135" i="1"/>
  <c r="S2135" i="1"/>
  <c r="AB2135" i="1"/>
  <c r="V2135" i="1"/>
  <c r="T2135" i="1"/>
  <c r="W2135" i="1"/>
  <c r="X2135" i="1"/>
  <c r="Y2135" i="1"/>
  <c r="Z2135" i="1"/>
  <c r="AA2135" i="1"/>
  <c r="R2135" i="1"/>
  <c r="AC2127" i="1"/>
  <c r="S2127" i="1"/>
  <c r="Y2127" i="1"/>
  <c r="Z2127" i="1"/>
  <c r="R2127" i="1"/>
  <c r="V2127" i="1"/>
  <c r="AB2127" i="1"/>
  <c r="AA2127" i="1"/>
  <c r="T2127" i="1"/>
  <c r="W2127" i="1"/>
  <c r="X2127" i="1"/>
  <c r="AC2119" i="1"/>
  <c r="S2119" i="1"/>
  <c r="V2119" i="1"/>
  <c r="W2119" i="1"/>
  <c r="X2119" i="1"/>
  <c r="Y2119" i="1"/>
  <c r="Z2119" i="1"/>
  <c r="R2119" i="1"/>
  <c r="AB2119" i="1"/>
  <c r="AA2119" i="1"/>
  <c r="T2119" i="1"/>
  <c r="AC2111" i="1"/>
  <c r="S2111" i="1"/>
  <c r="X2111" i="1"/>
  <c r="Y2111" i="1"/>
  <c r="Z2111" i="1"/>
  <c r="R2111" i="1"/>
  <c r="AB2111" i="1"/>
  <c r="AA2111" i="1"/>
  <c r="T2111" i="1"/>
  <c r="V2111" i="1"/>
  <c r="W2111" i="1"/>
  <c r="AC2103" i="1"/>
  <c r="S2103" i="1"/>
  <c r="T2103" i="1"/>
  <c r="V2103" i="1"/>
  <c r="W2103" i="1"/>
  <c r="X2103" i="1"/>
  <c r="Y2103" i="1"/>
  <c r="Z2103" i="1"/>
  <c r="R2103" i="1"/>
  <c r="AB2103" i="1"/>
  <c r="AA2103" i="1"/>
  <c r="AC2095" i="1"/>
  <c r="S2095" i="1"/>
  <c r="V2095" i="1"/>
  <c r="W2095" i="1"/>
  <c r="X2095" i="1"/>
  <c r="Y2095" i="1"/>
  <c r="Z2095" i="1"/>
  <c r="R2095" i="1"/>
  <c r="AB2095" i="1"/>
  <c r="AA2095" i="1"/>
  <c r="T2095" i="1"/>
  <c r="AC2087" i="1"/>
  <c r="S2087" i="1"/>
  <c r="V2087" i="1"/>
  <c r="W2087" i="1"/>
  <c r="X2087" i="1"/>
  <c r="Y2087" i="1"/>
  <c r="Z2087" i="1"/>
  <c r="R2087" i="1"/>
  <c r="AB2087" i="1"/>
  <c r="AA2087" i="1"/>
  <c r="T2087" i="1"/>
  <c r="AC2079" i="1"/>
  <c r="S2079" i="1"/>
  <c r="V2079" i="1"/>
  <c r="W2079" i="1"/>
  <c r="X2079" i="1"/>
  <c r="Y2079" i="1"/>
  <c r="Z2079" i="1"/>
  <c r="R2079" i="1"/>
  <c r="AB2079" i="1"/>
  <c r="AA2079" i="1"/>
  <c r="T2079" i="1"/>
  <c r="AC2071" i="1"/>
  <c r="S2071" i="1"/>
  <c r="X2071" i="1"/>
  <c r="Y2071" i="1"/>
  <c r="Z2071" i="1"/>
  <c r="R2071" i="1"/>
  <c r="AB2071" i="1"/>
  <c r="AA2071" i="1"/>
  <c r="T2071" i="1"/>
  <c r="V2071" i="1"/>
  <c r="W2071" i="1"/>
  <c r="AC2063" i="1"/>
  <c r="S2063" i="1"/>
  <c r="AB2063" i="1"/>
  <c r="R2063" i="1"/>
  <c r="T2063" i="1"/>
  <c r="V2063" i="1"/>
  <c r="W2063" i="1"/>
  <c r="X2063" i="1"/>
  <c r="Y2063" i="1"/>
  <c r="Z2063" i="1"/>
  <c r="AA2063" i="1"/>
  <c r="AC2055" i="1"/>
  <c r="S2055" i="1"/>
  <c r="AB2055" i="1"/>
  <c r="AA2055" i="1"/>
  <c r="T2055" i="1"/>
  <c r="V2055" i="1"/>
  <c r="W2055" i="1"/>
  <c r="X2055" i="1"/>
  <c r="Y2055" i="1"/>
  <c r="Z2055" i="1"/>
  <c r="R2055" i="1"/>
  <c r="AC2047" i="1"/>
  <c r="S2047" i="1"/>
  <c r="R2047" i="1"/>
  <c r="AB2047" i="1"/>
  <c r="AA2047" i="1"/>
  <c r="T2047" i="1"/>
  <c r="V2047" i="1"/>
  <c r="W2047" i="1"/>
  <c r="X2047" i="1"/>
  <c r="Y2047" i="1"/>
  <c r="Z2047" i="1"/>
  <c r="AC2039" i="1"/>
  <c r="T2039" i="1"/>
  <c r="V2039" i="1"/>
  <c r="W2039" i="1"/>
  <c r="X2039" i="1"/>
  <c r="Y2039" i="1"/>
  <c r="Z2039" i="1"/>
  <c r="AA2039" i="1"/>
  <c r="AB2039" i="1"/>
  <c r="R2039" i="1"/>
  <c r="S2039" i="1"/>
  <c r="AC2031" i="1"/>
  <c r="S2031" i="1"/>
  <c r="V2031" i="1"/>
  <c r="W2031" i="1"/>
  <c r="X2031" i="1"/>
  <c r="Y2031" i="1"/>
  <c r="Z2031" i="1"/>
  <c r="R2031" i="1"/>
  <c r="AB2031" i="1"/>
  <c r="AA2031" i="1"/>
  <c r="T2031" i="1"/>
  <c r="AC2023" i="1"/>
  <c r="S2023" i="1"/>
  <c r="W2023" i="1"/>
  <c r="X2023" i="1"/>
  <c r="Y2023" i="1"/>
  <c r="Z2023" i="1"/>
  <c r="R2023" i="1"/>
  <c r="AB2023" i="1"/>
  <c r="AA2023" i="1"/>
  <c r="T2023" i="1"/>
  <c r="V2023" i="1"/>
  <c r="AC2015" i="1"/>
  <c r="S2015" i="1"/>
  <c r="AB2015" i="1"/>
  <c r="AA2015" i="1"/>
  <c r="T2015" i="1"/>
  <c r="V2015" i="1"/>
  <c r="W2015" i="1"/>
  <c r="X2015" i="1"/>
  <c r="Y2015" i="1"/>
  <c r="Z2015" i="1"/>
  <c r="R2015" i="1"/>
  <c r="AC2007" i="1"/>
  <c r="S2007" i="1"/>
  <c r="Y2007" i="1"/>
  <c r="Z2007" i="1"/>
  <c r="R2007" i="1"/>
  <c r="AB2007" i="1"/>
  <c r="AA2007" i="1"/>
  <c r="T2007" i="1"/>
  <c r="V2007" i="1"/>
  <c r="W2007" i="1"/>
  <c r="X2007" i="1"/>
  <c r="AC1999" i="1"/>
  <c r="Y1999" i="1"/>
  <c r="Z1999" i="1"/>
  <c r="AA1999" i="1"/>
  <c r="AB1999" i="1"/>
  <c r="R1999" i="1"/>
  <c r="T1999" i="1"/>
  <c r="V1999" i="1"/>
  <c r="W1999" i="1"/>
  <c r="X1999" i="1"/>
  <c r="S1999" i="1"/>
  <c r="AC1991" i="1"/>
  <c r="S1991" i="1"/>
  <c r="R1991" i="1"/>
  <c r="AB1991" i="1"/>
  <c r="AA1991" i="1"/>
  <c r="T1991" i="1"/>
  <c r="V1991" i="1"/>
  <c r="W1991" i="1"/>
  <c r="X1991" i="1"/>
  <c r="Y1991" i="1"/>
  <c r="Z1991" i="1"/>
  <c r="AC1983" i="1"/>
  <c r="V1983" i="1"/>
  <c r="W1983" i="1"/>
  <c r="X1983" i="1"/>
  <c r="Y1983" i="1"/>
  <c r="Z1983" i="1"/>
  <c r="R1983" i="1"/>
  <c r="AB1983" i="1"/>
  <c r="AA1983" i="1"/>
  <c r="T1983" i="1"/>
  <c r="S1983" i="1"/>
  <c r="AC1975" i="1"/>
  <c r="S1975" i="1"/>
  <c r="Z1975" i="1"/>
  <c r="R1975" i="1"/>
  <c r="AB1975" i="1"/>
  <c r="AA1975" i="1"/>
  <c r="T1975" i="1"/>
  <c r="V1975" i="1"/>
  <c r="W1975" i="1"/>
  <c r="X1975" i="1"/>
  <c r="Y1975" i="1"/>
  <c r="AC1967" i="1"/>
  <c r="S1967" i="1"/>
  <c r="Z1967" i="1"/>
  <c r="R1967" i="1"/>
  <c r="AB1967" i="1"/>
  <c r="AA1967" i="1"/>
  <c r="T1967" i="1"/>
  <c r="V1967" i="1"/>
  <c r="X1967" i="1"/>
  <c r="Y1967" i="1"/>
  <c r="W1967" i="1"/>
  <c r="AC1959" i="1"/>
  <c r="S1959" i="1"/>
  <c r="T1959" i="1"/>
  <c r="V1959" i="1"/>
  <c r="W1959" i="1"/>
  <c r="X1959" i="1"/>
  <c r="Y1959" i="1"/>
  <c r="Z1959" i="1"/>
  <c r="R1959" i="1"/>
  <c r="AB1959" i="1"/>
  <c r="AA1959" i="1"/>
  <c r="AC1951" i="1"/>
  <c r="S1951" i="1"/>
  <c r="Z1951" i="1"/>
  <c r="R1951" i="1"/>
  <c r="AB1951" i="1"/>
  <c r="AA1951" i="1"/>
  <c r="T1951" i="1"/>
  <c r="V1951" i="1"/>
  <c r="W1951" i="1"/>
  <c r="X1951" i="1"/>
  <c r="Y1951" i="1"/>
  <c r="AC1943" i="1"/>
  <c r="S1943" i="1"/>
  <c r="X1943" i="1"/>
  <c r="Y1943" i="1"/>
  <c r="Z1943" i="1"/>
  <c r="R1943" i="1"/>
  <c r="AB1943" i="1"/>
  <c r="AA1943" i="1"/>
  <c r="T1943" i="1"/>
  <c r="V1943" i="1"/>
  <c r="W1943" i="1"/>
  <c r="AC1935" i="1"/>
  <c r="S1935" i="1"/>
  <c r="T1935" i="1"/>
  <c r="V1935" i="1"/>
  <c r="W1935" i="1"/>
  <c r="X1935" i="1"/>
  <c r="Y1935" i="1"/>
  <c r="Z1935" i="1"/>
  <c r="AA1935" i="1"/>
  <c r="AB1935" i="1"/>
  <c r="R1935" i="1"/>
  <c r="AC1927" i="1"/>
  <c r="S1927" i="1"/>
  <c r="Z1927" i="1"/>
  <c r="R1927" i="1"/>
  <c r="AB1927" i="1"/>
  <c r="AA1927" i="1"/>
  <c r="T1927" i="1"/>
  <c r="V1927" i="1"/>
  <c r="W1927" i="1"/>
  <c r="X1927" i="1"/>
  <c r="Y1927" i="1"/>
  <c r="AC1919" i="1"/>
  <c r="S1919" i="1"/>
  <c r="X1919" i="1"/>
  <c r="Y1919" i="1"/>
  <c r="Z1919" i="1"/>
  <c r="R1919" i="1"/>
  <c r="AB1919" i="1"/>
  <c r="AA1919" i="1"/>
  <c r="T1919" i="1"/>
  <c r="V1919" i="1"/>
  <c r="W1919" i="1"/>
  <c r="AC1911" i="1"/>
  <c r="S1911" i="1"/>
  <c r="AB1911" i="1"/>
  <c r="AA1911" i="1"/>
  <c r="T1911" i="1"/>
  <c r="V1911" i="1"/>
  <c r="W1911" i="1"/>
  <c r="X1911" i="1"/>
  <c r="Y1911" i="1"/>
  <c r="Z1911" i="1"/>
  <c r="R1911" i="1"/>
  <c r="AC1903" i="1"/>
  <c r="S1903" i="1"/>
  <c r="Z1903" i="1"/>
  <c r="R1903" i="1"/>
  <c r="AB1903" i="1"/>
  <c r="AA1903" i="1"/>
  <c r="T1903" i="1"/>
  <c r="V1903" i="1"/>
  <c r="W1903" i="1"/>
  <c r="X1903" i="1"/>
  <c r="Y1903" i="1"/>
  <c r="AC1895" i="1"/>
  <c r="S1895" i="1"/>
  <c r="T1895" i="1"/>
  <c r="V1895" i="1"/>
  <c r="W1895" i="1"/>
  <c r="X1895" i="1"/>
  <c r="Y1895" i="1"/>
  <c r="Z1895" i="1"/>
  <c r="R1895" i="1"/>
  <c r="AB1895" i="1"/>
  <c r="AA1895" i="1"/>
  <c r="AC1887" i="1"/>
  <c r="S1887" i="1"/>
  <c r="V1887" i="1"/>
  <c r="W1887" i="1"/>
  <c r="X1887" i="1"/>
  <c r="Y1887" i="1"/>
  <c r="Z1887" i="1"/>
  <c r="R1887" i="1"/>
  <c r="AB1887" i="1"/>
  <c r="AA1887" i="1"/>
  <c r="T1887" i="1"/>
  <c r="AC1879" i="1"/>
  <c r="S1879" i="1"/>
  <c r="W1879" i="1"/>
  <c r="X1879" i="1"/>
  <c r="Y1879" i="1"/>
  <c r="Z1879" i="1"/>
  <c r="R1879" i="1"/>
  <c r="AB1879" i="1"/>
  <c r="AA1879" i="1"/>
  <c r="T1879" i="1"/>
  <c r="V1879" i="1"/>
  <c r="AC1871" i="1"/>
  <c r="S1871" i="1"/>
  <c r="T1871" i="1"/>
  <c r="V1871" i="1"/>
  <c r="W1871" i="1"/>
  <c r="X1871" i="1"/>
  <c r="Y1871" i="1"/>
  <c r="Z1871" i="1"/>
  <c r="AA1871" i="1"/>
  <c r="AB1871" i="1"/>
  <c r="R1871" i="1"/>
  <c r="AC1863" i="1"/>
  <c r="S1863" i="1"/>
  <c r="Y1863" i="1"/>
  <c r="Z1863" i="1"/>
  <c r="R1863" i="1"/>
  <c r="AB1863" i="1"/>
  <c r="AA1863" i="1"/>
  <c r="T1863" i="1"/>
  <c r="V1863" i="1"/>
  <c r="W1863" i="1"/>
  <c r="X1863" i="1"/>
  <c r="AC1855" i="1"/>
  <c r="S1855" i="1"/>
  <c r="X1855" i="1"/>
  <c r="Y1855" i="1"/>
  <c r="Z1855" i="1"/>
  <c r="R1855" i="1"/>
  <c r="AB1855" i="1"/>
  <c r="AA1855" i="1"/>
  <c r="T1855" i="1"/>
  <c r="V1855" i="1"/>
  <c r="W1855" i="1"/>
  <c r="AC1847" i="1"/>
  <c r="S1847" i="1"/>
  <c r="Z1847" i="1"/>
  <c r="R1847" i="1"/>
  <c r="AB1847" i="1"/>
  <c r="AA1847" i="1"/>
  <c r="T1847" i="1"/>
  <c r="V1847" i="1"/>
  <c r="W1847" i="1"/>
  <c r="X1847" i="1"/>
  <c r="Y1847" i="1"/>
  <c r="AC1839" i="1"/>
  <c r="S1839" i="1"/>
  <c r="T1839" i="1"/>
  <c r="V1839" i="1"/>
  <c r="Y1839" i="1"/>
  <c r="R1839" i="1"/>
  <c r="Z1839" i="1"/>
  <c r="AA1839" i="1"/>
  <c r="AB1839" i="1"/>
  <c r="W1839" i="1"/>
  <c r="X1839" i="1"/>
  <c r="AC1831" i="1"/>
  <c r="S1831" i="1"/>
  <c r="W1831" i="1"/>
  <c r="X1831" i="1"/>
  <c r="Y1831" i="1"/>
  <c r="Z1831" i="1"/>
  <c r="T1831" i="1"/>
  <c r="R1831" i="1"/>
  <c r="V1831" i="1"/>
  <c r="AA1831" i="1"/>
  <c r="AB1831" i="1"/>
  <c r="AC1823" i="1"/>
  <c r="S1823" i="1"/>
  <c r="AA1823" i="1"/>
  <c r="AB1823" i="1"/>
  <c r="W1823" i="1"/>
  <c r="X1823" i="1"/>
  <c r="T1823" i="1"/>
  <c r="V1823" i="1"/>
  <c r="Z1823" i="1"/>
  <c r="R1823" i="1"/>
  <c r="Y1823" i="1"/>
  <c r="AC1815" i="1"/>
  <c r="S1815" i="1"/>
  <c r="R1815" i="1"/>
  <c r="V1815" i="1"/>
  <c r="AA1815" i="1"/>
  <c r="AB1815" i="1"/>
  <c r="W1815" i="1"/>
  <c r="X1815" i="1"/>
  <c r="Y1815" i="1"/>
  <c r="Z1815" i="1"/>
  <c r="T1815" i="1"/>
  <c r="AC1807" i="1"/>
  <c r="S1807" i="1"/>
  <c r="X1807" i="1"/>
  <c r="T1807" i="1"/>
  <c r="V1807" i="1"/>
  <c r="Y1807" i="1"/>
  <c r="R1807" i="1"/>
  <c r="Z1807" i="1"/>
  <c r="AA1807" i="1"/>
  <c r="AB1807" i="1"/>
  <c r="W1807" i="1"/>
  <c r="AC1799" i="1"/>
  <c r="S1799" i="1"/>
  <c r="AB1799" i="1"/>
  <c r="W1799" i="1"/>
  <c r="X1799" i="1"/>
  <c r="Y1799" i="1"/>
  <c r="Z1799" i="1"/>
  <c r="T1799" i="1"/>
  <c r="R1799" i="1"/>
  <c r="V1799" i="1"/>
  <c r="AA1799" i="1"/>
  <c r="AC1791" i="1"/>
  <c r="S1791" i="1"/>
  <c r="T1791" i="1"/>
  <c r="Y1791" i="1"/>
  <c r="R1791" i="1"/>
  <c r="Z1791" i="1"/>
  <c r="AA1791" i="1"/>
  <c r="AB1791" i="1"/>
  <c r="V1791" i="1"/>
  <c r="W1791" i="1"/>
  <c r="X1791" i="1"/>
  <c r="AC1783" i="1"/>
  <c r="Y1783" i="1"/>
  <c r="Z1783" i="1"/>
  <c r="R1783" i="1"/>
  <c r="T1783" i="1"/>
  <c r="AA1783" i="1"/>
  <c r="AB1783" i="1"/>
  <c r="V1783" i="1"/>
  <c r="W1783" i="1"/>
  <c r="X1783" i="1"/>
  <c r="S1783" i="1"/>
  <c r="AC1775" i="1"/>
  <c r="AA1775" i="1"/>
  <c r="AB1775" i="1"/>
  <c r="T1775" i="1"/>
  <c r="V1775" i="1"/>
  <c r="W1775" i="1"/>
  <c r="X1775" i="1"/>
  <c r="Y1775" i="1"/>
  <c r="R1775" i="1"/>
  <c r="Z1775" i="1"/>
  <c r="S1775" i="1"/>
  <c r="AC1767" i="1"/>
  <c r="S1767" i="1"/>
  <c r="AA1767" i="1"/>
  <c r="AB1767" i="1"/>
  <c r="T1767" i="1"/>
  <c r="V1767" i="1"/>
  <c r="W1767" i="1"/>
  <c r="X1767" i="1"/>
  <c r="Y1767" i="1"/>
  <c r="R1767" i="1"/>
  <c r="Z1767" i="1"/>
  <c r="AC1759" i="1"/>
  <c r="R1759" i="1"/>
  <c r="Z1759" i="1"/>
  <c r="AA1759" i="1"/>
  <c r="AB1759" i="1"/>
  <c r="T1759" i="1"/>
  <c r="V1759" i="1"/>
  <c r="W1759" i="1"/>
  <c r="X1759" i="1"/>
  <c r="Y1759" i="1"/>
  <c r="S1759" i="1"/>
  <c r="AC1751" i="1"/>
  <c r="W1751" i="1"/>
  <c r="X1751" i="1"/>
  <c r="Z1751" i="1"/>
  <c r="R1751" i="1"/>
  <c r="Y1751" i="1"/>
  <c r="AA1751" i="1"/>
  <c r="AB1751" i="1"/>
  <c r="T1751" i="1"/>
  <c r="V1751" i="1"/>
  <c r="S1751" i="1"/>
  <c r="AC1743" i="1"/>
  <c r="S1743" i="1"/>
  <c r="AB1743" i="1"/>
  <c r="T1743" i="1"/>
  <c r="V1743" i="1"/>
  <c r="W1743" i="1"/>
  <c r="X1743" i="1"/>
  <c r="Y1743" i="1"/>
  <c r="R1743" i="1"/>
  <c r="Z1743" i="1"/>
  <c r="AA1743" i="1"/>
  <c r="AC1735" i="1"/>
  <c r="R1735" i="1"/>
  <c r="Z1735" i="1"/>
  <c r="AA1735" i="1"/>
  <c r="AB1735" i="1"/>
  <c r="T1735" i="1"/>
  <c r="V1735" i="1"/>
  <c r="W1735" i="1"/>
  <c r="X1735" i="1"/>
  <c r="Y1735" i="1"/>
  <c r="S1735" i="1"/>
  <c r="AC1727" i="1"/>
  <c r="S1727" i="1"/>
  <c r="W1727" i="1"/>
  <c r="X1727" i="1"/>
  <c r="Y1727" i="1"/>
  <c r="R1727" i="1"/>
  <c r="Z1727" i="1"/>
  <c r="AA1727" i="1"/>
  <c r="AB1727" i="1"/>
  <c r="T1727" i="1"/>
  <c r="V1727" i="1"/>
  <c r="AC1719" i="1"/>
  <c r="S1719" i="1"/>
  <c r="T1719" i="1"/>
  <c r="V1719" i="1"/>
  <c r="W1719" i="1"/>
  <c r="X1719" i="1"/>
  <c r="Z1719" i="1"/>
  <c r="R1719" i="1"/>
  <c r="Y1719" i="1"/>
  <c r="AA1719" i="1"/>
  <c r="AB1719" i="1"/>
  <c r="AC1711" i="1"/>
  <c r="S1711" i="1"/>
  <c r="AB1711" i="1"/>
  <c r="T1711" i="1"/>
  <c r="V1711" i="1"/>
  <c r="W1711" i="1"/>
  <c r="X1711" i="1"/>
  <c r="R1711" i="1"/>
  <c r="Z1711" i="1"/>
  <c r="AA1711" i="1"/>
  <c r="Y1711" i="1"/>
  <c r="AC1703" i="1"/>
  <c r="S1703" i="1"/>
  <c r="W1703" i="1"/>
  <c r="X1703" i="1"/>
  <c r="Y1703" i="1"/>
  <c r="R1703" i="1"/>
  <c r="Z1703" i="1"/>
  <c r="AA1703" i="1"/>
  <c r="AB1703" i="1"/>
  <c r="T1703" i="1"/>
  <c r="V1703" i="1"/>
  <c r="AC1695" i="1"/>
  <c r="S1695" i="1"/>
  <c r="Y1695" i="1"/>
  <c r="R1695" i="1"/>
  <c r="Z1695" i="1"/>
  <c r="AA1695" i="1"/>
  <c r="AB1695" i="1"/>
  <c r="T1695" i="1"/>
  <c r="V1695" i="1"/>
  <c r="W1695" i="1"/>
  <c r="X1695" i="1"/>
  <c r="AC1687" i="1"/>
  <c r="S1687" i="1"/>
  <c r="W1687" i="1"/>
  <c r="X1687" i="1"/>
  <c r="Z1687" i="1"/>
  <c r="R1687" i="1"/>
  <c r="Y1687" i="1"/>
  <c r="AA1687" i="1"/>
  <c r="AB1687" i="1"/>
  <c r="T1687" i="1"/>
  <c r="V1687" i="1"/>
  <c r="AC1679" i="1"/>
  <c r="S1679" i="1"/>
  <c r="AA1679" i="1"/>
  <c r="AB1679" i="1"/>
  <c r="T1679" i="1"/>
  <c r="V1679" i="1"/>
  <c r="W1679" i="1"/>
  <c r="X1679" i="1"/>
  <c r="Y1679" i="1"/>
  <c r="R1679" i="1"/>
  <c r="Z1679" i="1"/>
  <c r="AC1671" i="1"/>
  <c r="S1671" i="1"/>
  <c r="Y1671" i="1"/>
  <c r="R1671" i="1"/>
  <c r="Z1671" i="1"/>
  <c r="AA1671" i="1"/>
  <c r="AB1671" i="1"/>
  <c r="T1671" i="1"/>
  <c r="V1671" i="1"/>
  <c r="W1671" i="1"/>
  <c r="X1671" i="1"/>
  <c r="AC1663" i="1"/>
  <c r="S1663" i="1"/>
  <c r="AA1663" i="1"/>
  <c r="AB1663" i="1"/>
  <c r="T1663" i="1"/>
  <c r="V1663" i="1"/>
  <c r="W1663" i="1"/>
  <c r="X1663" i="1"/>
  <c r="Y1663" i="1"/>
  <c r="R1663" i="1"/>
  <c r="Z1663" i="1"/>
  <c r="AC1655" i="1"/>
  <c r="S1655" i="1"/>
  <c r="X1655" i="1"/>
  <c r="Z1655" i="1"/>
  <c r="R1655" i="1"/>
  <c r="Y1655" i="1"/>
  <c r="AA1655" i="1"/>
  <c r="AB1655" i="1"/>
  <c r="T1655" i="1"/>
  <c r="V1655" i="1"/>
  <c r="W1655" i="1"/>
  <c r="AC1647" i="1"/>
  <c r="S1647" i="1"/>
  <c r="T1647" i="1"/>
  <c r="V1647" i="1"/>
  <c r="W1647" i="1"/>
  <c r="X1647" i="1"/>
  <c r="Y1647" i="1"/>
  <c r="R1647" i="1"/>
  <c r="Z1647" i="1"/>
  <c r="AA1647" i="1"/>
  <c r="AB1647" i="1"/>
  <c r="AC1639" i="1"/>
  <c r="S1639" i="1"/>
  <c r="Y1639" i="1"/>
  <c r="R1639" i="1"/>
  <c r="Z1639" i="1"/>
  <c r="AA1639" i="1"/>
  <c r="AB1639" i="1"/>
  <c r="T1639" i="1"/>
  <c r="V1639" i="1"/>
  <c r="W1639" i="1"/>
  <c r="X1639" i="1"/>
  <c r="AC1631" i="1"/>
  <c r="S1631" i="1"/>
  <c r="Y1631" i="1"/>
  <c r="R1631" i="1"/>
  <c r="Z1631" i="1"/>
  <c r="AA1631" i="1"/>
  <c r="AB1631" i="1"/>
  <c r="T1631" i="1"/>
  <c r="V1631" i="1"/>
  <c r="W1631" i="1"/>
  <c r="X1631" i="1"/>
  <c r="AC1623" i="1"/>
  <c r="S1623" i="1"/>
  <c r="W1623" i="1"/>
  <c r="X1623" i="1"/>
  <c r="Z1623" i="1"/>
  <c r="R1623" i="1"/>
  <c r="Y1623" i="1"/>
  <c r="AA1623" i="1"/>
  <c r="AB1623" i="1"/>
  <c r="T1623" i="1"/>
  <c r="V1623" i="1"/>
  <c r="AC1615" i="1"/>
  <c r="S1615" i="1"/>
  <c r="W1615" i="1"/>
  <c r="X1615" i="1"/>
  <c r="Y1615" i="1"/>
  <c r="R1615" i="1"/>
  <c r="Z1615" i="1"/>
  <c r="AA1615" i="1"/>
  <c r="AB1615" i="1"/>
  <c r="T1615" i="1"/>
  <c r="V1615" i="1"/>
  <c r="AC1607" i="1"/>
  <c r="S1607" i="1"/>
  <c r="Y1607" i="1"/>
  <c r="R1607" i="1"/>
  <c r="Z1607" i="1"/>
  <c r="AA1607" i="1"/>
  <c r="AB1607" i="1"/>
  <c r="T1607" i="1"/>
  <c r="V1607" i="1"/>
  <c r="W1607" i="1"/>
  <c r="X1607" i="1"/>
  <c r="AC1599" i="1"/>
  <c r="S1599" i="1"/>
  <c r="W1599" i="1"/>
  <c r="X1599" i="1"/>
  <c r="Y1599" i="1"/>
  <c r="R1599" i="1"/>
  <c r="Z1599" i="1"/>
  <c r="AA1599" i="1"/>
  <c r="AB1599" i="1"/>
  <c r="T1599" i="1"/>
  <c r="V1599" i="1"/>
  <c r="AC1591" i="1"/>
  <c r="S1591" i="1"/>
  <c r="V1591" i="1"/>
  <c r="W1591" i="1"/>
  <c r="X1591" i="1"/>
  <c r="Z1591" i="1"/>
  <c r="R1591" i="1"/>
  <c r="Y1591" i="1"/>
  <c r="AA1591" i="1"/>
  <c r="AB1591" i="1"/>
  <c r="T1591" i="1"/>
  <c r="AC1583" i="1"/>
  <c r="S1583" i="1"/>
  <c r="Y1583" i="1"/>
  <c r="R1583" i="1"/>
  <c r="Z1583" i="1"/>
  <c r="AA1583" i="1"/>
  <c r="AB1583" i="1"/>
  <c r="T1583" i="1"/>
  <c r="V1583" i="1"/>
  <c r="W1583" i="1"/>
  <c r="X1583" i="1"/>
  <c r="AC1575" i="1"/>
  <c r="Y1575" i="1"/>
  <c r="R1575" i="1"/>
  <c r="Z1575" i="1"/>
  <c r="AA1575" i="1"/>
  <c r="AB1575" i="1"/>
  <c r="T1575" i="1"/>
  <c r="V1575" i="1"/>
  <c r="W1575" i="1"/>
  <c r="X1575" i="1"/>
  <c r="S1575" i="1"/>
  <c r="AC1567" i="1"/>
  <c r="S1567" i="1"/>
  <c r="W1567" i="1"/>
  <c r="X1567" i="1"/>
  <c r="Y1567" i="1"/>
  <c r="R1567" i="1"/>
  <c r="Z1567" i="1"/>
  <c r="AA1567" i="1"/>
  <c r="AB1567" i="1"/>
  <c r="T1567" i="1"/>
  <c r="V1567" i="1"/>
  <c r="AC1559" i="1"/>
  <c r="S1559" i="1"/>
  <c r="AA1559" i="1"/>
  <c r="AB1559" i="1"/>
  <c r="T1559" i="1"/>
  <c r="V1559" i="1"/>
  <c r="W1559" i="1"/>
  <c r="X1559" i="1"/>
  <c r="Z1559" i="1"/>
  <c r="R1559" i="1"/>
  <c r="Y1559" i="1"/>
  <c r="AC1551" i="1"/>
  <c r="S1551" i="1"/>
  <c r="W1551" i="1"/>
  <c r="X1551" i="1"/>
  <c r="Y1551" i="1"/>
  <c r="R1551" i="1"/>
  <c r="Z1551" i="1"/>
  <c r="AA1551" i="1"/>
  <c r="AB1551" i="1"/>
  <c r="T1551" i="1"/>
  <c r="V1551" i="1"/>
  <c r="AC1543" i="1"/>
  <c r="S1543" i="1"/>
  <c r="AA1543" i="1"/>
  <c r="AB1543" i="1"/>
  <c r="T1543" i="1"/>
  <c r="V1543" i="1"/>
  <c r="W1543" i="1"/>
  <c r="X1543" i="1"/>
  <c r="Y1543" i="1"/>
  <c r="R1543" i="1"/>
  <c r="Z1543" i="1"/>
  <c r="AC1535" i="1"/>
  <c r="S1535" i="1"/>
  <c r="R1535" i="1"/>
  <c r="Z1535" i="1"/>
  <c r="AA1535" i="1"/>
  <c r="AB1535" i="1"/>
  <c r="T1535" i="1"/>
  <c r="V1535" i="1"/>
  <c r="W1535" i="1"/>
  <c r="X1535" i="1"/>
  <c r="Y1535" i="1"/>
  <c r="AC1527" i="1"/>
  <c r="S1527" i="1"/>
  <c r="AB1527" i="1"/>
  <c r="T1527" i="1"/>
  <c r="V1527" i="1"/>
  <c r="W1527" i="1"/>
  <c r="X1527" i="1"/>
  <c r="Z1527" i="1"/>
  <c r="R1527" i="1"/>
  <c r="Y1527" i="1"/>
  <c r="AA1527" i="1"/>
  <c r="AC1519" i="1"/>
  <c r="S1519" i="1"/>
  <c r="X1519" i="1"/>
  <c r="Y1519" i="1"/>
  <c r="R1519" i="1"/>
  <c r="Z1519" i="1"/>
  <c r="AA1519" i="1"/>
  <c r="AB1519" i="1"/>
  <c r="T1519" i="1"/>
  <c r="V1519" i="1"/>
  <c r="W1519" i="1"/>
  <c r="AC1511" i="1"/>
  <c r="S1511" i="1"/>
  <c r="AB1511" i="1"/>
  <c r="T1511" i="1"/>
  <c r="V1511" i="1"/>
  <c r="W1511" i="1"/>
  <c r="X1511" i="1"/>
  <c r="Y1511" i="1"/>
  <c r="R1511" i="1"/>
  <c r="Z1511" i="1"/>
  <c r="AA1511" i="1"/>
  <c r="AC1503" i="1"/>
  <c r="S1503" i="1"/>
  <c r="R1503" i="1"/>
  <c r="Z1503" i="1"/>
  <c r="AA1503" i="1"/>
  <c r="AB1503" i="1"/>
  <c r="T1503" i="1"/>
  <c r="V1503" i="1"/>
  <c r="W1503" i="1"/>
  <c r="X1503" i="1"/>
  <c r="Y1503" i="1"/>
  <c r="AC1495" i="1"/>
  <c r="S1495" i="1"/>
  <c r="AB1495" i="1"/>
  <c r="T1495" i="1"/>
  <c r="V1495" i="1"/>
  <c r="W1495" i="1"/>
  <c r="X1495" i="1"/>
  <c r="Z1495" i="1"/>
  <c r="R1495" i="1"/>
  <c r="AA1495" i="1"/>
  <c r="Y1495" i="1"/>
  <c r="AC1487" i="1"/>
  <c r="S1487" i="1"/>
  <c r="AB1487" i="1"/>
  <c r="T1487" i="1"/>
  <c r="V1487" i="1"/>
  <c r="W1487" i="1"/>
  <c r="X1487" i="1"/>
  <c r="Y1487" i="1"/>
  <c r="R1487" i="1"/>
  <c r="Z1487" i="1"/>
  <c r="AA1487" i="1"/>
  <c r="AC1479" i="1"/>
  <c r="S1479" i="1"/>
  <c r="R1479" i="1"/>
  <c r="Z1479" i="1"/>
  <c r="AA1479" i="1"/>
  <c r="AB1479" i="1"/>
  <c r="T1479" i="1"/>
  <c r="V1479" i="1"/>
  <c r="W1479" i="1"/>
  <c r="X1479" i="1"/>
  <c r="Y1479" i="1"/>
  <c r="AC1471" i="1"/>
  <c r="S1471" i="1"/>
  <c r="V1471" i="1"/>
  <c r="W1471" i="1"/>
  <c r="X1471" i="1"/>
  <c r="Y1471" i="1"/>
  <c r="R1471" i="1"/>
  <c r="Z1471" i="1"/>
  <c r="AA1471" i="1"/>
  <c r="AB1471" i="1"/>
  <c r="T1471" i="1"/>
  <c r="AC1463" i="1"/>
  <c r="S1463" i="1"/>
  <c r="AB1463" i="1"/>
  <c r="T1463" i="1"/>
  <c r="V1463" i="1"/>
  <c r="W1463" i="1"/>
  <c r="X1463" i="1"/>
  <c r="Z1463" i="1"/>
  <c r="R1463" i="1"/>
  <c r="Y1463" i="1"/>
  <c r="AA1463" i="1"/>
  <c r="AC1455" i="1"/>
  <c r="S1455" i="1"/>
  <c r="R1455" i="1"/>
  <c r="Z1455" i="1"/>
  <c r="AA1455" i="1"/>
  <c r="AB1455" i="1"/>
  <c r="T1455" i="1"/>
  <c r="V1455" i="1"/>
  <c r="W1455" i="1"/>
  <c r="X1455" i="1"/>
  <c r="Y1455" i="1"/>
  <c r="AC1447" i="1"/>
  <c r="S1447" i="1"/>
  <c r="AB1447" i="1"/>
  <c r="T1447" i="1"/>
  <c r="V1447" i="1"/>
  <c r="W1447" i="1"/>
  <c r="X1447" i="1"/>
  <c r="Y1447" i="1"/>
  <c r="R1447" i="1"/>
  <c r="Z1447" i="1"/>
  <c r="AA1447" i="1"/>
  <c r="AC1439" i="1"/>
  <c r="S1439" i="1"/>
  <c r="X1439" i="1"/>
  <c r="Y1439" i="1"/>
  <c r="R1439" i="1"/>
  <c r="Z1439" i="1"/>
  <c r="AA1439" i="1"/>
  <c r="AB1439" i="1"/>
  <c r="T1439" i="1"/>
  <c r="V1439" i="1"/>
  <c r="W1439" i="1"/>
  <c r="AC1431" i="1"/>
  <c r="S1431" i="1"/>
  <c r="T1431" i="1"/>
  <c r="V1431" i="1"/>
  <c r="W1431" i="1"/>
  <c r="X1431" i="1"/>
  <c r="Z1431" i="1"/>
  <c r="R1431" i="1"/>
  <c r="Y1431" i="1"/>
  <c r="AA1431" i="1"/>
  <c r="AB1431" i="1"/>
  <c r="AC1423" i="1"/>
  <c r="S1423" i="1"/>
  <c r="AA1423" i="1"/>
  <c r="R1423" i="1"/>
  <c r="V1423" i="1"/>
  <c r="W1423" i="1"/>
  <c r="X1423" i="1"/>
  <c r="Z1423" i="1"/>
  <c r="Y1423" i="1"/>
  <c r="AB1423" i="1"/>
  <c r="T1423" i="1"/>
  <c r="AC1415" i="1"/>
  <c r="S1415" i="1"/>
  <c r="Y1415" i="1"/>
  <c r="AB1415" i="1"/>
  <c r="T1415" i="1"/>
  <c r="R1415" i="1"/>
  <c r="V1415" i="1"/>
  <c r="W1415" i="1"/>
  <c r="Z1415" i="1"/>
  <c r="X1415" i="1"/>
  <c r="AA1415" i="1"/>
  <c r="AC1407" i="1"/>
  <c r="S1407" i="1"/>
  <c r="X1407" i="1"/>
  <c r="W1407" i="1"/>
  <c r="Y1407" i="1"/>
  <c r="AB1407" i="1"/>
  <c r="T1407" i="1"/>
  <c r="AA1407" i="1"/>
  <c r="R1407" i="1"/>
  <c r="V1407" i="1"/>
  <c r="Z1407" i="1"/>
  <c r="AC1399" i="1"/>
  <c r="S1399" i="1"/>
  <c r="Y1399" i="1"/>
  <c r="R1399" i="1"/>
  <c r="AA1399" i="1"/>
  <c r="AB1399" i="1"/>
  <c r="T1399" i="1"/>
  <c r="W1399" i="1"/>
  <c r="Z1399" i="1"/>
  <c r="X1399" i="1"/>
  <c r="V1399" i="1"/>
  <c r="AC1391" i="1"/>
  <c r="S1391" i="1"/>
  <c r="AB1391" i="1"/>
  <c r="T1391" i="1"/>
  <c r="V1391" i="1"/>
  <c r="X1391" i="1"/>
  <c r="W1391" i="1"/>
  <c r="Y1391" i="1"/>
  <c r="Z1391" i="1"/>
  <c r="R1391" i="1"/>
  <c r="AA1391" i="1"/>
  <c r="AC1383" i="1"/>
  <c r="S1383" i="1"/>
  <c r="R1383" i="1"/>
  <c r="AA1383" i="1"/>
  <c r="AB1383" i="1"/>
  <c r="T1383" i="1"/>
  <c r="V1383" i="1"/>
  <c r="X1383" i="1"/>
  <c r="W1383" i="1"/>
  <c r="Z1383" i="1"/>
  <c r="Y1383" i="1"/>
  <c r="AC1375" i="1"/>
  <c r="S1375" i="1"/>
  <c r="Z1375" i="1"/>
  <c r="R1375" i="1"/>
  <c r="AA1375" i="1"/>
  <c r="AB1375" i="1"/>
  <c r="T1375" i="1"/>
  <c r="V1375" i="1"/>
  <c r="X1375" i="1"/>
  <c r="W1375" i="1"/>
  <c r="Y1375" i="1"/>
  <c r="AC1367" i="1"/>
  <c r="S1367" i="1"/>
  <c r="X1367" i="1"/>
  <c r="V1367" i="1"/>
  <c r="Y1367" i="1"/>
  <c r="Z1367" i="1"/>
  <c r="R1367" i="1"/>
  <c r="AA1367" i="1"/>
  <c r="AB1367" i="1"/>
  <c r="T1367" i="1"/>
  <c r="W1367" i="1"/>
  <c r="AC1359" i="1"/>
  <c r="S1359" i="1"/>
  <c r="AA1359" i="1"/>
  <c r="AB1359" i="1"/>
  <c r="T1359" i="1"/>
  <c r="V1359" i="1"/>
  <c r="X1359" i="1"/>
  <c r="W1359" i="1"/>
  <c r="Y1359" i="1"/>
  <c r="Z1359" i="1"/>
  <c r="R1359" i="1"/>
  <c r="AC1351" i="1"/>
  <c r="S1351" i="1"/>
  <c r="Z1351" i="1"/>
  <c r="R1351" i="1"/>
  <c r="AA1351" i="1"/>
  <c r="AB1351" i="1"/>
  <c r="T1351" i="1"/>
  <c r="V1351" i="1"/>
  <c r="X1351" i="1"/>
  <c r="W1351" i="1"/>
  <c r="Y1351" i="1"/>
  <c r="AC1343" i="1"/>
  <c r="T1343" i="1"/>
  <c r="V1343" i="1"/>
  <c r="X1343" i="1"/>
  <c r="W1343" i="1"/>
  <c r="Y1343" i="1"/>
  <c r="Z1343" i="1"/>
  <c r="R1343" i="1"/>
  <c r="AA1343" i="1"/>
  <c r="S1343" i="1"/>
  <c r="AB1343" i="1"/>
  <c r="AC1335" i="1"/>
  <c r="S1335" i="1"/>
  <c r="AA1335" i="1"/>
  <c r="AB1335" i="1"/>
  <c r="T1335" i="1"/>
  <c r="W1335" i="1"/>
  <c r="X1335" i="1"/>
  <c r="V1335" i="1"/>
  <c r="Y1335" i="1"/>
  <c r="Z1335" i="1"/>
  <c r="R1335" i="1"/>
  <c r="AC1327" i="1"/>
  <c r="S1327" i="1"/>
  <c r="R1327" i="1"/>
  <c r="AA1327" i="1"/>
  <c r="AB1327" i="1"/>
  <c r="T1327" i="1"/>
  <c r="V1327" i="1"/>
  <c r="X1327" i="1"/>
  <c r="W1327" i="1"/>
  <c r="Y1327" i="1"/>
  <c r="Z1327" i="1"/>
  <c r="AC1319" i="1"/>
  <c r="R1319" i="1"/>
  <c r="AA1319" i="1"/>
  <c r="AB1319" i="1"/>
  <c r="T1319" i="1"/>
  <c r="V1319" i="1"/>
  <c r="X1319" i="1"/>
  <c r="W1319" i="1"/>
  <c r="Y1319" i="1"/>
  <c r="Z1319" i="1"/>
  <c r="S1319" i="1"/>
  <c r="AC1311" i="1"/>
  <c r="Z1311" i="1"/>
  <c r="R1311" i="1"/>
  <c r="AA1311" i="1"/>
  <c r="AB1311" i="1"/>
  <c r="T1311" i="1"/>
  <c r="V1311" i="1"/>
  <c r="X1311" i="1"/>
  <c r="W1311" i="1"/>
  <c r="Y1311" i="1"/>
  <c r="S1311" i="1"/>
  <c r="AC1303" i="1"/>
  <c r="S1303" i="1"/>
  <c r="AA1303" i="1"/>
  <c r="AB1303" i="1"/>
  <c r="T1303" i="1"/>
  <c r="W1303" i="1"/>
  <c r="X1303" i="1"/>
  <c r="V1303" i="1"/>
  <c r="Y1303" i="1"/>
  <c r="Z1303" i="1"/>
  <c r="R1303" i="1"/>
  <c r="AC1295" i="1"/>
  <c r="R1295" i="1"/>
  <c r="AA1295" i="1"/>
  <c r="AB1295" i="1"/>
  <c r="T1295" i="1"/>
  <c r="V1295" i="1"/>
  <c r="X1295" i="1"/>
  <c r="W1295" i="1"/>
  <c r="Y1295" i="1"/>
  <c r="S1295" i="1"/>
  <c r="Z1295" i="1"/>
  <c r="AC1287" i="1"/>
  <c r="S1287" i="1"/>
  <c r="V1287" i="1"/>
  <c r="X1287" i="1"/>
  <c r="W1287" i="1"/>
  <c r="Y1287" i="1"/>
  <c r="Z1287" i="1"/>
  <c r="R1287" i="1"/>
  <c r="AA1287" i="1"/>
  <c r="AB1287" i="1"/>
  <c r="T1287" i="1"/>
  <c r="AC1279" i="1"/>
  <c r="S1279" i="1"/>
  <c r="Z1279" i="1"/>
  <c r="R1279" i="1"/>
  <c r="AA1279" i="1"/>
  <c r="AB1279" i="1"/>
  <c r="T1279" i="1"/>
  <c r="V1279" i="1"/>
  <c r="X1279" i="1"/>
  <c r="W1279" i="1"/>
  <c r="Y1279" i="1"/>
  <c r="AC1271" i="1"/>
  <c r="S1271" i="1"/>
  <c r="R1271" i="1"/>
  <c r="AA1271" i="1"/>
  <c r="AB1271" i="1"/>
  <c r="T1271" i="1"/>
  <c r="W1271" i="1"/>
  <c r="X1271" i="1"/>
  <c r="V1271" i="1"/>
  <c r="Y1271" i="1"/>
  <c r="Z1271" i="1"/>
  <c r="AC1263" i="1"/>
  <c r="S1263" i="1"/>
  <c r="Z1263" i="1"/>
  <c r="R1263" i="1"/>
  <c r="AA1263" i="1"/>
  <c r="AB1263" i="1"/>
  <c r="T1263" i="1"/>
  <c r="V1263" i="1"/>
  <c r="X1263" i="1"/>
  <c r="W1263" i="1"/>
  <c r="Y1263" i="1"/>
  <c r="AC1255" i="1"/>
  <c r="S1255" i="1"/>
  <c r="Y1255" i="1"/>
  <c r="Z1255" i="1"/>
  <c r="R1255" i="1"/>
  <c r="AA1255" i="1"/>
  <c r="AB1255" i="1"/>
  <c r="T1255" i="1"/>
  <c r="V1255" i="1"/>
  <c r="X1255" i="1"/>
  <c r="W1255" i="1"/>
  <c r="AC1247" i="1"/>
  <c r="S1247" i="1"/>
  <c r="V1247" i="1"/>
  <c r="X1247" i="1"/>
  <c r="W1247" i="1"/>
  <c r="Y1247" i="1"/>
  <c r="Z1247" i="1"/>
  <c r="R1247" i="1"/>
  <c r="AA1247" i="1"/>
  <c r="AB1247" i="1"/>
  <c r="T1247" i="1"/>
  <c r="AC1239" i="1"/>
  <c r="S1239" i="1"/>
  <c r="R1239" i="1"/>
  <c r="AA1239" i="1"/>
  <c r="AB1239" i="1"/>
  <c r="T1239" i="1"/>
  <c r="W1239" i="1"/>
  <c r="X1239" i="1"/>
  <c r="V1239" i="1"/>
  <c r="Y1239" i="1"/>
  <c r="Z1239" i="1"/>
  <c r="AC1231" i="1"/>
  <c r="S1231" i="1"/>
  <c r="Y1231" i="1"/>
  <c r="Z1231" i="1"/>
  <c r="R1231" i="1"/>
  <c r="AA1231" i="1"/>
  <c r="AB1231" i="1"/>
  <c r="T1231" i="1"/>
  <c r="V1231" i="1"/>
  <c r="W1231" i="1"/>
  <c r="X1231" i="1"/>
  <c r="AC1223" i="1"/>
  <c r="S1223" i="1"/>
  <c r="R1223" i="1"/>
  <c r="AA1223" i="1"/>
  <c r="AB1223" i="1"/>
  <c r="T1223" i="1"/>
  <c r="V1223" i="1"/>
  <c r="X1223" i="1"/>
  <c r="W1223" i="1"/>
  <c r="Y1223" i="1"/>
  <c r="Z1223" i="1"/>
  <c r="AC1215" i="1"/>
  <c r="S1215" i="1"/>
  <c r="Z1215" i="1"/>
  <c r="R1215" i="1"/>
  <c r="AA1215" i="1"/>
  <c r="AB1215" i="1"/>
  <c r="T1215" i="1"/>
  <c r="V1215" i="1"/>
  <c r="X1215" i="1"/>
  <c r="W1215" i="1"/>
  <c r="Y1215" i="1"/>
  <c r="AC1207" i="1"/>
  <c r="S1207" i="1"/>
  <c r="AB1207" i="1"/>
  <c r="T1207" i="1"/>
  <c r="W1207" i="1"/>
  <c r="X1207" i="1"/>
  <c r="V1207" i="1"/>
  <c r="Y1207" i="1"/>
  <c r="Z1207" i="1"/>
  <c r="R1207" i="1"/>
  <c r="AA1207" i="1"/>
  <c r="AC1199" i="1"/>
  <c r="S1199" i="1"/>
  <c r="Y1199" i="1"/>
  <c r="Z1199" i="1"/>
  <c r="R1199" i="1"/>
  <c r="AA1199" i="1"/>
  <c r="AB1199" i="1"/>
  <c r="T1199" i="1"/>
  <c r="V1199" i="1"/>
  <c r="X1199" i="1"/>
  <c r="W1199" i="1"/>
  <c r="AC1191" i="1"/>
  <c r="S1191" i="1"/>
  <c r="X1191" i="1"/>
  <c r="Y1191" i="1"/>
  <c r="Z1191" i="1"/>
  <c r="AA1191" i="1"/>
  <c r="R1191" i="1"/>
  <c r="AB1191" i="1"/>
  <c r="V1191" i="1"/>
  <c r="W1191" i="1"/>
  <c r="T1191" i="1"/>
  <c r="AC1183" i="1"/>
  <c r="S1183" i="1"/>
  <c r="AA1183" i="1"/>
  <c r="Y1183" i="1"/>
  <c r="AB1183" i="1"/>
  <c r="Z1183" i="1"/>
  <c r="T1183" i="1"/>
  <c r="V1183" i="1"/>
  <c r="W1183" i="1"/>
  <c r="R1183" i="1"/>
  <c r="X1183" i="1"/>
  <c r="AC1175" i="1"/>
  <c r="S1175" i="1"/>
  <c r="Y1175" i="1"/>
  <c r="AB1175" i="1"/>
  <c r="Z1175" i="1"/>
  <c r="T1175" i="1"/>
  <c r="V1175" i="1"/>
  <c r="W1175" i="1"/>
  <c r="R1175" i="1"/>
  <c r="X1175" i="1"/>
  <c r="AA1175" i="1"/>
  <c r="AC1167" i="1"/>
  <c r="S1167" i="1"/>
  <c r="Z1167" i="1"/>
  <c r="T1167" i="1"/>
  <c r="V1167" i="1"/>
  <c r="W1167" i="1"/>
  <c r="R1167" i="1"/>
  <c r="X1167" i="1"/>
  <c r="AA1167" i="1"/>
  <c r="Y1167" i="1"/>
  <c r="AB1167" i="1"/>
  <c r="AC1159" i="1"/>
  <c r="S1159" i="1"/>
  <c r="V1159" i="1"/>
  <c r="W1159" i="1"/>
  <c r="X1159" i="1"/>
  <c r="AA1159" i="1"/>
  <c r="AB1159" i="1"/>
  <c r="Y1159" i="1"/>
  <c r="R1159" i="1"/>
  <c r="Z1159" i="1"/>
  <c r="T1159" i="1"/>
  <c r="AC1151" i="1"/>
  <c r="S1151" i="1"/>
  <c r="X1151" i="1"/>
  <c r="Y1151" i="1"/>
  <c r="AA1151" i="1"/>
  <c r="Z1151" i="1"/>
  <c r="R1151" i="1"/>
  <c r="AB1151" i="1"/>
  <c r="T1151" i="1"/>
  <c r="V1151" i="1"/>
  <c r="W1151" i="1"/>
  <c r="AC1143" i="1"/>
  <c r="T1143" i="1"/>
  <c r="V1143" i="1"/>
  <c r="W1143" i="1"/>
  <c r="Y1143" i="1"/>
  <c r="X1143" i="1"/>
  <c r="Z1143" i="1"/>
  <c r="R1143" i="1"/>
  <c r="AA1143" i="1"/>
  <c r="AB1143" i="1"/>
  <c r="S1143" i="1"/>
  <c r="AC1135" i="1"/>
  <c r="T1135" i="1"/>
  <c r="V1135" i="1"/>
  <c r="W1135" i="1"/>
  <c r="Y1135" i="1"/>
  <c r="X1135" i="1"/>
  <c r="Z1135" i="1"/>
  <c r="R1135" i="1"/>
  <c r="AA1135" i="1"/>
  <c r="AB1135" i="1"/>
  <c r="S1135" i="1"/>
  <c r="AC1127" i="1"/>
  <c r="S1127" i="1"/>
  <c r="V1127" i="1"/>
  <c r="W1127" i="1"/>
  <c r="Z1127" i="1"/>
  <c r="R1127" i="1"/>
  <c r="AA1127" i="1"/>
  <c r="AB1127" i="1"/>
  <c r="Y1127" i="1"/>
  <c r="T1127" i="1"/>
  <c r="X1127" i="1"/>
  <c r="AC1119" i="1"/>
  <c r="S1119" i="1"/>
  <c r="AB1119" i="1"/>
  <c r="T1119" i="1"/>
  <c r="V1119" i="1"/>
  <c r="W1119" i="1"/>
  <c r="Y1119" i="1"/>
  <c r="X1119" i="1"/>
  <c r="Z1119" i="1"/>
  <c r="R1119" i="1"/>
  <c r="AA1119" i="1"/>
  <c r="AC1111" i="1"/>
  <c r="S1111" i="1"/>
  <c r="W1111" i="1"/>
  <c r="Y1111" i="1"/>
  <c r="X1111" i="1"/>
  <c r="Z1111" i="1"/>
  <c r="R1111" i="1"/>
  <c r="AA1111" i="1"/>
  <c r="AB1111" i="1"/>
  <c r="T1111" i="1"/>
  <c r="V1111" i="1"/>
  <c r="AC1103" i="1"/>
  <c r="S1103" i="1"/>
  <c r="W1103" i="1"/>
  <c r="Y1103" i="1"/>
  <c r="X1103" i="1"/>
  <c r="Z1103" i="1"/>
  <c r="R1103" i="1"/>
  <c r="AA1103" i="1"/>
  <c r="AB1103" i="1"/>
  <c r="T1103" i="1"/>
  <c r="V1103" i="1"/>
  <c r="AC1095" i="1"/>
  <c r="S1095" i="1"/>
  <c r="R1095" i="1"/>
  <c r="AA1095" i="1"/>
  <c r="AB1095" i="1"/>
  <c r="T1095" i="1"/>
  <c r="V1095" i="1"/>
  <c r="W1095" i="1"/>
  <c r="Y1095" i="1"/>
  <c r="X1095" i="1"/>
  <c r="Z1095" i="1"/>
  <c r="AC1087" i="1"/>
  <c r="S1087" i="1"/>
  <c r="Z1087" i="1"/>
  <c r="R1087" i="1"/>
  <c r="AA1087" i="1"/>
  <c r="AB1087" i="1"/>
  <c r="T1087" i="1"/>
  <c r="V1087" i="1"/>
  <c r="W1087" i="1"/>
  <c r="Y1087" i="1"/>
  <c r="X1087" i="1"/>
  <c r="AC1079" i="1"/>
  <c r="S1079" i="1"/>
  <c r="Y1079" i="1"/>
  <c r="X1079" i="1"/>
  <c r="Z1079" i="1"/>
  <c r="R1079" i="1"/>
  <c r="AA1079" i="1"/>
  <c r="AB1079" i="1"/>
  <c r="T1079" i="1"/>
  <c r="V1079" i="1"/>
  <c r="W1079" i="1"/>
  <c r="AC1071" i="1"/>
  <c r="S1071" i="1"/>
  <c r="AB1071" i="1"/>
  <c r="T1071" i="1"/>
  <c r="V1071" i="1"/>
  <c r="W1071" i="1"/>
  <c r="Y1071" i="1"/>
  <c r="X1071" i="1"/>
  <c r="Z1071" i="1"/>
  <c r="R1071" i="1"/>
  <c r="AA1071" i="1"/>
  <c r="AC1063" i="1"/>
  <c r="S1063" i="1"/>
  <c r="R1063" i="1"/>
  <c r="AA1063" i="1"/>
  <c r="AB1063" i="1"/>
  <c r="T1063" i="1"/>
  <c r="V1063" i="1"/>
  <c r="W1063" i="1"/>
  <c r="Y1063" i="1"/>
  <c r="X1063" i="1"/>
  <c r="Z1063" i="1"/>
  <c r="AC1055" i="1"/>
  <c r="S1055" i="1"/>
  <c r="Y1055" i="1"/>
  <c r="X1055" i="1"/>
  <c r="Z1055" i="1"/>
  <c r="R1055" i="1"/>
  <c r="AA1055" i="1"/>
  <c r="AB1055" i="1"/>
  <c r="T1055" i="1"/>
  <c r="V1055" i="1"/>
  <c r="W1055" i="1"/>
  <c r="AC1047" i="1"/>
  <c r="T1047" i="1"/>
  <c r="V1047" i="1"/>
  <c r="W1047" i="1"/>
  <c r="Y1047" i="1"/>
  <c r="X1047" i="1"/>
  <c r="Z1047" i="1"/>
  <c r="R1047" i="1"/>
  <c r="AA1047" i="1"/>
  <c r="AB1047" i="1"/>
  <c r="S1047" i="1"/>
  <c r="AC1039" i="1"/>
  <c r="S1039" i="1"/>
  <c r="R1039" i="1"/>
  <c r="AA1039" i="1"/>
  <c r="AB1039" i="1"/>
  <c r="T1039" i="1"/>
  <c r="V1039" i="1"/>
  <c r="W1039" i="1"/>
  <c r="Y1039" i="1"/>
  <c r="X1039" i="1"/>
  <c r="Z1039" i="1"/>
  <c r="AC1031" i="1"/>
  <c r="AA1031" i="1"/>
  <c r="AB1031" i="1"/>
  <c r="T1031" i="1"/>
  <c r="V1031" i="1"/>
  <c r="W1031" i="1"/>
  <c r="Y1031" i="1"/>
  <c r="X1031" i="1"/>
  <c r="Z1031" i="1"/>
  <c r="R1031" i="1"/>
  <c r="S1031" i="1"/>
  <c r="AC1023" i="1"/>
  <c r="S1023" i="1"/>
  <c r="Z1023" i="1"/>
  <c r="R1023" i="1"/>
  <c r="AA1023" i="1"/>
  <c r="AB1023" i="1"/>
  <c r="T1023" i="1"/>
  <c r="V1023" i="1"/>
  <c r="W1023" i="1"/>
  <c r="Y1023" i="1"/>
  <c r="X1023" i="1"/>
  <c r="AC1015" i="1"/>
  <c r="S1015" i="1"/>
  <c r="V1015" i="1"/>
  <c r="W1015" i="1"/>
  <c r="Y1015" i="1"/>
  <c r="X1015" i="1"/>
  <c r="Z1015" i="1"/>
  <c r="R1015" i="1"/>
  <c r="AA1015" i="1"/>
  <c r="AB1015" i="1"/>
  <c r="T1015" i="1"/>
  <c r="AC1007" i="1"/>
  <c r="S1007" i="1"/>
  <c r="AB1007" i="1"/>
  <c r="T1007" i="1"/>
  <c r="V1007" i="1"/>
  <c r="W1007" i="1"/>
  <c r="Y1007" i="1"/>
  <c r="X1007" i="1"/>
  <c r="Z1007" i="1"/>
  <c r="R1007" i="1"/>
  <c r="AA1007" i="1"/>
  <c r="AC999" i="1"/>
  <c r="S999" i="1"/>
  <c r="Z999" i="1"/>
  <c r="R999" i="1"/>
  <c r="AA999" i="1"/>
  <c r="AB999" i="1"/>
  <c r="T999" i="1"/>
  <c r="V999" i="1"/>
  <c r="W999" i="1"/>
  <c r="Y999" i="1"/>
  <c r="X999" i="1"/>
  <c r="AC991" i="1"/>
  <c r="S991" i="1"/>
  <c r="W991" i="1"/>
  <c r="Y991" i="1"/>
  <c r="X991" i="1"/>
  <c r="Z991" i="1"/>
  <c r="R991" i="1"/>
  <c r="AA991" i="1"/>
  <c r="AB991" i="1"/>
  <c r="T991" i="1"/>
  <c r="V991" i="1"/>
  <c r="AC983" i="1"/>
  <c r="S983" i="1"/>
  <c r="AB983" i="1"/>
  <c r="T983" i="1"/>
  <c r="V983" i="1"/>
  <c r="W983" i="1"/>
  <c r="Y983" i="1"/>
  <c r="X983" i="1"/>
  <c r="Z983" i="1"/>
  <c r="R983" i="1"/>
  <c r="AA983" i="1"/>
  <c r="AC975" i="1"/>
  <c r="S975" i="1"/>
  <c r="Z975" i="1"/>
  <c r="R975" i="1"/>
  <c r="AA975" i="1"/>
  <c r="AB975" i="1"/>
  <c r="T975" i="1"/>
  <c r="V975" i="1"/>
  <c r="W975" i="1"/>
  <c r="Y975" i="1"/>
  <c r="X975" i="1"/>
  <c r="AC967" i="1"/>
  <c r="S967" i="1"/>
  <c r="W967" i="1"/>
  <c r="Z967" i="1"/>
  <c r="X967" i="1"/>
  <c r="R967" i="1"/>
  <c r="AA967" i="1"/>
  <c r="AB967" i="1"/>
  <c r="T967" i="1"/>
  <c r="V967" i="1"/>
  <c r="Y967" i="1"/>
  <c r="AC959" i="1"/>
  <c r="S959" i="1"/>
  <c r="AA959" i="1"/>
  <c r="AB959" i="1"/>
  <c r="Z959" i="1"/>
  <c r="T959" i="1"/>
  <c r="V959" i="1"/>
  <c r="W959" i="1"/>
  <c r="Y959" i="1"/>
  <c r="X959" i="1"/>
  <c r="R959" i="1"/>
  <c r="AC951" i="1"/>
  <c r="S951" i="1"/>
  <c r="Y951" i="1"/>
  <c r="W951" i="1"/>
  <c r="Z951" i="1"/>
  <c r="X951" i="1"/>
  <c r="R951" i="1"/>
  <c r="AA951" i="1"/>
  <c r="AB951" i="1"/>
  <c r="T951" i="1"/>
  <c r="V951" i="1"/>
  <c r="AC943" i="1"/>
  <c r="S943" i="1"/>
  <c r="AB943" i="1"/>
  <c r="Z943" i="1"/>
  <c r="T943" i="1"/>
  <c r="V943" i="1"/>
  <c r="W943" i="1"/>
  <c r="Y943" i="1"/>
  <c r="X943" i="1"/>
  <c r="R943" i="1"/>
  <c r="AA943" i="1"/>
  <c r="AC935" i="1"/>
  <c r="S935" i="1"/>
  <c r="X935" i="1"/>
  <c r="Y935" i="1"/>
  <c r="Z935" i="1"/>
  <c r="R935" i="1"/>
  <c r="AA935" i="1"/>
  <c r="AB935" i="1"/>
  <c r="T935" i="1"/>
  <c r="W935" i="1"/>
  <c r="V935" i="1"/>
  <c r="AC927" i="1"/>
  <c r="S927" i="1"/>
  <c r="Y927" i="1"/>
  <c r="Z927" i="1"/>
  <c r="R927" i="1"/>
  <c r="AA927" i="1"/>
  <c r="AB927" i="1"/>
  <c r="V927" i="1"/>
  <c r="W927" i="1"/>
  <c r="T927" i="1"/>
  <c r="X927" i="1"/>
  <c r="AC919" i="1"/>
  <c r="S919" i="1"/>
  <c r="R919" i="1"/>
  <c r="AA919" i="1"/>
  <c r="AB919" i="1"/>
  <c r="T919" i="1"/>
  <c r="W919" i="1"/>
  <c r="V919" i="1"/>
  <c r="X919" i="1"/>
  <c r="Y919" i="1"/>
  <c r="Z919" i="1"/>
  <c r="AC911" i="1"/>
  <c r="S911" i="1"/>
  <c r="AA911" i="1"/>
  <c r="AB911" i="1"/>
  <c r="T911" i="1"/>
  <c r="W911" i="1"/>
  <c r="V911" i="1"/>
  <c r="X911" i="1"/>
  <c r="Y911" i="1"/>
  <c r="Z911" i="1"/>
  <c r="R911" i="1"/>
  <c r="AC903" i="1"/>
  <c r="AA903" i="1"/>
  <c r="AB903" i="1"/>
  <c r="T903" i="1"/>
  <c r="W903" i="1"/>
  <c r="V903" i="1"/>
  <c r="X903" i="1"/>
  <c r="Y903" i="1"/>
  <c r="Z903" i="1"/>
  <c r="R903" i="1"/>
  <c r="S903" i="1"/>
  <c r="AC895" i="1"/>
  <c r="S895" i="1"/>
  <c r="Y895" i="1"/>
  <c r="Z895" i="1"/>
  <c r="R895" i="1"/>
  <c r="AA895" i="1"/>
  <c r="AB895" i="1"/>
  <c r="V895" i="1"/>
  <c r="W895" i="1"/>
  <c r="T895" i="1"/>
  <c r="X895" i="1"/>
  <c r="AC887" i="1"/>
  <c r="S887" i="1"/>
  <c r="AB887" i="1"/>
  <c r="T887" i="1"/>
  <c r="W887" i="1"/>
  <c r="V887" i="1"/>
  <c r="X887" i="1"/>
  <c r="Y887" i="1"/>
  <c r="Z887" i="1"/>
  <c r="R887" i="1"/>
  <c r="AA887" i="1"/>
  <c r="AC879" i="1"/>
  <c r="S879" i="1"/>
  <c r="Y879" i="1"/>
  <c r="Z879" i="1"/>
  <c r="R879" i="1"/>
  <c r="AA879" i="1"/>
  <c r="AB879" i="1"/>
  <c r="T879" i="1"/>
  <c r="W879" i="1"/>
  <c r="V879" i="1"/>
  <c r="X879" i="1"/>
  <c r="AC871" i="1"/>
  <c r="S871" i="1"/>
  <c r="W871" i="1"/>
  <c r="V871" i="1"/>
  <c r="X871" i="1"/>
  <c r="Y871" i="1"/>
  <c r="Z871" i="1"/>
  <c r="R871" i="1"/>
  <c r="AA871" i="1"/>
  <c r="AB871" i="1"/>
  <c r="T871" i="1"/>
  <c r="AC863" i="1"/>
  <c r="S863" i="1"/>
  <c r="V863" i="1"/>
  <c r="W863" i="1"/>
  <c r="T863" i="1"/>
  <c r="X863" i="1"/>
  <c r="Y863" i="1"/>
  <c r="Z863" i="1"/>
  <c r="R863" i="1"/>
  <c r="AA863" i="1"/>
  <c r="AB863" i="1"/>
  <c r="AC855" i="1"/>
  <c r="S855" i="1"/>
  <c r="W855" i="1"/>
  <c r="V855" i="1"/>
  <c r="X855" i="1"/>
  <c r="Y855" i="1"/>
  <c r="Z855" i="1"/>
  <c r="R855" i="1"/>
  <c r="AA855" i="1"/>
  <c r="AB855" i="1"/>
  <c r="T855" i="1"/>
  <c r="AC847" i="1"/>
  <c r="S847" i="1"/>
  <c r="AB847" i="1"/>
  <c r="T847" i="1"/>
  <c r="W847" i="1"/>
  <c r="V847" i="1"/>
  <c r="X847" i="1"/>
  <c r="Y847" i="1"/>
  <c r="Z847" i="1"/>
  <c r="R847" i="1"/>
  <c r="AA847" i="1"/>
  <c r="AC839" i="1"/>
  <c r="S839" i="1"/>
  <c r="Y839" i="1"/>
  <c r="Z839" i="1"/>
  <c r="R839" i="1"/>
  <c r="AA839" i="1"/>
  <c r="AB839" i="1"/>
  <c r="T839" i="1"/>
  <c r="W839" i="1"/>
  <c r="V839" i="1"/>
  <c r="X839" i="1"/>
  <c r="AC831" i="1"/>
  <c r="S831" i="1"/>
  <c r="AA831" i="1"/>
  <c r="AB831" i="1"/>
  <c r="V831" i="1"/>
  <c r="W831" i="1"/>
  <c r="T831" i="1"/>
  <c r="X831" i="1"/>
  <c r="Y831" i="1"/>
  <c r="Z831" i="1"/>
  <c r="R831" i="1"/>
  <c r="AC823" i="1"/>
  <c r="S823" i="1"/>
  <c r="AB823" i="1"/>
  <c r="T823" i="1"/>
  <c r="W823" i="1"/>
  <c r="V823" i="1"/>
  <c r="X823" i="1"/>
  <c r="Y823" i="1"/>
  <c r="Z823" i="1"/>
  <c r="R823" i="1"/>
  <c r="AA823" i="1"/>
  <c r="AC815" i="1"/>
  <c r="S815" i="1"/>
  <c r="X815" i="1"/>
  <c r="Y815" i="1"/>
  <c r="Z815" i="1"/>
  <c r="R815" i="1"/>
  <c r="AA815" i="1"/>
  <c r="AB815" i="1"/>
  <c r="T815" i="1"/>
  <c r="W815" i="1"/>
  <c r="V815" i="1"/>
  <c r="AC807" i="1"/>
  <c r="S807" i="1"/>
  <c r="W807" i="1"/>
  <c r="V807" i="1"/>
  <c r="X807" i="1"/>
  <c r="Y807" i="1"/>
  <c r="Z807" i="1"/>
  <c r="R807" i="1"/>
  <c r="AA807" i="1"/>
  <c r="AB807" i="1"/>
  <c r="T807" i="1"/>
  <c r="AC799" i="1"/>
  <c r="S799" i="1"/>
  <c r="V799" i="1"/>
  <c r="W799" i="1"/>
  <c r="T799" i="1"/>
  <c r="X799" i="1"/>
  <c r="Y799" i="1"/>
  <c r="Z799" i="1"/>
  <c r="R799" i="1"/>
  <c r="AA799" i="1"/>
  <c r="AB799" i="1"/>
  <c r="AC791" i="1"/>
  <c r="S791" i="1"/>
  <c r="W791" i="1"/>
  <c r="V791" i="1"/>
  <c r="X791" i="1"/>
  <c r="Y791" i="1"/>
  <c r="Z791" i="1"/>
  <c r="R791" i="1"/>
  <c r="AA791" i="1"/>
  <c r="AB791" i="1"/>
  <c r="T791" i="1"/>
  <c r="AC783" i="1"/>
  <c r="S783" i="1"/>
  <c r="X783" i="1"/>
  <c r="Y783" i="1"/>
  <c r="Z783" i="1"/>
  <c r="R783" i="1"/>
  <c r="AA783" i="1"/>
  <c r="AB783" i="1"/>
  <c r="T783" i="1"/>
  <c r="W783" i="1"/>
  <c r="V783" i="1"/>
  <c r="AC775" i="1"/>
  <c r="S775" i="1"/>
  <c r="Z775" i="1"/>
  <c r="R775" i="1"/>
  <c r="AA775" i="1"/>
  <c r="AB775" i="1"/>
  <c r="T775" i="1"/>
  <c r="W775" i="1"/>
  <c r="V775" i="1"/>
  <c r="X775" i="1"/>
  <c r="Y775" i="1"/>
  <c r="AC767" i="1"/>
  <c r="R767" i="1"/>
  <c r="AA767" i="1"/>
  <c r="AB767" i="1"/>
  <c r="V767" i="1"/>
  <c r="W767" i="1"/>
  <c r="T767" i="1"/>
  <c r="X767" i="1"/>
  <c r="Y767" i="1"/>
  <c r="Z767" i="1"/>
  <c r="S767" i="1"/>
  <c r="AC759" i="1"/>
  <c r="S759" i="1"/>
  <c r="X759" i="1"/>
  <c r="R759" i="1"/>
  <c r="AA759" i="1"/>
  <c r="AB759" i="1"/>
  <c r="T759" i="1"/>
  <c r="V759" i="1"/>
  <c r="Y759" i="1"/>
  <c r="W759" i="1"/>
  <c r="Z759" i="1"/>
  <c r="AC751" i="1"/>
  <c r="S751" i="1"/>
  <c r="W751" i="1"/>
  <c r="Z751" i="1"/>
  <c r="X751" i="1"/>
  <c r="R751" i="1"/>
  <c r="AA751" i="1"/>
  <c r="AB751" i="1"/>
  <c r="T751" i="1"/>
  <c r="V751" i="1"/>
  <c r="Y751" i="1"/>
  <c r="AC743" i="1"/>
  <c r="W743" i="1"/>
  <c r="V743" i="1"/>
  <c r="X743" i="1"/>
  <c r="R743" i="1"/>
  <c r="AA743" i="1"/>
  <c r="AB743" i="1"/>
  <c r="T743" i="1"/>
  <c r="Y743" i="1"/>
  <c r="Z743" i="1"/>
  <c r="S743" i="1"/>
  <c r="AC735" i="1"/>
  <c r="T735" i="1"/>
  <c r="Z735" i="1"/>
  <c r="V735" i="1"/>
  <c r="W735" i="1"/>
  <c r="Y735" i="1"/>
  <c r="X735" i="1"/>
  <c r="R735" i="1"/>
  <c r="AA735" i="1"/>
  <c r="AB735" i="1"/>
  <c r="S735" i="1"/>
  <c r="AC727" i="1"/>
  <c r="S727" i="1"/>
  <c r="X727" i="1"/>
  <c r="Y727" i="1"/>
  <c r="Z727" i="1"/>
  <c r="R727" i="1"/>
  <c r="AA727" i="1"/>
  <c r="AB727" i="1"/>
  <c r="T727" i="1"/>
  <c r="W727" i="1"/>
  <c r="V727" i="1"/>
  <c r="AC719" i="1"/>
  <c r="AA719" i="1"/>
  <c r="AB719" i="1"/>
  <c r="T719" i="1"/>
  <c r="W719" i="1"/>
  <c r="V719" i="1"/>
  <c r="X719" i="1"/>
  <c r="Y719" i="1"/>
  <c r="Z719" i="1"/>
  <c r="R719" i="1"/>
  <c r="S719" i="1"/>
  <c r="AC711" i="1"/>
  <c r="S711" i="1"/>
  <c r="R711" i="1"/>
  <c r="AA711" i="1"/>
  <c r="AB711" i="1"/>
  <c r="T711" i="1"/>
  <c r="W711" i="1"/>
  <c r="V711" i="1"/>
  <c r="X711" i="1"/>
  <c r="Y711" i="1"/>
  <c r="Z711" i="1"/>
  <c r="AC703" i="1"/>
  <c r="S703" i="1"/>
  <c r="AB703" i="1"/>
  <c r="T703" i="1"/>
  <c r="W703" i="1"/>
  <c r="V703" i="1"/>
  <c r="X703" i="1"/>
  <c r="Y703" i="1"/>
  <c r="Z703" i="1"/>
  <c r="R703" i="1"/>
  <c r="AA703" i="1"/>
  <c r="AC695" i="1"/>
  <c r="S695" i="1"/>
  <c r="X695" i="1"/>
  <c r="Y695" i="1"/>
  <c r="Z695" i="1"/>
  <c r="R695" i="1"/>
  <c r="AA695" i="1"/>
  <c r="AB695" i="1"/>
  <c r="T695" i="1"/>
  <c r="V695" i="1"/>
  <c r="W695" i="1"/>
  <c r="AC687" i="1"/>
  <c r="S687" i="1"/>
  <c r="X687" i="1"/>
  <c r="Y687" i="1"/>
  <c r="Z687" i="1"/>
  <c r="R687" i="1"/>
  <c r="AA687" i="1"/>
  <c r="AB687" i="1"/>
  <c r="T687" i="1"/>
  <c r="W687" i="1"/>
  <c r="V687" i="1"/>
  <c r="AC679" i="1"/>
  <c r="S679" i="1"/>
  <c r="AB679" i="1"/>
  <c r="T679" i="1"/>
  <c r="W679" i="1"/>
  <c r="V679" i="1"/>
  <c r="X679" i="1"/>
  <c r="Y679" i="1"/>
  <c r="Z679" i="1"/>
  <c r="R679" i="1"/>
  <c r="AA679" i="1"/>
  <c r="AC671" i="1"/>
  <c r="S671" i="1"/>
  <c r="R671" i="1"/>
  <c r="AA671" i="1"/>
  <c r="AB671" i="1"/>
  <c r="T671" i="1"/>
  <c r="W671" i="1"/>
  <c r="V671" i="1"/>
  <c r="X671" i="1"/>
  <c r="Y671" i="1"/>
  <c r="Z671" i="1"/>
  <c r="AC663" i="1"/>
  <c r="S663" i="1"/>
  <c r="W663" i="1"/>
  <c r="V663" i="1"/>
  <c r="X663" i="1"/>
  <c r="Y663" i="1"/>
  <c r="Z663" i="1"/>
  <c r="R663" i="1"/>
  <c r="AA663" i="1"/>
  <c r="AB663" i="1"/>
  <c r="T663" i="1"/>
  <c r="AC655" i="1"/>
  <c r="S655" i="1"/>
  <c r="AB655" i="1"/>
  <c r="T655" i="1"/>
  <c r="W655" i="1"/>
  <c r="V655" i="1"/>
  <c r="X655" i="1"/>
  <c r="Y655" i="1"/>
  <c r="Z655" i="1"/>
  <c r="R655" i="1"/>
  <c r="AA655" i="1"/>
  <c r="AC647" i="1"/>
  <c r="S647" i="1"/>
  <c r="W647" i="1"/>
  <c r="V647" i="1"/>
  <c r="X647" i="1"/>
  <c r="Y647" i="1"/>
  <c r="Z647" i="1"/>
  <c r="R647" i="1"/>
  <c r="AA647" i="1"/>
  <c r="AB647" i="1"/>
  <c r="T647" i="1"/>
  <c r="AC639" i="1"/>
  <c r="S639" i="1"/>
  <c r="AB639" i="1"/>
  <c r="T639" i="1"/>
  <c r="W639" i="1"/>
  <c r="V639" i="1"/>
  <c r="X639" i="1"/>
  <c r="Y639" i="1"/>
  <c r="Z639" i="1"/>
  <c r="R639" i="1"/>
  <c r="AA639" i="1"/>
  <c r="AC631" i="1"/>
  <c r="S631" i="1"/>
  <c r="Y631" i="1"/>
  <c r="Z631" i="1"/>
  <c r="R631" i="1"/>
  <c r="AA631" i="1"/>
  <c r="AB631" i="1"/>
  <c r="T631" i="1"/>
  <c r="W631" i="1"/>
  <c r="V631" i="1"/>
  <c r="X631" i="1"/>
  <c r="AC623" i="1"/>
  <c r="S623" i="1"/>
  <c r="AB623" i="1"/>
  <c r="T623" i="1"/>
  <c r="W623" i="1"/>
  <c r="V623" i="1"/>
  <c r="X623" i="1"/>
  <c r="Y623" i="1"/>
  <c r="Z623" i="1"/>
  <c r="R623" i="1"/>
  <c r="AA623" i="1"/>
  <c r="AC615" i="1"/>
  <c r="S615" i="1"/>
  <c r="AB615" i="1"/>
  <c r="T615" i="1"/>
  <c r="W615" i="1"/>
  <c r="V615" i="1"/>
  <c r="X615" i="1"/>
  <c r="Y615" i="1"/>
  <c r="Z615" i="1"/>
  <c r="R615" i="1"/>
  <c r="AA615" i="1"/>
  <c r="AC607" i="1"/>
  <c r="S607" i="1"/>
  <c r="R607" i="1"/>
  <c r="AA607" i="1"/>
  <c r="AB607" i="1"/>
  <c r="T607" i="1"/>
  <c r="W607" i="1"/>
  <c r="V607" i="1"/>
  <c r="X607" i="1"/>
  <c r="Y607" i="1"/>
  <c r="Z607" i="1"/>
  <c r="AC599" i="1"/>
  <c r="S599" i="1"/>
  <c r="W599" i="1"/>
  <c r="V599" i="1"/>
  <c r="X599" i="1"/>
  <c r="Y599" i="1"/>
  <c r="Z599" i="1"/>
  <c r="R599" i="1"/>
  <c r="AA599" i="1"/>
  <c r="AB599" i="1"/>
  <c r="T599" i="1"/>
  <c r="AC591" i="1"/>
  <c r="S591" i="1"/>
  <c r="W591" i="1"/>
  <c r="V591" i="1"/>
  <c r="X591" i="1"/>
  <c r="Y591" i="1"/>
  <c r="Z591" i="1"/>
  <c r="R591" i="1"/>
  <c r="AA591" i="1"/>
  <c r="AB591" i="1"/>
  <c r="T591" i="1"/>
  <c r="AC583" i="1"/>
  <c r="S583" i="1"/>
  <c r="Z583" i="1"/>
  <c r="R583" i="1"/>
  <c r="AA583" i="1"/>
  <c r="T583" i="1"/>
  <c r="X583" i="1"/>
  <c r="Y583" i="1"/>
  <c r="V583" i="1"/>
  <c r="AB583" i="1"/>
  <c r="W583" i="1"/>
  <c r="AC575" i="1"/>
  <c r="S575" i="1"/>
  <c r="R575" i="1"/>
  <c r="AA575" i="1"/>
  <c r="AB575" i="1"/>
  <c r="T575" i="1"/>
  <c r="X575" i="1"/>
  <c r="V575" i="1"/>
  <c r="Y575" i="1"/>
  <c r="W575" i="1"/>
  <c r="Z575" i="1"/>
  <c r="AC567" i="1"/>
  <c r="Z567" i="1"/>
  <c r="R567" i="1"/>
  <c r="AA567" i="1"/>
  <c r="T567" i="1"/>
  <c r="X567" i="1"/>
  <c r="Y567" i="1"/>
  <c r="V567" i="1"/>
  <c r="AB567" i="1"/>
  <c r="W567" i="1"/>
  <c r="S567" i="1"/>
  <c r="AC559" i="1"/>
  <c r="Z559" i="1"/>
  <c r="R559" i="1"/>
  <c r="AA559" i="1"/>
  <c r="AB559" i="1"/>
  <c r="T559" i="1"/>
  <c r="X559" i="1"/>
  <c r="V559" i="1"/>
  <c r="Y559" i="1"/>
  <c r="W559" i="1"/>
  <c r="S559" i="1"/>
  <c r="AC551" i="1"/>
  <c r="S551" i="1"/>
  <c r="R551" i="1"/>
  <c r="AA551" i="1"/>
  <c r="T551" i="1"/>
  <c r="V551" i="1"/>
  <c r="AB551" i="1"/>
  <c r="W551" i="1"/>
  <c r="X551" i="1"/>
  <c r="Y551" i="1"/>
  <c r="Z551" i="1"/>
  <c r="AC543" i="1"/>
  <c r="S543" i="1"/>
  <c r="V543" i="1"/>
  <c r="AB543" i="1"/>
  <c r="W543" i="1"/>
  <c r="X543" i="1"/>
  <c r="Y543" i="1"/>
  <c r="Z543" i="1"/>
  <c r="R543" i="1"/>
  <c r="AA543" i="1"/>
  <c r="T543" i="1"/>
  <c r="AC535" i="1"/>
  <c r="S535" i="1"/>
  <c r="Z535" i="1"/>
  <c r="R535" i="1"/>
  <c r="AA535" i="1"/>
  <c r="T535" i="1"/>
  <c r="V535" i="1"/>
  <c r="AB535" i="1"/>
  <c r="W535" i="1"/>
  <c r="X535" i="1"/>
  <c r="Y535" i="1"/>
  <c r="AC527" i="1"/>
  <c r="S527" i="1"/>
  <c r="X527" i="1"/>
  <c r="Y527" i="1"/>
  <c r="Z527" i="1"/>
  <c r="R527" i="1"/>
  <c r="AA527" i="1"/>
  <c r="T527" i="1"/>
  <c r="V527" i="1"/>
  <c r="AB527" i="1"/>
  <c r="W527" i="1"/>
  <c r="AC519" i="1"/>
  <c r="S519" i="1"/>
  <c r="T519" i="1"/>
  <c r="V519" i="1"/>
  <c r="AB519" i="1"/>
  <c r="W519" i="1"/>
  <c r="X519" i="1"/>
  <c r="Y519" i="1"/>
  <c r="Z519" i="1"/>
  <c r="R519" i="1"/>
  <c r="AA519" i="1"/>
  <c r="AC511" i="1"/>
  <c r="S511" i="1"/>
  <c r="Y511" i="1"/>
  <c r="Z511" i="1"/>
  <c r="R511" i="1"/>
  <c r="AA511" i="1"/>
  <c r="T511" i="1"/>
  <c r="V511" i="1"/>
  <c r="AB511" i="1"/>
  <c r="W511" i="1"/>
  <c r="X511" i="1"/>
  <c r="AC503" i="1"/>
  <c r="S503" i="1"/>
  <c r="R503" i="1"/>
  <c r="AA503" i="1"/>
  <c r="T503" i="1"/>
  <c r="V503" i="1"/>
  <c r="AB503" i="1"/>
  <c r="W503" i="1"/>
  <c r="X503" i="1"/>
  <c r="Y503" i="1"/>
  <c r="Z503" i="1"/>
  <c r="AC495" i="1"/>
  <c r="S495" i="1"/>
  <c r="W495" i="1"/>
  <c r="X495" i="1"/>
  <c r="Y495" i="1"/>
  <c r="Z495" i="1"/>
  <c r="R495" i="1"/>
  <c r="AA495" i="1"/>
  <c r="T495" i="1"/>
  <c r="V495" i="1"/>
  <c r="AB495" i="1"/>
  <c r="AC487" i="1"/>
  <c r="S487" i="1"/>
  <c r="T487" i="1"/>
  <c r="V487" i="1"/>
  <c r="AB487" i="1"/>
  <c r="W487" i="1"/>
  <c r="X487" i="1"/>
  <c r="Y487" i="1"/>
  <c r="Z487" i="1"/>
  <c r="R487" i="1"/>
  <c r="AA487" i="1"/>
  <c r="AC479" i="1"/>
  <c r="S479" i="1"/>
  <c r="R479" i="1"/>
  <c r="AA479" i="1"/>
  <c r="T479" i="1"/>
  <c r="V479" i="1"/>
  <c r="AB479" i="1"/>
  <c r="W479" i="1"/>
  <c r="X479" i="1"/>
  <c r="Y479" i="1"/>
  <c r="Z479" i="1"/>
  <c r="AC471" i="1"/>
  <c r="V471" i="1"/>
  <c r="AB471" i="1"/>
  <c r="W471" i="1"/>
  <c r="X471" i="1"/>
  <c r="Y471" i="1"/>
  <c r="Z471" i="1"/>
  <c r="R471" i="1"/>
  <c r="AA471" i="1"/>
  <c r="T471" i="1"/>
  <c r="S471" i="1"/>
  <c r="AC463" i="1"/>
  <c r="S463" i="1"/>
  <c r="T463" i="1"/>
  <c r="V463" i="1"/>
  <c r="AB463" i="1"/>
  <c r="W463" i="1"/>
  <c r="X463" i="1"/>
  <c r="Y463" i="1"/>
  <c r="Z463" i="1"/>
  <c r="R463" i="1"/>
  <c r="AA463" i="1"/>
  <c r="AC455" i="1"/>
  <c r="AA455" i="1"/>
  <c r="T455" i="1"/>
  <c r="V455" i="1"/>
  <c r="AB455" i="1"/>
  <c r="W455" i="1"/>
  <c r="X455" i="1"/>
  <c r="Y455" i="1"/>
  <c r="Z455" i="1"/>
  <c r="R455" i="1"/>
  <c r="S455" i="1"/>
  <c r="AC447" i="1"/>
  <c r="S447" i="1"/>
  <c r="AA447" i="1"/>
  <c r="T447" i="1"/>
  <c r="V447" i="1"/>
  <c r="AB447" i="1"/>
  <c r="W447" i="1"/>
  <c r="X447" i="1"/>
  <c r="Y447" i="1"/>
  <c r="Z447" i="1"/>
  <c r="R447" i="1"/>
  <c r="AC439" i="1"/>
  <c r="S439" i="1"/>
  <c r="Y439" i="1"/>
  <c r="Z439" i="1"/>
  <c r="R439" i="1"/>
  <c r="AA439" i="1"/>
  <c r="T439" i="1"/>
  <c r="V439" i="1"/>
  <c r="AB439" i="1"/>
  <c r="W439" i="1"/>
  <c r="X439" i="1"/>
  <c r="AC431" i="1"/>
  <c r="S431" i="1"/>
  <c r="W431" i="1"/>
  <c r="X431" i="1"/>
  <c r="Y431" i="1"/>
  <c r="Z431" i="1"/>
  <c r="R431" i="1"/>
  <c r="AA431" i="1"/>
  <c r="T431" i="1"/>
  <c r="V431" i="1"/>
  <c r="AB431" i="1"/>
  <c r="AC423" i="1"/>
  <c r="S423" i="1"/>
  <c r="AA423" i="1"/>
  <c r="T423" i="1"/>
  <c r="V423" i="1"/>
  <c r="AB423" i="1"/>
  <c r="W423" i="1"/>
  <c r="X423" i="1"/>
  <c r="Y423" i="1"/>
  <c r="Z423" i="1"/>
  <c r="R423" i="1"/>
  <c r="AC415" i="1"/>
  <c r="S415" i="1"/>
  <c r="Z415" i="1"/>
  <c r="R415" i="1"/>
  <c r="AA415" i="1"/>
  <c r="T415" i="1"/>
  <c r="V415" i="1"/>
  <c r="AB415" i="1"/>
  <c r="W415" i="1"/>
  <c r="X415" i="1"/>
  <c r="Y415" i="1"/>
  <c r="AC407" i="1"/>
  <c r="S407" i="1"/>
  <c r="W407" i="1"/>
  <c r="X407" i="1"/>
  <c r="Y407" i="1"/>
  <c r="Z407" i="1"/>
  <c r="R407" i="1"/>
  <c r="AA407" i="1"/>
  <c r="T407" i="1"/>
  <c r="AB407" i="1"/>
  <c r="V407" i="1"/>
  <c r="AC399" i="1"/>
  <c r="S399" i="1"/>
  <c r="V399" i="1"/>
  <c r="W399" i="1"/>
  <c r="AA399" i="1"/>
  <c r="T399" i="1"/>
  <c r="AB399" i="1"/>
  <c r="X399" i="1"/>
  <c r="Y399" i="1"/>
  <c r="Z399" i="1"/>
  <c r="R399" i="1"/>
  <c r="AC391" i="1"/>
  <c r="S391" i="1"/>
  <c r="R391" i="1"/>
  <c r="AA391" i="1"/>
  <c r="T391" i="1"/>
  <c r="V391" i="1"/>
  <c r="AB391" i="1"/>
  <c r="W391" i="1"/>
  <c r="X391" i="1"/>
  <c r="Y391" i="1"/>
  <c r="Z391" i="1"/>
  <c r="AC383" i="1"/>
  <c r="S383" i="1"/>
  <c r="T383" i="1"/>
  <c r="V383" i="1"/>
  <c r="AB383" i="1"/>
  <c r="W383" i="1"/>
  <c r="X383" i="1"/>
  <c r="Y383" i="1"/>
  <c r="Z383" i="1"/>
  <c r="R383" i="1"/>
  <c r="AA383" i="1"/>
  <c r="AC375" i="1"/>
  <c r="S375" i="1"/>
  <c r="V375" i="1"/>
  <c r="AB375" i="1"/>
  <c r="W375" i="1"/>
  <c r="X375" i="1"/>
  <c r="Y375" i="1"/>
  <c r="Z375" i="1"/>
  <c r="R375" i="1"/>
  <c r="AA375" i="1"/>
  <c r="T375" i="1"/>
  <c r="AC367" i="1"/>
  <c r="S367" i="1"/>
  <c r="Y367" i="1"/>
  <c r="Z367" i="1"/>
  <c r="R367" i="1"/>
  <c r="AA367" i="1"/>
  <c r="T367" i="1"/>
  <c r="V367" i="1"/>
  <c r="AB367" i="1"/>
  <c r="W367" i="1"/>
  <c r="X367" i="1"/>
  <c r="AC359" i="1"/>
  <c r="S359" i="1"/>
  <c r="Y359" i="1"/>
  <c r="AB359" i="1"/>
  <c r="T359" i="1"/>
  <c r="V359" i="1"/>
  <c r="R359" i="1"/>
  <c r="W359" i="1"/>
  <c r="Z359" i="1"/>
  <c r="X359" i="1"/>
  <c r="AA359" i="1"/>
  <c r="AC351" i="1"/>
  <c r="S351" i="1"/>
  <c r="X351" i="1"/>
  <c r="AA351" i="1"/>
  <c r="Y351" i="1"/>
  <c r="AB351" i="1"/>
  <c r="T351" i="1"/>
  <c r="V351" i="1"/>
  <c r="R351" i="1"/>
  <c r="W351" i="1"/>
  <c r="Z351" i="1"/>
  <c r="AC343" i="1"/>
  <c r="S343" i="1"/>
  <c r="Y343" i="1"/>
  <c r="AB343" i="1"/>
  <c r="T343" i="1"/>
  <c r="V343" i="1"/>
  <c r="R343" i="1"/>
  <c r="W343" i="1"/>
  <c r="Z343" i="1"/>
  <c r="X343" i="1"/>
  <c r="AA343" i="1"/>
  <c r="AC335" i="1"/>
  <c r="S335" i="1"/>
  <c r="V335" i="1"/>
  <c r="X335" i="1"/>
  <c r="W335" i="1"/>
  <c r="Y335" i="1"/>
  <c r="Z335" i="1"/>
  <c r="R335" i="1"/>
  <c r="AA335" i="1"/>
  <c r="AB335" i="1"/>
  <c r="T335" i="1"/>
  <c r="AC327" i="1"/>
  <c r="S327" i="1"/>
  <c r="AA327" i="1"/>
  <c r="AB327" i="1"/>
  <c r="T327" i="1"/>
  <c r="V327" i="1"/>
  <c r="X327" i="1"/>
  <c r="W327" i="1"/>
  <c r="Y327" i="1"/>
  <c r="Z327" i="1"/>
  <c r="R327" i="1"/>
  <c r="AC319" i="1"/>
  <c r="S319" i="1"/>
  <c r="T319" i="1"/>
  <c r="V319" i="1"/>
  <c r="X319" i="1"/>
  <c r="W319" i="1"/>
  <c r="Y319" i="1"/>
  <c r="Z319" i="1"/>
  <c r="R319" i="1"/>
  <c r="AA319" i="1"/>
  <c r="AB319" i="1"/>
  <c r="AC311" i="1"/>
  <c r="S311" i="1"/>
  <c r="V311" i="1"/>
  <c r="X311" i="1"/>
  <c r="W311" i="1"/>
  <c r="Y311" i="1"/>
  <c r="Z311" i="1"/>
  <c r="R311" i="1"/>
  <c r="AA311" i="1"/>
  <c r="AB311" i="1"/>
  <c r="T311" i="1"/>
  <c r="AC303" i="1"/>
  <c r="S303" i="1"/>
  <c r="Z303" i="1"/>
  <c r="R303" i="1"/>
  <c r="AA303" i="1"/>
  <c r="AB303" i="1"/>
  <c r="T303" i="1"/>
  <c r="V303" i="1"/>
  <c r="X303" i="1"/>
  <c r="W303" i="1"/>
  <c r="Y303" i="1"/>
  <c r="AC295" i="1"/>
  <c r="S295" i="1"/>
  <c r="Y295" i="1"/>
  <c r="Z295" i="1"/>
  <c r="R295" i="1"/>
  <c r="AA295" i="1"/>
  <c r="AB295" i="1"/>
  <c r="T295" i="1"/>
  <c r="X295" i="1"/>
  <c r="V295" i="1"/>
  <c r="W295" i="1"/>
  <c r="AC287" i="1"/>
  <c r="S287" i="1"/>
  <c r="X287" i="1"/>
  <c r="W287" i="1"/>
  <c r="Y287" i="1"/>
  <c r="Z287" i="1"/>
  <c r="R287" i="1"/>
  <c r="AA287" i="1"/>
  <c r="AB287" i="1"/>
  <c r="T287" i="1"/>
  <c r="V287" i="1"/>
  <c r="AC279" i="1"/>
  <c r="S279" i="1"/>
  <c r="Y279" i="1"/>
  <c r="Z279" i="1"/>
  <c r="R279" i="1"/>
  <c r="AA279" i="1"/>
  <c r="AB279" i="1"/>
  <c r="T279" i="1"/>
  <c r="V279" i="1"/>
  <c r="X279" i="1"/>
  <c r="W279" i="1"/>
  <c r="AC271" i="1"/>
  <c r="S271" i="1"/>
  <c r="Z271" i="1"/>
  <c r="R271" i="1"/>
  <c r="AA271" i="1"/>
  <c r="AB271" i="1"/>
  <c r="T271" i="1"/>
  <c r="V271" i="1"/>
  <c r="X271" i="1"/>
  <c r="W271" i="1"/>
  <c r="Y271" i="1"/>
  <c r="AC263" i="1"/>
  <c r="S263" i="1"/>
  <c r="AB263" i="1"/>
  <c r="T263" i="1"/>
  <c r="V263" i="1"/>
  <c r="X263" i="1"/>
  <c r="W263" i="1"/>
  <c r="Y263" i="1"/>
  <c r="Z263" i="1"/>
  <c r="R263" i="1"/>
  <c r="AA263" i="1"/>
  <c r="AC255" i="1"/>
  <c r="AB255" i="1"/>
  <c r="T255" i="1"/>
  <c r="V255" i="1"/>
  <c r="X255" i="1"/>
  <c r="W255" i="1"/>
  <c r="Y255" i="1"/>
  <c r="Z255" i="1"/>
  <c r="R255" i="1"/>
  <c r="AA255" i="1"/>
  <c r="S255" i="1"/>
  <c r="AC247" i="1"/>
  <c r="S247" i="1"/>
  <c r="T247" i="1"/>
  <c r="V247" i="1"/>
  <c r="W247" i="1"/>
  <c r="X247" i="1"/>
  <c r="AA247" i="1"/>
  <c r="AB247" i="1"/>
  <c r="Y247" i="1"/>
  <c r="R247" i="1"/>
  <c r="Z247" i="1"/>
  <c r="AC239" i="1"/>
  <c r="S239" i="1"/>
  <c r="Z239" i="1"/>
  <c r="AB239" i="1"/>
  <c r="T239" i="1"/>
  <c r="V239" i="1"/>
  <c r="W239" i="1"/>
  <c r="X239" i="1"/>
  <c r="AA239" i="1"/>
  <c r="Y239" i="1"/>
  <c r="R239" i="1"/>
  <c r="AC231" i="1"/>
  <c r="V231" i="1"/>
  <c r="W231" i="1"/>
  <c r="Y231" i="1"/>
  <c r="X231" i="1"/>
  <c r="Z231" i="1"/>
  <c r="R231" i="1"/>
  <c r="AA231" i="1"/>
  <c r="AB231" i="1"/>
  <c r="T231" i="1"/>
  <c r="S231" i="1"/>
  <c r="AC223" i="1"/>
  <c r="S223" i="1"/>
  <c r="V223" i="1"/>
  <c r="X223" i="1"/>
  <c r="Y223" i="1"/>
  <c r="W223" i="1"/>
  <c r="Z223" i="1"/>
  <c r="R223" i="1"/>
  <c r="AA223" i="1"/>
  <c r="AB223" i="1"/>
  <c r="T223" i="1"/>
  <c r="AC215" i="1"/>
  <c r="S215" i="1"/>
  <c r="Z215" i="1"/>
  <c r="R215" i="1"/>
  <c r="AA215" i="1"/>
  <c r="AB215" i="1"/>
  <c r="T215" i="1"/>
  <c r="V215" i="1"/>
  <c r="W215" i="1"/>
  <c r="Y215" i="1"/>
  <c r="X215" i="1"/>
  <c r="AC207" i="1"/>
  <c r="S207" i="1"/>
  <c r="W207" i="1"/>
  <c r="Y207" i="1"/>
  <c r="X207" i="1"/>
  <c r="Z207" i="1"/>
  <c r="R207" i="1"/>
  <c r="AA207" i="1"/>
  <c r="AB207" i="1"/>
  <c r="T207" i="1"/>
  <c r="V207" i="1"/>
  <c r="AC199" i="1"/>
  <c r="S199" i="1"/>
  <c r="W199" i="1"/>
  <c r="Y199" i="1"/>
  <c r="X199" i="1"/>
  <c r="Z199" i="1"/>
  <c r="R199" i="1"/>
  <c r="AA199" i="1"/>
  <c r="AB199" i="1"/>
  <c r="T199" i="1"/>
  <c r="V199" i="1"/>
  <c r="AC191" i="1"/>
  <c r="S191" i="1"/>
  <c r="Y191" i="1"/>
  <c r="W191" i="1"/>
  <c r="Z191" i="1"/>
  <c r="R191" i="1"/>
  <c r="AA191" i="1"/>
  <c r="AB191" i="1"/>
  <c r="T191" i="1"/>
  <c r="V191" i="1"/>
  <c r="X191" i="1"/>
  <c r="AC183" i="1"/>
  <c r="S183" i="1"/>
  <c r="V183" i="1"/>
  <c r="W183" i="1"/>
  <c r="Y183" i="1"/>
  <c r="X183" i="1"/>
  <c r="Z183" i="1"/>
  <c r="R183" i="1"/>
  <c r="AA183" i="1"/>
  <c r="AB183" i="1"/>
  <c r="T183" i="1"/>
  <c r="AC175" i="1"/>
  <c r="S175" i="1"/>
  <c r="R175" i="1"/>
  <c r="AA175" i="1"/>
  <c r="AB175" i="1"/>
  <c r="T175" i="1"/>
  <c r="V175" i="1"/>
  <c r="W175" i="1"/>
  <c r="Y175" i="1"/>
  <c r="X175" i="1"/>
  <c r="Z175" i="1"/>
  <c r="AC167" i="1"/>
  <c r="S167" i="1"/>
  <c r="Y167" i="1"/>
  <c r="X167" i="1"/>
  <c r="Z167" i="1"/>
  <c r="R167" i="1"/>
  <c r="AA167" i="1"/>
  <c r="AB167" i="1"/>
  <c r="T167" i="1"/>
  <c r="V167" i="1"/>
  <c r="W167" i="1"/>
  <c r="AC159" i="1"/>
  <c r="S159" i="1"/>
  <c r="R159" i="1"/>
  <c r="AA159" i="1"/>
  <c r="AB159" i="1"/>
  <c r="T159" i="1"/>
  <c r="V159" i="1"/>
  <c r="X159" i="1"/>
  <c r="Y159" i="1"/>
  <c r="W159" i="1"/>
  <c r="Z159" i="1"/>
  <c r="AC151" i="1"/>
  <c r="S151" i="1"/>
  <c r="Y151" i="1"/>
  <c r="Z151" i="1"/>
  <c r="V151" i="1"/>
  <c r="AB151" i="1"/>
  <c r="W151" i="1"/>
  <c r="R151" i="1"/>
  <c r="AA151" i="1"/>
  <c r="T151" i="1"/>
  <c r="X151" i="1"/>
  <c r="AC143" i="1"/>
  <c r="S143" i="1"/>
  <c r="AA143" i="1"/>
  <c r="T143" i="1"/>
  <c r="X143" i="1"/>
  <c r="AB143" i="1"/>
  <c r="V143" i="1"/>
  <c r="Y143" i="1"/>
  <c r="W143" i="1"/>
  <c r="Z143" i="1"/>
  <c r="R143" i="1"/>
  <c r="AC135" i="1"/>
  <c r="S135" i="1"/>
  <c r="V135" i="1"/>
  <c r="T135" i="1"/>
  <c r="W135" i="1"/>
  <c r="X135" i="1"/>
  <c r="Y135" i="1"/>
  <c r="Z135" i="1"/>
  <c r="R135" i="1"/>
  <c r="AA135" i="1"/>
  <c r="AB135" i="1"/>
  <c r="AC127" i="1"/>
  <c r="S127" i="1"/>
  <c r="V127" i="1"/>
  <c r="AB127" i="1"/>
  <c r="W127" i="1"/>
  <c r="X127" i="1"/>
  <c r="Y127" i="1"/>
  <c r="Z127" i="1"/>
  <c r="R127" i="1"/>
  <c r="AA127" i="1"/>
  <c r="T127" i="1"/>
  <c r="AC119" i="1"/>
  <c r="S119" i="1"/>
  <c r="AA119" i="1"/>
  <c r="T119" i="1"/>
  <c r="V119" i="1"/>
  <c r="AB119" i="1"/>
  <c r="W119" i="1"/>
  <c r="X119" i="1"/>
  <c r="Y119" i="1"/>
  <c r="Z119" i="1"/>
  <c r="R119" i="1"/>
  <c r="AC111" i="1"/>
  <c r="S111" i="1"/>
  <c r="AA111" i="1"/>
  <c r="T111" i="1"/>
  <c r="V111" i="1"/>
  <c r="AB111" i="1"/>
  <c r="W111" i="1"/>
  <c r="X111" i="1"/>
  <c r="Y111" i="1"/>
  <c r="Z111" i="1"/>
  <c r="R111" i="1"/>
  <c r="AC103" i="1"/>
  <c r="S103" i="1"/>
  <c r="X103" i="1"/>
  <c r="Y103" i="1"/>
  <c r="Z103" i="1"/>
  <c r="R103" i="1"/>
  <c r="AA103" i="1"/>
  <c r="T103" i="1"/>
  <c r="V103" i="1"/>
  <c r="AB103" i="1"/>
  <c r="W103" i="1"/>
  <c r="AC95" i="1"/>
  <c r="S95" i="1"/>
  <c r="Y95" i="1"/>
  <c r="Z95" i="1"/>
  <c r="R95" i="1"/>
  <c r="AA95" i="1"/>
  <c r="T95" i="1"/>
  <c r="V95" i="1"/>
  <c r="AB95" i="1"/>
  <c r="W95" i="1"/>
  <c r="X95" i="1"/>
  <c r="AC87" i="1"/>
  <c r="S87" i="1"/>
  <c r="W87" i="1"/>
  <c r="X87" i="1"/>
  <c r="Y87" i="1"/>
  <c r="Z87" i="1"/>
  <c r="R87" i="1"/>
  <c r="AA87" i="1"/>
  <c r="T87" i="1"/>
  <c r="V87" i="1"/>
  <c r="AB87" i="1"/>
  <c r="AC79" i="1"/>
  <c r="Z79" i="1"/>
  <c r="R79" i="1"/>
  <c r="AA79" i="1"/>
  <c r="T79" i="1"/>
  <c r="V79" i="1"/>
  <c r="AB79" i="1"/>
  <c r="W79" i="1"/>
  <c r="X79" i="1"/>
  <c r="Y79" i="1"/>
  <c r="S79" i="1"/>
  <c r="AC71" i="1"/>
  <c r="Y71" i="1"/>
  <c r="Z71" i="1"/>
  <c r="R71" i="1"/>
  <c r="AA71" i="1"/>
  <c r="T71" i="1"/>
  <c r="V71" i="1"/>
  <c r="AB71" i="1"/>
  <c r="W71" i="1"/>
  <c r="X71" i="1"/>
  <c r="S71" i="1"/>
  <c r="AC63" i="1"/>
  <c r="S63" i="1"/>
  <c r="T63" i="1"/>
  <c r="V63" i="1"/>
  <c r="AB63" i="1"/>
  <c r="W63" i="1"/>
  <c r="X63" i="1"/>
  <c r="Y63" i="1"/>
  <c r="Z63" i="1"/>
  <c r="R63" i="1"/>
  <c r="AA63" i="1"/>
  <c r="AC55" i="1"/>
  <c r="S55" i="1"/>
  <c r="R55" i="1"/>
  <c r="AA55" i="1"/>
  <c r="T55" i="1"/>
  <c r="V55" i="1"/>
  <c r="AB55" i="1"/>
  <c r="W55" i="1"/>
  <c r="X55" i="1"/>
  <c r="Y55" i="1"/>
  <c r="Z55" i="1"/>
  <c r="AC47" i="1"/>
  <c r="S47" i="1"/>
  <c r="AA47" i="1"/>
  <c r="T47" i="1"/>
  <c r="V47" i="1"/>
  <c r="AB47" i="1"/>
  <c r="W47" i="1"/>
  <c r="X47" i="1"/>
  <c r="Y47" i="1"/>
  <c r="Z47" i="1"/>
  <c r="R47" i="1"/>
  <c r="AC39" i="1"/>
  <c r="S39" i="1"/>
  <c r="Y39" i="1"/>
  <c r="V39" i="1"/>
  <c r="Z39" i="1"/>
  <c r="R39" i="1"/>
  <c r="T39" i="1"/>
  <c r="AA39" i="1"/>
  <c r="AB39" i="1"/>
  <c r="W39" i="1"/>
  <c r="X39" i="1"/>
  <c r="AC31" i="1"/>
  <c r="S31" i="1"/>
  <c r="AA31" i="1"/>
  <c r="AB31" i="1"/>
  <c r="T31" i="1"/>
  <c r="V31" i="1"/>
  <c r="W31" i="1"/>
  <c r="X31" i="1"/>
  <c r="Y31" i="1"/>
  <c r="R31" i="1"/>
  <c r="Z31" i="1"/>
  <c r="AC23" i="1"/>
  <c r="S23" i="1"/>
  <c r="X23" i="1"/>
  <c r="Y23" i="1"/>
  <c r="R23" i="1"/>
  <c r="Z23" i="1"/>
  <c r="AA23" i="1"/>
  <c r="AB23" i="1"/>
  <c r="T23" i="1"/>
  <c r="V23" i="1"/>
  <c r="W23" i="1"/>
  <c r="AC15" i="1"/>
  <c r="S15" i="1"/>
  <c r="Y15" i="1"/>
  <c r="R15" i="1"/>
  <c r="Z15" i="1"/>
  <c r="AA15" i="1"/>
  <c r="AB15" i="1"/>
  <c r="T15" i="1"/>
  <c r="V15" i="1"/>
  <c r="W15" i="1"/>
  <c r="X15" i="1"/>
  <c r="AC3642" i="1"/>
  <c r="S3642" i="1"/>
  <c r="Y3642" i="1"/>
  <c r="Z3642" i="1"/>
  <c r="AA3642" i="1"/>
  <c r="AB3642" i="1"/>
  <c r="T3642" i="1"/>
  <c r="R3642" i="1"/>
  <c r="V3642" i="1"/>
  <c r="W3642" i="1"/>
  <c r="X3642" i="1"/>
  <c r="AC3578" i="1"/>
  <c r="S3578" i="1"/>
  <c r="V3578" i="1"/>
  <c r="W3578" i="1"/>
  <c r="X3578" i="1"/>
  <c r="Y3578" i="1"/>
  <c r="Z3578" i="1"/>
  <c r="AA3578" i="1"/>
  <c r="AB3578" i="1"/>
  <c r="T3578" i="1"/>
  <c r="R3578" i="1"/>
  <c r="AC3522" i="1"/>
  <c r="S3522" i="1"/>
  <c r="V3522" i="1"/>
  <c r="W3522" i="1"/>
  <c r="Z3522" i="1"/>
  <c r="X3522" i="1"/>
  <c r="Y3522" i="1"/>
  <c r="AA3522" i="1"/>
  <c r="R3522" i="1"/>
  <c r="T3522" i="1"/>
  <c r="AB3522" i="1"/>
  <c r="AC3458" i="1"/>
  <c r="S3458" i="1"/>
  <c r="AA3458" i="1"/>
  <c r="AB3458" i="1"/>
  <c r="T3458" i="1"/>
  <c r="R3458" i="1"/>
  <c r="V3458" i="1"/>
  <c r="W3458" i="1"/>
  <c r="Z3458" i="1"/>
  <c r="X3458" i="1"/>
  <c r="Y3458" i="1"/>
  <c r="AC3386" i="1"/>
  <c r="S3386" i="1"/>
  <c r="Z3386" i="1"/>
  <c r="R3386" i="1"/>
  <c r="AA3386" i="1"/>
  <c r="T3386" i="1"/>
  <c r="X3386" i="1"/>
  <c r="V3386" i="1"/>
  <c r="AB3386" i="1"/>
  <c r="W3386" i="1"/>
  <c r="Y3386" i="1"/>
  <c r="AC3330" i="1"/>
  <c r="S3330" i="1"/>
  <c r="W3330" i="1"/>
  <c r="X3330" i="1"/>
  <c r="Y3330" i="1"/>
  <c r="Z3330" i="1"/>
  <c r="R3330" i="1"/>
  <c r="AA3330" i="1"/>
  <c r="T3330" i="1"/>
  <c r="V3330" i="1"/>
  <c r="AB3330" i="1"/>
  <c r="AC3266" i="1"/>
  <c r="S3266" i="1"/>
  <c r="R3266" i="1"/>
  <c r="AA3266" i="1"/>
  <c r="T3266" i="1"/>
  <c r="V3266" i="1"/>
  <c r="AB3266" i="1"/>
  <c r="W3266" i="1"/>
  <c r="Y3266" i="1"/>
  <c r="Z3266" i="1"/>
  <c r="X3266" i="1"/>
  <c r="AC3202" i="1"/>
  <c r="S3202" i="1"/>
  <c r="Z3202" i="1"/>
  <c r="R3202" i="1"/>
  <c r="AA3202" i="1"/>
  <c r="AB3202" i="1"/>
  <c r="V3202" i="1"/>
  <c r="T3202" i="1"/>
  <c r="W3202" i="1"/>
  <c r="X3202" i="1"/>
  <c r="Y3202" i="1"/>
  <c r="AC3122" i="1"/>
  <c r="S3122" i="1"/>
  <c r="W3122" i="1"/>
  <c r="X3122" i="1"/>
  <c r="Y3122" i="1"/>
  <c r="Z3122" i="1"/>
  <c r="R3122" i="1"/>
  <c r="AA3122" i="1"/>
  <c r="AB3122" i="1"/>
  <c r="V3122" i="1"/>
  <c r="T3122" i="1"/>
  <c r="AC3066" i="1"/>
  <c r="S3066" i="1"/>
  <c r="Z3066" i="1"/>
  <c r="R3066" i="1"/>
  <c r="AA3066" i="1"/>
  <c r="AB3066" i="1"/>
  <c r="V3066" i="1"/>
  <c r="T3066" i="1"/>
  <c r="W3066" i="1"/>
  <c r="X3066" i="1"/>
  <c r="Y3066" i="1"/>
  <c r="AC3002" i="1"/>
  <c r="S3002" i="1"/>
  <c r="R3002" i="1"/>
  <c r="AA3002" i="1"/>
  <c r="AB3002" i="1"/>
  <c r="V3002" i="1"/>
  <c r="T3002" i="1"/>
  <c r="W3002" i="1"/>
  <c r="X3002" i="1"/>
  <c r="Y3002" i="1"/>
  <c r="Z3002" i="1"/>
  <c r="AC2938" i="1"/>
  <c r="S2938" i="1"/>
  <c r="W2938" i="1"/>
  <c r="X2938" i="1"/>
  <c r="AA2938" i="1"/>
  <c r="T2938" i="1"/>
  <c r="AB2938" i="1"/>
  <c r="V2938" i="1"/>
  <c r="Y2938" i="1"/>
  <c r="Z2938" i="1"/>
  <c r="R2938" i="1"/>
  <c r="AC2874" i="1"/>
  <c r="S2874" i="1"/>
  <c r="Y2874" i="1"/>
  <c r="Z2874" i="1"/>
  <c r="AB2874" i="1"/>
  <c r="R2874" i="1"/>
  <c r="T2874" i="1"/>
  <c r="AA2874" i="1"/>
  <c r="V2874" i="1"/>
  <c r="W2874" i="1"/>
  <c r="X2874" i="1"/>
  <c r="AC2810" i="1"/>
  <c r="S2810" i="1"/>
  <c r="Z2810" i="1"/>
  <c r="AB2810" i="1"/>
  <c r="R2810" i="1"/>
  <c r="T2810" i="1"/>
  <c r="AA2810" i="1"/>
  <c r="V2810" i="1"/>
  <c r="W2810" i="1"/>
  <c r="X2810" i="1"/>
  <c r="Y2810" i="1"/>
  <c r="AC2746" i="1"/>
  <c r="S2746" i="1"/>
  <c r="T2746" i="1"/>
  <c r="AA2746" i="1"/>
  <c r="V2746" i="1"/>
  <c r="W2746" i="1"/>
  <c r="X2746" i="1"/>
  <c r="Y2746" i="1"/>
  <c r="Z2746" i="1"/>
  <c r="AB2746" i="1"/>
  <c r="R2746" i="1"/>
  <c r="AC2682" i="1"/>
  <c r="R2682" i="1"/>
  <c r="T2682" i="1"/>
  <c r="AA2682" i="1"/>
  <c r="V2682" i="1"/>
  <c r="W2682" i="1"/>
  <c r="X2682" i="1"/>
  <c r="Y2682" i="1"/>
  <c r="Z2682" i="1"/>
  <c r="AB2682" i="1"/>
  <c r="S2682" i="1"/>
  <c r="AC2618" i="1"/>
  <c r="AA2618" i="1"/>
  <c r="V2618" i="1"/>
  <c r="AB2618" i="1"/>
  <c r="R2618" i="1"/>
  <c r="T2618" i="1"/>
  <c r="X2618" i="1"/>
  <c r="Y2618" i="1"/>
  <c r="W2618" i="1"/>
  <c r="Z2618" i="1"/>
  <c r="S2618" i="1"/>
  <c r="AC2554" i="1"/>
  <c r="S2554" i="1"/>
  <c r="T2554" i="1"/>
  <c r="W2554" i="1"/>
  <c r="X2554" i="1"/>
  <c r="Y2554" i="1"/>
  <c r="V2554" i="1"/>
  <c r="AA2554" i="1"/>
  <c r="AB2554" i="1"/>
  <c r="R2554" i="1"/>
  <c r="Z2554" i="1"/>
  <c r="AC2474" i="1"/>
  <c r="S2474" i="1"/>
  <c r="R2474" i="1"/>
  <c r="Z2474" i="1"/>
  <c r="AB2474" i="1"/>
  <c r="AA2474" i="1"/>
  <c r="T2474" i="1"/>
  <c r="V2474" i="1"/>
  <c r="W2474" i="1"/>
  <c r="X2474" i="1"/>
  <c r="Y2474" i="1"/>
  <c r="AC2410" i="1"/>
  <c r="S2410" i="1"/>
  <c r="Y2410" i="1"/>
  <c r="R2410" i="1"/>
  <c r="Z2410" i="1"/>
  <c r="AB2410" i="1"/>
  <c r="AA2410" i="1"/>
  <c r="T2410" i="1"/>
  <c r="V2410" i="1"/>
  <c r="W2410" i="1"/>
  <c r="X2410" i="1"/>
  <c r="AC3625" i="1"/>
  <c r="S3625" i="1"/>
  <c r="Y3625" i="1"/>
  <c r="Z3625" i="1"/>
  <c r="R3625" i="1"/>
  <c r="AA3625" i="1"/>
  <c r="AB3625" i="1"/>
  <c r="V3625" i="1"/>
  <c r="X3625" i="1"/>
  <c r="W3625" i="1"/>
  <c r="T3625" i="1"/>
  <c r="AC3569" i="1"/>
  <c r="AB3569" i="1"/>
  <c r="V3569" i="1"/>
  <c r="X3569" i="1"/>
  <c r="W3569" i="1"/>
  <c r="T3569" i="1"/>
  <c r="Y3569" i="1"/>
  <c r="Z3569" i="1"/>
  <c r="R3569" i="1"/>
  <c r="AA3569" i="1"/>
  <c r="S3569" i="1"/>
  <c r="AC3513" i="1"/>
  <c r="S3513" i="1"/>
  <c r="T3513" i="1"/>
  <c r="Y3513" i="1"/>
  <c r="Z3513" i="1"/>
  <c r="R3513" i="1"/>
  <c r="AA3513" i="1"/>
  <c r="AB3513" i="1"/>
  <c r="V3513" i="1"/>
  <c r="X3513" i="1"/>
  <c r="W3513" i="1"/>
  <c r="AC3457" i="1"/>
  <c r="S3457" i="1"/>
  <c r="X3457" i="1"/>
  <c r="W3457" i="1"/>
  <c r="T3457" i="1"/>
  <c r="Y3457" i="1"/>
  <c r="Z3457" i="1"/>
  <c r="R3457" i="1"/>
  <c r="AA3457" i="1"/>
  <c r="AB3457" i="1"/>
  <c r="V3457" i="1"/>
  <c r="AC3409" i="1"/>
  <c r="S3409" i="1"/>
  <c r="V3409" i="1"/>
  <c r="X3409" i="1"/>
  <c r="W3409" i="1"/>
  <c r="Y3409" i="1"/>
  <c r="Z3409" i="1"/>
  <c r="T3409" i="1"/>
  <c r="R3409" i="1"/>
  <c r="AA3409" i="1"/>
  <c r="AB3409" i="1"/>
  <c r="AC3353" i="1"/>
  <c r="S3353" i="1"/>
  <c r="W3353" i="1"/>
  <c r="AA3353" i="1"/>
  <c r="X3353" i="1"/>
  <c r="Y3353" i="1"/>
  <c r="AB3353" i="1"/>
  <c r="Z3353" i="1"/>
  <c r="T3353" i="1"/>
  <c r="V3353" i="1"/>
  <c r="R3353" i="1"/>
  <c r="AC3297" i="1"/>
  <c r="S3297" i="1"/>
  <c r="V3297" i="1"/>
  <c r="W3297" i="1"/>
  <c r="Y3297" i="1"/>
  <c r="X3297" i="1"/>
  <c r="Z3297" i="1"/>
  <c r="R3297" i="1"/>
  <c r="AA3297" i="1"/>
  <c r="AB3297" i="1"/>
  <c r="T3297" i="1"/>
  <c r="AC3233" i="1"/>
  <c r="S3233" i="1"/>
  <c r="AB3233" i="1"/>
  <c r="T3233" i="1"/>
  <c r="V3233" i="1"/>
  <c r="W3233" i="1"/>
  <c r="Y3233" i="1"/>
  <c r="X3233" i="1"/>
  <c r="Z3233" i="1"/>
  <c r="R3233" i="1"/>
  <c r="AA3233" i="1"/>
  <c r="AC3177" i="1"/>
  <c r="S3177" i="1"/>
  <c r="W3177" i="1"/>
  <c r="Z3177" i="1"/>
  <c r="R3177" i="1"/>
  <c r="AA3177" i="1"/>
  <c r="AB3177" i="1"/>
  <c r="V3177" i="1"/>
  <c r="X3177" i="1"/>
  <c r="Y3177" i="1"/>
  <c r="T3177" i="1"/>
  <c r="AC3129" i="1"/>
  <c r="W3129" i="1"/>
  <c r="Y3129" i="1"/>
  <c r="X3129" i="1"/>
  <c r="Z3129" i="1"/>
  <c r="R3129" i="1"/>
  <c r="AA3129" i="1"/>
  <c r="AB3129" i="1"/>
  <c r="T3129" i="1"/>
  <c r="V3129" i="1"/>
  <c r="S3129" i="1"/>
  <c r="AC3073" i="1"/>
  <c r="S3073" i="1"/>
  <c r="Z3073" i="1"/>
  <c r="R3073" i="1"/>
  <c r="AA3073" i="1"/>
  <c r="AB3073" i="1"/>
  <c r="T3073" i="1"/>
  <c r="V3073" i="1"/>
  <c r="W3073" i="1"/>
  <c r="Y3073" i="1"/>
  <c r="X3073" i="1"/>
  <c r="AC3025" i="1"/>
  <c r="S3025" i="1"/>
  <c r="T3025" i="1"/>
  <c r="V3025" i="1"/>
  <c r="W3025" i="1"/>
  <c r="Y3025" i="1"/>
  <c r="X3025" i="1"/>
  <c r="Z3025" i="1"/>
  <c r="R3025" i="1"/>
  <c r="AA3025" i="1"/>
  <c r="AB3025" i="1"/>
  <c r="AC2985" i="1"/>
  <c r="S2985" i="1"/>
  <c r="AA2985" i="1"/>
  <c r="AB2985" i="1"/>
  <c r="T2985" i="1"/>
  <c r="V2985" i="1"/>
  <c r="W2985" i="1"/>
  <c r="Y2985" i="1"/>
  <c r="X2985" i="1"/>
  <c r="Z2985" i="1"/>
  <c r="R2985" i="1"/>
  <c r="AC2953" i="1"/>
  <c r="S2953" i="1"/>
  <c r="T2953" i="1"/>
  <c r="Z2953" i="1"/>
  <c r="AA2953" i="1"/>
  <c r="R2953" i="1"/>
  <c r="V2953" i="1"/>
  <c r="X2953" i="1"/>
  <c r="W2953" i="1"/>
  <c r="Y2953" i="1"/>
  <c r="AB2953" i="1"/>
  <c r="AC2897" i="1"/>
  <c r="S2897" i="1"/>
  <c r="Y2897" i="1"/>
  <c r="Z2897" i="1"/>
  <c r="R2897" i="1"/>
  <c r="AA2897" i="1"/>
  <c r="AB2897" i="1"/>
  <c r="T2897" i="1"/>
  <c r="V2897" i="1"/>
  <c r="X2897" i="1"/>
  <c r="W2897" i="1"/>
  <c r="AC2865" i="1"/>
  <c r="S2865" i="1"/>
  <c r="R2865" i="1"/>
  <c r="AA2865" i="1"/>
  <c r="AB2865" i="1"/>
  <c r="T2865" i="1"/>
  <c r="V2865" i="1"/>
  <c r="X2865" i="1"/>
  <c r="W2865" i="1"/>
  <c r="Y2865" i="1"/>
  <c r="Z2865" i="1"/>
  <c r="AC2833" i="1"/>
  <c r="V2833" i="1"/>
  <c r="X2833" i="1"/>
  <c r="W2833" i="1"/>
  <c r="Y2833" i="1"/>
  <c r="Z2833" i="1"/>
  <c r="R2833" i="1"/>
  <c r="AA2833" i="1"/>
  <c r="AB2833" i="1"/>
  <c r="T2833" i="1"/>
  <c r="S2833" i="1"/>
  <c r="AC2793" i="1"/>
  <c r="S2793" i="1"/>
  <c r="T2793" i="1"/>
  <c r="W2793" i="1"/>
  <c r="X2793" i="1"/>
  <c r="V2793" i="1"/>
  <c r="Y2793" i="1"/>
  <c r="Z2793" i="1"/>
  <c r="R2793" i="1"/>
  <c r="AA2793" i="1"/>
  <c r="AB2793" i="1"/>
  <c r="AC2761" i="1"/>
  <c r="S2761" i="1"/>
  <c r="R2761" i="1"/>
  <c r="AA2761" i="1"/>
  <c r="AB2761" i="1"/>
  <c r="T2761" i="1"/>
  <c r="W2761" i="1"/>
  <c r="X2761" i="1"/>
  <c r="V2761" i="1"/>
  <c r="Y2761" i="1"/>
  <c r="Z2761" i="1"/>
  <c r="AC2729" i="1"/>
  <c r="S2729" i="1"/>
  <c r="AB2729" i="1"/>
  <c r="T2729" i="1"/>
  <c r="W2729" i="1"/>
  <c r="X2729" i="1"/>
  <c r="V2729" i="1"/>
  <c r="Y2729" i="1"/>
  <c r="Z2729" i="1"/>
  <c r="R2729" i="1"/>
  <c r="AA2729" i="1"/>
  <c r="AC2697" i="1"/>
  <c r="S2697" i="1"/>
  <c r="Z2697" i="1"/>
  <c r="R2697" i="1"/>
  <c r="AA2697" i="1"/>
  <c r="AB2697" i="1"/>
  <c r="T2697" i="1"/>
  <c r="W2697" i="1"/>
  <c r="X2697" i="1"/>
  <c r="V2697" i="1"/>
  <c r="Y2697" i="1"/>
  <c r="AC2665" i="1"/>
  <c r="S2665" i="1"/>
  <c r="X2665" i="1"/>
  <c r="V2665" i="1"/>
  <c r="Z2665" i="1"/>
  <c r="R2665" i="1"/>
  <c r="AA2665" i="1"/>
  <c r="AB2665" i="1"/>
  <c r="Y2665" i="1"/>
  <c r="T2665" i="1"/>
  <c r="W2665" i="1"/>
  <c r="AC2633" i="1"/>
  <c r="S2633" i="1"/>
  <c r="Y2633" i="1"/>
  <c r="Z2633" i="1"/>
  <c r="R2633" i="1"/>
  <c r="AA2633" i="1"/>
  <c r="AB2633" i="1"/>
  <c r="T2633" i="1"/>
  <c r="W2633" i="1"/>
  <c r="X2633" i="1"/>
  <c r="V2633" i="1"/>
  <c r="AC2601" i="1"/>
  <c r="S2601" i="1"/>
  <c r="X2601" i="1"/>
  <c r="R2601" i="1"/>
  <c r="AA2601" i="1"/>
  <c r="AB2601" i="1"/>
  <c r="T2601" i="1"/>
  <c r="V2601" i="1"/>
  <c r="Y2601" i="1"/>
  <c r="W2601" i="1"/>
  <c r="Z2601" i="1"/>
  <c r="AC2577" i="1"/>
  <c r="S2577" i="1"/>
  <c r="AB2577" i="1"/>
  <c r="Z2577" i="1"/>
  <c r="T2577" i="1"/>
  <c r="Y2577" i="1"/>
  <c r="W2577" i="1"/>
  <c r="V2577" i="1"/>
  <c r="X2577" i="1"/>
  <c r="R2577" i="1"/>
  <c r="AA2577" i="1"/>
  <c r="AC2545" i="1"/>
  <c r="S2545" i="1"/>
  <c r="X2545" i="1"/>
  <c r="Y2545" i="1"/>
  <c r="Z2545" i="1"/>
  <c r="R2545" i="1"/>
  <c r="AA2545" i="1"/>
  <c r="AB2545" i="1"/>
  <c r="T2545" i="1"/>
  <c r="W2545" i="1"/>
  <c r="V2545" i="1"/>
  <c r="AC2513" i="1"/>
  <c r="S2513" i="1"/>
  <c r="Z2513" i="1"/>
  <c r="R2513" i="1"/>
  <c r="AA2513" i="1"/>
  <c r="AB2513" i="1"/>
  <c r="T2513" i="1"/>
  <c r="W2513" i="1"/>
  <c r="V2513" i="1"/>
  <c r="X2513" i="1"/>
  <c r="Y2513" i="1"/>
  <c r="AC2481" i="1"/>
  <c r="S2481" i="1"/>
  <c r="AA2481" i="1"/>
  <c r="AB2481" i="1"/>
  <c r="T2481" i="1"/>
  <c r="W2481" i="1"/>
  <c r="V2481" i="1"/>
  <c r="X2481" i="1"/>
  <c r="Y2481" i="1"/>
  <c r="Z2481" i="1"/>
  <c r="R2481" i="1"/>
  <c r="AC2449" i="1"/>
  <c r="S2449" i="1"/>
  <c r="W2449" i="1"/>
  <c r="V2449" i="1"/>
  <c r="X2449" i="1"/>
  <c r="Y2449" i="1"/>
  <c r="Z2449" i="1"/>
  <c r="R2449" i="1"/>
  <c r="AA2449" i="1"/>
  <c r="AB2449" i="1"/>
  <c r="T2449" i="1"/>
  <c r="AC2409" i="1"/>
  <c r="S2409" i="1"/>
  <c r="V2409" i="1"/>
  <c r="W2409" i="1"/>
  <c r="T2409" i="1"/>
  <c r="X2409" i="1"/>
  <c r="Y2409" i="1"/>
  <c r="Z2409" i="1"/>
  <c r="R2409" i="1"/>
  <c r="AA2409" i="1"/>
  <c r="AB2409" i="1"/>
  <c r="AC2377" i="1"/>
  <c r="S2377" i="1"/>
  <c r="Y2377" i="1"/>
  <c r="Z2377" i="1"/>
  <c r="R2377" i="1"/>
  <c r="AA2377" i="1"/>
  <c r="AB2377" i="1"/>
  <c r="V2377" i="1"/>
  <c r="W2377" i="1"/>
  <c r="T2377" i="1"/>
  <c r="X2377" i="1"/>
  <c r="AC2337" i="1"/>
  <c r="S2337" i="1"/>
  <c r="Z2337" i="1"/>
  <c r="R2337" i="1"/>
  <c r="AA2337" i="1"/>
  <c r="AB2337" i="1"/>
  <c r="T2337" i="1"/>
  <c r="W2337" i="1"/>
  <c r="V2337" i="1"/>
  <c r="X2337" i="1"/>
  <c r="Y2337" i="1"/>
  <c r="AC2305" i="1"/>
  <c r="S2305" i="1"/>
  <c r="T2305" i="1"/>
  <c r="W2305" i="1"/>
  <c r="V2305" i="1"/>
  <c r="X2305" i="1"/>
  <c r="Y2305" i="1"/>
  <c r="Z2305" i="1"/>
  <c r="R2305" i="1"/>
  <c r="AA2305" i="1"/>
  <c r="AB2305" i="1"/>
  <c r="AC2273" i="1"/>
  <c r="S2273" i="1"/>
  <c r="T2273" i="1"/>
  <c r="W2273" i="1"/>
  <c r="V2273" i="1"/>
  <c r="X2273" i="1"/>
  <c r="Y2273" i="1"/>
  <c r="Z2273" i="1"/>
  <c r="R2273" i="1"/>
  <c r="AA2273" i="1"/>
  <c r="AB2273" i="1"/>
  <c r="AC2241" i="1"/>
  <c r="S2241" i="1"/>
  <c r="T2241" i="1"/>
  <c r="W2241" i="1"/>
  <c r="V2241" i="1"/>
  <c r="X2241" i="1"/>
  <c r="Y2241" i="1"/>
  <c r="Z2241" i="1"/>
  <c r="R2241" i="1"/>
  <c r="AA2241" i="1"/>
  <c r="AB2241" i="1"/>
  <c r="AC2217" i="1"/>
  <c r="S2217" i="1"/>
  <c r="AB2217" i="1"/>
  <c r="V2217" i="1"/>
  <c r="W2217" i="1"/>
  <c r="T2217" i="1"/>
  <c r="X2217" i="1"/>
  <c r="Y2217" i="1"/>
  <c r="Z2217" i="1"/>
  <c r="R2217" i="1"/>
  <c r="AA2217" i="1"/>
  <c r="AC2193" i="1"/>
  <c r="S2193" i="1"/>
  <c r="V2193" i="1"/>
  <c r="Y2193" i="1"/>
  <c r="W2193" i="1"/>
  <c r="Z2193" i="1"/>
  <c r="R2193" i="1"/>
  <c r="AA2193" i="1"/>
  <c r="AB2193" i="1"/>
  <c r="T2193" i="1"/>
  <c r="X2193" i="1"/>
  <c r="AC2161" i="1"/>
  <c r="S2161" i="1"/>
  <c r="AB2161" i="1"/>
  <c r="T2161" i="1"/>
  <c r="X2161" i="1"/>
  <c r="V2161" i="1"/>
  <c r="Y2161" i="1"/>
  <c r="W2161" i="1"/>
  <c r="Z2161" i="1"/>
  <c r="R2161" i="1"/>
  <c r="AA2161" i="1"/>
  <c r="AC2129" i="1"/>
  <c r="S2129" i="1"/>
  <c r="AB2129" i="1"/>
  <c r="X2129" i="1"/>
  <c r="V2129" i="1"/>
  <c r="T2129" i="1"/>
  <c r="W2129" i="1"/>
  <c r="Y2129" i="1"/>
  <c r="Z2129" i="1"/>
  <c r="R2129" i="1"/>
  <c r="AA2129" i="1"/>
  <c r="AC2097" i="1"/>
  <c r="S2097" i="1"/>
  <c r="AB2097" i="1"/>
  <c r="V2097" i="1"/>
  <c r="T2097" i="1"/>
  <c r="W2097" i="1"/>
  <c r="X2097" i="1"/>
  <c r="Y2097" i="1"/>
  <c r="Z2097" i="1"/>
  <c r="R2097" i="1"/>
  <c r="AA2097" i="1"/>
  <c r="AC2065" i="1"/>
  <c r="S2065" i="1"/>
  <c r="X2065" i="1"/>
  <c r="Y2065" i="1"/>
  <c r="Z2065" i="1"/>
  <c r="R2065" i="1"/>
  <c r="AA2065" i="1"/>
  <c r="AB2065" i="1"/>
  <c r="V2065" i="1"/>
  <c r="T2065" i="1"/>
  <c r="W2065" i="1"/>
  <c r="AC2033" i="1"/>
  <c r="W2033" i="1"/>
  <c r="X2033" i="1"/>
  <c r="Y2033" i="1"/>
  <c r="Z2033" i="1"/>
  <c r="R2033" i="1"/>
  <c r="AA2033" i="1"/>
  <c r="AB2033" i="1"/>
  <c r="V2033" i="1"/>
  <c r="T2033" i="1"/>
  <c r="S2033" i="1"/>
  <c r="AC2001" i="1"/>
  <c r="S2001" i="1"/>
  <c r="AB2001" i="1"/>
  <c r="V2001" i="1"/>
  <c r="T2001" i="1"/>
  <c r="W2001" i="1"/>
  <c r="X2001" i="1"/>
  <c r="Y2001" i="1"/>
  <c r="Z2001" i="1"/>
  <c r="R2001" i="1"/>
  <c r="AA2001" i="1"/>
  <c r="AC1969" i="1"/>
  <c r="S1969" i="1"/>
  <c r="Y1969" i="1"/>
  <c r="Z1969" i="1"/>
  <c r="R1969" i="1"/>
  <c r="AA1969" i="1"/>
  <c r="AB1969" i="1"/>
  <c r="V1969" i="1"/>
  <c r="T1969" i="1"/>
  <c r="W1969" i="1"/>
  <c r="X1969" i="1"/>
  <c r="AC1937" i="1"/>
  <c r="W1937" i="1"/>
  <c r="X1937" i="1"/>
  <c r="Y1937" i="1"/>
  <c r="Z1937" i="1"/>
  <c r="R1937" i="1"/>
  <c r="AA1937" i="1"/>
  <c r="AB1937" i="1"/>
  <c r="V1937" i="1"/>
  <c r="T1937" i="1"/>
  <c r="S1937" i="1"/>
  <c r="AC1905" i="1"/>
  <c r="S1905" i="1"/>
  <c r="Y1905" i="1"/>
  <c r="Z1905" i="1"/>
  <c r="R1905" i="1"/>
  <c r="AA1905" i="1"/>
  <c r="AB1905" i="1"/>
  <c r="V1905" i="1"/>
  <c r="T1905" i="1"/>
  <c r="W1905" i="1"/>
  <c r="X1905" i="1"/>
  <c r="AC1873" i="1"/>
  <c r="S1873" i="1"/>
  <c r="R1873" i="1"/>
  <c r="AA1873" i="1"/>
  <c r="AB1873" i="1"/>
  <c r="V1873" i="1"/>
  <c r="T1873" i="1"/>
  <c r="W1873" i="1"/>
  <c r="X1873" i="1"/>
  <c r="Y1873" i="1"/>
  <c r="Z1873" i="1"/>
  <c r="AC1841" i="1"/>
  <c r="W1841" i="1"/>
  <c r="T1841" i="1"/>
  <c r="X1841" i="1"/>
  <c r="V1841" i="1"/>
  <c r="Y1841" i="1"/>
  <c r="Z1841" i="1"/>
  <c r="AA1841" i="1"/>
  <c r="AB1841" i="1"/>
  <c r="R1841" i="1"/>
  <c r="S1841" i="1"/>
  <c r="AC1809" i="1"/>
  <c r="S1809" i="1"/>
  <c r="AB1809" i="1"/>
  <c r="R1809" i="1"/>
  <c r="W1809" i="1"/>
  <c r="T1809" i="1"/>
  <c r="X1809" i="1"/>
  <c r="V1809" i="1"/>
  <c r="Y1809" i="1"/>
  <c r="Z1809" i="1"/>
  <c r="AA1809" i="1"/>
  <c r="AC1777" i="1"/>
  <c r="S1777" i="1"/>
  <c r="T1777" i="1"/>
  <c r="W1777" i="1"/>
  <c r="V1777" i="1"/>
  <c r="X1777" i="1"/>
  <c r="Y1777" i="1"/>
  <c r="Z1777" i="1"/>
  <c r="AA1777" i="1"/>
  <c r="AB1777" i="1"/>
  <c r="R1777" i="1"/>
  <c r="AC1689" i="1"/>
  <c r="S1689" i="1"/>
  <c r="T1689" i="1"/>
  <c r="AB1689" i="1"/>
  <c r="V1689" i="1"/>
  <c r="W1689" i="1"/>
  <c r="X1689" i="1"/>
  <c r="Y1689" i="1"/>
  <c r="Z1689" i="1"/>
  <c r="R1689" i="1"/>
  <c r="AA1689" i="1"/>
  <c r="AC3648" i="1"/>
  <c r="S3648" i="1"/>
  <c r="W3648" i="1"/>
  <c r="Y3648" i="1"/>
  <c r="R3648" i="1"/>
  <c r="Z3648" i="1"/>
  <c r="AA3648" i="1"/>
  <c r="AB3648" i="1"/>
  <c r="T3648" i="1"/>
  <c r="V3648" i="1"/>
  <c r="X3648" i="1"/>
  <c r="AC3624" i="1"/>
  <c r="S3624" i="1"/>
  <c r="T3624" i="1"/>
  <c r="V3624" i="1"/>
  <c r="W3624" i="1"/>
  <c r="X3624" i="1"/>
  <c r="Z3624" i="1"/>
  <c r="R3624" i="1"/>
  <c r="Y3624" i="1"/>
  <c r="AA3624" i="1"/>
  <c r="AB3624" i="1"/>
  <c r="AC3600" i="1"/>
  <c r="S3600" i="1"/>
  <c r="AB3600" i="1"/>
  <c r="X3600" i="1"/>
  <c r="T3600" i="1"/>
  <c r="V3600" i="1"/>
  <c r="W3600" i="1"/>
  <c r="Z3600" i="1"/>
  <c r="R3600" i="1"/>
  <c r="Y3600" i="1"/>
  <c r="AA3600" i="1"/>
  <c r="AC3584" i="1"/>
  <c r="S3584" i="1"/>
  <c r="T3584" i="1"/>
  <c r="V3584" i="1"/>
  <c r="W3584" i="1"/>
  <c r="Y3584" i="1"/>
  <c r="R3584" i="1"/>
  <c r="Z3584" i="1"/>
  <c r="AA3584" i="1"/>
  <c r="X3584" i="1"/>
  <c r="AB3584" i="1"/>
  <c r="AC3560" i="1"/>
  <c r="S3560" i="1"/>
  <c r="AA3560" i="1"/>
  <c r="AB3560" i="1"/>
  <c r="X3560" i="1"/>
  <c r="T3560" i="1"/>
  <c r="V3560" i="1"/>
  <c r="W3560" i="1"/>
  <c r="Z3560" i="1"/>
  <c r="R3560" i="1"/>
  <c r="Y3560" i="1"/>
  <c r="AC3536" i="1"/>
  <c r="S3536" i="1"/>
  <c r="T3536" i="1"/>
  <c r="X3536" i="1"/>
  <c r="V3536" i="1"/>
  <c r="W3536" i="1"/>
  <c r="Y3536" i="1"/>
  <c r="R3536" i="1"/>
  <c r="Z3536" i="1"/>
  <c r="AA3536" i="1"/>
  <c r="AB3536" i="1"/>
  <c r="AC3512" i="1"/>
  <c r="S3512" i="1"/>
  <c r="V3512" i="1"/>
  <c r="W3512" i="1"/>
  <c r="Y3512" i="1"/>
  <c r="R3512" i="1"/>
  <c r="Z3512" i="1"/>
  <c r="AA3512" i="1"/>
  <c r="AB3512" i="1"/>
  <c r="T3512" i="1"/>
  <c r="X3512" i="1"/>
  <c r="AC3488" i="1"/>
  <c r="S3488" i="1"/>
  <c r="AA3488" i="1"/>
  <c r="AB3488" i="1"/>
  <c r="T3488" i="1"/>
  <c r="X3488" i="1"/>
  <c r="V3488" i="1"/>
  <c r="Y3488" i="1"/>
  <c r="R3488" i="1"/>
  <c r="Z3488" i="1"/>
  <c r="W3488" i="1"/>
  <c r="AC3456" i="1"/>
  <c r="S3456" i="1"/>
  <c r="Y3456" i="1"/>
  <c r="R3456" i="1"/>
  <c r="Z3456" i="1"/>
  <c r="AA3456" i="1"/>
  <c r="AB3456" i="1"/>
  <c r="T3456" i="1"/>
  <c r="V3456" i="1"/>
  <c r="W3456" i="1"/>
  <c r="X3456" i="1"/>
  <c r="AC3662" i="1"/>
  <c r="S3662" i="1"/>
  <c r="X3662" i="1"/>
  <c r="Y3662" i="1"/>
  <c r="W3662" i="1"/>
  <c r="Z3662" i="1"/>
  <c r="R3662" i="1"/>
  <c r="AA3662" i="1"/>
  <c r="AB3662" i="1"/>
  <c r="T3662" i="1"/>
  <c r="V3662" i="1"/>
  <c r="AC3654" i="1"/>
  <c r="AA3654" i="1"/>
  <c r="V3654" i="1"/>
  <c r="T3654" i="1"/>
  <c r="W3654" i="1"/>
  <c r="Y3654" i="1"/>
  <c r="X3654" i="1"/>
  <c r="AB3654" i="1"/>
  <c r="Z3654" i="1"/>
  <c r="R3654" i="1"/>
  <c r="S3654" i="1"/>
  <c r="AC3646" i="1"/>
  <c r="AA3646" i="1"/>
  <c r="V3646" i="1"/>
  <c r="T3646" i="1"/>
  <c r="W3646" i="1"/>
  <c r="Y3646" i="1"/>
  <c r="X3646" i="1"/>
  <c r="AB3646" i="1"/>
  <c r="Z3646" i="1"/>
  <c r="R3646" i="1"/>
  <c r="S3646" i="1"/>
  <c r="AC3638" i="1"/>
  <c r="S3638" i="1"/>
  <c r="Z3638" i="1"/>
  <c r="R3638" i="1"/>
  <c r="AA3638" i="1"/>
  <c r="V3638" i="1"/>
  <c r="AB3638" i="1"/>
  <c r="T3638" i="1"/>
  <c r="X3638" i="1"/>
  <c r="Y3638" i="1"/>
  <c r="W3638" i="1"/>
  <c r="AC3630" i="1"/>
  <c r="S3630" i="1"/>
  <c r="T3630" i="1"/>
  <c r="V3630" i="1"/>
  <c r="X3630" i="1"/>
  <c r="Y3630" i="1"/>
  <c r="W3630" i="1"/>
  <c r="Z3630" i="1"/>
  <c r="AA3630" i="1"/>
  <c r="AB3630" i="1"/>
  <c r="R3630" i="1"/>
  <c r="AC3622" i="1"/>
  <c r="S3622" i="1"/>
  <c r="Z3622" i="1"/>
  <c r="R3622" i="1"/>
  <c r="AA3622" i="1"/>
  <c r="AB3622" i="1"/>
  <c r="T3622" i="1"/>
  <c r="W3622" i="1"/>
  <c r="Y3622" i="1"/>
  <c r="X3622" i="1"/>
  <c r="V3622" i="1"/>
  <c r="AC3614" i="1"/>
  <c r="R3614" i="1"/>
  <c r="AA3614" i="1"/>
  <c r="AB3614" i="1"/>
  <c r="T3614" i="1"/>
  <c r="V3614" i="1"/>
  <c r="W3614" i="1"/>
  <c r="Y3614" i="1"/>
  <c r="X3614" i="1"/>
  <c r="Z3614" i="1"/>
  <c r="S3614" i="1"/>
  <c r="AC3606" i="1"/>
  <c r="S3606" i="1"/>
  <c r="R3606" i="1"/>
  <c r="AA3606" i="1"/>
  <c r="AB3606" i="1"/>
  <c r="T3606" i="1"/>
  <c r="X3606" i="1"/>
  <c r="Y3606" i="1"/>
  <c r="W3606" i="1"/>
  <c r="Z3606" i="1"/>
  <c r="V3606" i="1"/>
  <c r="AC3598" i="1"/>
  <c r="S3598" i="1"/>
  <c r="Z3598" i="1"/>
  <c r="R3598" i="1"/>
  <c r="AA3598" i="1"/>
  <c r="AB3598" i="1"/>
  <c r="T3598" i="1"/>
  <c r="W3598" i="1"/>
  <c r="Y3598" i="1"/>
  <c r="X3598" i="1"/>
  <c r="V3598" i="1"/>
  <c r="AC3590" i="1"/>
  <c r="S3590" i="1"/>
  <c r="W3590" i="1"/>
  <c r="Y3590" i="1"/>
  <c r="X3590" i="1"/>
  <c r="Z3590" i="1"/>
  <c r="R3590" i="1"/>
  <c r="AA3590" i="1"/>
  <c r="V3590" i="1"/>
  <c r="AB3590" i="1"/>
  <c r="T3590" i="1"/>
  <c r="AC3582" i="1"/>
  <c r="S3582" i="1"/>
  <c r="W3582" i="1"/>
  <c r="Y3582" i="1"/>
  <c r="X3582" i="1"/>
  <c r="Z3582" i="1"/>
  <c r="R3582" i="1"/>
  <c r="AA3582" i="1"/>
  <c r="V3582" i="1"/>
  <c r="AB3582" i="1"/>
  <c r="T3582" i="1"/>
  <c r="AC3574" i="1"/>
  <c r="S3574" i="1"/>
  <c r="V3574" i="1"/>
  <c r="AB3574" i="1"/>
  <c r="T3574" i="1"/>
  <c r="X3574" i="1"/>
  <c r="Y3574" i="1"/>
  <c r="W3574" i="1"/>
  <c r="Z3574" i="1"/>
  <c r="R3574" i="1"/>
  <c r="AA3574" i="1"/>
  <c r="AC3566" i="1"/>
  <c r="Z3566" i="1"/>
  <c r="R3566" i="1"/>
  <c r="AA3566" i="1"/>
  <c r="AB3566" i="1"/>
  <c r="T3566" i="1"/>
  <c r="W3566" i="1"/>
  <c r="Y3566" i="1"/>
  <c r="X3566" i="1"/>
  <c r="V3566" i="1"/>
  <c r="S3566" i="1"/>
  <c r="AC3558" i="1"/>
  <c r="S3558" i="1"/>
  <c r="R3558" i="1"/>
  <c r="AA3558" i="1"/>
  <c r="AB3558" i="1"/>
  <c r="T3558" i="1"/>
  <c r="W3558" i="1"/>
  <c r="V3558" i="1"/>
  <c r="Z3558" i="1"/>
  <c r="Y3558" i="1"/>
  <c r="X3558" i="1"/>
  <c r="AC3550" i="1"/>
  <c r="S3550" i="1"/>
  <c r="W3550" i="1"/>
  <c r="Y3550" i="1"/>
  <c r="X3550" i="1"/>
  <c r="Z3550" i="1"/>
  <c r="R3550" i="1"/>
  <c r="AA3550" i="1"/>
  <c r="V3550" i="1"/>
  <c r="AB3550" i="1"/>
  <c r="T3550" i="1"/>
  <c r="AC3542" i="1"/>
  <c r="S3542" i="1"/>
  <c r="V3542" i="1"/>
  <c r="R3542" i="1"/>
  <c r="AA3542" i="1"/>
  <c r="AB3542" i="1"/>
  <c r="T3542" i="1"/>
  <c r="X3542" i="1"/>
  <c r="Y3542" i="1"/>
  <c r="W3542" i="1"/>
  <c r="Z3542" i="1"/>
  <c r="AC3534" i="1"/>
  <c r="S3534" i="1"/>
  <c r="T3534" i="1"/>
  <c r="X3534" i="1"/>
  <c r="Y3534" i="1"/>
  <c r="W3534" i="1"/>
  <c r="Z3534" i="1"/>
  <c r="V3534" i="1"/>
  <c r="R3534" i="1"/>
  <c r="AA3534" i="1"/>
  <c r="AB3534" i="1"/>
  <c r="AC3526" i="1"/>
  <c r="S3526" i="1"/>
  <c r="W3526" i="1"/>
  <c r="Y3526" i="1"/>
  <c r="X3526" i="1"/>
  <c r="V3526" i="1"/>
  <c r="Z3526" i="1"/>
  <c r="R3526" i="1"/>
  <c r="AA3526" i="1"/>
  <c r="AB3526" i="1"/>
  <c r="T3526" i="1"/>
  <c r="AC3518" i="1"/>
  <c r="S3518" i="1"/>
  <c r="T3518" i="1"/>
  <c r="W3518" i="1"/>
  <c r="Y3518" i="1"/>
  <c r="X3518" i="1"/>
  <c r="Z3518" i="1"/>
  <c r="R3518" i="1"/>
  <c r="AA3518" i="1"/>
  <c r="V3518" i="1"/>
  <c r="AB3518" i="1"/>
  <c r="AC3510" i="1"/>
  <c r="S3510" i="1"/>
  <c r="R3510" i="1"/>
  <c r="AA3510" i="1"/>
  <c r="V3510" i="1"/>
  <c r="AB3510" i="1"/>
  <c r="T3510" i="1"/>
  <c r="X3510" i="1"/>
  <c r="Y3510" i="1"/>
  <c r="W3510" i="1"/>
  <c r="Z3510" i="1"/>
  <c r="AC3502" i="1"/>
  <c r="S3502" i="1"/>
  <c r="AB3502" i="1"/>
  <c r="T3502" i="1"/>
  <c r="W3502" i="1"/>
  <c r="Y3502" i="1"/>
  <c r="X3502" i="1"/>
  <c r="V3502" i="1"/>
  <c r="Z3502" i="1"/>
  <c r="R3502" i="1"/>
  <c r="AA3502" i="1"/>
  <c r="AC3494" i="1"/>
  <c r="Y3494" i="1"/>
  <c r="X3494" i="1"/>
  <c r="V3494" i="1"/>
  <c r="Z3494" i="1"/>
  <c r="R3494" i="1"/>
  <c r="AA3494" i="1"/>
  <c r="AB3494" i="1"/>
  <c r="T3494" i="1"/>
  <c r="W3494" i="1"/>
  <c r="S3494" i="1"/>
  <c r="AC3486" i="1"/>
  <c r="S3486" i="1"/>
  <c r="Z3486" i="1"/>
  <c r="R3486" i="1"/>
  <c r="AA3486" i="1"/>
  <c r="AB3486" i="1"/>
  <c r="T3486" i="1"/>
  <c r="W3486" i="1"/>
  <c r="Y3486" i="1"/>
  <c r="X3486" i="1"/>
  <c r="V3486" i="1"/>
  <c r="AC3478" i="1"/>
  <c r="S3478" i="1"/>
  <c r="X3478" i="1"/>
  <c r="Y3478" i="1"/>
  <c r="W3478" i="1"/>
  <c r="V3478" i="1"/>
  <c r="Z3478" i="1"/>
  <c r="R3478" i="1"/>
  <c r="AA3478" i="1"/>
  <c r="AB3478" i="1"/>
  <c r="T3478" i="1"/>
  <c r="AC3470" i="1"/>
  <c r="S3470" i="1"/>
  <c r="AA3470" i="1"/>
  <c r="AB3470" i="1"/>
  <c r="T3470" i="1"/>
  <c r="V3470" i="1"/>
  <c r="X3470" i="1"/>
  <c r="Y3470" i="1"/>
  <c r="W3470" i="1"/>
  <c r="Z3470" i="1"/>
  <c r="R3470" i="1"/>
  <c r="AC3462" i="1"/>
  <c r="S3462" i="1"/>
  <c r="V3462" i="1"/>
  <c r="W3462" i="1"/>
  <c r="Y3462" i="1"/>
  <c r="X3462" i="1"/>
  <c r="Z3462" i="1"/>
  <c r="R3462" i="1"/>
  <c r="AA3462" i="1"/>
  <c r="AB3462" i="1"/>
  <c r="T3462" i="1"/>
  <c r="AC3454" i="1"/>
  <c r="S3454" i="1"/>
  <c r="T3454" i="1"/>
  <c r="W3454" i="1"/>
  <c r="Y3454" i="1"/>
  <c r="X3454" i="1"/>
  <c r="V3454" i="1"/>
  <c r="Z3454" i="1"/>
  <c r="R3454" i="1"/>
  <c r="AA3454" i="1"/>
  <c r="AB3454" i="1"/>
  <c r="AC3446" i="1"/>
  <c r="S3446" i="1"/>
  <c r="Y3446" i="1"/>
  <c r="W3446" i="1"/>
  <c r="V3446" i="1"/>
  <c r="Z3446" i="1"/>
  <c r="R3446" i="1"/>
  <c r="AA3446" i="1"/>
  <c r="AB3446" i="1"/>
  <c r="T3446" i="1"/>
  <c r="X3446" i="1"/>
  <c r="AC3438" i="1"/>
  <c r="S3438" i="1"/>
  <c r="X3438" i="1"/>
  <c r="Y3438" i="1"/>
  <c r="W3438" i="1"/>
  <c r="Z3438" i="1"/>
  <c r="R3438" i="1"/>
  <c r="AA3438" i="1"/>
  <c r="AB3438" i="1"/>
  <c r="T3438" i="1"/>
  <c r="V3438" i="1"/>
  <c r="AC3430" i="1"/>
  <c r="S3430" i="1"/>
  <c r="R3430" i="1"/>
  <c r="AA3430" i="1"/>
  <c r="AB3430" i="1"/>
  <c r="T3430" i="1"/>
  <c r="W3430" i="1"/>
  <c r="Y3430" i="1"/>
  <c r="X3430" i="1"/>
  <c r="Z3430" i="1"/>
  <c r="V3430" i="1"/>
  <c r="AC3422" i="1"/>
  <c r="S3422" i="1"/>
  <c r="R3422" i="1"/>
  <c r="AA3422" i="1"/>
  <c r="V3422" i="1"/>
  <c r="AB3422" i="1"/>
  <c r="T3422" i="1"/>
  <c r="Y3422" i="1"/>
  <c r="X3422" i="1"/>
  <c r="Z3422" i="1"/>
  <c r="W3422" i="1"/>
  <c r="AC3414" i="1"/>
  <c r="S3414" i="1"/>
  <c r="X3414" i="1"/>
  <c r="Y3414" i="1"/>
  <c r="W3414" i="1"/>
  <c r="Z3414" i="1"/>
  <c r="R3414" i="1"/>
  <c r="AA3414" i="1"/>
  <c r="T3414" i="1"/>
  <c r="V3414" i="1"/>
  <c r="AB3414" i="1"/>
  <c r="AC3406" i="1"/>
  <c r="S3406" i="1"/>
  <c r="AB3406" i="1"/>
  <c r="T3406" i="1"/>
  <c r="V3406" i="1"/>
  <c r="W3406" i="1"/>
  <c r="Y3406" i="1"/>
  <c r="X3406" i="1"/>
  <c r="Z3406" i="1"/>
  <c r="R3406" i="1"/>
  <c r="AA3406" i="1"/>
  <c r="AC3398" i="1"/>
  <c r="S3398" i="1"/>
  <c r="R3398" i="1"/>
  <c r="AA3398" i="1"/>
  <c r="AB3398" i="1"/>
  <c r="T3398" i="1"/>
  <c r="W3398" i="1"/>
  <c r="Y3398" i="1"/>
  <c r="X3398" i="1"/>
  <c r="Z3398" i="1"/>
  <c r="V3398" i="1"/>
  <c r="AC3390" i="1"/>
  <c r="S3390" i="1"/>
  <c r="R3390" i="1"/>
  <c r="AA3390" i="1"/>
  <c r="AB3390" i="1"/>
  <c r="T3390" i="1"/>
  <c r="W3390" i="1"/>
  <c r="Y3390" i="1"/>
  <c r="X3390" i="1"/>
  <c r="Z3390" i="1"/>
  <c r="V3390" i="1"/>
  <c r="AC3382" i="1"/>
  <c r="S3382" i="1"/>
  <c r="W3382" i="1"/>
  <c r="AB3382" i="1"/>
  <c r="T3382" i="1"/>
  <c r="X3382" i="1"/>
  <c r="Z3382" i="1"/>
  <c r="Y3382" i="1"/>
  <c r="R3382" i="1"/>
  <c r="AA3382" i="1"/>
  <c r="V3382" i="1"/>
  <c r="AC3374" i="1"/>
  <c r="S3374" i="1"/>
  <c r="W3374" i="1"/>
  <c r="Y3374" i="1"/>
  <c r="AB3374" i="1"/>
  <c r="T3374" i="1"/>
  <c r="Z3374" i="1"/>
  <c r="X3374" i="1"/>
  <c r="R3374" i="1"/>
  <c r="AA3374" i="1"/>
  <c r="V3374" i="1"/>
  <c r="AC3366" i="1"/>
  <c r="S3366" i="1"/>
  <c r="AA3366" i="1"/>
  <c r="V3366" i="1"/>
  <c r="W3366" i="1"/>
  <c r="T3366" i="1"/>
  <c r="X3366" i="1"/>
  <c r="AB3366" i="1"/>
  <c r="Z3366" i="1"/>
  <c r="Y3366" i="1"/>
  <c r="R3366" i="1"/>
  <c r="AC3358" i="1"/>
  <c r="R3358" i="1"/>
  <c r="AA3358" i="1"/>
  <c r="V3358" i="1"/>
  <c r="W3358" i="1"/>
  <c r="Y3358" i="1"/>
  <c r="AB3358" i="1"/>
  <c r="T3358" i="1"/>
  <c r="Z3358" i="1"/>
  <c r="X3358" i="1"/>
  <c r="S3358" i="1"/>
  <c r="AC3350" i="1"/>
  <c r="T3350" i="1"/>
  <c r="X3350" i="1"/>
  <c r="Z3350" i="1"/>
  <c r="Y3350" i="1"/>
  <c r="R3350" i="1"/>
  <c r="AA3350" i="1"/>
  <c r="V3350" i="1"/>
  <c r="W3350" i="1"/>
  <c r="AB3350" i="1"/>
  <c r="S3350" i="1"/>
  <c r="AC3342" i="1"/>
  <c r="S3342" i="1"/>
  <c r="T3342" i="1"/>
  <c r="Z3342" i="1"/>
  <c r="X3342" i="1"/>
  <c r="R3342" i="1"/>
  <c r="AA3342" i="1"/>
  <c r="V3342" i="1"/>
  <c r="W3342" i="1"/>
  <c r="Y3342" i="1"/>
  <c r="AB3342" i="1"/>
  <c r="AC3334" i="1"/>
  <c r="S3334" i="1"/>
  <c r="Y3334" i="1"/>
  <c r="Z3334" i="1"/>
  <c r="X3334" i="1"/>
  <c r="R3334" i="1"/>
  <c r="AA3334" i="1"/>
  <c r="T3334" i="1"/>
  <c r="V3334" i="1"/>
  <c r="W3334" i="1"/>
  <c r="AB3334" i="1"/>
  <c r="AC3326" i="1"/>
  <c r="S3326" i="1"/>
  <c r="X3326" i="1"/>
  <c r="Z3326" i="1"/>
  <c r="Y3326" i="1"/>
  <c r="R3326" i="1"/>
  <c r="AA3326" i="1"/>
  <c r="AB3326" i="1"/>
  <c r="T3326" i="1"/>
  <c r="V3326" i="1"/>
  <c r="W3326" i="1"/>
  <c r="AC3318" i="1"/>
  <c r="S3318" i="1"/>
  <c r="V3318" i="1"/>
  <c r="W3318" i="1"/>
  <c r="X3318" i="1"/>
  <c r="Z3318" i="1"/>
  <c r="Y3318" i="1"/>
  <c r="R3318" i="1"/>
  <c r="AA3318" i="1"/>
  <c r="AB3318" i="1"/>
  <c r="T3318" i="1"/>
  <c r="AC3310" i="1"/>
  <c r="S3310" i="1"/>
  <c r="Z3310" i="1"/>
  <c r="X3310" i="1"/>
  <c r="R3310" i="1"/>
  <c r="AA3310" i="1"/>
  <c r="AB3310" i="1"/>
  <c r="T3310" i="1"/>
  <c r="V3310" i="1"/>
  <c r="W3310" i="1"/>
  <c r="Y3310" i="1"/>
  <c r="AC3302" i="1"/>
  <c r="S3302" i="1"/>
  <c r="Z3302" i="1"/>
  <c r="Y3302" i="1"/>
  <c r="R3302" i="1"/>
  <c r="AA3302" i="1"/>
  <c r="AB3302" i="1"/>
  <c r="T3302" i="1"/>
  <c r="V3302" i="1"/>
  <c r="W3302" i="1"/>
  <c r="X3302" i="1"/>
  <c r="AC3294" i="1"/>
  <c r="S3294" i="1"/>
  <c r="AA3294" i="1"/>
  <c r="AB3294" i="1"/>
  <c r="T3294" i="1"/>
  <c r="V3294" i="1"/>
  <c r="W3294" i="1"/>
  <c r="X3294" i="1"/>
  <c r="Z3294" i="1"/>
  <c r="Y3294" i="1"/>
  <c r="R3294" i="1"/>
  <c r="AC3286" i="1"/>
  <c r="S3286" i="1"/>
  <c r="W3286" i="1"/>
  <c r="Y3286" i="1"/>
  <c r="Z3286" i="1"/>
  <c r="X3286" i="1"/>
  <c r="R3286" i="1"/>
  <c r="AA3286" i="1"/>
  <c r="AB3286" i="1"/>
  <c r="T3286" i="1"/>
  <c r="V3286" i="1"/>
  <c r="AC3278" i="1"/>
  <c r="S3278" i="1"/>
  <c r="Y3278" i="1"/>
  <c r="Z3278" i="1"/>
  <c r="X3278" i="1"/>
  <c r="R3278" i="1"/>
  <c r="AA3278" i="1"/>
  <c r="AB3278" i="1"/>
  <c r="T3278" i="1"/>
  <c r="V3278" i="1"/>
  <c r="W3278" i="1"/>
  <c r="AC3270" i="1"/>
  <c r="S3270" i="1"/>
  <c r="T3270" i="1"/>
  <c r="V3270" i="1"/>
  <c r="W3270" i="1"/>
  <c r="X3270" i="1"/>
  <c r="Z3270" i="1"/>
  <c r="Y3270" i="1"/>
  <c r="R3270" i="1"/>
  <c r="AA3270" i="1"/>
  <c r="AB3270" i="1"/>
  <c r="AC3262" i="1"/>
  <c r="S3262" i="1"/>
  <c r="V3262" i="1"/>
  <c r="W3262" i="1"/>
  <c r="X3262" i="1"/>
  <c r="Z3262" i="1"/>
  <c r="Y3262" i="1"/>
  <c r="R3262" i="1"/>
  <c r="AA3262" i="1"/>
  <c r="AB3262" i="1"/>
  <c r="T3262" i="1"/>
  <c r="AC3254" i="1"/>
  <c r="S3254" i="1"/>
  <c r="W3254" i="1"/>
  <c r="Y3254" i="1"/>
  <c r="Z3254" i="1"/>
  <c r="X3254" i="1"/>
  <c r="R3254" i="1"/>
  <c r="AA3254" i="1"/>
  <c r="AB3254" i="1"/>
  <c r="T3254" i="1"/>
  <c r="V3254" i="1"/>
  <c r="AC3246" i="1"/>
  <c r="S3246" i="1"/>
  <c r="T3246" i="1"/>
  <c r="V3246" i="1"/>
  <c r="W3246" i="1"/>
  <c r="Y3246" i="1"/>
  <c r="Z3246" i="1"/>
  <c r="X3246" i="1"/>
  <c r="R3246" i="1"/>
  <c r="AA3246" i="1"/>
  <c r="AB3246" i="1"/>
  <c r="AC3238" i="1"/>
  <c r="S3238" i="1"/>
  <c r="W3238" i="1"/>
  <c r="X3238" i="1"/>
  <c r="Z3238" i="1"/>
  <c r="Y3238" i="1"/>
  <c r="R3238" i="1"/>
  <c r="AA3238" i="1"/>
  <c r="AB3238" i="1"/>
  <c r="T3238" i="1"/>
  <c r="V3238" i="1"/>
  <c r="AC3230" i="1"/>
  <c r="S3230" i="1"/>
  <c r="W3230" i="1"/>
  <c r="X3230" i="1"/>
  <c r="Z3230" i="1"/>
  <c r="Y3230" i="1"/>
  <c r="R3230" i="1"/>
  <c r="AA3230" i="1"/>
  <c r="AB3230" i="1"/>
  <c r="T3230" i="1"/>
  <c r="V3230" i="1"/>
  <c r="AC3222" i="1"/>
  <c r="S3222" i="1"/>
  <c r="AB3222" i="1"/>
  <c r="T3222" i="1"/>
  <c r="V3222" i="1"/>
  <c r="W3222" i="1"/>
  <c r="Y3222" i="1"/>
  <c r="R3222" i="1"/>
  <c r="AA3222" i="1"/>
  <c r="Z3222" i="1"/>
  <c r="X3222" i="1"/>
  <c r="AC3214" i="1"/>
  <c r="S3214" i="1"/>
  <c r="T3214" i="1"/>
  <c r="V3214" i="1"/>
  <c r="W3214" i="1"/>
  <c r="X3214" i="1"/>
  <c r="Z3214" i="1"/>
  <c r="Y3214" i="1"/>
  <c r="R3214" i="1"/>
  <c r="AA3214" i="1"/>
  <c r="AB3214" i="1"/>
  <c r="AC3206" i="1"/>
  <c r="S3206" i="1"/>
  <c r="T3206" i="1"/>
  <c r="V3206" i="1"/>
  <c r="W3206" i="1"/>
  <c r="X3206" i="1"/>
  <c r="Z3206" i="1"/>
  <c r="Y3206" i="1"/>
  <c r="R3206" i="1"/>
  <c r="AA3206" i="1"/>
  <c r="AB3206" i="1"/>
  <c r="AC3198" i="1"/>
  <c r="S3198" i="1"/>
  <c r="T3198" i="1"/>
  <c r="V3198" i="1"/>
  <c r="W3198" i="1"/>
  <c r="X3198" i="1"/>
  <c r="Z3198" i="1"/>
  <c r="Y3198" i="1"/>
  <c r="R3198" i="1"/>
  <c r="AA3198" i="1"/>
  <c r="AB3198" i="1"/>
  <c r="AC3190" i="1"/>
  <c r="S3190" i="1"/>
  <c r="W3190" i="1"/>
  <c r="X3190" i="1"/>
  <c r="Z3190" i="1"/>
  <c r="Y3190" i="1"/>
  <c r="R3190" i="1"/>
  <c r="AA3190" i="1"/>
  <c r="AB3190" i="1"/>
  <c r="T3190" i="1"/>
  <c r="V3190" i="1"/>
  <c r="AC3182" i="1"/>
  <c r="S3182" i="1"/>
  <c r="T3182" i="1"/>
  <c r="V3182" i="1"/>
  <c r="W3182" i="1"/>
  <c r="X3182" i="1"/>
  <c r="Z3182" i="1"/>
  <c r="Y3182" i="1"/>
  <c r="R3182" i="1"/>
  <c r="AA3182" i="1"/>
  <c r="AB3182" i="1"/>
  <c r="AC3174" i="1"/>
  <c r="S3174" i="1"/>
  <c r="R3174" i="1"/>
  <c r="AA3174" i="1"/>
  <c r="AB3174" i="1"/>
  <c r="T3174" i="1"/>
  <c r="V3174" i="1"/>
  <c r="W3174" i="1"/>
  <c r="X3174" i="1"/>
  <c r="Z3174" i="1"/>
  <c r="Y3174" i="1"/>
  <c r="AC3166" i="1"/>
  <c r="S3166" i="1"/>
  <c r="AA3166" i="1"/>
  <c r="AB3166" i="1"/>
  <c r="T3166" i="1"/>
  <c r="V3166" i="1"/>
  <c r="W3166" i="1"/>
  <c r="X3166" i="1"/>
  <c r="Z3166" i="1"/>
  <c r="Y3166" i="1"/>
  <c r="R3166" i="1"/>
  <c r="AC3158" i="1"/>
  <c r="S3158" i="1"/>
  <c r="W3158" i="1"/>
  <c r="X3158" i="1"/>
  <c r="Z3158" i="1"/>
  <c r="Y3158" i="1"/>
  <c r="R3158" i="1"/>
  <c r="AA3158" i="1"/>
  <c r="AB3158" i="1"/>
  <c r="T3158" i="1"/>
  <c r="V3158" i="1"/>
  <c r="AC3150" i="1"/>
  <c r="T3150" i="1"/>
  <c r="V3150" i="1"/>
  <c r="W3150" i="1"/>
  <c r="X3150" i="1"/>
  <c r="Z3150" i="1"/>
  <c r="Y3150" i="1"/>
  <c r="R3150" i="1"/>
  <c r="AA3150" i="1"/>
  <c r="AB3150" i="1"/>
  <c r="S3150" i="1"/>
  <c r="AC3142" i="1"/>
  <c r="S3142" i="1"/>
  <c r="AB3142" i="1"/>
  <c r="T3142" i="1"/>
  <c r="V3142" i="1"/>
  <c r="W3142" i="1"/>
  <c r="X3142" i="1"/>
  <c r="Z3142" i="1"/>
  <c r="Y3142" i="1"/>
  <c r="R3142" i="1"/>
  <c r="AA3142" i="1"/>
  <c r="AC3134" i="1"/>
  <c r="S3134" i="1"/>
  <c r="AB3134" i="1"/>
  <c r="T3134" i="1"/>
  <c r="V3134" i="1"/>
  <c r="W3134" i="1"/>
  <c r="X3134" i="1"/>
  <c r="R3134" i="1"/>
  <c r="AA3134" i="1"/>
  <c r="Z3134" i="1"/>
  <c r="Y3134" i="1"/>
  <c r="AC3126" i="1"/>
  <c r="S3126" i="1"/>
  <c r="AA3126" i="1"/>
  <c r="AB3126" i="1"/>
  <c r="T3126" i="1"/>
  <c r="V3126" i="1"/>
  <c r="W3126" i="1"/>
  <c r="X3126" i="1"/>
  <c r="Z3126" i="1"/>
  <c r="Y3126" i="1"/>
  <c r="R3126" i="1"/>
  <c r="AC3118" i="1"/>
  <c r="S3118" i="1"/>
  <c r="AA3118" i="1"/>
  <c r="AB3118" i="1"/>
  <c r="T3118" i="1"/>
  <c r="V3118" i="1"/>
  <c r="W3118" i="1"/>
  <c r="X3118" i="1"/>
  <c r="Z3118" i="1"/>
  <c r="Y3118" i="1"/>
  <c r="R3118" i="1"/>
  <c r="AC3110" i="1"/>
  <c r="S3110" i="1"/>
  <c r="V3110" i="1"/>
  <c r="W3110" i="1"/>
  <c r="X3110" i="1"/>
  <c r="Z3110" i="1"/>
  <c r="Y3110" i="1"/>
  <c r="R3110" i="1"/>
  <c r="AA3110" i="1"/>
  <c r="AB3110" i="1"/>
  <c r="T3110" i="1"/>
  <c r="AC3102" i="1"/>
  <c r="S3102" i="1"/>
  <c r="AA3102" i="1"/>
  <c r="AB3102" i="1"/>
  <c r="T3102" i="1"/>
  <c r="V3102" i="1"/>
  <c r="W3102" i="1"/>
  <c r="X3102" i="1"/>
  <c r="Z3102" i="1"/>
  <c r="Y3102" i="1"/>
  <c r="R3102" i="1"/>
  <c r="AC3094" i="1"/>
  <c r="AA3094" i="1"/>
  <c r="AB3094" i="1"/>
  <c r="T3094" i="1"/>
  <c r="V3094" i="1"/>
  <c r="W3094" i="1"/>
  <c r="X3094" i="1"/>
  <c r="Z3094" i="1"/>
  <c r="Y3094" i="1"/>
  <c r="R3094" i="1"/>
  <c r="S3094" i="1"/>
  <c r="AC3086" i="1"/>
  <c r="S3086" i="1"/>
  <c r="X3086" i="1"/>
  <c r="Z3086" i="1"/>
  <c r="Y3086" i="1"/>
  <c r="R3086" i="1"/>
  <c r="AA3086" i="1"/>
  <c r="AB3086" i="1"/>
  <c r="T3086" i="1"/>
  <c r="V3086" i="1"/>
  <c r="W3086" i="1"/>
  <c r="AC3078" i="1"/>
  <c r="S3078" i="1"/>
  <c r="V3078" i="1"/>
  <c r="W3078" i="1"/>
  <c r="X3078" i="1"/>
  <c r="Z3078" i="1"/>
  <c r="Y3078" i="1"/>
  <c r="R3078" i="1"/>
  <c r="AA3078" i="1"/>
  <c r="AB3078" i="1"/>
  <c r="T3078" i="1"/>
  <c r="AC3070" i="1"/>
  <c r="S3070" i="1"/>
  <c r="Z3070" i="1"/>
  <c r="Y3070" i="1"/>
  <c r="R3070" i="1"/>
  <c r="AA3070" i="1"/>
  <c r="AB3070" i="1"/>
  <c r="T3070" i="1"/>
  <c r="V3070" i="1"/>
  <c r="W3070" i="1"/>
  <c r="X3070" i="1"/>
  <c r="AC3062" i="1"/>
  <c r="T3062" i="1"/>
  <c r="V3062" i="1"/>
  <c r="W3062" i="1"/>
  <c r="X3062" i="1"/>
  <c r="Z3062" i="1"/>
  <c r="Y3062" i="1"/>
  <c r="R3062" i="1"/>
  <c r="AA3062" i="1"/>
  <c r="AB3062" i="1"/>
  <c r="S3062" i="1"/>
  <c r="AC3054" i="1"/>
  <c r="S3054" i="1"/>
  <c r="V3054" i="1"/>
  <c r="W3054" i="1"/>
  <c r="X3054" i="1"/>
  <c r="Z3054" i="1"/>
  <c r="Y3054" i="1"/>
  <c r="R3054" i="1"/>
  <c r="AA3054" i="1"/>
  <c r="AB3054" i="1"/>
  <c r="T3054" i="1"/>
  <c r="AC3046" i="1"/>
  <c r="V3046" i="1"/>
  <c r="W3046" i="1"/>
  <c r="X3046" i="1"/>
  <c r="Z3046" i="1"/>
  <c r="Y3046" i="1"/>
  <c r="R3046" i="1"/>
  <c r="AA3046" i="1"/>
  <c r="AB3046" i="1"/>
  <c r="T3046" i="1"/>
  <c r="S3046" i="1"/>
  <c r="AC3038" i="1"/>
  <c r="S3038" i="1"/>
  <c r="T3038" i="1"/>
  <c r="V3038" i="1"/>
  <c r="W3038" i="1"/>
  <c r="X3038" i="1"/>
  <c r="Z3038" i="1"/>
  <c r="Y3038" i="1"/>
  <c r="R3038" i="1"/>
  <c r="AA3038" i="1"/>
  <c r="AB3038" i="1"/>
  <c r="AC3030" i="1"/>
  <c r="S3030" i="1"/>
  <c r="AB3030" i="1"/>
  <c r="T3030" i="1"/>
  <c r="V3030" i="1"/>
  <c r="W3030" i="1"/>
  <c r="X3030" i="1"/>
  <c r="R3030" i="1"/>
  <c r="AA3030" i="1"/>
  <c r="Y3030" i="1"/>
  <c r="Z3030" i="1"/>
  <c r="AC3022" i="1"/>
  <c r="S3022" i="1"/>
  <c r="X3022" i="1"/>
  <c r="Z3022" i="1"/>
  <c r="Y3022" i="1"/>
  <c r="R3022" i="1"/>
  <c r="AA3022" i="1"/>
  <c r="AB3022" i="1"/>
  <c r="T3022" i="1"/>
  <c r="V3022" i="1"/>
  <c r="W3022" i="1"/>
  <c r="AC3014" i="1"/>
  <c r="S3014" i="1"/>
  <c r="T3014" i="1"/>
  <c r="V3014" i="1"/>
  <c r="W3014" i="1"/>
  <c r="X3014" i="1"/>
  <c r="Z3014" i="1"/>
  <c r="Y3014" i="1"/>
  <c r="R3014" i="1"/>
  <c r="AA3014" i="1"/>
  <c r="AB3014" i="1"/>
  <c r="AC3006" i="1"/>
  <c r="S3006" i="1"/>
  <c r="W3006" i="1"/>
  <c r="X3006" i="1"/>
  <c r="Z3006" i="1"/>
  <c r="Y3006" i="1"/>
  <c r="R3006" i="1"/>
  <c r="AA3006" i="1"/>
  <c r="AB3006" i="1"/>
  <c r="T3006" i="1"/>
  <c r="V3006" i="1"/>
  <c r="AC2998" i="1"/>
  <c r="S2998" i="1"/>
  <c r="X2998" i="1"/>
  <c r="Z2998" i="1"/>
  <c r="Y2998" i="1"/>
  <c r="R2998" i="1"/>
  <c r="AA2998" i="1"/>
  <c r="AB2998" i="1"/>
  <c r="T2998" i="1"/>
  <c r="V2998" i="1"/>
  <c r="W2998" i="1"/>
  <c r="AC2990" i="1"/>
  <c r="S2990" i="1"/>
  <c r="T2990" i="1"/>
  <c r="V2990" i="1"/>
  <c r="W2990" i="1"/>
  <c r="X2990" i="1"/>
  <c r="Z2990" i="1"/>
  <c r="Y2990" i="1"/>
  <c r="R2990" i="1"/>
  <c r="AA2990" i="1"/>
  <c r="AB2990" i="1"/>
  <c r="AC2982" i="1"/>
  <c r="S2982" i="1"/>
  <c r="AA2982" i="1"/>
  <c r="AB2982" i="1"/>
  <c r="T2982" i="1"/>
  <c r="V2982" i="1"/>
  <c r="W2982" i="1"/>
  <c r="X2982" i="1"/>
  <c r="Z2982" i="1"/>
  <c r="Y2982" i="1"/>
  <c r="R2982" i="1"/>
  <c r="AC2974" i="1"/>
  <c r="S2974" i="1"/>
  <c r="V2974" i="1"/>
  <c r="R2974" i="1"/>
  <c r="W2974" i="1"/>
  <c r="X2974" i="1"/>
  <c r="Z2974" i="1"/>
  <c r="AA2974" i="1"/>
  <c r="Y2974" i="1"/>
  <c r="AB2974" i="1"/>
  <c r="T2974" i="1"/>
  <c r="AC2966" i="1"/>
  <c r="S2966" i="1"/>
  <c r="V2966" i="1"/>
  <c r="AA2966" i="1"/>
  <c r="AB2966" i="1"/>
  <c r="R2966" i="1"/>
  <c r="W2966" i="1"/>
  <c r="Y2966" i="1"/>
  <c r="X2966" i="1"/>
  <c r="Z2966" i="1"/>
  <c r="T2966" i="1"/>
  <c r="AC2958" i="1"/>
  <c r="S2958" i="1"/>
  <c r="Y2958" i="1"/>
  <c r="AB2958" i="1"/>
  <c r="Z2958" i="1"/>
  <c r="T2958" i="1"/>
  <c r="V2958" i="1"/>
  <c r="R2958" i="1"/>
  <c r="W2958" i="1"/>
  <c r="X2958" i="1"/>
  <c r="AA2958" i="1"/>
  <c r="AC2950" i="1"/>
  <c r="S2950" i="1"/>
  <c r="AA2950" i="1"/>
  <c r="AB2950" i="1"/>
  <c r="R2950" i="1"/>
  <c r="W2950" i="1"/>
  <c r="Y2950" i="1"/>
  <c r="X2950" i="1"/>
  <c r="Z2950" i="1"/>
  <c r="T2950" i="1"/>
  <c r="V2950" i="1"/>
  <c r="AC2942" i="1"/>
  <c r="W2942" i="1"/>
  <c r="X2942" i="1"/>
  <c r="AA2942" i="1"/>
  <c r="Y2942" i="1"/>
  <c r="AB2942" i="1"/>
  <c r="Z2942" i="1"/>
  <c r="T2942" i="1"/>
  <c r="V2942" i="1"/>
  <c r="R2942" i="1"/>
  <c r="S2942" i="1"/>
  <c r="AC2934" i="1"/>
  <c r="S2934" i="1"/>
  <c r="W2934" i="1"/>
  <c r="Y2934" i="1"/>
  <c r="X2934" i="1"/>
  <c r="Z2934" i="1"/>
  <c r="T2934" i="1"/>
  <c r="V2934" i="1"/>
  <c r="AA2934" i="1"/>
  <c r="AB2934" i="1"/>
  <c r="R2934" i="1"/>
  <c r="AC2926" i="1"/>
  <c r="S2926" i="1"/>
  <c r="T2926" i="1"/>
  <c r="V2926" i="1"/>
  <c r="R2926" i="1"/>
  <c r="W2926" i="1"/>
  <c r="X2926" i="1"/>
  <c r="AA2926" i="1"/>
  <c r="Y2926" i="1"/>
  <c r="AB2926" i="1"/>
  <c r="Z2926" i="1"/>
  <c r="AC2918" i="1"/>
  <c r="S2918" i="1"/>
  <c r="Y2918" i="1"/>
  <c r="AA2918" i="1"/>
  <c r="Z2918" i="1"/>
  <c r="AB2918" i="1"/>
  <c r="T2918" i="1"/>
  <c r="V2918" i="1"/>
  <c r="R2918" i="1"/>
  <c r="W2918" i="1"/>
  <c r="X2918" i="1"/>
  <c r="AC2910" i="1"/>
  <c r="S2910" i="1"/>
  <c r="AA2910" i="1"/>
  <c r="AB2910" i="1"/>
  <c r="T2910" i="1"/>
  <c r="V2910" i="1"/>
  <c r="W2910" i="1"/>
  <c r="Y2910" i="1"/>
  <c r="X2910" i="1"/>
  <c r="Z2910" i="1"/>
  <c r="R2910" i="1"/>
  <c r="AC2902" i="1"/>
  <c r="S2902" i="1"/>
  <c r="V2902" i="1"/>
  <c r="W2902" i="1"/>
  <c r="Y2902" i="1"/>
  <c r="X2902" i="1"/>
  <c r="Z2902" i="1"/>
  <c r="R2902" i="1"/>
  <c r="AA2902" i="1"/>
  <c r="AB2902" i="1"/>
  <c r="T2902" i="1"/>
  <c r="AC2894" i="1"/>
  <c r="S2894" i="1"/>
  <c r="Z2894" i="1"/>
  <c r="R2894" i="1"/>
  <c r="AA2894" i="1"/>
  <c r="AB2894" i="1"/>
  <c r="T2894" i="1"/>
  <c r="V2894" i="1"/>
  <c r="W2894" i="1"/>
  <c r="Y2894" i="1"/>
  <c r="X2894" i="1"/>
  <c r="AC2886" i="1"/>
  <c r="S2886" i="1"/>
  <c r="X2886" i="1"/>
  <c r="Y2886" i="1"/>
  <c r="W2886" i="1"/>
  <c r="Z2886" i="1"/>
  <c r="R2886" i="1"/>
  <c r="AA2886" i="1"/>
  <c r="AB2886" i="1"/>
  <c r="V2886" i="1"/>
  <c r="T2886" i="1"/>
  <c r="AC2878" i="1"/>
  <c r="S2878" i="1"/>
  <c r="R2878" i="1"/>
  <c r="AA2878" i="1"/>
  <c r="AB2878" i="1"/>
  <c r="T2878" i="1"/>
  <c r="V2878" i="1"/>
  <c r="W2878" i="1"/>
  <c r="Y2878" i="1"/>
  <c r="X2878" i="1"/>
  <c r="Z2878" i="1"/>
  <c r="AC2870" i="1"/>
  <c r="S2870" i="1"/>
  <c r="AB2870" i="1"/>
  <c r="T2870" i="1"/>
  <c r="V2870" i="1"/>
  <c r="W2870" i="1"/>
  <c r="Y2870" i="1"/>
  <c r="X2870" i="1"/>
  <c r="Z2870" i="1"/>
  <c r="R2870" i="1"/>
  <c r="AA2870" i="1"/>
  <c r="AC2862" i="1"/>
  <c r="S2862" i="1"/>
  <c r="Y2862" i="1"/>
  <c r="X2862" i="1"/>
  <c r="Z2862" i="1"/>
  <c r="R2862" i="1"/>
  <c r="AA2862" i="1"/>
  <c r="AB2862" i="1"/>
  <c r="T2862" i="1"/>
  <c r="V2862" i="1"/>
  <c r="W2862" i="1"/>
  <c r="AC2854" i="1"/>
  <c r="S2854" i="1"/>
  <c r="AB2854" i="1"/>
  <c r="T2854" i="1"/>
  <c r="V2854" i="1"/>
  <c r="X2854" i="1"/>
  <c r="Y2854" i="1"/>
  <c r="W2854" i="1"/>
  <c r="Z2854" i="1"/>
  <c r="R2854" i="1"/>
  <c r="AA2854" i="1"/>
  <c r="AC2846" i="1"/>
  <c r="AB2846" i="1"/>
  <c r="T2846" i="1"/>
  <c r="V2846" i="1"/>
  <c r="W2846" i="1"/>
  <c r="Y2846" i="1"/>
  <c r="X2846" i="1"/>
  <c r="Z2846" i="1"/>
  <c r="R2846" i="1"/>
  <c r="AA2846" i="1"/>
  <c r="S2846" i="1"/>
  <c r="AC2838" i="1"/>
  <c r="AA2838" i="1"/>
  <c r="AB2838" i="1"/>
  <c r="T2838" i="1"/>
  <c r="V2838" i="1"/>
  <c r="W2838" i="1"/>
  <c r="Y2838" i="1"/>
  <c r="X2838" i="1"/>
  <c r="Z2838" i="1"/>
  <c r="R2838" i="1"/>
  <c r="S2838" i="1"/>
  <c r="AC2830" i="1"/>
  <c r="S2830" i="1"/>
  <c r="AB2830" i="1"/>
  <c r="T2830" i="1"/>
  <c r="V2830" i="1"/>
  <c r="W2830" i="1"/>
  <c r="Y2830" i="1"/>
  <c r="X2830" i="1"/>
  <c r="Z2830" i="1"/>
  <c r="R2830" i="1"/>
  <c r="AA2830" i="1"/>
  <c r="AC2822" i="1"/>
  <c r="T2822" i="1"/>
  <c r="V2822" i="1"/>
  <c r="X2822" i="1"/>
  <c r="Y2822" i="1"/>
  <c r="W2822" i="1"/>
  <c r="Z2822" i="1"/>
  <c r="R2822" i="1"/>
  <c r="AA2822" i="1"/>
  <c r="AB2822" i="1"/>
  <c r="S2822" i="1"/>
  <c r="AC2814" i="1"/>
  <c r="S2814" i="1"/>
  <c r="R2814" i="1"/>
  <c r="AA2814" i="1"/>
  <c r="AB2814" i="1"/>
  <c r="T2814" i="1"/>
  <c r="V2814" i="1"/>
  <c r="W2814" i="1"/>
  <c r="Y2814" i="1"/>
  <c r="X2814" i="1"/>
  <c r="Z2814" i="1"/>
  <c r="AC2806" i="1"/>
  <c r="S2806" i="1"/>
  <c r="Y2806" i="1"/>
  <c r="X2806" i="1"/>
  <c r="Z2806" i="1"/>
  <c r="R2806" i="1"/>
  <c r="AA2806" i="1"/>
  <c r="AB2806" i="1"/>
  <c r="T2806" i="1"/>
  <c r="V2806" i="1"/>
  <c r="W2806" i="1"/>
  <c r="AC2798" i="1"/>
  <c r="V2798" i="1"/>
  <c r="W2798" i="1"/>
  <c r="Y2798" i="1"/>
  <c r="X2798" i="1"/>
  <c r="Z2798" i="1"/>
  <c r="R2798" i="1"/>
  <c r="AA2798" i="1"/>
  <c r="AB2798" i="1"/>
  <c r="T2798" i="1"/>
  <c r="S2798" i="1"/>
  <c r="AC2790" i="1"/>
  <c r="S2790" i="1"/>
  <c r="AA2790" i="1"/>
  <c r="AB2790" i="1"/>
  <c r="T2790" i="1"/>
  <c r="V2790" i="1"/>
  <c r="X2790" i="1"/>
  <c r="Y2790" i="1"/>
  <c r="W2790" i="1"/>
  <c r="Z2790" i="1"/>
  <c r="R2790" i="1"/>
  <c r="AC2782" i="1"/>
  <c r="S2782" i="1"/>
  <c r="R2782" i="1"/>
  <c r="AA2782" i="1"/>
  <c r="AB2782" i="1"/>
  <c r="T2782" i="1"/>
  <c r="V2782" i="1"/>
  <c r="W2782" i="1"/>
  <c r="Y2782" i="1"/>
  <c r="X2782" i="1"/>
  <c r="Z2782" i="1"/>
  <c r="AC2774" i="1"/>
  <c r="S2774" i="1"/>
  <c r="Y2774" i="1"/>
  <c r="X2774" i="1"/>
  <c r="Z2774" i="1"/>
  <c r="R2774" i="1"/>
  <c r="AA2774" i="1"/>
  <c r="AB2774" i="1"/>
  <c r="T2774" i="1"/>
  <c r="V2774" i="1"/>
  <c r="W2774" i="1"/>
  <c r="AC2766" i="1"/>
  <c r="S2766" i="1"/>
  <c r="Y2766" i="1"/>
  <c r="X2766" i="1"/>
  <c r="Z2766" i="1"/>
  <c r="R2766" i="1"/>
  <c r="AA2766" i="1"/>
  <c r="AB2766" i="1"/>
  <c r="T2766" i="1"/>
  <c r="V2766" i="1"/>
  <c r="W2766" i="1"/>
  <c r="AC2758" i="1"/>
  <c r="S2758" i="1"/>
  <c r="T2758" i="1"/>
  <c r="V2758" i="1"/>
  <c r="X2758" i="1"/>
  <c r="Y2758" i="1"/>
  <c r="W2758" i="1"/>
  <c r="Z2758" i="1"/>
  <c r="R2758" i="1"/>
  <c r="AA2758" i="1"/>
  <c r="AB2758" i="1"/>
  <c r="AC2750" i="1"/>
  <c r="AA2750" i="1"/>
  <c r="AB2750" i="1"/>
  <c r="T2750" i="1"/>
  <c r="V2750" i="1"/>
  <c r="W2750" i="1"/>
  <c r="Y2750" i="1"/>
  <c r="X2750" i="1"/>
  <c r="Z2750" i="1"/>
  <c r="R2750" i="1"/>
  <c r="S2750" i="1"/>
  <c r="AC2742" i="1"/>
  <c r="S2742" i="1"/>
  <c r="W2742" i="1"/>
  <c r="Y2742" i="1"/>
  <c r="X2742" i="1"/>
  <c r="Z2742" i="1"/>
  <c r="R2742" i="1"/>
  <c r="AA2742" i="1"/>
  <c r="AB2742" i="1"/>
  <c r="T2742" i="1"/>
  <c r="V2742" i="1"/>
  <c r="AC2734" i="1"/>
  <c r="S2734" i="1"/>
  <c r="T2734" i="1"/>
  <c r="V2734" i="1"/>
  <c r="W2734" i="1"/>
  <c r="Y2734" i="1"/>
  <c r="X2734" i="1"/>
  <c r="Z2734" i="1"/>
  <c r="R2734" i="1"/>
  <c r="AA2734" i="1"/>
  <c r="AB2734" i="1"/>
  <c r="AC2726" i="1"/>
  <c r="S2726" i="1"/>
  <c r="X2726" i="1"/>
  <c r="Y2726" i="1"/>
  <c r="W2726" i="1"/>
  <c r="Z2726" i="1"/>
  <c r="R2726" i="1"/>
  <c r="AA2726" i="1"/>
  <c r="AB2726" i="1"/>
  <c r="T2726" i="1"/>
  <c r="V2726" i="1"/>
  <c r="AC2718" i="1"/>
  <c r="S2718" i="1"/>
  <c r="W2718" i="1"/>
  <c r="Y2718" i="1"/>
  <c r="X2718" i="1"/>
  <c r="Z2718" i="1"/>
  <c r="R2718" i="1"/>
  <c r="AA2718" i="1"/>
  <c r="AB2718" i="1"/>
  <c r="T2718" i="1"/>
  <c r="V2718" i="1"/>
  <c r="AC2710" i="1"/>
  <c r="S2710" i="1"/>
  <c r="AA2710" i="1"/>
  <c r="AB2710" i="1"/>
  <c r="T2710" i="1"/>
  <c r="V2710" i="1"/>
  <c r="W2710" i="1"/>
  <c r="Y2710" i="1"/>
  <c r="X2710" i="1"/>
  <c r="Z2710" i="1"/>
  <c r="R2710" i="1"/>
  <c r="AC2702" i="1"/>
  <c r="S2702" i="1"/>
  <c r="T2702" i="1"/>
  <c r="V2702" i="1"/>
  <c r="W2702" i="1"/>
  <c r="Y2702" i="1"/>
  <c r="X2702" i="1"/>
  <c r="Z2702" i="1"/>
  <c r="R2702" i="1"/>
  <c r="AA2702" i="1"/>
  <c r="AB2702" i="1"/>
  <c r="AC2694" i="1"/>
  <c r="S2694" i="1"/>
  <c r="T2694" i="1"/>
  <c r="V2694" i="1"/>
  <c r="X2694" i="1"/>
  <c r="Y2694" i="1"/>
  <c r="W2694" i="1"/>
  <c r="Z2694" i="1"/>
  <c r="R2694" i="1"/>
  <c r="AA2694" i="1"/>
  <c r="AB2694" i="1"/>
  <c r="AC2686" i="1"/>
  <c r="S2686" i="1"/>
  <c r="T2686" i="1"/>
  <c r="V2686" i="1"/>
  <c r="W2686" i="1"/>
  <c r="Y2686" i="1"/>
  <c r="X2686" i="1"/>
  <c r="Z2686" i="1"/>
  <c r="R2686" i="1"/>
  <c r="AA2686" i="1"/>
  <c r="AB2686" i="1"/>
  <c r="AC2678" i="1"/>
  <c r="S2678" i="1"/>
  <c r="W2678" i="1"/>
  <c r="Y2678" i="1"/>
  <c r="X2678" i="1"/>
  <c r="Z2678" i="1"/>
  <c r="R2678" i="1"/>
  <c r="AA2678" i="1"/>
  <c r="AB2678" i="1"/>
  <c r="T2678" i="1"/>
  <c r="V2678" i="1"/>
  <c r="AC2670" i="1"/>
  <c r="S2670" i="1"/>
  <c r="T2670" i="1"/>
  <c r="V2670" i="1"/>
  <c r="W2670" i="1"/>
  <c r="Y2670" i="1"/>
  <c r="X2670" i="1"/>
  <c r="Z2670" i="1"/>
  <c r="R2670" i="1"/>
  <c r="AA2670" i="1"/>
  <c r="AB2670" i="1"/>
  <c r="AC2662" i="1"/>
  <c r="S2662" i="1"/>
  <c r="R2662" i="1"/>
  <c r="AA2662" i="1"/>
  <c r="AB2662" i="1"/>
  <c r="T2662" i="1"/>
  <c r="V2662" i="1"/>
  <c r="X2662" i="1"/>
  <c r="Y2662" i="1"/>
  <c r="W2662" i="1"/>
  <c r="Z2662" i="1"/>
  <c r="AC2654" i="1"/>
  <c r="S2654" i="1"/>
  <c r="AB2654" i="1"/>
  <c r="T2654" i="1"/>
  <c r="V2654" i="1"/>
  <c r="W2654" i="1"/>
  <c r="Y2654" i="1"/>
  <c r="X2654" i="1"/>
  <c r="Z2654" i="1"/>
  <c r="R2654" i="1"/>
  <c r="AA2654" i="1"/>
  <c r="AC2646" i="1"/>
  <c r="S2646" i="1"/>
  <c r="AB2646" i="1"/>
  <c r="T2646" i="1"/>
  <c r="V2646" i="1"/>
  <c r="W2646" i="1"/>
  <c r="Y2646" i="1"/>
  <c r="X2646" i="1"/>
  <c r="Z2646" i="1"/>
  <c r="R2646" i="1"/>
  <c r="AA2646" i="1"/>
  <c r="AC2638" i="1"/>
  <c r="S2638" i="1"/>
  <c r="T2638" i="1"/>
  <c r="V2638" i="1"/>
  <c r="W2638" i="1"/>
  <c r="Y2638" i="1"/>
  <c r="X2638" i="1"/>
  <c r="Z2638" i="1"/>
  <c r="R2638" i="1"/>
  <c r="AA2638" i="1"/>
  <c r="AB2638" i="1"/>
  <c r="AC2630" i="1"/>
  <c r="S2630" i="1"/>
  <c r="AA2630" i="1"/>
  <c r="AB2630" i="1"/>
  <c r="T2630" i="1"/>
  <c r="V2630" i="1"/>
  <c r="X2630" i="1"/>
  <c r="Y2630" i="1"/>
  <c r="W2630" i="1"/>
  <c r="Z2630" i="1"/>
  <c r="R2630" i="1"/>
  <c r="AC2622" i="1"/>
  <c r="S2622" i="1"/>
  <c r="Z2622" i="1"/>
  <c r="R2622" i="1"/>
  <c r="AA2622" i="1"/>
  <c r="AB2622" i="1"/>
  <c r="T2622" i="1"/>
  <c r="V2622" i="1"/>
  <c r="W2622" i="1"/>
  <c r="Y2622" i="1"/>
  <c r="X2622" i="1"/>
  <c r="AC2614" i="1"/>
  <c r="T2614" i="1"/>
  <c r="R2614" i="1"/>
  <c r="V2614" i="1"/>
  <c r="W2614" i="1"/>
  <c r="Z2614" i="1"/>
  <c r="X2614" i="1"/>
  <c r="AA2614" i="1"/>
  <c r="Y2614" i="1"/>
  <c r="AB2614" i="1"/>
  <c r="S2614" i="1"/>
  <c r="AC2606" i="1"/>
  <c r="S2606" i="1"/>
  <c r="T2606" i="1"/>
  <c r="AA2606" i="1"/>
  <c r="R2606" i="1"/>
  <c r="V2606" i="1"/>
  <c r="Z2606" i="1"/>
  <c r="X2606" i="1"/>
  <c r="W2606" i="1"/>
  <c r="Y2606" i="1"/>
  <c r="AB2606" i="1"/>
  <c r="AC2598" i="1"/>
  <c r="Z2598" i="1"/>
  <c r="X2598" i="1"/>
  <c r="AA2598" i="1"/>
  <c r="Y2598" i="1"/>
  <c r="AB2598" i="1"/>
  <c r="T2598" i="1"/>
  <c r="R2598" i="1"/>
  <c r="V2598" i="1"/>
  <c r="S2598" i="1"/>
  <c r="W2598" i="1"/>
  <c r="AC2590" i="1"/>
  <c r="S2590" i="1"/>
  <c r="AB2590" i="1"/>
  <c r="T2590" i="1"/>
  <c r="AA2590" i="1"/>
  <c r="R2590" i="1"/>
  <c r="V2590" i="1"/>
  <c r="W2590" i="1"/>
  <c r="X2590" i="1"/>
  <c r="Z2590" i="1"/>
  <c r="Y2590" i="1"/>
  <c r="AC2582" i="1"/>
  <c r="S2582" i="1"/>
  <c r="V2582" i="1"/>
  <c r="W2582" i="1"/>
  <c r="Z2582" i="1"/>
  <c r="X2582" i="1"/>
  <c r="AA2582" i="1"/>
  <c r="Y2582" i="1"/>
  <c r="AB2582" i="1"/>
  <c r="T2582" i="1"/>
  <c r="R2582" i="1"/>
  <c r="AC2574" i="1"/>
  <c r="S2574" i="1"/>
  <c r="R2574" i="1"/>
  <c r="V2574" i="1"/>
  <c r="W2574" i="1"/>
  <c r="X2574" i="1"/>
  <c r="Z2574" i="1"/>
  <c r="Y2574" i="1"/>
  <c r="AB2574" i="1"/>
  <c r="T2574" i="1"/>
  <c r="AA2574" i="1"/>
  <c r="AC2566" i="1"/>
  <c r="S2566" i="1"/>
  <c r="R2566" i="1"/>
  <c r="AA2566" i="1"/>
  <c r="AB2566" i="1"/>
  <c r="T2566" i="1"/>
  <c r="V2566" i="1"/>
  <c r="W2566" i="1"/>
  <c r="X2566" i="1"/>
  <c r="Z2566" i="1"/>
  <c r="Y2566" i="1"/>
  <c r="AC2558" i="1"/>
  <c r="S2558" i="1"/>
  <c r="X2558" i="1"/>
  <c r="Z2558" i="1"/>
  <c r="Y2558" i="1"/>
  <c r="R2558" i="1"/>
  <c r="AA2558" i="1"/>
  <c r="AB2558" i="1"/>
  <c r="T2558" i="1"/>
  <c r="V2558" i="1"/>
  <c r="W2558" i="1"/>
  <c r="AC2550" i="1"/>
  <c r="S2550" i="1"/>
  <c r="AB2550" i="1"/>
  <c r="T2550" i="1"/>
  <c r="V2550" i="1"/>
  <c r="X2550" i="1"/>
  <c r="W2550" i="1"/>
  <c r="Y2550" i="1"/>
  <c r="Z2550" i="1"/>
  <c r="R2550" i="1"/>
  <c r="AA2550" i="1"/>
  <c r="AC2542" i="1"/>
  <c r="S2542" i="1"/>
  <c r="Z2542" i="1"/>
  <c r="R2542" i="1"/>
  <c r="AA2542" i="1"/>
  <c r="AB2542" i="1"/>
  <c r="T2542" i="1"/>
  <c r="V2542" i="1"/>
  <c r="X2542" i="1"/>
  <c r="W2542" i="1"/>
  <c r="Y2542" i="1"/>
  <c r="AC2534" i="1"/>
  <c r="S2534" i="1"/>
  <c r="X2534" i="1"/>
  <c r="V2534" i="1"/>
  <c r="Y2534" i="1"/>
  <c r="Z2534" i="1"/>
  <c r="R2534" i="1"/>
  <c r="AA2534" i="1"/>
  <c r="AB2534" i="1"/>
  <c r="T2534" i="1"/>
  <c r="W2534" i="1"/>
  <c r="AC2526" i="1"/>
  <c r="S2526" i="1"/>
  <c r="Y2526" i="1"/>
  <c r="Z2526" i="1"/>
  <c r="R2526" i="1"/>
  <c r="AA2526" i="1"/>
  <c r="AB2526" i="1"/>
  <c r="T2526" i="1"/>
  <c r="V2526" i="1"/>
  <c r="X2526" i="1"/>
  <c r="W2526" i="1"/>
  <c r="AC2518" i="1"/>
  <c r="S2518" i="1"/>
  <c r="Y2518" i="1"/>
  <c r="Z2518" i="1"/>
  <c r="R2518" i="1"/>
  <c r="AA2518" i="1"/>
  <c r="AB2518" i="1"/>
  <c r="T2518" i="1"/>
  <c r="V2518" i="1"/>
  <c r="X2518" i="1"/>
  <c r="W2518" i="1"/>
  <c r="AC2510" i="1"/>
  <c r="S2510" i="1"/>
  <c r="Z2510" i="1"/>
  <c r="R2510" i="1"/>
  <c r="AA2510" i="1"/>
  <c r="AB2510" i="1"/>
  <c r="T2510" i="1"/>
  <c r="V2510" i="1"/>
  <c r="X2510" i="1"/>
  <c r="W2510" i="1"/>
  <c r="Y2510" i="1"/>
  <c r="AC2502" i="1"/>
  <c r="S2502" i="1"/>
  <c r="T2502" i="1"/>
  <c r="W2502" i="1"/>
  <c r="X2502" i="1"/>
  <c r="V2502" i="1"/>
  <c r="Y2502" i="1"/>
  <c r="Z2502" i="1"/>
  <c r="R2502" i="1"/>
  <c r="AA2502" i="1"/>
  <c r="AB2502" i="1"/>
  <c r="AC2494" i="1"/>
  <c r="S2494" i="1"/>
  <c r="V2494" i="1"/>
  <c r="X2494" i="1"/>
  <c r="W2494" i="1"/>
  <c r="Y2494" i="1"/>
  <c r="Z2494" i="1"/>
  <c r="R2494" i="1"/>
  <c r="AA2494" i="1"/>
  <c r="AB2494" i="1"/>
  <c r="T2494" i="1"/>
  <c r="AC2486" i="1"/>
  <c r="S2486" i="1"/>
  <c r="AB2486" i="1"/>
  <c r="T2486" i="1"/>
  <c r="V2486" i="1"/>
  <c r="X2486" i="1"/>
  <c r="W2486" i="1"/>
  <c r="Y2486" i="1"/>
  <c r="Z2486" i="1"/>
  <c r="R2486" i="1"/>
  <c r="AA2486" i="1"/>
  <c r="AC2478" i="1"/>
  <c r="S2478" i="1"/>
  <c r="X2478" i="1"/>
  <c r="W2478" i="1"/>
  <c r="Y2478" i="1"/>
  <c r="Z2478" i="1"/>
  <c r="R2478" i="1"/>
  <c r="AA2478" i="1"/>
  <c r="AB2478" i="1"/>
  <c r="T2478" i="1"/>
  <c r="V2478" i="1"/>
  <c r="AC2470" i="1"/>
  <c r="S2470" i="1"/>
  <c r="Y2470" i="1"/>
  <c r="Z2470" i="1"/>
  <c r="R2470" i="1"/>
  <c r="AA2470" i="1"/>
  <c r="AB2470" i="1"/>
  <c r="T2470" i="1"/>
  <c r="W2470" i="1"/>
  <c r="X2470" i="1"/>
  <c r="V2470" i="1"/>
  <c r="AC2462" i="1"/>
  <c r="S2462" i="1"/>
  <c r="Y2462" i="1"/>
  <c r="Z2462" i="1"/>
  <c r="R2462" i="1"/>
  <c r="AA2462" i="1"/>
  <c r="AB2462" i="1"/>
  <c r="T2462" i="1"/>
  <c r="V2462" i="1"/>
  <c r="X2462" i="1"/>
  <c r="W2462" i="1"/>
  <c r="AC2454" i="1"/>
  <c r="S2454" i="1"/>
  <c r="AB2454" i="1"/>
  <c r="T2454" i="1"/>
  <c r="V2454" i="1"/>
  <c r="X2454" i="1"/>
  <c r="W2454" i="1"/>
  <c r="Y2454" i="1"/>
  <c r="Z2454" i="1"/>
  <c r="R2454" i="1"/>
  <c r="AA2454" i="1"/>
  <c r="AC2446" i="1"/>
  <c r="S2446" i="1"/>
  <c r="V2446" i="1"/>
  <c r="X2446" i="1"/>
  <c r="W2446" i="1"/>
  <c r="Y2446" i="1"/>
  <c r="Z2446" i="1"/>
  <c r="R2446" i="1"/>
  <c r="AA2446" i="1"/>
  <c r="AB2446" i="1"/>
  <c r="T2446" i="1"/>
  <c r="AC2438" i="1"/>
  <c r="S2438" i="1"/>
  <c r="AB2438" i="1"/>
  <c r="T2438" i="1"/>
  <c r="W2438" i="1"/>
  <c r="X2438" i="1"/>
  <c r="V2438" i="1"/>
  <c r="Y2438" i="1"/>
  <c r="Z2438" i="1"/>
  <c r="AA2438" i="1"/>
  <c r="R2438" i="1"/>
  <c r="AC2430" i="1"/>
  <c r="S2430" i="1"/>
  <c r="AA2430" i="1"/>
  <c r="AB2430" i="1"/>
  <c r="T2430" i="1"/>
  <c r="V2430" i="1"/>
  <c r="X2430" i="1"/>
  <c r="W2430" i="1"/>
  <c r="Y2430" i="1"/>
  <c r="Z2430" i="1"/>
  <c r="R2430" i="1"/>
  <c r="AC2422" i="1"/>
  <c r="S2422" i="1"/>
  <c r="AB2422" i="1"/>
  <c r="T2422" i="1"/>
  <c r="V2422" i="1"/>
  <c r="X2422" i="1"/>
  <c r="W2422" i="1"/>
  <c r="Y2422" i="1"/>
  <c r="Z2422" i="1"/>
  <c r="R2422" i="1"/>
  <c r="AA2422" i="1"/>
  <c r="AC2414" i="1"/>
  <c r="S2414" i="1"/>
  <c r="T2414" i="1"/>
  <c r="V2414" i="1"/>
  <c r="X2414" i="1"/>
  <c r="W2414" i="1"/>
  <c r="Y2414" i="1"/>
  <c r="Z2414" i="1"/>
  <c r="R2414" i="1"/>
  <c r="AA2414" i="1"/>
  <c r="AB2414" i="1"/>
  <c r="AC2406" i="1"/>
  <c r="S2406" i="1"/>
  <c r="AB2406" i="1"/>
  <c r="T2406" i="1"/>
  <c r="W2406" i="1"/>
  <c r="X2406" i="1"/>
  <c r="V2406" i="1"/>
  <c r="Y2406" i="1"/>
  <c r="Z2406" i="1"/>
  <c r="R2406" i="1"/>
  <c r="AA2406" i="1"/>
  <c r="AC2398" i="1"/>
  <c r="X2398" i="1"/>
  <c r="W2398" i="1"/>
  <c r="Y2398" i="1"/>
  <c r="Z2398" i="1"/>
  <c r="R2398" i="1"/>
  <c r="AA2398" i="1"/>
  <c r="AB2398" i="1"/>
  <c r="T2398" i="1"/>
  <c r="V2398" i="1"/>
  <c r="S2398" i="1"/>
  <c r="AC2390" i="1"/>
  <c r="T2390" i="1"/>
  <c r="V2390" i="1"/>
  <c r="X2390" i="1"/>
  <c r="W2390" i="1"/>
  <c r="Y2390" i="1"/>
  <c r="Z2390" i="1"/>
  <c r="R2390" i="1"/>
  <c r="AA2390" i="1"/>
  <c r="AB2390" i="1"/>
  <c r="S2390" i="1"/>
  <c r="AC2382" i="1"/>
  <c r="S2382" i="1"/>
  <c r="AB2382" i="1"/>
  <c r="T2382" i="1"/>
  <c r="V2382" i="1"/>
  <c r="X2382" i="1"/>
  <c r="W2382" i="1"/>
  <c r="Y2382" i="1"/>
  <c r="Z2382" i="1"/>
  <c r="R2382" i="1"/>
  <c r="AA2382" i="1"/>
  <c r="AC2374" i="1"/>
  <c r="AB2374" i="1"/>
  <c r="T2374" i="1"/>
  <c r="W2374" i="1"/>
  <c r="X2374" i="1"/>
  <c r="V2374" i="1"/>
  <c r="Y2374" i="1"/>
  <c r="Z2374" i="1"/>
  <c r="R2374" i="1"/>
  <c r="AA2374" i="1"/>
  <c r="S2374" i="1"/>
  <c r="AC2366" i="1"/>
  <c r="Y2366" i="1"/>
  <c r="Z2366" i="1"/>
  <c r="R2366" i="1"/>
  <c r="AA2366" i="1"/>
  <c r="AB2366" i="1"/>
  <c r="T2366" i="1"/>
  <c r="V2366" i="1"/>
  <c r="X2366" i="1"/>
  <c r="W2366" i="1"/>
  <c r="S2366" i="1"/>
  <c r="AC2358" i="1"/>
  <c r="S2358" i="1"/>
  <c r="T2358" i="1"/>
  <c r="V2358" i="1"/>
  <c r="X2358" i="1"/>
  <c r="W2358" i="1"/>
  <c r="Y2358" i="1"/>
  <c r="Z2358" i="1"/>
  <c r="R2358" i="1"/>
  <c r="AA2358" i="1"/>
  <c r="AB2358" i="1"/>
  <c r="AC2350" i="1"/>
  <c r="R2350" i="1"/>
  <c r="AA2350" i="1"/>
  <c r="AB2350" i="1"/>
  <c r="T2350" i="1"/>
  <c r="V2350" i="1"/>
  <c r="X2350" i="1"/>
  <c r="W2350" i="1"/>
  <c r="Y2350" i="1"/>
  <c r="Z2350" i="1"/>
  <c r="S2350" i="1"/>
  <c r="AC2342" i="1"/>
  <c r="S2342" i="1"/>
  <c r="Y2342" i="1"/>
  <c r="Z2342" i="1"/>
  <c r="R2342" i="1"/>
  <c r="AA2342" i="1"/>
  <c r="AB2342" i="1"/>
  <c r="T2342" i="1"/>
  <c r="W2342" i="1"/>
  <c r="X2342" i="1"/>
  <c r="V2342" i="1"/>
  <c r="AC2334" i="1"/>
  <c r="S2334" i="1"/>
  <c r="AA2334" i="1"/>
  <c r="AB2334" i="1"/>
  <c r="T2334" i="1"/>
  <c r="V2334" i="1"/>
  <c r="X2334" i="1"/>
  <c r="W2334" i="1"/>
  <c r="Y2334" i="1"/>
  <c r="Z2334" i="1"/>
  <c r="R2334" i="1"/>
  <c r="AC2326" i="1"/>
  <c r="S2326" i="1"/>
  <c r="R2326" i="1"/>
  <c r="AA2326" i="1"/>
  <c r="AB2326" i="1"/>
  <c r="T2326" i="1"/>
  <c r="V2326" i="1"/>
  <c r="X2326" i="1"/>
  <c r="W2326" i="1"/>
  <c r="Y2326" i="1"/>
  <c r="Z2326" i="1"/>
  <c r="AC2318" i="1"/>
  <c r="S2318" i="1"/>
  <c r="X2318" i="1"/>
  <c r="W2318" i="1"/>
  <c r="Y2318" i="1"/>
  <c r="Z2318" i="1"/>
  <c r="R2318" i="1"/>
  <c r="AA2318" i="1"/>
  <c r="AB2318" i="1"/>
  <c r="T2318" i="1"/>
  <c r="V2318" i="1"/>
  <c r="AC2310" i="1"/>
  <c r="S2310" i="1"/>
  <c r="R2310" i="1"/>
  <c r="AA2310" i="1"/>
  <c r="AB2310" i="1"/>
  <c r="T2310" i="1"/>
  <c r="W2310" i="1"/>
  <c r="X2310" i="1"/>
  <c r="V2310" i="1"/>
  <c r="Y2310" i="1"/>
  <c r="Z2310" i="1"/>
  <c r="AC2302" i="1"/>
  <c r="S2302" i="1"/>
  <c r="Y2302" i="1"/>
  <c r="Z2302" i="1"/>
  <c r="R2302" i="1"/>
  <c r="AA2302" i="1"/>
  <c r="AB2302" i="1"/>
  <c r="T2302" i="1"/>
  <c r="V2302" i="1"/>
  <c r="X2302" i="1"/>
  <c r="W2302" i="1"/>
  <c r="AC2294" i="1"/>
  <c r="S2294" i="1"/>
  <c r="AB2294" i="1"/>
  <c r="T2294" i="1"/>
  <c r="V2294" i="1"/>
  <c r="X2294" i="1"/>
  <c r="W2294" i="1"/>
  <c r="Y2294" i="1"/>
  <c r="Z2294" i="1"/>
  <c r="R2294" i="1"/>
  <c r="AA2294" i="1"/>
  <c r="AC2286" i="1"/>
  <c r="S2286" i="1"/>
  <c r="R2286" i="1"/>
  <c r="AA2286" i="1"/>
  <c r="AB2286" i="1"/>
  <c r="T2286" i="1"/>
  <c r="V2286" i="1"/>
  <c r="X2286" i="1"/>
  <c r="W2286" i="1"/>
  <c r="Y2286" i="1"/>
  <c r="Z2286" i="1"/>
  <c r="AC2278" i="1"/>
  <c r="S2278" i="1"/>
  <c r="AB2278" i="1"/>
  <c r="T2278" i="1"/>
  <c r="W2278" i="1"/>
  <c r="X2278" i="1"/>
  <c r="V2278" i="1"/>
  <c r="Y2278" i="1"/>
  <c r="Z2278" i="1"/>
  <c r="R2278" i="1"/>
  <c r="AA2278" i="1"/>
  <c r="AC2270" i="1"/>
  <c r="S2270" i="1"/>
  <c r="Z2270" i="1"/>
  <c r="R2270" i="1"/>
  <c r="AA2270" i="1"/>
  <c r="AB2270" i="1"/>
  <c r="T2270" i="1"/>
  <c r="V2270" i="1"/>
  <c r="X2270" i="1"/>
  <c r="W2270" i="1"/>
  <c r="Y2270" i="1"/>
  <c r="AC2262" i="1"/>
  <c r="S2262" i="1"/>
  <c r="AA2262" i="1"/>
  <c r="AB2262" i="1"/>
  <c r="T2262" i="1"/>
  <c r="V2262" i="1"/>
  <c r="X2262" i="1"/>
  <c r="W2262" i="1"/>
  <c r="Y2262" i="1"/>
  <c r="Z2262" i="1"/>
  <c r="R2262" i="1"/>
  <c r="AC2254" i="1"/>
  <c r="S2254" i="1"/>
  <c r="R2254" i="1"/>
  <c r="AA2254" i="1"/>
  <c r="AB2254" i="1"/>
  <c r="T2254" i="1"/>
  <c r="V2254" i="1"/>
  <c r="X2254" i="1"/>
  <c r="W2254" i="1"/>
  <c r="Y2254" i="1"/>
  <c r="Z2254" i="1"/>
  <c r="AC2246" i="1"/>
  <c r="S2246" i="1"/>
  <c r="R2246" i="1"/>
  <c r="AA2246" i="1"/>
  <c r="AB2246" i="1"/>
  <c r="T2246" i="1"/>
  <c r="W2246" i="1"/>
  <c r="X2246" i="1"/>
  <c r="V2246" i="1"/>
  <c r="Y2246" i="1"/>
  <c r="Z2246" i="1"/>
  <c r="AC2238" i="1"/>
  <c r="S2238" i="1"/>
  <c r="Y2238" i="1"/>
  <c r="Z2238" i="1"/>
  <c r="R2238" i="1"/>
  <c r="AA2238" i="1"/>
  <c r="AB2238" i="1"/>
  <c r="T2238" i="1"/>
  <c r="V2238" i="1"/>
  <c r="X2238" i="1"/>
  <c r="W2238" i="1"/>
  <c r="AC2230" i="1"/>
  <c r="S2230" i="1"/>
  <c r="X2230" i="1"/>
  <c r="W2230" i="1"/>
  <c r="Y2230" i="1"/>
  <c r="Z2230" i="1"/>
  <c r="R2230" i="1"/>
  <c r="AA2230" i="1"/>
  <c r="AB2230" i="1"/>
  <c r="T2230" i="1"/>
  <c r="V2230" i="1"/>
  <c r="AC2222" i="1"/>
  <c r="S2222" i="1"/>
  <c r="R2222" i="1"/>
  <c r="AA2222" i="1"/>
  <c r="AB2222" i="1"/>
  <c r="T2222" i="1"/>
  <c r="V2222" i="1"/>
  <c r="X2222" i="1"/>
  <c r="W2222" i="1"/>
  <c r="Y2222" i="1"/>
  <c r="Z2222" i="1"/>
  <c r="AC2214" i="1"/>
  <c r="S2214" i="1"/>
  <c r="Y2214" i="1"/>
  <c r="Z2214" i="1"/>
  <c r="R2214" i="1"/>
  <c r="AA2214" i="1"/>
  <c r="AB2214" i="1"/>
  <c r="T2214" i="1"/>
  <c r="W2214" i="1"/>
  <c r="X2214" i="1"/>
  <c r="V2214" i="1"/>
  <c r="AC2206" i="1"/>
  <c r="S2206" i="1"/>
  <c r="AA2206" i="1"/>
  <c r="AB2206" i="1"/>
  <c r="T2206" i="1"/>
  <c r="V2206" i="1"/>
  <c r="X2206" i="1"/>
  <c r="W2206" i="1"/>
  <c r="Y2206" i="1"/>
  <c r="Z2206" i="1"/>
  <c r="R2206" i="1"/>
  <c r="AC2198" i="1"/>
  <c r="S2198" i="1"/>
  <c r="X2198" i="1"/>
  <c r="R2198" i="1"/>
  <c r="AA2198" i="1"/>
  <c r="AB2198" i="1"/>
  <c r="T2198" i="1"/>
  <c r="Y2198" i="1"/>
  <c r="W2198" i="1"/>
  <c r="Z2198" i="1"/>
  <c r="V2198" i="1"/>
  <c r="AC2190" i="1"/>
  <c r="AA2190" i="1"/>
  <c r="AB2190" i="1"/>
  <c r="T2190" i="1"/>
  <c r="V2190" i="1"/>
  <c r="Y2190" i="1"/>
  <c r="W2190" i="1"/>
  <c r="Z2190" i="1"/>
  <c r="X2190" i="1"/>
  <c r="R2190" i="1"/>
  <c r="S2190" i="1"/>
  <c r="AC2182" i="1"/>
  <c r="S2182" i="1"/>
  <c r="T2182" i="1"/>
  <c r="V2182" i="1"/>
  <c r="Y2182" i="1"/>
  <c r="W2182" i="1"/>
  <c r="Z2182" i="1"/>
  <c r="X2182" i="1"/>
  <c r="R2182" i="1"/>
  <c r="AA2182" i="1"/>
  <c r="AB2182" i="1"/>
  <c r="AC2174" i="1"/>
  <c r="S2174" i="1"/>
  <c r="X2174" i="1"/>
  <c r="R2174" i="1"/>
  <c r="AA2174" i="1"/>
  <c r="AB2174" i="1"/>
  <c r="T2174" i="1"/>
  <c r="Y2174" i="1"/>
  <c r="Z2174" i="1"/>
  <c r="W2174" i="1"/>
  <c r="V2174" i="1"/>
  <c r="AC2166" i="1"/>
  <c r="S2166" i="1"/>
  <c r="X2166" i="1"/>
  <c r="R2166" i="1"/>
  <c r="AA2166" i="1"/>
  <c r="AB2166" i="1"/>
  <c r="T2166" i="1"/>
  <c r="Z2166" i="1"/>
  <c r="V2166" i="1"/>
  <c r="W2166" i="1"/>
  <c r="Y2166" i="1"/>
  <c r="AC2158" i="1"/>
  <c r="S2158" i="1"/>
  <c r="W2158" i="1"/>
  <c r="Z2158" i="1"/>
  <c r="X2158" i="1"/>
  <c r="R2158" i="1"/>
  <c r="AA2158" i="1"/>
  <c r="AB2158" i="1"/>
  <c r="T2158" i="1"/>
  <c r="V2158" i="1"/>
  <c r="Y2158" i="1"/>
  <c r="AC2150" i="1"/>
  <c r="S2150" i="1"/>
  <c r="AB2150" i="1"/>
  <c r="T2150" i="1"/>
  <c r="V2150" i="1"/>
  <c r="Y2150" i="1"/>
  <c r="W2150" i="1"/>
  <c r="Z2150" i="1"/>
  <c r="X2150" i="1"/>
  <c r="R2150" i="1"/>
  <c r="AA2150" i="1"/>
  <c r="AC2142" i="1"/>
  <c r="S2142" i="1"/>
  <c r="Y2142" i="1"/>
  <c r="W2142" i="1"/>
  <c r="Z2142" i="1"/>
  <c r="X2142" i="1"/>
  <c r="R2142" i="1"/>
  <c r="AA2142" i="1"/>
  <c r="AB2142" i="1"/>
  <c r="T2142" i="1"/>
  <c r="V2142" i="1"/>
  <c r="AC2134" i="1"/>
  <c r="W2134" i="1"/>
  <c r="Y2134" i="1"/>
  <c r="X2134" i="1"/>
  <c r="Z2134" i="1"/>
  <c r="R2134" i="1"/>
  <c r="AA2134" i="1"/>
  <c r="AB2134" i="1"/>
  <c r="T2134" i="1"/>
  <c r="V2134" i="1"/>
  <c r="S2134" i="1"/>
  <c r="AC2126" i="1"/>
  <c r="S2126" i="1"/>
  <c r="T2126" i="1"/>
  <c r="V2126" i="1"/>
  <c r="W2126" i="1"/>
  <c r="Y2126" i="1"/>
  <c r="X2126" i="1"/>
  <c r="Z2126" i="1"/>
  <c r="R2126" i="1"/>
  <c r="AA2126" i="1"/>
  <c r="AB2126" i="1"/>
  <c r="AC2118" i="1"/>
  <c r="S2118" i="1"/>
  <c r="R2118" i="1"/>
  <c r="AA2118" i="1"/>
  <c r="AB2118" i="1"/>
  <c r="T2118" i="1"/>
  <c r="W2118" i="1"/>
  <c r="V2118" i="1"/>
  <c r="X2118" i="1"/>
  <c r="Y2118" i="1"/>
  <c r="Z2118" i="1"/>
  <c r="AC2110" i="1"/>
  <c r="S2110" i="1"/>
  <c r="Y2110" i="1"/>
  <c r="Z2110" i="1"/>
  <c r="R2110" i="1"/>
  <c r="AA2110" i="1"/>
  <c r="AB2110" i="1"/>
  <c r="T2110" i="1"/>
  <c r="W2110" i="1"/>
  <c r="V2110" i="1"/>
  <c r="X2110" i="1"/>
  <c r="AC2102" i="1"/>
  <c r="Y2102" i="1"/>
  <c r="Z2102" i="1"/>
  <c r="R2102" i="1"/>
  <c r="AA2102" i="1"/>
  <c r="AB2102" i="1"/>
  <c r="T2102" i="1"/>
  <c r="W2102" i="1"/>
  <c r="V2102" i="1"/>
  <c r="X2102" i="1"/>
  <c r="S2102" i="1"/>
  <c r="AC2094" i="1"/>
  <c r="S2094" i="1"/>
  <c r="R2094" i="1"/>
  <c r="AA2094" i="1"/>
  <c r="AB2094" i="1"/>
  <c r="T2094" i="1"/>
  <c r="W2094" i="1"/>
  <c r="V2094" i="1"/>
  <c r="X2094" i="1"/>
  <c r="Y2094" i="1"/>
  <c r="Z2094" i="1"/>
  <c r="AC2086" i="1"/>
  <c r="S2086" i="1"/>
  <c r="Y2086" i="1"/>
  <c r="Z2086" i="1"/>
  <c r="R2086" i="1"/>
  <c r="AA2086" i="1"/>
  <c r="AB2086" i="1"/>
  <c r="T2086" i="1"/>
  <c r="W2086" i="1"/>
  <c r="V2086" i="1"/>
  <c r="X2086" i="1"/>
  <c r="AC2078" i="1"/>
  <c r="S2078" i="1"/>
  <c r="R2078" i="1"/>
  <c r="AA2078" i="1"/>
  <c r="AB2078" i="1"/>
  <c r="T2078" i="1"/>
  <c r="W2078" i="1"/>
  <c r="V2078" i="1"/>
  <c r="X2078" i="1"/>
  <c r="Y2078" i="1"/>
  <c r="Z2078" i="1"/>
  <c r="AC2070" i="1"/>
  <c r="S2070" i="1"/>
  <c r="W2070" i="1"/>
  <c r="V2070" i="1"/>
  <c r="X2070" i="1"/>
  <c r="Y2070" i="1"/>
  <c r="Z2070" i="1"/>
  <c r="R2070" i="1"/>
  <c r="AA2070" i="1"/>
  <c r="AB2070" i="1"/>
  <c r="T2070" i="1"/>
  <c r="AC2062" i="1"/>
  <c r="S2062" i="1"/>
  <c r="AB2062" i="1"/>
  <c r="T2062" i="1"/>
  <c r="W2062" i="1"/>
  <c r="V2062" i="1"/>
  <c r="X2062" i="1"/>
  <c r="Y2062" i="1"/>
  <c r="Z2062" i="1"/>
  <c r="R2062" i="1"/>
  <c r="AA2062" i="1"/>
  <c r="AC2054" i="1"/>
  <c r="S2054" i="1"/>
  <c r="Z2054" i="1"/>
  <c r="R2054" i="1"/>
  <c r="AA2054" i="1"/>
  <c r="AB2054" i="1"/>
  <c r="T2054" i="1"/>
  <c r="X2054" i="1"/>
  <c r="Y2054" i="1"/>
  <c r="W2054" i="1"/>
  <c r="V2054" i="1"/>
  <c r="AC2046" i="1"/>
  <c r="S2046" i="1"/>
  <c r="AB2046" i="1"/>
  <c r="T2046" i="1"/>
  <c r="W2046" i="1"/>
  <c r="V2046" i="1"/>
  <c r="X2046" i="1"/>
  <c r="Y2046" i="1"/>
  <c r="Z2046" i="1"/>
  <c r="R2046" i="1"/>
  <c r="AA2046" i="1"/>
  <c r="AC2038" i="1"/>
  <c r="AB2038" i="1"/>
  <c r="T2038" i="1"/>
  <c r="W2038" i="1"/>
  <c r="V2038" i="1"/>
  <c r="X2038" i="1"/>
  <c r="Y2038" i="1"/>
  <c r="Z2038" i="1"/>
  <c r="R2038" i="1"/>
  <c r="AA2038" i="1"/>
  <c r="S2038" i="1"/>
  <c r="AC2030" i="1"/>
  <c r="S2030" i="1"/>
  <c r="Z2030" i="1"/>
  <c r="R2030" i="1"/>
  <c r="AA2030" i="1"/>
  <c r="AB2030" i="1"/>
  <c r="T2030" i="1"/>
  <c r="W2030" i="1"/>
  <c r="V2030" i="1"/>
  <c r="X2030" i="1"/>
  <c r="Y2030" i="1"/>
  <c r="AC2022" i="1"/>
  <c r="S2022" i="1"/>
  <c r="R2022" i="1"/>
  <c r="AA2022" i="1"/>
  <c r="AB2022" i="1"/>
  <c r="T2022" i="1"/>
  <c r="W2022" i="1"/>
  <c r="V2022" i="1"/>
  <c r="X2022" i="1"/>
  <c r="Y2022" i="1"/>
  <c r="Z2022" i="1"/>
  <c r="AC2014" i="1"/>
  <c r="S2014" i="1"/>
  <c r="X2014" i="1"/>
  <c r="Y2014" i="1"/>
  <c r="Z2014" i="1"/>
  <c r="R2014" i="1"/>
  <c r="AA2014" i="1"/>
  <c r="AB2014" i="1"/>
  <c r="T2014" i="1"/>
  <c r="W2014" i="1"/>
  <c r="V2014" i="1"/>
  <c r="AC2006" i="1"/>
  <c r="S2006" i="1"/>
  <c r="Y2006" i="1"/>
  <c r="Z2006" i="1"/>
  <c r="R2006" i="1"/>
  <c r="AA2006" i="1"/>
  <c r="AB2006" i="1"/>
  <c r="T2006" i="1"/>
  <c r="W2006" i="1"/>
  <c r="V2006" i="1"/>
  <c r="X2006" i="1"/>
  <c r="AC1998" i="1"/>
  <c r="S1998" i="1"/>
  <c r="AB1998" i="1"/>
  <c r="T1998" i="1"/>
  <c r="W1998" i="1"/>
  <c r="V1998" i="1"/>
  <c r="X1998" i="1"/>
  <c r="Y1998" i="1"/>
  <c r="Z1998" i="1"/>
  <c r="R1998" i="1"/>
  <c r="AA1998" i="1"/>
  <c r="AC1990" i="1"/>
  <c r="Z1990" i="1"/>
  <c r="R1990" i="1"/>
  <c r="AA1990" i="1"/>
  <c r="AB1990" i="1"/>
  <c r="T1990" i="1"/>
  <c r="W1990" i="1"/>
  <c r="V1990" i="1"/>
  <c r="X1990" i="1"/>
  <c r="Y1990" i="1"/>
  <c r="S1990" i="1"/>
  <c r="AC1982" i="1"/>
  <c r="S1982" i="1"/>
  <c r="AB1982" i="1"/>
  <c r="T1982" i="1"/>
  <c r="W1982" i="1"/>
  <c r="V1982" i="1"/>
  <c r="X1982" i="1"/>
  <c r="Y1982" i="1"/>
  <c r="Z1982" i="1"/>
  <c r="R1982" i="1"/>
  <c r="AA1982" i="1"/>
  <c r="AC1974" i="1"/>
  <c r="S1974" i="1"/>
  <c r="T1974" i="1"/>
  <c r="W1974" i="1"/>
  <c r="V1974" i="1"/>
  <c r="X1974" i="1"/>
  <c r="Y1974" i="1"/>
  <c r="Z1974" i="1"/>
  <c r="R1974" i="1"/>
  <c r="AA1974" i="1"/>
  <c r="AB1974" i="1"/>
  <c r="AC1966" i="1"/>
  <c r="S1966" i="1"/>
  <c r="R1966" i="1"/>
  <c r="AA1966" i="1"/>
  <c r="AB1966" i="1"/>
  <c r="T1966" i="1"/>
  <c r="W1966" i="1"/>
  <c r="V1966" i="1"/>
  <c r="X1966" i="1"/>
  <c r="Y1966" i="1"/>
  <c r="Z1966" i="1"/>
  <c r="AC1958" i="1"/>
  <c r="W1958" i="1"/>
  <c r="V1958" i="1"/>
  <c r="X1958" i="1"/>
  <c r="Y1958" i="1"/>
  <c r="Z1958" i="1"/>
  <c r="R1958" i="1"/>
  <c r="AA1958" i="1"/>
  <c r="AB1958" i="1"/>
  <c r="T1958" i="1"/>
  <c r="S1958" i="1"/>
  <c r="AC1950" i="1"/>
  <c r="S1950" i="1"/>
  <c r="Z1950" i="1"/>
  <c r="R1950" i="1"/>
  <c r="AA1950" i="1"/>
  <c r="AB1950" i="1"/>
  <c r="T1950" i="1"/>
  <c r="W1950" i="1"/>
  <c r="V1950" i="1"/>
  <c r="X1950" i="1"/>
  <c r="Y1950" i="1"/>
  <c r="AC1942" i="1"/>
  <c r="AB1942" i="1"/>
  <c r="T1942" i="1"/>
  <c r="W1942" i="1"/>
  <c r="V1942" i="1"/>
  <c r="X1942" i="1"/>
  <c r="Y1942" i="1"/>
  <c r="Z1942" i="1"/>
  <c r="R1942" i="1"/>
  <c r="AA1942" i="1"/>
  <c r="S1942" i="1"/>
  <c r="AC1934" i="1"/>
  <c r="S1934" i="1"/>
  <c r="AA1934" i="1"/>
  <c r="AB1934" i="1"/>
  <c r="T1934" i="1"/>
  <c r="W1934" i="1"/>
  <c r="V1934" i="1"/>
  <c r="X1934" i="1"/>
  <c r="Y1934" i="1"/>
  <c r="Z1934" i="1"/>
  <c r="R1934" i="1"/>
  <c r="AC1926" i="1"/>
  <c r="S1926" i="1"/>
  <c r="R1926" i="1"/>
  <c r="AA1926" i="1"/>
  <c r="AB1926" i="1"/>
  <c r="T1926" i="1"/>
  <c r="W1926" i="1"/>
  <c r="V1926" i="1"/>
  <c r="X1926" i="1"/>
  <c r="Y1926" i="1"/>
  <c r="Z1926" i="1"/>
  <c r="AC1918" i="1"/>
  <c r="S1918" i="1"/>
  <c r="X1918" i="1"/>
  <c r="Y1918" i="1"/>
  <c r="Z1918" i="1"/>
  <c r="R1918" i="1"/>
  <c r="AA1918" i="1"/>
  <c r="AB1918" i="1"/>
  <c r="T1918" i="1"/>
  <c r="W1918" i="1"/>
  <c r="V1918" i="1"/>
  <c r="AC1910" i="1"/>
  <c r="S1910" i="1"/>
  <c r="Z1910" i="1"/>
  <c r="R1910" i="1"/>
  <c r="AA1910" i="1"/>
  <c r="AB1910" i="1"/>
  <c r="T1910" i="1"/>
  <c r="W1910" i="1"/>
  <c r="V1910" i="1"/>
  <c r="X1910" i="1"/>
  <c r="Y1910" i="1"/>
  <c r="AC1902" i="1"/>
  <c r="S1902" i="1"/>
  <c r="T1902" i="1"/>
  <c r="W1902" i="1"/>
  <c r="V1902" i="1"/>
  <c r="X1902" i="1"/>
  <c r="Y1902" i="1"/>
  <c r="Z1902" i="1"/>
  <c r="R1902" i="1"/>
  <c r="AA1902" i="1"/>
  <c r="AB1902" i="1"/>
  <c r="AC1894" i="1"/>
  <c r="T1894" i="1"/>
  <c r="W1894" i="1"/>
  <c r="V1894" i="1"/>
  <c r="X1894" i="1"/>
  <c r="Y1894" i="1"/>
  <c r="Z1894" i="1"/>
  <c r="R1894" i="1"/>
  <c r="AA1894" i="1"/>
  <c r="AB1894" i="1"/>
  <c r="S1894" i="1"/>
  <c r="AC1886" i="1"/>
  <c r="S1886" i="1"/>
  <c r="AA1886" i="1"/>
  <c r="AB1886" i="1"/>
  <c r="T1886" i="1"/>
  <c r="W1886" i="1"/>
  <c r="V1886" i="1"/>
  <c r="X1886" i="1"/>
  <c r="Y1886" i="1"/>
  <c r="Z1886" i="1"/>
  <c r="R1886" i="1"/>
  <c r="AC1878" i="1"/>
  <c r="S1878" i="1"/>
  <c r="T1878" i="1"/>
  <c r="W1878" i="1"/>
  <c r="V1878" i="1"/>
  <c r="X1878" i="1"/>
  <c r="Y1878" i="1"/>
  <c r="Z1878" i="1"/>
  <c r="R1878" i="1"/>
  <c r="AA1878" i="1"/>
  <c r="AB1878" i="1"/>
  <c r="AC1870" i="1"/>
  <c r="S1870" i="1"/>
  <c r="AA1870" i="1"/>
  <c r="AB1870" i="1"/>
  <c r="T1870" i="1"/>
  <c r="W1870" i="1"/>
  <c r="V1870" i="1"/>
  <c r="X1870" i="1"/>
  <c r="Y1870" i="1"/>
  <c r="Z1870" i="1"/>
  <c r="R1870" i="1"/>
  <c r="AC1862" i="1"/>
  <c r="S1862" i="1"/>
  <c r="T1862" i="1"/>
  <c r="W1862" i="1"/>
  <c r="V1862" i="1"/>
  <c r="X1862" i="1"/>
  <c r="Y1862" i="1"/>
  <c r="Z1862" i="1"/>
  <c r="R1862" i="1"/>
  <c r="AA1862" i="1"/>
  <c r="AB1862" i="1"/>
  <c r="AC1854" i="1"/>
  <c r="S1854" i="1"/>
  <c r="W1854" i="1"/>
  <c r="V1854" i="1"/>
  <c r="X1854" i="1"/>
  <c r="Y1854" i="1"/>
  <c r="Z1854" i="1"/>
  <c r="R1854" i="1"/>
  <c r="AA1854" i="1"/>
  <c r="AB1854" i="1"/>
  <c r="T1854" i="1"/>
  <c r="AC1846" i="1"/>
  <c r="S1846" i="1"/>
  <c r="R1846" i="1"/>
  <c r="AA1846" i="1"/>
  <c r="AB1846" i="1"/>
  <c r="T1846" i="1"/>
  <c r="W1846" i="1"/>
  <c r="V1846" i="1"/>
  <c r="X1846" i="1"/>
  <c r="Y1846" i="1"/>
  <c r="Z1846" i="1"/>
  <c r="AC1838" i="1"/>
  <c r="S1838" i="1"/>
  <c r="R1838" i="1"/>
  <c r="AA1838" i="1"/>
  <c r="AB1838" i="1"/>
  <c r="T1838" i="1"/>
  <c r="X1838" i="1"/>
  <c r="V1838" i="1"/>
  <c r="Y1838" i="1"/>
  <c r="W1838" i="1"/>
  <c r="Z1838" i="1"/>
  <c r="AC1830" i="1"/>
  <c r="S1830" i="1"/>
  <c r="T1830" i="1"/>
  <c r="X1830" i="1"/>
  <c r="Y1830" i="1"/>
  <c r="V1830" i="1"/>
  <c r="AB1830" i="1"/>
  <c r="W1830" i="1"/>
  <c r="Z1830" i="1"/>
  <c r="R1830" i="1"/>
  <c r="AA1830" i="1"/>
  <c r="AC1822" i="1"/>
  <c r="S1822" i="1"/>
  <c r="AA1822" i="1"/>
  <c r="AB1822" i="1"/>
  <c r="T1822" i="1"/>
  <c r="X1822" i="1"/>
  <c r="V1822" i="1"/>
  <c r="Y1822" i="1"/>
  <c r="W1822" i="1"/>
  <c r="Z1822" i="1"/>
  <c r="R1822" i="1"/>
  <c r="AC1814" i="1"/>
  <c r="S1814" i="1"/>
  <c r="Y1814" i="1"/>
  <c r="V1814" i="1"/>
  <c r="AB1814" i="1"/>
  <c r="W1814" i="1"/>
  <c r="Z1814" i="1"/>
  <c r="R1814" i="1"/>
  <c r="AA1814" i="1"/>
  <c r="T1814" i="1"/>
  <c r="X1814" i="1"/>
  <c r="AC1806" i="1"/>
  <c r="S1806" i="1"/>
  <c r="W1806" i="1"/>
  <c r="Z1806" i="1"/>
  <c r="R1806" i="1"/>
  <c r="AA1806" i="1"/>
  <c r="AB1806" i="1"/>
  <c r="T1806" i="1"/>
  <c r="X1806" i="1"/>
  <c r="V1806" i="1"/>
  <c r="Y1806" i="1"/>
  <c r="AC1798" i="1"/>
  <c r="S1798" i="1"/>
  <c r="W1798" i="1"/>
  <c r="Z1798" i="1"/>
  <c r="R1798" i="1"/>
  <c r="AA1798" i="1"/>
  <c r="T1798" i="1"/>
  <c r="X1798" i="1"/>
  <c r="Y1798" i="1"/>
  <c r="V1798" i="1"/>
  <c r="AB1798" i="1"/>
  <c r="AC1790" i="1"/>
  <c r="S1790" i="1"/>
  <c r="X1790" i="1"/>
  <c r="V1790" i="1"/>
  <c r="AB1790" i="1"/>
  <c r="W1790" i="1"/>
  <c r="Y1790" i="1"/>
  <c r="Z1790" i="1"/>
  <c r="R1790" i="1"/>
  <c r="AA1790" i="1"/>
  <c r="T1790" i="1"/>
  <c r="AC1782" i="1"/>
  <c r="S1782" i="1"/>
  <c r="Z1782" i="1"/>
  <c r="R1782" i="1"/>
  <c r="AA1782" i="1"/>
  <c r="T1782" i="1"/>
  <c r="X1782" i="1"/>
  <c r="V1782" i="1"/>
  <c r="AB1782" i="1"/>
  <c r="W1782" i="1"/>
  <c r="Y1782" i="1"/>
  <c r="AC1774" i="1"/>
  <c r="S1774" i="1"/>
  <c r="Y1774" i="1"/>
  <c r="Z1774" i="1"/>
  <c r="R1774" i="1"/>
  <c r="AA1774" i="1"/>
  <c r="T1774" i="1"/>
  <c r="V1774" i="1"/>
  <c r="AB1774" i="1"/>
  <c r="W1774" i="1"/>
  <c r="X1774" i="1"/>
  <c r="AC1766" i="1"/>
  <c r="S1766" i="1"/>
  <c r="Z1766" i="1"/>
  <c r="R1766" i="1"/>
  <c r="AA1766" i="1"/>
  <c r="T1766" i="1"/>
  <c r="V1766" i="1"/>
  <c r="AB1766" i="1"/>
  <c r="W1766" i="1"/>
  <c r="X1766" i="1"/>
  <c r="Y1766" i="1"/>
  <c r="AC1758" i="1"/>
  <c r="S1758" i="1"/>
  <c r="X1758" i="1"/>
  <c r="Y1758" i="1"/>
  <c r="Z1758" i="1"/>
  <c r="R1758" i="1"/>
  <c r="AA1758" i="1"/>
  <c r="T1758" i="1"/>
  <c r="V1758" i="1"/>
  <c r="AB1758" i="1"/>
  <c r="W1758" i="1"/>
  <c r="AC1750" i="1"/>
  <c r="S1750" i="1"/>
  <c r="Y1750" i="1"/>
  <c r="Z1750" i="1"/>
  <c r="R1750" i="1"/>
  <c r="AA1750" i="1"/>
  <c r="T1750" i="1"/>
  <c r="V1750" i="1"/>
  <c r="AB1750" i="1"/>
  <c r="W1750" i="1"/>
  <c r="X1750" i="1"/>
  <c r="AC1742" i="1"/>
  <c r="S1742" i="1"/>
  <c r="R1742" i="1"/>
  <c r="AA1742" i="1"/>
  <c r="T1742" i="1"/>
  <c r="V1742" i="1"/>
  <c r="AB1742" i="1"/>
  <c r="W1742" i="1"/>
  <c r="X1742" i="1"/>
  <c r="Y1742" i="1"/>
  <c r="Z1742" i="1"/>
  <c r="AC1734" i="1"/>
  <c r="S1734" i="1"/>
  <c r="T1734" i="1"/>
  <c r="V1734" i="1"/>
  <c r="AB1734" i="1"/>
  <c r="W1734" i="1"/>
  <c r="X1734" i="1"/>
  <c r="Y1734" i="1"/>
  <c r="Z1734" i="1"/>
  <c r="R1734" i="1"/>
  <c r="AA1734" i="1"/>
  <c r="AC1726" i="1"/>
  <c r="S1726" i="1"/>
  <c r="T1726" i="1"/>
  <c r="V1726" i="1"/>
  <c r="AB1726" i="1"/>
  <c r="W1726" i="1"/>
  <c r="X1726" i="1"/>
  <c r="Y1726" i="1"/>
  <c r="R1726" i="1"/>
  <c r="AA1726" i="1"/>
  <c r="Z1726" i="1"/>
  <c r="AC1718" i="1"/>
  <c r="S1718" i="1"/>
  <c r="Z1718" i="1"/>
  <c r="R1718" i="1"/>
  <c r="AA1718" i="1"/>
  <c r="T1718" i="1"/>
  <c r="V1718" i="1"/>
  <c r="AB1718" i="1"/>
  <c r="W1718" i="1"/>
  <c r="Y1718" i="1"/>
  <c r="X1718" i="1"/>
  <c r="AC1710" i="1"/>
  <c r="S1710" i="1"/>
  <c r="X1710" i="1"/>
  <c r="Y1710" i="1"/>
  <c r="Z1710" i="1"/>
  <c r="R1710" i="1"/>
  <c r="AA1710" i="1"/>
  <c r="T1710" i="1"/>
  <c r="V1710" i="1"/>
  <c r="W1710" i="1"/>
  <c r="AB1710" i="1"/>
  <c r="AC1702" i="1"/>
  <c r="S1702" i="1"/>
  <c r="W1702" i="1"/>
  <c r="X1702" i="1"/>
  <c r="Y1702" i="1"/>
  <c r="Z1702" i="1"/>
  <c r="R1702" i="1"/>
  <c r="AA1702" i="1"/>
  <c r="T1702" i="1"/>
  <c r="V1702" i="1"/>
  <c r="AB1702" i="1"/>
  <c r="AC1694" i="1"/>
  <c r="S1694" i="1"/>
  <c r="AA1694" i="1"/>
  <c r="T1694" i="1"/>
  <c r="V1694" i="1"/>
  <c r="AB1694" i="1"/>
  <c r="W1694" i="1"/>
  <c r="X1694" i="1"/>
  <c r="Y1694" i="1"/>
  <c r="Z1694" i="1"/>
  <c r="R1694" i="1"/>
  <c r="AC1686" i="1"/>
  <c r="S1686" i="1"/>
  <c r="Y1686" i="1"/>
  <c r="Z1686" i="1"/>
  <c r="R1686" i="1"/>
  <c r="AA1686" i="1"/>
  <c r="T1686" i="1"/>
  <c r="V1686" i="1"/>
  <c r="AB1686" i="1"/>
  <c r="W1686" i="1"/>
  <c r="X1686" i="1"/>
  <c r="AC1678" i="1"/>
  <c r="S1678" i="1"/>
  <c r="T1678" i="1"/>
  <c r="V1678" i="1"/>
  <c r="AB1678" i="1"/>
  <c r="W1678" i="1"/>
  <c r="X1678" i="1"/>
  <c r="Y1678" i="1"/>
  <c r="Z1678" i="1"/>
  <c r="R1678" i="1"/>
  <c r="AA1678" i="1"/>
  <c r="AC1670" i="1"/>
  <c r="AA1670" i="1"/>
  <c r="T1670" i="1"/>
  <c r="V1670" i="1"/>
  <c r="AB1670" i="1"/>
  <c r="W1670" i="1"/>
  <c r="X1670" i="1"/>
  <c r="Y1670" i="1"/>
  <c r="Z1670" i="1"/>
  <c r="R1670" i="1"/>
  <c r="S1670" i="1"/>
  <c r="AC1662" i="1"/>
  <c r="S1662" i="1"/>
  <c r="T1662" i="1"/>
  <c r="V1662" i="1"/>
  <c r="AB1662" i="1"/>
  <c r="W1662" i="1"/>
  <c r="X1662" i="1"/>
  <c r="Y1662" i="1"/>
  <c r="Z1662" i="1"/>
  <c r="R1662" i="1"/>
  <c r="AA1662" i="1"/>
  <c r="AC1654" i="1"/>
  <c r="S1654" i="1"/>
  <c r="X1654" i="1"/>
  <c r="Y1654" i="1"/>
  <c r="Z1654" i="1"/>
  <c r="R1654" i="1"/>
  <c r="AA1654" i="1"/>
  <c r="T1654" i="1"/>
  <c r="V1654" i="1"/>
  <c r="AB1654" i="1"/>
  <c r="W1654" i="1"/>
  <c r="AC1646" i="1"/>
  <c r="T1646" i="1"/>
  <c r="V1646" i="1"/>
  <c r="AB1646" i="1"/>
  <c r="W1646" i="1"/>
  <c r="X1646" i="1"/>
  <c r="Y1646" i="1"/>
  <c r="Z1646" i="1"/>
  <c r="R1646" i="1"/>
  <c r="AA1646" i="1"/>
  <c r="S1646" i="1"/>
  <c r="AC1638" i="1"/>
  <c r="T1638" i="1"/>
  <c r="V1638" i="1"/>
  <c r="AB1638" i="1"/>
  <c r="W1638" i="1"/>
  <c r="X1638" i="1"/>
  <c r="Y1638" i="1"/>
  <c r="Z1638" i="1"/>
  <c r="R1638" i="1"/>
  <c r="AA1638" i="1"/>
  <c r="S1638" i="1"/>
  <c r="AC1630" i="1"/>
  <c r="S1630" i="1"/>
  <c r="Y1630" i="1"/>
  <c r="Z1630" i="1"/>
  <c r="R1630" i="1"/>
  <c r="AA1630" i="1"/>
  <c r="T1630" i="1"/>
  <c r="V1630" i="1"/>
  <c r="AB1630" i="1"/>
  <c r="W1630" i="1"/>
  <c r="X1630" i="1"/>
  <c r="AC1622" i="1"/>
  <c r="W1622" i="1"/>
  <c r="X1622" i="1"/>
  <c r="Y1622" i="1"/>
  <c r="Z1622" i="1"/>
  <c r="R1622" i="1"/>
  <c r="AA1622" i="1"/>
  <c r="T1622" i="1"/>
  <c r="V1622" i="1"/>
  <c r="AB1622" i="1"/>
  <c r="S1622" i="1"/>
  <c r="AC1614" i="1"/>
  <c r="S1614" i="1"/>
  <c r="AA1614" i="1"/>
  <c r="T1614" i="1"/>
  <c r="V1614" i="1"/>
  <c r="AB1614" i="1"/>
  <c r="W1614" i="1"/>
  <c r="X1614" i="1"/>
  <c r="Y1614" i="1"/>
  <c r="Z1614" i="1"/>
  <c r="R1614" i="1"/>
  <c r="AC1606" i="1"/>
  <c r="S1606" i="1"/>
  <c r="AA1606" i="1"/>
  <c r="T1606" i="1"/>
  <c r="V1606" i="1"/>
  <c r="AB1606" i="1"/>
  <c r="W1606" i="1"/>
  <c r="X1606" i="1"/>
  <c r="Y1606" i="1"/>
  <c r="Z1606" i="1"/>
  <c r="R1606" i="1"/>
  <c r="AC1598" i="1"/>
  <c r="S1598" i="1"/>
  <c r="T1598" i="1"/>
  <c r="V1598" i="1"/>
  <c r="AB1598" i="1"/>
  <c r="W1598" i="1"/>
  <c r="X1598" i="1"/>
  <c r="Y1598" i="1"/>
  <c r="Z1598" i="1"/>
  <c r="R1598" i="1"/>
  <c r="AA1598" i="1"/>
  <c r="AC1590" i="1"/>
  <c r="S1590" i="1"/>
  <c r="AA1590" i="1"/>
  <c r="T1590" i="1"/>
  <c r="V1590" i="1"/>
  <c r="AB1590" i="1"/>
  <c r="W1590" i="1"/>
  <c r="X1590" i="1"/>
  <c r="Y1590" i="1"/>
  <c r="Z1590" i="1"/>
  <c r="R1590" i="1"/>
  <c r="AC1582" i="1"/>
  <c r="S1582" i="1"/>
  <c r="V1582" i="1"/>
  <c r="AB1582" i="1"/>
  <c r="W1582" i="1"/>
  <c r="X1582" i="1"/>
  <c r="Y1582" i="1"/>
  <c r="Z1582" i="1"/>
  <c r="R1582" i="1"/>
  <c r="AA1582" i="1"/>
  <c r="T1582" i="1"/>
  <c r="AC1574" i="1"/>
  <c r="S1574" i="1"/>
  <c r="AA1574" i="1"/>
  <c r="T1574" i="1"/>
  <c r="V1574" i="1"/>
  <c r="AB1574" i="1"/>
  <c r="W1574" i="1"/>
  <c r="X1574" i="1"/>
  <c r="Y1574" i="1"/>
  <c r="Z1574" i="1"/>
  <c r="R1574" i="1"/>
  <c r="AC1566" i="1"/>
  <c r="S1566" i="1"/>
  <c r="X1566" i="1"/>
  <c r="Y1566" i="1"/>
  <c r="Z1566" i="1"/>
  <c r="R1566" i="1"/>
  <c r="AA1566" i="1"/>
  <c r="T1566" i="1"/>
  <c r="V1566" i="1"/>
  <c r="AB1566" i="1"/>
  <c r="W1566" i="1"/>
  <c r="AC1558" i="1"/>
  <c r="S1558" i="1"/>
  <c r="V1558" i="1"/>
  <c r="AB1558" i="1"/>
  <c r="W1558" i="1"/>
  <c r="X1558" i="1"/>
  <c r="Y1558" i="1"/>
  <c r="Z1558" i="1"/>
  <c r="R1558" i="1"/>
  <c r="AA1558" i="1"/>
  <c r="T1558" i="1"/>
  <c r="AC1550" i="1"/>
  <c r="X1550" i="1"/>
  <c r="Y1550" i="1"/>
  <c r="Z1550" i="1"/>
  <c r="R1550" i="1"/>
  <c r="AA1550" i="1"/>
  <c r="T1550" i="1"/>
  <c r="V1550" i="1"/>
  <c r="AB1550" i="1"/>
  <c r="W1550" i="1"/>
  <c r="S1550" i="1"/>
  <c r="AC1542" i="1"/>
  <c r="S1542" i="1"/>
  <c r="T1542" i="1"/>
  <c r="V1542" i="1"/>
  <c r="AB1542" i="1"/>
  <c r="W1542" i="1"/>
  <c r="X1542" i="1"/>
  <c r="Y1542" i="1"/>
  <c r="Z1542" i="1"/>
  <c r="R1542" i="1"/>
  <c r="AA1542" i="1"/>
  <c r="AC1534" i="1"/>
  <c r="S1534" i="1"/>
  <c r="Z1534" i="1"/>
  <c r="R1534" i="1"/>
  <c r="AA1534" i="1"/>
  <c r="T1534" i="1"/>
  <c r="V1534" i="1"/>
  <c r="AB1534" i="1"/>
  <c r="W1534" i="1"/>
  <c r="X1534" i="1"/>
  <c r="Y1534" i="1"/>
  <c r="AC1526" i="1"/>
  <c r="S1526" i="1"/>
  <c r="V1526" i="1"/>
  <c r="AB1526" i="1"/>
  <c r="W1526" i="1"/>
  <c r="X1526" i="1"/>
  <c r="Y1526" i="1"/>
  <c r="Z1526" i="1"/>
  <c r="R1526" i="1"/>
  <c r="AA1526" i="1"/>
  <c r="T1526" i="1"/>
  <c r="AC1518" i="1"/>
  <c r="S1518" i="1"/>
  <c r="V1518" i="1"/>
  <c r="AB1518" i="1"/>
  <c r="W1518" i="1"/>
  <c r="X1518" i="1"/>
  <c r="Y1518" i="1"/>
  <c r="Z1518" i="1"/>
  <c r="R1518" i="1"/>
  <c r="AA1518" i="1"/>
  <c r="T1518" i="1"/>
  <c r="AC1510" i="1"/>
  <c r="S1510" i="1"/>
  <c r="R1510" i="1"/>
  <c r="AA1510" i="1"/>
  <c r="T1510" i="1"/>
  <c r="V1510" i="1"/>
  <c r="AB1510" i="1"/>
  <c r="W1510" i="1"/>
  <c r="X1510" i="1"/>
  <c r="Y1510" i="1"/>
  <c r="Z1510" i="1"/>
  <c r="AC1502" i="1"/>
  <c r="Z1502" i="1"/>
  <c r="R1502" i="1"/>
  <c r="AA1502" i="1"/>
  <c r="T1502" i="1"/>
  <c r="V1502" i="1"/>
  <c r="AB1502" i="1"/>
  <c r="W1502" i="1"/>
  <c r="X1502" i="1"/>
  <c r="S1502" i="1"/>
  <c r="Y1502" i="1"/>
  <c r="AC1494" i="1"/>
  <c r="S1494" i="1"/>
  <c r="V1494" i="1"/>
  <c r="AB1494" i="1"/>
  <c r="W1494" i="1"/>
  <c r="X1494" i="1"/>
  <c r="Y1494" i="1"/>
  <c r="Z1494" i="1"/>
  <c r="R1494" i="1"/>
  <c r="AA1494" i="1"/>
  <c r="T1494" i="1"/>
  <c r="AC1486" i="1"/>
  <c r="S1486" i="1"/>
  <c r="Y1486" i="1"/>
  <c r="Z1486" i="1"/>
  <c r="R1486" i="1"/>
  <c r="AA1486" i="1"/>
  <c r="T1486" i="1"/>
  <c r="V1486" i="1"/>
  <c r="AB1486" i="1"/>
  <c r="W1486" i="1"/>
  <c r="X1486" i="1"/>
  <c r="AC1478" i="1"/>
  <c r="S1478" i="1"/>
  <c r="Z1478" i="1"/>
  <c r="R1478" i="1"/>
  <c r="AA1478" i="1"/>
  <c r="T1478" i="1"/>
  <c r="V1478" i="1"/>
  <c r="AB1478" i="1"/>
  <c r="W1478" i="1"/>
  <c r="X1478" i="1"/>
  <c r="Y1478" i="1"/>
  <c r="AC1470" i="1"/>
  <c r="S1470" i="1"/>
  <c r="Y1470" i="1"/>
  <c r="Z1470" i="1"/>
  <c r="R1470" i="1"/>
  <c r="AA1470" i="1"/>
  <c r="T1470" i="1"/>
  <c r="V1470" i="1"/>
  <c r="AB1470" i="1"/>
  <c r="W1470" i="1"/>
  <c r="X1470" i="1"/>
  <c r="AC1462" i="1"/>
  <c r="S1462" i="1"/>
  <c r="X1462" i="1"/>
  <c r="Y1462" i="1"/>
  <c r="Z1462" i="1"/>
  <c r="R1462" i="1"/>
  <c r="AA1462" i="1"/>
  <c r="T1462" i="1"/>
  <c r="V1462" i="1"/>
  <c r="AB1462" i="1"/>
  <c r="W1462" i="1"/>
  <c r="AC1454" i="1"/>
  <c r="S1454" i="1"/>
  <c r="V1454" i="1"/>
  <c r="AB1454" i="1"/>
  <c r="W1454" i="1"/>
  <c r="X1454" i="1"/>
  <c r="Y1454" i="1"/>
  <c r="Z1454" i="1"/>
  <c r="R1454" i="1"/>
  <c r="AA1454" i="1"/>
  <c r="T1454" i="1"/>
  <c r="AC1446" i="1"/>
  <c r="Z1446" i="1"/>
  <c r="R1446" i="1"/>
  <c r="AA1446" i="1"/>
  <c r="T1446" i="1"/>
  <c r="V1446" i="1"/>
  <c r="AB1446" i="1"/>
  <c r="W1446" i="1"/>
  <c r="X1446" i="1"/>
  <c r="Y1446" i="1"/>
  <c r="S1446" i="1"/>
  <c r="AC1438" i="1"/>
  <c r="S1438" i="1"/>
  <c r="X1438" i="1"/>
  <c r="Y1438" i="1"/>
  <c r="Z1438" i="1"/>
  <c r="R1438" i="1"/>
  <c r="AA1438" i="1"/>
  <c r="T1438" i="1"/>
  <c r="V1438" i="1"/>
  <c r="AB1438" i="1"/>
  <c r="W1438" i="1"/>
  <c r="AC1430" i="1"/>
  <c r="S1430" i="1"/>
  <c r="Z1430" i="1"/>
  <c r="R1430" i="1"/>
  <c r="AA1430" i="1"/>
  <c r="T1430" i="1"/>
  <c r="V1430" i="1"/>
  <c r="AB1430" i="1"/>
  <c r="W1430" i="1"/>
  <c r="X1430" i="1"/>
  <c r="Y1430" i="1"/>
  <c r="AC1422" i="1"/>
  <c r="S1422" i="1"/>
  <c r="W1422" i="1"/>
  <c r="X1422" i="1"/>
  <c r="V1422" i="1"/>
  <c r="Y1422" i="1"/>
  <c r="Z1422" i="1"/>
  <c r="R1422" i="1"/>
  <c r="T1422" i="1"/>
  <c r="AA1422" i="1"/>
  <c r="AB1422" i="1"/>
  <c r="AC1414" i="1"/>
  <c r="S1414" i="1"/>
  <c r="V1414" i="1"/>
  <c r="Y1414" i="1"/>
  <c r="R1414" i="1"/>
  <c r="Z1414" i="1"/>
  <c r="AA1414" i="1"/>
  <c r="AB1414" i="1"/>
  <c r="W1414" i="1"/>
  <c r="X1414" i="1"/>
  <c r="T1414" i="1"/>
  <c r="AC1406" i="1"/>
  <c r="S1406" i="1"/>
  <c r="AB1406" i="1"/>
  <c r="W1406" i="1"/>
  <c r="X1406" i="1"/>
  <c r="V1406" i="1"/>
  <c r="Y1406" i="1"/>
  <c r="Z1406" i="1"/>
  <c r="R1406" i="1"/>
  <c r="T1406" i="1"/>
  <c r="AA1406" i="1"/>
  <c r="AC1398" i="1"/>
  <c r="S1398" i="1"/>
  <c r="AB1398" i="1"/>
  <c r="V1398" i="1"/>
  <c r="W1398" i="1"/>
  <c r="X1398" i="1"/>
  <c r="T1398" i="1"/>
  <c r="Y1398" i="1"/>
  <c r="R1398" i="1"/>
  <c r="Z1398" i="1"/>
  <c r="AA1398" i="1"/>
  <c r="AC1390" i="1"/>
  <c r="S1390" i="1"/>
  <c r="R1390" i="1"/>
  <c r="Y1390" i="1"/>
  <c r="AA1390" i="1"/>
  <c r="AB1390" i="1"/>
  <c r="T1390" i="1"/>
  <c r="V1390" i="1"/>
  <c r="W1390" i="1"/>
  <c r="X1390" i="1"/>
  <c r="Z1390" i="1"/>
  <c r="AC1382" i="1"/>
  <c r="S1382" i="1"/>
  <c r="AA1382" i="1"/>
  <c r="AB1382" i="1"/>
  <c r="T1382" i="1"/>
  <c r="V1382" i="1"/>
  <c r="W1382" i="1"/>
  <c r="X1382" i="1"/>
  <c r="Y1382" i="1"/>
  <c r="R1382" i="1"/>
  <c r="Z1382" i="1"/>
  <c r="AC1374" i="1"/>
  <c r="S1374" i="1"/>
  <c r="AB1374" i="1"/>
  <c r="T1374" i="1"/>
  <c r="V1374" i="1"/>
  <c r="W1374" i="1"/>
  <c r="X1374" i="1"/>
  <c r="Y1374" i="1"/>
  <c r="R1374" i="1"/>
  <c r="Z1374" i="1"/>
  <c r="AA1374" i="1"/>
  <c r="AC1366" i="1"/>
  <c r="S1366" i="1"/>
  <c r="V1366" i="1"/>
  <c r="W1366" i="1"/>
  <c r="X1366" i="1"/>
  <c r="Y1366" i="1"/>
  <c r="R1366" i="1"/>
  <c r="Z1366" i="1"/>
  <c r="AA1366" i="1"/>
  <c r="AB1366" i="1"/>
  <c r="T1366" i="1"/>
  <c r="AC1358" i="1"/>
  <c r="S1358" i="1"/>
  <c r="AA1358" i="1"/>
  <c r="AB1358" i="1"/>
  <c r="T1358" i="1"/>
  <c r="V1358" i="1"/>
  <c r="W1358" i="1"/>
  <c r="X1358" i="1"/>
  <c r="Z1358" i="1"/>
  <c r="R1358" i="1"/>
  <c r="Y1358" i="1"/>
  <c r="AC1350" i="1"/>
  <c r="X1350" i="1"/>
  <c r="Y1350" i="1"/>
  <c r="R1350" i="1"/>
  <c r="Z1350" i="1"/>
  <c r="AA1350" i="1"/>
  <c r="AB1350" i="1"/>
  <c r="T1350" i="1"/>
  <c r="V1350" i="1"/>
  <c r="W1350" i="1"/>
  <c r="S1350" i="1"/>
  <c r="AC1342" i="1"/>
  <c r="X1342" i="1"/>
  <c r="Y1342" i="1"/>
  <c r="R1342" i="1"/>
  <c r="Z1342" i="1"/>
  <c r="AA1342" i="1"/>
  <c r="AB1342" i="1"/>
  <c r="T1342" i="1"/>
  <c r="V1342" i="1"/>
  <c r="W1342" i="1"/>
  <c r="S1342" i="1"/>
  <c r="AC1334" i="1"/>
  <c r="S1334" i="1"/>
  <c r="Y1334" i="1"/>
  <c r="R1334" i="1"/>
  <c r="Z1334" i="1"/>
  <c r="AB1334" i="1"/>
  <c r="T1334" i="1"/>
  <c r="V1334" i="1"/>
  <c r="W1334" i="1"/>
  <c r="AA1334" i="1"/>
  <c r="X1334" i="1"/>
  <c r="AC1326" i="1"/>
  <c r="S1326" i="1"/>
  <c r="X1326" i="1"/>
  <c r="Z1326" i="1"/>
  <c r="R1326" i="1"/>
  <c r="Y1326" i="1"/>
  <c r="AA1326" i="1"/>
  <c r="AB1326" i="1"/>
  <c r="T1326" i="1"/>
  <c r="V1326" i="1"/>
  <c r="W1326" i="1"/>
  <c r="AC1318" i="1"/>
  <c r="S1318" i="1"/>
  <c r="R1318" i="1"/>
  <c r="Z1318" i="1"/>
  <c r="AA1318" i="1"/>
  <c r="AB1318" i="1"/>
  <c r="T1318" i="1"/>
  <c r="V1318" i="1"/>
  <c r="W1318" i="1"/>
  <c r="X1318" i="1"/>
  <c r="Y1318" i="1"/>
  <c r="AC1310" i="1"/>
  <c r="S1310" i="1"/>
  <c r="AA1310" i="1"/>
  <c r="AB1310" i="1"/>
  <c r="T1310" i="1"/>
  <c r="V1310" i="1"/>
  <c r="W1310" i="1"/>
  <c r="X1310" i="1"/>
  <c r="Y1310" i="1"/>
  <c r="Z1310" i="1"/>
  <c r="R1310" i="1"/>
  <c r="AC1302" i="1"/>
  <c r="S1302" i="1"/>
  <c r="T1302" i="1"/>
  <c r="V1302" i="1"/>
  <c r="W1302" i="1"/>
  <c r="X1302" i="1"/>
  <c r="Y1302" i="1"/>
  <c r="R1302" i="1"/>
  <c r="Z1302" i="1"/>
  <c r="AA1302" i="1"/>
  <c r="AB1302" i="1"/>
  <c r="AC1294" i="1"/>
  <c r="S1294" i="1"/>
  <c r="AB1294" i="1"/>
  <c r="T1294" i="1"/>
  <c r="V1294" i="1"/>
  <c r="W1294" i="1"/>
  <c r="X1294" i="1"/>
  <c r="Z1294" i="1"/>
  <c r="R1294" i="1"/>
  <c r="Y1294" i="1"/>
  <c r="AA1294" i="1"/>
  <c r="AC1286" i="1"/>
  <c r="S1286" i="1"/>
  <c r="AA1286" i="1"/>
  <c r="AB1286" i="1"/>
  <c r="T1286" i="1"/>
  <c r="V1286" i="1"/>
  <c r="W1286" i="1"/>
  <c r="X1286" i="1"/>
  <c r="Y1286" i="1"/>
  <c r="R1286" i="1"/>
  <c r="Z1286" i="1"/>
  <c r="AC1278" i="1"/>
  <c r="S1278" i="1"/>
  <c r="W1278" i="1"/>
  <c r="X1278" i="1"/>
  <c r="Y1278" i="1"/>
  <c r="R1278" i="1"/>
  <c r="Z1278" i="1"/>
  <c r="AA1278" i="1"/>
  <c r="AB1278" i="1"/>
  <c r="T1278" i="1"/>
  <c r="V1278" i="1"/>
  <c r="AC1270" i="1"/>
  <c r="S1270" i="1"/>
  <c r="T1270" i="1"/>
  <c r="V1270" i="1"/>
  <c r="W1270" i="1"/>
  <c r="X1270" i="1"/>
  <c r="Y1270" i="1"/>
  <c r="R1270" i="1"/>
  <c r="Z1270" i="1"/>
  <c r="AA1270" i="1"/>
  <c r="AB1270" i="1"/>
  <c r="AC1262" i="1"/>
  <c r="S1262" i="1"/>
  <c r="AA1262" i="1"/>
  <c r="AB1262" i="1"/>
  <c r="T1262" i="1"/>
  <c r="V1262" i="1"/>
  <c r="W1262" i="1"/>
  <c r="X1262" i="1"/>
  <c r="Z1262" i="1"/>
  <c r="Y1262" i="1"/>
  <c r="R1262" i="1"/>
  <c r="AC1254" i="1"/>
  <c r="X1254" i="1"/>
  <c r="Y1254" i="1"/>
  <c r="R1254" i="1"/>
  <c r="Z1254" i="1"/>
  <c r="AA1254" i="1"/>
  <c r="AB1254" i="1"/>
  <c r="T1254" i="1"/>
  <c r="V1254" i="1"/>
  <c r="W1254" i="1"/>
  <c r="S1254" i="1"/>
  <c r="AC1246" i="1"/>
  <c r="S1246" i="1"/>
  <c r="T1246" i="1"/>
  <c r="V1246" i="1"/>
  <c r="W1246" i="1"/>
  <c r="X1246" i="1"/>
  <c r="Y1246" i="1"/>
  <c r="R1246" i="1"/>
  <c r="Z1246" i="1"/>
  <c r="AA1246" i="1"/>
  <c r="AB1246" i="1"/>
  <c r="AC1238" i="1"/>
  <c r="V1238" i="1"/>
  <c r="W1238" i="1"/>
  <c r="X1238" i="1"/>
  <c r="Y1238" i="1"/>
  <c r="R1238" i="1"/>
  <c r="Z1238" i="1"/>
  <c r="AA1238" i="1"/>
  <c r="AB1238" i="1"/>
  <c r="T1238" i="1"/>
  <c r="S1238" i="1"/>
  <c r="AC1230" i="1"/>
  <c r="S1230" i="1"/>
  <c r="AB1230" i="1"/>
  <c r="T1230" i="1"/>
  <c r="V1230" i="1"/>
  <c r="W1230" i="1"/>
  <c r="X1230" i="1"/>
  <c r="Z1230" i="1"/>
  <c r="R1230" i="1"/>
  <c r="Y1230" i="1"/>
  <c r="AA1230" i="1"/>
  <c r="AC1222" i="1"/>
  <c r="S1222" i="1"/>
  <c r="Y1222" i="1"/>
  <c r="R1222" i="1"/>
  <c r="Z1222" i="1"/>
  <c r="AA1222" i="1"/>
  <c r="AB1222" i="1"/>
  <c r="T1222" i="1"/>
  <c r="V1222" i="1"/>
  <c r="W1222" i="1"/>
  <c r="X1222" i="1"/>
  <c r="AC1214" i="1"/>
  <c r="S1214" i="1"/>
  <c r="W1214" i="1"/>
  <c r="X1214" i="1"/>
  <c r="Y1214" i="1"/>
  <c r="R1214" i="1"/>
  <c r="Z1214" i="1"/>
  <c r="AA1214" i="1"/>
  <c r="AB1214" i="1"/>
  <c r="T1214" i="1"/>
  <c r="V1214" i="1"/>
  <c r="AC1206" i="1"/>
  <c r="S1206" i="1"/>
  <c r="AB1206" i="1"/>
  <c r="T1206" i="1"/>
  <c r="V1206" i="1"/>
  <c r="W1206" i="1"/>
  <c r="X1206" i="1"/>
  <c r="Y1206" i="1"/>
  <c r="R1206" i="1"/>
  <c r="Z1206" i="1"/>
  <c r="AA1206" i="1"/>
  <c r="AC1198" i="1"/>
  <c r="S1198" i="1"/>
  <c r="R1198" i="1"/>
  <c r="Y1198" i="1"/>
  <c r="AA1198" i="1"/>
  <c r="AB1198" i="1"/>
  <c r="T1198" i="1"/>
  <c r="V1198" i="1"/>
  <c r="W1198" i="1"/>
  <c r="X1198" i="1"/>
  <c r="Z1198" i="1"/>
  <c r="AC1190" i="1"/>
  <c r="S1190" i="1"/>
  <c r="W1190" i="1"/>
  <c r="AA1190" i="1"/>
  <c r="AB1190" i="1"/>
  <c r="T1190" i="1"/>
  <c r="R1190" i="1"/>
  <c r="X1190" i="1"/>
  <c r="Y1190" i="1"/>
  <c r="Z1190" i="1"/>
  <c r="V1190" i="1"/>
  <c r="AC1182" i="1"/>
  <c r="S1182" i="1"/>
  <c r="X1182" i="1"/>
  <c r="Y1182" i="1"/>
  <c r="Z1182" i="1"/>
  <c r="W1182" i="1"/>
  <c r="AA1182" i="1"/>
  <c r="R1182" i="1"/>
  <c r="AB1182" i="1"/>
  <c r="V1182" i="1"/>
  <c r="T1182" i="1"/>
  <c r="AC1174" i="1"/>
  <c r="S1174" i="1"/>
  <c r="Z1174" i="1"/>
  <c r="AA1174" i="1"/>
  <c r="R1174" i="1"/>
  <c r="V1174" i="1"/>
  <c r="AB1174" i="1"/>
  <c r="W1174" i="1"/>
  <c r="T1174" i="1"/>
  <c r="X1174" i="1"/>
  <c r="Y1174" i="1"/>
  <c r="AC1166" i="1"/>
  <c r="S1166" i="1"/>
  <c r="Z1166" i="1"/>
  <c r="R1166" i="1"/>
  <c r="V1166" i="1"/>
  <c r="W1166" i="1"/>
  <c r="AB1166" i="1"/>
  <c r="AA1166" i="1"/>
  <c r="T1166" i="1"/>
  <c r="X1166" i="1"/>
  <c r="Y1166" i="1"/>
  <c r="AC1158" i="1"/>
  <c r="S1158" i="1"/>
  <c r="T1158" i="1"/>
  <c r="X1158" i="1"/>
  <c r="Y1158" i="1"/>
  <c r="Z1158" i="1"/>
  <c r="R1158" i="1"/>
  <c r="V1158" i="1"/>
  <c r="W1158" i="1"/>
  <c r="AB1158" i="1"/>
  <c r="AA1158" i="1"/>
  <c r="AC1150" i="1"/>
  <c r="S1150" i="1"/>
  <c r="Z1150" i="1"/>
  <c r="AA1150" i="1"/>
  <c r="AB1150" i="1"/>
  <c r="R1150" i="1"/>
  <c r="T1150" i="1"/>
  <c r="V1150" i="1"/>
  <c r="W1150" i="1"/>
  <c r="X1150" i="1"/>
  <c r="Y1150" i="1"/>
  <c r="AC1142" i="1"/>
  <c r="S1142" i="1"/>
  <c r="W1142" i="1"/>
  <c r="X1142" i="1"/>
  <c r="Y1142" i="1"/>
  <c r="Z1142" i="1"/>
  <c r="R1142" i="1"/>
  <c r="AB1142" i="1"/>
  <c r="AA1142" i="1"/>
  <c r="T1142" i="1"/>
  <c r="V1142" i="1"/>
  <c r="AC1134" i="1"/>
  <c r="S1134" i="1"/>
  <c r="W1134" i="1"/>
  <c r="X1134" i="1"/>
  <c r="Y1134" i="1"/>
  <c r="Z1134" i="1"/>
  <c r="R1134" i="1"/>
  <c r="AB1134" i="1"/>
  <c r="AA1134" i="1"/>
  <c r="T1134" i="1"/>
  <c r="V1134" i="1"/>
  <c r="AC1126" i="1"/>
  <c r="S1126" i="1"/>
  <c r="Y1126" i="1"/>
  <c r="Z1126" i="1"/>
  <c r="R1126" i="1"/>
  <c r="AB1126" i="1"/>
  <c r="AA1126" i="1"/>
  <c r="T1126" i="1"/>
  <c r="V1126" i="1"/>
  <c r="W1126" i="1"/>
  <c r="X1126" i="1"/>
  <c r="AC1118" i="1"/>
  <c r="S1118" i="1"/>
  <c r="R1118" i="1"/>
  <c r="AB1118" i="1"/>
  <c r="AA1118" i="1"/>
  <c r="T1118" i="1"/>
  <c r="V1118" i="1"/>
  <c r="W1118" i="1"/>
  <c r="X1118" i="1"/>
  <c r="Y1118" i="1"/>
  <c r="Z1118" i="1"/>
  <c r="AC1110" i="1"/>
  <c r="S1110" i="1"/>
  <c r="W1110" i="1"/>
  <c r="X1110" i="1"/>
  <c r="Y1110" i="1"/>
  <c r="Z1110" i="1"/>
  <c r="R1110" i="1"/>
  <c r="AB1110" i="1"/>
  <c r="AA1110" i="1"/>
  <c r="T1110" i="1"/>
  <c r="V1110" i="1"/>
  <c r="AC1102" i="1"/>
  <c r="S1102" i="1"/>
  <c r="V1102" i="1"/>
  <c r="W1102" i="1"/>
  <c r="X1102" i="1"/>
  <c r="Y1102" i="1"/>
  <c r="Z1102" i="1"/>
  <c r="R1102" i="1"/>
  <c r="AB1102" i="1"/>
  <c r="AA1102" i="1"/>
  <c r="T1102" i="1"/>
  <c r="AC1094" i="1"/>
  <c r="S1094" i="1"/>
  <c r="W1094" i="1"/>
  <c r="X1094" i="1"/>
  <c r="Y1094" i="1"/>
  <c r="Z1094" i="1"/>
  <c r="R1094" i="1"/>
  <c r="AB1094" i="1"/>
  <c r="AA1094" i="1"/>
  <c r="T1094" i="1"/>
  <c r="V1094" i="1"/>
  <c r="AC1086" i="1"/>
  <c r="S1086" i="1"/>
  <c r="Z1086" i="1"/>
  <c r="AA1086" i="1"/>
  <c r="AB1086" i="1"/>
  <c r="R1086" i="1"/>
  <c r="T1086" i="1"/>
  <c r="V1086" i="1"/>
  <c r="W1086" i="1"/>
  <c r="X1086" i="1"/>
  <c r="Y1086" i="1"/>
  <c r="AC1078" i="1"/>
  <c r="S1078" i="1"/>
  <c r="Y1078" i="1"/>
  <c r="Z1078" i="1"/>
  <c r="R1078" i="1"/>
  <c r="AB1078" i="1"/>
  <c r="AA1078" i="1"/>
  <c r="T1078" i="1"/>
  <c r="V1078" i="1"/>
  <c r="W1078" i="1"/>
  <c r="X1078" i="1"/>
  <c r="AC1070" i="1"/>
  <c r="S1070" i="1"/>
  <c r="X1070" i="1"/>
  <c r="Y1070" i="1"/>
  <c r="Z1070" i="1"/>
  <c r="R1070" i="1"/>
  <c r="AB1070" i="1"/>
  <c r="AA1070" i="1"/>
  <c r="T1070" i="1"/>
  <c r="V1070" i="1"/>
  <c r="W1070" i="1"/>
  <c r="AC1062" i="1"/>
  <c r="S1062" i="1"/>
  <c r="Y1062" i="1"/>
  <c r="Z1062" i="1"/>
  <c r="R1062" i="1"/>
  <c r="AB1062" i="1"/>
  <c r="AA1062" i="1"/>
  <c r="T1062" i="1"/>
  <c r="V1062" i="1"/>
  <c r="W1062" i="1"/>
  <c r="X1062" i="1"/>
  <c r="AC1054" i="1"/>
  <c r="S1054" i="1"/>
  <c r="Z1054" i="1"/>
  <c r="R1054" i="1"/>
  <c r="AB1054" i="1"/>
  <c r="AA1054" i="1"/>
  <c r="T1054" i="1"/>
  <c r="V1054" i="1"/>
  <c r="W1054" i="1"/>
  <c r="X1054" i="1"/>
  <c r="Y1054" i="1"/>
  <c r="AC1046" i="1"/>
  <c r="S1046" i="1"/>
  <c r="Z1046" i="1"/>
  <c r="R1046" i="1"/>
  <c r="AB1046" i="1"/>
  <c r="AA1046" i="1"/>
  <c r="T1046" i="1"/>
  <c r="V1046" i="1"/>
  <c r="W1046" i="1"/>
  <c r="X1046" i="1"/>
  <c r="Y1046" i="1"/>
  <c r="AC1038" i="1"/>
  <c r="R1038" i="1"/>
  <c r="AB1038" i="1"/>
  <c r="AA1038" i="1"/>
  <c r="T1038" i="1"/>
  <c r="V1038" i="1"/>
  <c r="W1038" i="1"/>
  <c r="X1038" i="1"/>
  <c r="Y1038" i="1"/>
  <c r="Z1038" i="1"/>
  <c r="S1038" i="1"/>
  <c r="AC1030" i="1"/>
  <c r="S1030" i="1"/>
  <c r="Z1030" i="1"/>
  <c r="R1030" i="1"/>
  <c r="AB1030" i="1"/>
  <c r="AA1030" i="1"/>
  <c r="T1030" i="1"/>
  <c r="V1030" i="1"/>
  <c r="W1030" i="1"/>
  <c r="X1030" i="1"/>
  <c r="Y1030" i="1"/>
  <c r="AC1022" i="1"/>
  <c r="S1022" i="1"/>
  <c r="Y1022" i="1"/>
  <c r="Z1022" i="1"/>
  <c r="AA1022" i="1"/>
  <c r="AB1022" i="1"/>
  <c r="R1022" i="1"/>
  <c r="T1022" i="1"/>
  <c r="V1022" i="1"/>
  <c r="W1022" i="1"/>
  <c r="X1022" i="1"/>
  <c r="AC1014" i="1"/>
  <c r="W1014" i="1"/>
  <c r="X1014" i="1"/>
  <c r="Y1014" i="1"/>
  <c r="Z1014" i="1"/>
  <c r="R1014" i="1"/>
  <c r="AB1014" i="1"/>
  <c r="AA1014" i="1"/>
  <c r="T1014" i="1"/>
  <c r="V1014" i="1"/>
  <c r="S1014" i="1"/>
  <c r="AC1006" i="1"/>
  <c r="T1006" i="1"/>
  <c r="V1006" i="1"/>
  <c r="W1006" i="1"/>
  <c r="X1006" i="1"/>
  <c r="Y1006" i="1"/>
  <c r="Z1006" i="1"/>
  <c r="R1006" i="1"/>
  <c r="AB1006" i="1"/>
  <c r="AA1006" i="1"/>
  <c r="S1006" i="1"/>
  <c r="AC998" i="1"/>
  <c r="S998" i="1"/>
  <c r="Z998" i="1"/>
  <c r="R998" i="1"/>
  <c r="AB998" i="1"/>
  <c r="AA998" i="1"/>
  <c r="T998" i="1"/>
  <c r="V998" i="1"/>
  <c r="W998" i="1"/>
  <c r="X998" i="1"/>
  <c r="Y998" i="1"/>
  <c r="AC990" i="1"/>
  <c r="V990" i="1"/>
  <c r="W990" i="1"/>
  <c r="X990" i="1"/>
  <c r="Y990" i="1"/>
  <c r="Z990" i="1"/>
  <c r="R990" i="1"/>
  <c r="AB990" i="1"/>
  <c r="AA990" i="1"/>
  <c r="T990" i="1"/>
  <c r="S990" i="1"/>
  <c r="AC982" i="1"/>
  <c r="S982" i="1"/>
  <c r="T982" i="1"/>
  <c r="V982" i="1"/>
  <c r="W982" i="1"/>
  <c r="X982" i="1"/>
  <c r="Y982" i="1"/>
  <c r="Z982" i="1"/>
  <c r="R982" i="1"/>
  <c r="AB982" i="1"/>
  <c r="AA982" i="1"/>
  <c r="AC974" i="1"/>
  <c r="S974" i="1"/>
  <c r="Z974" i="1"/>
  <c r="R974" i="1"/>
  <c r="AB974" i="1"/>
  <c r="AA974" i="1"/>
  <c r="T974" i="1"/>
  <c r="V974" i="1"/>
  <c r="W974" i="1"/>
  <c r="X974" i="1"/>
  <c r="Y974" i="1"/>
  <c r="AC966" i="1"/>
  <c r="S966" i="1"/>
  <c r="T966" i="1"/>
  <c r="X966" i="1"/>
  <c r="Y966" i="1"/>
  <c r="Z966" i="1"/>
  <c r="AB966" i="1"/>
  <c r="R966" i="1"/>
  <c r="AA966" i="1"/>
  <c r="V966" i="1"/>
  <c r="W966" i="1"/>
  <c r="AC958" i="1"/>
  <c r="S958" i="1"/>
  <c r="W958" i="1"/>
  <c r="T958" i="1"/>
  <c r="X958" i="1"/>
  <c r="Y958" i="1"/>
  <c r="Z958" i="1"/>
  <c r="AB958" i="1"/>
  <c r="R958" i="1"/>
  <c r="AA958" i="1"/>
  <c r="V958" i="1"/>
  <c r="AC950" i="1"/>
  <c r="S950" i="1"/>
  <c r="V950" i="1"/>
  <c r="W950" i="1"/>
  <c r="T950" i="1"/>
  <c r="X950" i="1"/>
  <c r="Y950" i="1"/>
  <c r="Z950" i="1"/>
  <c r="AB950" i="1"/>
  <c r="R950" i="1"/>
  <c r="AA950" i="1"/>
  <c r="AC942" i="1"/>
  <c r="S942" i="1"/>
  <c r="R942" i="1"/>
  <c r="AA942" i="1"/>
  <c r="T942" i="1"/>
  <c r="V942" i="1"/>
  <c r="W942" i="1"/>
  <c r="X942" i="1"/>
  <c r="Y942" i="1"/>
  <c r="Z942" i="1"/>
  <c r="AB942" i="1"/>
  <c r="AC934" i="1"/>
  <c r="S934" i="1"/>
  <c r="V934" i="1"/>
  <c r="W934" i="1"/>
  <c r="X934" i="1"/>
  <c r="Z934" i="1"/>
  <c r="Y934" i="1"/>
  <c r="R934" i="1"/>
  <c r="AA934" i="1"/>
  <c r="AB934" i="1"/>
  <c r="T934" i="1"/>
  <c r="AC926" i="1"/>
  <c r="S926" i="1"/>
  <c r="AB926" i="1"/>
  <c r="T926" i="1"/>
  <c r="V926" i="1"/>
  <c r="W926" i="1"/>
  <c r="X926" i="1"/>
  <c r="Z926" i="1"/>
  <c r="Y926" i="1"/>
  <c r="R926" i="1"/>
  <c r="AA926" i="1"/>
  <c r="AC918" i="1"/>
  <c r="S918" i="1"/>
  <c r="V918" i="1"/>
  <c r="W918" i="1"/>
  <c r="Y918" i="1"/>
  <c r="Z918" i="1"/>
  <c r="X918" i="1"/>
  <c r="R918" i="1"/>
  <c r="AA918" i="1"/>
  <c r="AB918" i="1"/>
  <c r="T918" i="1"/>
  <c r="AC910" i="1"/>
  <c r="S910" i="1"/>
  <c r="T910" i="1"/>
  <c r="V910" i="1"/>
  <c r="W910" i="1"/>
  <c r="X910" i="1"/>
  <c r="Z910" i="1"/>
  <c r="Y910" i="1"/>
  <c r="R910" i="1"/>
  <c r="AA910" i="1"/>
  <c r="AB910" i="1"/>
  <c r="AC902" i="1"/>
  <c r="S902" i="1"/>
  <c r="AA902" i="1"/>
  <c r="AB902" i="1"/>
  <c r="T902" i="1"/>
  <c r="V902" i="1"/>
  <c r="W902" i="1"/>
  <c r="X902" i="1"/>
  <c r="Z902" i="1"/>
  <c r="Y902" i="1"/>
  <c r="R902" i="1"/>
  <c r="AC894" i="1"/>
  <c r="S894" i="1"/>
  <c r="Z894" i="1"/>
  <c r="Y894" i="1"/>
  <c r="R894" i="1"/>
  <c r="AA894" i="1"/>
  <c r="AB894" i="1"/>
  <c r="T894" i="1"/>
  <c r="V894" i="1"/>
  <c r="W894" i="1"/>
  <c r="X894" i="1"/>
  <c r="AC886" i="1"/>
  <c r="S886" i="1"/>
  <c r="Y886" i="1"/>
  <c r="Z886" i="1"/>
  <c r="X886" i="1"/>
  <c r="R886" i="1"/>
  <c r="AA886" i="1"/>
  <c r="AB886" i="1"/>
  <c r="T886" i="1"/>
  <c r="V886" i="1"/>
  <c r="W886" i="1"/>
  <c r="AC878" i="1"/>
  <c r="S878" i="1"/>
  <c r="AA878" i="1"/>
  <c r="AB878" i="1"/>
  <c r="T878" i="1"/>
  <c r="V878" i="1"/>
  <c r="W878" i="1"/>
  <c r="X878" i="1"/>
  <c r="Z878" i="1"/>
  <c r="Y878" i="1"/>
  <c r="R878" i="1"/>
  <c r="AC870" i="1"/>
  <c r="S870" i="1"/>
  <c r="W870" i="1"/>
  <c r="X870" i="1"/>
  <c r="Z870" i="1"/>
  <c r="Y870" i="1"/>
  <c r="R870" i="1"/>
  <c r="AA870" i="1"/>
  <c r="AB870" i="1"/>
  <c r="T870" i="1"/>
  <c r="V870" i="1"/>
  <c r="AC862" i="1"/>
  <c r="S862" i="1"/>
  <c r="R862" i="1"/>
  <c r="AA862" i="1"/>
  <c r="AB862" i="1"/>
  <c r="T862" i="1"/>
  <c r="V862" i="1"/>
  <c r="W862" i="1"/>
  <c r="X862" i="1"/>
  <c r="Z862" i="1"/>
  <c r="Y862" i="1"/>
  <c r="AC854" i="1"/>
  <c r="S854" i="1"/>
  <c r="T854" i="1"/>
  <c r="V854" i="1"/>
  <c r="W854" i="1"/>
  <c r="Y854" i="1"/>
  <c r="Z854" i="1"/>
  <c r="X854" i="1"/>
  <c r="R854" i="1"/>
  <c r="AA854" i="1"/>
  <c r="AB854" i="1"/>
  <c r="AC846" i="1"/>
  <c r="R846" i="1"/>
  <c r="AA846" i="1"/>
  <c r="AB846" i="1"/>
  <c r="T846" i="1"/>
  <c r="V846" i="1"/>
  <c r="W846" i="1"/>
  <c r="X846" i="1"/>
  <c r="Z846" i="1"/>
  <c r="Y846" i="1"/>
  <c r="S846" i="1"/>
  <c r="AC838" i="1"/>
  <c r="S838" i="1"/>
  <c r="AA838" i="1"/>
  <c r="AB838" i="1"/>
  <c r="T838" i="1"/>
  <c r="V838" i="1"/>
  <c r="W838" i="1"/>
  <c r="X838" i="1"/>
  <c r="Z838" i="1"/>
  <c r="Y838" i="1"/>
  <c r="R838" i="1"/>
  <c r="AC830" i="1"/>
  <c r="W830" i="1"/>
  <c r="X830" i="1"/>
  <c r="Z830" i="1"/>
  <c r="Y830" i="1"/>
  <c r="R830" i="1"/>
  <c r="AA830" i="1"/>
  <c r="AB830" i="1"/>
  <c r="T830" i="1"/>
  <c r="V830" i="1"/>
  <c r="S830" i="1"/>
  <c r="AC822" i="1"/>
  <c r="S822" i="1"/>
  <c r="T822" i="1"/>
  <c r="V822" i="1"/>
  <c r="W822" i="1"/>
  <c r="Y822" i="1"/>
  <c r="Z822" i="1"/>
  <c r="X822" i="1"/>
  <c r="R822" i="1"/>
  <c r="AA822" i="1"/>
  <c r="AB822" i="1"/>
  <c r="AC814" i="1"/>
  <c r="S814" i="1"/>
  <c r="Z814" i="1"/>
  <c r="Y814" i="1"/>
  <c r="R814" i="1"/>
  <c r="AA814" i="1"/>
  <c r="AB814" i="1"/>
  <c r="T814" i="1"/>
  <c r="V814" i="1"/>
  <c r="W814" i="1"/>
  <c r="X814" i="1"/>
  <c r="AC806" i="1"/>
  <c r="S806" i="1"/>
  <c r="AA806" i="1"/>
  <c r="AB806" i="1"/>
  <c r="T806" i="1"/>
  <c r="V806" i="1"/>
  <c r="W806" i="1"/>
  <c r="X806" i="1"/>
  <c r="Z806" i="1"/>
  <c r="Y806" i="1"/>
  <c r="R806" i="1"/>
  <c r="AC798" i="1"/>
  <c r="S798" i="1"/>
  <c r="AB798" i="1"/>
  <c r="T798" i="1"/>
  <c r="V798" i="1"/>
  <c r="W798" i="1"/>
  <c r="X798" i="1"/>
  <c r="Z798" i="1"/>
  <c r="Y798" i="1"/>
  <c r="R798" i="1"/>
  <c r="AA798" i="1"/>
  <c r="AC790" i="1"/>
  <c r="S790" i="1"/>
  <c r="Y790" i="1"/>
  <c r="Z790" i="1"/>
  <c r="X790" i="1"/>
  <c r="R790" i="1"/>
  <c r="AA790" i="1"/>
  <c r="AB790" i="1"/>
  <c r="T790" i="1"/>
  <c r="V790" i="1"/>
  <c r="W790" i="1"/>
  <c r="AC782" i="1"/>
  <c r="S782" i="1"/>
  <c r="V782" i="1"/>
  <c r="W782" i="1"/>
  <c r="X782" i="1"/>
  <c r="Z782" i="1"/>
  <c r="Y782" i="1"/>
  <c r="R782" i="1"/>
  <c r="AA782" i="1"/>
  <c r="AB782" i="1"/>
  <c r="T782" i="1"/>
  <c r="AC774" i="1"/>
  <c r="S774" i="1"/>
  <c r="R774" i="1"/>
  <c r="AA774" i="1"/>
  <c r="AB774" i="1"/>
  <c r="T774" i="1"/>
  <c r="V774" i="1"/>
  <c r="W774" i="1"/>
  <c r="X774" i="1"/>
  <c r="Z774" i="1"/>
  <c r="Y774" i="1"/>
  <c r="AC766" i="1"/>
  <c r="S766" i="1"/>
  <c r="X766" i="1"/>
  <c r="Z766" i="1"/>
  <c r="Y766" i="1"/>
  <c r="R766" i="1"/>
  <c r="AA766" i="1"/>
  <c r="AB766" i="1"/>
  <c r="T766" i="1"/>
  <c r="V766" i="1"/>
  <c r="W766" i="1"/>
  <c r="AC758" i="1"/>
  <c r="S758" i="1"/>
  <c r="R758" i="1"/>
  <c r="AA758" i="1"/>
  <c r="V758" i="1"/>
  <c r="W758" i="1"/>
  <c r="X758" i="1"/>
  <c r="T758" i="1"/>
  <c r="Y758" i="1"/>
  <c r="Z758" i="1"/>
  <c r="AB758" i="1"/>
  <c r="AC750" i="1"/>
  <c r="S750" i="1"/>
  <c r="Y750" i="1"/>
  <c r="Z750" i="1"/>
  <c r="AB750" i="1"/>
  <c r="R750" i="1"/>
  <c r="AA750" i="1"/>
  <c r="V750" i="1"/>
  <c r="W750" i="1"/>
  <c r="X750" i="1"/>
  <c r="T750" i="1"/>
  <c r="AC742" i="1"/>
  <c r="S742" i="1"/>
  <c r="V742" i="1"/>
  <c r="W742" i="1"/>
  <c r="X742" i="1"/>
  <c r="T742" i="1"/>
  <c r="Y742" i="1"/>
  <c r="Z742" i="1"/>
  <c r="AB742" i="1"/>
  <c r="R742" i="1"/>
  <c r="AA742" i="1"/>
  <c r="AC734" i="1"/>
  <c r="S734" i="1"/>
  <c r="Y734" i="1"/>
  <c r="Z734" i="1"/>
  <c r="AB734" i="1"/>
  <c r="R734" i="1"/>
  <c r="AA734" i="1"/>
  <c r="T734" i="1"/>
  <c r="V734" i="1"/>
  <c r="W734" i="1"/>
  <c r="X734" i="1"/>
  <c r="AC726" i="1"/>
  <c r="S726" i="1"/>
  <c r="X726" i="1"/>
  <c r="Z726" i="1"/>
  <c r="Y726" i="1"/>
  <c r="R726" i="1"/>
  <c r="AA726" i="1"/>
  <c r="AB726" i="1"/>
  <c r="T726" i="1"/>
  <c r="V726" i="1"/>
  <c r="W726" i="1"/>
  <c r="AC718" i="1"/>
  <c r="S718" i="1"/>
  <c r="V718" i="1"/>
  <c r="W718" i="1"/>
  <c r="X718" i="1"/>
  <c r="Z718" i="1"/>
  <c r="Y718" i="1"/>
  <c r="R718" i="1"/>
  <c r="AA718" i="1"/>
  <c r="AB718" i="1"/>
  <c r="T718" i="1"/>
  <c r="AC710" i="1"/>
  <c r="S710" i="1"/>
  <c r="AA710" i="1"/>
  <c r="AB710" i="1"/>
  <c r="T710" i="1"/>
  <c r="V710" i="1"/>
  <c r="W710" i="1"/>
  <c r="X710" i="1"/>
  <c r="Z710" i="1"/>
  <c r="Y710" i="1"/>
  <c r="R710" i="1"/>
  <c r="AC702" i="1"/>
  <c r="S702" i="1"/>
  <c r="R702" i="1"/>
  <c r="AA702" i="1"/>
  <c r="AB702" i="1"/>
  <c r="T702" i="1"/>
  <c r="V702" i="1"/>
  <c r="W702" i="1"/>
  <c r="X702" i="1"/>
  <c r="Y702" i="1"/>
  <c r="Z702" i="1"/>
  <c r="AC694" i="1"/>
  <c r="S694" i="1"/>
  <c r="AB694" i="1"/>
  <c r="T694" i="1"/>
  <c r="V694" i="1"/>
  <c r="W694" i="1"/>
  <c r="X694" i="1"/>
  <c r="Z694" i="1"/>
  <c r="Y694" i="1"/>
  <c r="R694" i="1"/>
  <c r="AA694" i="1"/>
  <c r="AC686" i="1"/>
  <c r="S686" i="1"/>
  <c r="V686" i="1"/>
  <c r="W686" i="1"/>
  <c r="X686" i="1"/>
  <c r="Z686" i="1"/>
  <c r="Y686" i="1"/>
  <c r="R686" i="1"/>
  <c r="AA686" i="1"/>
  <c r="AB686" i="1"/>
  <c r="T686" i="1"/>
  <c r="AC678" i="1"/>
  <c r="AB678" i="1"/>
  <c r="T678" i="1"/>
  <c r="V678" i="1"/>
  <c r="W678" i="1"/>
  <c r="X678" i="1"/>
  <c r="Z678" i="1"/>
  <c r="Y678" i="1"/>
  <c r="R678" i="1"/>
  <c r="AA678" i="1"/>
  <c r="S678" i="1"/>
  <c r="AC670" i="1"/>
  <c r="AB670" i="1"/>
  <c r="T670" i="1"/>
  <c r="V670" i="1"/>
  <c r="W670" i="1"/>
  <c r="X670" i="1"/>
  <c r="Z670" i="1"/>
  <c r="Y670" i="1"/>
  <c r="R670" i="1"/>
  <c r="AA670" i="1"/>
  <c r="S670" i="1"/>
  <c r="AC662" i="1"/>
  <c r="S662" i="1"/>
  <c r="W662" i="1"/>
  <c r="X662" i="1"/>
  <c r="Z662" i="1"/>
  <c r="Y662" i="1"/>
  <c r="R662" i="1"/>
  <c r="AA662" i="1"/>
  <c r="AB662" i="1"/>
  <c r="T662" i="1"/>
  <c r="V662" i="1"/>
  <c r="AC654" i="1"/>
  <c r="S654" i="1"/>
  <c r="AA654" i="1"/>
  <c r="AB654" i="1"/>
  <c r="T654" i="1"/>
  <c r="V654" i="1"/>
  <c r="W654" i="1"/>
  <c r="X654" i="1"/>
  <c r="Z654" i="1"/>
  <c r="Y654" i="1"/>
  <c r="R654" i="1"/>
  <c r="AC646" i="1"/>
  <c r="S646" i="1"/>
  <c r="V646" i="1"/>
  <c r="W646" i="1"/>
  <c r="X646" i="1"/>
  <c r="Z646" i="1"/>
  <c r="Y646" i="1"/>
  <c r="R646" i="1"/>
  <c r="AA646" i="1"/>
  <c r="AB646" i="1"/>
  <c r="T646" i="1"/>
  <c r="AC638" i="1"/>
  <c r="S638" i="1"/>
  <c r="T638" i="1"/>
  <c r="V638" i="1"/>
  <c r="W638" i="1"/>
  <c r="X638" i="1"/>
  <c r="Z638" i="1"/>
  <c r="Y638" i="1"/>
  <c r="R638" i="1"/>
  <c r="AA638" i="1"/>
  <c r="AB638" i="1"/>
  <c r="AC630" i="1"/>
  <c r="S630" i="1"/>
  <c r="Z630" i="1"/>
  <c r="Y630" i="1"/>
  <c r="R630" i="1"/>
  <c r="AA630" i="1"/>
  <c r="AB630" i="1"/>
  <c r="T630" i="1"/>
  <c r="V630" i="1"/>
  <c r="W630" i="1"/>
  <c r="X630" i="1"/>
  <c r="AC622" i="1"/>
  <c r="S622" i="1"/>
  <c r="R622" i="1"/>
  <c r="AA622" i="1"/>
  <c r="AB622" i="1"/>
  <c r="T622" i="1"/>
  <c r="V622" i="1"/>
  <c r="W622" i="1"/>
  <c r="X622" i="1"/>
  <c r="Z622" i="1"/>
  <c r="Y622" i="1"/>
  <c r="AC614" i="1"/>
  <c r="S614" i="1"/>
  <c r="W614" i="1"/>
  <c r="X614" i="1"/>
  <c r="Z614" i="1"/>
  <c r="Y614" i="1"/>
  <c r="R614" i="1"/>
  <c r="AA614" i="1"/>
  <c r="AB614" i="1"/>
  <c r="T614" i="1"/>
  <c r="V614" i="1"/>
  <c r="AC606" i="1"/>
  <c r="S606" i="1"/>
  <c r="AA606" i="1"/>
  <c r="AB606" i="1"/>
  <c r="T606" i="1"/>
  <c r="V606" i="1"/>
  <c r="W606" i="1"/>
  <c r="X606" i="1"/>
  <c r="Z606" i="1"/>
  <c r="Y606" i="1"/>
  <c r="R606" i="1"/>
  <c r="AC598" i="1"/>
  <c r="S598" i="1"/>
  <c r="Z598" i="1"/>
  <c r="Y598" i="1"/>
  <c r="R598" i="1"/>
  <c r="AA598" i="1"/>
  <c r="AB598" i="1"/>
  <c r="T598" i="1"/>
  <c r="V598" i="1"/>
  <c r="W598" i="1"/>
  <c r="X598" i="1"/>
  <c r="AC590" i="1"/>
  <c r="S590" i="1"/>
  <c r="W590" i="1"/>
  <c r="X590" i="1"/>
  <c r="Z590" i="1"/>
  <c r="Y590" i="1"/>
  <c r="R590" i="1"/>
  <c r="AA590" i="1"/>
  <c r="AB590" i="1"/>
  <c r="T590" i="1"/>
  <c r="V590" i="1"/>
  <c r="AC582" i="1"/>
  <c r="V582" i="1"/>
  <c r="R582" i="1"/>
  <c r="W582" i="1"/>
  <c r="X582" i="1"/>
  <c r="AA582" i="1"/>
  <c r="Y582" i="1"/>
  <c r="AB582" i="1"/>
  <c r="Z582" i="1"/>
  <c r="T582" i="1"/>
  <c r="S582" i="1"/>
  <c r="AC574" i="1"/>
  <c r="S574" i="1"/>
  <c r="Y574" i="1"/>
  <c r="R574" i="1"/>
  <c r="Z574" i="1"/>
  <c r="T574" i="1"/>
  <c r="V574" i="1"/>
  <c r="W574" i="1"/>
  <c r="X574" i="1"/>
  <c r="AA574" i="1"/>
  <c r="AB574" i="1"/>
  <c r="AC566" i="1"/>
  <c r="S566" i="1"/>
  <c r="AA566" i="1"/>
  <c r="Y566" i="1"/>
  <c r="AB566" i="1"/>
  <c r="Z566" i="1"/>
  <c r="T566" i="1"/>
  <c r="V566" i="1"/>
  <c r="R566" i="1"/>
  <c r="W566" i="1"/>
  <c r="X566" i="1"/>
  <c r="AC558" i="1"/>
  <c r="AB558" i="1"/>
  <c r="Y558" i="1"/>
  <c r="R558" i="1"/>
  <c r="Z558" i="1"/>
  <c r="T558" i="1"/>
  <c r="V558" i="1"/>
  <c r="W558" i="1"/>
  <c r="X558" i="1"/>
  <c r="AA558" i="1"/>
  <c r="S558" i="1"/>
  <c r="AC550" i="1"/>
  <c r="S550" i="1"/>
  <c r="AB550" i="1"/>
  <c r="T550" i="1"/>
  <c r="V550" i="1"/>
  <c r="X550" i="1"/>
  <c r="Y550" i="1"/>
  <c r="W550" i="1"/>
  <c r="Z550" i="1"/>
  <c r="R550" i="1"/>
  <c r="AA550" i="1"/>
  <c r="AC542" i="1"/>
  <c r="S542" i="1"/>
  <c r="R542" i="1"/>
  <c r="AA542" i="1"/>
  <c r="AB542" i="1"/>
  <c r="T542" i="1"/>
  <c r="V542" i="1"/>
  <c r="W542" i="1"/>
  <c r="Y542" i="1"/>
  <c r="X542" i="1"/>
  <c r="Z542" i="1"/>
  <c r="AC534" i="1"/>
  <c r="S534" i="1"/>
  <c r="W534" i="1"/>
  <c r="Y534" i="1"/>
  <c r="X534" i="1"/>
  <c r="Z534" i="1"/>
  <c r="R534" i="1"/>
  <c r="AA534" i="1"/>
  <c r="AB534" i="1"/>
  <c r="T534" i="1"/>
  <c r="V534" i="1"/>
  <c r="AC526" i="1"/>
  <c r="S526" i="1"/>
  <c r="T526" i="1"/>
  <c r="V526" i="1"/>
  <c r="W526" i="1"/>
  <c r="Y526" i="1"/>
  <c r="X526" i="1"/>
  <c r="Z526" i="1"/>
  <c r="R526" i="1"/>
  <c r="AA526" i="1"/>
  <c r="AB526" i="1"/>
  <c r="AC518" i="1"/>
  <c r="S518" i="1"/>
  <c r="R518" i="1"/>
  <c r="AA518" i="1"/>
  <c r="AB518" i="1"/>
  <c r="T518" i="1"/>
  <c r="V518" i="1"/>
  <c r="X518" i="1"/>
  <c r="Y518" i="1"/>
  <c r="W518" i="1"/>
  <c r="Z518" i="1"/>
  <c r="AC510" i="1"/>
  <c r="S510" i="1"/>
  <c r="AB510" i="1"/>
  <c r="T510" i="1"/>
  <c r="V510" i="1"/>
  <c r="W510" i="1"/>
  <c r="Y510" i="1"/>
  <c r="X510" i="1"/>
  <c r="Z510" i="1"/>
  <c r="R510" i="1"/>
  <c r="AA510" i="1"/>
  <c r="AC502" i="1"/>
  <c r="S502" i="1"/>
  <c r="V502" i="1"/>
  <c r="W502" i="1"/>
  <c r="Y502" i="1"/>
  <c r="X502" i="1"/>
  <c r="Z502" i="1"/>
  <c r="R502" i="1"/>
  <c r="AA502" i="1"/>
  <c r="AB502" i="1"/>
  <c r="T502" i="1"/>
  <c r="AC494" i="1"/>
  <c r="S494" i="1"/>
  <c r="Y494" i="1"/>
  <c r="X494" i="1"/>
  <c r="Z494" i="1"/>
  <c r="R494" i="1"/>
  <c r="AA494" i="1"/>
  <c r="AB494" i="1"/>
  <c r="T494" i="1"/>
  <c r="V494" i="1"/>
  <c r="W494" i="1"/>
  <c r="AC486" i="1"/>
  <c r="S486" i="1"/>
  <c r="R486" i="1"/>
  <c r="AA486" i="1"/>
  <c r="AB486" i="1"/>
  <c r="T486" i="1"/>
  <c r="V486" i="1"/>
  <c r="X486" i="1"/>
  <c r="Y486" i="1"/>
  <c r="W486" i="1"/>
  <c r="Z486" i="1"/>
  <c r="AC478" i="1"/>
  <c r="S478" i="1"/>
  <c r="T478" i="1"/>
  <c r="V478" i="1"/>
  <c r="W478" i="1"/>
  <c r="Y478" i="1"/>
  <c r="X478" i="1"/>
  <c r="Z478" i="1"/>
  <c r="R478" i="1"/>
  <c r="AA478" i="1"/>
  <c r="AB478" i="1"/>
  <c r="AC470" i="1"/>
  <c r="S470" i="1"/>
  <c r="AA470" i="1"/>
  <c r="AB470" i="1"/>
  <c r="T470" i="1"/>
  <c r="V470" i="1"/>
  <c r="W470" i="1"/>
  <c r="Y470" i="1"/>
  <c r="X470" i="1"/>
  <c r="Z470" i="1"/>
  <c r="R470" i="1"/>
  <c r="AC462" i="1"/>
  <c r="S462" i="1"/>
  <c r="Z462" i="1"/>
  <c r="R462" i="1"/>
  <c r="AA462" i="1"/>
  <c r="AB462" i="1"/>
  <c r="T462" i="1"/>
  <c r="V462" i="1"/>
  <c r="W462" i="1"/>
  <c r="Y462" i="1"/>
  <c r="X462" i="1"/>
  <c r="AC454" i="1"/>
  <c r="S454" i="1"/>
  <c r="R454" i="1"/>
  <c r="AA454" i="1"/>
  <c r="AB454" i="1"/>
  <c r="T454" i="1"/>
  <c r="V454" i="1"/>
  <c r="X454" i="1"/>
  <c r="Y454" i="1"/>
  <c r="W454" i="1"/>
  <c r="Z454" i="1"/>
  <c r="AC446" i="1"/>
  <c r="S446" i="1"/>
  <c r="Y446" i="1"/>
  <c r="X446" i="1"/>
  <c r="Z446" i="1"/>
  <c r="R446" i="1"/>
  <c r="AA446" i="1"/>
  <c r="AB446" i="1"/>
  <c r="T446" i="1"/>
  <c r="V446" i="1"/>
  <c r="W446" i="1"/>
  <c r="AC438" i="1"/>
  <c r="S438" i="1"/>
  <c r="AA438" i="1"/>
  <c r="AB438" i="1"/>
  <c r="T438" i="1"/>
  <c r="V438" i="1"/>
  <c r="W438" i="1"/>
  <c r="Y438" i="1"/>
  <c r="X438" i="1"/>
  <c r="Z438" i="1"/>
  <c r="R438" i="1"/>
  <c r="AC430" i="1"/>
  <c r="S430" i="1"/>
  <c r="W430" i="1"/>
  <c r="Y430" i="1"/>
  <c r="X430" i="1"/>
  <c r="Z430" i="1"/>
  <c r="R430" i="1"/>
  <c r="AA430" i="1"/>
  <c r="AB430" i="1"/>
  <c r="T430" i="1"/>
  <c r="V430" i="1"/>
  <c r="AC422" i="1"/>
  <c r="S422" i="1"/>
  <c r="Y422" i="1"/>
  <c r="W422" i="1"/>
  <c r="Z422" i="1"/>
  <c r="R422" i="1"/>
  <c r="AA422" i="1"/>
  <c r="AB422" i="1"/>
  <c r="T422" i="1"/>
  <c r="V422" i="1"/>
  <c r="X422" i="1"/>
  <c r="AC414" i="1"/>
  <c r="S414" i="1"/>
  <c r="AA414" i="1"/>
  <c r="AB414" i="1"/>
  <c r="T414" i="1"/>
  <c r="V414" i="1"/>
  <c r="W414" i="1"/>
  <c r="Y414" i="1"/>
  <c r="X414" i="1"/>
  <c r="Z414" i="1"/>
  <c r="R414" i="1"/>
  <c r="AC406" i="1"/>
  <c r="S406" i="1"/>
  <c r="R406" i="1"/>
  <c r="AA406" i="1"/>
  <c r="AB406" i="1"/>
  <c r="T406" i="1"/>
  <c r="V406" i="1"/>
  <c r="W406" i="1"/>
  <c r="Y406" i="1"/>
  <c r="Z406" i="1"/>
  <c r="X406" i="1"/>
  <c r="AC398" i="1"/>
  <c r="S398" i="1"/>
  <c r="Z398" i="1"/>
  <c r="R398" i="1"/>
  <c r="AA398" i="1"/>
  <c r="AB398" i="1"/>
  <c r="T398" i="1"/>
  <c r="V398" i="1"/>
  <c r="W398" i="1"/>
  <c r="Y398" i="1"/>
  <c r="X398" i="1"/>
  <c r="AC390" i="1"/>
  <c r="S390" i="1"/>
  <c r="R390" i="1"/>
  <c r="AA390" i="1"/>
  <c r="AB390" i="1"/>
  <c r="T390" i="1"/>
  <c r="V390" i="1"/>
  <c r="X390" i="1"/>
  <c r="Y390" i="1"/>
  <c r="W390" i="1"/>
  <c r="Z390" i="1"/>
  <c r="AC382" i="1"/>
  <c r="S382" i="1"/>
  <c r="AA382" i="1"/>
  <c r="AB382" i="1"/>
  <c r="T382" i="1"/>
  <c r="V382" i="1"/>
  <c r="W382" i="1"/>
  <c r="Y382" i="1"/>
  <c r="X382" i="1"/>
  <c r="Z382" i="1"/>
  <c r="R382" i="1"/>
  <c r="AC374" i="1"/>
  <c r="S374" i="1"/>
  <c r="V374" i="1"/>
  <c r="W374" i="1"/>
  <c r="Y374" i="1"/>
  <c r="X374" i="1"/>
  <c r="Z374" i="1"/>
  <c r="R374" i="1"/>
  <c r="AA374" i="1"/>
  <c r="AB374" i="1"/>
  <c r="T374" i="1"/>
  <c r="AC366" i="1"/>
  <c r="V366" i="1"/>
  <c r="W366" i="1"/>
  <c r="Z366" i="1"/>
  <c r="R366" i="1"/>
  <c r="AA366" i="1"/>
  <c r="Y366" i="1"/>
  <c r="AB366" i="1"/>
  <c r="T366" i="1"/>
  <c r="X366" i="1"/>
  <c r="S366" i="1"/>
  <c r="AC358" i="1"/>
  <c r="S358" i="1"/>
  <c r="W358" i="1"/>
  <c r="X358" i="1"/>
  <c r="Y358" i="1"/>
  <c r="V358" i="1"/>
  <c r="Z358" i="1"/>
  <c r="R358" i="1"/>
  <c r="T358" i="1"/>
  <c r="AA358" i="1"/>
  <c r="AB358" i="1"/>
  <c r="AC350" i="1"/>
  <c r="S350" i="1"/>
  <c r="AB350" i="1"/>
  <c r="W350" i="1"/>
  <c r="X350" i="1"/>
  <c r="Y350" i="1"/>
  <c r="Z350" i="1"/>
  <c r="T350" i="1"/>
  <c r="R350" i="1"/>
  <c r="V350" i="1"/>
  <c r="AA350" i="1"/>
  <c r="AC342" i="1"/>
  <c r="V342" i="1"/>
  <c r="R342" i="1"/>
  <c r="Z342" i="1"/>
  <c r="AA342" i="1"/>
  <c r="AB342" i="1"/>
  <c r="W342" i="1"/>
  <c r="X342" i="1"/>
  <c r="Y342" i="1"/>
  <c r="T342" i="1"/>
  <c r="S342" i="1"/>
  <c r="AC334" i="1"/>
  <c r="X334" i="1"/>
  <c r="Y334" i="1"/>
  <c r="R334" i="1"/>
  <c r="Z334" i="1"/>
  <c r="AA334" i="1"/>
  <c r="AB334" i="1"/>
  <c r="T334" i="1"/>
  <c r="V334" i="1"/>
  <c r="W334" i="1"/>
  <c r="S334" i="1"/>
  <c r="AC326" i="1"/>
  <c r="S326" i="1"/>
  <c r="T326" i="1"/>
  <c r="V326" i="1"/>
  <c r="W326" i="1"/>
  <c r="X326" i="1"/>
  <c r="Y326" i="1"/>
  <c r="R326" i="1"/>
  <c r="Z326" i="1"/>
  <c r="AA326" i="1"/>
  <c r="AB326" i="1"/>
  <c r="AC318" i="1"/>
  <c r="AB318" i="1"/>
  <c r="T318" i="1"/>
  <c r="V318" i="1"/>
  <c r="W318" i="1"/>
  <c r="X318" i="1"/>
  <c r="Y318" i="1"/>
  <c r="R318" i="1"/>
  <c r="Z318" i="1"/>
  <c r="AA318" i="1"/>
  <c r="S318" i="1"/>
  <c r="AC310" i="1"/>
  <c r="S310" i="1"/>
  <c r="W310" i="1"/>
  <c r="X310" i="1"/>
  <c r="Y310" i="1"/>
  <c r="R310" i="1"/>
  <c r="Z310" i="1"/>
  <c r="AA310" i="1"/>
  <c r="AB310" i="1"/>
  <c r="T310" i="1"/>
  <c r="V310" i="1"/>
  <c r="AC302" i="1"/>
  <c r="S302" i="1"/>
  <c r="Y302" i="1"/>
  <c r="R302" i="1"/>
  <c r="Z302" i="1"/>
  <c r="AA302" i="1"/>
  <c r="AB302" i="1"/>
  <c r="T302" i="1"/>
  <c r="V302" i="1"/>
  <c r="W302" i="1"/>
  <c r="X302" i="1"/>
  <c r="AC294" i="1"/>
  <c r="S294" i="1"/>
  <c r="T294" i="1"/>
  <c r="V294" i="1"/>
  <c r="W294" i="1"/>
  <c r="X294" i="1"/>
  <c r="Y294" i="1"/>
  <c r="R294" i="1"/>
  <c r="Z294" i="1"/>
  <c r="AA294" i="1"/>
  <c r="AB294" i="1"/>
  <c r="AC286" i="1"/>
  <c r="S286" i="1"/>
  <c r="V286" i="1"/>
  <c r="W286" i="1"/>
  <c r="X286" i="1"/>
  <c r="Y286" i="1"/>
  <c r="R286" i="1"/>
  <c r="Z286" i="1"/>
  <c r="AA286" i="1"/>
  <c r="AB286" i="1"/>
  <c r="T286" i="1"/>
  <c r="AC278" i="1"/>
  <c r="S278" i="1"/>
  <c r="R278" i="1"/>
  <c r="Z278" i="1"/>
  <c r="AA278" i="1"/>
  <c r="AB278" i="1"/>
  <c r="T278" i="1"/>
  <c r="V278" i="1"/>
  <c r="W278" i="1"/>
  <c r="X278" i="1"/>
  <c r="Y278" i="1"/>
  <c r="AC270" i="1"/>
  <c r="S270" i="1"/>
  <c r="X270" i="1"/>
  <c r="Y270" i="1"/>
  <c r="R270" i="1"/>
  <c r="Z270" i="1"/>
  <c r="AA270" i="1"/>
  <c r="AB270" i="1"/>
  <c r="T270" i="1"/>
  <c r="V270" i="1"/>
  <c r="W270" i="1"/>
  <c r="AC262" i="1"/>
  <c r="S262" i="1"/>
  <c r="AB262" i="1"/>
  <c r="T262" i="1"/>
  <c r="V262" i="1"/>
  <c r="W262" i="1"/>
  <c r="X262" i="1"/>
  <c r="Y262" i="1"/>
  <c r="R262" i="1"/>
  <c r="Z262" i="1"/>
  <c r="AA262" i="1"/>
  <c r="AC254" i="1"/>
  <c r="S254" i="1"/>
  <c r="R254" i="1"/>
  <c r="Z254" i="1"/>
  <c r="AA254" i="1"/>
  <c r="AB254" i="1"/>
  <c r="T254" i="1"/>
  <c r="V254" i="1"/>
  <c r="W254" i="1"/>
  <c r="X254" i="1"/>
  <c r="Y254" i="1"/>
  <c r="AC246" i="1"/>
  <c r="S246" i="1"/>
  <c r="X246" i="1"/>
  <c r="Y246" i="1"/>
  <c r="R246" i="1"/>
  <c r="V246" i="1"/>
  <c r="W246" i="1"/>
  <c r="Z246" i="1"/>
  <c r="AB246" i="1"/>
  <c r="AA246" i="1"/>
  <c r="T246" i="1"/>
  <c r="AC238" i="1"/>
  <c r="S238" i="1"/>
  <c r="AB238" i="1"/>
  <c r="AA238" i="1"/>
  <c r="T238" i="1"/>
  <c r="W238" i="1"/>
  <c r="X238" i="1"/>
  <c r="Y238" i="1"/>
  <c r="R238" i="1"/>
  <c r="V238" i="1"/>
  <c r="Z238" i="1"/>
  <c r="AC230" i="1"/>
  <c r="S230" i="1"/>
  <c r="R230" i="1"/>
  <c r="Z230" i="1"/>
  <c r="AB230" i="1"/>
  <c r="AA230" i="1"/>
  <c r="T230" i="1"/>
  <c r="V230" i="1"/>
  <c r="W230" i="1"/>
  <c r="X230" i="1"/>
  <c r="Y230" i="1"/>
  <c r="AC222" i="1"/>
  <c r="S222" i="1"/>
  <c r="X222" i="1"/>
  <c r="Y222" i="1"/>
  <c r="R222" i="1"/>
  <c r="Z222" i="1"/>
  <c r="AB222" i="1"/>
  <c r="AA222" i="1"/>
  <c r="T222" i="1"/>
  <c r="V222" i="1"/>
  <c r="W222" i="1"/>
  <c r="AC214" i="1"/>
  <c r="S214" i="1"/>
  <c r="T214" i="1"/>
  <c r="V214" i="1"/>
  <c r="W214" i="1"/>
  <c r="X214" i="1"/>
  <c r="Y214" i="1"/>
  <c r="AA214" i="1"/>
  <c r="R214" i="1"/>
  <c r="AB214" i="1"/>
  <c r="Z214" i="1"/>
  <c r="AC206" i="1"/>
  <c r="S206" i="1"/>
  <c r="R206" i="1"/>
  <c r="Z206" i="1"/>
  <c r="AB206" i="1"/>
  <c r="AA206" i="1"/>
  <c r="T206" i="1"/>
  <c r="V206" i="1"/>
  <c r="W206" i="1"/>
  <c r="X206" i="1"/>
  <c r="Y206" i="1"/>
  <c r="AC198" i="1"/>
  <c r="S198" i="1"/>
  <c r="Z198" i="1"/>
  <c r="AB198" i="1"/>
  <c r="AA198" i="1"/>
  <c r="T198" i="1"/>
  <c r="V198" i="1"/>
  <c r="W198" i="1"/>
  <c r="X198" i="1"/>
  <c r="Y198" i="1"/>
  <c r="R198" i="1"/>
  <c r="AC190" i="1"/>
  <c r="S190" i="1"/>
  <c r="Z190" i="1"/>
  <c r="AB190" i="1"/>
  <c r="AA190" i="1"/>
  <c r="T190" i="1"/>
  <c r="V190" i="1"/>
  <c r="W190" i="1"/>
  <c r="X190" i="1"/>
  <c r="Y190" i="1"/>
  <c r="R190" i="1"/>
  <c r="AC182" i="1"/>
  <c r="S182" i="1"/>
  <c r="V182" i="1"/>
  <c r="W182" i="1"/>
  <c r="X182" i="1"/>
  <c r="Y182" i="1"/>
  <c r="AA182" i="1"/>
  <c r="R182" i="1"/>
  <c r="AB182" i="1"/>
  <c r="Z182" i="1"/>
  <c r="T182" i="1"/>
  <c r="AC174" i="1"/>
  <c r="S174" i="1"/>
  <c r="Z174" i="1"/>
  <c r="AB174" i="1"/>
  <c r="AA174" i="1"/>
  <c r="T174" i="1"/>
  <c r="V174" i="1"/>
  <c r="W174" i="1"/>
  <c r="X174" i="1"/>
  <c r="Y174" i="1"/>
  <c r="R174" i="1"/>
  <c r="AC166" i="1"/>
  <c r="S166" i="1"/>
  <c r="AB166" i="1"/>
  <c r="AA166" i="1"/>
  <c r="T166" i="1"/>
  <c r="V166" i="1"/>
  <c r="W166" i="1"/>
  <c r="X166" i="1"/>
  <c r="Y166" i="1"/>
  <c r="R166" i="1"/>
  <c r="Z166" i="1"/>
  <c r="AC158" i="1"/>
  <c r="S158" i="1"/>
  <c r="X158" i="1"/>
  <c r="Y158" i="1"/>
  <c r="R158" i="1"/>
  <c r="Z158" i="1"/>
  <c r="AB158" i="1"/>
  <c r="AA158" i="1"/>
  <c r="T158" i="1"/>
  <c r="V158" i="1"/>
  <c r="W158" i="1"/>
  <c r="AC150" i="1"/>
  <c r="S150" i="1"/>
  <c r="T150" i="1"/>
  <c r="V150" i="1"/>
  <c r="R150" i="1"/>
  <c r="W150" i="1"/>
  <c r="X150" i="1"/>
  <c r="AA150" i="1"/>
  <c r="Y150" i="1"/>
  <c r="AB150" i="1"/>
  <c r="Z150" i="1"/>
  <c r="AC142" i="1"/>
  <c r="S142" i="1"/>
  <c r="Y142" i="1"/>
  <c r="W142" i="1"/>
  <c r="Z142" i="1"/>
  <c r="T142" i="1"/>
  <c r="V142" i="1"/>
  <c r="X142" i="1"/>
  <c r="AA142" i="1"/>
  <c r="AB142" i="1"/>
  <c r="R142" i="1"/>
  <c r="AC134" i="1"/>
  <c r="Z134" i="1"/>
  <c r="R134" i="1"/>
  <c r="AA134" i="1"/>
  <c r="AB134" i="1"/>
  <c r="T134" i="1"/>
  <c r="V134" i="1"/>
  <c r="W134" i="1"/>
  <c r="Y134" i="1"/>
  <c r="X134" i="1"/>
  <c r="S134" i="1"/>
  <c r="AC126" i="1"/>
  <c r="S126" i="1"/>
  <c r="R126" i="1"/>
  <c r="AA126" i="1"/>
  <c r="AB126" i="1"/>
  <c r="T126" i="1"/>
  <c r="V126" i="1"/>
  <c r="W126" i="1"/>
  <c r="Y126" i="1"/>
  <c r="X126" i="1"/>
  <c r="Z126" i="1"/>
  <c r="AC118" i="1"/>
  <c r="Y118" i="1"/>
  <c r="W118" i="1"/>
  <c r="AA118" i="1"/>
  <c r="AB118" i="1"/>
  <c r="Z118" i="1"/>
  <c r="R118" i="1"/>
  <c r="T118" i="1"/>
  <c r="V118" i="1"/>
  <c r="X118" i="1"/>
  <c r="S118" i="1"/>
  <c r="AC110" i="1"/>
  <c r="S110" i="1"/>
  <c r="Z110" i="1"/>
  <c r="R110" i="1"/>
  <c r="AA110" i="1"/>
  <c r="AB110" i="1"/>
  <c r="T110" i="1"/>
  <c r="V110" i="1"/>
  <c r="W110" i="1"/>
  <c r="Y110" i="1"/>
  <c r="X110" i="1"/>
  <c r="AC102" i="1"/>
  <c r="S102" i="1"/>
  <c r="Y102" i="1"/>
  <c r="X102" i="1"/>
  <c r="Z102" i="1"/>
  <c r="R102" i="1"/>
  <c r="AA102" i="1"/>
  <c r="AB102" i="1"/>
  <c r="T102" i="1"/>
  <c r="V102" i="1"/>
  <c r="W102" i="1"/>
  <c r="AC94" i="1"/>
  <c r="S94" i="1"/>
  <c r="AB94" i="1"/>
  <c r="T94" i="1"/>
  <c r="V94" i="1"/>
  <c r="W94" i="1"/>
  <c r="Y94" i="1"/>
  <c r="X94" i="1"/>
  <c r="Z94" i="1"/>
  <c r="R94" i="1"/>
  <c r="AA94" i="1"/>
  <c r="AC86" i="1"/>
  <c r="S86" i="1"/>
  <c r="Z86" i="1"/>
  <c r="R86" i="1"/>
  <c r="AA86" i="1"/>
  <c r="AB86" i="1"/>
  <c r="T86" i="1"/>
  <c r="V86" i="1"/>
  <c r="X86" i="1"/>
  <c r="Y86" i="1"/>
  <c r="W86" i="1"/>
  <c r="AC78" i="1"/>
  <c r="S78" i="1"/>
  <c r="W78" i="1"/>
  <c r="Y78" i="1"/>
  <c r="X78" i="1"/>
  <c r="Z78" i="1"/>
  <c r="R78" i="1"/>
  <c r="AA78" i="1"/>
  <c r="AB78" i="1"/>
  <c r="T78" i="1"/>
  <c r="V78" i="1"/>
  <c r="AC70" i="1"/>
  <c r="S70" i="1"/>
  <c r="AB70" i="1"/>
  <c r="T70" i="1"/>
  <c r="V70" i="1"/>
  <c r="W70" i="1"/>
  <c r="Y70" i="1"/>
  <c r="X70" i="1"/>
  <c r="Z70" i="1"/>
  <c r="R70" i="1"/>
  <c r="AA70" i="1"/>
  <c r="AC62" i="1"/>
  <c r="S62" i="1"/>
  <c r="V62" i="1"/>
  <c r="W62" i="1"/>
  <c r="Y62" i="1"/>
  <c r="X62" i="1"/>
  <c r="Z62" i="1"/>
  <c r="R62" i="1"/>
  <c r="AA62" i="1"/>
  <c r="AB62" i="1"/>
  <c r="T62" i="1"/>
  <c r="AC54" i="1"/>
  <c r="S54" i="1"/>
  <c r="AA54" i="1"/>
  <c r="AB54" i="1"/>
  <c r="T54" i="1"/>
  <c r="V54" i="1"/>
  <c r="X54" i="1"/>
  <c r="Y54" i="1"/>
  <c r="W54" i="1"/>
  <c r="Z54" i="1"/>
  <c r="R54" i="1"/>
  <c r="AC46" i="1"/>
  <c r="S46" i="1"/>
  <c r="AA46" i="1"/>
  <c r="AB46" i="1"/>
  <c r="T46" i="1"/>
  <c r="V46" i="1"/>
  <c r="W46" i="1"/>
  <c r="X46" i="1"/>
  <c r="R46" i="1"/>
  <c r="Y46" i="1"/>
  <c r="Z46" i="1"/>
  <c r="AC38" i="1"/>
  <c r="S38" i="1"/>
  <c r="Z38" i="1"/>
  <c r="R38" i="1"/>
  <c r="AA38" i="1"/>
  <c r="AB38" i="1"/>
  <c r="T38" i="1"/>
  <c r="X38" i="1"/>
  <c r="V38" i="1"/>
  <c r="Y38" i="1"/>
  <c r="W38" i="1"/>
  <c r="AC30" i="1"/>
  <c r="S30" i="1"/>
  <c r="R30" i="1"/>
  <c r="AA30" i="1"/>
  <c r="AB30" i="1"/>
  <c r="V30" i="1"/>
  <c r="T30" i="1"/>
  <c r="W30" i="1"/>
  <c r="X30" i="1"/>
  <c r="Y30" i="1"/>
  <c r="Z30" i="1"/>
  <c r="AC22" i="1"/>
  <c r="S22" i="1"/>
  <c r="AA22" i="1"/>
  <c r="AB22" i="1"/>
  <c r="V22" i="1"/>
  <c r="T22" i="1"/>
  <c r="W22" i="1"/>
  <c r="X22" i="1"/>
  <c r="Y22" i="1"/>
  <c r="Z22" i="1"/>
  <c r="R22" i="1"/>
  <c r="AC14" i="1"/>
  <c r="S14" i="1"/>
  <c r="R14" i="1"/>
  <c r="AA14" i="1"/>
  <c r="AB14" i="1"/>
  <c r="V14" i="1"/>
  <c r="T14" i="1"/>
  <c r="W14" i="1"/>
  <c r="X14" i="1"/>
  <c r="Y14" i="1"/>
  <c r="Z14" i="1"/>
  <c r="AC3658" i="1"/>
  <c r="W3658" i="1"/>
  <c r="Y3658" i="1"/>
  <c r="AB3658" i="1"/>
  <c r="R3658" i="1"/>
  <c r="T3658" i="1"/>
  <c r="AA3658" i="1"/>
  <c r="V3658" i="1"/>
  <c r="X3658" i="1"/>
  <c r="Z3658" i="1"/>
  <c r="S3658" i="1"/>
  <c r="AC3594" i="1"/>
  <c r="S3594" i="1"/>
  <c r="W3594" i="1"/>
  <c r="X3594" i="1"/>
  <c r="Y3594" i="1"/>
  <c r="AB3594" i="1"/>
  <c r="R3594" i="1"/>
  <c r="T3594" i="1"/>
  <c r="AA3594" i="1"/>
  <c r="V3594" i="1"/>
  <c r="Z3594" i="1"/>
  <c r="AC3530" i="1"/>
  <c r="S3530" i="1"/>
  <c r="X3530" i="1"/>
  <c r="Y3530" i="1"/>
  <c r="R3530" i="1"/>
  <c r="AB3530" i="1"/>
  <c r="T3530" i="1"/>
  <c r="AA3530" i="1"/>
  <c r="V3530" i="1"/>
  <c r="W3530" i="1"/>
  <c r="Z3530" i="1"/>
  <c r="AC3474" i="1"/>
  <c r="S3474" i="1"/>
  <c r="Z3474" i="1"/>
  <c r="R3474" i="1"/>
  <c r="AA3474" i="1"/>
  <c r="T3474" i="1"/>
  <c r="AB3474" i="1"/>
  <c r="V3474" i="1"/>
  <c r="W3474" i="1"/>
  <c r="X3474" i="1"/>
  <c r="Y3474" i="1"/>
  <c r="AC3402" i="1"/>
  <c r="S3402" i="1"/>
  <c r="T3402" i="1"/>
  <c r="AA3402" i="1"/>
  <c r="V3402" i="1"/>
  <c r="W3402" i="1"/>
  <c r="Z3402" i="1"/>
  <c r="X3402" i="1"/>
  <c r="Y3402" i="1"/>
  <c r="R3402" i="1"/>
  <c r="AB3402" i="1"/>
  <c r="AC3354" i="1"/>
  <c r="S3354" i="1"/>
  <c r="Z3354" i="1"/>
  <c r="R3354" i="1"/>
  <c r="AA3354" i="1"/>
  <c r="T3354" i="1"/>
  <c r="X3354" i="1"/>
  <c r="Y3354" i="1"/>
  <c r="V3354" i="1"/>
  <c r="AB3354" i="1"/>
  <c r="W3354" i="1"/>
  <c r="AC3298" i="1"/>
  <c r="S3298" i="1"/>
  <c r="Y3298" i="1"/>
  <c r="Z3298" i="1"/>
  <c r="R3298" i="1"/>
  <c r="AA3298" i="1"/>
  <c r="T3298" i="1"/>
  <c r="V3298" i="1"/>
  <c r="AB3298" i="1"/>
  <c r="W3298" i="1"/>
  <c r="X3298" i="1"/>
  <c r="AC3226" i="1"/>
  <c r="S3226" i="1"/>
  <c r="X3226" i="1"/>
  <c r="Y3226" i="1"/>
  <c r="Z3226" i="1"/>
  <c r="R3226" i="1"/>
  <c r="AA3226" i="1"/>
  <c r="T3226" i="1"/>
  <c r="V3226" i="1"/>
  <c r="AB3226" i="1"/>
  <c r="W3226" i="1"/>
  <c r="AC3162" i="1"/>
  <c r="S3162" i="1"/>
  <c r="Y3162" i="1"/>
  <c r="Z3162" i="1"/>
  <c r="R3162" i="1"/>
  <c r="AA3162" i="1"/>
  <c r="AB3162" i="1"/>
  <c r="V3162" i="1"/>
  <c r="T3162" i="1"/>
  <c r="W3162" i="1"/>
  <c r="X3162" i="1"/>
  <c r="AC3098" i="1"/>
  <c r="S3098" i="1"/>
  <c r="X3098" i="1"/>
  <c r="Y3098" i="1"/>
  <c r="Z3098" i="1"/>
  <c r="R3098" i="1"/>
  <c r="AA3098" i="1"/>
  <c r="V3098" i="1"/>
  <c r="T3098" i="1"/>
  <c r="W3098" i="1"/>
  <c r="AB3098" i="1"/>
  <c r="AC3042" i="1"/>
  <c r="S3042" i="1"/>
  <c r="V3042" i="1"/>
  <c r="T3042" i="1"/>
  <c r="W3042" i="1"/>
  <c r="X3042" i="1"/>
  <c r="Y3042" i="1"/>
  <c r="Z3042" i="1"/>
  <c r="R3042" i="1"/>
  <c r="AA3042" i="1"/>
  <c r="AB3042" i="1"/>
  <c r="AC2978" i="1"/>
  <c r="W2978" i="1"/>
  <c r="Z2978" i="1"/>
  <c r="AA2978" i="1"/>
  <c r="X2978" i="1"/>
  <c r="Y2978" i="1"/>
  <c r="R2978" i="1"/>
  <c r="AB2978" i="1"/>
  <c r="T2978" i="1"/>
  <c r="V2978" i="1"/>
  <c r="S2978" i="1"/>
  <c r="AC2906" i="1"/>
  <c r="S2906" i="1"/>
  <c r="X2906" i="1"/>
  <c r="Y2906" i="1"/>
  <c r="Z2906" i="1"/>
  <c r="AB2906" i="1"/>
  <c r="R2906" i="1"/>
  <c r="T2906" i="1"/>
  <c r="AA2906" i="1"/>
  <c r="V2906" i="1"/>
  <c r="W2906" i="1"/>
  <c r="AC2850" i="1"/>
  <c r="S2850" i="1"/>
  <c r="T2850" i="1"/>
  <c r="AB2850" i="1"/>
  <c r="V2850" i="1"/>
  <c r="W2850" i="1"/>
  <c r="X2850" i="1"/>
  <c r="Y2850" i="1"/>
  <c r="Z2850" i="1"/>
  <c r="R2850" i="1"/>
  <c r="AA2850" i="1"/>
  <c r="AC2778" i="1"/>
  <c r="S2778" i="1"/>
  <c r="V2778" i="1"/>
  <c r="W2778" i="1"/>
  <c r="X2778" i="1"/>
  <c r="Y2778" i="1"/>
  <c r="Z2778" i="1"/>
  <c r="R2778" i="1"/>
  <c r="T2778" i="1"/>
  <c r="AA2778" i="1"/>
  <c r="AB2778" i="1"/>
  <c r="AC2714" i="1"/>
  <c r="S2714" i="1"/>
  <c r="Y2714" i="1"/>
  <c r="Z2714" i="1"/>
  <c r="AB2714" i="1"/>
  <c r="R2714" i="1"/>
  <c r="T2714" i="1"/>
  <c r="AA2714" i="1"/>
  <c r="V2714" i="1"/>
  <c r="W2714" i="1"/>
  <c r="X2714" i="1"/>
  <c r="AC2650" i="1"/>
  <c r="S2650" i="1"/>
  <c r="AB2650" i="1"/>
  <c r="R2650" i="1"/>
  <c r="T2650" i="1"/>
  <c r="AA2650" i="1"/>
  <c r="V2650" i="1"/>
  <c r="W2650" i="1"/>
  <c r="X2650" i="1"/>
  <c r="Y2650" i="1"/>
  <c r="Z2650" i="1"/>
  <c r="AC2578" i="1"/>
  <c r="S2578" i="1"/>
  <c r="R2578" i="1"/>
  <c r="V2578" i="1"/>
  <c r="W2578" i="1"/>
  <c r="Z2578" i="1"/>
  <c r="AB2578" i="1"/>
  <c r="AA2578" i="1"/>
  <c r="T2578" i="1"/>
  <c r="X2578" i="1"/>
  <c r="Y2578" i="1"/>
  <c r="AC2514" i="1"/>
  <c r="AB2514" i="1"/>
  <c r="AA2514" i="1"/>
  <c r="T2514" i="1"/>
  <c r="V2514" i="1"/>
  <c r="W2514" i="1"/>
  <c r="X2514" i="1"/>
  <c r="Y2514" i="1"/>
  <c r="R2514" i="1"/>
  <c r="Z2514" i="1"/>
  <c r="S2514" i="1"/>
  <c r="AC2450" i="1"/>
  <c r="S2450" i="1"/>
  <c r="Z2450" i="1"/>
  <c r="AB2450" i="1"/>
  <c r="AA2450" i="1"/>
  <c r="T2450" i="1"/>
  <c r="V2450" i="1"/>
  <c r="W2450" i="1"/>
  <c r="X2450" i="1"/>
  <c r="Y2450" i="1"/>
  <c r="R2450" i="1"/>
  <c r="AC2378" i="1"/>
  <c r="S2378" i="1"/>
  <c r="T2378" i="1"/>
  <c r="V2378" i="1"/>
  <c r="W2378" i="1"/>
  <c r="X2378" i="1"/>
  <c r="Y2378" i="1"/>
  <c r="R2378" i="1"/>
  <c r="Z2378" i="1"/>
  <c r="AB2378" i="1"/>
  <c r="AA2378" i="1"/>
  <c r="AC3633" i="1"/>
  <c r="S3633" i="1"/>
  <c r="Y3633" i="1"/>
  <c r="Z3633" i="1"/>
  <c r="R3633" i="1"/>
  <c r="AA3633" i="1"/>
  <c r="AB3633" i="1"/>
  <c r="X3633" i="1"/>
  <c r="W3633" i="1"/>
  <c r="T3633" i="1"/>
  <c r="V3633" i="1"/>
  <c r="AC3577" i="1"/>
  <c r="AB3577" i="1"/>
  <c r="W3577" i="1"/>
  <c r="X3577" i="1"/>
  <c r="V3577" i="1"/>
  <c r="Y3577" i="1"/>
  <c r="Z3577" i="1"/>
  <c r="T3577" i="1"/>
  <c r="R3577" i="1"/>
  <c r="AA3577" i="1"/>
  <c r="S3577" i="1"/>
  <c r="AC3521" i="1"/>
  <c r="S3521" i="1"/>
  <c r="AA3521" i="1"/>
  <c r="AB3521" i="1"/>
  <c r="T3521" i="1"/>
  <c r="V3521" i="1"/>
  <c r="X3521" i="1"/>
  <c r="W3521" i="1"/>
  <c r="Y3521" i="1"/>
  <c r="Z3521" i="1"/>
  <c r="R3521" i="1"/>
  <c r="AC3473" i="1"/>
  <c r="S3473" i="1"/>
  <c r="R3473" i="1"/>
  <c r="AA3473" i="1"/>
  <c r="AB3473" i="1"/>
  <c r="V3473" i="1"/>
  <c r="X3473" i="1"/>
  <c r="W3473" i="1"/>
  <c r="T3473" i="1"/>
  <c r="Y3473" i="1"/>
  <c r="Z3473" i="1"/>
  <c r="AC3425" i="1"/>
  <c r="S3425" i="1"/>
  <c r="V3425" i="1"/>
  <c r="X3425" i="1"/>
  <c r="W3425" i="1"/>
  <c r="Y3425" i="1"/>
  <c r="Z3425" i="1"/>
  <c r="T3425" i="1"/>
  <c r="R3425" i="1"/>
  <c r="AA3425" i="1"/>
  <c r="AB3425" i="1"/>
  <c r="AC3385" i="1"/>
  <c r="S3385" i="1"/>
  <c r="Y3385" i="1"/>
  <c r="AB3385" i="1"/>
  <c r="Z3385" i="1"/>
  <c r="T3385" i="1"/>
  <c r="V3385" i="1"/>
  <c r="AA3385" i="1"/>
  <c r="R3385" i="1"/>
  <c r="W3385" i="1"/>
  <c r="X3385" i="1"/>
  <c r="AC3329" i="1"/>
  <c r="S3329" i="1"/>
  <c r="Y3329" i="1"/>
  <c r="X3329" i="1"/>
  <c r="Z3329" i="1"/>
  <c r="R3329" i="1"/>
  <c r="AA3329" i="1"/>
  <c r="AB3329" i="1"/>
  <c r="T3329" i="1"/>
  <c r="V3329" i="1"/>
  <c r="W3329" i="1"/>
  <c r="AC3273" i="1"/>
  <c r="S3273" i="1"/>
  <c r="R3273" i="1"/>
  <c r="AA3273" i="1"/>
  <c r="AB3273" i="1"/>
  <c r="T3273" i="1"/>
  <c r="V3273" i="1"/>
  <c r="W3273" i="1"/>
  <c r="Y3273" i="1"/>
  <c r="X3273" i="1"/>
  <c r="Z3273" i="1"/>
  <c r="AC3217" i="1"/>
  <c r="S3217" i="1"/>
  <c r="T3217" i="1"/>
  <c r="V3217" i="1"/>
  <c r="W3217" i="1"/>
  <c r="Y3217" i="1"/>
  <c r="X3217" i="1"/>
  <c r="Z3217" i="1"/>
  <c r="R3217" i="1"/>
  <c r="AA3217" i="1"/>
  <c r="AB3217" i="1"/>
  <c r="AC3161" i="1"/>
  <c r="S3161" i="1"/>
  <c r="V3161" i="1"/>
  <c r="W3161" i="1"/>
  <c r="Y3161" i="1"/>
  <c r="X3161" i="1"/>
  <c r="Z3161" i="1"/>
  <c r="R3161" i="1"/>
  <c r="AA3161" i="1"/>
  <c r="AB3161" i="1"/>
  <c r="T3161" i="1"/>
  <c r="AC3105" i="1"/>
  <c r="Y3105" i="1"/>
  <c r="X3105" i="1"/>
  <c r="Z3105" i="1"/>
  <c r="R3105" i="1"/>
  <c r="AA3105" i="1"/>
  <c r="AB3105" i="1"/>
  <c r="T3105" i="1"/>
  <c r="V3105" i="1"/>
  <c r="W3105" i="1"/>
  <c r="S3105" i="1"/>
  <c r="AC3049" i="1"/>
  <c r="S3049" i="1"/>
  <c r="W3049" i="1"/>
  <c r="Y3049" i="1"/>
  <c r="X3049" i="1"/>
  <c r="Z3049" i="1"/>
  <c r="R3049" i="1"/>
  <c r="AA3049" i="1"/>
  <c r="AB3049" i="1"/>
  <c r="T3049" i="1"/>
  <c r="V3049" i="1"/>
  <c r="AC2929" i="1"/>
  <c r="S2929" i="1"/>
  <c r="X2929" i="1"/>
  <c r="AA2929" i="1"/>
  <c r="Y2929" i="1"/>
  <c r="AB2929" i="1"/>
  <c r="T2929" i="1"/>
  <c r="R2929" i="1"/>
  <c r="V2929" i="1"/>
  <c r="W2929" i="1"/>
  <c r="Z2929" i="1"/>
  <c r="AC3653" i="1"/>
  <c r="S3653" i="1"/>
  <c r="T3653" i="1"/>
  <c r="W3653" i="1"/>
  <c r="Y3653" i="1"/>
  <c r="V3653" i="1"/>
  <c r="X3653" i="1"/>
  <c r="AA3653" i="1"/>
  <c r="R3653" i="1"/>
  <c r="AB3653" i="1"/>
  <c r="Z3653" i="1"/>
  <c r="AC3629" i="1"/>
  <c r="S3629" i="1"/>
  <c r="W3629" i="1"/>
  <c r="X3629" i="1"/>
  <c r="R3629" i="1"/>
  <c r="AA3629" i="1"/>
  <c r="AB3629" i="1"/>
  <c r="Z3629" i="1"/>
  <c r="T3629" i="1"/>
  <c r="V3629" i="1"/>
  <c r="Y3629" i="1"/>
  <c r="AC3605" i="1"/>
  <c r="S3605" i="1"/>
  <c r="X3605" i="1"/>
  <c r="Y3605" i="1"/>
  <c r="R3605" i="1"/>
  <c r="Z3605" i="1"/>
  <c r="AB3605" i="1"/>
  <c r="AA3605" i="1"/>
  <c r="T3605" i="1"/>
  <c r="V3605" i="1"/>
  <c r="W3605" i="1"/>
  <c r="AC3581" i="1"/>
  <c r="X3581" i="1"/>
  <c r="Y3581" i="1"/>
  <c r="Z3581" i="1"/>
  <c r="AA3581" i="1"/>
  <c r="AB3581" i="1"/>
  <c r="R3581" i="1"/>
  <c r="T3581" i="1"/>
  <c r="V3581" i="1"/>
  <c r="W3581" i="1"/>
  <c r="S3581" i="1"/>
  <c r="AC3557" i="1"/>
  <c r="S3557" i="1"/>
  <c r="R3557" i="1"/>
  <c r="AB3557" i="1"/>
  <c r="Z3557" i="1"/>
  <c r="T3557" i="1"/>
  <c r="V3557" i="1"/>
  <c r="Y3557" i="1"/>
  <c r="W3557" i="1"/>
  <c r="X3557" i="1"/>
  <c r="AA3557" i="1"/>
  <c r="AC3533" i="1"/>
  <c r="S3533" i="1"/>
  <c r="X3533" i="1"/>
  <c r="AA3533" i="1"/>
  <c r="R3533" i="1"/>
  <c r="AB3533" i="1"/>
  <c r="Z3533" i="1"/>
  <c r="T3533" i="1"/>
  <c r="V3533" i="1"/>
  <c r="Y3533" i="1"/>
  <c r="W3533" i="1"/>
  <c r="AC3509" i="1"/>
  <c r="S3509" i="1"/>
  <c r="W3509" i="1"/>
  <c r="X3509" i="1"/>
  <c r="Y3509" i="1"/>
  <c r="R3509" i="1"/>
  <c r="Z3509" i="1"/>
  <c r="AB3509" i="1"/>
  <c r="AA3509" i="1"/>
  <c r="T3509" i="1"/>
  <c r="V3509" i="1"/>
  <c r="AC3485" i="1"/>
  <c r="AB3485" i="1"/>
  <c r="AA3485" i="1"/>
  <c r="T3485" i="1"/>
  <c r="V3485" i="1"/>
  <c r="W3485" i="1"/>
  <c r="X3485" i="1"/>
  <c r="Y3485" i="1"/>
  <c r="Z3485" i="1"/>
  <c r="R3485" i="1"/>
  <c r="S3485" i="1"/>
  <c r="AC3469" i="1"/>
  <c r="S3469" i="1"/>
  <c r="AA3469" i="1"/>
  <c r="AB3469" i="1"/>
  <c r="Z3469" i="1"/>
  <c r="Y3469" i="1"/>
  <c r="T3469" i="1"/>
  <c r="V3469" i="1"/>
  <c r="W3469" i="1"/>
  <c r="X3469" i="1"/>
  <c r="R3469" i="1"/>
  <c r="AC3445" i="1"/>
  <c r="S3445" i="1"/>
  <c r="V3445" i="1"/>
  <c r="Y3445" i="1"/>
  <c r="W3445" i="1"/>
  <c r="X3445" i="1"/>
  <c r="R3445" i="1"/>
  <c r="Z3445" i="1"/>
  <c r="AB3445" i="1"/>
  <c r="AA3445" i="1"/>
  <c r="T3445" i="1"/>
  <c r="AC3421" i="1"/>
  <c r="S3421" i="1"/>
  <c r="AB3421" i="1"/>
  <c r="AA3421" i="1"/>
  <c r="T3421" i="1"/>
  <c r="V3421" i="1"/>
  <c r="W3421" i="1"/>
  <c r="X3421" i="1"/>
  <c r="Y3421" i="1"/>
  <c r="Z3421" i="1"/>
  <c r="R3421" i="1"/>
  <c r="AC3397" i="1"/>
  <c r="S3397" i="1"/>
  <c r="X3397" i="1"/>
  <c r="Y3397" i="1"/>
  <c r="AA3397" i="1"/>
  <c r="R3397" i="1"/>
  <c r="AB3397" i="1"/>
  <c r="Z3397" i="1"/>
  <c r="T3397" i="1"/>
  <c r="V3397" i="1"/>
  <c r="W3397" i="1"/>
  <c r="AC3373" i="1"/>
  <c r="S3373" i="1"/>
  <c r="Y3373" i="1"/>
  <c r="Z3373" i="1"/>
  <c r="W3373" i="1"/>
  <c r="X3373" i="1"/>
  <c r="AA3373" i="1"/>
  <c r="AB3373" i="1"/>
  <c r="T3373" i="1"/>
  <c r="R3373" i="1"/>
  <c r="V3373" i="1"/>
  <c r="AC3349" i="1"/>
  <c r="S3349" i="1"/>
  <c r="Z3349" i="1"/>
  <c r="AB3349" i="1"/>
  <c r="X3349" i="1"/>
  <c r="R3349" i="1"/>
  <c r="W3349" i="1"/>
  <c r="T3349" i="1"/>
  <c r="AA3349" i="1"/>
  <c r="V3349" i="1"/>
  <c r="Y3349" i="1"/>
  <c r="AC3325" i="1"/>
  <c r="S3325" i="1"/>
  <c r="AB3325" i="1"/>
  <c r="T3325" i="1"/>
  <c r="R3325" i="1"/>
  <c r="V3325" i="1"/>
  <c r="W3325" i="1"/>
  <c r="X3325" i="1"/>
  <c r="Y3325" i="1"/>
  <c r="Z3325" i="1"/>
  <c r="AA3325" i="1"/>
  <c r="AC3301" i="1"/>
  <c r="S3301" i="1"/>
  <c r="Z3301" i="1"/>
  <c r="AB3301" i="1"/>
  <c r="R3301" i="1"/>
  <c r="T3301" i="1"/>
  <c r="AA3301" i="1"/>
  <c r="V3301" i="1"/>
  <c r="W3301" i="1"/>
  <c r="X3301" i="1"/>
  <c r="Y3301" i="1"/>
  <c r="AC3277" i="1"/>
  <c r="S3277" i="1"/>
  <c r="Y3277" i="1"/>
  <c r="Z3277" i="1"/>
  <c r="AA3277" i="1"/>
  <c r="AB3277" i="1"/>
  <c r="T3277" i="1"/>
  <c r="R3277" i="1"/>
  <c r="V3277" i="1"/>
  <c r="W3277" i="1"/>
  <c r="X3277" i="1"/>
  <c r="AC3253" i="1"/>
  <c r="S3253" i="1"/>
  <c r="W3253" i="1"/>
  <c r="X3253" i="1"/>
  <c r="Y3253" i="1"/>
  <c r="Z3253" i="1"/>
  <c r="R3253" i="1"/>
  <c r="AA3253" i="1"/>
  <c r="T3253" i="1"/>
  <c r="AB3253" i="1"/>
  <c r="V3253" i="1"/>
  <c r="AC3229" i="1"/>
  <c r="S3229" i="1"/>
  <c r="AA3229" i="1"/>
  <c r="AB3229" i="1"/>
  <c r="T3229" i="1"/>
  <c r="R3229" i="1"/>
  <c r="V3229" i="1"/>
  <c r="W3229" i="1"/>
  <c r="Y3229" i="1"/>
  <c r="Z3229" i="1"/>
  <c r="X3229" i="1"/>
  <c r="AC3205" i="1"/>
  <c r="R3205" i="1"/>
  <c r="AA3205" i="1"/>
  <c r="T3205" i="1"/>
  <c r="AB3205" i="1"/>
  <c r="V3205" i="1"/>
  <c r="W3205" i="1"/>
  <c r="X3205" i="1"/>
  <c r="Y3205" i="1"/>
  <c r="Z3205" i="1"/>
  <c r="S3205" i="1"/>
  <c r="AC3181" i="1"/>
  <c r="S3181" i="1"/>
  <c r="T3181" i="1"/>
  <c r="AB3181" i="1"/>
  <c r="V3181" i="1"/>
  <c r="W3181" i="1"/>
  <c r="X3181" i="1"/>
  <c r="Y3181" i="1"/>
  <c r="Z3181" i="1"/>
  <c r="R3181" i="1"/>
  <c r="AA3181" i="1"/>
  <c r="AC3157" i="1"/>
  <c r="S3157" i="1"/>
  <c r="T3157" i="1"/>
  <c r="AB3157" i="1"/>
  <c r="V3157" i="1"/>
  <c r="W3157" i="1"/>
  <c r="X3157" i="1"/>
  <c r="Y3157" i="1"/>
  <c r="Z3157" i="1"/>
  <c r="R3157" i="1"/>
  <c r="AA3157" i="1"/>
  <c r="AC3133" i="1"/>
  <c r="S3133" i="1"/>
  <c r="X3133" i="1"/>
  <c r="Y3133" i="1"/>
  <c r="Z3133" i="1"/>
  <c r="R3133" i="1"/>
  <c r="AA3133" i="1"/>
  <c r="T3133" i="1"/>
  <c r="AB3133" i="1"/>
  <c r="V3133" i="1"/>
  <c r="W3133" i="1"/>
  <c r="AC3109" i="1"/>
  <c r="S3109" i="1"/>
  <c r="Z3109" i="1"/>
  <c r="R3109" i="1"/>
  <c r="AA3109" i="1"/>
  <c r="T3109" i="1"/>
  <c r="AB3109" i="1"/>
  <c r="V3109" i="1"/>
  <c r="W3109" i="1"/>
  <c r="X3109" i="1"/>
  <c r="Y3109" i="1"/>
  <c r="AC3085" i="1"/>
  <c r="S3085" i="1"/>
  <c r="X3085" i="1"/>
  <c r="Y3085" i="1"/>
  <c r="Z3085" i="1"/>
  <c r="R3085" i="1"/>
  <c r="AA3085" i="1"/>
  <c r="T3085" i="1"/>
  <c r="AB3085" i="1"/>
  <c r="V3085" i="1"/>
  <c r="W3085" i="1"/>
  <c r="AC3061" i="1"/>
  <c r="S3061" i="1"/>
  <c r="W3061" i="1"/>
  <c r="X3061" i="1"/>
  <c r="Y3061" i="1"/>
  <c r="Z3061" i="1"/>
  <c r="R3061" i="1"/>
  <c r="AA3061" i="1"/>
  <c r="T3061" i="1"/>
  <c r="AB3061" i="1"/>
  <c r="V3061" i="1"/>
  <c r="AC3037" i="1"/>
  <c r="S3037" i="1"/>
  <c r="R3037" i="1"/>
  <c r="AA3037" i="1"/>
  <c r="T3037" i="1"/>
  <c r="AB3037" i="1"/>
  <c r="V3037" i="1"/>
  <c r="W3037" i="1"/>
  <c r="Y3037" i="1"/>
  <c r="Z3037" i="1"/>
  <c r="X3037" i="1"/>
  <c r="AC3013" i="1"/>
  <c r="S3013" i="1"/>
  <c r="Z3013" i="1"/>
  <c r="R3013" i="1"/>
  <c r="AA3013" i="1"/>
  <c r="T3013" i="1"/>
  <c r="AB3013" i="1"/>
  <c r="V3013" i="1"/>
  <c r="W3013" i="1"/>
  <c r="X3013" i="1"/>
  <c r="Y3013" i="1"/>
  <c r="AC2989" i="1"/>
  <c r="S2989" i="1"/>
  <c r="Z2989" i="1"/>
  <c r="R2989" i="1"/>
  <c r="AA2989" i="1"/>
  <c r="T2989" i="1"/>
  <c r="AB2989" i="1"/>
  <c r="V2989" i="1"/>
  <c r="W2989" i="1"/>
  <c r="X2989" i="1"/>
  <c r="Y2989" i="1"/>
  <c r="AC2965" i="1"/>
  <c r="S2965" i="1"/>
  <c r="T2965" i="1"/>
  <c r="X2965" i="1"/>
  <c r="Y2965" i="1"/>
  <c r="V2965" i="1"/>
  <c r="W2965" i="1"/>
  <c r="Z2965" i="1"/>
  <c r="AA2965" i="1"/>
  <c r="AB2965" i="1"/>
  <c r="R2965" i="1"/>
  <c r="AC2941" i="1"/>
  <c r="S2941" i="1"/>
  <c r="Z2941" i="1"/>
  <c r="AB2941" i="1"/>
  <c r="AA2941" i="1"/>
  <c r="T2941" i="1"/>
  <c r="X2941" i="1"/>
  <c r="Y2941" i="1"/>
  <c r="R2941" i="1"/>
  <c r="V2941" i="1"/>
  <c r="W2941" i="1"/>
  <c r="AC2917" i="1"/>
  <c r="S2917" i="1"/>
  <c r="V2917" i="1"/>
  <c r="Z2917" i="1"/>
  <c r="AB2917" i="1"/>
  <c r="AA2917" i="1"/>
  <c r="T2917" i="1"/>
  <c r="W2917" i="1"/>
  <c r="X2917" i="1"/>
  <c r="Y2917" i="1"/>
  <c r="R2917" i="1"/>
  <c r="AC2885" i="1"/>
  <c r="S2885" i="1"/>
  <c r="AB2885" i="1"/>
  <c r="AA2885" i="1"/>
  <c r="T2885" i="1"/>
  <c r="V2885" i="1"/>
  <c r="W2885" i="1"/>
  <c r="X2885" i="1"/>
  <c r="Y2885" i="1"/>
  <c r="R2885" i="1"/>
  <c r="Z2885" i="1"/>
  <c r="AC2861" i="1"/>
  <c r="S2861" i="1"/>
  <c r="R2861" i="1"/>
  <c r="Z2861" i="1"/>
  <c r="AB2861" i="1"/>
  <c r="AA2861" i="1"/>
  <c r="T2861" i="1"/>
  <c r="V2861" i="1"/>
  <c r="W2861" i="1"/>
  <c r="X2861" i="1"/>
  <c r="Y2861" i="1"/>
  <c r="AC2837" i="1"/>
  <c r="S2837" i="1"/>
  <c r="T2837" i="1"/>
  <c r="V2837" i="1"/>
  <c r="W2837" i="1"/>
  <c r="X2837" i="1"/>
  <c r="Y2837" i="1"/>
  <c r="R2837" i="1"/>
  <c r="Z2837" i="1"/>
  <c r="AB2837" i="1"/>
  <c r="AA2837" i="1"/>
  <c r="AC2813" i="1"/>
  <c r="S2813" i="1"/>
  <c r="Y2813" i="1"/>
  <c r="AA2813" i="1"/>
  <c r="R2813" i="1"/>
  <c r="AB2813" i="1"/>
  <c r="Z2813" i="1"/>
  <c r="T2813" i="1"/>
  <c r="V2813" i="1"/>
  <c r="W2813" i="1"/>
  <c r="X2813" i="1"/>
  <c r="AC2789" i="1"/>
  <c r="S2789" i="1"/>
  <c r="R2789" i="1"/>
  <c r="Z2789" i="1"/>
  <c r="AB2789" i="1"/>
  <c r="AA2789" i="1"/>
  <c r="T2789" i="1"/>
  <c r="V2789" i="1"/>
  <c r="W2789" i="1"/>
  <c r="X2789" i="1"/>
  <c r="Y2789" i="1"/>
  <c r="AC2765" i="1"/>
  <c r="S2765" i="1"/>
  <c r="R2765" i="1"/>
  <c r="Z2765" i="1"/>
  <c r="AB2765" i="1"/>
  <c r="AA2765" i="1"/>
  <c r="T2765" i="1"/>
  <c r="V2765" i="1"/>
  <c r="W2765" i="1"/>
  <c r="X2765" i="1"/>
  <c r="Y2765" i="1"/>
  <c r="AC2741" i="1"/>
  <c r="S2741" i="1"/>
  <c r="AB2741" i="1"/>
  <c r="AA2741" i="1"/>
  <c r="T2741" i="1"/>
  <c r="V2741" i="1"/>
  <c r="W2741" i="1"/>
  <c r="X2741" i="1"/>
  <c r="Y2741" i="1"/>
  <c r="R2741" i="1"/>
  <c r="Z2741" i="1"/>
  <c r="AC2717" i="1"/>
  <c r="S2717" i="1"/>
  <c r="Y2717" i="1"/>
  <c r="AA2717" i="1"/>
  <c r="R2717" i="1"/>
  <c r="AB2717" i="1"/>
  <c r="Z2717" i="1"/>
  <c r="T2717" i="1"/>
  <c r="V2717" i="1"/>
  <c r="W2717" i="1"/>
  <c r="X2717" i="1"/>
  <c r="AC2693" i="1"/>
  <c r="V2693" i="1"/>
  <c r="W2693" i="1"/>
  <c r="X2693" i="1"/>
  <c r="Y2693" i="1"/>
  <c r="R2693" i="1"/>
  <c r="Z2693" i="1"/>
  <c r="AB2693" i="1"/>
  <c r="AA2693" i="1"/>
  <c r="T2693" i="1"/>
  <c r="S2693" i="1"/>
  <c r="AC2669" i="1"/>
  <c r="S2669" i="1"/>
  <c r="T2669" i="1"/>
  <c r="V2669" i="1"/>
  <c r="W2669" i="1"/>
  <c r="X2669" i="1"/>
  <c r="Y2669" i="1"/>
  <c r="R2669" i="1"/>
  <c r="Z2669" i="1"/>
  <c r="AB2669" i="1"/>
  <c r="AA2669" i="1"/>
  <c r="AC2645" i="1"/>
  <c r="S2645" i="1"/>
  <c r="T2645" i="1"/>
  <c r="V2645" i="1"/>
  <c r="W2645" i="1"/>
  <c r="X2645" i="1"/>
  <c r="Y2645" i="1"/>
  <c r="R2645" i="1"/>
  <c r="Z2645" i="1"/>
  <c r="AB2645" i="1"/>
  <c r="AA2645" i="1"/>
  <c r="AC2621" i="1"/>
  <c r="S2621" i="1"/>
  <c r="W2621" i="1"/>
  <c r="X2621" i="1"/>
  <c r="Y2621" i="1"/>
  <c r="AA2621" i="1"/>
  <c r="R2621" i="1"/>
  <c r="T2621" i="1"/>
  <c r="V2621" i="1"/>
  <c r="AB2621" i="1"/>
  <c r="Z2621" i="1"/>
  <c r="AC2589" i="1"/>
  <c r="S2589" i="1"/>
  <c r="Z2589" i="1"/>
  <c r="R2589" i="1"/>
  <c r="T2589" i="1"/>
  <c r="AA2589" i="1"/>
  <c r="AB2589" i="1"/>
  <c r="W2589" i="1"/>
  <c r="X2589" i="1"/>
  <c r="V2589" i="1"/>
  <c r="Y2589" i="1"/>
  <c r="AC2565" i="1"/>
  <c r="AA2565" i="1"/>
  <c r="AB2565" i="1"/>
  <c r="V2565" i="1"/>
  <c r="W2565" i="1"/>
  <c r="X2565" i="1"/>
  <c r="T2565" i="1"/>
  <c r="Y2565" i="1"/>
  <c r="R2565" i="1"/>
  <c r="Z2565" i="1"/>
  <c r="S2565" i="1"/>
  <c r="AC2541" i="1"/>
  <c r="X2541" i="1"/>
  <c r="Y2541" i="1"/>
  <c r="R2541" i="1"/>
  <c r="Z2541" i="1"/>
  <c r="AA2541" i="1"/>
  <c r="AB2541" i="1"/>
  <c r="T2541" i="1"/>
  <c r="V2541" i="1"/>
  <c r="W2541" i="1"/>
  <c r="S2541" i="1"/>
  <c r="AC2517" i="1"/>
  <c r="T2517" i="1"/>
  <c r="V2517" i="1"/>
  <c r="W2517" i="1"/>
  <c r="X2517" i="1"/>
  <c r="Y2517" i="1"/>
  <c r="R2517" i="1"/>
  <c r="Z2517" i="1"/>
  <c r="AA2517" i="1"/>
  <c r="AB2517" i="1"/>
  <c r="S2517" i="1"/>
  <c r="AC2493" i="1"/>
  <c r="S2493" i="1"/>
  <c r="V2493" i="1"/>
  <c r="W2493" i="1"/>
  <c r="X2493" i="1"/>
  <c r="Z2493" i="1"/>
  <c r="R2493" i="1"/>
  <c r="Y2493" i="1"/>
  <c r="AA2493" i="1"/>
  <c r="AB2493" i="1"/>
  <c r="T2493" i="1"/>
  <c r="AC2469" i="1"/>
  <c r="S2469" i="1"/>
  <c r="AB2469" i="1"/>
  <c r="T2469" i="1"/>
  <c r="V2469" i="1"/>
  <c r="W2469" i="1"/>
  <c r="X2469" i="1"/>
  <c r="Y2469" i="1"/>
  <c r="R2469" i="1"/>
  <c r="Z2469" i="1"/>
  <c r="AA2469" i="1"/>
  <c r="AC2445" i="1"/>
  <c r="S2445" i="1"/>
  <c r="X2445" i="1"/>
  <c r="Y2445" i="1"/>
  <c r="R2445" i="1"/>
  <c r="Z2445" i="1"/>
  <c r="AA2445" i="1"/>
  <c r="AB2445" i="1"/>
  <c r="T2445" i="1"/>
  <c r="V2445" i="1"/>
  <c r="W2445" i="1"/>
  <c r="AC2421" i="1"/>
  <c r="S2421" i="1"/>
  <c r="V2421" i="1"/>
  <c r="W2421" i="1"/>
  <c r="X2421" i="1"/>
  <c r="Y2421" i="1"/>
  <c r="R2421" i="1"/>
  <c r="Z2421" i="1"/>
  <c r="AA2421" i="1"/>
  <c r="AB2421" i="1"/>
  <c r="T2421" i="1"/>
  <c r="AC2397" i="1"/>
  <c r="S2397" i="1"/>
  <c r="AA2397" i="1"/>
  <c r="AB2397" i="1"/>
  <c r="T2397" i="1"/>
  <c r="V2397" i="1"/>
  <c r="W2397" i="1"/>
  <c r="X2397" i="1"/>
  <c r="Z2397" i="1"/>
  <c r="R2397" i="1"/>
  <c r="Y2397" i="1"/>
  <c r="AC2373" i="1"/>
  <c r="S2373" i="1"/>
  <c r="X2373" i="1"/>
  <c r="Y2373" i="1"/>
  <c r="R2373" i="1"/>
  <c r="Z2373" i="1"/>
  <c r="AA2373" i="1"/>
  <c r="AB2373" i="1"/>
  <c r="T2373" i="1"/>
  <c r="V2373" i="1"/>
  <c r="W2373" i="1"/>
  <c r="AC2349" i="1"/>
  <c r="S2349" i="1"/>
  <c r="Y2349" i="1"/>
  <c r="R2349" i="1"/>
  <c r="Z2349" i="1"/>
  <c r="AA2349" i="1"/>
  <c r="AB2349" i="1"/>
  <c r="T2349" i="1"/>
  <c r="V2349" i="1"/>
  <c r="W2349" i="1"/>
  <c r="X2349" i="1"/>
  <c r="AC2325" i="1"/>
  <c r="S2325" i="1"/>
  <c r="AB2325" i="1"/>
  <c r="T2325" i="1"/>
  <c r="V2325" i="1"/>
  <c r="W2325" i="1"/>
  <c r="X2325" i="1"/>
  <c r="Y2325" i="1"/>
  <c r="R2325" i="1"/>
  <c r="Z2325" i="1"/>
  <c r="AA2325" i="1"/>
  <c r="AC2301" i="1"/>
  <c r="S2301" i="1"/>
  <c r="W2301" i="1"/>
  <c r="X2301" i="1"/>
  <c r="Z2301" i="1"/>
  <c r="R2301" i="1"/>
  <c r="Y2301" i="1"/>
  <c r="AA2301" i="1"/>
  <c r="AB2301" i="1"/>
  <c r="T2301" i="1"/>
  <c r="V2301" i="1"/>
  <c r="AC2277" i="1"/>
  <c r="S2277" i="1"/>
  <c r="T2277" i="1"/>
  <c r="V2277" i="1"/>
  <c r="W2277" i="1"/>
  <c r="X2277" i="1"/>
  <c r="Y2277" i="1"/>
  <c r="R2277" i="1"/>
  <c r="Z2277" i="1"/>
  <c r="AA2277" i="1"/>
  <c r="AB2277" i="1"/>
  <c r="AC2253" i="1"/>
  <c r="X2253" i="1"/>
  <c r="Y2253" i="1"/>
  <c r="R2253" i="1"/>
  <c r="Z2253" i="1"/>
  <c r="AA2253" i="1"/>
  <c r="AB2253" i="1"/>
  <c r="T2253" i="1"/>
  <c r="V2253" i="1"/>
  <c r="W2253" i="1"/>
  <c r="S2253" i="1"/>
  <c r="AC2229" i="1"/>
  <c r="S2229" i="1"/>
  <c r="Y2229" i="1"/>
  <c r="R2229" i="1"/>
  <c r="Z2229" i="1"/>
  <c r="AA2229" i="1"/>
  <c r="AB2229" i="1"/>
  <c r="T2229" i="1"/>
  <c r="V2229" i="1"/>
  <c r="W2229" i="1"/>
  <c r="X2229" i="1"/>
  <c r="AC2205" i="1"/>
  <c r="S2205" i="1"/>
  <c r="Z2205" i="1"/>
  <c r="R2205" i="1"/>
  <c r="Y2205" i="1"/>
  <c r="AA2205" i="1"/>
  <c r="AB2205" i="1"/>
  <c r="T2205" i="1"/>
  <c r="V2205" i="1"/>
  <c r="W2205" i="1"/>
  <c r="X2205" i="1"/>
  <c r="AC2181" i="1"/>
  <c r="S2181" i="1"/>
  <c r="T2181" i="1"/>
  <c r="Y2181" i="1"/>
  <c r="Z2181" i="1"/>
  <c r="AB2181" i="1"/>
  <c r="R2181" i="1"/>
  <c r="AA2181" i="1"/>
  <c r="V2181" i="1"/>
  <c r="W2181" i="1"/>
  <c r="X2181" i="1"/>
  <c r="AC2157" i="1"/>
  <c r="S2157" i="1"/>
  <c r="Z2157" i="1"/>
  <c r="AB2157" i="1"/>
  <c r="R2157" i="1"/>
  <c r="AA2157" i="1"/>
  <c r="V2157" i="1"/>
  <c r="W2157" i="1"/>
  <c r="X2157" i="1"/>
  <c r="T2157" i="1"/>
  <c r="Y2157" i="1"/>
  <c r="AC2133" i="1"/>
  <c r="S2133" i="1"/>
  <c r="AA2133" i="1"/>
  <c r="T2133" i="1"/>
  <c r="V2133" i="1"/>
  <c r="W2133" i="1"/>
  <c r="X2133" i="1"/>
  <c r="Y2133" i="1"/>
  <c r="Z2133" i="1"/>
  <c r="AB2133" i="1"/>
  <c r="R2133" i="1"/>
  <c r="AC2109" i="1"/>
  <c r="S2109" i="1"/>
  <c r="R2109" i="1"/>
  <c r="AA2109" i="1"/>
  <c r="AB2109" i="1"/>
  <c r="T2109" i="1"/>
  <c r="V2109" i="1"/>
  <c r="W2109" i="1"/>
  <c r="X2109" i="1"/>
  <c r="Z2109" i="1"/>
  <c r="Y2109" i="1"/>
  <c r="AC2085" i="1"/>
  <c r="Z2085" i="1"/>
  <c r="Y2085" i="1"/>
  <c r="R2085" i="1"/>
  <c r="AA2085" i="1"/>
  <c r="AB2085" i="1"/>
  <c r="T2085" i="1"/>
  <c r="V2085" i="1"/>
  <c r="W2085" i="1"/>
  <c r="X2085" i="1"/>
  <c r="S2085" i="1"/>
  <c r="AC2061" i="1"/>
  <c r="S2061" i="1"/>
  <c r="X2061" i="1"/>
  <c r="Z2061" i="1"/>
  <c r="Y2061" i="1"/>
  <c r="R2061" i="1"/>
  <c r="AA2061" i="1"/>
  <c r="AB2061" i="1"/>
  <c r="T2061" i="1"/>
  <c r="V2061" i="1"/>
  <c r="W2061" i="1"/>
  <c r="AC2037" i="1"/>
  <c r="R2037" i="1"/>
  <c r="AA2037" i="1"/>
  <c r="AB2037" i="1"/>
  <c r="T2037" i="1"/>
  <c r="V2037" i="1"/>
  <c r="W2037" i="1"/>
  <c r="X2037" i="1"/>
  <c r="Z2037" i="1"/>
  <c r="Y2037" i="1"/>
  <c r="S2037" i="1"/>
  <c r="AC2013" i="1"/>
  <c r="S2013" i="1"/>
  <c r="AB2013" i="1"/>
  <c r="T2013" i="1"/>
  <c r="V2013" i="1"/>
  <c r="W2013" i="1"/>
  <c r="X2013" i="1"/>
  <c r="Z2013" i="1"/>
  <c r="Y2013" i="1"/>
  <c r="R2013" i="1"/>
  <c r="AA2013" i="1"/>
  <c r="AC1989" i="1"/>
  <c r="S1989" i="1"/>
  <c r="AB1989" i="1"/>
  <c r="T1989" i="1"/>
  <c r="V1989" i="1"/>
  <c r="W1989" i="1"/>
  <c r="X1989" i="1"/>
  <c r="Z1989" i="1"/>
  <c r="Y1989" i="1"/>
  <c r="R1989" i="1"/>
  <c r="AA1989" i="1"/>
  <c r="AC1965" i="1"/>
  <c r="S1965" i="1"/>
  <c r="AA1965" i="1"/>
  <c r="AB1965" i="1"/>
  <c r="T1965" i="1"/>
  <c r="V1965" i="1"/>
  <c r="W1965" i="1"/>
  <c r="X1965" i="1"/>
  <c r="Z1965" i="1"/>
  <c r="Y1965" i="1"/>
  <c r="R1965" i="1"/>
  <c r="AC1941" i="1"/>
  <c r="S1941" i="1"/>
  <c r="V1941" i="1"/>
  <c r="W1941" i="1"/>
  <c r="X1941" i="1"/>
  <c r="Z1941" i="1"/>
  <c r="Y1941" i="1"/>
  <c r="R1941" i="1"/>
  <c r="AA1941" i="1"/>
  <c r="AB1941" i="1"/>
  <c r="T1941" i="1"/>
  <c r="AC1917" i="1"/>
  <c r="S1917" i="1"/>
  <c r="W1917" i="1"/>
  <c r="X1917" i="1"/>
  <c r="Z1917" i="1"/>
  <c r="Y1917" i="1"/>
  <c r="R1917" i="1"/>
  <c r="AA1917" i="1"/>
  <c r="AB1917" i="1"/>
  <c r="T1917" i="1"/>
  <c r="V1917" i="1"/>
  <c r="AC1893" i="1"/>
  <c r="S1893" i="1"/>
  <c r="Z1893" i="1"/>
  <c r="Y1893" i="1"/>
  <c r="R1893" i="1"/>
  <c r="AA1893" i="1"/>
  <c r="AB1893" i="1"/>
  <c r="T1893" i="1"/>
  <c r="W1893" i="1"/>
  <c r="X1893" i="1"/>
  <c r="V1893" i="1"/>
  <c r="AC1869" i="1"/>
  <c r="S1869" i="1"/>
  <c r="AA1869" i="1"/>
  <c r="AB1869" i="1"/>
  <c r="T1869" i="1"/>
  <c r="V1869" i="1"/>
  <c r="W1869" i="1"/>
  <c r="X1869" i="1"/>
  <c r="Z1869" i="1"/>
  <c r="Y1869" i="1"/>
  <c r="R1869" i="1"/>
  <c r="AC1861" i="1"/>
  <c r="S1861" i="1"/>
  <c r="Z1861" i="1"/>
  <c r="Y1861" i="1"/>
  <c r="R1861" i="1"/>
  <c r="AA1861" i="1"/>
  <c r="AB1861" i="1"/>
  <c r="T1861" i="1"/>
  <c r="V1861" i="1"/>
  <c r="W1861" i="1"/>
  <c r="X1861" i="1"/>
  <c r="AC1853" i="1"/>
  <c r="S1853" i="1"/>
  <c r="T1853" i="1"/>
  <c r="V1853" i="1"/>
  <c r="W1853" i="1"/>
  <c r="X1853" i="1"/>
  <c r="Z1853" i="1"/>
  <c r="Y1853" i="1"/>
  <c r="R1853" i="1"/>
  <c r="AA1853" i="1"/>
  <c r="AB1853" i="1"/>
  <c r="AC1845" i="1"/>
  <c r="S1845" i="1"/>
  <c r="AA1845" i="1"/>
  <c r="R1845" i="1"/>
  <c r="AB1845" i="1"/>
  <c r="V1845" i="1"/>
  <c r="W1845" i="1"/>
  <c r="X1845" i="1"/>
  <c r="T1845" i="1"/>
  <c r="Y1845" i="1"/>
  <c r="Z1845" i="1"/>
  <c r="AC1837" i="1"/>
  <c r="AB1837" i="1"/>
  <c r="Y1837" i="1"/>
  <c r="R1837" i="1"/>
  <c r="Z1837" i="1"/>
  <c r="T1837" i="1"/>
  <c r="V1837" i="1"/>
  <c r="W1837" i="1"/>
  <c r="X1837" i="1"/>
  <c r="AA1837" i="1"/>
  <c r="S1837" i="1"/>
  <c r="AC1829" i="1"/>
  <c r="S1829" i="1"/>
  <c r="Y1829" i="1"/>
  <c r="AB1829" i="1"/>
  <c r="Z1829" i="1"/>
  <c r="T1829" i="1"/>
  <c r="V1829" i="1"/>
  <c r="R1829" i="1"/>
  <c r="W1829" i="1"/>
  <c r="X1829" i="1"/>
  <c r="AA1829" i="1"/>
  <c r="AC1821" i="1"/>
  <c r="S1821" i="1"/>
  <c r="V1821" i="1"/>
  <c r="W1821" i="1"/>
  <c r="X1821" i="1"/>
  <c r="AA1821" i="1"/>
  <c r="AB1821" i="1"/>
  <c r="Y1821" i="1"/>
  <c r="R1821" i="1"/>
  <c r="Z1821" i="1"/>
  <c r="T1821" i="1"/>
  <c r="AC1813" i="1"/>
  <c r="Z1813" i="1"/>
  <c r="T1813" i="1"/>
  <c r="V1813" i="1"/>
  <c r="R1813" i="1"/>
  <c r="W1813" i="1"/>
  <c r="X1813" i="1"/>
  <c r="AA1813" i="1"/>
  <c r="Y1813" i="1"/>
  <c r="AB1813" i="1"/>
  <c r="S1813" i="1"/>
  <c r="AC1797" i="1"/>
  <c r="S1797" i="1"/>
  <c r="R1797" i="1"/>
  <c r="W1797" i="1"/>
  <c r="X1797" i="1"/>
  <c r="AA1797" i="1"/>
  <c r="Y1797" i="1"/>
  <c r="AB1797" i="1"/>
  <c r="Z1797" i="1"/>
  <c r="T1797" i="1"/>
  <c r="V1797" i="1"/>
  <c r="AC1781" i="1"/>
  <c r="S1781" i="1"/>
  <c r="R1781" i="1"/>
  <c r="Y1781" i="1"/>
  <c r="W1781" i="1"/>
  <c r="Z1781" i="1"/>
  <c r="AB1781" i="1"/>
  <c r="T1781" i="1"/>
  <c r="V1781" i="1"/>
  <c r="X1781" i="1"/>
  <c r="AA1781" i="1"/>
  <c r="AC1773" i="1"/>
  <c r="S1773" i="1"/>
  <c r="Y1773" i="1"/>
  <c r="X1773" i="1"/>
  <c r="Z1773" i="1"/>
  <c r="R1773" i="1"/>
  <c r="AA1773" i="1"/>
  <c r="AB1773" i="1"/>
  <c r="T1773" i="1"/>
  <c r="V1773" i="1"/>
  <c r="W1773" i="1"/>
  <c r="AC1765" i="1"/>
  <c r="S1765" i="1"/>
  <c r="Z1765" i="1"/>
  <c r="R1765" i="1"/>
  <c r="AA1765" i="1"/>
  <c r="AB1765" i="1"/>
  <c r="T1765" i="1"/>
  <c r="V1765" i="1"/>
  <c r="W1765" i="1"/>
  <c r="Y1765" i="1"/>
  <c r="X1765" i="1"/>
  <c r="AC1757" i="1"/>
  <c r="S1757" i="1"/>
  <c r="Y1757" i="1"/>
  <c r="W1757" i="1"/>
  <c r="Z1757" i="1"/>
  <c r="R1757" i="1"/>
  <c r="AA1757" i="1"/>
  <c r="AB1757" i="1"/>
  <c r="T1757" i="1"/>
  <c r="V1757" i="1"/>
  <c r="X1757" i="1"/>
  <c r="AC1749" i="1"/>
  <c r="S1749" i="1"/>
  <c r="Z1749" i="1"/>
  <c r="R1749" i="1"/>
  <c r="AA1749" i="1"/>
  <c r="AB1749" i="1"/>
  <c r="T1749" i="1"/>
  <c r="V1749" i="1"/>
  <c r="W1749" i="1"/>
  <c r="X1749" i="1"/>
  <c r="Y1749" i="1"/>
  <c r="AC1741" i="1"/>
  <c r="S1741" i="1"/>
  <c r="W1741" i="1"/>
  <c r="Y1741" i="1"/>
  <c r="X1741" i="1"/>
  <c r="Z1741" i="1"/>
  <c r="R1741" i="1"/>
  <c r="AA1741" i="1"/>
  <c r="AB1741" i="1"/>
  <c r="T1741" i="1"/>
  <c r="V1741" i="1"/>
  <c r="AC1733" i="1"/>
  <c r="S1733" i="1"/>
  <c r="AA1733" i="1"/>
  <c r="AB1733" i="1"/>
  <c r="T1733" i="1"/>
  <c r="V1733" i="1"/>
  <c r="W1733" i="1"/>
  <c r="Y1733" i="1"/>
  <c r="X1733" i="1"/>
  <c r="Z1733" i="1"/>
  <c r="R1733" i="1"/>
  <c r="AC1725" i="1"/>
  <c r="S1725" i="1"/>
  <c r="Z1725" i="1"/>
  <c r="R1725" i="1"/>
  <c r="AA1725" i="1"/>
  <c r="AB1725" i="1"/>
  <c r="T1725" i="1"/>
  <c r="V1725" i="1"/>
  <c r="X1725" i="1"/>
  <c r="Y1725" i="1"/>
  <c r="W1725" i="1"/>
  <c r="AC1717" i="1"/>
  <c r="S1717" i="1"/>
  <c r="AA1717" i="1"/>
  <c r="AB1717" i="1"/>
  <c r="T1717" i="1"/>
  <c r="V1717" i="1"/>
  <c r="W1717" i="1"/>
  <c r="Y1717" i="1"/>
  <c r="X1717" i="1"/>
  <c r="Z1717" i="1"/>
  <c r="R1717" i="1"/>
  <c r="AC1709" i="1"/>
  <c r="S1709" i="1"/>
  <c r="Y1709" i="1"/>
  <c r="X1709" i="1"/>
  <c r="Z1709" i="1"/>
  <c r="R1709" i="1"/>
  <c r="AA1709" i="1"/>
  <c r="AB1709" i="1"/>
  <c r="T1709" i="1"/>
  <c r="V1709" i="1"/>
  <c r="W1709" i="1"/>
  <c r="AC1701" i="1"/>
  <c r="S1701" i="1"/>
  <c r="T1701" i="1"/>
  <c r="V1701" i="1"/>
  <c r="W1701" i="1"/>
  <c r="Y1701" i="1"/>
  <c r="X1701" i="1"/>
  <c r="Z1701" i="1"/>
  <c r="R1701" i="1"/>
  <c r="AA1701" i="1"/>
  <c r="AB1701" i="1"/>
  <c r="AC1693" i="1"/>
  <c r="S1693" i="1"/>
  <c r="Z1693" i="1"/>
  <c r="R1693" i="1"/>
  <c r="AA1693" i="1"/>
  <c r="AB1693" i="1"/>
  <c r="T1693" i="1"/>
  <c r="V1693" i="1"/>
  <c r="X1693" i="1"/>
  <c r="W1693" i="1"/>
  <c r="Y1693" i="1"/>
  <c r="AC1685" i="1"/>
  <c r="S1685" i="1"/>
  <c r="Z1685" i="1"/>
  <c r="R1685" i="1"/>
  <c r="AA1685" i="1"/>
  <c r="AB1685" i="1"/>
  <c r="T1685" i="1"/>
  <c r="V1685" i="1"/>
  <c r="W1685" i="1"/>
  <c r="Y1685" i="1"/>
  <c r="X1685" i="1"/>
  <c r="AC1677" i="1"/>
  <c r="S1677" i="1"/>
  <c r="W1677" i="1"/>
  <c r="Y1677" i="1"/>
  <c r="X1677" i="1"/>
  <c r="Z1677" i="1"/>
  <c r="R1677" i="1"/>
  <c r="AA1677" i="1"/>
  <c r="AB1677" i="1"/>
  <c r="T1677" i="1"/>
  <c r="V1677" i="1"/>
  <c r="AC1669" i="1"/>
  <c r="S1669" i="1"/>
  <c r="W1669" i="1"/>
  <c r="Y1669" i="1"/>
  <c r="X1669" i="1"/>
  <c r="Z1669" i="1"/>
  <c r="R1669" i="1"/>
  <c r="AA1669" i="1"/>
  <c r="AB1669" i="1"/>
  <c r="T1669" i="1"/>
  <c r="V1669" i="1"/>
  <c r="AC1661" i="1"/>
  <c r="S1661" i="1"/>
  <c r="Z1661" i="1"/>
  <c r="R1661" i="1"/>
  <c r="AA1661" i="1"/>
  <c r="AB1661" i="1"/>
  <c r="T1661" i="1"/>
  <c r="V1661" i="1"/>
  <c r="X1661" i="1"/>
  <c r="Y1661" i="1"/>
  <c r="W1661" i="1"/>
  <c r="AC1653" i="1"/>
  <c r="S1653" i="1"/>
  <c r="V1653" i="1"/>
  <c r="W1653" i="1"/>
  <c r="Y1653" i="1"/>
  <c r="X1653" i="1"/>
  <c r="Z1653" i="1"/>
  <c r="R1653" i="1"/>
  <c r="AA1653" i="1"/>
  <c r="AB1653" i="1"/>
  <c r="T1653" i="1"/>
  <c r="AC1645" i="1"/>
  <c r="S1645" i="1"/>
  <c r="W1645" i="1"/>
  <c r="Y1645" i="1"/>
  <c r="X1645" i="1"/>
  <c r="Z1645" i="1"/>
  <c r="R1645" i="1"/>
  <c r="AA1645" i="1"/>
  <c r="AB1645" i="1"/>
  <c r="T1645" i="1"/>
  <c r="V1645" i="1"/>
  <c r="AC1637" i="1"/>
  <c r="S1637" i="1"/>
  <c r="Z1637" i="1"/>
  <c r="R1637" i="1"/>
  <c r="AA1637" i="1"/>
  <c r="AB1637" i="1"/>
  <c r="T1637" i="1"/>
  <c r="V1637" i="1"/>
  <c r="W1637" i="1"/>
  <c r="Y1637" i="1"/>
  <c r="X1637" i="1"/>
  <c r="AC1629" i="1"/>
  <c r="Z1629" i="1"/>
  <c r="R1629" i="1"/>
  <c r="AA1629" i="1"/>
  <c r="AB1629" i="1"/>
  <c r="T1629" i="1"/>
  <c r="V1629" i="1"/>
  <c r="X1629" i="1"/>
  <c r="Y1629" i="1"/>
  <c r="W1629" i="1"/>
  <c r="S1629" i="1"/>
  <c r="AC1621" i="1"/>
  <c r="S1621" i="1"/>
  <c r="W1621" i="1"/>
  <c r="Y1621" i="1"/>
  <c r="X1621" i="1"/>
  <c r="Z1621" i="1"/>
  <c r="R1621" i="1"/>
  <c r="AA1621" i="1"/>
  <c r="AB1621" i="1"/>
  <c r="T1621" i="1"/>
  <c r="V1621" i="1"/>
  <c r="AC1613" i="1"/>
  <c r="S1613" i="1"/>
  <c r="AA1613" i="1"/>
  <c r="AB1613" i="1"/>
  <c r="T1613" i="1"/>
  <c r="V1613" i="1"/>
  <c r="W1613" i="1"/>
  <c r="Y1613" i="1"/>
  <c r="X1613" i="1"/>
  <c r="Z1613" i="1"/>
  <c r="R1613" i="1"/>
  <c r="AC1605" i="1"/>
  <c r="S1605" i="1"/>
  <c r="W1605" i="1"/>
  <c r="Y1605" i="1"/>
  <c r="X1605" i="1"/>
  <c r="Z1605" i="1"/>
  <c r="R1605" i="1"/>
  <c r="AA1605" i="1"/>
  <c r="AB1605" i="1"/>
  <c r="T1605" i="1"/>
  <c r="V1605" i="1"/>
  <c r="AC1597" i="1"/>
  <c r="S1597" i="1"/>
  <c r="T1597" i="1"/>
  <c r="V1597" i="1"/>
  <c r="X1597" i="1"/>
  <c r="Y1597" i="1"/>
  <c r="W1597" i="1"/>
  <c r="Z1597" i="1"/>
  <c r="R1597" i="1"/>
  <c r="AA1597" i="1"/>
  <c r="AB1597" i="1"/>
  <c r="AC1589" i="1"/>
  <c r="S1589" i="1"/>
  <c r="R1589" i="1"/>
  <c r="AA1589" i="1"/>
  <c r="AB1589" i="1"/>
  <c r="T1589" i="1"/>
  <c r="V1589" i="1"/>
  <c r="W1589" i="1"/>
  <c r="Y1589" i="1"/>
  <c r="X1589" i="1"/>
  <c r="Z1589" i="1"/>
  <c r="AC1581" i="1"/>
  <c r="S1581" i="1"/>
  <c r="Y1581" i="1"/>
  <c r="X1581" i="1"/>
  <c r="Z1581" i="1"/>
  <c r="R1581" i="1"/>
  <c r="AA1581" i="1"/>
  <c r="AB1581" i="1"/>
  <c r="T1581" i="1"/>
  <c r="V1581" i="1"/>
  <c r="W1581" i="1"/>
  <c r="AC1573" i="1"/>
  <c r="S1573" i="1"/>
  <c r="Y1573" i="1"/>
  <c r="X1573" i="1"/>
  <c r="Z1573" i="1"/>
  <c r="R1573" i="1"/>
  <c r="AA1573" i="1"/>
  <c r="AB1573" i="1"/>
  <c r="T1573" i="1"/>
  <c r="V1573" i="1"/>
  <c r="W1573" i="1"/>
  <c r="AC1565" i="1"/>
  <c r="S1565" i="1"/>
  <c r="AB1565" i="1"/>
  <c r="T1565" i="1"/>
  <c r="V1565" i="1"/>
  <c r="X1565" i="1"/>
  <c r="Y1565" i="1"/>
  <c r="W1565" i="1"/>
  <c r="Z1565" i="1"/>
  <c r="R1565" i="1"/>
  <c r="AA1565" i="1"/>
  <c r="AC1557" i="1"/>
  <c r="S1557" i="1"/>
  <c r="R1557" i="1"/>
  <c r="AA1557" i="1"/>
  <c r="AB1557" i="1"/>
  <c r="T1557" i="1"/>
  <c r="V1557" i="1"/>
  <c r="W1557" i="1"/>
  <c r="Y1557" i="1"/>
  <c r="X1557" i="1"/>
  <c r="Z1557" i="1"/>
  <c r="AC1549" i="1"/>
  <c r="S1549" i="1"/>
  <c r="Y1549" i="1"/>
  <c r="X1549" i="1"/>
  <c r="Z1549" i="1"/>
  <c r="R1549" i="1"/>
  <c r="AA1549" i="1"/>
  <c r="AB1549" i="1"/>
  <c r="T1549" i="1"/>
  <c r="V1549" i="1"/>
  <c r="W1549" i="1"/>
  <c r="AC1541" i="1"/>
  <c r="AA1541" i="1"/>
  <c r="AB1541" i="1"/>
  <c r="T1541" i="1"/>
  <c r="V1541" i="1"/>
  <c r="W1541" i="1"/>
  <c r="Y1541" i="1"/>
  <c r="X1541" i="1"/>
  <c r="Z1541" i="1"/>
  <c r="R1541" i="1"/>
  <c r="S1541" i="1"/>
  <c r="AC1533" i="1"/>
  <c r="S1533" i="1"/>
  <c r="R1533" i="1"/>
  <c r="AA1533" i="1"/>
  <c r="AB1533" i="1"/>
  <c r="T1533" i="1"/>
  <c r="V1533" i="1"/>
  <c r="X1533" i="1"/>
  <c r="Y1533" i="1"/>
  <c r="W1533" i="1"/>
  <c r="Z1533" i="1"/>
  <c r="AC1525" i="1"/>
  <c r="V1525" i="1"/>
  <c r="W1525" i="1"/>
  <c r="Y1525" i="1"/>
  <c r="X1525" i="1"/>
  <c r="Z1525" i="1"/>
  <c r="R1525" i="1"/>
  <c r="AA1525" i="1"/>
  <c r="AB1525" i="1"/>
  <c r="S1525" i="1"/>
  <c r="T1525" i="1"/>
  <c r="AC1517" i="1"/>
  <c r="S1517" i="1"/>
  <c r="Z1517" i="1"/>
  <c r="R1517" i="1"/>
  <c r="AA1517" i="1"/>
  <c r="AB1517" i="1"/>
  <c r="T1517" i="1"/>
  <c r="V1517" i="1"/>
  <c r="W1517" i="1"/>
  <c r="Y1517" i="1"/>
  <c r="X1517" i="1"/>
  <c r="AC1509" i="1"/>
  <c r="S1509" i="1"/>
  <c r="V1509" i="1"/>
  <c r="W1509" i="1"/>
  <c r="Y1509" i="1"/>
  <c r="X1509" i="1"/>
  <c r="Z1509" i="1"/>
  <c r="R1509" i="1"/>
  <c r="AA1509" i="1"/>
  <c r="AB1509" i="1"/>
  <c r="T1509" i="1"/>
  <c r="AC1501" i="1"/>
  <c r="S1501" i="1"/>
  <c r="Y1501" i="1"/>
  <c r="W1501" i="1"/>
  <c r="Z1501" i="1"/>
  <c r="R1501" i="1"/>
  <c r="AA1501" i="1"/>
  <c r="AB1501" i="1"/>
  <c r="T1501" i="1"/>
  <c r="V1501" i="1"/>
  <c r="X1501" i="1"/>
  <c r="AC1493" i="1"/>
  <c r="S1493" i="1"/>
  <c r="AA1493" i="1"/>
  <c r="AB1493" i="1"/>
  <c r="T1493" i="1"/>
  <c r="V1493" i="1"/>
  <c r="W1493" i="1"/>
  <c r="Y1493" i="1"/>
  <c r="X1493" i="1"/>
  <c r="Z1493" i="1"/>
  <c r="R1493" i="1"/>
  <c r="AC1485" i="1"/>
  <c r="S1485" i="1"/>
  <c r="Y1485" i="1"/>
  <c r="X1485" i="1"/>
  <c r="Z1485" i="1"/>
  <c r="R1485" i="1"/>
  <c r="AA1485" i="1"/>
  <c r="AB1485" i="1"/>
  <c r="T1485" i="1"/>
  <c r="W1485" i="1"/>
  <c r="V1485" i="1"/>
  <c r="AC1477" i="1"/>
  <c r="S1477" i="1"/>
  <c r="W1477" i="1"/>
  <c r="Y1477" i="1"/>
  <c r="X1477" i="1"/>
  <c r="Z1477" i="1"/>
  <c r="R1477" i="1"/>
  <c r="AA1477" i="1"/>
  <c r="AB1477" i="1"/>
  <c r="T1477" i="1"/>
  <c r="V1477" i="1"/>
  <c r="AC1469" i="1"/>
  <c r="S1469" i="1"/>
  <c r="AB1469" i="1"/>
  <c r="T1469" i="1"/>
  <c r="V1469" i="1"/>
  <c r="X1469" i="1"/>
  <c r="Y1469" i="1"/>
  <c r="W1469" i="1"/>
  <c r="Z1469" i="1"/>
  <c r="R1469" i="1"/>
  <c r="AA1469" i="1"/>
  <c r="AC1461" i="1"/>
  <c r="S1461" i="1"/>
  <c r="AB1461" i="1"/>
  <c r="T1461" i="1"/>
  <c r="V1461" i="1"/>
  <c r="W1461" i="1"/>
  <c r="Y1461" i="1"/>
  <c r="X1461" i="1"/>
  <c r="Z1461" i="1"/>
  <c r="R1461" i="1"/>
  <c r="AA1461" i="1"/>
  <c r="AC1453" i="1"/>
  <c r="S1453" i="1"/>
  <c r="R1453" i="1"/>
  <c r="AA1453" i="1"/>
  <c r="AB1453" i="1"/>
  <c r="T1453" i="1"/>
  <c r="V1453" i="1"/>
  <c r="W1453" i="1"/>
  <c r="Y1453" i="1"/>
  <c r="X1453" i="1"/>
  <c r="Z1453" i="1"/>
  <c r="AC1445" i="1"/>
  <c r="S1445" i="1"/>
  <c r="V1445" i="1"/>
  <c r="W1445" i="1"/>
  <c r="Y1445" i="1"/>
  <c r="X1445" i="1"/>
  <c r="Z1445" i="1"/>
  <c r="R1445" i="1"/>
  <c r="AA1445" i="1"/>
  <c r="AB1445" i="1"/>
  <c r="T1445" i="1"/>
  <c r="AC1437" i="1"/>
  <c r="S1437" i="1"/>
  <c r="AB1437" i="1"/>
  <c r="T1437" i="1"/>
  <c r="V1437" i="1"/>
  <c r="X1437" i="1"/>
  <c r="Y1437" i="1"/>
  <c r="W1437" i="1"/>
  <c r="Z1437" i="1"/>
  <c r="R1437" i="1"/>
  <c r="AA1437" i="1"/>
  <c r="AC1429" i="1"/>
  <c r="S1429" i="1"/>
  <c r="R1429" i="1"/>
  <c r="AA1429" i="1"/>
  <c r="AB1429" i="1"/>
  <c r="T1429" i="1"/>
  <c r="V1429" i="1"/>
  <c r="W1429" i="1"/>
  <c r="Y1429" i="1"/>
  <c r="X1429" i="1"/>
  <c r="Z1429" i="1"/>
  <c r="AC1421" i="1"/>
  <c r="Y1421" i="1"/>
  <c r="V1421" i="1"/>
  <c r="AB1421" i="1"/>
  <c r="W1421" i="1"/>
  <c r="Z1421" i="1"/>
  <c r="R1421" i="1"/>
  <c r="AA1421" i="1"/>
  <c r="T1421" i="1"/>
  <c r="X1421" i="1"/>
  <c r="S1421" i="1"/>
  <c r="AC1413" i="1"/>
  <c r="S1413" i="1"/>
  <c r="AA1413" i="1"/>
  <c r="Y1413" i="1"/>
  <c r="AB1413" i="1"/>
  <c r="X1413" i="1"/>
  <c r="V1413" i="1"/>
  <c r="T1413" i="1"/>
  <c r="W1413" i="1"/>
  <c r="Z1413" i="1"/>
  <c r="R1413" i="1"/>
  <c r="AC1405" i="1"/>
  <c r="Z1405" i="1"/>
  <c r="R1405" i="1"/>
  <c r="AA1405" i="1"/>
  <c r="T1405" i="1"/>
  <c r="X1405" i="1"/>
  <c r="Y1405" i="1"/>
  <c r="V1405" i="1"/>
  <c r="AB1405" i="1"/>
  <c r="S1405" i="1"/>
  <c r="W1405" i="1"/>
  <c r="AC1397" i="1"/>
  <c r="Z1397" i="1"/>
  <c r="R1397" i="1"/>
  <c r="AA1397" i="1"/>
  <c r="X1397" i="1"/>
  <c r="AB1397" i="1"/>
  <c r="V1397" i="1"/>
  <c r="T1397" i="1"/>
  <c r="W1397" i="1"/>
  <c r="Y1397" i="1"/>
  <c r="S1397" i="1"/>
  <c r="AC1389" i="1"/>
  <c r="S1389" i="1"/>
  <c r="V1389" i="1"/>
  <c r="AB1389" i="1"/>
  <c r="W1389" i="1"/>
  <c r="X1389" i="1"/>
  <c r="Y1389" i="1"/>
  <c r="Z1389" i="1"/>
  <c r="R1389" i="1"/>
  <c r="AA1389" i="1"/>
  <c r="T1389" i="1"/>
  <c r="AC1381" i="1"/>
  <c r="S1381" i="1"/>
  <c r="AA1381" i="1"/>
  <c r="AB1381" i="1"/>
  <c r="V1381" i="1"/>
  <c r="T1381" i="1"/>
  <c r="W1381" i="1"/>
  <c r="X1381" i="1"/>
  <c r="Y1381" i="1"/>
  <c r="Z1381" i="1"/>
  <c r="R1381" i="1"/>
  <c r="AC1373" i="1"/>
  <c r="S1373" i="1"/>
  <c r="Y1373" i="1"/>
  <c r="Z1373" i="1"/>
  <c r="R1373" i="1"/>
  <c r="AA1373" i="1"/>
  <c r="T1373" i="1"/>
  <c r="V1373" i="1"/>
  <c r="AB1373" i="1"/>
  <c r="W1373" i="1"/>
  <c r="X1373" i="1"/>
  <c r="AC1365" i="1"/>
  <c r="S1365" i="1"/>
  <c r="W1365" i="1"/>
  <c r="X1365" i="1"/>
  <c r="Y1365" i="1"/>
  <c r="Z1365" i="1"/>
  <c r="R1365" i="1"/>
  <c r="AA1365" i="1"/>
  <c r="T1365" i="1"/>
  <c r="AB1365" i="1"/>
  <c r="V1365" i="1"/>
  <c r="AC1357" i="1"/>
  <c r="S1357" i="1"/>
  <c r="AA1357" i="1"/>
  <c r="T1357" i="1"/>
  <c r="V1357" i="1"/>
  <c r="AB1357" i="1"/>
  <c r="W1357" i="1"/>
  <c r="X1357" i="1"/>
  <c r="Y1357" i="1"/>
  <c r="Z1357" i="1"/>
  <c r="R1357" i="1"/>
  <c r="AC1349" i="1"/>
  <c r="Y1349" i="1"/>
  <c r="Z1349" i="1"/>
  <c r="R1349" i="1"/>
  <c r="AA1349" i="1"/>
  <c r="T1349" i="1"/>
  <c r="V1349" i="1"/>
  <c r="AB1349" i="1"/>
  <c r="W1349" i="1"/>
  <c r="X1349" i="1"/>
  <c r="S1349" i="1"/>
  <c r="AC1341" i="1"/>
  <c r="S1341" i="1"/>
  <c r="R1341" i="1"/>
  <c r="AA1341" i="1"/>
  <c r="T1341" i="1"/>
  <c r="V1341" i="1"/>
  <c r="AB1341" i="1"/>
  <c r="W1341" i="1"/>
  <c r="X1341" i="1"/>
  <c r="Y1341" i="1"/>
  <c r="Z1341" i="1"/>
  <c r="AC1333" i="1"/>
  <c r="S1333" i="1"/>
  <c r="AA1333" i="1"/>
  <c r="T1333" i="1"/>
  <c r="V1333" i="1"/>
  <c r="AB1333" i="1"/>
  <c r="W1333" i="1"/>
  <c r="X1333" i="1"/>
  <c r="Y1333" i="1"/>
  <c r="Z1333" i="1"/>
  <c r="R1333" i="1"/>
  <c r="AC1325" i="1"/>
  <c r="S1325" i="1"/>
  <c r="Y1325" i="1"/>
  <c r="Z1325" i="1"/>
  <c r="R1325" i="1"/>
  <c r="AA1325" i="1"/>
  <c r="T1325" i="1"/>
  <c r="V1325" i="1"/>
  <c r="AB1325" i="1"/>
  <c r="W1325" i="1"/>
  <c r="X1325" i="1"/>
  <c r="AC1317" i="1"/>
  <c r="S1317" i="1"/>
  <c r="V1317" i="1"/>
  <c r="AB1317" i="1"/>
  <c r="W1317" i="1"/>
  <c r="X1317" i="1"/>
  <c r="Y1317" i="1"/>
  <c r="Z1317" i="1"/>
  <c r="R1317" i="1"/>
  <c r="AA1317" i="1"/>
  <c r="T1317" i="1"/>
  <c r="AC1309" i="1"/>
  <c r="S1309" i="1"/>
  <c r="Z1309" i="1"/>
  <c r="R1309" i="1"/>
  <c r="AA1309" i="1"/>
  <c r="T1309" i="1"/>
  <c r="V1309" i="1"/>
  <c r="AB1309" i="1"/>
  <c r="W1309" i="1"/>
  <c r="X1309" i="1"/>
  <c r="Y1309" i="1"/>
  <c r="AC1301" i="1"/>
  <c r="S1301" i="1"/>
  <c r="Z1301" i="1"/>
  <c r="R1301" i="1"/>
  <c r="AA1301" i="1"/>
  <c r="T1301" i="1"/>
  <c r="V1301" i="1"/>
  <c r="AB1301" i="1"/>
  <c r="W1301" i="1"/>
  <c r="X1301" i="1"/>
  <c r="Y1301" i="1"/>
  <c r="AC1293" i="1"/>
  <c r="S1293" i="1"/>
  <c r="AA1293" i="1"/>
  <c r="T1293" i="1"/>
  <c r="V1293" i="1"/>
  <c r="AB1293" i="1"/>
  <c r="W1293" i="1"/>
  <c r="X1293" i="1"/>
  <c r="Y1293" i="1"/>
  <c r="Z1293" i="1"/>
  <c r="R1293" i="1"/>
  <c r="AC1285" i="1"/>
  <c r="S1285" i="1"/>
  <c r="V1285" i="1"/>
  <c r="AB1285" i="1"/>
  <c r="W1285" i="1"/>
  <c r="X1285" i="1"/>
  <c r="Y1285" i="1"/>
  <c r="Z1285" i="1"/>
  <c r="R1285" i="1"/>
  <c r="AA1285" i="1"/>
  <c r="T1285" i="1"/>
  <c r="AC1277" i="1"/>
  <c r="S1277" i="1"/>
  <c r="Z1277" i="1"/>
  <c r="R1277" i="1"/>
  <c r="AA1277" i="1"/>
  <c r="T1277" i="1"/>
  <c r="V1277" i="1"/>
  <c r="AB1277" i="1"/>
  <c r="W1277" i="1"/>
  <c r="X1277" i="1"/>
  <c r="Y1277" i="1"/>
  <c r="AC1269" i="1"/>
  <c r="S1269" i="1"/>
  <c r="Y1269" i="1"/>
  <c r="Z1269" i="1"/>
  <c r="R1269" i="1"/>
  <c r="AA1269" i="1"/>
  <c r="T1269" i="1"/>
  <c r="V1269" i="1"/>
  <c r="AB1269" i="1"/>
  <c r="W1269" i="1"/>
  <c r="X1269" i="1"/>
  <c r="AC1261" i="1"/>
  <c r="S1261" i="1"/>
  <c r="Z1261" i="1"/>
  <c r="R1261" i="1"/>
  <c r="AA1261" i="1"/>
  <c r="T1261" i="1"/>
  <c r="V1261" i="1"/>
  <c r="AB1261" i="1"/>
  <c r="W1261" i="1"/>
  <c r="X1261" i="1"/>
  <c r="Y1261" i="1"/>
  <c r="AC1253" i="1"/>
  <c r="S1253" i="1"/>
  <c r="AB1253" i="1"/>
  <c r="V1253" i="1"/>
  <c r="T1253" i="1"/>
  <c r="W1253" i="1"/>
  <c r="X1253" i="1"/>
  <c r="Y1253" i="1"/>
  <c r="Z1253" i="1"/>
  <c r="R1253" i="1"/>
  <c r="AA1253" i="1"/>
  <c r="AC1245" i="1"/>
  <c r="S1245" i="1"/>
  <c r="AA1245" i="1"/>
  <c r="T1245" i="1"/>
  <c r="V1245" i="1"/>
  <c r="AB1245" i="1"/>
  <c r="W1245" i="1"/>
  <c r="X1245" i="1"/>
  <c r="Y1245" i="1"/>
  <c r="Z1245" i="1"/>
  <c r="R1245" i="1"/>
  <c r="AC1237" i="1"/>
  <c r="S1237" i="1"/>
  <c r="R1237" i="1"/>
  <c r="AA1237" i="1"/>
  <c r="T1237" i="1"/>
  <c r="V1237" i="1"/>
  <c r="AB1237" i="1"/>
  <c r="W1237" i="1"/>
  <c r="X1237" i="1"/>
  <c r="Y1237" i="1"/>
  <c r="Z1237" i="1"/>
  <c r="AC1229" i="1"/>
  <c r="S1229" i="1"/>
  <c r="T1229" i="1"/>
  <c r="V1229" i="1"/>
  <c r="AB1229" i="1"/>
  <c r="W1229" i="1"/>
  <c r="X1229" i="1"/>
  <c r="Y1229" i="1"/>
  <c r="Z1229" i="1"/>
  <c r="R1229" i="1"/>
  <c r="AA1229" i="1"/>
  <c r="AC1221" i="1"/>
  <c r="S1221" i="1"/>
  <c r="T1221" i="1"/>
  <c r="V1221" i="1"/>
  <c r="AB1221" i="1"/>
  <c r="W1221" i="1"/>
  <c r="X1221" i="1"/>
  <c r="Y1221" i="1"/>
  <c r="Z1221" i="1"/>
  <c r="R1221" i="1"/>
  <c r="AA1221" i="1"/>
  <c r="AC1213" i="1"/>
  <c r="S1213" i="1"/>
  <c r="V1213" i="1"/>
  <c r="AB1213" i="1"/>
  <c r="W1213" i="1"/>
  <c r="X1213" i="1"/>
  <c r="Y1213" i="1"/>
  <c r="Z1213" i="1"/>
  <c r="R1213" i="1"/>
  <c r="AA1213" i="1"/>
  <c r="T1213" i="1"/>
  <c r="AC1205" i="1"/>
  <c r="Z1205" i="1"/>
  <c r="R1205" i="1"/>
  <c r="AA1205" i="1"/>
  <c r="T1205" i="1"/>
  <c r="V1205" i="1"/>
  <c r="AB1205" i="1"/>
  <c r="W1205" i="1"/>
  <c r="X1205" i="1"/>
  <c r="Y1205" i="1"/>
  <c r="S1205" i="1"/>
  <c r="AC1197" i="1"/>
  <c r="S1197" i="1"/>
  <c r="T1197" i="1"/>
  <c r="V1197" i="1"/>
  <c r="AB1197" i="1"/>
  <c r="W1197" i="1"/>
  <c r="X1197" i="1"/>
  <c r="Y1197" i="1"/>
  <c r="Z1197" i="1"/>
  <c r="R1197" i="1"/>
  <c r="AA1197" i="1"/>
  <c r="AC1189" i="1"/>
  <c r="S1189" i="1"/>
  <c r="V1189" i="1"/>
  <c r="Y1189" i="1"/>
  <c r="W1189" i="1"/>
  <c r="Z1189" i="1"/>
  <c r="X1189" i="1"/>
  <c r="R1189" i="1"/>
  <c r="AA1189" i="1"/>
  <c r="AB1189" i="1"/>
  <c r="T1189" i="1"/>
  <c r="AC1181" i="1"/>
  <c r="T1181" i="1"/>
  <c r="V1181" i="1"/>
  <c r="Y1181" i="1"/>
  <c r="W1181" i="1"/>
  <c r="Z1181" i="1"/>
  <c r="X1181" i="1"/>
  <c r="R1181" i="1"/>
  <c r="AA1181" i="1"/>
  <c r="AB1181" i="1"/>
  <c r="S1181" i="1"/>
  <c r="AC1173" i="1"/>
  <c r="V1173" i="1"/>
  <c r="Y1173" i="1"/>
  <c r="W1173" i="1"/>
  <c r="Z1173" i="1"/>
  <c r="X1173" i="1"/>
  <c r="R1173" i="1"/>
  <c r="AA1173" i="1"/>
  <c r="AB1173" i="1"/>
  <c r="T1173" i="1"/>
  <c r="S1173" i="1"/>
  <c r="AC1165" i="1"/>
  <c r="S1165" i="1"/>
  <c r="Y1165" i="1"/>
  <c r="W1165" i="1"/>
  <c r="Z1165" i="1"/>
  <c r="X1165" i="1"/>
  <c r="R1165" i="1"/>
  <c r="AA1165" i="1"/>
  <c r="AB1165" i="1"/>
  <c r="T1165" i="1"/>
  <c r="V1165" i="1"/>
  <c r="AC1157" i="1"/>
  <c r="AA1157" i="1"/>
  <c r="AB1157" i="1"/>
  <c r="T1157" i="1"/>
  <c r="V1157" i="1"/>
  <c r="Y1157" i="1"/>
  <c r="W1157" i="1"/>
  <c r="Z1157" i="1"/>
  <c r="X1157" i="1"/>
  <c r="R1157" i="1"/>
  <c r="S1157" i="1"/>
  <c r="AC1149" i="1"/>
  <c r="S1149" i="1"/>
  <c r="Y1149" i="1"/>
  <c r="Z1149" i="1"/>
  <c r="R1149" i="1"/>
  <c r="AA1149" i="1"/>
  <c r="AB1149" i="1"/>
  <c r="T1149" i="1"/>
  <c r="W1149" i="1"/>
  <c r="V1149" i="1"/>
  <c r="X1149" i="1"/>
  <c r="AC1141" i="1"/>
  <c r="S1141" i="1"/>
  <c r="R1141" i="1"/>
  <c r="AA1141" i="1"/>
  <c r="AB1141" i="1"/>
  <c r="T1141" i="1"/>
  <c r="W1141" i="1"/>
  <c r="V1141" i="1"/>
  <c r="X1141" i="1"/>
  <c r="Y1141" i="1"/>
  <c r="Z1141" i="1"/>
  <c r="AC1133" i="1"/>
  <c r="S1133" i="1"/>
  <c r="AB1133" i="1"/>
  <c r="T1133" i="1"/>
  <c r="W1133" i="1"/>
  <c r="V1133" i="1"/>
  <c r="X1133" i="1"/>
  <c r="Y1133" i="1"/>
  <c r="Z1133" i="1"/>
  <c r="R1133" i="1"/>
  <c r="AA1133" i="1"/>
  <c r="AC1125" i="1"/>
  <c r="S1125" i="1"/>
  <c r="AA1125" i="1"/>
  <c r="AB1125" i="1"/>
  <c r="T1125" i="1"/>
  <c r="W1125" i="1"/>
  <c r="V1125" i="1"/>
  <c r="X1125" i="1"/>
  <c r="Y1125" i="1"/>
  <c r="Z1125" i="1"/>
  <c r="R1125" i="1"/>
  <c r="AC1117" i="1"/>
  <c r="S1117" i="1"/>
  <c r="R1117" i="1"/>
  <c r="AA1117" i="1"/>
  <c r="AB1117" i="1"/>
  <c r="T1117" i="1"/>
  <c r="W1117" i="1"/>
  <c r="V1117" i="1"/>
  <c r="X1117" i="1"/>
  <c r="Y1117" i="1"/>
  <c r="Z1117" i="1"/>
  <c r="AC1109" i="1"/>
  <c r="S1109" i="1"/>
  <c r="Y1109" i="1"/>
  <c r="Z1109" i="1"/>
  <c r="R1109" i="1"/>
  <c r="AA1109" i="1"/>
  <c r="AB1109" i="1"/>
  <c r="T1109" i="1"/>
  <c r="W1109" i="1"/>
  <c r="V1109" i="1"/>
  <c r="X1109" i="1"/>
  <c r="AC1101" i="1"/>
  <c r="S1101" i="1"/>
  <c r="AB1101" i="1"/>
  <c r="T1101" i="1"/>
  <c r="W1101" i="1"/>
  <c r="V1101" i="1"/>
  <c r="X1101" i="1"/>
  <c r="Y1101" i="1"/>
  <c r="Z1101" i="1"/>
  <c r="R1101" i="1"/>
  <c r="AA1101" i="1"/>
  <c r="AC1093" i="1"/>
  <c r="S1093" i="1"/>
  <c r="R1093" i="1"/>
  <c r="AA1093" i="1"/>
  <c r="AB1093" i="1"/>
  <c r="T1093" i="1"/>
  <c r="W1093" i="1"/>
  <c r="V1093" i="1"/>
  <c r="X1093" i="1"/>
  <c r="Y1093" i="1"/>
  <c r="Z1093" i="1"/>
  <c r="AC1085" i="1"/>
  <c r="S1085" i="1"/>
  <c r="AB1085" i="1"/>
  <c r="T1085" i="1"/>
  <c r="W1085" i="1"/>
  <c r="V1085" i="1"/>
  <c r="X1085" i="1"/>
  <c r="Y1085" i="1"/>
  <c r="Z1085" i="1"/>
  <c r="R1085" i="1"/>
  <c r="AA1085" i="1"/>
  <c r="AC1077" i="1"/>
  <c r="S1077" i="1"/>
  <c r="AA1077" i="1"/>
  <c r="AB1077" i="1"/>
  <c r="T1077" i="1"/>
  <c r="W1077" i="1"/>
  <c r="V1077" i="1"/>
  <c r="X1077" i="1"/>
  <c r="Y1077" i="1"/>
  <c r="Z1077" i="1"/>
  <c r="R1077" i="1"/>
  <c r="AC1069" i="1"/>
  <c r="S1069" i="1"/>
  <c r="W1069" i="1"/>
  <c r="V1069" i="1"/>
  <c r="X1069" i="1"/>
  <c r="Y1069" i="1"/>
  <c r="Z1069" i="1"/>
  <c r="R1069" i="1"/>
  <c r="AA1069" i="1"/>
  <c r="AB1069" i="1"/>
  <c r="T1069" i="1"/>
  <c r="AC1061" i="1"/>
  <c r="S1061" i="1"/>
  <c r="R1061" i="1"/>
  <c r="AA1061" i="1"/>
  <c r="AB1061" i="1"/>
  <c r="T1061" i="1"/>
  <c r="W1061" i="1"/>
  <c r="V1061" i="1"/>
  <c r="X1061" i="1"/>
  <c r="Y1061" i="1"/>
  <c r="Z1061" i="1"/>
  <c r="AC1053" i="1"/>
  <c r="S1053" i="1"/>
  <c r="R1053" i="1"/>
  <c r="AA1053" i="1"/>
  <c r="AB1053" i="1"/>
  <c r="T1053" i="1"/>
  <c r="W1053" i="1"/>
  <c r="V1053" i="1"/>
  <c r="X1053" i="1"/>
  <c r="Y1053" i="1"/>
  <c r="Z1053" i="1"/>
  <c r="AC1045" i="1"/>
  <c r="S1045" i="1"/>
  <c r="Y1045" i="1"/>
  <c r="Z1045" i="1"/>
  <c r="R1045" i="1"/>
  <c r="AA1045" i="1"/>
  <c r="AB1045" i="1"/>
  <c r="T1045" i="1"/>
  <c r="W1045" i="1"/>
  <c r="V1045" i="1"/>
  <c r="X1045" i="1"/>
  <c r="AC1037" i="1"/>
  <c r="S1037" i="1"/>
  <c r="Z1037" i="1"/>
  <c r="R1037" i="1"/>
  <c r="AA1037" i="1"/>
  <c r="AB1037" i="1"/>
  <c r="T1037" i="1"/>
  <c r="W1037" i="1"/>
  <c r="V1037" i="1"/>
  <c r="X1037" i="1"/>
  <c r="Y1037" i="1"/>
  <c r="AC1029" i="1"/>
  <c r="S1029" i="1"/>
  <c r="R1029" i="1"/>
  <c r="AA1029" i="1"/>
  <c r="AB1029" i="1"/>
  <c r="T1029" i="1"/>
  <c r="W1029" i="1"/>
  <c r="V1029" i="1"/>
  <c r="X1029" i="1"/>
  <c r="Y1029" i="1"/>
  <c r="Z1029" i="1"/>
  <c r="AC1021" i="1"/>
  <c r="S1021" i="1"/>
  <c r="R1021" i="1"/>
  <c r="AA1021" i="1"/>
  <c r="AB1021" i="1"/>
  <c r="T1021" i="1"/>
  <c r="W1021" i="1"/>
  <c r="V1021" i="1"/>
  <c r="X1021" i="1"/>
  <c r="Y1021" i="1"/>
  <c r="Z1021" i="1"/>
  <c r="AC1013" i="1"/>
  <c r="S1013" i="1"/>
  <c r="AB1013" i="1"/>
  <c r="T1013" i="1"/>
  <c r="W1013" i="1"/>
  <c r="V1013" i="1"/>
  <c r="X1013" i="1"/>
  <c r="Y1013" i="1"/>
  <c r="Z1013" i="1"/>
  <c r="R1013" i="1"/>
  <c r="AA1013" i="1"/>
  <c r="AC1005" i="1"/>
  <c r="W1005" i="1"/>
  <c r="V1005" i="1"/>
  <c r="X1005" i="1"/>
  <c r="Y1005" i="1"/>
  <c r="Z1005" i="1"/>
  <c r="R1005" i="1"/>
  <c r="AA1005" i="1"/>
  <c r="AB1005" i="1"/>
  <c r="T1005" i="1"/>
  <c r="S1005" i="1"/>
  <c r="AC997" i="1"/>
  <c r="W997" i="1"/>
  <c r="V997" i="1"/>
  <c r="X997" i="1"/>
  <c r="Y997" i="1"/>
  <c r="Z997" i="1"/>
  <c r="R997" i="1"/>
  <c r="AA997" i="1"/>
  <c r="AB997" i="1"/>
  <c r="T997" i="1"/>
  <c r="S997" i="1"/>
  <c r="AC989" i="1"/>
  <c r="S989" i="1"/>
  <c r="Z989" i="1"/>
  <c r="R989" i="1"/>
  <c r="AB989" i="1"/>
  <c r="T989" i="1"/>
  <c r="W989" i="1"/>
  <c r="V989" i="1"/>
  <c r="X989" i="1"/>
  <c r="Y989" i="1"/>
  <c r="AA989" i="1"/>
  <c r="AC981" i="1"/>
  <c r="S981" i="1"/>
  <c r="Y981" i="1"/>
  <c r="Z981" i="1"/>
  <c r="R981" i="1"/>
  <c r="AA981" i="1"/>
  <c r="AB981" i="1"/>
  <c r="T981" i="1"/>
  <c r="W981" i="1"/>
  <c r="V981" i="1"/>
  <c r="X981" i="1"/>
  <c r="AC973" i="1"/>
  <c r="S973" i="1"/>
  <c r="Y973" i="1"/>
  <c r="Z973" i="1"/>
  <c r="R973" i="1"/>
  <c r="W973" i="1"/>
  <c r="X973" i="1"/>
  <c r="AA973" i="1"/>
  <c r="T973" i="1"/>
  <c r="AB973" i="1"/>
  <c r="V973" i="1"/>
  <c r="AC965" i="1"/>
  <c r="S965" i="1"/>
  <c r="AB965" i="1"/>
  <c r="R965" i="1"/>
  <c r="T965" i="1"/>
  <c r="W965" i="1"/>
  <c r="V965" i="1"/>
  <c r="Y965" i="1"/>
  <c r="Z965" i="1"/>
  <c r="X965" i="1"/>
  <c r="AA965" i="1"/>
  <c r="AC957" i="1"/>
  <c r="S957" i="1"/>
  <c r="W957" i="1"/>
  <c r="X957" i="1"/>
  <c r="AA957" i="1"/>
  <c r="T957" i="1"/>
  <c r="AB957" i="1"/>
  <c r="V957" i="1"/>
  <c r="Y957" i="1"/>
  <c r="Z957" i="1"/>
  <c r="R957" i="1"/>
  <c r="AC949" i="1"/>
  <c r="S949" i="1"/>
  <c r="Z949" i="1"/>
  <c r="X949" i="1"/>
  <c r="AA949" i="1"/>
  <c r="AB949" i="1"/>
  <c r="R949" i="1"/>
  <c r="T949" i="1"/>
  <c r="W949" i="1"/>
  <c r="V949" i="1"/>
  <c r="Y949" i="1"/>
  <c r="AC941" i="1"/>
  <c r="S941" i="1"/>
  <c r="X941" i="1"/>
  <c r="Y941" i="1"/>
  <c r="Z941" i="1"/>
  <c r="AB941" i="1"/>
  <c r="R941" i="1"/>
  <c r="T941" i="1"/>
  <c r="AA941" i="1"/>
  <c r="V941" i="1"/>
  <c r="W941" i="1"/>
  <c r="AC933" i="1"/>
  <c r="S933" i="1"/>
  <c r="AB933" i="1"/>
  <c r="T933" i="1"/>
  <c r="R933" i="1"/>
  <c r="V933" i="1"/>
  <c r="W933" i="1"/>
  <c r="X933" i="1"/>
  <c r="Y933" i="1"/>
  <c r="Z933" i="1"/>
  <c r="AA933" i="1"/>
  <c r="AC925" i="1"/>
  <c r="S925" i="1"/>
  <c r="Z925" i="1"/>
  <c r="R925" i="1"/>
  <c r="AA925" i="1"/>
  <c r="T925" i="1"/>
  <c r="AB925" i="1"/>
  <c r="V925" i="1"/>
  <c r="W925" i="1"/>
  <c r="X925" i="1"/>
  <c r="Y925" i="1"/>
  <c r="AC917" i="1"/>
  <c r="S917" i="1"/>
  <c r="X917" i="1"/>
  <c r="Y917" i="1"/>
  <c r="Z917" i="1"/>
  <c r="R917" i="1"/>
  <c r="AA917" i="1"/>
  <c r="T917" i="1"/>
  <c r="AB917" i="1"/>
  <c r="V917" i="1"/>
  <c r="W917" i="1"/>
  <c r="AC909" i="1"/>
  <c r="R909" i="1"/>
  <c r="T909" i="1"/>
  <c r="AA909" i="1"/>
  <c r="V909" i="1"/>
  <c r="W909" i="1"/>
  <c r="X909" i="1"/>
  <c r="Y909" i="1"/>
  <c r="Z909" i="1"/>
  <c r="AB909" i="1"/>
  <c r="S909" i="1"/>
  <c r="AC901" i="1"/>
  <c r="S901" i="1"/>
  <c r="AB901" i="1"/>
  <c r="T901" i="1"/>
  <c r="R901" i="1"/>
  <c r="V901" i="1"/>
  <c r="W901" i="1"/>
  <c r="X901" i="1"/>
  <c r="Y901" i="1"/>
  <c r="Z901" i="1"/>
  <c r="AA901" i="1"/>
  <c r="AC893" i="1"/>
  <c r="S893" i="1"/>
  <c r="V893" i="1"/>
  <c r="W893" i="1"/>
  <c r="X893" i="1"/>
  <c r="Y893" i="1"/>
  <c r="Z893" i="1"/>
  <c r="R893" i="1"/>
  <c r="AA893" i="1"/>
  <c r="AB893" i="1"/>
  <c r="T893" i="1"/>
  <c r="AC885" i="1"/>
  <c r="V885" i="1"/>
  <c r="W885" i="1"/>
  <c r="X885" i="1"/>
  <c r="Y885" i="1"/>
  <c r="Z885" i="1"/>
  <c r="R885" i="1"/>
  <c r="AA885" i="1"/>
  <c r="S885" i="1"/>
  <c r="T885" i="1"/>
  <c r="AB885" i="1"/>
  <c r="AC877" i="1"/>
  <c r="S877" i="1"/>
  <c r="X877" i="1"/>
  <c r="Y877" i="1"/>
  <c r="Z877" i="1"/>
  <c r="AB877" i="1"/>
  <c r="R877" i="1"/>
  <c r="T877" i="1"/>
  <c r="AA877" i="1"/>
  <c r="V877" i="1"/>
  <c r="W877" i="1"/>
  <c r="AC869" i="1"/>
  <c r="S869" i="1"/>
  <c r="T869" i="1"/>
  <c r="R869" i="1"/>
  <c r="V869" i="1"/>
  <c r="W869" i="1"/>
  <c r="X869" i="1"/>
  <c r="Y869" i="1"/>
  <c r="Z869" i="1"/>
  <c r="AA869" i="1"/>
  <c r="AB869" i="1"/>
  <c r="AC861" i="1"/>
  <c r="S861" i="1"/>
  <c r="T861" i="1"/>
  <c r="AB861" i="1"/>
  <c r="V861" i="1"/>
  <c r="W861" i="1"/>
  <c r="X861" i="1"/>
  <c r="Y861" i="1"/>
  <c r="Z861" i="1"/>
  <c r="R861" i="1"/>
  <c r="AA861" i="1"/>
  <c r="AC853" i="1"/>
  <c r="S853" i="1"/>
  <c r="R853" i="1"/>
  <c r="AA853" i="1"/>
  <c r="T853" i="1"/>
  <c r="AB853" i="1"/>
  <c r="V853" i="1"/>
  <c r="W853" i="1"/>
  <c r="X853" i="1"/>
  <c r="Y853" i="1"/>
  <c r="Z853" i="1"/>
  <c r="AC845" i="1"/>
  <c r="S845" i="1"/>
  <c r="Y845" i="1"/>
  <c r="Z845" i="1"/>
  <c r="AB845" i="1"/>
  <c r="R845" i="1"/>
  <c r="T845" i="1"/>
  <c r="AA845" i="1"/>
  <c r="V845" i="1"/>
  <c r="W845" i="1"/>
  <c r="X845" i="1"/>
  <c r="AC837" i="1"/>
  <c r="S837" i="1"/>
  <c r="V837" i="1"/>
  <c r="W837" i="1"/>
  <c r="X837" i="1"/>
  <c r="Y837" i="1"/>
  <c r="Z837" i="1"/>
  <c r="AA837" i="1"/>
  <c r="AB837" i="1"/>
  <c r="T837" i="1"/>
  <c r="R837" i="1"/>
  <c r="AC829" i="1"/>
  <c r="S829" i="1"/>
  <c r="W829" i="1"/>
  <c r="X829" i="1"/>
  <c r="Y829" i="1"/>
  <c r="Z829" i="1"/>
  <c r="R829" i="1"/>
  <c r="AA829" i="1"/>
  <c r="T829" i="1"/>
  <c r="AB829" i="1"/>
  <c r="V829" i="1"/>
  <c r="AC821" i="1"/>
  <c r="S821" i="1"/>
  <c r="T821" i="1"/>
  <c r="AB821" i="1"/>
  <c r="V821" i="1"/>
  <c r="W821" i="1"/>
  <c r="X821" i="1"/>
  <c r="Y821" i="1"/>
  <c r="Z821" i="1"/>
  <c r="R821" i="1"/>
  <c r="AA821" i="1"/>
  <c r="AC813" i="1"/>
  <c r="Y813" i="1"/>
  <c r="Z813" i="1"/>
  <c r="AB813" i="1"/>
  <c r="R813" i="1"/>
  <c r="T813" i="1"/>
  <c r="AA813" i="1"/>
  <c r="V813" i="1"/>
  <c r="W813" i="1"/>
  <c r="X813" i="1"/>
  <c r="S813" i="1"/>
  <c r="AC805" i="1"/>
  <c r="Y805" i="1"/>
  <c r="Z805" i="1"/>
  <c r="AA805" i="1"/>
  <c r="AB805" i="1"/>
  <c r="T805" i="1"/>
  <c r="R805" i="1"/>
  <c r="V805" i="1"/>
  <c r="W805" i="1"/>
  <c r="X805" i="1"/>
  <c r="S805" i="1"/>
  <c r="AC797" i="1"/>
  <c r="S797" i="1"/>
  <c r="T797" i="1"/>
  <c r="AB797" i="1"/>
  <c r="V797" i="1"/>
  <c r="W797" i="1"/>
  <c r="X797" i="1"/>
  <c r="Y797" i="1"/>
  <c r="Z797" i="1"/>
  <c r="R797" i="1"/>
  <c r="AA797" i="1"/>
  <c r="AC789" i="1"/>
  <c r="S789" i="1"/>
  <c r="Y789" i="1"/>
  <c r="Z789" i="1"/>
  <c r="R789" i="1"/>
  <c r="AA789" i="1"/>
  <c r="T789" i="1"/>
  <c r="AB789" i="1"/>
  <c r="V789" i="1"/>
  <c r="W789" i="1"/>
  <c r="X789" i="1"/>
  <c r="AC781" i="1"/>
  <c r="S781" i="1"/>
  <c r="AB781" i="1"/>
  <c r="R781" i="1"/>
  <c r="T781" i="1"/>
  <c r="AA781" i="1"/>
  <c r="V781" i="1"/>
  <c r="W781" i="1"/>
  <c r="X781" i="1"/>
  <c r="Y781" i="1"/>
  <c r="Z781" i="1"/>
  <c r="AC773" i="1"/>
  <c r="S773" i="1"/>
  <c r="AA773" i="1"/>
  <c r="AB773" i="1"/>
  <c r="T773" i="1"/>
  <c r="R773" i="1"/>
  <c r="V773" i="1"/>
  <c r="W773" i="1"/>
  <c r="X773" i="1"/>
  <c r="Y773" i="1"/>
  <c r="Z773" i="1"/>
  <c r="AC765" i="1"/>
  <c r="S765" i="1"/>
  <c r="V765" i="1"/>
  <c r="W765" i="1"/>
  <c r="X765" i="1"/>
  <c r="Y765" i="1"/>
  <c r="Z765" i="1"/>
  <c r="R765" i="1"/>
  <c r="AA765" i="1"/>
  <c r="T765" i="1"/>
  <c r="AB765" i="1"/>
  <c r="AC757" i="1"/>
  <c r="S757" i="1"/>
  <c r="R757" i="1"/>
  <c r="AA757" i="1"/>
  <c r="W757" i="1"/>
  <c r="X757" i="1"/>
  <c r="T757" i="1"/>
  <c r="AB757" i="1"/>
  <c r="V757" i="1"/>
  <c r="Y757" i="1"/>
  <c r="Z757" i="1"/>
  <c r="AC749" i="1"/>
  <c r="S749" i="1"/>
  <c r="X749" i="1"/>
  <c r="T749" i="1"/>
  <c r="AB749" i="1"/>
  <c r="V749" i="1"/>
  <c r="Y749" i="1"/>
  <c r="Z749" i="1"/>
  <c r="R749" i="1"/>
  <c r="AA749" i="1"/>
  <c r="W749" i="1"/>
  <c r="AC741" i="1"/>
  <c r="S741" i="1"/>
  <c r="Z741" i="1"/>
  <c r="R741" i="1"/>
  <c r="AA741" i="1"/>
  <c r="X741" i="1"/>
  <c r="AB741" i="1"/>
  <c r="T741" i="1"/>
  <c r="W741" i="1"/>
  <c r="V741" i="1"/>
  <c r="Y741" i="1"/>
  <c r="AC733" i="1"/>
  <c r="S733" i="1"/>
  <c r="V733" i="1"/>
  <c r="X733" i="1"/>
  <c r="Y733" i="1"/>
  <c r="Z733" i="1"/>
  <c r="R733" i="1"/>
  <c r="AA733" i="1"/>
  <c r="W733" i="1"/>
  <c r="T733" i="1"/>
  <c r="AB733" i="1"/>
  <c r="AC725" i="1"/>
  <c r="S725" i="1"/>
  <c r="AA725" i="1"/>
  <c r="T725" i="1"/>
  <c r="AB725" i="1"/>
  <c r="V725" i="1"/>
  <c r="W725" i="1"/>
  <c r="X725" i="1"/>
  <c r="Y725" i="1"/>
  <c r="Z725" i="1"/>
  <c r="R725" i="1"/>
  <c r="AC717" i="1"/>
  <c r="Y717" i="1"/>
  <c r="Z717" i="1"/>
  <c r="R717" i="1"/>
  <c r="AA717" i="1"/>
  <c r="T717" i="1"/>
  <c r="AB717" i="1"/>
  <c r="V717" i="1"/>
  <c r="W717" i="1"/>
  <c r="X717" i="1"/>
  <c r="S717" i="1"/>
  <c r="AC709" i="1"/>
  <c r="S709" i="1"/>
  <c r="V709" i="1"/>
  <c r="W709" i="1"/>
  <c r="X709" i="1"/>
  <c r="Y709" i="1"/>
  <c r="Z709" i="1"/>
  <c r="R709" i="1"/>
  <c r="AA709" i="1"/>
  <c r="T709" i="1"/>
  <c r="AB709" i="1"/>
  <c r="AC701" i="1"/>
  <c r="T701" i="1"/>
  <c r="AB701" i="1"/>
  <c r="V701" i="1"/>
  <c r="W701" i="1"/>
  <c r="X701" i="1"/>
  <c r="Y701" i="1"/>
  <c r="Z701" i="1"/>
  <c r="R701" i="1"/>
  <c r="AA701" i="1"/>
  <c r="S701" i="1"/>
  <c r="AC693" i="1"/>
  <c r="T693" i="1"/>
  <c r="AB693" i="1"/>
  <c r="V693" i="1"/>
  <c r="W693" i="1"/>
  <c r="X693" i="1"/>
  <c r="Y693" i="1"/>
  <c r="Z693" i="1"/>
  <c r="R693" i="1"/>
  <c r="AA693" i="1"/>
  <c r="S693" i="1"/>
  <c r="AC685" i="1"/>
  <c r="S685" i="1"/>
  <c r="Z685" i="1"/>
  <c r="R685" i="1"/>
  <c r="AA685" i="1"/>
  <c r="T685" i="1"/>
  <c r="AB685" i="1"/>
  <c r="V685" i="1"/>
  <c r="W685" i="1"/>
  <c r="X685" i="1"/>
  <c r="Y685" i="1"/>
  <c r="AC677" i="1"/>
  <c r="S677" i="1"/>
  <c r="X677" i="1"/>
  <c r="Y677" i="1"/>
  <c r="Z677" i="1"/>
  <c r="R677" i="1"/>
  <c r="AA677" i="1"/>
  <c r="T677" i="1"/>
  <c r="AB677" i="1"/>
  <c r="V677" i="1"/>
  <c r="W677" i="1"/>
  <c r="AC669" i="1"/>
  <c r="S669" i="1"/>
  <c r="T669" i="1"/>
  <c r="AB669" i="1"/>
  <c r="V669" i="1"/>
  <c r="W669" i="1"/>
  <c r="X669" i="1"/>
  <c r="Y669" i="1"/>
  <c r="Z669" i="1"/>
  <c r="R669" i="1"/>
  <c r="AA669" i="1"/>
  <c r="AC661" i="1"/>
  <c r="R661" i="1"/>
  <c r="AA661" i="1"/>
  <c r="T661" i="1"/>
  <c r="AB661" i="1"/>
  <c r="V661" i="1"/>
  <c r="W661" i="1"/>
  <c r="X661" i="1"/>
  <c r="Y661" i="1"/>
  <c r="Z661" i="1"/>
  <c r="S661" i="1"/>
  <c r="AC653" i="1"/>
  <c r="S653" i="1"/>
  <c r="X653" i="1"/>
  <c r="Y653" i="1"/>
  <c r="Z653" i="1"/>
  <c r="R653" i="1"/>
  <c r="AA653" i="1"/>
  <c r="T653" i="1"/>
  <c r="AB653" i="1"/>
  <c r="V653" i="1"/>
  <c r="W653" i="1"/>
  <c r="AC645" i="1"/>
  <c r="S645" i="1"/>
  <c r="Z645" i="1"/>
  <c r="R645" i="1"/>
  <c r="AA645" i="1"/>
  <c r="T645" i="1"/>
  <c r="AB645" i="1"/>
  <c r="V645" i="1"/>
  <c r="W645" i="1"/>
  <c r="X645" i="1"/>
  <c r="Y645" i="1"/>
  <c r="AC637" i="1"/>
  <c r="S637" i="1"/>
  <c r="R637" i="1"/>
  <c r="AA637" i="1"/>
  <c r="T637" i="1"/>
  <c r="AB637" i="1"/>
  <c r="V637" i="1"/>
  <c r="W637" i="1"/>
  <c r="X637" i="1"/>
  <c r="Y637" i="1"/>
  <c r="Z637" i="1"/>
  <c r="AC629" i="1"/>
  <c r="S629" i="1"/>
  <c r="V629" i="1"/>
  <c r="W629" i="1"/>
  <c r="X629" i="1"/>
  <c r="Y629" i="1"/>
  <c r="Z629" i="1"/>
  <c r="R629" i="1"/>
  <c r="AA629" i="1"/>
  <c r="T629" i="1"/>
  <c r="AB629" i="1"/>
  <c r="AC621" i="1"/>
  <c r="S621" i="1"/>
  <c r="X621" i="1"/>
  <c r="Y621" i="1"/>
  <c r="Z621" i="1"/>
  <c r="R621" i="1"/>
  <c r="AA621" i="1"/>
  <c r="T621" i="1"/>
  <c r="AB621" i="1"/>
  <c r="V621" i="1"/>
  <c r="W621" i="1"/>
  <c r="AC613" i="1"/>
  <c r="S613" i="1"/>
  <c r="R613" i="1"/>
  <c r="AA613" i="1"/>
  <c r="T613" i="1"/>
  <c r="AB613" i="1"/>
  <c r="V613" i="1"/>
  <c r="W613" i="1"/>
  <c r="X613" i="1"/>
  <c r="Y613" i="1"/>
  <c r="Z613" i="1"/>
  <c r="AC605" i="1"/>
  <c r="S605" i="1"/>
  <c r="Y605" i="1"/>
  <c r="Z605" i="1"/>
  <c r="R605" i="1"/>
  <c r="AA605" i="1"/>
  <c r="T605" i="1"/>
  <c r="AB605" i="1"/>
  <c r="V605" i="1"/>
  <c r="W605" i="1"/>
  <c r="X605" i="1"/>
  <c r="AC597" i="1"/>
  <c r="S597" i="1"/>
  <c r="W597" i="1"/>
  <c r="X597" i="1"/>
  <c r="Y597" i="1"/>
  <c r="Z597" i="1"/>
  <c r="R597" i="1"/>
  <c r="AA597" i="1"/>
  <c r="T597" i="1"/>
  <c r="AB597" i="1"/>
  <c r="V597" i="1"/>
  <c r="AC589" i="1"/>
  <c r="S589" i="1"/>
  <c r="X589" i="1"/>
  <c r="Y589" i="1"/>
  <c r="Z589" i="1"/>
  <c r="R589" i="1"/>
  <c r="AA589" i="1"/>
  <c r="T589" i="1"/>
  <c r="AB589" i="1"/>
  <c r="V589" i="1"/>
  <c r="W589" i="1"/>
  <c r="AC581" i="1"/>
  <c r="S581" i="1"/>
  <c r="T581" i="1"/>
  <c r="X581" i="1"/>
  <c r="Y581" i="1"/>
  <c r="Z581" i="1"/>
  <c r="AA581" i="1"/>
  <c r="R581" i="1"/>
  <c r="V581" i="1"/>
  <c r="AB581" i="1"/>
  <c r="W581" i="1"/>
  <c r="AC573" i="1"/>
  <c r="S573" i="1"/>
  <c r="V573" i="1"/>
  <c r="W573" i="1"/>
  <c r="Z573" i="1"/>
  <c r="AB573" i="1"/>
  <c r="AA573" i="1"/>
  <c r="T573" i="1"/>
  <c r="X573" i="1"/>
  <c r="Y573" i="1"/>
  <c r="R573" i="1"/>
  <c r="AC565" i="1"/>
  <c r="S565" i="1"/>
  <c r="AB565" i="1"/>
  <c r="W565" i="1"/>
  <c r="T565" i="1"/>
  <c r="X565" i="1"/>
  <c r="Y565" i="1"/>
  <c r="Z565" i="1"/>
  <c r="AA565" i="1"/>
  <c r="R565" i="1"/>
  <c r="V565" i="1"/>
  <c r="AC557" i="1"/>
  <c r="S557" i="1"/>
  <c r="T557" i="1"/>
  <c r="W557" i="1"/>
  <c r="X557" i="1"/>
  <c r="Y557" i="1"/>
  <c r="R557" i="1"/>
  <c r="V557" i="1"/>
  <c r="Z557" i="1"/>
  <c r="AB557" i="1"/>
  <c r="AA557" i="1"/>
  <c r="AC549" i="1"/>
  <c r="S549" i="1"/>
  <c r="X549" i="1"/>
  <c r="Y549" i="1"/>
  <c r="R549" i="1"/>
  <c r="Z549" i="1"/>
  <c r="AB549" i="1"/>
  <c r="AA549" i="1"/>
  <c r="T549" i="1"/>
  <c r="V549" i="1"/>
  <c r="W549" i="1"/>
  <c r="AC541" i="1"/>
  <c r="S541" i="1"/>
  <c r="W541" i="1"/>
  <c r="X541" i="1"/>
  <c r="Y541" i="1"/>
  <c r="AA541" i="1"/>
  <c r="R541" i="1"/>
  <c r="AB541" i="1"/>
  <c r="Z541" i="1"/>
  <c r="T541" i="1"/>
  <c r="V541" i="1"/>
  <c r="AC533" i="1"/>
  <c r="S533" i="1"/>
  <c r="V533" i="1"/>
  <c r="W533" i="1"/>
  <c r="X533" i="1"/>
  <c r="Y533" i="1"/>
  <c r="R533" i="1"/>
  <c r="Z533" i="1"/>
  <c r="AB533" i="1"/>
  <c r="AA533" i="1"/>
  <c r="T533" i="1"/>
  <c r="AC525" i="1"/>
  <c r="S525" i="1"/>
  <c r="W525" i="1"/>
  <c r="X525" i="1"/>
  <c r="Y525" i="1"/>
  <c r="R525" i="1"/>
  <c r="Z525" i="1"/>
  <c r="AB525" i="1"/>
  <c r="AA525" i="1"/>
  <c r="T525" i="1"/>
  <c r="V525" i="1"/>
  <c r="AC517" i="1"/>
  <c r="S517" i="1"/>
  <c r="X517" i="1"/>
  <c r="Y517" i="1"/>
  <c r="R517" i="1"/>
  <c r="Z517" i="1"/>
  <c r="AB517" i="1"/>
  <c r="AA517" i="1"/>
  <c r="T517" i="1"/>
  <c r="V517" i="1"/>
  <c r="W517" i="1"/>
  <c r="AC509" i="1"/>
  <c r="S509" i="1"/>
  <c r="R509" i="1"/>
  <c r="AB509" i="1"/>
  <c r="Z509" i="1"/>
  <c r="T509" i="1"/>
  <c r="V509" i="1"/>
  <c r="W509" i="1"/>
  <c r="X509" i="1"/>
  <c r="Y509" i="1"/>
  <c r="AA509" i="1"/>
  <c r="AC501" i="1"/>
  <c r="AB501" i="1"/>
  <c r="V501" i="1"/>
  <c r="X501" i="1"/>
  <c r="Z501" i="1"/>
  <c r="AA501" i="1"/>
  <c r="T501" i="1"/>
  <c r="W501" i="1"/>
  <c r="Y501" i="1"/>
  <c r="R501" i="1"/>
  <c r="S501" i="1"/>
  <c r="AC493" i="1"/>
  <c r="S493" i="1"/>
  <c r="X493" i="1"/>
  <c r="Y493" i="1"/>
  <c r="R493" i="1"/>
  <c r="Z493" i="1"/>
  <c r="AB493" i="1"/>
  <c r="AA493" i="1"/>
  <c r="T493" i="1"/>
  <c r="V493" i="1"/>
  <c r="W493" i="1"/>
  <c r="AC485" i="1"/>
  <c r="S485" i="1"/>
  <c r="W485" i="1"/>
  <c r="X485" i="1"/>
  <c r="Y485" i="1"/>
  <c r="R485" i="1"/>
  <c r="Z485" i="1"/>
  <c r="AB485" i="1"/>
  <c r="AA485" i="1"/>
  <c r="T485" i="1"/>
  <c r="V485" i="1"/>
  <c r="AC477" i="1"/>
  <c r="AB477" i="1"/>
  <c r="Z477" i="1"/>
  <c r="T477" i="1"/>
  <c r="V477" i="1"/>
  <c r="W477" i="1"/>
  <c r="X477" i="1"/>
  <c r="Y477" i="1"/>
  <c r="AA477" i="1"/>
  <c r="R477" i="1"/>
  <c r="S477" i="1"/>
  <c r="AC469" i="1"/>
  <c r="W469" i="1"/>
  <c r="X469" i="1"/>
  <c r="Y469" i="1"/>
  <c r="R469" i="1"/>
  <c r="Z469" i="1"/>
  <c r="AB469" i="1"/>
  <c r="AA469" i="1"/>
  <c r="T469" i="1"/>
  <c r="V469" i="1"/>
  <c r="S469" i="1"/>
  <c r="AC461" i="1"/>
  <c r="S461" i="1"/>
  <c r="X461" i="1"/>
  <c r="Y461" i="1"/>
  <c r="R461" i="1"/>
  <c r="Z461" i="1"/>
  <c r="AB461" i="1"/>
  <c r="AA461" i="1"/>
  <c r="T461" i="1"/>
  <c r="V461" i="1"/>
  <c r="W461" i="1"/>
  <c r="AC453" i="1"/>
  <c r="Z453" i="1"/>
  <c r="AB453" i="1"/>
  <c r="AA453" i="1"/>
  <c r="T453" i="1"/>
  <c r="V453" i="1"/>
  <c r="W453" i="1"/>
  <c r="X453" i="1"/>
  <c r="Y453" i="1"/>
  <c r="R453" i="1"/>
  <c r="S453" i="1"/>
  <c r="AC445" i="1"/>
  <c r="S445" i="1"/>
  <c r="AA445" i="1"/>
  <c r="R445" i="1"/>
  <c r="AB445" i="1"/>
  <c r="Z445" i="1"/>
  <c r="T445" i="1"/>
  <c r="V445" i="1"/>
  <c r="W445" i="1"/>
  <c r="X445" i="1"/>
  <c r="Y445" i="1"/>
  <c r="AC437" i="1"/>
  <c r="S437" i="1"/>
  <c r="V437" i="1"/>
  <c r="W437" i="1"/>
  <c r="X437" i="1"/>
  <c r="Y437" i="1"/>
  <c r="R437" i="1"/>
  <c r="Z437" i="1"/>
  <c r="AB437" i="1"/>
  <c r="AA437" i="1"/>
  <c r="T437" i="1"/>
  <c r="AC429" i="1"/>
  <c r="S429" i="1"/>
  <c r="Y429" i="1"/>
  <c r="R429" i="1"/>
  <c r="Z429" i="1"/>
  <c r="AB429" i="1"/>
  <c r="AA429" i="1"/>
  <c r="T429" i="1"/>
  <c r="V429" i="1"/>
  <c r="W429" i="1"/>
  <c r="X429" i="1"/>
  <c r="AC421" i="1"/>
  <c r="S421" i="1"/>
  <c r="R421" i="1"/>
  <c r="Z421" i="1"/>
  <c r="AB421" i="1"/>
  <c r="AA421" i="1"/>
  <c r="T421" i="1"/>
  <c r="V421" i="1"/>
  <c r="W421" i="1"/>
  <c r="X421" i="1"/>
  <c r="Y421" i="1"/>
  <c r="AC413" i="1"/>
  <c r="S413" i="1"/>
  <c r="T413" i="1"/>
  <c r="V413" i="1"/>
  <c r="W413" i="1"/>
  <c r="X413" i="1"/>
  <c r="Y413" i="1"/>
  <c r="AA413" i="1"/>
  <c r="R413" i="1"/>
  <c r="AB413" i="1"/>
  <c r="Z413" i="1"/>
  <c r="AC405" i="1"/>
  <c r="S405" i="1"/>
  <c r="Z405" i="1"/>
  <c r="AB405" i="1"/>
  <c r="AA405" i="1"/>
  <c r="T405" i="1"/>
  <c r="V405" i="1"/>
  <c r="W405" i="1"/>
  <c r="X405" i="1"/>
  <c r="Y405" i="1"/>
  <c r="R405" i="1"/>
  <c r="AC397" i="1"/>
  <c r="S397" i="1"/>
  <c r="W397" i="1"/>
  <c r="X397" i="1"/>
  <c r="Y397" i="1"/>
  <c r="R397" i="1"/>
  <c r="Z397" i="1"/>
  <c r="AB397" i="1"/>
  <c r="AA397" i="1"/>
  <c r="T397" i="1"/>
  <c r="V397" i="1"/>
  <c r="AC389" i="1"/>
  <c r="S389" i="1"/>
  <c r="T389" i="1"/>
  <c r="V389" i="1"/>
  <c r="W389" i="1"/>
  <c r="X389" i="1"/>
  <c r="Y389" i="1"/>
  <c r="R389" i="1"/>
  <c r="Z389" i="1"/>
  <c r="AA389" i="1"/>
  <c r="AB389" i="1"/>
  <c r="AC381" i="1"/>
  <c r="S381" i="1"/>
  <c r="W381" i="1"/>
  <c r="X381" i="1"/>
  <c r="Y381" i="1"/>
  <c r="AA381" i="1"/>
  <c r="R381" i="1"/>
  <c r="AB381" i="1"/>
  <c r="Z381" i="1"/>
  <c r="T381" i="1"/>
  <c r="V381" i="1"/>
  <c r="AC373" i="1"/>
  <c r="S373" i="1"/>
  <c r="R373" i="1"/>
  <c r="Z373" i="1"/>
  <c r="AB373" i="1"/>
  <c r="AA373" i="1"/>
  <c r="T373" i="1"/>
  <c r="V373" i="1"/>
  <c r="W373" i="1"/>
  <c r="X373" i="1"/>
  <c r="Y373" i="1"/>
  <c r="AC365" i="1"/>
  <c r="S365" i="1"/>
  <c r="Y365" i="1"/>
  <c r="R365" i="1"/>
  <c r="Z365" i="1"/>
  <c r="AB365" i="1"/>
  <c r="AA365" i="1"/>
  <c r="T365" i="1"/>
  <c r="V365" i="1"/>
  <c r="W365" i="1"/>
  <c r="X365" i="1"/>
  <c r="AC357" i="1"/>
  <c r="S357" i="1"/>
  <c r="W357" i="1"/>
  <c r="Z357" i="1"/>
  <c r="R357" i="1"/>
  <c r="AA357" i="1"/>
  <c r="AB357" i="1"/>
  <c r="T357" i="1"/>
  <c r="X357" i="1"/>
  <c r="V357" i="1"/>
  <c r="Y357" i="1"/>
  <c r="AC349" i="1"/>
  <c r="S349" i="1"/>
  <c r="W349" i="1"/>
  <c r="Z349" i="1"/>
  <c r="R349" i="1"/>
  <c r="AA349" i="1"/>
  <c r="AB349" i="1"/>
  <c r="T349" i="1"/>
  <c r="X349" i="1"/>
  <c r="V349" i="1"/>
  <c r="Y349" i="1"/>
  <c r="AC341" i="1"/>
  <c r="S341" i="1"/>
  <c r="X341" i="1"/>
  <c r="V341" i="1"/>
  <c r="Y341" i="1"/>
  <c r="W341" i="1"/>
  <c r="Z341" i="1"/>
  <c r="R341" i="1"/>
  <c r="AA341" i="1"/>
  <c r="AB341" i="1"/>
  <c r="T341" i="1"/>
  <c r="AC333" i="1"/>
  <c r="S333" i="1"/>
  <c r="AA333" i="1"/>
  <c r="AB333" i="1"/>
  <c r="V333" i="1"/>
  <c r="T333" i="1"/>
  <c r="W333" i="1"/>
  <c r="X333" i="1"/>
  <c r="Y333" i="1"/>
  <c r="Z333" i="1"/>
  <c r="R333" i="1"/>
  <c r="AC325" i="1"/>
  <c r="S325" i="1"/>
  <c r="X325" i="1"/>
  <c r="Y325" i="1"/>
  <c r="Z325" i="1"/>
  <c r="R325" i="1"/>
  <c r="AA325" i="1"/>
  <c r="AB325" i="1"/>
  <c r="V325" i="1"/>
  <c r="T325" i="1"/>
  <c r="W325" i="1"/>
  <c r="AC317" i="1"/>
  <c r="S317" i="1"/>
  <c r="Z317" i="1"/>
  <c r="R317" i="1"/>
  <c r="AA317" i="1"/>
  <c r="AB317" i="1"/>
  <c r="V317" i="1"/>
  <c r="T317" i="1"/>
  <c r="W317" i="1"/>
  <c r="X317" i="1"/>
  <c r="Y317" i="1"/>
  <c r="AC309" i="1"/>
  <c r="S309" i="1"/>
  <c r="Y309" i="1"/>
  <c r="Z309" i="1"/>
  <c r="R309" i="1"/>
  <c r="AA309" i="1"/>
  <c r="AB309" i="1"/>
  <c r="V309" i="1"/>
  <c r="T309" i="1"/>
  <c r="W309" i="1"/>
  <c r="X309" i="1"/>
  <c r="AC301" i="1"/>
  <c r="R301" i="1"/>
  <c r="AA301" i="1"/>
  <c r="AB301" i="1"/>
  <c r="V301" i="1"/>
  <c r="T301" i="1"/>
  <c r="W301" i="1"/>
  <c r="X301" i="1"/>
  <c r="Y301" i="1"/>
  <c r="Z301" i="1"/>
  <c r="S301" i="1"/>
  <c r="AC293" i="1"/>
  <c r="R293" i="1"/>
  <c r="AA293" i="1"/>
  <c r="AB293" i="1"/>
  <c r="V293" i="1"/>
  <c r="T293" i="1"/>
  <c r="W293" i="1"/>
  <c r="X293" i="1"/>
  <c r="Y293" i="1"/>
  <c r="Z293" i="1"/>
  <c r="S293" i="1"/>
  <c r="AC285" i="1"/>
  <c r="S285" i="1"/>
  <c r="X285" i="1"/>
  <c r="Y285" i="1"/>
  <c r="Z285" i="1"/>
  <c r="R285" i="1"/>
  <c r="AA285" i="1"/>
  <c r="AB285" i="1"/>
  <c r="V285" i="1"/>
  <c r="T285" i="1"/>
  <c r="W285" i="1"/>
  <c r="AC277" i="1"/>
  <c r="S277" i="1"/>
  <c r="AB277" i="1"/>
  <c r="V277" i="1"/>
  <c r="T277" i="1"/>
  <c r="W277" i="1"/>
  <c r="X277" i="1"/>
  <c r="Y277" i="1"/>
  <c r="Z277" i="1"/>
  <c r="R277" i="1"/>
  <c r="AA277" i="1"/>
  <c r="AC269" i="1"/>
  <c r="S269" i="1"/>
  <c r="AB269" i="1"/>
  <c r="V269" i="1"/>
  <c r="T269" i="1"/>
  <c r="W269" i="1"/>
  <c r="X269" i="1"/>
  <c r="Y269" i="1"/>
  <c r="Z269" i="1"/>
  <c r="R269" i="1"/>
  <c r="AA269" i="1"/>
  <c r="AC261" i="1"/>
  <c r="S261" i="1"/>
  <c r="V261" i="1"/>
  <c r="T261" i="1"/>
  <c r="W261" i="1"/>
  <c r="X261" i="1"/>
  <c r="Y261" i="1"/>
  <c r="Z261" i="1"/>
  <c r="R261" i="1"/>
  <c r="AA261" i="1"/>
  <c r="AB261" i="1"/>
  <c r="AC253" i="1"/>
  <c r="S253" i="1"/>
  <c r="X253" i="1"/>
  <c r="Y253" i="1"/>
  <c r="Z253" i="1"/>
  <c r="R253" i="1"/>
  <c r="AA253" i="1"/>
  <c r="AB253" i="1"/>
  <c r="V253" i="1"/>
  <c r="T253" i="1"/>
  <c r="W253" i="1"/>
  <c r="AC245" i="1"/>
  <c r="S245" i="1"/>
  <c r="R245" i="1"/>
  <c r="AA245" i="1"/>
  <c r="AB245" i="1"/>
  <c r="Z245" i="1"/>
  <c r="T245" i="1"/>
  <c r="V245" i="1"/>
  <c r="W245" i="1"/>
  <c r="Y245" i="1"/>
  <c r="X245" i="1"/>
  <c r="AC237" i="1"/>
  <c r="S237" i="1"/>
  <c r="W237" i="1"/>
  <c r="T237" i="1"/>
  <c r="X237" i="1"/>
  <c r="Z237" i="1"/>
  <c r="R237" i="1"/>
  <c r="AA237" i="1"/>
  <c r="AB237" i="1"/>
  <c r="V237" i="1"/>
  <c r="Y237" i="1"/>
  <c r="AC229" i="1"/>
  <c r="S229" i="1"/>
  <c r="V229" i="1"/>
  <c r="W229" i="1"/>
  <c r="T229" i="1"/>
  <c r="X229" i="1"/>
  <c r="Y229" i="1"/>
  <c r="Z229" i="1"/>
  <c r="R229" i="1"/>
  <c r="AA229" i="1"/>
  <c r="AB229" i="1"/>
  <c r="AC221" i="1"/>
  <c r="S221" i="1"/>
  <c r="R221" i="1"/>
  <c r="AA221" i="1"/>
  <c r="AB221" i="1"/>
  <c r="T221" i="1"/>
  <c r="W221" i="1"/>
  <c r="V221" i="1"/>
  <c r="X221" i="1"/>
  <c r="Y221" i="1"/>
  <c r="Z221" i="1"/>
  <c r="AC213" i="1"/>
  <c r="S213" i="1"/>
  <c r="AA213" i="1"/>
  <c r="AB213" i="1"/>
  <c r="T213" i="1"/>
  <c r="W213" i="1"/>
  <c r="V213" i="1"/>
  <c r="X213" i="1"/>
  <c r="Y213" i="1"/>
  <c r="Z213" i="1"/>
  <c r="R213" i="1"/>
  <c r="AC205" i="1"/>
  <c r="S205" i="1"/>
  <c r="R205" i="1"/>
  <c r="AA205" i="1"/>
  <c r="AB205" i="1"/>
  <c r="T205" i="1"/>
  <c r="W205" i="1"/>
  <c r="V205" i="1"/>
  <c r="X205" i="1"/>
  <c r="Y205" i="1"/>
  <c r="Z205" i="1"/>
  <c r="AC197" i="1"/>
  <c r="S197" i="1"/>
  <c r="V197" i="1"/>
  <c r="W197" i="1"/>
  <c r="T197" i="1"/>
  <c r="X197" i="1"/>
  <c r="Y197" i="1"/>
  <c r="Z197" i="1"/>
  <c r="R197" i="1"/>
  <c r="AA197" i="1"/>
  <c r="AB197" i="1"/>
  <c r="AC189" i="1"/>
  <c r="S189" i="1"/>
  <c r="W189" i="1"/>
  <c r="V189" i="1"/>
  <c r="X189" i="1"/>
  <c r="Y189" i="1"/>
  <c r="Z189" i="1"/>
  <c r="R189" i="1"/>
  <c r="AA189" i="1"/>
  <c r="AB189" i="1"/>
  <c r="T189" i="1"/>
  <c r="AC181" i="1"/>
  <c r="S181" i="1"/>
  <c r="AB181" i="1"/>
  <c r="T181" i="1"/>
  <c r="W181" i="1"/>
  <c r="V181" i="1"/>
  <c r="X181" i="1"/>
  <c r="Y181" i="1"/>
  <c r="Z181" i="1"/>
  <c r="R181" i="1"/>
  <c r="AA181" i="1"/>
  <c r="AC173" i="1"/>
  <c r="S173" i="1"/>
  <c r="AA173" i="1"/>
  <c r="AB173" i="1"/>
  <c r="T173" i="1"/>
  <c r="W173" i="1"/>
  <c r="V173" i="1"/>
  <c r="X173" i="1"/>
  <c r="Y173" i="1"/>
  <c r="Z173" i="1"/>
  <c r="R173" i="1"/>
  <c r="AC165" i="1"/>
  <c r="S165" i="1"/>
  <c r="AA165" i="1"/>
  <c r="AB165" i="1"/>
  <c r="W165" i="1"/>
  <c r="T165" i="1"/>
  <c r="X165" i="1"/>
  <c r="Y165" i="1"/>
  <c r="Z165" i="1"/>
  <c r="R165" i="1"/>
  <c r="AC157" i="1"/>
  <c r="S157" i="1"/>
  <c r="X157" i="1"/>
  <c r="Y157" i="1"/>
  <c r="Z157" i="1"/>
  <c r="R157" i="1"/>
  <c r="AA157" i="1"/>
  <c r="AB157" i="1"/>
  <c r="T157" i="1"/>
  <c r="V157" i="1"/>
  <c r="W157" i="1"/>
  <c r="AC149" i="1"/>
  <c r="S149" i="1"/>
  <c r="X149" i="1"/>
  <c r="Y149" i="1"/>
  <c r="AA149" i="1"/>
  <c r="R149" i="1"/>
  <c r="V149" i="1"/>
  <c r="Z149" i="1"/>
  <c r="AB149" i="1"/>
  <c r="W149" i="1"/>
  <c r="T149" i="1"/>
  <c r="AC141" i="1"/>
  <c r="S141" i="1"/>
  <c r="X141" i="1"/>
  <c r="Y141" i="1"/>
  <c r="R141" i="1"/>
  <c r="V141" i="1"/>
  <c r="Z141" i="1"/>
  <c r="AB141" i="1"/>
  <c r="AA141" i="1"/>
  <c r="T141" i="1"/>
  <c r="W141" i="1"/>
  <c r="AC133" i="1"/>
  <c r="S133" i="1"/>
  <c r="R133" i="1"/>
  <c r="Z133" i="1"/>
  <c r="AB133" i="1"/>
  <c r="AA133" i="1"/>
  <c r="T133" i="1"/>
  <c r="V133" i="1"/>
  <c r="W133" i="1"/>
  <c r="X133" i="1"/>
  <c r="Y133" i="1"/>
  <c r="AC125" i="1"/>
  <c r="S125" i="1"/>
  <c r="Y125" i="1"/>
  <c r="R125" i="1"/>
  <c r="Z125" i="1"/>
  <c r="AB125" i="1"/>
  <c r="AA125" i="1"/>
  <c r="T125" i="1"/>
  <c r="V125" i="1"/>
  <c r="W125" i="1"/>
  <c r="X125" i="1"/>
  <c r="AC117" i="1"/>
  <c r="S117" i="1"/>
  <c r="X117" i="1"/>
  <c r="Y117" i="1"/>
  <c r="R117" i="1"/>
  <c r="Z117" i="1"/>
  <c r="AB117" i="1"/>
  <c r="AA117" i="1"/>
  <c r="T117" i="1"/>
  <c r="V117" i="1"/>
  <c r="W117" i="1"/>
  <c r="AC109" i="1"/>
  <c r="S109" i="1"/>
  <c r="AA109" i="1"/>
  <c r="R109" i="1"/>
  <c r="AB109" i="1"/>
  <c r="Z109" i="1"/>
  <c r="T109" i="1"/>
  <c r="V109" i="1"/>
  <c r="W109" i="1"/>
  <c r="X109" i="1"/>
  <c r="Y109" i="1"/>
  <c r="AC101" i="1"/>
  <c r="S101" i="1"/>
  <c r="R101" i="1"/>
  <c r="Z101" i="1"/>
  <c r="AB101" i="1"/>
  <c r="AA101" i="1"/>
  <c r="T101" i="1"/>
  <c r="V101" i="1"/>
  <c r="W101" i="1"/>
  <c r="X101" i="1"/>
  <c r="Y101" i="1"/>
  <c r="AC93" i="1"/>
  <c r="S93" i="1"/>
  <c r="X93" i="1"/>
  <c r="Y93" i="1"/>
  <c r="R93" i="1"/>
  <c r="Z93" i="1"/>
  <c r="AB93" i="1"/>
  <c r="AA93" i="1"/>
  <c r="T93" i="1"/>
  <c r="V93" i="1"/>
  <c r="W93" i="1"/>
  <c r="AC85" i="1"/>
  <c r="AB85" i="1"/>
  <c r="AA85" i="1"/>
  <c r="T85" i="1"/>
  <c r="V85" i="1"/>
  <c r="W85" i="1"/>
  <c r="X85" i="1"/>
  <c r="Y85" i="1"/>
  <c r="R85" i="1"/>
  <c r="Z85" i="1"/>
  <c r="S85" i="1"/>
  <c r="AC77" i="1"/>
  <c r="S77" i="1"/>
  <c r="AA77" i="1"/>
  <c r="Z77" i="1"/>
  <c r="AB77" i="1"/>
  <c r="R77" i="1"/>
  <c r="T77" i="1"/>
  <c r="V77" i="1"/>
  <c r="W77" i="1"/>
  <c r="X77" i="1"/>
  <c r="Y77" i="1"/>
  <c r="AC69" i="1"/>
  <c r="S69" i="1"/>
  <c r="Y69" i="1"/>
  <c r="R69" i="1"/>
  <c r="Z69" i="1"/>
  <c r="AB69" i="1"/>
  <c r="AA69" i="1"/>
  <c r="T69" i="1"/>
  <c r="V69" i="1"/>
  <c r="W69" i="1"/>
  <c r="X69" i="1"/>
  <c r="AC61" i="1"/>
  <c r="V61" i="1"/>
  <c r="W61" i="1"/>
  <c r="X61" i="1"/>
  <c r="Y61" i="1"/>
  <c r="R61" i="1"/>
  <c r="Z61" i="1"/>
  <c r="AB61" i="1"/>
  <c r="AA61" i="1"/>
  <c r="T61" i="1"/>
  <c r="S61" i="1"/>
  <c r="AC53" i="1"/>
  <c r="R53" i="1"/>
  <c r="Z53" i="1"/>
  <c r="AB53" i="1"/>
  <c r="AA53" i="1"/>
  <c r="T53" i="1"/>
  <c r="V53" i="1"/>
  <c r="W53" i="1"/>
  <c r="X53" i="1"/>
  <c r="Y53" i="1"/>
  <c r="S53" i="1"/>
  <c r="AC45" i="1"/>
  <c r="S45" i="1"/>
  <c r="AA45" i="1"/>
  <c r="AB45" i="1"/>
  <c r="Y45" i="1"/>
  <c r="R45" i="1"/>
  <c r="Z45" i="1"/>
  <c r="T45" i="1"/>
  <c r="V45" i="1"/>
  <c r="W45" i="1"/>
  <c r="X45" i="1"/>
  <c r="AC37" i="1"/>
  <c r="AB37" i="1"/>
  <c r="Y37" i="1"/>
  <c r="R37" i="1"/>
  <c r="Z37" i="1"/>
  <c r="T37" i="1"/>
  <c r="V37" i="1"/>
  <c r="W37" i="1"/>
  <c r="X37" i="1"/>
  <c r="AA37" i="1"/>
  <c r="S37" i="1"/>
  <c r="AC29" i="1"/>
  <c r="S29" i="1"/>
  <c r="Z29" i="1"/>
  <c r="R29" i="1"/>
  <c r="AA29" i="1"/>
  <c r="AB29" i="1"/>
  <c r="T29" i="1"/>
  <c r="V29" i="1"/>
  <c r="W29" i="1"/>
  <c r="Y29" i="1"/>
  <c r="X29" i="1"/>
  <c r="AC21" i="1"/>
  <c r="S21" i="1"/>
  <c r="AA21" i="1"/>
  <c r="AB21" i="1"/>
  <c r="T21" i="1"/>
  <c r="V21" i="1"/>
  <c r="W21" i="1"/>
  <c r="Y21" i="1"/>
  <c r="X21" i="1"/>
  <c r="Z21" i="1"/>
  <c r="R21" i="1"/>
  <c r="AC3626" i="1"/>
  <c r="S3626" i="1"/>
  <c r="R3626" i="1"/>
  <c r="AB3626" i="1"/>
  <c r="T3626" i="1"/>
  <c r="AA3626" i="1"/>
  <c r="V3626" i="1"/>
  <c r="W3626" i="1"/>
  <c r="X3626" i="1"/>
  <c r="Y3626" i="1"/>
  <c r="Z3626" i="1"/>
  <c r="AC3562" i="1"/>
  <c r="Z3562" i="1"/>
  <c r="X3562" i="1"/>
  <c r="Y3562" i="1"/>
  <c r="R3562" i="1"/>
  <c r="AB3562" i="1"/>
  <c r="T3562" i="1"/>
  <c r="AA3562" i="1"/>
  <c r="V3562" i="1"/>
  <c r="W3562" i="1"/>
  <c r="S3562" i="1"/>
  <c r="AC3506" i="1"/>
  <c r="S3506" i="1"/>
  <c r="Y3506" i="1"/>
  <c r="R3506" i="1"/>
  <c r="AA3506" i="1"/>
  <c r="T3506" i="1"/>
  <c r="AB3506" i="1"/>
  <c r="V3506" i="1"/>
  <c r="Z3506" i="1"/>
  <c r="W3506" i="1"/>
  <c r="X3506" i="1"/>
  <c r="AC3434" i="1"/>
  <c r="S3434" i="1"/>
  <c r="AB3434" i="1"/>
  <c r="T3434" i="1"/>
  <c r="AA3434" i="1"/>
  <c r="Z3434" i="1"/>
  <c r="V3434" i="1"/>
  <c r="W3434" i="1"/>
  <c r="X3434" i="1"/>
  <c r="Y3434" i="1"/>
  <c r="R3434" i="1"/>
  <c r="AC3370" i="1"/>
  <c r="S3370" i="1"/>
  <c r="T3370" i="1"/>
  <c r="X3370" i="1"/>
  <c r="Y3370" i="1"/>
  <c r="V3370" i="1"/>
  <c r="AB3370" i="1"/>
  <c r="W3370" i="1"/>
  <c r="Z3370" i="1"/>
  <c r="R3370" i="1"/>
  <c r="AA3370" i="1"/>
  <c r="AC3306" i="1"/>
  <c r="S3306" i="1"/>
  <c r="R3306" i="1"/>
  <c r="AA3306" i="1"/>
  <c r="AB3306" i="1"/>
  <c r="V3306" i="1"/>
  <c r="T3306" i="1"/>
  <c r="W3306" i="1"/>
  <c r="X3306" i="1"/>
  <c r="Y3306" i="1"/>
  <c r="Z3306" i="1"/>
  <c r="AC3242" i="1"/>
  <c r="S3242" i="1"/>
  <c r="X3242" i="1"/>
  <c r="Y3242" i="1"/>
  <c r="Z3242" i="1"/>
  <c r="R3242" i="1"/>
  <c r="AA3242" i="1"/>
  <c r="AB3242" i="1"/>
  <c r="V3242" i="1"/>
  <c r="T3242" i="1"/>
  <c r="W3242" i="1"/>
  <c r="AC3186" i="1"/>
  <c r="S3186" i="1"/>
  <c r="X3186" i="1"/>
  <c r="Y3186" i="1"/>
  <c r="Z3186" i="1"/>
  <c r="R3186" i="1"/>
  <c r="AA3186" i="1"/>
  <c r="AB3186" i="1"/>
  <c r="V3186" i="1"/>
  <c r="T3186" i="1"/>
  <c r="W3186" i="1"/>
  <c r="AC3138" i="1"/>
  <c r="S3138" i="1"/>
  <c r="R3138" i="1"/>
  <c r="AA3138" i="1"/>
  <c r="AB3138" i="1"/>
  <c r="V3138" i="1"/>
  <c r="T3138" i="1"/>
  <c r="W3138" i="1"/>
  <c r="X3138" i="1"/>
  <c r="Y3138" i="1"/>
  <c r="Z3138" i="1"/>
  <c r="AC3074" i="1"/>
  <c r="S3074" i="1"/>
  <c r="W3074" i="1"/>
  <c r="X3074" i="1"/>
  <c r="Y3074" i="1"/>
  <c r="Z3074" i="1"/>
  <c r="R3074" i="1"/>
  <c r="AA3074" i="1"/>
  <c r="AB3074" i="1"/>
  <c r="V3074" i="1"/>
  <c r="T3074" i="1"/>
  <c r="AC3010" i="1"/>
  <c r="S3010" i="1"/>
  <c r="R3010" i="1"/>
  <c r="AA3010" i="1"/>
  <c r="AB3010" i="1"/>
  <c r="V3010" i="1"/>
  <c r="T3010" i="1"/>
  <c r="W3010" i="1"/>
  <c r="X3010" i="1"/>
  <c r="Y3010" i="1"/>
  <c r="Z3010" i="1"/>
  <c r="AC2946" i="1"/>
  <c r="S2946" i="1"/>
  <c r="W2946" i="1"/>
  <c r="X2946" i="1"/>
  <c r="AA2946" i="1"/>
  <c r="AB2946" i="1"/>
  <c r="T2946" i="1"/>
  <c r="R2946" i="1"/>
  <c r="V2946" i="1"/>
  <c r="Y2946" i="1"/>
  <c r="Z2946" i="1"/>
  <c r="AC2882" i="1"/>
  <c r="S2882" i="1"/>
  <c r="R2882" i="1"/>
  <c r="AA2882" i="1"/>
  <c r="T2882" i="1"/>
  <c r="AB2882" i="1"/>
  <c r="V2882" i="1"/>
  <c r="W2882" i="1"/>
  <c r="X2882" i="1"/>
  <c r="Y2882" i="1"/>
  <c r="Z2882" i="1"/>
  <c r="AC2818" i="1"/>
  <c r="X2818" i="1"/>
  <c r="Y2818" i="1"/>
  <c r="Z2818" i="1"/>
  <c r="R2818" i="1"/>
  <c r="AA2818" i="1"/>
  <c r="T2818" i="1"/>
  <c r="AB2818" i="1"/>
  <c r="V2818" i="1"/>
  <c r="W2818" i="1"/>
  <c r="S2818" i="1"/>
  <c r="AC2754" i="1"/>
  <c r="S2754" i="1"/>
  <c r="R2754" i="1"/>
  <c r="AA2754" i="1"/>
  <c r="T2754" i="1"/>
  <c r="AB2754" i="1"/>
  <c r="V2754" i="1"/>
  <c r="W2754" i="1"/>
  <c r="Y2754" i="1"/>
  <c r="Z2754" i="1"/>
  <c r="X2754" i="1"/>
  <c r="AC2690" i="1"/>
  <c r="S2690" i="1"/>
  <c r="Z2690" i="1"/>
  <c r="R2690" i="1"/>
  <c r="AA2690" i="1"/>
  <c r="T2690" i="1"/>
  <c r="AB2690" i="1"/>
  <c r="V2690" i="1"/>
  <c r="W2690" i="1"/>
  <c r="X2690" i="1"/>
  <c r="Y2690" i="1"/>
  <c r="AC2626" i="1"/>
  <c r="S2626" i="1"/>
  <c r="Z2626" i="1"/>
  <c r="R2626" i="1"/>
  <c r="AA2626" i="1"/>
  <c r="T2626" i="1"/>
  <c r="AB2626" i="1"/>
  <c r="V2626" i="1"/>
  <c r="W2626" i="1"/>
  <c r="X2626" i="1"/>
  <c r="Y2626" i="1"/>
  <c r="AC2562" i="1"/>
  <c r="S2562" i="1"/>
  <c r="W2562" i="1"/>
  <c r="X2562" i="1"/>
  <c r="Y2562" i="1"/>
  <c r="R2562" i="1"/>
  <c r="V2562" i="1"/>
  <c r="Z2562" i="1"/>
  <c r="AB2562" i="1"/>
  <c r="AA2562" i="1"/>
  <c r="T2562" i="1"/>
  <c r="AC2498" i="1"/>
  <c r="S2498" i="1"/>
  <c r="R2498" i="1"/>
  <c r="Z2498" i="1"/>
  <c r="AB2498" i="1"/>
  <c r="AA2498" i="1"/>
  <c r="T2498" i="1"/>
  <c r="V2498" i="1"/>
  <c r="W2498" i="1"/>
  <c r="X2498" i="1"/>
  <c r="Y2498" i="1"/>
  <c r="AC2434" i="1"/>
  <c r="S2434" i="1"/>
  <c r="Y2434" i="1"/>
  <c r="R2434" i="1"/>
  <c r="Z2434" i="1"/>
  <c r="AB2434" i="1"/>
  <c r="AA2434" i="1"/>
  <c r="T2434" i="1"/>
  <c r="V2434" i="1"/>
  <c r="W2434" i="1"/>
  <c r="X2434" i="1"/>
  <c r="AC2402" i="1"/>
  <c r="S2402" i="1"/>
  <c r="W2402" i="1"/>
  <c r="X2402" i="1"/>
  <c r="Y2402" i="1"/>
  <c r="R2402" i="1"/>
  <c r="Z2402" i="1"/>
  <c r="AB2402" i="1"/>
  <c r="AA2402" i="1"/>
  <c r="T2402" i="1"/>
  <c r="V2402" i="1"/>
  <c r="AC3649" i="1"/>
  <c r="S3649" i="1"/>
  <c r="V3649" i="1"/>
  <c r="X3649" i="1"/>
  <c r="W3649" i="1"/>
  <c r="AA3649" i="1"/>
  <c r="T3649" i="1"/>
  <c r="Y3649" i="1"/>
  <c r="R3649" i="1"/>
  <c r="Z3649" i="1"/>
  <c r="AB3649" i="1"/>
  <c r="AC3601" i="1"/>
  <c r="S3601" i="1"/>
  <c r="AB3601" i="1"/>
  <c r="V3601" i="1"/>
  <c r="X3601" i="1"/>
  <c r="W3601" i="1"/>
  <c r="T3601" i="1"/>
  <c r="Y3601" i="1"/>
  <c r="Z3601" i="1"/>
  <c r="R3601" i="1"/>
  <c r="AA3601" i="1"/>
  <c r="AC3545" i="1"/>
  <c r="S3545" i="1"/>
  <c r="R3545" i="1"/>
  <c r="AA3545" i="1"/>
  <c r="AB3545" i="1"/>
  <c r="W3545" i="1"/>
  <c r="X3545" i="1"/>
  <c r="V3545" i="1"/>
  <c r="Y3545" i="1"/>
  <c r="T3545" i="1"/>
  <c r="Z3545" i="1"/>
  <c r="AC3489" i="1"/>
  <c r="R3489" i="1"/>
  <c r="AA3489" i="1"/>
  <c r="AB3489" i="1"/>
  <c r="V3489" i="1"/>
  <c r="X3489" i="1"/>
  <c r="W3489" i="1"/>
  <c r="T3489" i="1"/>
  <c r="Y3489" i="1"/>
  <c r="Z3489" i="1"/>
  <c r="S3489" i="1"/>
  <c r="AC3441" i="1"/>
  <c r="S3441" i="1"/>
  <c r="X3441" i="1"/>
  <c r="W3441" i="1"/>
  <c r="Y3441" i="1"/>
  <c r="Z3441" i="1"/>
  <c r="R3441" i="1"/>
  <c r="AA3441" i="1"/>
  <c r="AB3441" i="1"/>
  <c r="T3441" i="1"/>
  <c r="V3441" i="1"/>
  <c r="AC3377" i="1"/>
  <c r="S3377" i="1"/>
  <c r="Y3377" i="1"/>
  <c r="W3377" i="1"/>
  <c r="Z3377" i="1"/>
  <c r="T3377" i="1"/>
  <c r="V3377" i="1"/>
  <c r="X3377" i="1"/>
  <c r="R3377" i="1"/>
  <c r="AA3377" i="1"/>
  <c r="AB3377" i="1"/>
  <c r="AC3313" i="1"/>
  <c r="S3313" i="1"/>
  <c r="T3313" i="1"/>
  <c r="V3313" i="1"/>
  <c r="X3313" i="1"/>
  <c r="Y3313" i="1"/>
  <c r="W3313" i="1"/>
  <c r="Z3313" i="1"/>
  <c r="R3313" i="1"/>
  <c r="AA3313" i="1"/>
  <c r="AB3313" i="1"/>
  <c r="AC3249" i="1"/>
  <c r="S3249" i="1"/>
  <c r="R3249" i="1"/>
  <c r="AA3249" i="1"/>
  <c r="AB3249" i="1"/>
  <c r="T3249" i="1"/>
  <c r="V3249" i="1"/>
  <c r="X3249" i="1"/>
  <c r="Y3249" i="1"/>
  <c r="W3249" i="1"/>
  <c r="Z3249" i="1"/>
  <c r="AC3193" i="1"/>
  <c r="S3193" i="1"/>
  <c r="Z3193" i="1"/>
  <c r="R3193" i="1"/>
  <c r="AA3193" i="1"/>
  <c r="AB3193" i="1"/>
  <c r="T3193" i="1"/>
  <c r="V3193" i="1"/>
  <c r="W3193" i="1"/>
  <c r="Y3193" i="1"/>
  <c r="X3193" i="1"/>
  <c r="AC3137" i="1"/>
  <c r="S3137" i="1"/>
  <c r="V3137" i="1"/>
  <c r="W3137" i="1"/>
  <c r="Y3137" i="1"/>
  <c r="X3137" i="1"/>
  <c r="Z3137" i="1"/>
  <c r="R3137" i="1"/>
  <c r="AA3137" i="1"/>
  <c r="AB3137" i="1"/>
  <c r="T3137" i="1"/>
  <c r="AC3081" i="1"/>
  <c r="Y3081" i="1"/>
  <c r="X3081" i="1"/>
  <c r="Z3081" i="1"/>
  <c r="R3081" i="1"/>
  <c r="AA3081" i="1"/>
  <c r="AB3081" i="1"/>
  <c r="T3081" i="1"/>
  <c r="V3081" i="1"/>
  <c r="W3081" i="1"/>
  <c r="S3081" i="1"/>
  <c r="AC3033" i="1"/>
  <c r="S3033" i="1"/>
  <c r="W3033" i="1"/>
  <c r="Y3033" i="1"/>
  <c r="X3033" i="1"/>
  <c r="Z3033" i="1"/>
  <c r="R3033" i="1"/>
  <c r="AA3033" i="1"/>
  <c r="AB3033" i="1"/>
  <c r="T3033" i="1"/>
  <c r="V3033" i="1"/>
  <c r="AC2937" i="1"/>
  <c r="S2937" i="1"/>
  <c r="R2937" i="1"/>
  <c r="V2937" i="1"/>
  <c r="X2937" i="1"/>
  <c r="W2937" i="1"/>
  <c r="Y2937" i="1"/>
  <c r="AB2937" i="1"/>
  <c r="T2937" i="1"/>
  <c r="Z2937" i="1"/>
  <c r="AA2937" i="1"/>
  <c r="AC3661" i="1"/>
  <c r="S3661" i="1"/>
  <c r="Y3661" i="1"/>
  <c r="V3661" i="1"/>
  <c r="W3661" i="1"/>
  <c r="X3661" i="1"/>
  <c r="R3661" i="1"/>
  <c r="Z3661" i="1"/>
  <c r="AB3661" i="1"/>
  <c r="AA3661" i="1"/>
  <c r="T3661" i="1"/>
  <c r="AC3637" i="1"/>
  <c r="S3637" i="1"/>
  <c r="T3637" i="1"/>
  <c r="V3637" i="1"/>
  <c r="X3637" i="1"/>
  <c r="Y3637" i="1"/>
  <c r="R3637" i="1"/>
  <c r="Z3637" i="1"/>
  <c r="AB3637" i="1"/>
  <c r="AA3637" i="1"/>
  <c r="W3637" i="1"/>
  <c r="AC3613" i="1"/>
  <c r="S3613" i="1"/>
  <c r="W3613" i="1"/>
  <c r="Y3613" i="1"/>
  <c r="X3613" i="1"/>
  <c r="Z3613" i="1"/>
  <c r="AA3613" i="1"/>
  <c r="AB3613" i="1"/>
  <c r="R3613" i="1"/>
  <c r="T3613" i="1"/>
  <c r="V3613" i="1"/>
  <c r="AC3589" i="1"/>
  <c r="S3589" i="1"/>
  <c r="X3589" i="1"/>
  <c r="AA3589" i="1"/>
  <c r="R3589" i="1"/>
  <c r="AB3589" i="1"/>
  <c r="Z3589" i="1"/>
  <c r="T3589" i="1"/>
  <c r="Y3589" i="1"/>
  <c r="V3589" i="1"/>
  <c r="W3589" i="1"/>
  <c r="AC3565" i="1"/>
  <c r="S3565" i="1"/>
  <c r="W3565" i="1"/>
  <c r="X3565" i="1"/>
  <c r="R3565" i="1"/>
  <c r="AA3565" i="1"/>
  <c r="AB3565" i="1"/>
  <c r="Z3565" i="1"/>
  <c r="T3565" i="1"/>
  <c r="V3565" i="1"/>
  <c r="Y3565" i="1"/>
  <c r="AC3541" i="1"/>
  <c r="S3541" i="1"/>
  <c r="Z3541" i="1"/>
  <c r="AB3541" i="1"/>
  <c r="AA3541" i="1"/>
  <c r="T3541" i="1"/>
  <c r="V3541" i="1"/>
  <c r="Y3541" i="1"/>
  <c r="W3541" i="1"/>
  <c r="X3541" i="1"/>
  <c r="R3541" i="1"/>
  <c r="AC3517" i="1"/>
  <c r="S3517" i="1"/>
  <c r="Y3517" i="1"/>
  <c r="V3517" i="1"/>
  <c r="W3517" i="1"/>
  <c r="X3517" i="1"/>
  <c r="Z3517" i="1"/>
  <c r="R3517" i="1"/>
  <c r="AB3517" i="1"/>
  <c r="AA3517" i="1"/>
  <c r="T3517" i="1"/>
  <c r="AC3493" i="1"/>
  <c r="R3493" i="1"/>
  <c r="AB3493" i="1"/>
  <c r="AA3493" i="1"/>
  <c r="T3493" i="1"/>
  <c r="Y3493" i="1"/>
  <c r="V3493" i="1"/>
  <c r="W3493" i="1"/>
  <c r="X3493" i="1"/>
  <c r="Z3493" i="1"/>
  <c r="S3493" i="1"/>
  <c r="AC3461" i="1"/>
  <c r="S3461" i="1"/>
  <c r="R3461" i="1"/>
  <c r="AA3461" i="1"/>
  <c r="AB3461" i="1"/>
  <c r="Z3461" i="1"/>
  <c r="T3461" i="1"/>
  <c r="V3461" i="1"/>
  <c r="Y3461" i="1"/>
  <c r="W3461" i="1"/>
  <c r="X3461" i="1"/>
  <c r="AC3437" i="1"/>
  <c r="S3437" i="1"/>
  <c r="R3437" i="1"/>
  <c r="AB3437" i="1"/>
  <c r="Z3437" i="1"/>
  <c r="Y3437" i="1"/>
  <c r="T3437" i="1"/>
  <c r="V3437" i="1"/>
  <c r="W3437" i="1"/>
  <c r="X3437" i="1"/>
  <c r="AA3437" i="1"/>
  <c r="AC3413" i="1"/>
  <c r="S3413" i="1"/>
  <c r="T3413" i="1"/>
  <c r="V3413" i="1"/>
  <c r="W3413" i="1"/>
  <c r="X3413" i="1"/>
  <c r="R3413" i="1"/>
  <c r="Z3413" i="1"/>
  <c r="AB3413" i="1"/>
  <c r="AA3413" i="1"/>
  <c r="Y3413" i="1"/>
  <c r="AC3389" i="1"/>
  <c r="S3389" i="1"/>
  <c r="Z3389" i="1"/>
  <c r="R3389" i="1"/>
  <c r="AB3389" i="1"/>
  <c r="AA3389" i="1"/>
  <c r="Y3389" i="1"/>
  <c r="T3389" i="1"/>
  <c r="V3389" i="1"/>
  <c r="W3389" i="1"/>
  <c r="X3389" i="1"/>
  <c r="AC3365" i="1"/>
  <c r="S3365" i="1"/>
  <c r="AB3365" i="1"/>
  <c r="W3365" i="1"/>
  <c r="R3365" i="1"/>
  <c r="AA3365" i="1"/>
  <c r="T3365" i="1"/>
  <c r="X3365" i="1"/>
  <c r="V3365" i="1"/>
  <c r="Y3365" i="1"/>
  <c r="Z3365" i="1"/>
  <c r="AC3341" i="1"/>
  <c r="S3341" i="1"/>
  <c r="AB3341" i="1"/>
  <c r="T3341" i="1"/>
  <c r="R3341" i="1"/>
  <c r="V3341" i="1"/>
  <c r="Y3341" i="1"/>
  <c r="Z3341" i="1"/>
  <c r="W3341" i="1"/>
  <c r="X3341" i="1"/>
  <c r="AA3341" i="1"/>
  <c r="AC3317" i="1"/>
  <c r="V3317" i="1"/>
  <c r="W3317" i="1"/>
  <c r="X3317" i="1"/>
  <c r="Y3317" i="1"/>
  <c r="Z3317" i="1"/>
  <c r="R3317" i="1"/>
  <c r="AA3317" i="1"/>
  <c r="T3317" i="1"/>
  <c r="AB3317" i="1"/>
  <c r="S3317" i="1"/>
  <c r="AC3293" i="1"/>
  <c r="S3293" i="1"/>
  <c r="Z3293" i="1"/>
  <c r="AA3293" i="1"/>
  <c r="AB3293" i="1"/>
  <c r="T3293" i="1"/>
  <c r="R3293" i="1"/>
  <c r="V3293" i="1"/>
  <c r="W3293" i="1"/>
  <c r="X3293" i="1"/>
  <c r="Y3293" i="1"/>
  <c r="AC3269" i="1"/>
  <c r="S3269" i="1"/>
  <c r="AB3269" i="1"/>
  <c r="R3269" i="1"/>
  <c r="T3269" i="1"/>
  <c r="AA3269" i="1"/>
  <c r="V3269" i="1"/>
  <c r="W3269" i="1"/>
  <c r="X3269" i="1"/>
  <c r="Y3269" i="1"/>
  <c r="Z3269" i="1"/>
  <c r="AC3245" i="1"/>
  <c r="S3245" i="1"/>
  <c r="T3245" i="1"/>
  <c r="AB3245" i="1"/>
  <c r="V3245" i="1"/>
  <c r="W3245" i="1"/>
  <c r="X3245" i="1"/>
  <c r="Y3245" i="1"/>
  <c r="Z3245" i="1"/>
  <c r="AA3245" i="1"/>
  <c r="R3245" i="1"/>
  <c r="AC3221" i="1"/>
  <c r="Z3221" i="1"/>
  <c r="R3221" i="1"/>
  <c r="AA3221" i="1"/>
  <c r="T3221" i="1"/>
  <c r="AB3221" i="1"/>
  <c r="V3221" i="1"/>
  <c r="W3221" i="1"/>
  <c r="X3221" i="1"/>
  <c r="Y3221" i="1"/>
  <c r="S3221" i="1"/>
  <c r="AC3197" i="1"/>
  <c r="S3197" i="1"/>
  <c r="Z3197" i="1"/>
  <c r="R3197" i="1"/>
  <c r="AA3197" i="1"/>
  <c r="T3197" i="1"/>
  <c r="AB3197" i="1"/>
  <c r="V3197" i="1"/>
  <c r="W3197" i="1"/>
  <c r="X3197" i="1"/>
  <c r="Y3197" i="1"/>
  <c r="AC3173" i="1"/>
  <c r="S3173" i="1"/>
  <c r="Z3173" i="1"/>
  <c r="R3173" i="1"/>
  <c r="AA3173" i="1"/>
  <c r="T3173" i="1"/>
  <c r="AB3173" i="1"/>
  <c r="V3173" i="1"/>
  <c r="W3173" i="1"/>
  <c r="X3173" i="1"/>
  <c r="Y3173" i="1"/>
  <c r="AC3149" i="1"/>
  <c r="S3149" i="1"/>
  <c r="Z3149" i="1"/>
  <c r="R3149" i="1"/>
  <c r="AA3149" i="1"/>
  <c r="T3149" i="1"/>
  <c r="AB3149" i="1"/>
  <c r="V3149" i="1"/>
  <c r="W3149" i="1"/>
  <c r="X3149" i="1"/>
  <c r="Y3149" i="1"/>
  <c r="AC3125" i="1"/>
  <c r="T3125" i="1"/>
  <c r="AB3125" i="1"/>
  <c r="V3125" i="1"/>
  <c r="W3125" i="1"/>
  <c r="X3125" i="1"/>
  <c r="Y3125" i="1"/>
  <c r="Z3125" i="1"/>
  <c r="R3125" i="1"/>
  <c r="AA3125" i="1"/>
  <c r="S3125" i="1"/>
  <c r="AC3101" i="1"/>
  <c r="Z3101" i="1"/>
  <c r="R3101" i="1"/>
  <c r="AA3101" i="1"/>
  <c r="T3101" i="1"/>
  <c r="AB3101" i="1"/>
  <c r="V3101" i="1"/>
  <c r="W3101" i="1"/>
  <c r="X3101" i="1"/>
  <c r="Y3101" i="1"/>
  <c r="S3101" i="1"/>
  <c r="AC3077" i="1"/>
  <c r="S3077" i="1"/>
  <c r="V3077" i="1"/>
  <c r="W3077" i="1"/>
  <c r="X3077" i="1"/>
  <c r="Y3077" i="1"/>
  <c r="Z3077" i="1"/>
  <c r="R3077" i="1"/>
  <c r="AA3077" i="1"/>
  <c r="T3077" i="1"/>
  <c r="AB3077" i="1"/>
  <c r="AC3053" i="1"/>
  <c r="S3053" i="1"/>
  <c r="W3053" i="1"/>
  <c r="Z3053" i="1"/>
  <c r="R3053" i="1"/>
  <c r="AA3053" i="1"/>
  <c r="T3053" i="1"/>
  <c r="V3053" i="1"/>
  <c r="X3053" i="1"/>
  <c r="Y3053" i="1"/>
  <c r="AB3053" i="1"/>
  <c r="AC3029" i="1"/>
  <c r="S3029" i="1"/>
  <c r="Z3029" i="1"/>
  <c r="R3029" i="1"/>
  <c r="AA3029" i="1"/>
  <c r="T3029" i="1"/>
  <c r="AB3029" i="1"/>
  <c r="V3029" i="1"/>
  <c r="W3029" i="1"/>
  <c r="X3029" i="1"/>
  <c r="Y3029" i="1"/>
  <c r="AC3005" i="1"/>
  <c r="Y3005" i="1"/>
  <c r="Z3005" i="1"/>
  <c r="R3005" i="1"/>
  <c r="AA3005" i="1"/>
  <c r="T3005" i="1"/>
  <c r="AB3005" i="1"/>
  <c r="V3005" i="1"/>
  <c r="W3005" i="1"/>
  <c r="X3005" i="1"/>
  <c r="S3005" i="1"/>
  <c r="AC2981" i="1"/>
  <c r="R2981" i="1"/>
  <c r="AA2981" i="1"/>
  <c r="T2981" i="1"/>
  <c r="AB2981" i="1"/>
  <c r="V2981" i="1"/>
  <c r="W2981" i="1"/>
  <c r="X2981" i="1"/>
  <c r="Y2981" i="1"/>
  <c r="Z2981" i="1"/>
  <c r="S2981" i="1"/>
  <c r="AC2957" i="1"/>
  <c r="V2957" i="1"/>
  <c r="W2957" i="1"/>
  <c r="Z2957" i="1"/>
  <c r="AB2957" i="1"/>
  <c r="AA2957" i="1"/>
  <c r="T2957" i="1"/>
  <c r="X2957" i="1"/>
  <c r="Y2957" i="1"/>
  <c r="R2957" i="1"/>
  <c r="S2957" i="1"/>
  <c r="AC2933" i="1"/>
  <c r="W2933" i="1"/>
  <c r="Z2933" i="1"/>
  <c r="AA2933" i="1"/>
  <c r="AB2933" i="1"/>
  <c r="R2933" i="1"/>
  <c r="T2933" i="1"/>
  <c r="X2933" i="1"/>
  <c r="Y2933" i="1"/>
  <c r="V2933" i="1"/>
  <c r="S2933" i="1"/>
  <c r="AC2909" i="1"/>
  <c r="S2909" i="1"/>
  <c r="AA2909" i="1"/>
  <c r="R2909" i="1"/>
  <c r="AB2909" i="1"/>
  <c r="Z2909" i="1"/>
  <c r="T2909" i="1"/>
  <c r="V2909" i="1"/>
  <c r="W2909" i="1"/>
  <c r="X2909" i="1"/>
  <c r="Y2909" i="1"/>
  <c r="AC2893" i="1"/>
  <c r="S2893" i="1"/>
  <c r="R2893" i="1"/>
  <c r="Z2893" i="1"/>
  <c r="AB2893" i="1"/>
  <c r="AA2893" i="1"/>
  <c r="T2893" i="1"/>
  <c r="V2893" i="1"/>
  <c r="W2893" i="1"/>
  <c r="X2893" i="1"/>
  <c r="Y2893" i="1"/>
  <c r="AC2869" i="1"/>
  <c r="S2869" i="1"/>
  <c r="R2869" i="1"/>
  <c r="Z2869" i="1"/>
  <c r="AB2869" i="1"/>
  <c r="AA2869" i="1"/>
  <c r="T2869" i="1"/>
  <c r="V2869" i="1"/>
  <c r="W2869" i="1"/>
  <c r="X2869" i="1"/>
  <c r="Y2869" i="1"/>
  <c r="AC2845" i="1"/>
  <c r="S2845" i="1"/>
  <c r="R2845" i="1"/>
  <c r="AB2845" i="1"/>
  <c r="Z2845" i="1"/>
  <c r="T2845" i="1"/>
  <c r="V2845" i="1"/>
  <c r="W2845" i="1"/>
  <c r="X2845" i="1"/>
  <c r="Y2845" i="1"/>
  <c r="AA2845" i="1"/>
  <c r="AC2821" i="1"/>
  <c r="S2821" i="1"/>
  <c r="V2821" i="1"/>
  <c r="W2821" i="1"/>
  <c r="X2821" i="1"/>
  <c r="Y2821" i="1"/>
  <c r="R2821" i="1"/>
  <c r="Z2821" i="1"/>
  <c r="AB2821" i="1"/>
  <c r="AA2821" i="1"/>
  <c r="T2821" i="1"/>
  <c r="AC2797" i="1"/>
  <c r="R2797" i="1"/>
  <c r="Z2797" i="1"/>
  <c r="AB2797" i="1"/>
  <c r="AA2797" i="1"/>
  <c r="T2797" i="1"/>
  <c r="V2797" i="1"/>
  <c r="W2797" i="1"/>
  <c r="X2797" i="1"/>
  <c r="Y2797" i="1"/>
  <c r="S2797" i="1"/>
  <c r="AC2773" i="1"/>
  <c r="S2773" i="1"/>
  <c r="X2773" i="1"/>
  <c r="Y2773" i="1"/>
  <c r="R2773" i="1"/>
  <c r="Z2773" i="1"/>
  <c r="AB2773" i="1"/>
  <c r="AA2773" i="1"/>
  <c r="T2773" i="1"/>
  <c r="V2773" i="1"/>
  <c r="W2773" i="1"/>
  <c r="AC2749" i="1"/>
  <c r="S2749" i="1"/>
  <c r="W2749" i="1"/>
  <c r="X2749" i="1"/>
  <c r="Y2749" i="1"/>
  <c r="AA2749" i="1"/>
  <c r="R2749" i="1"/>
  <c r="AB2749" i="1"/>
  <c r="Z2749" i="1"/>
  <c r="T2749" i="1"/>
  <c r="V2749" i="1"/>
  <c r="AC2725" i="1"/>
  <c r="S2725" i="1"/>
  <c r="Z2725" i="1"/>
  <c r="AB2725" i="1"/>
  <c r="AA2725" i="1"/>
  <c r="T2725" i="1"/>
  <c r="V2725" i="1"/>
  <c r="W2725" i="1"/>
  <c r="X2725" i="1"/>
  <c r="Y2725" i="1"/>
  <c r="R2725" i="1"/>
  <c r="AC2701" i="1"/>
  <c r="S2701" i="1"/>
  <c r="Z2701" i="1"/>
  <c r="AB2701" i="1"/>
  <c r="AA2701" i="1"/>
  <c r="T2701" i="1"/>
  <c r="V2701" i="1"/>
  <c r="W2701" i="1"/>
  <c r="X2701" i="1"/>
  <c r="Y2701" i="1"/>
  <c r="R2701" i="1"/>
  <c r="AC2677" i="1"/>
  <c r="S2677" i="1"/>
  <c r="W2677" i="1"/>
  <c r="X2677" i="1"/>
  <c r="Y2677" i="1"/>
  <c r="R2677" i="1"/>
  <c r="Z2677" i="1"/>
  <c r="AB2677" i="1"/>
  <c r="AA2677" i="1"/>
  <c r="T2677" i="1"/>
  <c r="V2677" i="1"/>
  <c r="AC2653" i="1"/>
  <c r="S2653" i="1"/>
  <c r="AA2653" i="1"/>
  <c r="R2653" i="1"/>
  <c r="AB2653" i="1"/>
  <c r="Z2653" i="1"/>
  <c r="T2653" i="1"/>
  <c r="V2653" i="1"/>
  <c r="W2653" i="1"/>
  <c r="X2653" i="1"/>
  <c r="Y2653" i="1"/>
  <c r="AC2629" i="1"/>
  <c r="S2629" i="1"/>
  <c r="V2629" i="1"/>
  <c r="W2629" i="1"/>
  <c r="X2629" i="1"/>
  <c r="Y2629" i="1"/>
  <c r="R2629" i="1"/>
  <c r="Z2629" i="1"/>
  <c r="AB2629" i="1"/>
  <c r="AA2629" i="1"/>
  <c r="T2629" i="1"/>
  <c r="AC2605" i="1"/>
  <c r="S2605" i="1"/>
  <c r="Y2605" i="1"/>
  <c r="Z2605" i="1"/>
  <c r="R2605" i="1"/>
  <c r="T2605" i="1"/>
  <c r="AA2605" i="1"/>
  <c r="AB2605" i="1"/>
  <c r="W2605" i="1"/>
  <c r="X2605" i="1"/>
  <c r="V2605" i="1"/>
  <c r="AC2581" i="1"/>
  <c r="S2581" i="1"/>
  <c r="Y2581" i="1"/>
  <c r="R2581" i="1"/>
  <c r="Z2581" i="1"/>
  <c r="AA2581" i="1"/>
  <c r="AB2581" i="1"/>
  <c r="W2581" i="1"/>
  <c r="X2581" i="1"/>
  <c r="T2581" i="1"/>
  <c r="V2581" i="1"/>
  <c r="AC2557" i="1"/>
  <c r="AB2557" i="1"/>
  <c r="V2557" i="1"/>
  <c r="W2557" i="1"/>
  <c r="X2557" i="1"/>
  <c r="T2557" i="1"/>
  <c r="Y2557" i="1"/>
  <c r="R2557" i="1"/>
  <c r="Z2557" i="1"/>
  <c r="AA2557" i="1"/>
  <c r="S2557" i="1"/>
  <c r="AC2533" i="1"/>
  <c r="X2533" i="1"/>
  <c r="Y2533" i="1"/>
  <c r="R2533" i="1"/>
  <c r="Z2533" i="1"/>
  <c r="AA2533" i="1"/>
  <c r="AB2533" i="1"/>
  <c r="T2533" i="1"/>
  <c r="V2533" i="1"/>
  <c r="W2533" i="1"/>
  <c r="S2533" i="1"/>
  <c r="AC2509" i="1"/>
  <c r="S2509" i="1"/>
  <c r="AB2509" i="1"/>
  <c r="T2509" i="1"/>
  <c r="V2509" i="1"/>
  <c r="W2509" i="1"/>
  <c r="X2509" i="1"/>
  <c r="Y2509" i="1"/>
  <c r="R2509" i="1"/>
  <c r="Z2509" i="1"/>
  <c r="AA2509" i="1"/>
  <c r="AC2485" i="1"/>
  <c r="S2485" i="1"/>
  <c r="AA2485" i="1"/>
  <c r="AB2485" i="1"/>
  <c r="T2485" i="1"/>
  <c r="V2485" i="1"/>
  <c r="W2485" i="1"/>
  <c r="X2485" i="1"/>
  <c r="Y2485" i="1"/>
  <c r="R2485" i="1"/>
  <c r="Z2485" i="1"/>
  <c r="AC2461" i="1"/>
  <c r="S2461" i="1"/>
  <c r="X2461" i="1"/>
  <c r="Z2461" i="1"/>
  <c r="R2461" i="1"/>
  <c r="Y2461" i="1"/>
  <c r="AA2461" i="1"/>
  <c r="AB2461" i="1"/>
  <c r="T2461" i="1"/>
  <c r="V2461" i="1"/>
  <c r="W2461" i="1"/>
  <c r="AC2437" i="1"/>
  <c r="S2437" i="1"/>
  <c r="T2437" i="1"/>
  <c r="V2437" i="1"/>
  <c r="W2437" i="1"/>
  <c r="X2437" i="1"/>
  <c r="Y2437" i="1"/>
  <c r="R2437" i="1"/>
  <c r="Z2437" i="1"/>
  <c r="AA2437" i="1"/>
  <c r="AB2437" i="1"/>
  <c r="AC2413" i="1"/>
  <c r="S2413" i="1"/>
  <c r="V2413" i="1"/>
  <c r="W2413" i="1"/>
  <c r="X2413" i="1"/>
  <c r="Y2413" i="1"/>
  <c r="R2413" i="1"/>
  <c r="Z2413" i="1"/>
  <c r="AA2413" i="1"/>
  <c r="AB2413" i="1"/>
  <c r="T2413" i="1"/>
  <c r="AC2389" i="1"/>
  <c r="S2389" i="1"/>
  <c r="V2389" i="1"/>
  <c r="W2389" i="1"/>
  <c r="X2389" i="1"/>
  <c r="Y2389" i="1"/>
  <c r="R2389" i="1"/>
  <c r="Z2389" i="1"/>
  <c r="AA2389" i="1"/>
  <c r="AB2389" i="1"/>
  <c r="T2389" i="1"/>
  <c r="AC2365" i="1"/>
  <c r="S2365" i="1"/>
  <c r="W2365" i="1"/>
  <c r="X2365" i="1"/>
  <c r="Z2365" i="1"/>
  <c r="R2365" i="1"/>
  <c r="Y2365" i="1"/>
  <c r="AA2365" i="1"/>
  <c r="T2365" i="1"/>
  <c r="V2365" i="1"/>
  <c r="AB2365" i="1"/>
  <c r="AC2341" i="1"/>
  <c r="S2341" i="1"/>
  <c r="T2341" i="1"/>
  <c r="V2341" i="1"/>
  <c r="W2341" i="1"/>
  <c r="X2341" i="1"/>
  <c r="Y2341" i="1"/>
  <c r="R2341" i="1"/>
  <c r="Z2341" i="1"/>
  <c r="AA2341" i="1"/>
  <c r="AB2341" i="1"/>
  <c r="AC2317" i="1"/>
  <c r="S2317" i="1"/>
  <c r="W2317" i="1"/>
  <c r="X2317" i="1"/>
  <c r="Y2317" i="1"/>
  <c r="R2317" i="1"/>
  <c r="Z2317" i="1"/>
  <c r="AA2317" i="1"/>
  <c r="AB2317" i="1"/>
  <c r="T2317" i="1"/>
  <c r="V2317" i="1"/>
  <c r="AC2293" i="1"/>
  <c r="S2293" i="1"/>
  <c r="Y2293" i="1"/>
  <c r="R2293" i="1"/>
  <c r="Z2293" i="1"/>
  <c r="AA2293" i="1"/>
  <c r="AB2293" i="1"/>
  <c r="T2293" i="1"/>
  <c r="V2293" i="1"/>
  <c r="W2293" i="1"/>
  <c r="X2293" i="1"/>
  <c r="AC2269" i="1"/>
  <c r="V2269" i="1"/>
  <c r="W2269" i="1"/>
  <c r="X2269" i="1"/>
  <c r="Z2269" i="1"/>
  <c r="R2269" i="1"/>
  <c r="Y2269" i="1"/>
  <c r="AA2269" i="1"/>
  <c r="AB2269" i="1"/>
  <c r="T2269" i="1"/>
  <c r="S2269" i="1"/>
  <c r="AC2245" i="1"/>
  <c r="S2245" i="1"/>
  <c r="V2245" i="1"/>
  <c r="W2245" i="1"/>
  <c r="X2245" i="1"/>
  <c r="Y2245" i="1"/>
  <c r="R2245" i="1"/>
  <c r="Z2245" i="1"/>
  <c r="AA2245" i="1"/>
  <c r="AB2245" i="1"/>
  <c r="T2245" i="1"/>
  <c r="AC2221" i="1"/>
  <c r="S2221" i="1"/>
  <c r="V2221" i="1"/>
  <c r="W2221" i="1"/>
  <c r="X2221" i="1"/>
  <c r="Y2221" i="1"/>
  <c r="R2221" i="1"/>
  <c r="Z2221" i="1"/>
  <c r="AA2221" i="1"/>
  <c r="AB2221" i="1"/>
  <c r="T2221" i="1"/>
  <c r="AC2197" i="1"/>
  <c r="W2197" i="1"/>
  <c r="X2197" i="1"/>
  <c r="AB2197" i="1"/>
  <c r="T2197" i="1"/>
  <c r="Z2197" i="1"/>
  <c r="Y2197" i="1"/>
  <c r="R2197" i="1"/>
  <c r="AA2197" i="1"/>
  <c r="V2197" i="1"/>
  <c r="S2197" i="1"/>
  <c r="AC2173" i="1"/>
  <c r="S2173" i="1"/>
  <c r="X2173" i="1"/>
  <c r="T2173" i="1"/>
  <c r="Y2173" i="1"/>
  <c r="Z2173" i="1"/>
  <c r="AB2173" i="1"/>
  <c r="R2173" i="1"/>
  <c r="AA2173" i="1"/>
  <c r="V2173" i="1"/>
  <c r="W2173" i="1"/>
  <c r="AC2149" i="1"/>
  <c r="S2149" i="1"/>
  <c r="R2149" i="1"/>
  <c r="AA2149" i="1"/>
  <c r="V2149" i="1"/>
  <c r="W2149" i="1"/>
  <c r="X2149" i="1"/>
  <c r="T2149" i="1"/>
  <c r="Y2149" i="1"/>
  <c r="Z2149" i="1"/>
  <c r="AB2149" i="1"/>
  <c r="AC2125" i="1"/>
  <c r="S2125" i="1"/>
  <c r="AB2125" i="1"/>
  <c r="T2125" i="1"/>
  <c r="V2125" i="1"/>
  <c r="W2125" i="1"/>
  <c r="X2125" i="1"/>
  <c r="Z2125" i="1"/>
  <c r="Y2125" i="1"/>
  <c r="R2125" i="1"/>
  <c r="AA2125" i="1"/>
  <c r="AC2101" i="1"/>
  <c r="S2101" i="1"/>
  <c r="R2101" i="1"/>
  <c r="AA2101" i="1"/>
  <c r="AB2101" i="1"/>
  <c r="T2101" i="1"/>
  <c r="V2101" i="1"/>
  <c r="W2101" i="1"/>
  <c r="Y2101" i="1"/>
  <c r="Z2101" i="1"/>
  <c r="X2101" i="1"/>
  <c r="AC2077" i="1"/>
  <c r="S2077" i="1"/>
  <c r="AA2077" i="1"/>
  <c r="AB2077" i="1"/>
  <c r="T2077" i="1"/>
  <c r="V2077" i="1"/>
  <c r="W2077" i="1"/>
  <c r="X2077" i="1"/>
  <c r="Z2077" i="1"/>
  <c r="Y2077" i="1"/>
  <c r="R2077" i="1"/>
  <c r="AC2053" i="1"/>
  <c r="W2053" i="1"/>
  <c r="X2053" i="1"/>
  <c r="Z2053" i="1"/>
  <c r="Y2053" i="1"/>
  <c r="R2053" i="1"/>
  <c r="AA2053" i="1"/>
  <c r="AB2053" i="1"/>
  <c r="T2053" i="1"/>
  <c r="V2053" i="1"/>
  <c r="S2053" i="1"/>
  <c r="AC2029" i="1"/>
  <c r="S2029" i="1"/>
  <c r="Z2029" i="1"/>
  <c r="Y2029" i="1"/>
  <c r="R2029" i="1"/>
  <c r="AA2029" i="1"/>
  <c r="AB2029" i="1"/>
  <c r="T2029" i="1"/>
  <c r="V2029" i="1"/>
  <c r="W2029" i="1"/>
  <c r="X2029" i="1"/>
  <c r="AC2005" i="1"/>
  <c r="S2005" i="1"/>
  <c r="Z2005" i="1"/>
  <c r="Y2005" i="1"/>
  <c r="R2005" i="1"/>
  <c r="AA2005" i="1"/>
  <c r="AB2005" i="1"/>
  <c r="T2005" i="1"/>
  <c r="V2005" i="1"/>
  <c r="W2005" i="1"/>
  <c r="X2005" i="1"/>
  <c r="AC1981" i="1"/>
  <c r="S1981" i="1"/>
  <c r="Z1981" i="1"/>
  <c r="Y1981" i="1"/>
  <c r="R1981" i="1"/>
  <c r="AA1981" i="1"/>
  <c r="AB1981" i="1"/>
  <c r="T1981" i="1"/>
  <c r="V1981" i="1"/>
  <c r="W1981" i="1"/>
  <c r="X1981" i="1"/>
  <c r="AC1957" i="1"/>
  <c r="V1957" i="1"/>
  <c r="W1957" i="1"/>
  <c r="X1957" i="1"/>
  <c r="Z1957" i="1"/>
  <c r="Y1957" i="1"/>
  <c r="R1957" i="1"/>
  <c r="AA1957" i="1"/>
  <c r="AB1957" i="1"/>
  <c r="T1957" i="1"/>
  <c r="S1957" i="1"/>
  <c r="AC1925" i="1"/>
  <c r="S1925" i="1"/>
  <c r="AB1925" i="1"/>
  <c r="T1925" i="1"/>
  <c r="V1925" i="1"/>
  <c r="W1925" i="1"/>
  <c r="X1925" i="1"/>
  <c r="Z1925" i="1"/>
  <c r="Y1925" i="1"/>
  <c r="R1925" i="1"/>
  <c r="AA1925" i="1"/>
  <c r="AC1901" i="1"/>
  <c r="S1901" i="1"/>
  <c r="Z1901" i="1"/>
  <c r="Y1901" i="1"/>
  <c r="R1901" i="1"/>
  <c r="AA1901" i="1"/>
  <c r="AB1901" i="1"/>
  <c r="T1901" i="1"/>
  <c r="V1901" i="1"/>
  <c r="W1901" i="1"/>
  <c r="X1901" i="1"/>
  <c r="AC1877" i="1"/>
  <c r="S1877" i="1"/>
  <c r="AB1877" i="1"/>
  <c r="T1877" i="1"/>
  <c r="V1877" i="1"/>
  <c r="W1877" i="1"/>
  <c r="X1877" i="1"/>
  <c r="Z1877" i="1"/>
  <c r="Y1877" i="1"/>
  <c r="R1877" i="1"/>
  <c r="AA1877" i="1"/>
  <c r="AC1805" i="1"/>
  <c r="AA1805" i="1"/>
  <c r="AB1805" i="1"/>
  <c r="Y1805" i="1"/>
  <c r="R1805" i="1"/>
  <c r="Z1805" i="1"/>
  <c r="T1805" i="1"/>
  <c r="V1805" i="1"/>
  <c r="W1805" i="1"/>
  <c r="X1805" i="1"/>
  <c r="S1805" i="1"/>
  <c r="AC3660" i="1"/>
  <c r="S3660" i="1"/>
  <c r="Z3660" i="1"/>
  <c r="Y3660" i="1"/>
  <c r="R3660" i="1"/>
  <c r="AA3660" i="1"/>
  <c r="AB3660" i="1"/>
  <c r="T3660" i="1"/>
  <c r="W3660" i="1"/>
  <c r="V3660" i="1"/>
  <c r="X3660" i="1"/>
  <c r="AC3644" i="1"/>
  <c r="S3644" i="1"/>
  <c r="AB3644" i="1"/>
  <c r="Y3644" i="1"/>
  <c r="Z3644" i="1"/>
  <c r="R3644" i="1"/>
  <c r="AA3644" i="1"/>
  <c r="V3644" i="1"/>
  <c r="W3644" i="1"/>
  <c r="T3644" i="1"/>
  <c r="X3644" i="1"/>
  <c r="AC3628" i="1"/>
  <c r="S3628" i="1"/>
  <c r="T3628" i="1"/>
  <c r="W3628" i="1"/>
  <c r="V3628" i="1"/>
  <c r="X3628" i="1"/>
  <c r="AB3628" i="1"/>
  <c r="Y3628" i="1"/>
  <c r="Z3628" i="1"/>
  <c r="R3628" i="1"/>
  <c r="AA3628" i="1"/>
  <c r="AC3612" i="1"/>
  <c r="S3612" i="1"/>
  <c r="AA3612" i="1"/>
  <c r="V3612" i="1"/>
  <c r="W3612" i="1"/>
  <c r="T3612" i="1"/>
  <c r="AB3612" i="1"/>
  <c r="X3612" i="1"/>
  <c r="Y3612" i="1"/>
  <c r="Z3612" i="1"/>
  <c r="R3612" i="1"/>
  <c r="AC3596" i="1"/>
  <c r="S3596" i="1"/>
  <c r="Z3596" i="1"/>
  <c r="R3596" i="1"/>
  <c r="AA3596" i="1"/>
  <c r="AB3596" i="1"/>
  <c r="T3596" i="1"/>
  <c r="W3596" i="1"/>
  <c r="V3596" i="1"/>
  <c r="X3596" i="1"/>
  <c r="Y3596" i="1"/>
  <c r="AC3580" i="1"/>
  <c r="S3580" i="1"/>
  <c r="AA3580" i="1"/>
  <c r="V3580" i="1"/>
  <c r="W3580" i="1"/>
  <c r="T3580" i="1"/>
  <c r="AB3580" i="1"/>
  <c r="X3580" i="1"/>
  <c r="Y3580" i="1"/>
  <c r="Z3580" i="1"/>
  <c r="R3580" i="1"/>
  <c r="AC3564" i="1"/>
  <c r="S3564" i="1"/>
  <c r="Y3564" i="1"/>
  <c r="Z3564" i="1"/>
  <c r="R3564" i="1"/>
  <c r="AA3564" i="1"/>
  <c r="AB3564" i="1"/>
  <c r="T3564" i="1"/>
  <c r="W3564" i="1"/>
  <c r="V3564" i="1"/>
  <c r="X3564" i="1"/>
  <c r="AC3548" i="1"/>
  <c r="S3548" i="1"/>
  <c r="AB3548" i="1"/>
  <c r="X3548" i="1"/>
  <c r="Y3548" i="1"/>
  <c r="Z3548" i="1"/>
  <c r="R3548" i="1"/>
  <c r="AA3548" i="1"/>
  <c r="T3548" i="1"/>
  <c r="W3548" i="1"/>
  <c r="V3548" i="1"/>
  <c r="AC3532" i="1"/>
  <c r="AA3532" i="1"/>
  <c r="AB3532" i="1"/>
  <c r="T3532" i="1"/>
  <c r="W3532" i="1"/>
  <c r="V3532" i="1"/>
  <c r="X3532" i="1"/>
  <c r="Y3532" i="1"/>
  <c r="Z3532" i="1"/>
  <c r="R3532" i="1"/>
  <c r="S3532" i="1"/>
  <c r="AC3516" i="1"/>
  <c r="S3516" i="1"/>
  <c r="Z3516" i="1"/>
  <c r="R3516" i="1"/>
  <c r="AA3516" i="1"/>
  <c r="AB3516" i="1"/>
  <c r="V3516" i="1"/>
  <c r="W3516" i="1"/>
  <c r="T3516" i="1"/>
  <c r="X3516" i="1"/>
  <c r="Y3516" i="1"/>
  <c r="AC3500" i="1"/>
  <c r="S3500" i="1"/>
  <c r="Z3500" i="1"/>
  <c r="R3500" i="1"/>
  <c r="AA3500" i="1"/>
  <c r="AB3500" i="1"/>
  <c r="T3500" i="1"/>
  <c r="W3500" i="1"/>
  <c r="V3500" i="1"/>
  <c r="X3500" i="1"/>
  <c r="Y3500" i="1"/>
  <c r="AC3484" i="1"/>
  <c r="S3484" i="1"/>
  <c r="X3484" i="1"/>
  <c r="Y3484" i="1"/>
  <c r="AB3484" i="1"/>
  <c r="Z3484" i="1"/>
  <c r="R3484" i="1"/>
  <c r="AA3484" i="1"/>
  <c r="V3484" i="1"/>
  <c r="W3484" i="1"/>
  <c r="T3484" i="1"/>
  <c r="AC3468" i="1"/>
  <c r="S3468" i="1"/>
  <c r="R3468" i="1"/>
  <c r="AA3468" i="1"/>
  <c r="T3468" i="1"/>
  <c r="W3468" i="1"/>
  <c r="V3468" i="1"/>
  <c r="X3468" i="1"/>
  <c r="AB3468" i="1"/>
  <c r="Y3468" i="1"/>
  <c r="Z3468" i="1"/>
  <c r="AC3452" i="1"/>
  <c r="S3452" i="1"/>
  <c r="T3452" i="1"/>
  <c r="W3452" i="1"/>
  <c r="V3452" i="1"/>
  <c r="X3452" i="1"/>
  <c r="AB3452" i="1"/>
  <c r="Y3452" i="1"/>
  <c r="Z3452" i="1"/>
  <c r="R3452" i="1"/>
  <c r="AA3452" i="1"/>
  <c r="AC3436" i="1"/>
  <c r="S3436" i="1"/>
  <c r="Z3436" i="1"/>
  <c r="R3436" i="1"/>
  <c r="AA3436" i="1"/>
  <c r="T3436" i="1"/>
  <c r="W3436" i="1"/>
  <c r="V3436" i="1"/>
  <c r="X3436" i="1"/>
  <c r="AB3436" i="1"/>
  <c r="Y3436" i="1"/>
  <c r="AC3420" i="1"/>
  <c r="X3420" i="1"/>
  <c r="AB3420" i="1"/>
  <c r="Y3420" i="1"/>
  <c r="Z3420" i="1"/>
  <c r="R3420" i="1"/>
  <c r="AA3420" i="1"/>
  <c r="V3420" i="1"/>
  <c r="W3420" i="1"/>
  <c r="T3420" i="1"/>
  <c r="S3420" i="1"/>
  <c r="AC3404" i="1"/>
  <c r="S3404" i="1"/>
  <c r="AB3404" i="1"/>
  <c r="X3404" i="1"/>
  <c r="Y3404" i="1"/>
  <c r="Z3404" i="1"/>
  <c r="R3404" i="1"/>
  <c r="AA3404" i="1"/>
  <c r="T3404" i="1"/>
  <c r="W3404" i="1"/>
  <c r="V3404" i="1"/>
  <c r="AC3380" i="1"/>
  <c r="S3380" i="1"/>
  <c r="W3380" i="1"/>
  <c r="Z3380" i="1"/>
  <c r="AA3380" i="1"/>
  <c r="R3380" i="1"/>
  <c r="X3380" i="1"/>
  <c r="V3380" i="1"/>
  <c r="Y3380" i="1"/>
  <c r="AB3380" i="1"/>
  <c r="T3380" i="1"/>
  <c r="AC3364" i="1"/>
  <c r="S3364" i="1"/>
  <c r="Z3364" i="1"/>
  <c r="AA3364" i="1"/>
  <c r="R3364" i="1"/>
  <c r="X3364" i="1"/>
  <c r="V3364" i="1"/>
  <c r="Y3364" i="1"/>
  <c r="T3364" i="1"/>
  <c r="W3364" i="1"/>
  <c r="AB3364" i="1"/>
  <c r="AC3348" i="1"/>
  <c r="S3348" i="1"/>
  <c r="Z3348" i="1"/>
  <c r="AA3348" i="1"/>
  <c r="R3348" i="1"/>
  <c r="X3348" i="1"/>
  <c r="V3348" i="1"/>
  <c r="Y3348" i="1"/>
  <c r="AB3348" i="1"/>
  <c r="T3348" i="1"/>
  <c r="W3348" i="1"/>
  <c r="AC3332" i="1"/>
  <c r="S3332" i="1"/>
  <c r="V3332" i="1"/>
  <c r="X3332" i="1"/>
  <c r="W3332" i="1"/>
  <c r="Y3332" i="1"/>
  <c r="R3332" i="1"/>
  <c r="AA3332" i="1"/>
  <c r="AB3332" i="1"/>
  <c r="T3332" i="1"/>
  <c r="Z3332" i="1"/>
  <c r="AC3316" i="1"/>
  <c r="S3316" i="1"/>
  <c r="T3316" i="1"/>
  <c r="W3316" i="1"/>
  <c r="X3316" i="1"/>
  <c r="V3316" i="1"/>
  <c r="Y3316" i="1"/>
  <c r="Z3316" i="1"/>
  <c r="R3316" i="1"/>
  <c r="AA3316" i="1"/>
  <c r="AB3316" i="1"/>
  <c r="AC3300" i="1"/>
  <c r="S3300" i="1"/>
  <c r="AA3300" i="1"/>
  <c r="AB3300" i="1"/>
  <c r="T3300" i="1"/>
  <c r="V3300" i="1"/>
  <c r="X3300" i="1"/>
  <c r="W3300" i="1"/>
  <c r="Y3300" i="1"/>
  <c r="Z3300" i="1"/>
  <c r="R3300" i="1"/>
  <c r="AC3284" i="1"/>
  <c r="S3284" i="1"/>
  <c r="AA3284" i="1"/>
  <c r="AB3284" i="1"/>
  <c r="T3284" i="1"/>
  <c r="W3284" i="1"/>
  <c r="X3284" i="1"/>
  <c r="V3284" i="1"/>
  <c r="Z3284" i="1"/>
  <c r="R3284" i="1"/>
  <c r="Y3284" i="1"/>
  <c r="AC3268" i="1"/>
  <c r="S3268" i="1"/>
  <c r="V3268" i="1"/>
  <c r="X3268" i="1"/>
  <c r="W3268" i="1"/>
  <c r="Y3268" i="1"/>
  <c r="Z3268" i="1"/>
  <c r="R3268" i="1"/>
  <c r="AA3268" i="1"/>
  <c r="AB3268" i="1"/>
  <c r="T3268" i="1"/>
  <c r="AC3252" i="1"/>
  <c r="S3252" i="1"/>
  <c r="Y3252" i="1"/>
  <c r="Z3252" i="1"/>
  <c r="R3252" i="1"/>
  <c r="AA3252" i="1"/>
  <c r="AB3252" i="1"/>
  <c r="T3252" i="1"/>
  <c r="W3252" i="1"/>
  <c r="X3252" i="1"/>
  <c r="V3252" i="1"/>
  <c r="AC3236" i="1"/>
  <c r="S3236" i="1"/>
  <c r="AB3236" i="1"/>
  <c r="T3236" i="1"/>
  <c r="V3236" i="1"/>
  <c r="X3236" i="1"/>
  <c r="W3236" i="1"/>
  <c r="Y3236" i="1"/>
  <c r="Z3236" i="1"/>
  <c r="R3236" i="1"/>
  <c r="AA3236" i="1"/>
  <c r="AC3220" i="1"/>
  <c r="S3220" i="1"/>
  <c r="X3220" i="1"/>
  <c r="W3220" i="1"/>
  <c r="Y3220" i="1"/>
  <c r="Z3220" i="1"/>
  <c r="R3220" i="1"/>
  <c r="AA3220" i="1"/>
  <c r="AB3220" i="1"/>
  <c r="T3220" i="1"/>
  <c r="V3220" i="1"/>
  <c r="AC3212" i="1"/>
  <c r="S3212" i="1"/>
  <c r="R3212" i="1"/>
  <c r="T3212" i="1"/>
  <c r="V3212" i="1"/>
  <c r="X3212" i="1"/>
  <c r="W3212" i="1"/>
  <c r="AA3212" i="1"/>
  <c r="AB3212" i="1"/>
  <c r="Y3212" i="1"/>
  <c r="Z3212" i="1"/>
  <c r="AC3204" i="1"/>
  <c r="S3204" i="1"/>
  <c r="Y3204" i="1"/>
  <c r="Z3204" i="1"/>
  <c r="R3204" i="1"/>
  <c r="AA3204" i="1"/>
  <c r="AB3204" i="1"/>
  <c r="T3204" i="1"/>
  <c r="X3204" i="1"/>
  <c r="V3204" i="1"/>
  <c r="W3204" i="1"/>
  <c r="AC3196" i="1"/>
  <c r="S3196" i="1"/>
  <c r="R3196" i="1"/>
  <c r="AA3196" i="1"/>
  <c r="AB3196" i="1"/>
  <c r="T3196" i="1"/>
  <c r="V3196" i="1"/>
  <c r="X3196" i="1"/>
  <c r="W3196" i="1"/>
  <c r="Y3196" i="1"/>
  <c r="Z3196" i="1"/>
  <c r="AC3188" i="1"/>
  <c r="S3188" i="1"/>
  <c r="V3188" i="1"/>
  <c r="X3188" i="1"/>
  <c r="W3188" i="1"/>
  <c r="Y3188" i="1"/>
  <c r="Z3188" i="1"/>
  <c r="R3188" i="1"/>
  <c r="AA3188" i="1"/>
  <c r="AB3188" i="1"/>
  <c r="T3188" i="1"/>
  <c r="AC3180" i="1"/>
  <c r="S3180" i="1"/>
  <c r="Z3180" i="1"/>
  <c r="R3180" i="1"/>
  <c r="AA3180" i="1"/>
  <c r="AB3180" i="1"/>
  <c r="T3180" i="1"/>
  <c r="V3180" i="1"/>
  <c r="X3180" i="1"/>
  <c r="W3180" i="1"/>
  <c r="Y3180" i="1"/>
  <c r="AC3164" i="1"/>
  <c r="AB3164" i="1"/>
  <c r="T3164" i="1"/>
  <c r="V3164" i="1"/>
  <c r="X3164" i="1"/>
  <c r="W3164" i="1"/>
  <c r="Y3164" i="1"/>
  <c r="Z3164" i="1"/>
  <c r="R3164" i="1"/>
  <c r="AA3164" i="1"/>
  <c r="S3164" i="1"/>
  <c r="AC3156" i="1"/>
  <c r="S3156" i="1"/>
  <c r="AB3156" i="1"/>
  <c r="T3156" i="1"/>
  <c r="V3156" i="1"/>
  <c r="X3156" i="1"/>
  <c r="W3156" i="1"/>
  <c r="Y3156" i="1"/>
  <c r="Z3156" i="1"/>
  <c r="R3156" i="1"/>
  <c r="AA3156" i="1"/>
  <c r="AC3148" i="1"/>
  <c r="S3148" i="1"/>
  <c r="T3148" i="1"/>
  <c r="V3148" i="1"/>
  <c r="X3148" i="1"/>
  <c r="W3148" i="1"/>
  <c r="Y3148" i="1"/>
  <c r="Z3148" i="1"/>
  <c r="R3148" i="1"/>
  <c r="AA3148" i="1"/>
  <c r="AB3148" i="1"/>
  <c r="AC3140" i="1"/>
  <c r="V3140" i="1"/>
  <c r="X3140" i="1"/>
  <c r="W3140" i="1"/>
  <c r="Y3140" i="1"/>
  <c r="Z3140" i="1"/>
  <c r="R3140" i="1"/>
  <c r="AA3140" i="1"/>
  <c r="AB3140" i="1"/>
  <c r="T3140" i="1"/>
  <c r="S3140" i="1"/>
  <c r="AC3132" i="1"/>
  <c r="S3132" i="1"/>
  <c r="T3132" i="1"/>
  <c r="V3132" i="1"/>
  <c r="X3132" i="1"/>
  <c r="W3132" i="1"/>
  <c r="Y3132" i="1"/>
  <c r="Z3132" i="1"/>
  <c r="R3132" i="1"/>
  <c r="AA3132" i="1"/>
  <c r="AB3132" i="1"/>
  <c r="AC3124" i="1"/>
  <c r="S3124" i="1"/>
  <c r="Z3124" i="1"/>
  <c r="R3124" i="1"/>
  <c r="AA3124" i="1"/>
  <c r="AB3124" i="1"/>
  <c r="T3124" i="1"/>
  <c r="V3124" i="1"/>
  <c r="X3124" i="1"/>
  <c r="W3124" i="1"/>
  <c r="Y3124" i="1"/>
  <c r="AC3116" i="1"/>
  <c r="V3116" i="1"/>
  <c r="X3116" i="1"/>
  <c r="W3116" i="1"/>
  <c r="Y3116" i="1"/>
  <c r="Z3116" i="1"/>
  <c r="R3116" i="1"/>
  <c r="AA3116" i="1"/>
  <c r="AB3116" i="1"/>
  <c r="T3116" i="1"/>
  <c r="S3116" i="1"/>
  <c r="AC3108" i="1"/>
  <c r="S3108" i="1"/>
  <c r="AB3108" i="1"/>
  <c r="T3108" i="1"/>
  <c r="V3108" i="1"/>
  <c r="X3108" i="1"/>
  <c r="W3108" i="1"/>
  <c r="Y3108" i="1"/>
  <c r="Z3108" i="1"/>
  <c r="R3108" i="1"/>
  <c r="AA3108" i="1"/>
  <c r="AC3100" i="1"/>
  <c r="S3100" i="1"/>
  <c r="T3100" i="1"/>
  <c r="V3100" i="1"/>
  <c r="X3100" i="1"/>
  <c r="W3100" i="1"/>
  <c r="Y3100" i="1"/>
  <c r="Z3100" i="1"/>
  <c r="R3100" i="1"/>
  <c r="AA3100" i="1"/>
  <c r="AB3100" i="1"/>
  <c r="AC3092" i="1"/>
  <c r="S3092" i="1"/>
  <c r="X3092" i="1"/>
  <c r="W3092" i="1"/>
  <c r="Y3092" i="1"/>
  <c r="Z3092" i="1"/>
  <c r="R3092" i="1"/>
  <c r="AA3092" i="1"/>
  <c r="T3092" i="1"/>
  <c r="V3092" i="1"/>
  <c r="AB3092" i="1"/>
  <c r="AC3084" i="1"/>
  <c r="S3084" i="1"/>
  <c r="Z3084" i="1"/>
  <c r="R3084" i="1"/>
  <c r="AA3084" i="1"/>
  <c r="AB3084" i="1"/>
  <c r="T3084" i="1"/>
  <c r="V3084" i="1"/>
  <c r="X3084" i="1"/>
  <c r="W3084" i="1"/>
  <c r="Y3084" i="1"/>
  <c r="AC3076" i="1"/>
  <c r="S3076" i="1"/>
  <c r="V3076" i="1"/>
  <c r="X3076" i="1"/>
  <c r="W3076" i="1"/>
  <c r="Y3076" i="1"/>
  <c r="Z3076" i="1"/>
  <c r="R3076" i="1"/>
  <c r="AA3076" i="1"/>
  <c r="AB3076" i="1"/>
  <c r="T3076" i="1"/>
  <c r="AC3068" i="1"/>
  <c r="S3068" i="1"/>
  <c r="T3068" i="1"/>
  <c r="V3068" i="1"/>
  <c r="X3068" i="1"/>
  <c r="W3068" i="1"/>
  <c r="Y3068" i="1"/>
  <c r="Z3068" i="1"/>
  <c r="R3068" i="1"/>
  <c r="AA3068" i="1"/>
  <c r="AB3068" i="1"/>
  <c r="AC3060" i="1"/>
  <c r="S3060" i="1"/>
  <c r="Y3060" i="1"/>
  <c r="Z3060" i="1"/>
  <c r="R3060" i="1"/>
  <c r="AA3060" i="1"/>
  <c r="AB3060" i="1"/>
  <c r="T3060" i="1"/>
  <c r="V3060" i="1"/>
  <c r="X3060" i="1"/>
  <c r="W3060" i="1"/>
  <c r="AC3052" i="1"/>
  <c r="S3052" i="1"/>
  <c r="V3052" i="1"/>
  <c r="X3052" i="1"/>
  <c r="W3052" i="1"/>
  <c r="Y3052" i="1"/>
  <c r="Z3052" i="1"/>
  <c r="R3052" i="1"/>
  <c r="AA3052" i="1"/>
  <c r="AB3052" i="1"/>
  <c r="T3052" i="1"/>
  <c r="AC3044" i="1"/>
  <c r="S3044" i="1"/>
  <c r="Y3044" i="1"/>
  <c r="Z3044" i="1"/>
  <c r="R3044" i="1"/>
  <c r="AA3044" i="1"/>
  <c r="AB3044" i="1"/>
  <c r="T3044" i="1"/>
  <c r="V3044" i="1"/>
  <c r="X3044" i="1"/>
  <c r="W3044" i="1"/>
  <c r="AC3036" i="1"/>
  <c r="S3036" i="1"/>
  <c r="AB3036" i="1"/>
  <c r="T3036" i="1"/>
  <c r="V3036" i="1"/>
  <c r="X3036" i="1"/>
  <c r="W3036" i="1"/>
  <c r="Y3036" i="1"/>
  <c r="Z3036" i="1"/>
  <c r="R3036" i="1"/>
  <c r="AA3036" i="1"/>
  <c r="AC3028" i="1"/>
  <c r="S3028" i="1"/>
  <c r="V3028" i="1"/>
  <c r="X3028" i="1"/>
  <c r="W3028" i="1"/>
  <c r="Y3028" i="1"/>
  <c r="Z3028" i="1"/>
  <c r="R3028" i="1"/>
  <c r="AA3028" i="1"/>
  <c r="AB3028" i="1"/>
  <c r="T3028" i="1"/>
  <c r="AC3020" i="1"/>
  <c r="S3020" i="1"/>
  <c r="V3020" i="1"/>
  <c r="X3020" i="1"/>
  <c r="W3020" i="1"/>
  <c r="Y3020" i="1"/>
  <c r="Z3020" i="1"/>
  <c r="R3020" i="1"/>
  <c r="AA3020" i="1"/>
  <c r="AB3020" i="1"/>
  <c r="T3020" i="1"/>
  <c r="AC3012" i="1"/>
  <c r="S3012" i="1"/>
  <c r="V3012" i="1"/>
  <c r="X3012" i="1"/>
  <c r="W3012" i="1"/>
  <c r="Y3012" i="1"/>
  <c r="Z3012" i="1"/>
  <c r="R3012" i="1"/>
  <c r="AA3012" i="1"/>
  <c r="AB3012" i="1"/>
  <c r="T3012" i="1"/>
  <c r="AC3004" i="1"/>
  <c r="R3004" i="1"/>
  <c r="AA3004" i="1"/>
  <c r="AB3004" i="1"/>
  <c r="T3004" i="1"/>
  <c r="V3004" i="1"/>
  <c r="X3004" i="1"/>
  <c r="W3004" i="1"/>
  <c r="Y3004" i="1"/>
  <c r="Z3004" i="1"/>
  <c r="S3004" i="1"/>
  <c r="AC2996" i="1"/>
  <c r="S2996" i="1"/>
  <c r="Z2996" i="1"/>
  <c r="R2996" i="1"/>
  <c r="AA2996" i="1"/>
  <c r="AB2996" i="1"/>
  <c r="T2996" i="1"/>
  <c r="V2996" i="1"/>
  <c r="X2996" i="1"/>
  <c r="W2996" i="1"/>
  <c r="Y2996" i="1"/>
  <c r="AC2988" i="1"/>
  <c r="S2988" i="1"/>
  <c r="V2988" i="1"/>
  <c r="X2988" i="1"/>
  <c r="W2988" i="1"/>
  <c r="Y2988" i="1"/>
  <c r="Z2988" i="1"/>
  <c r="R2988" i="1"/>
  <c r="AA2988" i="1"/>
  <c r="AB2988" i="1"/>
  <c r="T2988" i="1"/>
  <c r="AC2980" i="1"/>
  <c r="S2980" i="1"/>
  <c r="R2980" i="1"/>
  <c r="AA2980" i="1"/>
  <c r="AB2980" i="1"/>
  <c r="T2980" i="1"/>
  <c r="V2980" i="1"/>
  <c r="X2980" i="1"/>
  <c r="W2980" i="1"/>
  <c r="Y2980" i="1"/>
  <c r="Z2980" i="1"/>
  <c r="AC2972" i="1"/>
  <c r="S2972" i="1"/>
  <c r="T2972" i="1"/>
  <c r="W2972" i="1"/>
  <c r="V2972" i="1"/>
  <c r="X2972" i="1"/>
  <c r="R2972" i="1"/>
  <c r="AA2972" i="1"/>
  <c r="AB2972" i="1"/>
  <c r="Y2972" i="1"/>
  <c r="Z2972" i="1"/>
  <c r="AC2964" i="1"/>
  <c r="S2964" i="1"/>
  <c r="AB2964" i="1"/>
  <c r="T2964" i="1"/>
  <c r="V2964" i="1"/>
  <c r="Y2964" i="1"/>
  <c r="W2964" i="1"/>
  <c r="Z2964" i="1"/>
  <c r="X2964" i="1"/>
  <c r="R2964" i="1"/>
  <c r="AA2964" i="1"/>
  <c r="AC2956" i="1"/>
  <c r="T2956" i="1"/>
  <c r="W2956" i="1"/>
  <c r="V2956" i="1"/>
  <c r="X2956" i="1"/>
  <c r="R2956" i="1"/>
  <c r="AA2956" i="1"/>
  <c r="AB2956" i="1"/>
  <c r="Y2956" i="1"/>
  <c r="Z2956" i="1"/>
  <c r="S2956" i="1"/>
  <c r="AC2948" i="1"/>
  <c r="S2948" i="1"/>
  <c r="W2948" i="1"/>
  <c r="Z2948" i="1"/>
  <c r="X2948" i="1"/>
  <c r="R2948" i="1"/>
  <c r="AA2948" i="1"/>
  <c r="AB2948" i="1"/>
  <c r="T2948" i="1"/>
  <c r="V2948" i="1"/>
  <c r="Y2948" i="1"/>
  <c r="AC2940" i="1"/>
  <c r="S2940" i="1"/>
  <c r="R2940" i="1"/>
  <c r="AA2940" i="1"/>
  <c r="AB2940" i="1"/>
  <c r="Y2940" i="1"/>
  <c r="Z2940" i="1"/>
  <c r="T2940" i="1"/>
  <c r="W2940" i="1"/>
  <c r="V2940" i="1"/>
  <c r="X2940" i="1"/>
  <c r="AC2932" i="1"/>
  <c r="S2932" i="1"/>
  <c r="T2932" i="1"/>
  <c r="V2932" i="1"/>
  <c r="Y2932" i="1"/>
  <c r="W2932" i="1"/>
  <c r="Z2932" i="1"/>
  <c r="X2932" i="1"/>
  <c r="R2932" i="1"/>
  <c r="AA2932" i="1"/>
  <c r="AB2932" i="1"/>
  <c r="AC2924" i="1"/>
  <c r="S2924" i="1"/>
  <c r="W2924" i="1"/>
  <c r="Y2924" i="1"/>
  <c r="X2924" i="1"/>
  <c r="Z2924" i="1"/>
  <c r="R2924" i="1"/>
  <c r="AA2924" i="1"/>
  <c r="AB2924" i="1"/>
  <c r="T2924" i="1"/>
  <c r="V2924" i="1"/>
  <c r="AC2916" i="1"/>
  <c r="S2916" i="1"/>
  <c r="W2916" i="1"/>
  <c r="V2916" i="1"/>
  <c r="X2916" i="1"/>
  <c r="Y2916" i="1"/>
  <c r="Z2916" i="1"/>
  <c r="R2916" i="1"/>
  <c r="AA2916" i="1"/>
  <c r="AB2916" i="1"/>
  <c r="T2916" i="1"/>
  <c r="AC2908" i="1"/>
  <c r="S2908" i="1"/>
  <c r="R2908" i="1"/>
  <c r="AA2908" i="1"/>
  <c r="AB2908" i="1"/>
  <c r="T2908" i="1"/>
  <c r="W2908" i="1"/>
  <c r="V2908" i="1"/>
  <c r="X2908" i="1"/>
  <c r="Y2908" i="1"/>
  <c r="Z2908" i="1"/>
  <c r="AC2900" i="1"/>
  <c r="S2900" i="1"/>
  <c r="R2900" i="1"/>
  <c r="AA2900" i="1"/>
  <c r="AB2900" i="1"/>
  <c r="T2900" i="1"/>
  <c r="W2900" i="1"/>
  <c r="V2900" i="1"/>
  <c r="X2900" i="1"/>
  <c r="Y2900" i="1"/>
  <c r="Z2900" i="1"/>
  <c r="AC2892" i="1"/>
  <c r="S2892" i="1"/>
  <c r="Y2892" i="1"/>
  <c r="Z2892" i="1"/>
  <c r="R2892" i="1"/>
  <c r="AA2892" i="1"/>
  <c r="AB2892" i="1"/>
  <c r="V2892" i="1"/>
  <c r="W2892" i="1"/>
  <c r="T2892" i="1"/>
  <c r="X2892" i="1"/>
  <c r="AC2884" i="1"/>
  <c r="S2884" i="1"/>
  <c r="W2884" i="1"/>
  <c r="V2884" i="1"/>
  <c r="X2884" i="1"/>
  <c r="Y2884" i="1"/>
  <c r="Z2884" i="1"/>
  <c r="R2884" i="1"/>
  <c r="AA2884" i="1"/>
  <c r="AB2884" i="1"/>
  <c r="T2884" i="1"/>
  <c r="AC2876" i="1"/>
  <c r="S2876" i="1"/>
  <c r="Y2876" i="1"/>
  <c r="Z2876" i="1"/>
  <c r="R2876" i="1"/>
  <c r="AA2876" i="1"/>
  <c r="AB2876" i="1"/>
  <c r="T2876" i="1"/>
  <c r="W2876" i="1"/>
  <c r="V2876" i="1"/>
  <c r="X2876" i="1"/>
  <c r="AC2868" i="1"/>
  <c r="AB2868" i="1"/>
  <c r="T2868" i="1"/>
  <c r="W2868" i="1"/>
  <c r="V2868" i="1"/>
  <c r="X2868" i="1"/>
  <c r="Y2868" i="1"/>
  <c r="Z2868" i="1"/>
  <c r="R2868" i="1"/>
  <c r="AA2868" i="1"/>
  <c r="S2868" i="1"/>
  <c r="AC2860" i="1"/>
  <c r="S2860" i="1"/>
  <c r="W2860" i="1"/>
  <c r="T2860" i="1"/>
  <c r="X2860" i="1"/>
  <c r="Y2860" i="1"/>
  <c r="Z2860" i="1"/>
  <c r="R2860" i="1"/>
  <c r="AA2860" i="1"/>
  <c r="AB2860" i="1"/>
  <c r="V2860" i="1"/>
  <c r="AC2852" i="1"/>
  <c r="T2852" i="1"/>
  <c r="W2852" i="1"/>
  <c r="V2852" i="1"/>
  <c r="X2852" i="1"/>
  <c r="Y2852" i="1"/>
  <c r="Z2852" i="1"/>
  <c r="R2852" i="1"/>
  <c r="AA2852" i="1"/>
  <c r="AB2852" i="1"/>
  <c r="S2852" i="1"/>
  <c r="AC2844" i="1"/>
  <c r="S2844" i="1"/>
  <c r="T2844" i="1"/>
  <c r="W2844" i="1"/>
  <c r="V2844" i="1"/>
  <c r="X2844" i="1"/>
  <c r="Y2844" i="1"/>
  <c r="Z2844" i="1"/>
  <c r="R2844" i="1"/>
  <c r="AA2844" i="1"/>
  <c r="AB2844" i="1"/>
  <c r="AC2836" i="1"/>
  <c r="S2836" i="1"/>
  <c r="T2836" i="1"/>
  <c r="W2836" i="1"/>
  <c r="V2836" i="1"/>
  <c r="X2836" i="1"/>
  <c r="Y2836" i="1"/>
  <c r="Z2836" i="1"/>
  <c r="R2836" i="1"/>
  <c r="AA2836" i="1"/>
  <c r="AB2836" i="1"/>
  <c r="AC2828" i="1"/>
  <c r="S2828" i="1"/>
  <c r="Y2828" i="1"/>
  <c r="Z2828" i="1"/>
  <c r="R2828" i="1"/>
  <c r="AA2828" i="1"/>
  <c r="AB2828" i="1"/>
  <c r="V2828" i="1"/>
  <c r="W2828" i="1"/>
  <c r="T2828" i="1"/>
  <c r="X2828" i="1"/>
  <c r="AC2820" i="1"/>
  <c r="S2820" i="1"/>
  <c r="T2820" i="1"/>
  <c r="W2820" i="1"/>
  <c r="V2820" i="1"/>
  <c r="X2820" i="1"/>
  <c r="Y2820" i="1"/>
  <c r="Z2820" i="1"/>
  <c r="R2820" i="1"/>
  <c r="AA2820" i="1"/>
  <c r="AB2820" i="1"/>
  <c r="AC2812" i="1"/>
  <c r="S2812" i="1"/>
  <c r="R2812" i="1"/>
  <c r="AA2812" i="1"/>
  <c r="AB2812" i="1"/>
  <c r="T2812" i="1"/>
  <c r="W2812" i="1"/>
  <c r="V2812" i="1"/>
  <c r="X2812" i="1"/>
  <c r="Y2812" i="1"/>
  <c r="Z2812" i="1"/>
  <c r="AC2804" i="1"/>
  <c r="S2804" i="1"/>
  <c r="Y2804" i="1"/>
  <c r="Z2804" i="1"/>
  <c r="R2804" i="1"/>
  <c r="AA2804" i="1"/>
  <c r="AB2804" i="1"/>
  <c r="T2804" i="1"/>
  <c r="W2804" i="1"/>
  <c r="V2804" i="1"/>
  <c r="X2804" i="1"/>
  <c r="AC2796" i="1"/>
  <c r="S2796" i="1"/>
  <c r="V2796" i="1"/>
  <c r="W2796" i="1"/>
  <c r="T2796" i="1"/>
  <c r="X2796" i="1"/>
  <c r="Y2796" i="1"/>
  <c r="Z2796" i="1"/>
  <c r="R2796" i="1"/>
  <c r="AA2796" i="1"/>
  <c r="AB2796" i="1"/>
  <c r="AC2788" i="1"/>
  <c r="S2788" i="1"/>
  <c r="AA2788" i="1"/>
  <c r="AB2788" i="1"/>
  <c r="T2788" i="1"/>
  <c r="W2788" i="1"/>
  <c r="V2788" i="1"/>
  <c r="X2788" i="1"/>
  <c r="Y2788" i="1"/>
  <c r="Z2788" i="1"/>
  <c r="R2788" i="1"/>
  <c r="AC2780" i="1"/>
  <c r="S2780" i="1"/>
  <c r="Y2780" i="1"/>
  <c r="Z2780" i="1"/>
  <c r="R2780" i="1"/>
  <c r="AA2780" i="1"/>
  <c r="AB2780" i="1"/>
  <c r="T2780" i="1"/>
  <c r="W2780" i="1"/>
  <c r="V2780" i="1"/>
  <c r="X2780" i="1"/>
  <c r="AC2772" i="1"/>
  <c r="S2772" i="1"/>
  <c r="Z2772" i="1"/>
  <c r="R2772" i="1"/>
  <c r="AA2772" i="1"/>
  <c r="AB2772" i="1"/>
  <c r="T2772" i="1"/>
  <c r="W2772" i="1"/>
  <c r="V2772" i="1"/>
  <c r="X2772" i="1"/>
  <c r="Y2772" i="1"/>
  <c r="AC2764" i="1"/>
  <c r="S2764" i="1"/>
  <c r="AB2764" i="1"/>
  <c r="V2764" i="1"/>
  <c r="W2764" i="1"/>
  <c r="T2764" i="1"/>
  <c r="X2764" i="1"/>
  <c r="Y2764" i="1"/>
  <c r="Z2764" i="1"/>
  <c r="R2764" i="1"/>
  <c r="AA2764" i="1"/>
  <c r="AC2756" i="1"/>
  <c r="S2756" i="1"/>
  <c r="W2756" i="1"/>
  <c r="V2756" i="1"/>
  <c r="X2756" i="1"/>
  <c r="Y2756" i="1"/>
  <c r="Z2756" i="1"/>
  <c r="R2756" i="1"/>
  <c r="AA2756" i="1"/>
  <c r="AB2756" i="1"/>
  <c r="T2756" i="1"/>
  <c r="AC2748" i="1"/>
  <c r="X2748" i="1"/>
  <c r="Y2748" i="1"/>
  <c r="Z2748" i="1"/>
  <c r="R2748" i="1"/>
  <c r="AA2748" i="1"/>
  <c r="AB2748" i="1"/>
  <c r="T2748" i="1"/>
  <c r="W2748" i="1"/>
  <c r="V2748" i="1"/>
  <c r="S2748" i="1"/>
  <c r="AC2740" i="1"/>
  <c r="S2740" i="1"/>
  <c r="Y2740" i="1"/>
  <c r="Z2740" i="1"/>
  <c r="R2740" i="1"/>
  <c r="AA2740" i="1"/>
  <c r="AB2740" i="1"/>
  <c r="T2740" i="1"/>
  <c r="W2740" i="1"/>
  <c r="V2740" i="1"/>
  <c r="X2740" i="1"/>
  <c r="AC2732" i="1"/>
  <c r="S2732" i="1"/>
  <c r="AA2732" i="1"/>
  <c r="AB2732" i="1"/>
  <c r="V2732" i="1"/>
  <c r="W2732" i="1"/>
  <c r="T2732" i="1"/>
  <c r="X2732" i="1"/>
  <c r="Y2732" i="1"/>
  <c r="Z2732" i="1"/>
  <c r="R2732" i="1"/>
  <c r="AC2724" i="1"/>
  <c r="S2724" i="1"/>
  <c r="AB2724" i="1"/>
  <c r="T2724" i="1"/>
  <c r="W2724" i="1"/>
  <c r="V2724" i="1"/>
  <c r="X2724" i="1"/>
  <c r="Y2724" i="1"/>
  <c r="Z2724" i="1"/>
  <c r="R2724" i="1"/>
  <c r="AA2724" i="1"/>
  <c r="AC2716" i="1"/>
  <c r="S2716" i="1"/>
  <c r="AB2716" i="1"/>
  <c r="T2716" i="1"/>
  <c r="W2716" i="1"/>
  <c r="V2716" i="1"/>
  <c r="X2716" i="1"/>
  <c r="Y2716" i="1"/>
  <c r="Z2716" i="1"/>
  <c r="R2716" i="1"/>
  <c r="AA2716" i="1"/>
  <c r="AC2708" i="1"/>
  <c r="S2708" i="1"/>
  <c r="Z2708" i="1"/>
  <c r="R2708" i="1"/>
  <c r="AA2708" i="1"/>
  <c r="AB2708" i="1"/>
  <c r="T2708" i="1"/>
  <c r="W2708" i="1"/>
  <c r="V2708" i="1"/>
  <c r="X2708" i="1"/>
  <c r="Y2708" i="1"/>
  <c r="AC2700" i="1"/>
  <c r="S2700" i="1"/>
  <c r="R2700" i="1"/>
  <c r="V2700" i="1"/>
  <c r="W2700" i="1"/>
  <c r="T2700" i="1"/>
  <c r="X2700" i="1"/>
  <c r="Y2700" i="1"/>
  <c r="Z2700" i="1"/>
  <c r="AA2700" i="1"/>
  <c r="AB2700" i="1"/>
  <c r="AC2692" i="1"/>
  <c r="S2692" i="1"/>
  <c r="Y2692" i="1"/>
  <c r="Z2692" i="1"/>
  <c r="R2692" i="1"/>
  <c r="AA2692" i="1"/>
  <c r="AB2692" i="1"/>
  <c r="T2692" i="1"/>
  <c r="X2692" i="1"/>
  <c r="V2692" i="1"/>
  <c r="W2692" i="1"/>
  <c r="AC2684" i="1"/>
  <c r="S2684" i="1"/>
  <c r="R2684" i="1"/>
  <c r="AA2684" i="1"/>
  <c r="AB2684" i="1"/>
  <c r="T2684" i="1"/>
  <c r="W2684" i="1"/>
  <c r="V2684" i="1"/>
  <c r="Y2684" i="1"/>
  <c r="Z2684" i="1"/>
  <c r="X2684" i="1"/>
  <c r="AC2676" i="1"/>
  <c r="S2676" i="1"/>
  <c r="X2676" i="1"/>
  <c r="Y2676" i="1"/>
  <c r="Z2676" i="1"/>
  <c r="R2676" i="1"/>
  <c r="AA2676" i="1"/>
  <c r="AB2676" i="1"/>
  <c r="T2676" i="1"/>
  <c r="W2676" i="1"/>
  <c r="V2676" i="1"/>
  <c r="AC2668" i="1"/>
  <c r="S2668" i="1"/>
  <c r="Z2668" i="1"/>
  <c r="R2668" i="1"/>
  <c r="AA2668" i="1"/>
  <c r="AB2668" i="1"/>
  <c r="V2668" i="1"/>
  <c r="W2668" i="1"/>
  <c r="T2668" i="1"/>
  <c r="X2668" i="1"/>
  <c r="Y2668" i="1"/>
  <c r="AC2660" i="1"/>
  <c r="S2660" i="1"/>
  <c r="X2660" i="1"/>
  <c r="Y2660" i="1"/>
  <c r="Z2660" i="1"/>
  <c r="R2660" i="1"/>
  <c r="AA2660" i="1"/>
  <c r="AB2660" i="1"/>
  <c r="T2660" i="1"/>
  <c r="W2660" i="1"/>
  <c r="V2660" i="1"/>
  <c r="AC2652" i="1"/>
  <c r="AB2652" i="1"/>
  <c r="T2652" i="1"/>
  <c r="W2652" i="1"/>
  <c r="V2652" i="1"/>
  <c r="X2652" i="1"/>
  <c r="Y2652" i="1"/>
  <c r="Z2652" i="1"/>
  <c r="R2652" i="1"/>
  <c r="AA2652" i="1"/>
  <c r="S2652" i="1"/>
  <c r="AC2644" i="1"/>
  <c r="S2644" i="1"/>
  <c r="T2644" i="1"/>
  <c r="W2644" i="1"/>
  <c r="V2644" i="1"/>
  <c r="X2644" i="1"/>
  <c r="Y2644" i="1"/>
  <c r="Z2644" i="1"/>
  <c r="R2644" i="1"/>
  <c r="AA2644" i="1"/>
  <c r="AB2644" i="1"/>
  <c r="AC2636" i="1"/>
  <c r="S2636" i="1"/>
  <c r="AA2636" i="1"/>
  <c r="AB2636" i="1"/>
  <c r="V2636" i="1"/>
  <c r="W2636" i="1"/>
  <c r="T2636" i="1"/>
  <c r="X2636" i="1"/>
  <c r="Y2636" i="1"/>
  <c r="Z2636" i="1"/>
  <c r="R2636" i="1"/>
  <c r="AC2628" i="1"/>
  <c r="S2628" i="1"/>
  <c r="T2628" i="1"/>
  <c r="W2628" i="1"/>
  <c r="V2628" i="1"/>
  <c r="X2628" i="1"/>
  <c r="Y2628" i="1"/>
  <c r="Z2628" i="1"/>
  <c r="R2628" i="1"/>
  <c r="AA2628" i="1"/>
  <c r="AB2628" i="1"/>
  <c r="AC2620" i="1"/>
  <c r="S2620" i="1"/>
  <c r="R2620" i="1"/>
  <c r="AA2620" i="1"/>
  <c r="AB2620" i="1"/>
  <c r="T2620" i="1"/>
  <c r="W2620" i="1"/>
  <c r="V2620" i="1"/>
  <c r="X2620" i="1"/>
  <c r="Y2620" i="1"/>
  <c r="Z2620" i="1"/>
  <c r="AC2612" i="1"/>
  <c r="S2612" i="1"/>
  <c r="V2612" i="1"/>
  <c r="T2612" i="1"/>
  <c r="W2612" i="1"/>
  <c r="Z2612" i="1"/>
  <c r="R2612" i="1"/>
  <c r="AA2612" i="1"/>
  <c r="Y2612" i="1"/>
  <c r="AB2612" i="1"/>
  <c r="X2612" i="1"/>
  <c r="AC2604" i="1"/>
  <c r="S2604" i="1"/>
  <c r="T2604" i="1"/>
  <c r="X2604" i="1"/>
  <c r="Y2604" i="1"/>
  <c r="V2604" i="1"/>
  <c r="AB2604" i="1"/>
  <c r="W2604" i="1"/>
  <c r="Z2604" i="1"/>
  <c r="R2604" i="1"/>
  <c r="AA2604" i="1"/>
  <c r="AC2596" i="1"/>
  <c r="S2596" i="1"/>
  <c r="Y2596" i="1"/>
  <c r="AB2596" i="1"/>
  <c r="T2596" i="1"/>
  <c r="V2596" i="1"/>
  <c r="X2596" i="1"/>
  <c r="W2596" i="1"/>
  <c r="Z2596" i="1"/>
  <c r="R2596" i="1"/>
  <c r="AA2596" i="1"/>
  <c r="AC2588" i="1"/>
  <c r="S2588" i="1"/>
  <c r="R2588" i="1"/>
  <c r="AA2588" i="1"/>
  <c r="T2588" i="1"/>
  <c r="X2588" i="1"/>
  <c r="Y2588" i="1"/>
  <c r="V2588" i="1"/>
  <c r="AB2588" i="1"/>
  <c r="W2588" i="1"/>
  <c r="Z2588" i="1"/>
  <c r="AC2580" i="1"/>
  <c r="S2580" i="1"/>
  <c r="Z2580" i="1"/>
  <c r="R2580" i="1"/>
  <c r="AA2580" i="1"/>
  <c r="Y2580" i="1"/>
  <c r="AB2580" i="1"/>
  <c r="T2580" i="1"/>
  <c r="V2580" i="1"/>
  <c r="X2580" i="1"/>
  <c r="W2580" i="1"/>
  <c r="AC2572" i="1"/>
  <c r="S2572" i="1"/>
  <c r="T2572" i="1"/>
  <c r="X2572" i="1"/>
  <c r="Y2572" i="1"/>
  <c r="V2572" i="1"/>
  <c r="AB2572" i="1"/>
  <c r="W2572" i="1"/>
  <c r="Z2572" i="1"/>
  <c r="R2572" i="1"/>
  <c r="AA2572" i="1"/>
  <c r="AC2564" i="1"/>
  <c r="S2564" i="1"/>
  <c r="Z2564" i="1"/>
  <c r="R2564" i="1"/>
  <c r="AA2564" i="1"/>
  <c r="T2564" i="1"/>
  <c r="X2564" i="1"/>
  <c r="V2564" i="1"/>
  <c r="AB2564" i="1"/>
  <c r="W2564" i="1"/>
  <c r="Y2564" i="1"/>
  <c r="AC2556" i="1"/>
  <c r="S2556" i="1"/>
  <c r="V2556" i="1"/>
  <c r="AB2556" i="1"/>
  <c r="W2556" i="1"/>
  <c r="Y2556" i="1"/>
  <c r="Z2556" i="1"/>
  <c r="R2556" i="1"/>
  <c r="AA2556" i="1"/>
  <c r="T2556" i="1"/>
  <c r="X2556" i="1"/>
  <c r="AC2548" i="1"/>
  <c r="S2548" i="1"/>
  <c r="Y2548" i="1"/>
  <c r="Z2548" i="1"/>
  <c r="R2548" i="1"/>
  <c r="AA2548" i="1"/>
  <c r="T2548" i="1"/>
  <c r="V2548" i="1"/>
  <c r="AB2548" i="1"/>
  <c r="W2548" i="1"/>
  <c r="X2548" i="1"/>
  <c r="AC2540" i="1"/>
  <c r="R2540" i="1"/>
  <c r="AA2540" i="1"/>
  <c r="T2540" i="1"/>
  <c r="V2540" i="1"/>
  <c r="AB2540" i="1"/>
  <c r="W2540" i="1"/>
  <c r="X2540" i="1"/>
  <c r="Y2540" i="1"/>
  <c r="Z2540" i="1"/>
  <c r="S2540" i="1"/>
  <c r="AC2532" i="1"/>
  <c r="S2532" i="1"/>
  <c r="W2532" i="1"/>
  <c r="X2532" i="1"/>
  <c r="Y2532" i="1"/>
  <c r="Z2532" i="1"/>
  <c r="R2532" i="1"/>
  <c r="AA2532" i="1"/>
  <c r="T2532" i="1"/>
  <c r="V2532" i="1"/>
  <c r="AB2532" i="1"/>
  <c r="AC2524" i="1"/>
  <c r="S2524" i="1"/>
  <c r="R2524" i="1"/>
  <c r="AA2524" i="1"/>
  <c r="T2524" i="1"/>
  <c r="V2524" i="1"/>
  <c r="AB2524" i="1"/>
  <c r="W2524" i="1"/>
  <c r="X2524" i="1"/>
  <c r="Y2524" i="1"/>
  <c r="Z2524" i="1"/>
  <c r="AC2516" i="1"/>
  <c r="S2516" i="1"/>
  <c r="Y2516" i="1"/>
  <c r="Z2516" i="1"/>
  <c r="R2516" i="1"/>
  <c r="AA2516" i="1"/>
  <c r="T2516" i="1"/>
  <c r="V2516" i="1"/>
  <c r="AB2516" i="1"/>
  <c r="W2516" i="1"/>
  <c r="X2516" i="1"/>
  <c r="AC2508" i="1"/>
  <c r="S2508" i="1"/>
  <c r="R2508" i="1"/>
  <c r="AA2508" i="1"/>
  <c r="T2508" i="1"/>
  <c r="V2508" i="1"/>
  <c r="AB2508" i="1"/>
  <c r="W2508" i="1"/>
  <c r="X2508" i="1"/>
  <c r="Y2508" i="1"/>
  <c r="Z2508" i="1"/>
  <c r="AC2500" i="1"/>
  <c r="S2500" i="1"/>
  <c r="AA2500" i="1"/>
  <c r="T2500" i="1"/>
  <c r="V2500" i="1"/>
  <c r="AB2500" i="1"/>
  <c r="W2500" i="1"/>
  <c r="X2500" i="1"/>
  <c r="Y2500" i="1"/>
  <c r="Z2500" i="1"/>
  <c r="R2500" i="1"/>
  <c r="AC2492" i="1"/>
  <c r="S2492" i="1"/>
  <c r="W2492" i="1"/>
  <c r="X2492" i="1"/>
  <c r="Y2492" i="1"/>
  <c r="Z2492" i="1"/>
  <c r="R2492" i="1"/>
  <c r="AA2492" i="1"/>
  <c r="T2492" i="1"/>
  <c r="V2492" i="1"/>
  <c r="AB2492" i="1"/>
  <c r="AC2484" i="1"/>
  <c r="S2484" i="1"/>
  <c r="X2484" i="1"/>
  <c r="Y2484" i="1"/>
  <c r="Z2484" i="1"/>
  <c r="R2484" i="1"/>
  <c r="AA2484" i="1"/>
  <c r="T2484" i="1"/>
  <c r="V2484" i="1"/>
  <c r="AB2484" i="1"/>
  <c r="W2484" i="1"/>
  <c r="AC2476" i="1"/>
  <c r="S2476" i="1"/>
  <c r="V2476" i="1"/>
  <c r="AB2476" i="1"/>
  <c r="W2476" i="1"/>
  <c r="X2476" i="1"/>
  <c r="Y2476" i="1"/>
  <c r="Z2476" i="1"/>
  <c r="R2476" i="1"/>
  <c r="AA2476" i="1"/>
  <c r="T2476" i="1"/>
  <c r="AC2468" i="1"/>
  <c r="S2468" i="1"/>
  <c r="AA2468" i="1"/>
  <c r="T2468" i="1"/>
  <c r="V2468" i="1"/>
  <c r="AB2468" i="1"/>
  <c r="W2468" i="1"/>
  <c r="X2468" i="1"/>
  <c r="Y2468" i="1"/>
  <c r="Z2468" i="1"/>
  <c r="R2468" i="1"/>
  <c r="AC2460" i="1"/>
  <c r="S2460" i="1"/>
  <c r="Z2460" i="1"/>
  <c r="R2460" i="1"/>
  <c r="AA2460" i="1"/>
  <c r="T2460" i="1"/>
  <c r="V2460" i="1"/>
  <c r="AB2460" i="1"/>
  <c r="W2460" i="1"/>
  <c r="X2460" i="1"/>
  <c r="Y2460" i="1"/>
  <c r="AC2452" i="1"/>
  <c r="W2452" i="1"/>
  <c r="X2452" i="1"/>
  <c r="Y2452" i="1"/>
  <c r="Z2452" i="1"/>
  <c r="R2452" i="1"/>
  <c r="AA2452" i="1"/>
  <c r="AB2452" i="1"/>
  <c r="T2452" i="1"/>
  <c r="V2452" i="1"/>
  <c r="S2452" i="1"/>
  <c r="AC2444" i="1"/>
  <c r="S2444" i="1"/>
  <c r="AA2444" i="1"/>
  <c r="T2444" i="1"/>
  <c r="V2444" i="1"/>
  <c r="AB2444" i="1"/>
  <c r="W2444" i="1"/>
  <c r="X2444" i="1"/>
  <c r="Y2444" i="1"/>
  <c r="Z2444" i="1"/>
  <c r="R2444" i="1"/>
  <c r="AC2436" i="1"/>
  <c r="T2436" i="1"/>
  <c r="V2436" i="1"/>
  <c r="AB2436" i="1"/>
  <c r="W2436" i="1"/>
  <c r="X2436" i="1"/>
  <c r="Y2436" i="1"/>
  <c r="Z2436" i="1"/>
  <c r="R2436" i="1"/>
  <c r="AA2436" i="1"/>
  <c r="S2436" i="1"/>
  <c r="AC2428" i="1"/>
  <c r="S2428" i="1"/>
  <c r="R2428" i="1"/>
  <c r="AA2428" i="1"/>
  <c r="T2428" i="1"/>
  <c r="V2428" i="1"/>
  <c r="AB2428" i="1"/>
  <c r="W2428" i="1"/>
  <c r="X2428" i="1"/>
  <c r="Y2428" i="1"/>
  <c r="Z2428" i="1"/>
  <c r="AC2420" i="1"/>
  <c r="S2420" i="1"/>
  <c r="X2420" i="1"/>
  <c r="Y2420" i="1"/>
  <c r="Z2420" i="1"/>
  <c r="R2420" i="1"/>
  <c r="AA2420" i="1"/>
  <c r="T2420" i="1"/>
  <c r="V2420" i="1"/>
  <c r="AB2420" i="1"/>
  <c r="W2420" i="1"/>
  <c r="AC2412" i="1"/>
  <c r="S2412" i="1"/>
  <c r="V2412" i="1"/>
  <c r="AB2412" i="1"/>
  <c r="W2412" i="1"/>
  <c r="X2412" i="1"/>
  <c r="Y2412" i="1"/>
  <c r="Z2412" i="1"/>
  <c r="R2412" i="1"/>
  <c r="AA2412" i="1"/>
  <c r="T2412" i="1"/>
  <c r="AC2404" i="1"/>
  <c r="S2404" i="1"/>
  <c r="R2404" i="1"/>
  <c r="AA2404" i="1"/>
  <c r="T2404" i="1"/>
  <c r="V2404" i="1"/>
  <c r="AB2404" i="1"/>
  <c r="W2404" i="1"/>
  <c r="X2404" i="1"/>
  <c r="Y2404" i="1"/>
  <c r="Z2404" i="1"/>
  <c r="AC2396" i="1"/>
  <c r="S2396" i="1"/>
  <c r="Y2396" i="1"/>
  <c r="Z2396" i="1"/>
  <c r="R2396" i="1"/>
  <c r="AA2396" i="1"/>
  <c r="T2396" i="1"/>
  <c r="V2396" i="1"/>
  <c r="AB2396" i="1"/>
  <c r="W2396" i="1"/>
  <c r="X2396" i="1"/>
  <c r="AC2388" i="1"/>
  <c r="S2388" i="1"/>
  <c r="V2388" i="1"/>
  <c r="AB2388" i="1"/>
  <c r="W2388" i="1"/>
  <c r="X2388" i="1"/>
  <c r="Y2388" i="1"/>
  <c r="Z2388" i="1"/>
  <c r="R2388" i="1"/>
  <c r="AA2388" i="1"/>
  <c r="T2388" i="1"/>
  <c r="AC2380" i="1"/>
  <c r="R2380" i="1"/>
  <c r="AA2380" i="1"/>
  <c r="T2380" i="1"/>
  <c r="V2380" i="1"/>
  <c r="AB2380" i="1"/>
  <c r="W2380" i="1"/>
  <c r="X2380" i="1"/>
  <c r="Y2380" i="1"/>
  <c r="Z2380" i="1"/>
  <c r="S2380" i="1"/>
  <c r="AC2372" i="1"/>
  <c r="S2372" i="1"/>
  <c r="Y2372" i="1"/>
  <c r="Z2372" i="1"/>
  <c r="R2372" i="1"/>
  <c r="AA2372" i="1"/>
  <c r="T2372" i="1"/>
  <c r="V2372" i="1"/>
  <c r="AB2372" i="1"/>
  <c r="W2372" i="1"/>
  <c r="X2372" i="1"/>
  <c r="AC2364" i="1"/>
  <c r="S2364" i="1"/>
  <c r="T2364" i="1"/>
  <c r="V2364" i="1"/>
  <c r="AB2364" i="1"/>
  <c r="W2364" i="1"/>
  <c r="X2364" i="1"/>
  <c r="Y2364" i="1"/>
  <c r="Z2364" i="1"/>
  <c r="R2364" i="1"/>
  <c r="AA2364" i="1"/>
  <c r="AC2356" i="1"/>
  <c r="S2356" i="1"/>
  <c r="AA2356" i="1"/>
  <c r="T2356" i="1"/>
  <c r="V2356" i="1"/>
  <c r="AB2356" i="1"/>
  <c r="W2356" i="1"/>
  <c r="X2356" i="1"/>
  <c r="Y2356" i="1"/>
  <c r="Z2356" i="1"/>
  <c r="R2356" i="1"/>
  <c r="AC2348" i="1"/>
  <c r="S2348" i="1"/>
  <c r="T2348" i="1"/>
  <c r="V2348" i="1"/>
  <c r="AB2348" i="1"/>
  <c r="W2348" i="1"/>
  <c r="X2348" i="1"/>
  <c r="Y2348" i="1"/>
  <c r="Z2348" i="1"/>
  <c r="R2348" i="1"/>
  <c r="AA2348" i="1"/>
  <c r="AC2340" i="1"/>
  <c r="S2340" i="1"/>
  <c r="W2340" i="1"/>
  <c r="X2340" i="1"/>
  <c r="Y2340" i="1"/>
  <c r="Z2340" i="1"/>
  <c r="R2340" i="1"/>
  <c r="AA2340" i="1"/>
  <c r="T2340" i="1"/>
  <c r="AB2340" i="1"/>
  <c r="V2340" i="1"/>
  <c r="AC2332" i="1"/>
  <c r="S2332" i="1"/>
  <c r="X2332" i="1"/>
  <c r="Y2332" i="1"/>
  <c r="Z2332" i="1"/>
  <c r="R2332" i="1"/>
  <c r="AA2332" i="1"/>
  <c r="T2332" i="1"/>
  <c r="V2332" i="1"/>
  <c r="AB2332" i="1"/>
  <c r="W2332" i="1"/>
  <c r="AC2324" i="1"/>
  <c r="S2324" i="1"/>
  <c r="V2324" i="1"/>
  <c r="T2324" i="1"/>
  <c r="W2324" i="1"/>
  <c r="X2324" i="1"/>
  <c r="Y2324" i="1"/>
  <c r="Z2324" i="1"/>
  <c r="R2324" i="1"/>
  <c r="AA2324" i="1"/>
  <c r="AB2324" i="1"/>
  <c r="AC2316" i="1"/>
  <c r="S2316" i="1"/>
  <c r="Y2316" i="1"/>
  <c r="Z2316" i="1"/>
  <c r="R2316" i="1"/>
  <c r="AA2316" i="1"/>
  <c r="T2316" i="1"/>
  <c r="V2316" i="1"/>
  <c r="AB2316" i="1"/>
  <c r="W2316" i="1"/>
  <c r="X2316" i="1"/>
  <c r="AC2308" i="1"/>
  <c r="S2308" i="1"/>
  <c r="X2308" i="1"/>
  <c r="Y2308" i="1"/>
  <c r="Z2308" i="1"/>
  <c r="R2308" i="1"/>
  <c r="AA2308" i="1"/>
  <c r="T2308" i="1"/>
  <c r="V2308" i="1"/>
  <c r="AB2308" i="1"/>
  <c r="W2308" i="1"/>
  <c r="AC2300" i="1"/>
  <c r="S2300" i="1"/>
  <c r="V2300" i="1"/>
  <c r="Z2300" i="1"/>
  <c r="R2300" i="1"/>
  <c r="AA2300" i="1"/>
  <c r="T2300" i="1"/>
  <c r="AB2300" i="1"/>
  <c r="W2300" i="1"/>
  <c r="X2300" i="1"/>
  <c r="Y2300" i="1"/>
  <c r="AC2292" i="1"/>
  <c r="S2292" i="1"/>
  <c r="AA2292" i="1"/>
  <c r="T2292" i="1"/>
  <c r="V2292" i="1"/>
  <c r="AB2292" i="1"/>
  <c r="W2292" i="1"/>
  <c r="X2292" i="1"/>
  <c r="Y2292" i="1"/>
  <c r="Z2292" i="1"/>
  <c r="R2292" i="1"/>
  <c r="AC2284" i="1"/>
  <c r="S2284" i="1"/>
  <c r="X2284" i="1"/>
  <c r="Y2284" i="1"/>
  <c r="Z2284" i="1"/>
  <c r="R2284" i="1"/>
  <c r="AA2284" i="1"/>
  <c r="T2284" i="1"/>
  <c r="V2284" i="1"/>
  <c r="W2284" i="1"/>
  <c r="AB2284" i="1"/>
  <c r="AC2276" i="1"/>
  <c r="S2276" i="1"/>
  <c r="V2276" i="1"/>
  <c r="AB2276" i="1"/>
  <c r="W2276" i="1"/>
  <c r="X2276" i="1"/>
  <c r="Y2276" i="1"/>
  <c r="Z2276" i="1"/>
  <c r="R2276" i="1"/>
  <c r="AA2276" i="1"/>
  <c r="T2276" i="1"/>
  <c r="AC2268" i="1"/>
  <c r="S2268" i="1"/>
  <c r="T2268" i="1"/>
  <c r="V2268" i="1"/>
  <c r="AB2268" i="1"/>
  <c r="W2268" i="1"/>
  <c r="X2268" i="1"/>
  <c r="Y2268" i="1"/>
  <c r="Z2268" i="1"/>
  <c r="R2268" i="1"/>
  <c r="AA2268" i="1"/>
  <c r="AC2260" i="1"/>
  <c r="S2260" i="1"/>
  <c r="X2260" i="1"/>
  <c r="Y2260" i="1"/>
  <c r="Z2260" i="1"/>
  <c r="R2260" i="1"/>
  <c r="AA2260" i="1"/>
  <c r="T2260" i="1"/>
  <c r="V2260" i="1"/>
  <c r="AB2260" i="1"/>
  <c r="W2260" i="1"/>
  <c r="AC2252" i="1"/>
  <c r="S2252" i="1"/>
  <c r="W2252" i="1"/>
  <c r="X2252" i="1"/>
  <c r="Y2252" i="1"/>
  <c r="Z2252" i="1"/>
  <c r="R2252" i="1"/>
  <c r="AA2252" i="1"/>
  <c r="T2252" i="1"/>
  <c r="V2252" i="1"/>
  <c r="AB2252" i="1"/>
  <c r="AC2244" i="1"/>
  <c r="S2244" i="1"/>
  <c r="Y2244" i="1"/>
  <c r="Z2244" i="1"/>
  <c r="R2244" i="1"/>
  <c r="AA2244" i="1"/>
  <c r="T2244" i="1"/>
  <c r="V2244" i="1"/>
  <c r="AB2244" i="1"/>
  <c r="W2244" i="1"/>
  <c r="X2244" i="1"/>
  <c r="AC2236" i="1"/>
  <c r="Z2236" i="1"/>
  <c r="T2236" i="1"/>
  <c r="V2236" i="1"/>
  <c r="AB2236" i="1"/>
  <c r="W2236" i="1"/>
  <c r="X2236" i="1"/>
  <c r="Y2236" i="1"/>
  <c r="R2236" i="1"/>
  <c r="AA2236" i="1"/>
  <c r="S2236" i="1"/>
  <c r="AC2228" i="1"/>
  <c r="T2228" i="1"/>
  <c r="V2228" i="1"/>
  <c r="AB2228" i="1"/>
  <c r="W2228" i="1"/>
  <c r="X2228" i="1"/>
  <c r="Y2228" i="1"/>
  <c r="Z2228" i="1"/>
  <c r="R2228" i="1"/>
  <c r="AA2228" i="1"/>
  <c r="S2228" i="1"/>
  <c r="AC2220" i="1"/>
  <c r="S2220" i="1"/>
  <c r="V2220" i="1"/>
  <c r="AB2220" i="1"/>
  <c r="W2220" i="1"/>
  <c r="X2220" i="1"/>
  <c r="Y2220" i="1"/>
  <c r="Z2220" i="1"/>
  <c r="R2220" i="1"/>
  <c r="AA2220" i="1"/>
  <c r="T2220" i="1"/>
  <c r="AC2212" i="1"/>
  <c r="T2212" i="1"/>
  <c r="V2212" i="1"/>
  <c r="AB2212" i="1"/>
  <c r="W2212" i="1"/>
  <c r="X2212" i="1"/>
  <c r="Y2212" i="1"/>
  <c r="Z2212" i="1"/>
  <c r="R2212" i="1"/>
  <c r="AA2212" i="1"/>
  <c r="S2212" i="1"/>
  <c r="AC2204" i="1"/>
  <c r="Y2204" i="1"/>
  <c r="Z2204" i="1"/>
  <c r="R2204" i="1"/>
  <c r="AA2204" i="1"/>
  <c r="T2204" i="1"/>
  <c r="V2204" i="1"/>
  <c r="AB2204" i="1"/>
  <c r="W2204" i="1"/>
  <c r="X2204" i="1"/>
  <c r="S2204" i="1"/>
  <c r="AC2196" i="1"/>
  <c r="S2196" i="1"/>
  <c r="V2196" i="1"/>
  <c r="Y2196" i="1"/>
  <c r="Z2196" i="1"/>
  <c r="R2196" i="1"/>
  <c r="AA2196" i="1"/>
  <c r="W2196" i="1"/>
  <c r="X2196" i="1"/>
  <c r="T2196" i="1"/>
  <c r="AB2196" i="1"/>
  <c r="AC2188" i="1"/>
  <c r="R2188" i="1"/>
  <c r="AA2188" i="1"/>
  <c r="W2188" i="1"/>
  <c r="X2188" i="1"/>
  <c r="T2188" i="1"/>
  <c r="AB2188" i="1"/>
  <c r="V2188" i="1"/>
  <c r="Y2188" i="1"/>
  <c r="Z2188" i="1"/>
  <c r="S2188" i="1"/>
  <c r="AC2180" i="1"/>
  <c r="S2180" i="1"/>
  <c r="R2180" i="1"/>
  <c r="AA2180" i="1"/>
  <c r="W2180" i="1"/>
  <c r="X2180" i="1"/>
  <c r="T2180" i="1"/>
  <c r="AB2180" i="1"/>
  <c r="V2180" i="1"/>
  <c r="Y2180" i="1"/>
  <c r="Z2180" i="1"/>
  <c r="AC2172" i="1"/>
  <c r="S2172" i="1"/>
  <c r="AB2172" i="1"/>
  <c r="T2172" i="1"/>
  <c r="W2172" i="1"/>
  <c r="V2172" i="1"/>
  <c r="Y2172" i="1"/>
  <c r="Z2172" i="1"/>
  <c r="R2172" i="1"/>
  <c r="AA2172" i="1"/>
  <c r="X2172" i="1"/>
  <c r="AC2164" i="1"/>
  <c r="S2164" i="1"/>
  <c r="R2164" i="1"/>
  <c r="AA2164" i="1"/>
  <c r="AB2164" i="1"/>
  <c r="X2164" i="1"/>
  <c r="T2164" i="1"/>
  <c r="W2164" i="1"/>
  <c r="V2164" i="1"/>
  <c r="Y2164" i="1"/>
  <c r="Z2164" i="1"/>
  <c r="AC2156" i="1"/>
  <c r="S2156" i="1"/>
  <c r="R2156" i="1"/>
  <c r="AA2156" i="1"/>
  <c r="W2156" i="1"/>
  <c r="AB2156" i="1"/>
  <c r="T2156" i="1"/>
  <c r="X2156" i="1"/>
  <c r="V2156" i="1"/>
  <c r="Y2156" i="1"/>
  <c r="Z2156" i="1"/>
  <c r="AC2148" i="1"/>
  <c r="S2148" i="1"/>
  <c r="W2148" i="1"/>
  <c r="X2148" i="1"/>
  <c r="T2148" i="1"/>
  <c r="AB2148" i="1"/>
  <c r="V2148" i="1"/>
  <c r="Y2148" i="1"/>
  <c r="Z2148" i="1"/>
  <c r="R2148" i="1"/>
  <c r="AA2148" i="1"/>
  <c r="AC2140" i="1"/>
  <c r="S2140" i="1"/>
  <c r="Z2140" i="1"/>
  <c r="R2140" i="1"/>
  <c r="AA2140" i="1"/>
  <c r="W2140" i="1"/>
  <c r="T2140" i="1"/>
  <c r="AB2140" i="1"/>
  <c r="V2140" i="1"/>
  <c r="X2140" i="1"/>
  <c r="Y2140" i="1"/>
  <c r="AC2132" i="1"/>
  <c r="S2132" i="1"/>
  <c r="T2132" i="1"/>
  <c r="W2132" i="1"/>
  <c r="V2132" i="1"/>
  <c r="X2132" i="1"/>
  <c r="Y2132" i="1"/>
  <c r="Z2132" i="1"/>
  <c r="R2132" i="1"/>
  <c r="AA2132" i="1"/>
  <c r="AB2132" i="1"/>
  <c r="AC2124" i="1"/>
  <c r="S2124" i="1"/>
  <c r="R2124" i="1"/>
  <c r="AA2124" i="1"/>
  <c r="T2124" i="1"/>
  <c r="AB2124" i="1"/>
  <c r="V2124" i="1"/>
  <c r="W2124" i="1"/>
  <c r="X2124" i="1"/>
  <c r="Y2124" i="1"/>
  <c r="Z2124" i="1"/>
  <c r="AC2116" i="1"/>
  <c r="T2116" i="1"/>
  <c r="AB2116" i="1"/>
  <c r="V2116" i="1"/>
  <c r="W2116" i="1"/>
  <c r="X2116" i="1"/>
  <c r="Y2116" i="1"/>
  <c r="Z2116" i="1"/>
  <c r="R2116" i="1"/>
  <c r="AA2116" i="1"/>
  <c r="S2116" i="1"/>
  <c r="AC2108" i="1"/>
  <c r="S2108" i="1"/>
  <c r="Z2108" i="1"/>
  <c r="R2108" i="1"/>
  <c r="AA2108" i="1"/>
  <c r="T2108" i="1"/>
  <c r="AB2108" i="1"/>
  <c r="V2108" i="1"/>
  <c r="W2108" i="1"/>
  <c r="X2108" i="1"/>
  <c r="Y2108" i="1"/>
  <c r="AC2100" i="1"/>
  <c r="S2100" i="1"/>
  <c r="Z2100" i="1"/>
  <c r="R2100" i="1"/>
  <c r="AA2100" i="1"/>
  <c r="T2100" i="1"/>
  <c r="AB2100" i="1"/>
  <c r="V2100" i="1"/>
  <c r="W2100" i="1"/>
  <c r="X2100" i="1"/>
  <c r="Y2100" i="1"/>
  <c r="AC2092" i="1"/>
  <c r="S2092" i="1"/>
  <c r="V2092" i="1"/>
  <c r="W2092" i="1"/>
  <c r="X2092" i="1"/>
  <c r="Y2092" i="1"/>
  <c r="Z2092" i="1"/>
  <c r="AA2092" i="1"/>
  <c r="T2092" i="1"/>
  <c r="AB2092" i="1"/>
  <c r="R2092" i="1"/>
  <c r="AC2084" i="1"/>
  <c r="S2084" i="1"/>
  <c r="R2084" i="1"/>
  <c r="AA2084" i="1"/>
  <c r="T2084" i="1"/>
  <c r="AB2084" i="1"/>
  <c r="V2084" i="1"/>
  <c r="W2084" i="1"/>
  <c r="X2084" i="1"/>
  <c r="Y2084" i="1"/>
  <c r="Z2084" i="1"/>
  <c r="AC2076" i="1"/>
  <c r="S2076" i="1"/>
  <c r="Y2076" i="1"/>
  <c r="Z2076" i="1"/>
  <c r="R2076" i="1"/>
  <c r="AA2076" i="1"/>
  <c r="T2076" i="1"/>
  <c r="AB2076" i="1"/>
  <c r="V2076" i="1"/>
  <c r="X2076" i="1"/>
  <c r="W2076" i="1"/>
  <c r="AC2068" i="1"/>
  <c r="S2068" i="1"/>
  <c r="X2068" i="1"/>
  <c r="Y2068" i="1"/>
  <c r="Z2068" i="1"/>
  <c r="R2068" i="1"/>
  <c r="AA2068" i="1"/>
  <c r="T2068" i="1"/>
  <c r="AB2068" i="1"/>
  <c r="V2068" i="1"/>
  <c r="W2068" i="1"/>
  <c r="AC2060" i="1"/>
  <c r="S2060" i="1"/>
  <c r="W2060" i="1"/>
  <c r="X2060" i="1"/>
  <c r="Y2060" i="1"/>
  <c r="Z2060" i="1"/>
  <c r="R2060" i="1"/>
  <c r="AA2060" i="1"/>
  <c r="T2060" i="1"/>
  <c r="AB2060" i="1"/>
  <c r="V2060" i="1"/>
  <c r="AC2052" i="1"/>
  <c r="S2052" i="1"/>
  <c r="Z2052" i="1"/>
  <c r="R2052" i="1"/>
  <c r="AA2052" i="1"/>
  <c r="T2052" i="1"/>
  <c r="AB2052" i="1"/>
  <c r="V2052" i="1"/>
  <c r="W2052" i="1"/>
  <c r="X2052" i="1"/>
  <c r="Y2052" i="1"/>
  <c r="AC2044" i="1"/>
  <c r="S2044" i="1"/>
  <c r="Y2044" i="1"/>
  <c r="Z2044" i="1"/>
  <c r="R2044" i="1"/>
  <c r="AA2044" i="1"/>
  <c r="T2044" i="1"/>
  <c r="AB2044" i="1"/>
  <c r="V2044" i="1"/>
  <c r="W2044" i="1"/>
  <c r="X2044" i="1"/>
  <c r="AC2036" i="1"/>
  <c r="T2036" i="1"/>
  <c r="AB2036" i="1"/>
  <c r="V2036" i="1"/>
  <c r="W2036" i="1"/>
  <c r="X2036" i="1"/>
  <c r="Y2036" i="1"/>
  <c r="Z2036" i="1"/>
  <c r="R2036" i="1"/>
  <c r="AA2036" i="1"/>
  <c r="S2036" i="1"/>
  <c r="AC2028" i="1"/>
  <c r="S2028" i="1"/>
  <c r="V2028" i="1"/>
  <c r="W2028" i="1"/>
  <c r="X2028" i="1"/>
  <c r="Y2028" i="1"/>
  <c r="Z2028" i="1"/>
  <c r="R2028" i="1"/>
  <c r="AA2028" i="1"/>
  <c r="T2028" i="1"/>
  <c r="AB2028" i="1"/>
  <c r="AC2020" i="1"/>
  <c r="S2020" i="1"/>
  <c r="Y2020" i="1"/>
  <c r="Z2020" i="1"/>
  <c r="R2020" i="1"/>
  <c r="AA2020" i="1"/>
  <c r="T2020" i="1"/>
  <c r="AB2020" i="1"/>
  <c r="V2020" i="1"/>
  <c r="W2020" i="1"/>
  <c r="X2020" i="1"/>
  <c r="AC2012" i="1"/>
  <c r="T2012" i="1"/>
  <c r="AB2012" i="1"/>
  <c r="V2012" i="1"/>
  <c r="W2012" i="1"/>
  <c r="X2012" i="1"/>
  <c r="Y2012" i="1"/>
  <c r="Z2012" i="1"/>
  <c r="R2012" i="1"/>
  <c r="AA2012" i="1"/>
  <c r="S2012" i="1"/>
  <c r="AC2004" i="1"/>
  <c r="T2004" i="1"/>
  <c r="AB2004" i="1"/>
  <c r="V2004" i="1"/>
  <c r="W2004" i="1"/>
  <c r="X2004" i="1"/>
  <c r="Y2004" i="1"/>
  <c r="Z2004" i="1"/>
  <c r="R2004" i="1"/>
  <c r="AA2004" i="1"/>
  <c r="S2004" i="1"/>
  <c r="AC1996" i="1"/>
  <c r="S1996" i="1"/>
  <c r="Z1996" i="1"/>
  <c r="R1996" i="1"/>
  <c r="AA1996" i="1"/>
  <c r="T1996" i="1"/>
  <c r="AB1996" i="1"/>
  <c r="V1996" i="1"/>
  <c r="W1996" i="1"/>
  <c r="X1996" i="1"/>
  <c r="Y1996" i="1"/>
  <c r="AC1988" i="1"/>
  <c r="R1988" i="1"/>
  <c r="AA1988" i="1"/>
  <c r="T1988" i="1"/>
  <c r="AB1988" i="1"/>
  <c r="V1988" i="1"/>
  <c r="W1988" i="1"/>
  <c r="X1988" i="1"/>
  <c r="Y1988" i="1"/>
  <c r="Z1988" i="1"/>
  <c r="S1988" i="1"/>
  <c r="AC1980" i="1"/>
  <c r="S1980" i="1"/>
  <c r="T1980" i="1"/>
  <c r="AB1980" i="1"/>
  <c r="V1980" i="1"/>
  <c r="W1980" i="1"/>
  <c r="X1980" i="1"/>
  <c r="Y1980" i="1"/>
  <c r="Z1980" i="1"/>
  <c r="R1980" i="1"/>
  <c r="AA1980" i="1"/>
  <c r="AC1972" i="1"/>
  <c r="S1972" i="1"/>
  <c r="AA1972" i="1"/>
  <c r="T1972" i="1"/>
  <c r="AB1972" i="1"/>
  <c r="V1972" i="1"/>
  <c r="W1972" i="1"/>
  <c r="X1972" i="1"/>
  <c r="Y1972" i="1"/>
  <c r="Z1972" i="1"/>
  <c r="R1972" i="1"/>
  <c r="AC1964" i="1"/>
  <c r="S1964" i="1"/>
  <c r="X1964" i="1"/>
  <c r="Y1964" i="1"/>
  <c r="Z1964" i="1"/>
  <c r="R1964" i="1"/>
  <c r="AA1964" i="1"/>
  <c r="T1964" i="1"/>
  <c r="AB1964" i="1"/>
  <c r="V1964" i="1"/>
  <c r="W1964" i="1"/>
  <c r="AC1956" i="1"/>
  <c r="S1956" i="1"/>
  <c r="V1956" i="1"/>
  <c r="W1956" i="1"/>
  <c r="X1956" i="1"/>
  <c r="Y1956" i="1"/>
  <c r="Z1956" i="1"/>
  <c r="R1956" i="1"/>
  <c r="AA1956" i="1"/>
  <c r="T1956" i="1"/>
  <c r="AB1956" i="1"/>
  <c r="AC1948" i="1"/>
  <c r="S1948" i="1"/>
  <c r="W1948" i="1"/>
  <c r="X1948" i="1"/>
  <c r="Y1948" i="1"/>
  <c r="Z1948" i="1"/>
  <c r="R1948" i="1"/>
  <c r="AA1948" i="1"/>
  <c r="T1948" i="1"/>
  <c r="AB1948" i="1"/>
  <c r="V1948" i="1"/>
  <c r="AC1940" i="1"/>
  <c r="S1940" i="1"/>
  <c r="T1940" i="1"/>
  <c r="AB1940" i="1"/>
  <c r="V1940" i="1"/>
  <c r="W1940" i="1"/>
  <c r="X1940" i="1"/>
  <c r="Y1940" i="1"/>
  <c r="Z1940" i="1"/>
  <c r="R1940" i="1"/>
  <c r="AA1940" i="1"/>
  <c r="AC1932" i="1"/>
  <c r="Y1932" i="1"/>
  <c r="Z1932" i="1"/>
  <c r="R1932" i="1"/>
  <c r="AA1932" i="1"/>
  <c r="T1932" i="1"/>
  <c r="AB1932" i="1"/>
  <c r="V1932" i="1"/>
  <c r="W1932" i="1"/>
  <c r="X1932" i="1"/>
  <c r="S1932" i="1"/>
  <c r="AC1924" i="1"/>
  <c r="S1924" i="1"/>
  <c r="W1924" i="1"/>
  <c r="X1924" i="1"/>
  <c r="Y1924" i="1"/>
  <c r="Z1924" i="1"/>
  <c r="R1924" i="1"/>
  <c r="AA1924" i="1"/>
  <c r="T1924" i="1"/>
  <c r="AB1924" i="1"/>
  <c r="V1924" i="1"/>
  <c r="AC1916" i="1"/>
  <c r="Y1916" i="1"/>
  <c r="Z1916" i="1"/>
  <c r="R1916" i="1"/>
  <c r="AA1916" i="1"/>
  <c r="T1916" i="1"/>
  <c r="AB1916" i="1"/>
  <c r="V1916" i="1"/>
  <c r="W1916" i="1"/>
  <c r="X1916" i="1"/>
  <c r="S1916" i="1"/>
  <c r="AC1908" i="1"/>
  <c r="S1908" i="1"/>
  <c r="V1908" i="1"/>
  <c r="W1908" i="1"/>
  <c r="X1908" i="1"/>
  <c r="Y1908" i="1"/>
  <c r="Z1908" i="1"/>
  <c r="R1908" i="1"/>
  <c r="AA1908" i="1"/>
  <c r="T1908" i="1"/>
  <c r="AB1908" i="1"/>
  <c r="AC1900" i="1"/>
  <c r="S1900" i="1"/>
  <c r="R1900" i="1"/>
  <c r="AA1900" i="1"/>
  <c r="T1900" i="1"/>
  <c r="AB1900" i="1"/>
  <c r="V1900" i="1"/>
  <c r="W1900" i="1"/>
  <c r="X1900" i="1"/>
  <c r="Y1900" i="1"/>
  <c r="Z1900" i="1"/>
  <c r="AC1892" i="1"/>
  <c r="S1892" i="1"/>
  <c r="W1892" i="1"/>
  <c r="X1892" i="1"/>
  <c r="Y1892" i="1"/>
  <c r="Z1892" i="1"/>
  <c r="R1892" i="1"/>
  <c r="AA1892" i="1"/>
  <c r="T1892" i="1"/>
  <c r="AB1892" i="1"/>
  <c r="V1892" i="1"/>
  <c r="AC1884" i="1"/>
  <c r="S1884" i="1"/>
  <c r="W1884" i="1"/>
  <c r="X1884" i="1"/>
  <c r="Y1884" i="1"/>
  <c r="Z1884" i="1"/>
  <c r="R1884" i="1"/>
  <c r="AA1884" i="1"/>
  <c r="T1884" i="1"/>
  <c r="AB1884" i="1"/>
  <c r="V1884" i="1"/>
  <c r="AC1876" i="1"/>
  <c r="S1876" i="1"/>
  <c r="T1876" i="1"/>
  <c r="AB1876" i="1"/>
  <c r="V1876" i="1"/>
  <c r="W1876" i="1"/>
  <c r="X1876" i="1"/>
  <c r="Y1876" i="1"/>
  <c r="Z1876" i="1"/>
  <c r="R1876" i="1"/>
  <c r="AA1876" i="1"/>
  <c r="AC1868" i="1"/>
  <c r="S1868" i="1"/>
  <c r="T1868" i="1"/>
  <c r="AB1868" i="1"/>
  <c r="V1868" i="1"/>
  <c r="W1868" i="1"/>
  <c r="X1868" i="1"/>
  <c r="Y1868" i="1"/>
  <c r="Z1868" i="1"/>
  <c r="R1868" i="1"/>
  <c r="AA1868" i="1"/>
  <c r="AC1860" i="1"/>
  <c r="S1860" i="1"/>
  <c r="W1860" i="1"/>
  <c r="X1860" i="1"/>
  <c r="Y1860" i="1"/>
  <c r="Z1860" i="1"/>
  <c r="R1860" i="1"/>
  <c r="AA1860" i="1"/>
  <c r="T1860" i="1"/>
  <c r="AB1860" i="1"/>
  <c r="V1860" i="1"/>
  <c r="AC1852" i="1"/>
  <c r="S1852" i="1"/>
  <c r="AA1852" i="1"/>
  <c r="T1852" i="1"/>
  <c r="AB1852" i="1"/>
  <c r="V1852" i="1"/>
  <c r="W1852" i="1"/>
  <c r="X1852" i="1"/>
  <c r="Y1852" i="1"/>
  <c r="Z1852" i="1"/>
  <c r="R1852" i="1"/>
  <c r="AC1844" i="1"/>
  <c r="S1844" i="1"/>
  <c r="AB1844" i="1"/>
  <c r="W1844" i="1"/>
  <c r="T1844" i="1"/>
  <c r="X1844" i="1"/>
  <c r="Y1844" i="1"/>
  <c r="Z1844" i="1"/>
  <c r="AA1844" i="1"/>
  <c r="R1844" i="1"/>
  <c r="V1844" i="1"/>
  <c r="AC1836" i="1"/>
  <c r="S1836" i="1"/>
  <c r="X1836" i="1"/>
  <c r="Y1836" i="1"/>
  <c r="R1836" i="1"/>
  <c r="V1836" i="1"/>
  <c r="W1836" i="1"/>
  <c r="Z1836" i="1"/>
  <c r="AB1836" i="1"/>
  <c r="AA1836" i="1"/>
  <c r="T1836" i="1"/>
  <c r="AC1828" i="1"/>
  <c r="X1828" i="1"/>
  <c r="Y1828" i="1"/>
  <c r="Z1828" i="1"/>
  <c r="AA1828" i="1"/>
  <c r="R1828" i="1"/>
  <c r="V1828" i="1"/>
  <c r="AB1828" i="1"/>
  <c r="W1828" i="1"/>
  <c r="T1828" i="1"/>
  <c r="S1828" i="1"/>
  <c r="AC1820" i="1"/>
  <c r="S1820" i="1"/>
  <c r="AB1820" i="1"/>
  <c r="AA1820" i="1"/>
  <c r="T1820" i="1"/>
  <c r="X1820" i="1"/>
  <c r="Y1820" i="1"/>
  <c r="R1820" i="1"/>
  <c r="V1820" i="1"/>
  <c r="W1820" i="1"/>
  <c r="Z1820" i="1"/>
  <c r="AC1812" i="1"/>
  <c r="S1812" i="1"/>
  <c r="AA1812" i="1"/>
  <c r="R1812" i="1"/>
  <c r="V1812" i="1"/>
  <c r="AB1812" i="1"/>
  <c r="W1812" i="1"/>
  <c r="T1812" i="1"/>
  <c r="X1812" i="1"/>
  <c r="Y1812" i="1"/>
  <c r="Z1812" i="1"/>
  <c r="AC1804" i="1"/>
  <c r="S1804" i="1"/>
  <c r="AB1804" i="1"/>
  <c r="AA1804" i="1"/>
  <c r="T1804" i="1"/>
  <c r="X1804" i="1"/>
  <c r="Y1804" i="1"/>
  <c r="R1804" i="1"/>
  <c r="V1804" i="1"/>
  <c r="W1804" i="1"/>
  <c r="Z1804" i="1"/>
  <c r="AC1796" i="1"/>
  <c r="S1796" i="1"/>
  <c r="R1796" i="1"/>
  <c r="V1796" i="1"/>
  <c r="AB1796" i="1"/>
  <c r="W1796" i="1"/>
  <c r="T1796" i="1"/>
  <c r="X1796" i="1"/>
  <c r="Y1796" i="1"/>
  <c r="Z1796" i="1"/>
  <c r="AA1796" i="1"/>
  <c r="AC1788" i="1"/>
  <c r="S1788" i="1"/>
  <c r="X1788" i="1"/>
  <c r="Y1788" i="1"/>
  <c r="R1788" i="1"/>
  <c r="V1788" i="1"/>
  <c r="Z1788" i="1"/>
  <c r="AB1788" i="1"/>
  <c r="AA1788" i="1"/>
  <c r="T1788" i="1"/>
  <c r="W1788" i="1"/>
  <c r="AC1780" i="1"/>
  <c r="S1780" i="1"/>
  <c r="AB1780" i="1"/>
  <c r="AA1780" i="1"/>
  <c r="T1780" i="1"/>
  <c r="W1780" i="1"/>
  <c r="X1780" i="1"/>
  <c r="Y1780" i="1"/>
  <c r="R1780" i="1"/>
  <c r="V1780" i="1"/>
  <c r="Z1780" i="1"/>
  <c r="AC1772" i="1"/>
  <c r="S1772" i="1"/>
  <c r="T1772" i="1"/>
  <c r="V1772" i="1"/>
  <c r="W1772" i="1"/>
  <c r="X1772" i="1"/>
  <c r="Y1772" i="1"/>
  <c r="R1772" i="1"/>
  <c r="Z1772" i="1"/>
  <c r="AB1772" i="1"/>
  <c r="AA1772" i="1"/>
  <c r="AC1764" i="1"/>
  <c r="S1764" i="1"/>
  <c r="Y1764" i="1"/>
  <c r="R1764" i="1"/>
  <c r="Z1764" i="1"/>
  <c r="AB1764" i="1"/>
  <c r="AA1764" i="1"/>
  <c r="T1764" i="1"/>
  <c r="V1764" i="1"/>
  <c r="W1764" i="1"/>
  <c r="X1764" i="1"/>
  <c r="AC1756" i="1"/>
  <c r="S1756" i="1"/>
  <c r="W1756" i="1"/>
  <c r="X1756" i="1"/>
  <c r="Y1756" i="1"/>
  <c r="R1756" i="1"/>
  <c r="Z1756" i="1"/>
  <c r="AB1756" i="1"/>
  <c r="AA1756" i="1"/>
  <c r="T1756" i="1"/>
  <c r="V1756" i="1"/>
  <c r="AC1748" i="1"/>
  <c r="S1748" i="1"/>
  <c r="T1748" i="1"/>
  <c r="V1748" i="1"/>
  <c r="W1748" i="1"/>
  <c r="X1748" i="1"/>
  <c r="Y1748" i="1"/>
  <c r="AA1748" i="1"/>
  <c r="R1748" i="1"/>
  <c r="AB1748" i="1"/>
  <c r="Z1748" i="1"/>
  <c r="AC1740" i="1"/>
  <c r="Y1740" i="1"/>
  <c r="R1740" i="1"/>
  <c r="Z1740" i="1"/>
  <c r="AB1740" i="1"/>
  <c r="AA1740" i="1"/>
  <c r="T1740" i="1"/>
  <c r="V1740" i="1"/>
  <c r="W1740" i="1"/>
  <c r="X1740" i="1"/>
  <c r="S1740" i="1"/>
  <c r="AC1732" i="1"/>
  <c r="S1732" i="1"/>
  <c r="W1732" i="1"/>
  <c r="X1732" i="1"/>
  <c r="Y1732" i="1"/>
  <c r="R1732" i="1"/>
  <c r="Z1732" i="1"/>
  <c r="AB1732" i="1"/>
  <c r="AA1732" i="1"/>
  <c r="T1732" i="1"/>
  <c r="V1732" i="1"/>
  <c r="AC1724" i="1"/>
  <c r="Z1724" i="1"/>
  <c r="AB1724" i="1"/>
  <c r="AA1724" i="1"/>
  <c r="T1724" i="1"/>
  <c r="V1724" i="1"/>
  <c r="W1724" i="1"/>
  <c r="X1724" i="1"/>
  <c r="Y1724" i="1"/>
  <c r="S1724" i="1"/>
  <c r="R1724" i="1"/>
  <c r="AC1716" i="1"/>
  <c r="S1716" i="1"/>
  <c r="V1716" i="1"/>
  <c r="W1716" i="1"/>
  <c r="X1716" i="1"/>
  <c r="Y1716" i="1"/>
  <c r="AA1716" i="1"/>
  <c r="R1716" i="1"/>
  <c r="AB1716" i="1"/>
  <c r="Z1716" i="1"/>
  <c r="T1716" i="1"/>
  <c r="AC1708" i="1"/>
  <c r="S1708" i="1"/>
  <c r="W1708" i="1"/>
  <c r="X1708" i="1"/>
  <c r="Y1708" i="1"/>
  <c r="R1708" i="1"/>
  <c r="Z1708" i="1"/>
  <c r="AB1708" i="1"/>
  <c r="AA1708" i="1"/>
  <c r="T1708" i="1"/>
  <c r="V1708" i="1"/>
  <c r="AC1700" i="1"/>
  <c r="S1700" i="1"/>
  <c r="Y1700" i="1"/>
  <c r="R1700" i="1"/>
  <c r="Z1700" i="1"/>
  <c r="AB1700" i="1"/>
  <c r="AA1700" i="1"/>
  <c r="T1700" i="1"/>
  <c r="V1700" i="1"/>
  <c r="W1700" i="1"/>
  <c r="X1700" i="1"/>
  <c r="AC1692" i="1"/>
  <c r="S1692" i="1"/>
  <c r="V1692" i="1"/>
  <c r="W1692" i="1"/>
  <c r="X1692" i="1"/>
  <c r="Y1692" i="1"/>
  <c r="R1692" i="1"/>
  <c r="Z1692" i="1"/>
  <c r="AB1692" i="1"/>
  <c r="AA1692" i="1"/>
  <c r="T1692" i="1"/>
  <c r="AC1684" i="1"/>
  <c r="S1684" i="1"/>
  <c r="AB1684" i="1"/>
  <c r="Z1684" i="1"/>
  <c r="T1684" i="1"/>
  <c r="V1684" i="1"/>
  <c r="W1684" i="1"/>
  <c r="X1684" i="1"/>
  <c r="Y1684" i="1"/>
  <c r="AA1684" i="1"/>
  <c r="R1684" i="1"/>
  <c r="AC1676" i="1"/>
  <c r="S1676" i="1"/>
  <c r="Y1676" i="1"/>
  <c r="R1676" i="1"/>
  <c r="Z1676" i="1"/>
  <c r="AB1676" i="1"/>
  <c r="AA1676" i="1"/>
  <c r="T1676" i="1"/>
  <c r="V1676" i="1"/>
  <c r="W1676" i="1"/>
  <c r="X1676" i="1"/>
  <c r="AC1668" i="1"/>
  <c r="S1668" i="1"/>
  <c r="V1668" i="1"/>
  <c r="W1668" i="1"/>
  <c r="X1668" i="1"/>
  <c r="Y1668" i="1"/>
  <c r="R1668" i="1"/>
  <c r="Z1668" i="1"/>
  <c r="AB1668" i="1"/>
  <c r="AA1668" i="1"/>
  <c r="T1668" i="1"/>
  <c r="AC1660" i="1"/>
  <c r="S1660" i="1"/>
  <c r="Z1660" i="1"/>
  <c r="AB1660" i="1"/>
  <c r="AA1660" i="1"/>
  <c r="T1660" i="1"/>
  <c r="V1660" i="1"/>
  <c r="W1660" i="1"/>
  <c r="X1660" i="1"/>
  <c r="Y1660" i="1"/>
  <c r="R1660" i="1"/>
  <c r="AC1652" i="1"/>
  <c r="S1652" i="1"/>
  <c r="W1652" i="1"/>
  <c r="X1652" i="1"/>
  <c r="Y1652" i="1"/>
  <c r="AA1652" i="1"/>
  <c r="R1652" i="1"/>
  <c r="AB1652" i="1"/>
  <c r="Z1652" i="1"/>
  <c r="T1652" i="1"/>
  <c r="V1652" i="1"/>
  <c r="AC1644" i="1"/>
  <c r="Z1644" i="1"/>
  <c r="AB1644" i="1"/>
  <c r="AA1644" i="1"/>
  <c r="T1644" i="1"/>
  <c r="V1644" i="1"/>
  <c r="W1644" i="1"/>
  <c r="X1644" i="1"/>
  <c r="Y1644" i="1"/>
  <c r="R1644" i="1"/>
  <c r="S1644" i="1"/>
  <c r="AC1636" i="1"/>
  <c r="S1636" i="1"/>
  <c r="AB1636" i="1"/>
  <c r="AA1636" i="1"/>
  <c r="T1636" i="1"/>
  <c r="V1636" i="1"/>
  <c r="W1636" i="1"/>
  <c r="X1636" i="1"/>
  <c r="Y1636" i="1"/>
  <c r="R1636" i="1"/>
  <c r="Z1636" i="1"/>
  <c r="AC1628" i="1"/>
  <c r="S1628" i="1"/>
  <c r="T1628" i="1"/>
  <c r="V1628" i="1"/>
  <c r="W1628" i="1"/>
  <c r="X1628" i="1"/>
  <c r="Y1628" i="1"/>
  <c r="R1628" i="1"/>
  <c r="Z1628" i="1"/>
  <c r="AB1628" i="1"/>
  <c r="AA1628" i="1"/>
  <c r="AC1620" i="1"/>
  <c r="S1620" i="1"/>
  <c r="V1620" i="1"/>
  <c r="W1620" i="1"/>
  <c r="X1620" i="1"/>
  <c r="Y1620" i="1"/>
  <c r="AA1620" i="1"/>
  <c r="R1620" i="1"/>
  <c r="AB1620" i="1"/>
  <c r="Z1620" i="1"/>
  <c r="T1620" i="1"/>
  <c r="AC1612" i="1"/>
  <c r="S1612" i="1"/>
  <c r="Y1612" i="1"/>
  <c r="R1612" i="1"/>
  <c r="Z1612" i="1"/>
  <c r="AB1612" i="1"/>
  <c r="AA1612" i="1"/>
  <c r="T1612" i="1"/>
  <c r="V1612" i="1"/>
  <c r="W1612" i="1"/>
  <c r="X1612" i="1"/>
  <c r="AC1604" i="1"/>
  <c r="S1604" i="1"/>
  <c r="X1604" i="1"/>
  <c r="Y1604" i="1"/>
  <c r="R1604" i="1"/>
  <c r="Z1604" i="1"/>
  <c r="AB1604" i="1"/>
  <c r="AA1604" i="1"/>
  <c r="T1604" i="1"/>
  <c r="V1604" i="1"/>
  <c r="W1604" i="1"/>
  <c r="AC1596" i="1"/>
  <c r="S1596" i="1"/>
  <c r="Z1596" i="1"/>
  <c r="AB1596" i="1"/>
  <c r="AA1596" i="1"/>
  <c r="T1596" i="1"/>
  <c r="V1596" i="1"/>
  <c r="W1596" i="1"/>
  <c r="X1596" i="1"/>
  <c r="Y1596" i="1"/>
  <c r="R1596" i="1"/>
  <c r="AC1588" i="1"/>
  <c r="S1588" i="1"/>
  <c r="V1588" i="1"/>
  <c r="W1588" i="1"/>
  <c r="X1588" i="1"/>
  <c r="Y1588" i="1"/>
  <c r="AA1588" i="1"/>
  <c r="R1588" i="1"/>
  <c r="AB1588" i="1"/>
  <c r="Z1588" i="1"/>
  <c r="T1588" i="1"/>
  <c r="AC1580" i="1"/>
  <c r="S1580" i="1"/>
  <c r="V1580" i="1"/>
  <c r="W1580" i="1"/>
  <c r="X1580" i="1"/>
  <c r="Y1580" i="1"/>
  <c r="R1580" i="1"/>
  <c r="AB1580" i="1"/>
  <c r="AA1580" i="1"/>
  <c r="T1580" i="1"/>
  <c r="Z1580" i="1"/>
  <c r="AC1572" i="1"/>
  <c r="S1572" i="1"/>
  <c r="Z1572" i="1"/>
  <c r="AB1572" i="1"/>
  <c r="AA1572" i="1"/>
  <c r="T1572" i="1"/>
  <c r="V1572" i="1"/>
  <c r="W1572" i="1"/>
  <c r="X1572" i="1"/>
  <c r="Y1572" i="1"/>
  <c r="R1572" i="1"/>
  <c r="AC1564" i="1"/>
  <c r="S1564" i="1"/>
  <c r="Y1564" i="1"/>
  <c r="R1564" i="1"/>
  <c r="Z1564" i="1"/>
  <c r="AB1564" i="1"/>
  <c r="AA1564" i="1"/>
  <c r="T1564" i="1"/>
  <c r="V1564" i="1"/>
  <c r="W1564" i="1"/>
  <c r="X1564" i="1"/>
  <c r="AC1556" i="1"/>
  <c r="S1556" i="1"/>
  <c r="X1556" i="1"/>
  <c r="Y1556" i="1"/>
  <c r="AA1556" i="1"/>
  <c r="R1556" i="1"/>
  <c r="AB1556" i="1"/>
  <c r="Z1556" i="1"/>
  <c r="T1556" i="1"/>
  <c r="V1556" i="1"/>
  <c r="W1556" i="1"/>
  <c r="AC1548" i="1"/>
  <c r="S1548" i="1"/>
  <c r="Y1548" i="1"/>
  <c r="R1548" i="1"/>
  <c r="Z1548" i="1"/>
  <c r="AB1548" i="1"/>
  <c r="AA1548" i="1"/>
  <c r="T1548" i="1"/>
  <c r="V1548" i="1"/>
  <c r="W1548" i="1"/>
  <c r="X1548" i="1"/>
  <c r="AC1540" i="1"/>
  <c r="S1540" i="1"/>
  <c r="R1540" i="1"/>
  <c r="Z1540" i="1"/>
  <c r="AB1540" i="1"/>
  <c r="AA1540" i="1"/>
  <c r="T1540" i="1"/>
  <c r="V1540" i="1"/>
  <c r="W1540" i="1"/>
  <c r="X1540" i="1"/>
  <c r="Y1540" i="1"/>
  <c r="AC1532" i="1"/>
  <c r="S1532" i="1"/>
  <c r="Z1532" i="1"/>
  <c r="AB1532" i="1"/>
  <c r="AA1532" i="1"/>
  <c r="T1532" i="1"/>
  <c r="V1532" i="1"/>
  <c r="W1532" i="1"/>
  <c r="X1532" i="1"/>
  <c r="Y1532" i="1"/>
  <c r="R1532" i="1"/>
  <c r="AC1524" i="1"/>
  <c r="T1524" i="1"/>
  <c r="V1524" i="1"/>
  <c r="W1524" i="1"/>
  <c r="X1524" i="1"/>
  <c r="Y1524" i="1"/>
  <c r="AA1524" i="1"/>
  <c r="R1524" i="1"/>
  <c r="AB1524" i="1"/>
  <c r="Z1524" i="1"/>
  <c r="S1524" i="1"/>
  <c r="AC1516" i="1"/>
  <c r="S1516" i="1"/>
  <c r="V1516" i="1"/>
  <c r="W1516" i="1"/>
  <c r="X1516" i="1"/>
  <c r="Y1516" i="1"/>
  <c r="R1516" i="1"/>
  <c r="Z1516" i="1"/>
  <c r="AB1516" i="1"/>
  <c r="AA1516" i="1"/>
  <c r="T1516" i="1"/>
  <c r="AC1508" i="1"/>
  <c r="S1508" i="1"/>
  <c r="V1508" i="1"/>
  <c r="W1508" i="1"/>
  <c r="X1508" i="1"/>
  <c r="Y1508" i="1"/>
  <c r="R1508" i="1"/>
  <c r="Z1508" i="1"/>
  <c r="AB1508" i="1"/>
  <c r="AA1508" i="1"/>
  <c r="T1508" i="1"/>
  <c r="AC1500" i="1"/>
  <c r="S1500" i="1"/>
  <c r="R1500" i="1"/>
  <c r="Z1500" i="1"/>
  <c r="AB1500" i="1"/>
  <c r="AA1500" i="1"/>
  <c r="T1500" i="1"/>
  <c r="V1500" i="1"/>
  <c r="W1500" i="1"/>
  <c r="X1500" i="1"/>
  <c r="Y1500" i="1"/>
  <c r="AC1492" i="1"/>
  <c r="S1492" i="1"/>
  <c r="AA1492" i="1"/>
  <c r="R1492" i="1"/>
  <c r="AB1492" i="1"/>
  <c r="Z1492" i="1"/>
  <c r="T1492" i="1"/>
  <c r="V1492" i="1"/>
  <c r="W1492" i="1"/>
  <c r="X1492" i="1"/>
  <c r="Y1492" i="1"/>
  <c r="AC1484" i="1"/>
  <c r="S1484" i="1"/>
  <c r="Z1484" i="1"/>
  <c r="AB1484" i="1"/>
  <c r="AA1484" i="1"/>
  <c r="T1484" i="1"/>
  <c r="V1484" i="1"/>
  <c r="W1484" i="1"/>
  <c r="X1484" i="1"/>
  <c r="Y1484" i="1"/>
  <c r="R1484" i="1"/>
  <c r="AC1476" i="1"/>
  <c r="S1476" i="1"/>
  <c r="Z1476" i="1"/>
  <c r="AB1476" i="1"/>
  <c r="AA1476" i="1"/>
  <c r="T1476" i="1"/>
  <c r="V1476" i="1"/>
  <c r="W1476" i="1"/>
  <c r="X1476" i="1"/>
  <c r="Y1476" i="1"/>
  <c r="R1476" i="1"/>
  <c r="AC1468" i="1"/>
  <c r="S1468" i="1"/>
  <c r="Y1468" i="1"/>
  <c r="R1468" i="1"/>
  <c r="Z1468" i="1"/>
  <c r="AB1468" i="1"/>
  <c r="AA1468" i="1"/>
  <c r="T1468" i="1"/>
  <c r="V1468" i="1"/>
  <c r="W1468" i="1"/>
  <c r="X1468" i="1"/>
  <c r="AC1460" i="1"/>
  <c r="S1460" i="1"/>
  <c r="R1460" i="1"/>
  <c r="AB1460" i="1"/>
  <c r="Z1460" i="1"/>
  <c r="T1460" i="1"/>
  <c r="V1460" i="1"/>
  <c r="W1460" i="1"/>
  <c r="X1460" i="1"/>
  <c r="Y1460" i="1"/>
  <c r="AA1460" i="1"/>
  <c r="AC1452" i="1"/>
  <c r="S1452" i="1"/>
  <c r="T1452" i="1"/>
  <c r="V1452" i="1"/>
  <c r="W1452" i="1"/>
  <c r="X1452" i="1"/>
  <c r="Y1452" i="1"/>
  <c r="R1452" i="1"/>
  <c r="Z1452" i="1"/>
  <c r="AB1452" i="1"/>
  <c r="AA1452" i="1"/>
  <c r="AC1444" i="1"/>
  <c r="S1444" i="1"/>
  <c r="AB1444" i="1"/>
  <c r="AA1444" i="1"/>
  <c r="T1444" i="1"/>
  <c r="V1444" i="1"/>
  <c r="W1444" i="1"/>
  <c r="X1444" i="1"/>
  <c r="Y1444" i="1"/>
  <c r="R1444" i="1"/>
  <c r="Z1444" i="1"/>
  <c r="AC1436" i="1"/>
  <c r="S1436" i="1"/>
  <c r="X1436" i="1"/>
  <c r="Y1436" i="1"/>
  <c r="R1436" i="1"/>
  <c r="Z1436" i="1"/>
  <c r="AB1436" i="1"/>
  <c r="AA1436" i="1"/>
  <c r="T1436" i="1"/>
  <c r="V1436" i="1"/>
  <c r="W1436" i="1"/>
  <c r="AC1428" i="1"/>
  <c r="S1428" i="1"/>
  <c r="Y1428" i="1"/>
  <c r="AA1428" i="1"/>
  <c r="R1428" i="1"/>
  <c r="AB1428" i="1"/>
  <c r="Z1428" i="1"/>
  <c r="T1428" i="1"/>
  <c r="V1428" i="1"/>
  <c r="W1428" i="1"/>
  <c r="X1428" i="1"/>
  <c r="AC1420" i="1"/>
  <c r="S1420" i="1"/>
  <c r="Y1420" i="1"/>
  <c r="AA1420" i="1"/>
  <c r="Z1420" i="1"/>
  <c r="T1420" i="1"/>
  <c r="V1420" i="1"/>
  <c r="AB1420" i="1"/>
  <c r="R1420" i="1"/>
  <c r="W1420" i="1"/>
  <c r="X1420" i="1"/>
  <c r="AC1412" i="1"/>
  <c r="S1412" i="1"/>
  <c r="AB1412" i="1"/>
  <c r="Y1412" i="1"/>
  <c r="R1412" i="1"/>
  <c r="Z1412" i="1"/>
  <c r="T1412" i="1"/>
  <c r="V1412" i="1"/>
  <c r="W1412" i="1"/>
  <c r="AA1412" i="1"/>
  <c r="X1412" i="1"/>
  <c r="AC1404" i="1"/>
  <c r="S1404" i="1"/>
  <c r="W1404" i="1"/>
  <c r="X1404" i="1"/>
  <c r="Y1404" i="1"/>
  <c r="AA1404" i="1"/>
  <c r="Z1404" i="1"/>
  <c r="T1404" i="1"/>
  <c r="V1404" i="1"/>
  <c r="AB1404" i="1"/>
  <c r="R1404" i="1"/>
  <c r="AC1396" i="1"/>
  <c r="S1396" i="1"/>
  <c r="Y1396" i="1"/>
  <c r="AA1396" i="1"/>
  <c r="Z1396" i="1"/>
  <c r="AB1396" i="1"/>
  <c r="T1396" i="1"/>
  <c r="V1396" i="1"/>
  <c r="R1396" i="1"/>
  <c r="W1396" i="1"/>
  <c r="X1396" i="1"/>
  <c r="AC1388" i="1"/>
  <c r="S1388" i="1"/>
  <c r="Y1388" i="1"/>
  <c r="X1388" i="1"/>
  <c r="Z1388" i="1"/>
  <c r="R1388" i="1"/>
  <c r="AA1388" i="1"/>
  <c r="AB1388" i="1"/>
  <c r="T1388" i="1"/>
  <c r="V1388" i="1"/>
  <c r="W1388" i="1"/>
  <c r="AC1380" i="1"/>
  <c r="S1380" i="1"/>
  <c r="R1380" i="1"/>
  <c r="AA1380" i="1"/>
  <c r="AB1380" i="1"/>
  <c r="T1380" i="1"/>
  <c r="V1380" i="1"/>
  <c r="W1380" i="1"/>
  <c r="Y1380" i="1"/>
  <c r="X1380" i="1"/>
  <c r="Z1380" i="1"/>
  <c r="AC1372" i="1"/>
  <c r="T1372" i="1"/>
  <c r="V1372" i="1"/>
  <c r="W1372" i="1"/>
  <c r="Y1372" i="1"/>
  <c r="X1372" i="1"/>
  <c r="Z1372" i="1"/>
  <c r="R1372" i="1"/>
  <c r="AA1372" i="1"/>
  <c r="AB1372" i="1"/>
  <c r="S1372" i="1"/>
  <c r="AC1364" i="1"/>
  <c r="S1364" i="1"/>
  <c r="Y1364" i="1"/>
  <c r="W1364" i="1"/>
  <c r="Z1364" i="1"/>
  <c r="R1364" i="1"/>
  <c r="AA1364" i="1"/>
  <c r="AB1364" i="1"/>
  <c r="T1364" i="1"/>
  <c r="V1364" i="1"/>
  <c r="X1364" i="1"/>
  <c r="AC1356" i="1"/>
  <c r="S1356" i="1"/>
  <c r="W1356" i="1"/>
  <c r="Y1356" i="1"/>
  <c r="X1356" i="1"/>
  <c r="Z1356" i="1"/>
  <c r="R1356" i="1"/>
  <c r="AA1356" i="1"/>
  <c r="AB1356" i="1"/>
  <c r="T1356" i="1"/>
  <c r="V1356" i="1"/>
  <c r="AC1348" i="1"/>
  <c r="AB1348" i="1"/>
  <c r="T1348" i="1"/>
  <c r="V1348" i="1"/>
  <c r="W1348" i="1"/>
  <c r="Y1348" i="1"/>
  <c r="X1348" i="1"/>
  <c r="Z1348" i="1"/>
  <c r="R1348" i="1"/>
  <c r="AA1348" i="1"/>
  <c r="S1348" i="1"/>
  <c r="AC1340" i="1"/>
  <c r="AB1340" i="1"/>
  <c r="T1340" i="1"/>
  <c r="V1340" i="1"/>
  <c r="W1340" i="1"/>
  <c r="Y1340" i="1"/>
  <c r="X1340" i="1"/>
  <c r="Z1340" i="1"/>
  <c r="R1340" i="1"/>
  <c r="AA1340" i="1"/>
  <c r="S1340" i="1"/>
  <c r="AC1332" i="1"/>
  <c r="S1332" i="1"/>
  <c r="Y1332" i="1"/>
  <c r="W1332" i="1"/>
  <c r="Z1332" i="1"/>
  <c r="R1332" i="1"/>
  <c r="AA1332" i="1"/>
  <c r="AB1332" i="1"/>
  <c r="T1332" i="1"/>
  <c r="V1332" i="1"/>
  <c r="X1332" i="1"/>
  <c r="AC1324" i="1"/>
  <c r="R1324" i="1"/>
  <c r="AA1324" i="1"/>
  <c r="AB1324" i="1"/>
  <c r="T1324" i="1"/>
  <c r="V1324" i="1"/>
  <c r="W1324" i="1"/>
  <c r="Y1324" i="1"/>
  <c r="X1324" i="1"/>
  <c r="Z1324" i="1"/>
  <c r="S1324" i="1"/>
  <c r="AC1316" i="1"/>
  <c r="S1316" i="1"/>
  <c r="AA1316" i="1"/>
  <c r="AB1316" i="1"/>
  <c r="T1316" i="1"/>
  <c r="V1316" i="1"/>
  <c r="W1316" i="1"/>
  <c r="Y1316" i="1"/>
  <c r="X1316" i="1"/>
  <c r="Z1316" i="1"/>
  <c r="R1316" i="1"/>
  <c r="AC1308" i="1"/>
  <c r="S1308" i="1"/>
  <c r="W1308" i="1"/>
  <c r="Y1308" i="1"/>
  <c r="X1308" i="1"/>
  <c r="Z1308" i="1"/>
  <c r="R1308" i="1"/>
  <c r="AA1308" i="1"/>
  <c r="AB1308" i="1"/>
  <c r="T1308" i="1"/>
  <c r="V1308" i="1"/>
  <c r="AC1300" i="1"/>
  <c r="S1300" i="1"/>
  <c r="X1300" i="1"/>
  <c r="Y1300" i="1"/>
  <c r="W1300" i="1"/>
  <c r="Z1300" i="1"/>
  <c r="R1300" i="1"/>
  <c r="AA1300" i="1"/>
  <c r="AB1300" i="1"/>
  <c r="T1300" i="1"/>
  <c r="V1300" i="1"/>
  <c r="AC1292" i="1"/>
  <c r="S1292" i="1"/>
  <c r="V1292" i="1"/>
  <c r="W1292" i="1"/>
  <c r="Y1292" i="1"/>
  <c r="X1292" i="1"/>
  <c r="Z1292" i="1"/>
  <c r="R1292" i="1"/>
  <c r="AA1292" i="1"/>
  <c r="AB1292" i="1"/>
  <c r="T1292" i="1"/>
  <c r="AC1284" i="1"/>
  <c r="S1284" i="1"/>
  <c r="T1284" i="1"/>
  <c r="V1284" i="1"/>
  <c r="W1284" i="1"/>
  <c r="Y1284" i="1"/>
  <c r="X1284" i="1"/>
  <c r="Z1284" i="1"/>
  <c r="R1284" i="1"/>
  <c r="AA1284" i="1"/>
  <c r="AB1284" i="1"/>
  <c r="AC1276" i="1"/>
  <c r="S1276" i="1"/>
  <c r="AA1276" i="1"/>
  <c r="AB1276" i="1"/>
  <c r="T1276" i="1"/>
  <c r="V1276" i="1"/>
  <c r="W1276" i="1"/>
  <c r="Y1276" i="1"/>
  <c r="X1276" i="1"/>
  <c r="Z1276" i="1"/>
  <c r="R1276" i="1"/>
  <c r="AC1268" i="1"/>
  <c r="S1268" i="1"/>
  <c r="X1268" i="1"/>
  <c r="Y1268" i="1"/>
  <c r="W1268" i="1"/>
  <c r="Z1268" i="1"/>
  <c r="R1268" i="1"/>
  <c r="AA1268" i="1"/>
  <c r="AB1268" i="1"/>
  <c r="T1268" i="1"/>
  <c r="V1268" i="1"/>
  <c r="AC1260" i="1"/>
  <c r="S1260" i="1"/>
  <c r="T1260" i="1"/>
  <c r="V1260" i="1"/>
  <c r="W1260" i="1"/>
  <c r="Y1260" i="1"/>
  <c r="X1260" i="1"/>
  <c r="Z1260" i="1"/>
  <c r="R1260" i="1"/>
  <c r="AA1260" i="1"/>
  <c r="AB1260" i="1"/>
  <c r="AC1252" i="1"/>
  <c r="S1252" i="1"/>
  <c r="W1252" i="1"/>
  <c r="Y1252" i="1"/>
  <c r="X1252" i="1"/>
  <c r="Z1252" i="1"/>
  <c r="R1252" i="1"/>
  <c r="AA1252" i="1"/>
  <c r="AB1252" i="1"/>
  <c r="T1252" i="1"/>
  <c r="V1252" i="1"/>
  <c r="AC1244" i="1"/>
  <c r="S1244" i="1"/>
  <c r="T1244" i="1"/>
  <c r="V1244" i="1"/>
  <c r="W1244" i="1"/>
  <c r="Y1244" i="1"/>
  <c r="X1244" i="1"/>
  <c r="Z1244" i="1"/>
  <c r="R1244" i="1"/>
  <c r="AA1244" i="1"/>
  <c r="AB1244" i="1"/>
  <c r="AC1236" i="1"/>
  <c r="S1236" i="1"/>
  <c r="Z1236" i="1"/>
  <c r="R1236" i="1"/>
  <c r="AA1236" i="1"/>
  <c r="AB1236" i="1"/>
  <c r="T1236" i="1"/>
  <c r="V1236" i="1"/>
  <c r="X1236" i="1"/>
  <c r="Y1236" i="1"/>
  <c r="W1236" i="1"/>
  <c r="AC1228" i="1"/>
  <c r="S1228" i="1"/>
  <c r="T1228" i="1"/>
  <c r="V1228" i="1"/>
  <c r="W1228" i="1"/>
  <c r="Y1228" i="1"/>
  <c r="X1228" i="1"/>
  <c r="Z1228" i="1"/>
  <c r="R1228" i="1"/>
  <c r="AA1228" i="1"/>
  <c r="AB1228" i="1"/>
  <c r="AC1220" i="1"/>
  <c r="S1220" i="1"/>
  <c r="T1220" i="1"/>
  <c r="V1220" i="1"/>
  <c r="W1220" i="1"/>
  <c r="Y1220" i="1"/>
  <c r="X1220" i="1"/>
  <c r="Z1220" i="1"/>
  <c r="R1220" i="1"/>
  <c r="AA1220" i="1"/>
  <c r="AB1220" i="1"/>
  <c r="AC1212" i="1"/>
  <c r="S1212" i="1"/>
  <c r="AA1212" i="1"/>
  <c r="AB1212" i="1"/>
  <c r="T1212" i="1"/>
  <c r="V1212" i="1"/>
  <c r="W1212" i="1"/>
  <c r="Y1212" i="1"/>
  <c r="X1212" i="1"/>
  <c r="Z1212" i="1"/>
  <c r="R1212" i="1"/>
  <c r="AC1204" i="1"/>
  <c r="S1204" i="1"/>
  <c r="T1204" i="1"/>
  <c r="V1204" i="1"/>
  <c r="X1204" i="1"/>
  <c r="Y1204" i="1"/>
  <c r="W1204" i="1"/>
  <c r="Z1204" i="1"/>
  <c r="R1204" i="1"/>
  <c r="AA1204" i="1"/>
  <c r="AB1204" i="1"/>
  <c r="AC1196" i="1"/>
  <c r="S1196" i="1"/>
  <c r="T1196" i="1"/>
  <c r="V1196" i="1"/>
  <c r="W1196" i="1"/>
  <c r="Y1196" i="1"/>
  <c r="X1196" i="1"/>
  <c r="Z1196" i="1"/>
  <c r="R1196" i="1"/>
  <c r="AA1196" i="1"/>
  <c r="AB1196" i="1"/>
  <c r="AC1188" i="1"/>
  <c r="S1188" i="1"/>
  <c r="X1188" i="1"/>
  <c r="T1188" i="1"/>
  <c r="Y1188" i="1"/>
  <c r="Z1188" i="1"/>
  <c r="AB1188" i="1"/>
  <c r="R1188" i="1"/>
  <c r="AA1188" i="1"/>
  <c r="V1188" i="1"/>
  <c r="W1188" i="1"/>
  <c r="AC1180" i="1"/>
  <c r="S1180" i="1"/>
  <c r="Z1180" i="1"/>
  <c r="T1180" i="1"/>
  <c r="R1180" i="1"/>
  <c r="AA1180" i="1"/>
  <c r="V1180" i="1"/>
  <c r="W1180" i="1"/>
  <c r="X1180" i="1"/>
  <c r="Y1180" i="1"/>
  <c r="AB1180" i="1"/>
  <c r="AC1172" i="1"/>
  <c r="R1172" i="1"/>
  <c r="AA1172" i="1"/>
  <c r="V1172" i="1"/>
  <c r="W1172" i="1"/>
  <c r="X1172" i="1"/>
  <c r="AB1172" i="1"/>
  <c r="Y1172" i="1"/>
  <c r="Z1172" i="1"/>
  <c r="T1172" i="1"/>
  <c r="S1172" i="1"/>
  <c r="AC1164" i="1"/>
  <c r="R1164" i="1"/>
  <c r="AA1164" i="1"/>
  <c r="V1164" i="1"/>
  <c r="W1164" i="1"/>
  <c r="X1164" i="1"/>
  <c r="T1164" i="1"/>
  <c r="AB1164" i="1"/>
  <c r="Z1164" i="1"/>
  <c r="Y1164" i="1"/>
  <c r="S1164" i="1"/>
  <c r="AC1156" i="1"/>
  <c r="S1156" i="1"/>
  <c r="X1156" i="1"/>
  <c r="T1156" i="1"/>
  <c r="Z1156" i="1"/>
  <c r="AB1156" i="1"/>
  <c r="R1156" i="1"/>
  <c r="AA1156" i="1"/>
  <c r="V1156" i="1"/>
  <c r="W1156" i="1"/>
  <c r="Y1156" i="1"/>
  <c r="AC1148" i="1"/>
  <c r="S1148" i="1"/>
  <c r="T1148" i="1"/>
  <c r="V1148" i="1"/>
  <c r="W1148" i="1"/>
  <c r="X1148" i="1"/>
  <c r="Z1148" i="1"/>
  <c r="Y1148" i="1"/>
  <c r="R1148" i="1"/>
  <c r="AA1148" i="1"/>
  <c r="AB1148" i="1"/>
  <c r="AC1140" i="1"/>
  <c r="S1140" i="1"/>
  <c r="AB1140" i="1"/>
  <c r="T1140" i="1"/>
  <c r="V1140" i="1"/>
  <c r="W1140" i="1"/>
  <c r="X1140" i="1"/>
  <c r="Z1140" i="1"/>
  <c r="Y1140" i="1"/>
  <c r="R1140" i="1"/>
  <c r="AA1140" i="1"/>
  <c r="AC1132" i="1"/>
  <c r="S1132" i="1"/>
  <c r="Z1132" i="1"/>
  <c r="Y1132" i="1"/>
  <c r="R1132" i="1"/>
  <c r="AA1132" i="1"/>
  <c r="AB1132" i="1"/>
  <c r="T1132" i="1"/>
  <c r="V1132" i="1"/>
  <c r="W1132" i="1"/>
  <c r="X1132" i="1"/>
  <c r="AC1124" i="1"/>
  <c r="S1124" i="1"/>
  <c r="W1124" i="1"/>
  <c r="X1124" i="1"/>
  <c r="Z1124" i="1"/>
  <c r="Y1124" i="1"/>
  <c r="R1124" i="1"/>
  <c r="AA1124" i="1"/>
  <c r="AB1124" i="1"/>
  <c r="T1124" i="1"/>
  <c r="V1124" i="1"/>
  <c r="AC1116" i="1"/>
  <c r="S1116" i="1"/>
  <c r="T1116" i="1"/>
  <c r="V1116" i="1"/>
  <c r="W1116" i="1"/>
  <c r="X1116" i="1"/>
  <c r="Z1116" i="1"/>
  <c r="Y1116" i="1"/>
  <c r="R1116" i="1"/>
  <c r="AA1116" i="1"/>
  <c r="AB1116" i="1"/>
  <c r="AC1108" i="1"/>
  <c r="S1108" i="1"/>
  <c r="T1108" i="1"/>
  <c r="V1108" i="1"/>
  <c r="W1108" i="1"/>
  <c r="X1108" i="1"/>
  <c r="Z1108" i="1"/>
  <c r="Y1108" i="1"/>
  <c r="R1108" i="1"/>
  <c r="AA1108" i="1"/>
  <c r="AB1108" i="1"/>
  <c r="AC1100" i="1"/>
  <c r="S1100" i="1"/>
  <c r="Z1100" i="1"/>
  <c r="Y1100" i="1"/>
  <c r="R1100" i="1"/>
  <c r="AA1100" i="1"/>
  <c r="AB1100" i="1"/>
  <c r="T1100" i="1"/>
  <c r="V1100" i="1"/>
  <c r="W1100" i="1"/>
  <c r="X1100" i="1"/>
  <c r="AC1092" i="1"/>
  <c r="S1092" i="1"/>
  <c r="W1092" i="1"/>
  <c r="X1092" i="1"/>
  <c r="Z1092" i="1"/>
  <c r="Y1092" i="1"/>
  <c r="R1092" i="1"/>
  <c r="AA1092" i="1"/>
  <c r="AB1092" i="1"/>
  <c r="T1092" i="1"/>
  <c r="V1092" i="1"/>
  <c r="AC1084" i="1"/>
  <c r="S1084" i="1"/>
  <c r="T1084" i="1"/>
  <c r="V1084" i="1"/>
  <c r="W1084" i="1"/>
  <c r="X1084" i="1"/>
  <c r="Z1084" i="1"/>
  <c r="Y1084" i="1"/>
  <c r="R1084" i="1"/>
  <c r="AA1084" i="1"/>
  <c r="AB1084" i="1"/>
  <c r="AC1076" i="1"/>
  <c r="X1076" i="1"/>
  <c r="Z1076" i="1"/>
  <c r="Y1076" i="1"/>
  <c r="R1076" i="1"/>
  <c r="AA1076" i="1"/>
  <c r="AB1076" i="1"/>
  <c r="T1076" i="1"/>
  <c r="V1076" i="1"/>
  <c r="W1076" i="1"/>
  <c r="S1076" i="1"/>
  <c r="AC1068" i="1"/>
  <c r="S1068" i="1"/>
  <c r="W1068" i="1"/>
  <c r="X1068" i="1"/>
  <c r="Z1068" i="1"/>
  <c r="Y1068" i="1"/>
  <c r="R1068" i="1"/>
  <c r="AA1068" i="1"/>
  <c r="AB1068" i="1"/>
  <c r="T1068" i="1"/>
  <c r="V1068" i="1"/>
  <c r="AC1060" i="1"/>
  <c r="V1060" i="1"/>
  <c r="W1060" i="1"/>
  <c r="X1060" i="1"/>
  <c r="Z1060" i="1"/>
  <c r="Y1060" i="1"/>
  <c r="R1060" i="1"/>
  <c r="AA1060" i="1"/>
  <c r="AB1060" i="1"/>
  <c r="T1060" i="1"/>
  <c r="S1060" i="1"/>
  <c r="AC1052" i="1"/>
  <c r="S1052" i="1"/>
  <c r="V1052" i="1"/>
  <c r="W1052" i="1"/>
  <c r="X1052" i="1"/>
  <c r="Z1052" i="1"/>
  <c r="Y1052" i="1"/>
  <c r="R1052" i="1"/>
  <c r="AA1052" i="1"/>
  <c r="AB1052" i="1"/>
  <c r="T1052" i="1"/>
  <c r="AC1044" i="1"/>
  <c r="S1044" i="1"/>
  <c r="AA1044" i="1"/>
  <c r="AB1044" i="1"/>
  <c r="T1044" i="1"/>
  <c r="V1044" i="1"/>
  <c r="W1044" i="1"/>
  <c r="X1044" i="1"/>
  <c r="Z1044" i="1"/>
  <c r="Y1044" i="1"/>
  <c r="R1044" i="1"/>
  <c r="AC1036" i="1"/>
  <c r="S1036" i="1"/>
  <c r="Z1036" i="1"/>
  <c r="Y1036" i="1"/>
  <c r="R1036" i="1"/>
  <c r="AA1036" i="1"/>
  <c r="AB1036" i="1"/>
  <c r="T1036" i="1"/>
  <c r="V1036" i="1"/>
  <c r="W1036" i="1"/>
  <c r="X1036" i="1"/>
  <c r="AC1028" i="1"/>
  <c r="S1028" i="1"/>
  <c r="V1028" i="1"/>
  <c r="W1028" i="1"/>
  <c r="X1028" i="1"/>
  <c r="Z1028" i="1"/>
  <c r="Y1028" i="1"/>
  <c r="R1028" i="1"/>
  <c r="AA1028" i="1"/>
  <c r="AB1028" i="1"/>
  <c r="T1028" i="1"/>
  <c r="AC1020" i="1"/>
  <c r="S1020" i="1"/>
  <c r="AB1020" i="1"/>
  <c r="T1020" i="1"/>
  <c r="V1020" i="1"/>
  <c r="W1020" i="1"/>
  <c r="X1020" i="1"/>
  <c r="Z1020" i="1"/>
  <c r="Y1020" i="1"/>
  <c r="R1020" i="1"/>
  <c r="AA1020" i="1"/>
  <c r="AC1012" i="1"/>
  <c r="S1012" i="1"/>
  <c r="Z1012" i="1"/>
  <c r="Y1012" i="1"/>
  <c r="R1012" i="1"/>
  <c r="AA1012" i="1"/>
  <c r="AB1012" i="1"/>
  <c r="T1012" i="1"/>
  <c r="V1012" i="1"/>
  <c r="W1012" i="1"/>
  <c r="X1012" i="1"/>
  <c r="AC1004" i="1"/>
  <c r="S1004" i="1"/>
  <c r="V1004" i="1"/>
  <c r="W1004" i="1"/>
  <c r="X1004" i="1"/>
  <c r="Z1004" i="1"/>
  <c r="Y1004" i="1"/>
  <c r="R1004" i="1"/>
  <c r="AA1004" i="1"/>
  <c r="AB1004" i="1"/>
  <c r="T1004" i="1"/>
  <c r="AC996" i="1"/>
  <c r="S996" i="1"/>
  <c r="W996" i="1"/>
  <c r="X996" i="1"/>
  <c r="Z996" i="1"/>
  <c r="Y996" i="1"/>
  <c r="R996" i="1"/>
  <c r="AA996" i="1"/>
  <c r="AB996" i="1"/>
  <c r="T996" i="1"/>
  <c r="V996" i="1"/>
  <c r="AC988" i="1"/>
  <c r="S988" i="1"/>
  <c r="V988" i="1"/>
  <c r="W988" i="1"/>
  <c r="X988" i="1"/>
  <c r="Z988" i="1"/>
  <c r="Y988" i="1"/>
  <c r="R988" i="1"/>
  <c r="AA988" i="1"/>
  <c r="AB988" i="1"/>
  <c r="T988" i="1"/>
  <c r="AC980" i="1"/>
  <c r="S980" i="1"/>
  <c r="W980" i="1"/>
  <c r="X980" i="1"/>
  <c r="Z980" i="1"/>
  <c r="Y980" i="1"/>
  <c r="R980" i="1"/>
  <c r="AA980" i="1"/>
  <c r="AB980" i="1"/>
  <c r="T980" i="1"/>
  <c r="V980" i="1"/>
  <c r="AC972" i="1"/>
  <c r="S972" i="1"/>
  <c r="T972" i="1"/>
  <c r="AA972" i="1"/>
  <c r="R972" i="1"/>
  <c r="V972" i="1"/>
  <c r="W972" i="1"/>
  <c r="X972" i="1"/>
  <c r="Z972" i="1"/>
  <c r="Y972" i="1"/>
  <c r="AB972" i="1"/>
  <c r="AC964" i="1"/>
  <c r="S964" i="1"/>
  <c r="W964" i="1"/>
  <c r="Z964" i="1"/>
  <c r="X964" i="1"/>
  <c r="AA964" i="1"/>
  <c r="Y964" i="1"/>
  <c r="AB964" i="1"/>
  <c r="T964" i="1"/>
  <c r="R964" i="1"/>
  <c r="V964" i="1"/>
  <c r="AC956" i="1"/>
  <c r="S956" i="1"/>
  <c r="V956" i="1"/>
  <c r="W956" i="1"/>
  <c r="X956" i="1"/>
  <c r="Z956" i="1"/>
  <c r="Y956" i="1"/>
  <c r="AB956" i="1"/>
  <c r="T956" i="1"/>
  <c r="AA956" i="1"/>
  <c r="R956" i="1"/>
  <c r="AC948" i="1"/>
  <c r="S948" i="1"/>
  <c r="X948" i="1"/>
  <c r="AA948" i="1"/>
  <c r="Y948" i="1"/>
  <c r="AB948" i="1"/>
  <c r="T948" i="1"/>
  <c r="R948" i="1"/>
  <c r="V948" i="1"/>
  <c r="W948" i="1"/>
  <c r="Z948" i="1"/>
  <c r="AC940" i="1"/>
  <c r="S940" i="1"/>
  <c r="Z940" i="1"/>
  <c r="R940" i="1"/>
  <c r="AA940" i="1"/>
  <c r="AB940" i="1"/>
  <c r="T940" i="1"/>
  <c r="V940" i="1"/>
  <c r="X940" i="1"/>
  <c r="W940" i="1"/>
  <c r="Y940" i="1"/>
  <c r="AC932" i="1"/>
  <c r="S932" i="1"/>
  <c r="AB932" i="1"/>
  <c r="T932" i="1"/>
  <c r="V932" i="1"/>
  <c r="X932" i="1"/>
  <c r="W932" i="1"/>
  <c r="Y932" i="1"/>
  <c r="Z932" i="1"/>
  <c r="R932" i="1"/>
  <c r="AA932" i="1"/>
  <c r="AC924" i="1"/>
  <c r="S924" i="1"/>
  <c r="AB924" i="1"/>
  <c r="T924" i="1"/>
  <c r="W924" i="1"/>
  <c r="X924" i="1"/>
  <c r="V924" i="1"/>
  <c r="Y924" i="1"/>
  <c r="Z924" i="1"/>
  <c r="R924" i="1"/>
  <c r="AA924" i="1"/>
  <c r="AC916" i="1"/>
  <c r="S916" i="1"/>
  <c r="T916" i="1"/>
  <c r="V916" i="1"/>
  <c r="X916" i="1"/>
  <c r="W916" i="1"/>
  <c r="Y916" i="1"/>
  <c r="Z916" i="1"/>
  <c r="R916" i="1"/>
  <c r="AA916" i="1"/>
  <c r="AB916" i="1"/>
  <c r="AC908" i="1"/>
  <c r="S908" i="1"/>
  <c r="Y908" i="1"/>
  <c r="Z908" i="1"/>
  <c r="R908" i="1"/>
  <c r="AA908" i="1"/>
  <c r="AB908" i="1"/>
  <c r="T908" i="1"/>
  <c r="V908" i="1"/>
  <c r="X908" i="1"/>
  <c r="W908" i="1"/>
  <c r="AC900" i="1"/>
  <c r="S900" i="1"/>
  <c r="AB900" i="1"/>
  <c r="T900" i="1"/>
  <c r="V900" i="1"/>
  <c r="X900" i="1"/>
  <c r="W900" i="1"/>
  <c r="Y900" i="1"/>
  <c r="Z900" i="1"/>
  <c r="R900" i="1"/>
  <c r="AA900" i="1"/>
  <c r="AC892" i="1"/>
  <c r="S892" i="1"/>
  <c r="R892" i="1"/>
  <c r="AA892" i="1"/>
  <c r="AB892" i="1"/>
  <c r="T892" i="1"/>
  <c r="W892" i="1"/>
  <c r="X892" i="1"/>
  <c r="V892" i="1"/>
  <c r="Y892" i="1"/>
  <c r="Z892" i="1"/>
  <c r="AC884" i="1"/>
  <c r="S884" i="1"/>
  <c r="AB884" i="1"/>
  <c r="T884" i="1"/>
  <c r="V884" i="1"/>
  <c r="X884" i="1"/>
  <c r="W884" i="1"/>
  <c r="Y884" i="1"/>
  <c r="Z884" i="1"/>
  <c r="R884" i="1"/>
  <c r="AA884" i="1"/>
  <c r="AC876" i="1"/>
  <c r="S876" i="1"/>
  <c r="R876" i="1"/>
  <c r="AA876" i="1"/>
  <c r="AB876" i="1"/>
  <c r="T876" i="1"/>
  <c r="V876" i="1"/>
  <c r="X876" i="1"/>
  <c r="W876" i="1"/>
  <c r="Y876" i="1"/>
  <c r="Z876" i="1"/>
  <c r="AC868" i="1"/>
  <c r="S868" i="1"/>
  <c r="Y868" i="1"/>
  <c r="Z868" i="1"/>
  <c r="R868" i="1"/>
  <c r="AA868" i="1"/>
  <c r="AB868" i="1"/>
  <c r="T868" i="1"/>
  <c r="V868" i="1"/>
  <c r="X868" i="1"/>
  <c r="W868" i="1"/>
  <c r="AC860" i="1"/>
  <c r="S860" i="1"/>
  <c r="W860" i="1"/>
  <c r="X860" i="1"/>
  <c r="V860" i="1"/>
  <c r="Y860" i="1"/>
  <c r="Z860" i="1"/>
  <c r="R860" i="1"/>
  <c r="AA860" i="1"/>
  <c r="AB860" i="1"/>
  <c r="T860" i="1"/>
  <c r="AC852" i="1"/>
  <c r="S852" i="1"/>
  <c r="X852" i="1"/>
  <c r="W852" i="1"/>
  <c r="Y852" i="1"/>
  <c r="Z852" i="1"/>
  <c r="R852" i="1"/>
  <c r="AA852" i="1"/>
  <c r="AB852" i="1"/>
  <c r="T852" i="1"/>
  <c r="V852" i="1"/>
  <c r="AC844" i="1"/>
  <c r="S844" i="1"/>
  <c r="Z844" i="1"/>
  <c r="R844" i="1"/>
  <c r="AA844" i="1"/>
  <c r="AB844" i="1"/>
  <c r="T844" i="1"/>
  <c r="V844" i="1"/>
  <c r="X844" i="1"/>
  <c r="W844" i="1"/>
  <c r="Y844" i="1"/>
  <c r="AC836" i="1"/>
  <c r="S836" i="1"/>
  <c r="V836" i="1"/>
  <c r="X836" i="1"/>
  <c r="W836" i="1"/>
  <c r="Y836" i="1"/>
  <c r="Z836" i="1"/>
  <c r="R836" i="1"/>
  <c r="AA836" i="1"/>
  <c r="AB836" i="1"/>
  <c r="T836" i="1"/>
  <c r="AC828" i="1"/>
  <c r="S828" i="1"/>
  <c r="AA828" i="1"/>
  <c r="AB828" i="1"/>
  <c r="T828" i="1"/>
  <c r="W828" i="1"/>
  <c r="X828" i="1"/>
  <c r="V828" i="1"/>
  <c r="Y828" i="1"/>
  <c r="Z828" i="1"/>
  <c r="R828" i="1"/>
  <c r="AC820" i="1"/>
  <c r="S820" i="1"/>
  <c r="V820" i="1"/>
  <c r="X820" i="1"/>
  <c r="W820" i="1"/>
  <c r="Y820" i="1"/>
  <c r="Z820" i="1"/>
  <c r="R820" i="1"/>
  <c r="AA820" i="1"/>
  <c r="AB820" i="1"/>
  <c r="T820" i="1"/>
  <c r="AC812" i="1"/>
  <c r="S812" i="1"/>
  <c r="V812" i="1"/>
  <c r="X812" i="1"/>
  <c r="W812" i="1"/>
  <c r="Y812" i="1"/>
  <c r="Z812" i="1"/>
  <c r="R812" i="1"/>
  <c r="AA812" i="1"/>
  <c r="AB812" i="1"/>
  <c r="T812" i="1"/>
  <c r="AC804" i="1"/>
  <c r="S804" i="1"/>
  <c r="Z804" i="1"/>
  <c r="R804" i="1"/>
  <c r="AA804" i="1"/>
  <c r="AB804" i="1"/>
  <c r="T804" i="1"/>
  <c r="V804" i="1"/>
  <c r="X804" i="1"/>
  <c r="W804" i="1"/>
  <c r="Y804" i="1"/>
  <c r="AC796" i="1"/>
  <c r="S796" i="1"/>
  <c r="T796" i="1"/>
  <c r="W796" i="1"/>
  <c r="X796" i="1"/>
  <c r="V796" i="1"/>
  <c r="Y796" i="1"/>
  <c r="Z796" i="1"/>
  <c r="R796" i="1"/>
  <c r="AA796" i="1"/>
  <c r="AB796" i="1"/>
  <c r="AC788" i="1"/>
  <c r="S788" i="1"/>
  <c r="R788" i="1"/>
  <c r="AA788" i="1"/>
  <c r="AB788" i="1"/>
  <c r="T788" i="1"/>
  <c r="V788" i="1"/>
  <c r="X788" i="1"/>
  <c r="W788" i="1"/>
  <c r="Y788" i="1"/>
  <c r="Z788" i="1"/>
  <c r="AC780" i="1"/>
  <c r="S780" i="1"/>
  <c r="R780" i="1"/>
  <c r="AA780" i="1"/>
  <c r="AB780" i="1"/>
  <c r="T780" i="1"/>
  <c r="V780" i="1"/>
  <c r="X780" i="1"/>
  <c r="W780" i="1"/>
  <c r="Y780" i="1"/>
  <c r="Z780" i="1"/>
  <c r="AC772" i="1"/>
  <c r="S772" i="1"/>
  <c r="AA772" i="1"/>
  <c r="AB772" i="1"/>
  <c r="T772" i="1"/>
  <c r="V772" i="1"/>
  <c r="X772" i="1"/>
  <c r="W772" i="1"/>
  <c r="Y772" i="1"/>
  <c r="Z772" i="1"/>
  <c r="R772" i="1"/>
  <c r="AC764" i="1"/>
  <c r="R764" i="1"/>
  <c r="W764" i="1"/>
  <c r="T764" i="1"/>
  <c r="V764" i="1"/>
  <c r="X764" i="1"/>
  <c r="Y764" i="1"/>
  <c r="Z764" i="1"/>
  <c r="AA764" i="1"/>
  <c r="AB764" i="1"/>
  <c r="S764" i="1"/>
  <c r="AC756" i="1"/>
  <c r="S756" i="1"/>
  <c r="R756" i="1"/>
  <c r="W756" i="1"/>
  <c r="AA756" i="1"/>
  <c r="X756" i="1"/>
  <c r="Z756" i="1"/>
  <c r="Y756" i="1"/>
  <c r="AB756" i="1"/>
  <c r="T756" i="1"/>
  <c r="V756" i="1"/>
  <c r="AC748" i="1"/>
  <c r="Y748" i="1"/>
  <c r="AB748" i="1"/>
  <c r="T748" i="1"/>
  <c r="V748" i="1"/>
  <c r="R748" i="1"/>
  <c r="W748" i="1"/>
  <c r="Z748" i="1"/>
  <c r="X748" i="1"/>
  <c r="AA748" i="1"/>
  <c r="S748" i="1"/>
  <c r="AC740" i="1"/>
  <c r="V740" i="1"/>
  <c r="R740" i="1"/>
  <c r="W740" i="1"/>
  <c r="Z740" i="1"/>
  <c r="X740" i="1"/>
  <c r="AA740" i="1"/>
  <c r="Y740" i="1"/>
  <c r="AB740" i="1"/>
  <c r="T740" i="1"/>
  <c r="S740" i="1"/>
  <c r="AC732" i="1"/>
  <c r="S732" i="1"/>
  <c r="AA732" i="1"/>
  <c r="AB732" i="1"/>
  <c r="T732" i="1"/>
  <c r="V732" i="1"/>
  <c r="Z732" i="1"/>
  <c r="X732" i="1"/>
  <c r="W732" i="1"/>
  <c r="Y732" i="1"/>
  <c r="R732" i="1"/>
  <c r="AC724" i="1"/>
  <c r="S724" i="1"/>
  <c r="Z724" i="1"/>
  <c r="R724" i="1"/>
  <c r="AA724" i="1"/>
  <c r="AB724" i="1"/>
  <c r="T724" i="1"/>
  <c r="V724" i="1"/>
  <c r="X724" i="1"/>
  <c r="W724" i="1"/>
  <c r="Y724" i="1"/>
  <c r="AC716" i="1"/>
  <c r="S716" i="1"/>
  <c r="R716" i="1"/>
  <c r="AA716" i="1"/>
  <c r="AB716" i="1"/>
  <c r="T716" i="1"/>
  <c r="V716" i="1"/>
  <c r="X716" i="1"/>
  <c r="W716" i="1"/>
  <c r="Y716" i="1"/>
  <c r="Z716" i="1"/>
  <c r="AC708" i="1"/>
  <c r="S708" i="1"/>
  <c r="Z708" i="1"/>
  <c r="R708" i="1"/>
  <c r="AA708" i="1"/>
  <c r="AB708" i="1"/>
  <c r="T708" i="1"/>
  <c r="V708" i="1"/>
  <c r="X708" i="1"/>
  <c r="W708" i="1"/>
  <c r="Y708" i="1"/>
  <c r="AC700" i="1"/>
  <c r="S700" i="1"/>
  <c r="Y700" i="1"/>
  <c r="Z700" i="1"/>
  <c r="R700" i="1"/>
  <c r="AA700" i="1"/>
  <c r="AB700" i="1"/>
  <c r="T700" i="1"/>
  <c r="V700" i="1"/>
  <c r="X700" i="1"/>
  <c r="W700" i="1"/>
  <c r="AC692" i="1"/>
  <c r="S692" i="1"/>
  <c r="V692" i="1"/>
  <c r="X692" i="1"/>
  <c r="W692" i="1"/>
  <c r="Y692" i="1"/>
  <c r="Z692" i="1"/>
  <c r="R692" i="1"/>
  <c r="AA692" i="1"/>
  <c r="AB692" i="1"/>
  <c r="T692" i="1"/>
  <c r="AC684" i="1"/>
  <c r="S684" i="1"/>
  <c r="Y684" i="1"/>
  <c r="Z684" i="1"/>
  <c r="R684" i="1"/>
  <c r="AA684" i="1"/>
  <c r="AB684" i="1"/>
  <c r="T684" i="1"/>
  <c r="V684" i="1"/>
  <c r="W684" i="1"/>
  <c r="X684" i="1"/>
  <c r="AC676" i="1"/>
  <c r="S676" i="1"/>
  <c r="Y676" i="1"/>
  <c r="Z676" i="1"/>
  <c r="R676" i="1"/>
  <c r="AA676" i="1"/>
  <c r="AB676" i="1"/>
  <c r="T676" i="1"/>
  <c r="V676" i="1"/>
  <c r="X676" i="1"/>
  <c r="W676" i="1"/>
  <c r="AC668" i="1"/>
  <c r="S668" i="1"/>
  <c r="X668" i="1"/>
  <c r="W668" i="1"/>
  <c r="Y668" i="1"/>
  <c r="Z668" i="1"/>
  <c r="R668" i="1"/>
  <c r="AA668" i="1"/>
  <c r="AB668" i="1"/>
  <c r="T668" i="1"/>
  <c r="V668" i="1"/>
  <c r="AC660" i="1"/>
  <c r="S660" i="1"/>
  <c r="AB660" i="1"/>
  <c r="T660" i="1"/>
  <c r="V660" i="1"/>
  <c r="X660" i="1"/>
  <c r="W660" i="1"/>
  <c r="Y660" i="1"/>
  <c r="Z660" i="1"/>
  <c r="R660" i="1"/>
  <c r="AA660" i="1"/>
  <c r="AC652" i="1"/>
  <c r="S652" i="1"/>
  <c r="R652" i="1"/>
  <c r="AA652" i="1"/>
  <c r="AB652" i="1"/>
  <c r="T652" i="1"/>
  <c r="V652" i="1"/>
  <c r="X652" i="1"/>
  <c r="W652" i="1"/>
  <c r="Y652" i="1"/>
  <c r="Z652" i="1"/>
  <c r="AC644" i="1"/>
  <c r="S644" i="1"/>
  <c r="V644" i="1"/>
  <c r="X644" i="1"/>
  <c r="W644" i="1"/>
  <c r="Y644" i="1"/>
  <c r="Z644" i="1"/>
  <c r="R644" i="1"/>
  <c r="AA644" i="1"/>
  <c r="AB644" i="1"/>
  <c r="T644" i="1"/>
  <c r="AC636" i="1"/>
  <c r="S636" i="1"/>
  <c r="X636" i="1"/>
  <c r="W636" i="1"/>
  <c r="Y636" i="1"/>
  <c r="Z636" i="1"/>
  <c r="R636" i="1"/>
  <c r="AA636" i="1"/>
  <c r="AB636" i="1"/>
  <c r="T636" i="1"/>
  <c r="V636" i="1"/>
  <c r="AC628" i="1"/>
  <c r="S628" i="1"/>
  <c r="AA628" i="1"/>
  <c r="AB628" i="1"/>
  <c r="T628" i="1"/>
  <c r="V628" i="1"/>
  <c r="X628" i="1"/>
  <c r="W628" i="1"/>
  <c r="Y628" i="1"/>
  <c r="Z628" i="1"/>
  <c r="R628" i="1"/>
  <c r="AC620" i="1"/>
  <c r="R620" i="1"/>
  <c r="AA620" i="1"/>
  <c r="AB620" i="1"/>
  <c r="T620" i="1"/>
  <c r="V620" i="1"/>
  <c r="X620" i="1"/>
  <c r="W620" i="1"/>
  <c r="Y620" i="1"/>
  <c r="Z620" i="1"/>
  <c r="S620" i="1"/>
  <c r="AC612" i="1"/>
  <c r="S612" i="1"/>
  <c r="Y612" i="1"/>
  <c r="Z612" i="1"/>
  <c r="R612" i="1"/>
  <c r="AA612" i="1"/>
  <c r="AB612" i="1"/>
  <c r="T612" i="1"/>
  <c r="V612" i="1"/>
  <c r="X612" i="1"/>
  <c r="W612" i="1"/>
  <c r="AC604" i="1"/>
  <c r="S604" i="1"/>
  <c r="Y604" i="1"/>
  <c r="Z604" i="1"/>
  <c r="R604" i="1"/>
  <c r="AA604" i="1"/>
  <c r="AB604" i="1"/>
  <c r="T604" i="1"/>
  <c r="V604" i="1"/>
  <c r="X604" i="1"/>
  <c r="W604" i="1"/>
  <c r="AC596" i="1"/>
  <c r="S596" i="1"/>
  <c r="AA596" i="1"/>
  <c r="AB596" i="1"/>
  <c r="T596" i="1"/>
  <c r="V596" i="1"/>
  <c r="X596" i="1"/>
  <c r="W596" i="1"/>
  <c r="Y596" i="1"/>
  <c r="Z596" i="1"/>
  <c r="R596" i="1"/>
  <c r="AC588" i="1"/>
  <c r="V588" i="1"/>
  <c r="X588" i="1"/>
  <c r="W588" i="1"/>
  <c r="Y588" i="1"/>
  <c r="Z588" i="1"/>
  <c r="R588" i="1"/>
  <c r="AA588" i="1"/>
  <c r="AB588" i="1"/>
  <c r="T588" i="1"/>
  <c r="S588" i="1"/>
  <c r="AC580" i="1"/>
  <c r="S580" i="1"/>
  <c r="AB580" i="1"/>
  <c r="T580" i="1"/>
  <c r="V580" i="1"/>
  <c r="Y580" i="1"/>
  <c r="W580" i="1"/>
  <c r="Z580" i="1"/>
  <c r="X580" i="1"/>
  <c r="R580" i="1"/>
  <c r="AA580" i="1"/>
  <c r="AC572" i="1"/>
  <c r="T572" i="1"/>
  <c r="V572" i="1"/>
  <c r="Y572" i="1"/>
  <c r="W572" i="1"/>
  <c r="Z572" i="1"/>
  <c r="X572" i="1"/>
  <c r="R572" i="1"/>
  <c r="AA572" i="1"/>
  <c r="AB572" i="1"/>
  <c r="S572" i="1"/>
  <c r="AC564" i="1"/>
  <c r="S564" i="1"/>
  <c r="V564" i="1"/>
  <c r="Y564" i="1"/>
  <c r="W564" i="1"/>
  <c r="Z564" i="1"/>
  <c r="X564" i="1"/>
  <c r="R564" i="1"/>
  <c r="AA564" i="1"/>
  <c r="AB564" i="1"/>
  <c r="T564" i="1"/>
  <c r="AC556" i="1"/>
  <c r="S556" i="1"/>
  <c r="W556" i="1"/>
  <c r="T556" i="1"/>
  <c r="X556" i="1"/>
  <c r="Y556" i="1"/>
  <c r="Z556" i="1"/>
  <c r="R556" i="1"/>
  <c r="AA556" i="1"/>
  <c r="AB556" i="1"/>
  <c r="V556" i="1"/>
  <c r="AC548" i="1"/>
  <c r="S548" i="1"/>
  <c r="T548" i="1"/>
  <c r="W548" i="1"/>
  <c r="V548" i="1"/>
  <c r="X548" i="1"/>
  <c r="Y548" i="1"/>
  <c r="Z548" i="1"/>
  <c r="R548" i="1"/>
  <c r="AA548" i="1"/>
  <c r="AB548" i="1"/>
  <c r="AC540" i="1"/>
  <c r="S540" i="1"/>
  <c r="Y540" i="1"/>
  <c r="Z540" i="1"/>
  <c r="R540" i="1"/>
  <c r="AA540" i="1"/>
  <c r="AB540" i="1"/>
  <c r="T540" i="1"/>
  <c r="W540" i="1"/>
  <c r="V540" i="1"/>
  <c r="X540" i="1"/>
  <c r="AC532" i="1"/>
  <c r="Y532" i="1"/>
  <c r="Z532" i="1"/>
  <c r="R532" i="1"/>
  <c r="AA532" i="1"/>
  <c r="AB532" i="1"/>
  <c r="T532" i="1"/>
  <c r="W532" i="1"/>
  <c r="V532" i="1"/>
  <c r="X532" i="1"/>
  <c r="S532" i="1"/>
  <c r="AC524" i="1"/>
  <c r="V524" i="1"/>
  <c r="W524" i="1"/>
  <c r="T524" i="1"/>
  <c r="X524" i="1"/>
  <c r="Y524" i="1"/>
  <c r="Z524" i="1"/>
  <c r="R524" i="1"/>
  <c r="AA524" i="1"/>
  <c r="AB524" i="1"/>
  <c r="S524" i="1"/>
  <c r="AC516" i="1"/>
  <c r="S516" i="1"/>
  <c r="Y516" i="1"/>
  <c r="Z516" i="1"/>
  <c r="R516" i="1"/>
  <c r="AA516" i="1"/>
  <c r="AB516" i="1"/>
  <c r="T516" i="1"/>
  <c r="W516" i="1"/>
  <c r="V516" i="1"/>
  <c r="X516" i="1"/>
  <c r="AC508" i="1"/>
  <c r="Y508" i="1"/>
  <c r="Z508" i="1"/>
  <c r="R508" i="1"/>
  <c r="AA508" i="1"/>
  <c r="AB508" i="1"/>
  <c r="T508" i="1"/>
  <c r="W508" i="1"/>
  <c r="V508" i="1"/>
  <c r="X508" i="1"/>
  <c r="S508" i="1"/>
  <c r="AC500" i="1"/>
  <c r="S500" i="1"/>
  <c r="Z500" i="1"/>
  <c r="R500" i="1"/>
  <c r="AA500" i="1"/>
  <c r="AB500" i="1"/>
  <c r="T500" i="1"/>
  <c r="W500" i="1"/>
  <c r="V500" i="1"/>
  <c r="X500" i="1"/>
  <c r="Y500" i="1"/>
  <c r="AC492" i="1"/>
  <c r="S492" i="1"/>
  <c r="AA492" i="1"/>
  <c r="AB492" i="1"/>
  <c r="V492" i="1"/>
  <c r="W492" i="1"/>
  <c r="T492" i="1"/>
  <c r="X492" i="1"/>
  <c r="Y492" i="1"/>
  <c r="Z492" i="1"/>
  <c r="R492" i="1"/>
  <c r="AC484" i="1"/>
  <c r="S484" i="1"/>
  <c r="R484" i="1"/>
  <c r="AA484" i="1"/>
  <c r="AB484" i="1"/>
  <c r="T484" i="1"/>
  <c r="W484" i="1"/>
  <c r="V484" i="1"/>
  <c r="X484" i="1"/>
  <c r="Y484" i="1"/>
  <c r="Z484" i="1"/>
  <c r="AC476" i="1"/>
  <c r="S476" i="1"/>
  <c r="AA476" i="1"/>
  <c r="AB476" i="1"/>
  <c r="T476" i="1"/>
  <c r="W476" i="1"/>
  <c r="V476" i="1"/>
  <c r="X476" i="1"/>
  <c r="Y476" i="1"/>
  <c r="Z476" i="1"/>
  <c r="R476" i="1"/>
  <c r="AC468" i="1"/>
  <c r="S468" i="1"/>
  <c r="AA468" i="1"/>
  <c r="AB468" i="1"/>
  <c r="T468" i="1"/>
  <c r="W468" i="1"/>
  <c r="V468" i="1"/>
  <c r="X468" i="1"/>
  <c r="Y468" i="1"/>
  <c r="Z468" i="1"/>
  <c r="R468" i="1"/>
  <c r="AC460" i="1"/>
  <c r="S460" i="1"/>
  <c r="X460" i="1"/>
  <c r="Y460" i="1"/>
  <c r="R460" i="1"/>
  <c r="AA460" i="1"/>
  <c r="AB460" i="1"/>
  <c r="V460" i="1"/>
  <c r="W460" i="1"/>
  <c r="Z460" i="1"/>
  <c r="T460" i="1"/>
  <c r="AC452" i="1"/>
  <c r="S452" i="1"/>
  <c r="T452" i="1"/>
  <c r="W452" i="1"/>
  <c r="V452" i="1"/>
  <c r="X452" i="1"/>
  <c r="Y452" i="1"/>
  <c r="Z452" i="1"/>
  <c r="R452" i="1"/>
  <c r="AA452" i="1"/>
  <c r="AB452" i="1"/>
  <c r="AC444" i="1"/>
  <c r="S444" i="1"/>
  <c r="X444" i="1"/>
  <c r="Y444" i="1"/>
  <c r="Z444" i="1"/>
  <c r="R444" i="1"/>
  <c r="AA444" i="1"/>
  <c r="AB444" i="1"/>
  <c r="T444" i="1"/>
  <c r="V444" i="1"/>
  <c r="W444" i="1"/>
  <c r="AC436" i="1"/>
  <c r="Z436" i="1"/>
  <c r="R436" i="1"/>
  <c r="AA436" i="1"/>
  <c r="AB436" i="1"/>
  <c r="T436" i="1"/>
  <c r="W436" i="1"/>
  <c r="V436" i="1"/>
  <c r="X436" i="1"/>
  <c r="Y436" i="1"/>
  <c r="S436" i="1"/>
  <c r="AC428" i="1"/>
  <c r="S428" i="1"/>
  <c r="Z428" i="1"/>
  <c r="R428" i="1"/>
  <c r="AA428" i="1"/>
  <c r="AB428" i="1"/>
  <c r="V428" i="1"/>
  <c r="W428" i="1"/>
  <c r="T428" i="1"/>
  <c r="X428" i="1"/>
  <c r="Y428" i="1"/>
  <c r="AC420" i="1"/>
  <c r="S420" i="1"/>
  <c r="R420" i="1"/>
  <c r="AA420" i="1"/>
  <c r="AB420" i="1"/>
  <c r="T420" i="1"/>
  <c r="W420" i="1"/>
  <c r="V420" i="1"/>
  <c r="Y420" i="1"/>
  <c r="Z420" i="1"/>
  <c r="X420" i="1"/>
  <c r="AC412" i="1"/>
  <c r="S412" i="1"/>
  <c r="Y412" i="1"/>
  <c r="Z412" i="1"/>
  <c r="R412" i="1"/>
  <c r="AA412" i="1"/>
  <c r="AB412" i="1"/>
  <c r="T412" i="1"/>
  <c r="W412" i="1"/>
  <c r="V412" i="1"/>
  <c r="X412" i="1"/>
  <c r="AC404" i="1"/>
  <c r="S404" i="1"/>
  <c r="R404" i="1"/>
  <c r="AA404" i="1"/>
  <c r="AB404" i="1"/>
  <c r="T404" i="1"/>
  <c r="W404" i="1"/>
  <c r="V404" i="1"/>
  <c r="X404" i="1"/>
  <c r="Y404" i="1"/>
  <c r="Z404" i="1"/>
  <c r="AC396" i="1"/>
  <c r="S396" i="1"/>
  <c r="W396" i="1"/>
  <c r="T396" i="1"/>
  <c r="X396" i="1"/>
  <c r="Y396" i="1"/>
  <c r="Z396" i="1"/>
  <c r="R396" i="1"/>
  <c r="AA396" i="1"/>
  <c r="AB396" i="1"/>
  <c r="V396" i="1"/>
  <c r="AC388" i="1"/>
  <c r="S388" i="1"/>
  <c r="AA388" i="1"/>
  <c r="AB388" i="1"/>
  <c r="T388" i="1"/>
  <c r="W388" i="1"/>
  <c r="V388" i="1"/>
  <c r="X388" i="1"/>
  <c r="Y388" i="1"/>
  <c r="Z388" i="1"/>
  <c r="R388" i="1"/>
  <c r="AC380" i="1"/>
  <c r="AA380" i="1"/>
  <c r="AB380" i="1"/>
  <c r="T380" i="1"/>
  <c r="W380" i="1"/>
  <c r="V380" i="1"/>
  <c r="X380" i="1"/>
  <c r="Y380" i="1"/>
  <c r="Z380" i="1"/>
  <c r="R380" i="1"/>
  <c r="S380" i="1"/>
  <c r="AC372" i="1"/>
  <c r="Z372" i="1"/>
  <c r="R372" i="1"/>
  <c r="AA372" i="1"/>
  <c r="AB372" i="1"/>
  <c r="T372" i="1"/>
  <c r="W372" i="1"/>
  <c r="V372" i="1"/>
  <c r="X372" i="1"/>
  <c r="Y372" i="1"/>
  <c r="S372" i="1"/>
  <c r="AC364" i="1"/>
  <c r="S364" i="1"/>
  <c r="W364" i="1"/>
  <c r="T364" i="1"/>
  <c r="X364" i="1"/>
  <c r="Y364" i="1"/>
  <c r="Z364" i="1"/>
  <c r="R364" i="1"/>
  <c r="AA364" i="1"/>
  <c r="AB364" i="1"/>
  <c r="V364" i="1"/>
  <c r="AC356" i="1"/>
  <c r="S356" i="1"/>
  <c r="X356" i="1"/>
  <c r="AA356" i="1"/>
  <c r="AB356" i="1"/>
  <c r="Y356" i="1"/>
  <c r="R356" i="1"/>
  <c r="Z356" i="1"/>
  <c r="T356" i="1"/>
  <c r="V356" i="1"/>
  <c r="W356" i="1"/>
  <c r="AC348" i="1"/>
  <c r="S348" i="1"/>
  <c r="Y348" i="1"/>
  <c r="X348" i="1"/>
  <c r="Z348" i="1"/>
  <c r="T348" i="1"/>
  <c r="V348" i="1"/>
  <c r="W348" i="1"/>
  <c r="AA348" i="1"/>
  <c r="AB348" i="1"/>
  <c r="R348" i="1"/>
  <c r="AC340" i="1"/>
  <c r="W340" i="1"/>
  <c r="AB340" i="1"/>
  <c r="R340" i="1"/>
  <c r="X340" i="1"/>
  <c r="Y340" i="1"/>
  <c r="AA340" i="1"/>
  <c r="Z340" i="1"/>
  <c r="T340" i="1"/>
  <c r="V340" i="1"/>
  <c r="S340" i="1"/>
  <c r="AC332" i="1"/>
  <c r="S332" i="1"/>
  <c r="Z332" i="1"/>
  <c r="R332" i="1"/>
  <c r="AA332" i="1"/>
  <c r="AB332" i="1"/>
  <c r="T332" i="1"/>
  <c r="V332" i="1"/>
  <c r="W332" i="1"/>
  <c r="Y332" i="1"/>
  <c r="X332" i="1"/>
  <c r="AC324" i="1"/>
  <c r="S324" i="1"/>
  <c r="R324" i="1"/>
  <c r="AA324" i="1"/>
  <c r="AB324" i="1"/>
  <c r="T324" i="1"/>
  <c r="V324" i="1"/>
  <c r="W324" i="1"/>
  <c r="Y324" i="1"/>
  <c r="X324" i="1"/>
  <c r="Z324" i="1"/>
  <c r="AC316" i="1"/>
  <c r="S316" i="1"/>
  <c r="AB316" i="1"/>
  <c r="T316" i="1"/>
  <c r="V316" i="1"/>
  <c r="W316" i="1"/>
  <c r="Y316" i="1"/>
  <c r="X316" i="1"/>
  <c r="Z316" i="1"/>
  <c r="R316" i="1"/>
  <c r="AA316" i="1"/>
  <c r="AC308" i="1"/>
  <c r="S308" i="1"/>
  <c r="Y308" i="1"/>
  <c r="X308" i="1"/>
  <c r="Z308" i="1"/>
  <c r="AA308" i="1"/>
  <c r="AB308" i="1"/>
  <c r="T308" i="1"/>
  <c r="V308" i="1"/>
  <c r="R308" i="1"/>
  <c r="W308" i="1"/>
  <c r="AC300" i="1"/>
  <c r="S300" i="1"/>
  <c r="V300" i="1"/>
  <c r="W300" i="1"/>
  <c r="Y300" i="1"/>
  <c r="X300" i="1"/>
  <c r="Z300" i="1"/>
  <c r="R300" i="1"/>
  <c r="AA300" i="1"/>
  <c r="AB300" i="1"/>
  <c r="T300" i="1"/>
  <c r="AC292" i="1"/>
  <c r="S292" i="1"/>
  <c r="Y292" i="1"/>
  <c r="X292" i="1"/>
  <c r="Z292" i="1"/>
  <c r="R292" i="1"/>
  <c r="AA292" i="1"/>
  <c r="AB292" i="1"/>
  <c r="T292" i="1"/>
  <c r="V292" i="1"/>
  <c r="W292" i="1"/>
  <c r="AC284" i="1"/>
  <c r="S284" i="1"/>
  <c r="Z284" i="1"/>
  <c r="R284" i="1"/>
  <c r="AA284" i="1"/>
  <c r="AB284" i="1"/>
  <c r="T284" i="1"/>
  <c r="V284" i="1"/>
  <c r="W284" i="1"/>
  <c r="Y284" i="1"/>
  <c r="X284" i="1"/>
  <c r="AC276" i="1"/>
  <c r="T276" i="1"/>
  <c r="V276" i="1"/>
  <c r="W276" i="1"/>
  <c r="Y276" i="1"/>
  <c r="X276" i="1"/>
  <c r="Z276" i="1"/>
  <c r="R276" i="1"/>
  <c r="AA276" i="1"/>
  <c r="AB276" i="1"/>
  <c r="S276" i="1"/>
  <c r="AC268" i="1"/>
  <c r="S268" i="1"/>
  <c r="AA268" i="1"/>
  <c r="AB268" i="1"/>
  <c r="T268" i="1"/>
  <c r="V268" i="1"/>
  <c r="W268" i="1"/>
  <c r="Y268" i="1"/>
  <c r="X268" i="1"/>
  <c r="Z268" i="1"/>
  <c r="R268" i="1"/>
  <c r="AC260" i="1"/>
  <c r="S260" i="1"/>
  <c r="T260" i="1"/>
  <c r="V260" i="1"/>
  <c r="W260" i="1"/>
  <c r="Y260" i="1"/>
  <c r="X260" i="1"/>
  <c r="Z260" i="1"/>
  <c r="R260" i="1"/>
  <c r="AA260" i="1"/>
  <c r="AB260" i="1"/>
  <c r="AC252" i="1"/>
  <c r="S252" i="1"/>
  <c r="AA252" i="1"/>
  <c r="AB252" i="1"/>
  <c r="T252" i="1"/>
  <c r="V252" i="1"/>
  <c r="W252" i="1"/>
  <c r="Y252" i="1"/>
  <c r="X252" i="1"/>
  <c r="Z252" i="1"/>
  <c r="R252" i="1"/>
  <c r="AC244" i="1"/>
  <c r="S244" i="1"/>
  <c r="Z244" i="1"/>
  <c r="AB244" i="1"/>
  <c r="R244" i="1"/>
  <c r="AA244" i="1"/>
  <c r="V244" i="1"/>
  <c r="W244" i="1"/>
  <c r="T244" i="1"/>
  <c r="X244" i="1"/>
  <c r="Y244" i="1"/>
  <c r="AC236" i="1"/>
  <c r="S236" i="1"/>
  <c r="T236" i="1"/>
  <c r="V236" i="1"/>
  <c r="W236" i="1"/>
  <c r="X236" i="1"/>
  <c r="Y236" i="1"/>
  <c r="Z236" i="1"/>
  <c r="AB236" i="1"/>
  <c r="R236" i="1"/>
  <c r="AA236" i="1"/>
  <c r="AC228" i="1"/>
  <c r="S228" i="1"/>
  <c r="AA228" i="1"/>
  <c r="AB228" i="1"/>
  <c r="T228" i="1"/>
  <c r="V228" i="1"/>
  <c r="W228" i="1"/>
  <c r="X228" i="1"/>
  <c r="Z228" i="1"/>
  <c r="Y228" i="1"/>
  <c r="R228" i="1"/>
  <c r="AC220" i="1"/>
  <c r="S220" i="1"/>
  <c r="Z220" i="1"/>
  <c r="X220" i="1"/>
  <c r="R220" i="1"/>
  <c r="AA220" i="1"/>
  <c r="AB220" i="1"/>
  <c r="T220" i="1"/>
  <c r="V220" i="1"/>
  <c r="W220" i="1"/>
  <c r="Y220" i="1"/>
  <c r="AC212" i="1"/>
  <c r="R212" i="1"/>
  <c r="AA212" i="1"/>
  <c r="AB212" i="1"/>
  <c r="T212" i="1"/>
  <c r="V212" i="1"/>
  <c r="W212" i="1"/>
  <c r="X212" i="1"/>
  <c r="Z212" i="1"/>
  <c r="Y212" i="1"/>
  <c r="S212" i="1"/>
  <c r="AC204" i="1"/>
  <c r="S204" i="1"/>
  <c r="AA204" i="1"/>
  <c r="AB204" i="1"/>
  <c r="T204" i="1"/>
  <c r="V204" i="1"/>
  <c r="W204" i="1"/>
  <c r="X204" i="1"/>
  <c r="Z204" i="1"/>
  <c r="Y204" i="1"/>
  <c r="R204" i="1"/>
  <c r="AC196" i="1"/>
  <c r="R196" i="1"/>
  <c r="AA196" i="1"/>
  <c r="AB196" i="1"/>
  <c r="T196" i="1"/>
  <c r="V196" i="1"/>
  <c r="W196" i="1"/>
  <c r="X196" i="1"/>
  <c r="Z196" i="1"/>
  <c r="Y196" i="1"/>
  <c r="S196" i="1"/>
  <c r="AC188" i="1"/>
  <c r="S188" i="1"/>
  <c r="R188" i="1"/>
  <c r="AA188" i="1"/>
  <c r="AB188" i="1"/>
  <c r="T188" i="1"/>
  <c r="V188" i="1"/>
  <c r="W188" i="1"/>
  <c r="Y188" i="1"/>
  <c r="Z188" i="1"/>
  <c r="X188" i="1"/>
  <c r="AC180" i="1"/>
  <c r="S180" i="1"/>
  <c r="W180" i="1"/>
  <c r="X180" i="1"/>
  <c r="Z180" i="1"/>
  <c r="Y180" i="1"/>
  <c r="R180" i="1"/>
  <c r="AA180" i="1"/>
  <c r="AB180" i="1"/>
  <c r="T180" i="1"/>
  <c r="V180" i="1"/>
  <c r="AC172" i="1"/>
  <c r="S172" i="1"/>
  <c r="T172" i="1"/>
  <c r="V172" i="1"/>
  <c r="W172" i="1"/>
  <c r="X172" i="1"/>
  <c r="Z172" i="1"/>
  <c r="Y172" i="1"/>
  <c r="R172" i="1"/>
  <c r="AA172" i="1"/>
  <c r="AB172" i="1"/>
  <c r="AC164" i="1"/>
  <c r="S164" i="1"/>
  <c r="R164" i="1"/>
  <c r="AA164" i="1"/>
  <c r="AB164" i="1"/>
  <c r="T164" i="1"/>
  <c r="V164" i="1"/>
  <c r="W164" i="1"/>
  <c r="X164" i="1"/>
  <c r="Z164" i="1"/>
  <c r="Y164" i="1"/>
  <c r="AC156" i="1"/>
  <c r="S156" i="1"/>
  <c r="Y156" i="1"/>
  <c r="Z156" i="1"/>
  <c r="X156" i="1"/>
  <c r="R156" i="1"/>
  <c r="AA156" i="1"/>
  <c r="AB156" i="1"/>
  <c r="T156" i="1"/>
  <c r="V156" i="1"/>
  <c r="W156" i="1"/>
  <c r="AC148" i="1"/>
  <c r="S148" i="1"/>
  <c r="AB148" i="1"/>
  <c r="V148" i="1"/>
  <c r="Y148" i="1"/>
  <c r="Z148" i="1"/>
  <c r="W148" i="1"/>
  <c r="T148" i="1"/>
  <c r="X148" i="1"/>
  <c r="R148" i="1"/>
  <c r="AA148" i="1"/>
  <c r="AC140" i="1"/>
  <c r="S140" i="1"/>
  <c r="T140" i="1"/>
  <c r="V140" i="1"/>
  <c r="W140" i="1"/>
  <c r="Y140" i="1"/>
  <c r="X140" i="1"/>
  <c r="Z140" i="1"/>
  <c r="R140" i="1"/>
  <c r="AA140" i="1"/>
  <c r="AB140" i="1"/>
  <c r="AC132" i="1"/>
  <c r="S132" i="1"/>
  <c r="W132" i="1"/>
  <c r="V132" i="1"/>
  <c r="X132" i="1"/>
  <c r="Y132" i="1"/>
  <c r="Z132" i="1"/>
  <c r="R132" i="1"/>
  <c r="AA132" i="1"/>
  <c r="AB132" i="1"/>
  <c r="T132" i="1"/>
  <c r="AC124" i="1"/>
  <c r="S124" i="1"/>
  <c r="Y124" i="1"/>
  <c r="Z124" i="1"/>
  <c r="R124" i="1"/>
  <c r="AA124" i="1"/>
  <c r="AB124" i="1"/>
  <c r="V124" i="1"/>
  <c r="W124" i="1"/>
  <c r="T124" i="1"/>
  <c r="X124" i="1"/>
  <c r="AC116" i="1"/>
  <c r="S116" i="1"/>
  <c r="AA116" i="1"/>
  <c r="AB116" i="1"/>
  <c r="T116" i="1"/>
  <c r="W116" i="1"/>
  <c r="V116" i="1"/>
  <c r="X116" i="1"/>
  <c r="Y116" i="1"/>
  <c r="Z116" i="1"/>
  <c r="R116" i="1"/>
  <c r="AC108" i="1"/>
  <c r="S108" i="1"/>
  <c r="W108" i="1"/>
  <c r="V108" i="1"/>
  <c r="X108" i="1"/>
  <c r="Y108" i="1"/>
  <c r="Z108" i="1"/>
  <c r="R108" i="1"/>
  <c r="AA108" i="1"/>
  <c r="AB108" i="1"/>
  <c r="T108" i="1"/>
  <c r="AC100" i="1"/>
  <c r="S100" i="1"/>
  <c r="AA100" i="1"/>
  <c r="AB100" i="1"/>
  <c r="T100" i="1"/>
  <c r="W100" i="1"/>
  <c r="V100" i="1"/>
  <c r="X100" i="1"/>
  <c r="Y100" i="1"/>
  <c r="Z100" i="1"/>
  <c r="R100" i="1"/>
  <c r="AC92" i="1"/>
  <c r="S92" i="1"/>
  <c r="Z92" i="1"/>
  <c r="R92" i="1"/>
  <c r="AA92" i="1"/>
  <c r="AB92" i="1"/>
  <c r="V92" i="1"/>
  <c r="W92" i="1"/>
  <c r="T92" i="1"/>
  <c r="X92" i="1"/>
  <c r="Y92" i="1"/>
  <c r="AC84" i="1"/>
  <c r="S84" i="1"/>
  <c r="R84" i="1"/>
  <c r="AA84" i="1"/>
  <c r="AB84" i="1"/>
  <c r="T84" i="1"/>
  <c r="W84" i="1"/>
  <c r="V84" i="1"/>
  <c r="X84" i="1"/>
  <c r="Y84" i="1"/>
  <c r="Z84" i="1"/>
  <c r="AC76" i="1"/>
  <c r="S76" i="1"/>
  <c r="Y76" i="1"/>
  <c r="Z76" i="1"/>
  <c r="R76" i="1"/>
  <c r="AA76" i="1"/>
  <c r="AB76" i="1"/>
  <c r="T76" i="1"/>
  <c r="W76" i="1"/>
  <c r="V76" i="1"/>
  <c r="X76" i="1"/>
  <c r="AC68" i="1"/>
  <c r="S68" i="1"/>
  <c r="AB68" i="1"/>
  <c r="T68" i="1"/>
  <c r="W68" i="1"/>
  <c r="V68" i="1"/>
  <c r="X68" i="1"/>
  <c r="Y68" i="1"/>
  <c r="Z68" i="1"/>
  <c r="R68" i="1"/>
  <c r="AA68" i="1"/>
  <c r="AC60" i="1"/>
  <c r="S60" i="1"/>
  <c r="X60" i="1"/>
  <c r="Y60" i="1"/>
  <c r="Z60" i="1"/>
  <c r="R60" i="1"/>
  <c r="AA60" i="1"/>
  <c r="AB60" i="1"/>
  <c r="V60" i="1"/>
  <c r="W60" i="1"/>
  <c r="T60" i="1"/>
  <c r="AC52" i="1"/>
  <c r="S52" i="1"/>
  <c r="Y52" i="1"/>
  <c r="Z52" i="1"/>
  <c r="R52" i="1"/>
  <c r="AA52" i="1"/>
  <c r="AB52" i="1"/>
  <c r="T52" i="1"/>
  <c r="W52" i="1"/>
  <c r="V52" i="1"/>
  <c r="X52" i="1"/>
  <c r="AC44" i="1"/>
  <c r="S44" i="1"/>
  <c r="R44" i="1"/>
  <c r="V44" i="1"/>
  <c r="W44" i="1"/>
  <c r="AB44" i="1"/>
  <c r="AA44" i="1"/>
  <c r="T44" i="1"/>
  <c r="X44" i="1"/>
  <c r="Y44" i="1"/>
  <c r="Z44" i="1"/>
  <c r="AC36" i="1"/>
  <c r="S36" i="1"/>
  <c r="Z36" i="1"/>
  <c r="R36" i="1"/>
  <c r="V36" i="1"/>
  <c r="W36" i="1"/>
  <c r="AB36" i="1"/>
  <c r="AA36" i="1"/>
  <c r="T36" i="1"/>
  <c r="X36" i="1"/>
  <c r="Y36" i="1"/>
  <c r="AC28" i="1"/>
  <c r="S28" i="1"/>
  <c r="W28" i="1"/>
  <c r="X28" i="1"/>
  <c r="Y28" i="1"/>
  <c r="Z28" i="1"/>
  <c r="R28" i="1"/>
  <c r="AB28" i="1"/>
  <c r="AA28" i="1"/>
  <c r="T28" i="1"/>
  <c r="V28" i="1"/>
  <c r="AC20" i="1"/>
  <c r="S20" i="1"/>
  <c r="Y20" i="1"/>
  <c r="Z20" i="1"/>
  <c r="R20" i="1"/>
  <c r="AB20" i="1"/>
  <c r="AA20" i="1"/>
  <c r="T20" i="1"/>
  <c r="V20" i="1"/>
  <c r="W20" i="1"/>
  <c r="X20" i="1"/>
  <c r="J11" i="3"/>
  <c r="J8" i="3"/>
  <c r="L11" i="3"/>
  <c r="L8" i="3"/>
  <c r="K11" i="3"/>
  <c r="K8" i="3"/>
  <c r="N11" i="3"/>
  <c r="N8" i="3"/>
  <c r="I11" i="3"/>
  <c r="I8" i="3"/>
  <c r="H11" i="3"/>
  <c r="H8" i="3"/>
  <c r="G11" i="3"/>
  <c r="G8" i="3"/>
  <c r="P11" i="3"/>
  <c r="P8" i="3"/>
  <c r="Q11" i="3"/>
  <c r="Q8" i="3"/>
  <c r="F11" i="3"/>
  <c r="F8" i="3"/>
  <c r="O11" i="3"/>
  <c r="O8" i="3"/>
  <c r="M11" i="3"/>
  <c r="M8" i="3"/>
  <c r="AG6" i="1" l="1"/>
  <c r="AF6" i="1" s="1"/>
  <c r="AG8" i="1"/>
  <c r="AF8" i="1" s="1"/>
  <c r="AG10" i="1"/>
  <c r="AF10" i="1" s="1"/>
  <c r="AG11" i="1"/>
  <c r="AF11" i="1" s="1"/>
  <c r="AG12" i="1"/>
  <c r="AF12" i="1" s="1"/>
  <c r="AG9" i="1"/>
  <c r="AF9" i="1" s="1"/>
  <c r="AG3" i="1"/>
  <c r="AF3" i="1" s="1"/>
  <c r="AG4" i="1"/>
  <c r="AF4" i="1" s="1"/>
  <c r="S5" i="2"/>
  <c r="L3" i="2" s="1"/>
  <c r="H14" i="2" l="1"/>
  <c r="H6" i="2"/>
  <c r="H2" i="2"/>
  <c r="H9" i="2"/>
  <c r="H7" i="2"/>
  <c r="H13" i="2"/>
  <c r="H5" i="2"/>
  <c r="H10" i="2"/>
  <c r="H8" i="2"/>
  <c r="H12" i="2"/>
  <c r="H4" i="2"/>
  <c r="H11" i="2"/>
  <c r="H3" i="2"/>
  <c r="K3" i="2"/>
  <c r="H6" i="1"/>
  <c r="H5" i="1"/>
  <c r="B27" i="2" l="1"/>
  <c r="C27" i="2"/>
  <c r="L27" i="2"/>
  <c r="E27" i="2"/>
  <c r="M27" i="2"/>
  <c r="I27" i="2"/>
  <c r="F27" i="2"/>
  <c r="H27" i="2"/>
  <c r="G27" i="2"/>
  <c r="J27" i="2"/>
  <c r="K27" i="2"/>
  <c r="D27" i="2"/>
  <c r="K7" i="2"/>
  <c r="H37" i="2" l="1"/>
  <c r="F37" i="2"/>
  <c r="I37" i="2"/>
  <c r="M37" i="2"/>
  <c r="D37" i="2"/>
  <c r="E37" i="2"/>
  <c r="K37" i="2"/>
  <c r="L37" i="2"/>
  <c r="J37" i="2"/>
  <c r="C37" i="2"/>
  <c r="G37" i="2"/>
  <c r="B37" i="2"/>
  <c r="O16" i="3"/>
  <c r="P16" i="3"/>
  <c r="N16" i="3"/>
  <c r="L16" i="3"/>
  <c r="M16" i="3"/>
  <c r="Q16" i="3"/>
  <c r="AH2" i="1" l="1"/>
  <c r="K10" i="2" s="1"/>
  <c r="G44" i="2" l="1"/>
  <c r="K20" i="3" s="1"/>
  <c r="E44" i="2"/>
  <c r="I20" i="3" s="1"/>
  <c r="I44" i="2"/>
  <c r="M20" i="3" s="1"/>
  <c r="B44" i="2"/>
  <c r="F20" i="3" s="1"/>
  <c r="D44" i="2"/>
  <c r="H20" i="3" s="1"/>
  <c r="F44" i="2"/>
  <c r="J20" i="3" s="1"/>
  <c r="C44" i="2"/>
  <c r="G20" i="3" s="1"/>
  <c r="H44" i="2"/>
  <c r="L20" i="3" s="1"/>
  <c r="K44" i="2"/>
  <c r="O20" i="3" s="1"/>
  <c r="M44" i="2"/>
  <c r="Q20" i="3" s="1"/>
  <c r="L44" i="2"/>
  <c r="P20" i="3" s="1"/>
  <c r="J44" i="2"/>
  <c r="N20" i="3" s="1"/>
  <c r="D51" i="2"/>
  <c r="H26" i="3" s="1"/>
  <c r="D49" i="2"/>
  <c r="H24" i="3" s="1"/>
  <c r="H46" i="2"/>
  <c r="L21" i="3" s="1"/>
  <c r="G47" i="2"/>
  <c r="K22" i="3" s="1"/>
  <c r="F51" i="2"/>
  <c r="J26" i="3" s="1"/>
  <c r="I45" i="2"/>
  <c r="M19" i="3" s="1"/>
  <c r="E48" i="2"/>
  <c r="I23" i="3" s="1"/>
  <c r="D46" i="2"/>
  <c r="H21" i="3" s="1"/>
  <c r="B45" i="2"/>
  <c r="F19" i="3" s="1"/>
  <c r="H45" i="2"/>
  <c r="L19" i="3" s="1"/>
  <c r="G45" i="2"/>
  <c r="K19" i="3" s="1"/>
  <c r="F50" i="2"/>
  <c r="J25" i="3" s="1"/>
  <c r="C49" i="2"/>
  <c r="G24" i="3" s="1"/>
  <c r="I47" i="2"/>
  <c r="M22" i="3" s="1"/>
  <c r="E47" i="2"/>
  <c r="I22" i="3" s="1"/>
  <c r="D48" i="2"/>
  <c r="H23" i="3" s="1"/>
  <c r="B51" i="2"/>
  <c r="F26" i="3" s="1"/>
  <c r="H51" i="2"/>
  <c r="L26" i="3" s="1"/>
  <c r="G46" i="2"/>
  <c r="K21" i="3" s="1"/>
  <c r="F49" i="2"/>
  <c r="J24" i="3" s="1"/>
  <c r="C48" i="2"/>
  <c r="G23" i="3" s="1"/>
  <c r="I46" i="2"/>
  <c r="M21" i="3" s="1"/>
  <c r="E45" i="2"/>
  <c r="I19" i="3" s="1"/>
  <c r="D47" i="2"/>
  <c r="H22" i="3" s="1"/>
  <c r="B50" i="2"/>
  <c r="F25" i="3" s="1"/>
  <c r="H50" i="2"/>
  <c r="L25" i="3" s="1"/>
  <c r="G51" i="2"/>
  <c r="K26" i="3" s="1"/>
  <c r="F48" i="2"/>
  <c r="J23" i="3" s="1"/>
  <c r="C47" i="2"/>
  <c r="G22" i="3" s="1"/>
  <c r="I51" i="2"/>
  <c r="M26" i="3" s="1"/>
  <c r="E51" i="2"/>
  <c r="I26" i="3" s="1"/>
  <c r="D45" i="2"/>
  <c r="H19" i="3" s="1"/>
  <c r="B49" i="2"/>
  <c r="F24" i="3" s="1"/>
  <c r="H49" i="2"/>
  <c r="L24" i="3" s="1"/>
  <c r="G50" i="2"/>
  <c r="K25" i="3" s="1"/>
  <c r="F47" i="2"/>
  <c r="J22" i="3" s="1"/>
  <c r="C45" i="2"/>
  <c r="G19" i="3" s="1"/>
  <c r="I50" i="2"/>
  <c r="M25" i="3" s="1"/>
  <c r="B48" i="2"/>
  <c r="F23" i="3" s="1"/>
  <c r="G48" i="2"/>
  <c r="K23" i="3" s="1"/>
  <c r="F46" i="2"/>
  <c r="J21" i="3" s="1"/>
  <c r="C51" i="2"/>
  <c r="G26" i="3" s="1"/>
  <c r="E46" i="2"/>
  <c r="I21" i="3" s="1"/>
  <c r="B47" i="2"/>
  <c r="F22" i="3" s="1"/>
  <c r="H48" i="2"/>
  <c r="L23" i="3" s="1"/>
  <c r="G49" i="2"/>
  <c r="K24" i="3" s="1"/>
  <c r="C50" i="2"/>
  <c r="G25" i="3" s="1"/>
  <c r="I49" i="2"/>
  <c r="M24" i="3" s="1"/>
  <c r="E50" i="2"/>
  <c r="I25" i="3" s="1"/>
  <c r="D50" i="2"/>
  <c r="H25" i="3" s="1"/>
  <c r="B46" i="2"/>
  <c r="F21" i="3" s="1"/>
  <c r="H47" i="2"/>
  <c r="L22" i="3" s="1"/>
  <c r="F45" i="2"/>
  <c r="J19" i="3" s="1"/>
  <c r="C46" i="2"/>
  <c r="G21" i="3" s="1"/>
  <c r="I48" i="2"/>
  <c r="M23" i="3" s="1"/>
  <c r="E49" i="2"/>
  <c r="I24" i="3" s="1"/>
  <c r="M51" i="2"/>
  <c r="Q26" i="3" s="1"/>
  <c r="L51" i="2"/>
  <c r="P26" i="3" s="1"/>
  <c r="K51" i="2"/>
  <c r="O26" i="3" s="1"/>
  <c r="J51" i="2"/>
  <c r="N26" i="3" s="1"/>
  <c r="M50" i="2"/>
  <c r="Q25" i="3" s="1"/>
  <c r="J50" i="2"/>
  <c r="N25" i="3" s="1"/>
  <c r="L50" i="2"/>
  <c r="P25" i="3" s="1"/>
  <c r="K50" i="2"/>
  <c r="O25" i="3" s="1"/>
  <c r="M49" i="2"/>
  <c r="Q24" i="3" s="1"/>
  <c r="L49" i="2"/>
  <c r="P24" i="3" s="1"/>
  <c r="K49" i="2"/>
  <c r="O24" i="3" s="1"/>
  <c r="J49" i="2"/>
  <c r="N24" i="3" s="1"/>
  <c r="M48" i="2"/>
  <c r="Q23" i="3" s="1"/>
  <c r="L48" i="2"/>
  <c r="P23" i="3" s="1"/>
  <c r="K48" i="2"/>
  <c r="O23" i="3" s="1"/>
  <c r="J48" i="2"/>
  <c r="N23" i="3" s="1"/>
  <c r="M47" i="2"/>
  <c r="Q22" i="3" s="1"/>
  <c r="L47" i="2"/>
  <c r="P22" i="3" s="1"/>
  <c r="K47" i="2"/>
  <c r="O22" i="3" s="1"/>
  <c r="J47" i="2"/>
  <c r="N22" i="3" s="1"/>
  <c r="J45" i="2"/>
  <c r="N19" i="3" s="1"/>
  <c r="M45" i="2"/>
  <c r="Q19" i="3" s="1"/>
  <c r="L45" i="2"/>
  <c r="P19" i="3" s="1"/>
  <c r="K45" i="2"/>
  <c r="O19" i="3" s="1"/>
  <c r="M46" i="2"/>
  <c r="Q21" i="3" s="1"/>
  <c r="L46" i="2"/>
  <c r="P21" i="3" s="1"/>
  <c r="K46" i="2"/>
  <c r="O21" i="3" s="1"/>
  <c r="J46" i="2"/>
  <c r="N21" i="3" s="1"/>
  <c r="AG2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L5" i="1" l="1"/>
  <c r="AF1" i="1"/>
  <c r="B34" i="2"/>
  <c r="G34" i="2"/>
  <c r="I34" i="2"/>
  <c r="M12" i="3" s="1"/>
  <c r="J27" i="3"/>
  <c r="J10" i="3"/>
  <c r="J13" i="3" s="1"/>
  <c r="H27" i="3"/>
  <c r="H10" i="3"/>
  <c r="H13" i="3" s="1"/>
  <c r="D34" i="2"/>
  <c r="H12" i="3" s="1"/>
  <c r="E34" i="2"/>
  <c r="I12" i="3" s="1"/>
  <c r="G27" i="3"/>
  <c r="G10" i="3"/>
  <c r="G13" i="3" s="1"/>
  <c r="M10" i="3"/>
  <c r="M13" i="3" s="1"/>
  <c r="M27" i="3"/>
  <c r="F34" i="2"/>
  <c r="J12" i="3" s="1"/>
  <c r="C34" i="2"/>
  <c r="G12" i="3" s="1"/>
  <c r="F10" i="3"/>
  <c r="F13" i="3" s="1"/>
  <c r="F27" i="3"/>
  <c r="I27" i="3"/>
  <c r="I10" i="3"/>
  <c r="I13" i="3" s="1"/>
  <c r="K27" i="3"/>
  <c r="K10" i="3"/>
  <c r="K13" i="3" s="1"/>
  <c r="L10" i="3"/>
  <c r="L13" i="3" s="1"/>
  <c r="L27" i="3"/>
  <c r="H34" i="2"/>
  <c r="L12" i="3" s="1"/>
  <c r="N10" i="3"/>
  <c r="N13" i="3" s="1"/>
  <c r="O10" i="3"/>
  <c r="O13" i="3" s="1"/>
  <c r="P27" i="3"/>
  <c r="P10" i="3"/>
  <c r="P13" i="3" s="1"/>
  <c r="Q27" i="3"/>
  <c r="Q10" i="3"/>
  <c r="Q13" i="3" s="1"/>
  <c r="N27" i="3"/>
  <c r="O27" i="3"/>
  <c r="M34" i="2"/>
  <c r="K34" i="2"/>
  <c r="O12" i="3" s="1"/>
  <c r="L34" i="2"/>
  <c r="D3662" i="1"/>
  <c r="D3654" i="1"/>
  <c r="D3646" i="1"/>
  <c r="D3638" i="1"/>
  <c r="D3630" i="1"/>
  <c r="D3622" i="1"/>
  <c r="D3614" i="1"/>
  <c r="D3606" i="1"/>
  <c r="D3598" i="1"/>
  <c r="D3590" i="1"/>
  <c r="D3582" i="1"/>
  <c r="D3574" i="1"/>
  <c r="D3566" i="1"/>
  <c r="D3558" i="1"/>
  <c r="D3550" i="1"/>
  <c r="D3542" i="1"/>
  <c r="D3534" i="1"/>
  <c r="D3526" i="1"/>
  <c r="D3518" i="1"/>
  <c r="D3510" i="1"/>
  <c r="D3502" i="1"/>
  <c r="D3494" i="1"/>
  <c r="D3486" i="1"/>
  <c r="D3478" i="1"/>
  <c r="D3470" i="1"/>
  <c r="D3462" i="1"/>
  <c r="D3454" i="1"/>
  <c r="D3446" i="1"/>
  <c r="D3438" i="1"/>
  <c r="D3430" i="1"/>
  <c r="D3422" i="1"/>
  <c r="D3414" i="1"/>
  <c r="D3406" i="1"/>
  <c r="D3398" i="1"/>
  <c r="D3390" i="1"/>
  <c r="D3382" i="1"/>
  <c r="D3374" i="1"/>
  <c r="D3366" i="1"/>
  <c r="D3358" i="1"/>
  <c r="D3350" i="1"/>
  <c r="D3342" i="1"/>
  <c r="D3334" i="1"/>
  <c r="D3326" i="1"/>
  <c r="D3318" i="1"/>
  <c r="D3310" i="1"/>
  <c r="D3302" i="1"/>
  <c r="D3294" i="1"/>
  <c r="D3286" i="1"/>
  <c r="D3278" i="1"/>
  <c r="D3270" i="1"/>
  <c r="D3262" i="1"/>
  <c r="D3254" i="1"/>
  <c r="D3246" i="1"/>
  <c r="D3238" i="1"/>
  <c r="D3230" i="1"/>
  <c r="D3222" i="1"/>
  <c r="D3214" i="1"/>
  <c r="D3206" i="1"/>
  <c r="D3198" i="1"/>
  <c r="D3190" i="1"/>
  <c r="D3182" i="1"/>
  <c r="D3174" i="1"/>
  <c r="D3166" i="1"/>
  <c r="D3158" i="1"/>
  <c r="D3150" i="1"/>
  <c r="D3142" i="1"/>
  <c r="D3134" i="1"/>
  <c r="D3126" i="1"/>
  <c r="D3118" i="1"/>
  <c r="D3110" i="1"/>
  <c r="D3102" i="1"/>
  <c r="D3094" i="1"/>
  <c r="D3086" i="1"/>
  <c r="D3078" i="1"/>
  <c r="D3070" i="1"/>
  <c r="D3062" i="1"/>
  <c r="D3054" i="1"/>
  <c r="D3046" i="1"/>
  <c r="D3038" i="1"/>
  <c r="D3030" i="1"/>
  <c r="D3022" i="1"/>
  <c r="D3014" i="1"/>
  <c r="D3006" i="1"/>
  <c r="D2998" i="1"/>
  <c r="D2990" i="1"/>
  <c r="D2982" i="1"/>
  <c r="D2974" i="1"/>
  <c r="D2966" i="1"/>
  <c r="D2958" i="1"/>
  <c r="D2950" i="1"/>
  <c r="D2942" i="1"/>
  <c r="D2934" i="1"/>
  <c r="D2926" i="1"/>
  <c r="D2918" i="1"/>
  <c r="D2910" i="1"/>
  <c r="D2902" i="1"/>
  <c r="D2894" i="1"/>
  <c r="D2886" i="1"/>
  <c r="D2878" i="1"/>
  <c r="D2870" i="1"/>
  <c r="D2862" i="1"/>
  <c r="D2854" i="1"/>
  <c r="D2846" i="1"/>
  <c r="D2838" i="1"/>
  <c r="D2830" i="1"/>
  <c r="D2822" i="1"/>
  <c r="D2814" i="1"/>
  <c r="D2806" i="1"/>
  <c r="D2798" i="1"/>
  <c r="D2790" i="1"/>
  <c r="D2782" i="1"/>
  <c r="D2774" i="1"/>
  <c r="D2766" i="1"/>
  <c r="D2758" i="1"/>
  <c r="D2750" i="1"/>
  <c r="D2742" i="1"/>
  <c r="D2734" i="1"/>
  <c r="D2726" i="1"/>
  <c r="D2718" i="1"/>
  <c r="D2710" i="1"/>
  <c r="D2702" i="1"/>
  <c r="D2694" i="1"/>
  <c r="D2686" i="1"/>
  <c r="D2678" i="1"/>
  <c r="D2670" i="1"/>
  <c r="D2662" i="1"/>
  <c r="D2654" i="1"/>
  <c r="D2646" i="1"/>
  <c r="D2638" i="1"/>
  <c r="D2630" i="1"/>
  <c r="D2622" i="1"/>
  <c r="D2614" i="1"/>
  <c r="D2606" i="1"/>
  <c r="D2598" i="1"/>
  <c r="D2590" i="1"/>
  <c r="D2582" i="1"/>
  <c r="D2574" i="1"/>
  <c r="D2566" i="1"/>
  <c r="D2558" i="1"/>
  <c r="D2550" i="1"/>
  <c r="D2542" i="1"/>
  <c r="D2534" i="1"/>
  <c r="D2526" i="1"/>
  <c r="D2518" i="1"/>
  <c r="D2510" i="1"/>
  <c r="D2502" i="1"/>
  <c r="D2494" i="1"/>
  <c r="D2486" i="1"/>
  <c r="D2478" i="1"/>
  <c r="D2470" i="1"/>
  <c r="D2462" i="1"/>
  <c r="D2454" i="1"/>
  <c r="D2446" i="1"/>
  <c r="D2438" i="1"/>
  <c r="D2430" i="1"/>
  <c r="D2422" i="1"/>
  <c r="D2414" i="1"/>
  <c r="D2406" i="1"/>
  <c r="D2398" i="1"/>
  <c r="D2390" i="1"/>
  <c r="D2382" i="1"/>
  <c r="D2374" i="1"/>
  <c r="D2366" i="1"/>
  <c r="D2358" i="1"/>
  <c r="D2350" i="1"/>
  <c r="D2342" i="1"/>
  <c r="D2334" i="1"/>
  <c r="D2326" i="1"/>
  <c r="D2318" i="1"/>
  <c r="D2310" i="1"/>
  <c r="D2302" i="1"/>
  <c r="D2294" i="1"/>
  <c r="D2286" i="1"/>
  <c r="D2278" i="1"/>
  <c r="D2270" i="1"/>
  <c r="D2262" i="1"/>
  <c r="D2254" i="1"/>
  <c r="D2246" i="1"/>
  <c r="D2238" i="1"/>
  <c r="D2230" i="1"/>
  <c r="D2222" i="1"/>
  <c r="D2214" i="1"/>
  <c r="D2206" i="1"/>
  <c r="D2198" i="1"/>
  <c r="D2190" i="1"/>
  <c r="D2182" i="1"/>
  <c r="D2174" i="1"/>
  <c r="D2166" i="1"/>
  <c r="D2158" i="1"/>
  <c r="D2150" i="1"/>
  <c r="D2142" i="1"/>
  <c r="D2134" i="1"/>
  <c r="D2126" i="1"/>
  <c r="D2118" i="1"/>
  <c r="D2110" i="1"/>
  <c r="D2102" i="1"/>
  <c r="D2094" i="1"/>
  <c r="D2086" i="1"/>
  <c r="D2078" i="1"/>
  <c r="D2070" i="1"/>
  <c r="D2062" i="1"/>
  <c r="D2054" i="1"/>
  <c r="D2046" i="1"/>
  <c r="D2038" i="1"/>
  <c r="D2030" i="1"/>
  <c r="D2022" i="1"/>
  <c r="D2014" i="1"/>
  <c r="D2006" i="1"/>
  <c r="D1998" i="1"/>
  <c r="D1990" i="1"/>
  <c r="D1982" i="1"/>
  <c r="D1974" i="1"/>
  <c r="D1966" i="1"/>
  <c r="D1958" i="1"/>
  <c r="D1950" i="1"/>
  <c r="D1942" i="1"/>
  <c r="D1934" i="1"/>
  <c r="D1926" i="1"/>
  <c r="D1918" i="1"/>
  <c r="D1910" i="1"/>
  <c r="D1902" i="1"/>
  <c r="D1894" i="1"/>
  <c r="D1886" i="1"/>
  <c r="D1878" i="1"/>
  <c r="D1870" i="1"/>
  <c r="D1862" i="1"/>
  <c r="D1854" i="1"/>
  <c r="D1846" i="1"/>
  <c r="D1838" i="1"/>
  <c r="D1830" i="1"/>
  <c r="D1822" i="1"/>
  <c r="D1814" i="1"/>
  <c r="D1806" i="1"/>
  <c r="D1798" i="1"/>
  <c r="D1790" i="1"/>
  <c r="D1782" i="1"/>
  <c r="D1774" i="1"/>
  <c r="D1766" i="1"/>
  <c r="D1758" i="1"/>
  <c r="D1750" i="1"/>
  <c r="D1742" i="1"/>
  <c r="D1734" i="1"/>
  <c r="D1726" i="1"/>
  <c r="D1718" i="1"/>
  <c r="D1710" i="1"/>
  <c r="D1702" i="1"/>
  <c r="D1694" i="1"/>
  <c r="D1686" i="1"/>
  <c r="D1678" i="1"/>
  <c r="D1670" i="1"/>
  <c r="D1662" i="1"/>
  <c r="D1654" i="1"/>
  <c r="D1646" i="1"/>
  <c r="D1638" i="1"/>
  <c r="D1630" i="1"/>
  <c r="D1622" i="1"/>
  <c r="D1614" i="1"/>
  <c r="D1606" i="1"/>
  <c r="D1598" i="1"/>
  <c r="D1590" i="1"/>
  <c r="D1582" i="1"/>
  <c r="D1574" i="1"/>
  <c r="D1566" i="1"/>
  <c r="D1558" i="1"/>
  <c r="D1550" i="1"/>
  <c r="D1542" i="1"/>
  <c r="D1534" i="1"/>
  <c r="D1526" i="1"/>
  <c r="D1518" i="1"/>
  <c r="D1510" i="1"/>
  <c r="D1502" i="1"/>
  <c r="D1494" i="1"/>
  <c r="D1486" i="1"/>
  <c r="D1478" i="1"/>
  <c r="D1470" i="1"/>
  <c r="D1462" i="1"/>
  <c r="D1454" i="1"/>
  <c r="D1446" i="1"/>
  <c r="D1438" i="1"/>
  <c r="D1430" i="1"/>
  <c r="D1422" i="1"/>
  <c r="D1414" i="1"/>
  <c r="D1406" i="1"/>
  <c r="D1398" i="1"/>
  <c r="D1390" i="1"/>
  <c r="D1382" i="1"/>
  <c r="D1374" i="1"/>
  <c r="D1366" i="1"/>
  <c r="D1358" i="1"/>
  <c r="D1350" i="1"/>
  <c r="D1342" i="1"/>
  <c r="D1334" i="1"/>
  <c r="D1326" i="1"/>
  <c r="D1318" i="1"/>
  <c r="D1310" i="1"/>
  <c r="D1302" i="1"/>
  <c r="D1294" i="1"/>
  <c r="D1286" i="1"/>
  <c r="D1278" i="1"/>
  <c r="D1270" i="1"/>
  <c r="D1262" i="1"/>
  <c r="D1254" i="1"/>
  <c r="D1246" i="1"/>
  <c r="D1238" i="1"/>
  <c r="D1230" i="1"/>
  <c r="D1222" i="1"/>
  <c r="D1214" i="1"/>
  <c r="D1206" i="1"/>
  <c r="D1198" i="1"/>
  <c r="D1190" i="1"/>
  <c r="D1182" i="1"/>
  <c r="D1174" i="1"/>
  <c r="D1166" i="1"/>
  <c r="D1158" i="1"/>
  <c r="D1150" i="1"/>
  <c r="D1142" i="1"/>
  <c r="D1134" i="1"/>
  <c r="D1126" i="1"/>
  <c r="D1118" i="1"/>
  <c r="D1110" i="1"/>
  <c r="D1102" i="1"/>
  <c r="D1094" i="1"/>
  <c r="D1086" i="1"/>
  <c r="D1078" i="1"/>
  <c r="D1070" i="1"/>
  <c r="D1062" i="1"/>
  <c r="D1054" i="1"/>
  <c r="D1046" i="1"/>
  <c r="D1038" i="1"/>
  <c r="D1030" i="1"/>
  <c r="D1022" i="1"/>
  <c r="D1014" i="1"/>
  <c r="D1006" i="1"/>
  <c r="D998" i="1"/>
  <c r="D990" i="1"/>
  <c r="D982" i="1"/>
  <c r="D974" i="1"/>
  <c r="D966" i="1"/>
  <c r="D958" i="1"/>
  <c r="D950" i="1"/>
  <c r="D942" i="1"/>
  <c r="D934" i="1"/>
  <c r="D926" i="1"/>
  <c r="D918" i="1"/>
  <c r="D910" i="1"/>
  <c r="D902" i="1"/>
  <c r="D894" i="1"/>
  <c r="D886" i="1"/>
  <c r="D878" i="1"/>
  <c r="D870" i="1"/>
  <c r="D862" i="1"/>
  <c r="D854" i="1"/>
  <c r="D846" i="1"/>
  <c r="D838" i="1"/>
  <c r="D830" i="1"/>
  <c r="D822" i="1"/>
  <c r="D814" i="1"/>
  <c r="D806" i="1"/>
  <c r="D798" i="1"/>
  <c r="D790" i="1"/>
  <c r="D782" i="1"/>
  <c r="D774" i="1"/>
  <c r="D766" i="1"/>
  <c r="D758" i="1"/>
  <c r="D750" i="1"/>
  <c r="D742" i="1"/>
  <c r="D734" i="1"/>
  <c r="D726" i="1"/>
  <c r="D718" i="1"/>
  <c r="D710" i="1"/>
  <c r="D702" i="1"/>
  <c r="D694" i="1"/>
  <c r="D686" i="1"/>
  <c r="D678" i="1"/>
  <c r="D670" i="1"/>
  <c r="D662" i="1"/>
  <c r="D654" i="1"/>
  <c r="D646" i="1"/>
  <c r="D638" i="1"/>
  <c r="D630" i="1"/>
  <c r="D622" i="1"/>
  <c r="D614" i="1"/>
  <c r="D606" i="1"/>
  <c r="D598" i="1"/>
  <c r="D590" i="1"/>
  <c r="D582" i="1"/>
  <c r="D574" i="1"/>
  <c r="D566" i="1"/>
  <c r="D558" i="1"/>
  <c r="D550" i="1"/>
  <c r="D542" i="1"/>
  <c r="D534" i="1"/>
  <c r="D526" i="1"/>
  <c r="D518" i="1"/>
  <c r="D510" i="1"/>
  <c r="D502" i="1"/>
  <c r="D494" i="1"/>
  <c r="D486" i="1"/>
  <c r="D478" i="1"/>
  <c r="D470" i="1"/>
  <c r="D462" i="1"/>
  <c r="D454" i="1"/>
  <c r="D446" i="1"/>
  <c r="D438" i="1"/>
  <c r="D430" i="1"/>
  <c r="D422" i="1"/>
  <c r="D414" i="1"/>
  <c r="D406" i="1"/>
  <c r="D398" i="1"/>
  <c r="D390" i="1"/>
  <c r="D382" i="1"/>
  <c r="D374" i="1"/>
  <c r="D366" i="1"/>
  <c r="D358" i="1"/>
  <c r="D350" i="1"/>
  <c r="D342" i="1"/>
  <c r="D334" i="1"/>
  <c r="D326" i="1"/>
  <c r="D318" i="1"/>
  <c r="D310" i="1"/>
  <c r="D302" i="1"/>
  <c r="D294" i="1"/>
  <c r="D286" i="1"/>
  <c r="D278" i="1"/>
  <c r="D270" i="1"/>
  <c r="D262" i="1"/>
  <c r="D254" i="1"/>
  <c r="D246" i="1"/>
  <c r="D238" i="1"/>
  <c r="D230" i="1"/>
  <c r="D222" i="1"/>
  <c r="D214" i="1"/>
  <c r="D206" i="1"/>
  <c r="D198" i="1"/>
  <c r="D190" i="1"/>
  <c r="D182" i="1"/>
  <c r="D174" i="1"/>
  <c r="D166" i="1"/>
  <c r="D158" i="1"/>
  <c r="D150" i="1"/>
  <c r="D142" i="1"/>
  <c r="D134" i="1"/>
  <c r="D126" i="1"/>
  <c r="D118" i="1"/>
  <c r="D110" i="1"/>
  <c r="D102" i="1"/>
  <c r="D94" i="1"/>
  <c r="D86" i="1"/>
  <c r="D78" i="1"/>
  <c r="D70" i="1"/>
  <c r="D62" i="1"/>
  <c r="D54" i="1"/>
  <c r="D46" i="1"/>
  <c r="D38" i="1"/>
  <c r="D30" i="1"/>
  <c r="D22" i="1"/>
  <c r="D14" i="1"/>
  <c r="D3661" i="1"/>
  <c r="D3653" i="1"/>
  <c r="D3645" i="1"/>
  <c r="D3637" i="1"/>
  <c r="D3629" i="1"/>
  <c r="D3621" i="1"/>
  <c r="D3613" i="1"/>
  <c r="D3605" i="1"/>
  <c r="D3597" i="1"/>
  <c r="D3589" i="1"/>
  <c r="D3581" i="1"/>
  <c r="D3573" i="1"/>
  <c r="D3565" i="1"/>
  <c r="D3557" i="1"/>
  <c r="D3549" i="1"/>
  <c r="D3541" i="1"/>
  <c r="D3533" i="1"/>
  <c r="D3525" i="1"/>
  <c r="D3517" i="1"/>
  <c r="D3509" i="1"/>
  <c r="D3501" i="1"/>
  <c r="D3493" i="1"/>
  <c r="D3485" i="1"/>
  <c r="D3477" i="1"/>
  <c r="D3469" i="1"/>
  <c r="D3461" i="1"/>
  <c r="D3453" i="1"/>
  <c r="D3445" i="1"/>
  <c r="D3437" i="1"/>
  <c r="D3429" i="1"/>
  <c r="D3421" i="1"/>
  <c r="D3413" i="1"/>
  <c r="D3405" i="1"/>
  <c r="D3397" i="1"/>
  <c r="D3389" i="1"/>
  <c r="D3381" i="1"/>
  <c r="D3373" i="1"/>
  <c r="D3365" i="1"/>
  <c r="D3357" i="1"/>
  <c r="D3349" i="1"/>
  <c r="D3341" i="1"/>
  <c r="D3333" i="1"/>
  <c r="D3325" i="1"/>
  <c r="D3317" i="1"/>
  <c r="D3309" i="1"/>
  <c r="D3301" i="1"/>
  <c r="D3293" i="1"/>
  <c r="D3285" i="1"/>
  <c r="D3277" i="1"/>
  <c r="D3269" i="1"/>
  <c r="D3261" i="1"/>
  <c r="D3253" i="1"/>
  <c r="D3245" i="1"/>
  <c r="D3237" i="1"/>
  <c r="D3229" i="1"/>
  <c r="D3221" i="1"/>
  <c r="D3213" i="1"/>
  <c r="D3205" i="1"/>
  <c r="D3197" i="1"/>
  <c r="D3189" i="1"/>
  <c r="D3181" i="1"/>
  <c r="D3173" i="1"/>
  <c r="D3165" i="1"/>
  <c r="D3157" i="1"/>
  <c r="D3149" i="1"/>
  <c r="D3141" i="1"/>
  <c r="D3133" i="1"/>
  <c r="D3125" i="1"/>
  <c r="D3117" i="1"/>
  <c r="D3109" i="1"/>
  <c r="D3101" i="1"/>
  <c r="D3093" i="1"/>
  <c r="D3085" i="1"/>
  <c r="D3077" i="1"/>
  <c r="D3069" i="1"/>
  <c r="D3061" i="1"/>
  <c r="D3053" i="1"/>
  <c r="D3045" i="1"/>
  <c r="D3037" i="1"/>
  <c r="D3029" i="1"/>
  <c r="D3021" i="1"/>
  <c r="D3013" i="1"/>
  <c r="D3005" i="1"/>
  <c r="D2997" i="1"/>
  <c r="D2989" i="1"/>
  <c r="D2981" i="1"/>
  <c r="D2973" i="1"/>
  <c r="D2965" i="1"/>
  <c r="D2957" i="1"/>
  <c r="D2949" i="1"/>
  <c r="D2941" i="1"/>
  <c r="D2933" i="1"/>
  <c r="D2925" i="1"/>
  <c r="D2917" i="1"/>
  <c r="D2909" i="1"/>
  <c r="D2901" i="1"/>
  <c r="D2893" i="1"/>
  <c r="D2885" i="1"/>
  <c r="D2877" i="1"/>
  <c r="D2869" i="1"/>
  <c r="D2861" i="1"/>
  <c r="D2853" i="1"/>
  <c r="D2845" i="1"/>
  <c r="D2837" i="1"/>
  <c r="D2829" i="1"/>
  <c r="D2821" i="1"/>
  <c r="D2813" i="1"/>
  <c r="D2805" i="1"/>
  <c r="D2797" i="1"/>
  <c r="D2789" i="1"/>
  <c r="D2781" i="1"/>
  <c r="D2773" i="1"/>
  <c r="D2765" i="1"/>
  <c r="D2757" i="1"/>
  <c r="D2749" i="1"/>
  <c r="D2741" i="1"/>
  <c r="D2733" i="1"/>
  <c r="D2725" i="1"/>
  <c r="D2717" i="1"/>
  <c r="D2709" i="1"/>
  <c r="D2701" i="1"/>
  <c r="D2693" i="1"/>
  <c r="D2685" i="1"/>
  <c r="D2677" i="1"/>
  <c r="D2669" i="1"/>
  <c r="D2661" i="1"/>
  <c r="D2653" i="1"/>
  <c r="D2645" i="1"/>
  <c r="D2637" i="1"/>
  <c r="D2629" i="1"/>
  <c r="D2621" i="1"/>
  <c r="D2613" i="1"/>
  <c r="D2605" i="1"/>
  <c r="D2597" i="1"/>
  <c r="D2589" i="1"/>
  <c r="D2581" i="1"/>
  <c r="D2573" i="1"/>
  <c r="D2565" i="1"/>
  <c r="D2557" i="1"/>
  <c r="D2549" i="1"/>
  <c r="D2541" i="1"/>
  <c r="D2533" i="1"/>
  <c r="D2525" i="1"/>
  <c r="D2517" i="1"/>
  <c r="D2509" i="1"/>
  <c r="D2501" i="1"/>
  <c r="D2493" i="1"/>
  <c r="D2485" i="1"/>
  <c r="D2477" i="1"/>
  <c r="D2469" i="1"/>
  <c r="D2461" i="1"/>
  <c r="D2453" i="1"/>
  <c r="D2445" i="1"/>
  <c r="D2437" i="1"/>
  <c r="D2429" i="1"/>
  <c r="D2421" i="1"/>
  <c r="D2413" i="1"/>
  <c r="D2405" i="1"/>
  <c r="D2397" i="1"/>
  <c r="D2389" i="1"/>
  <c r="D2381" i="1"/>
  <c r="D2373" i="1"/>
  <c r="D2365" i="1"/>
  <c r="D2357" i="1"/>
  <c r="D2349" i="1"/>
  <c r="D2341" i="1"/>
  <c r="D2333" i="1"/>
  <c r="D2325" i="1"/>
  <c r="D2317" i="1"/>
  <c r="D2309" i="1"/>
  <c r="D2301" i="1"/>
  <c r="D2293" i="1"/>
  <c r="D2285" i="1"/>
  <c r="D2277" i="1"/>
  <c r="D2269" i="1"/>
  <c r="D2261" i="1"/>
  <c r="D2253" i="1"/>
  <c r="D2245" i="1"/>
  <c r="D2237" i="1"/>
  <c r="D2229" i="1"/>
  <c r="D2221" i="1"/>
  <c r="D2213" i="1"/>
  <c r="D2205" i="1"/>
  <c r="D2197" i="1"/>
  <c r="D2189" i="1"/>
  <c r="D2181" i="1"/>
  <c r="D2173" i="1"/>
  <c r="D2165" i="1"/>
  <c r="D2157" i="1"/>
  <c r="D2149" i="1"/>
  <c r="D2141" i="1"/>
  <c r="D2133" i="1"/>
  <c r="D2125" i="1"/>
  <c r="D2117" i="1"/>
  <c r="D2109" i="1"/>
  <c r="D2101" i="1"/>
  <c r="D2093" i="1"/>
  <c r="D2085" i="1"/>
  <c r="D2077" i="1"/>
  <c r="D2069" i="1"/>
  <c r="D2061" i="1"/>
  <c r="D2053" i="1"/>
  <c r="D2045" i="1"/>
  <c r="D2037" i="1"/>
  <c r="D2029" i="1"/>
  <c r="D2021" i="1"/>
  <c r="D2013" i="1"/>
  <c r="D2005" i="1"/>
  <c r="D1997" i="1"/>
  <c r="D1989" i="1"/>
  <c r="D1981" i="1"/>
  <c r="D1973" i="1"/>
  <c r="D1965" i="1"/>
  <c r="D1957" i="1"/>
  <c r="D1949" i="1"/>
  <c r="D1941" i="1"/>
  <c r="D1933" i="1"/>
  <c r="D1925" i="1"/>
  <c r="D1917" i="1"/>
  <c r="D1909" i="1"/>
  <c r="D1901" i="1"/>
  <c r="D1893" i="1"/>
  <c r="D1885" i="1"/>
  <c r="D1877" i="1"/>
  <c r="D1869" i="1"/>
  <c r="D1861" i="1"/>
  <c r="D1853" i="1"/>
  <c r="D1845" i="1"/>
  <c r="D1837" i="1"/>
  <c r="D1829" i="1"/>
  <c r="D1821" i="1"/>
  <c r="D1813" i="1"/>
  <c r="D1805" i="1"/>
  <c r="D1797" i="1"/>
  <c r="D1789" i="1"/>
  <c r="D1781" i="1"/>
  <c r="D1773" i="1"/>
  <c r="D1765" i="1"/>
  <c r="D1757" i="1"/>
  <c r="D1749" i="1"/>
  <c r="D1741" i="1"/>
  <c r="D1733" i="1"/>
  <c r="D1725" i="1"/>
  <c r="D1717" i="1"/>
  <c r="D1709" i="1"/>
  <c r="D1701" i="1"/>
  <c r="D1693" i="1"/>
  <c r="D1685" i="1"/>
  <c r="D1677" i="1"/>
  <c r="D1669" i="1"/>
  <c r="D1661" i="1"/>
  <c r="D1653" i="1"/>
  <c r="D1645" i="1"/>
  <c r="D1637" i="1"/>
  <c r="D1629" i="1"/>
  <c r="D1621" i="1"/>
  <c r="D1613" i="1"/>
  <c r="D1605" i="1"/>
  <c r="D1597" i="1"/>
  <c r="D1589" i="1"/>
  <c r="D1581" i="1"/>
  <c r="D1573" i="1"/>
  <c r="D1565" i="1"/>
  <c r="D1557" i="1"/>
  <c r="D1549" i="1"/>
  <c r="D1541" i="1"/>
  <c r="D1533" i="1"/>
  <c r="D1525" i="1"/>
  <c r="D1517" i="1"/>
  <c r="D1509" i="1"/>
  <c r="D1501" i="1"/>
  <c r="D1493" i="1"/>
  <c r="D1485" i="1"/>
  <c r="D1477" i="1"/>
  <c r="D1469" i="1"/>
  <c r="D1461" i="1"/>
  <c r="D1453" i="1"/>
  <c r="D1445" i="1"/>
  <c r="D1437" i="1"/>
  <c r="D1429" i="1"/>
  <c r="D1421" i="1"/>
  <c r="D1413" i="1"/>
  <c r="D1405" i="1"/>
  <c r="D1397" i="1"/>
  <c r="D1389" i="1"/>
  <c r="D1381" i="1"/>
  <c r="D1373" i="1"/>
  <c r="D1365" i="1"/>
  <c r="D1357" i="1"/>
  <c r="D1349" i="1"/>
  <c r="D1341" i="1"/>
  <c r="D1333" i="1"/>
  <c r="D1325" i="1"/>
  <c r="D1317" i="1"/>
  <c r="D1309" i="1"/>
  <c r="D1301" i="1"/>
  <c r="D1293" i="1"/>
  <c r="D1285" i="1"/>
  <c r="D1277" i="1"/>
  <c r="D1269" i="1"/>
  <c r="D1261" i="1"/>
  <c r="D1253" i="1"/>
  <c r="D1245" i="1"/>
  <c r="D1237" i="1"/>
  <c r="D1229" i="1"/>
  <c r="D1221" i="1"/>
  <c r="D1213" i="1"/>
  <c r="D1205" i="1"/>
  <c r="D1197" i="1"/>
  <c r="D1189" i="1"/>
  <c r="D1181" i="1"/>
  <c r="D1173" i="1"/>
  <c r="D1165" i="1"/>
  <c r="D1157" i="1"/>
  <c r="D1149" i="1"/>
  <c r="D1141" i="1"/>
  <c r="D1133" i="1"/>
  <c r="D1125" i="1"/>
  <c r="D1117" i="1"/>
  <c r="D1109" i="1"/>
  <c r="D1101" i="1"/>
  <c r="D1093" i="1"/>
  <c r="D1085" i="1"/>
  <c r="D1077" i="1"/>
  <c r="D1069" i="1"/>
  <c r="D1061" i="1"/>
  <c r="D1053" i="1"/>
  <c r="D1045" i="1"/>
  <c r="D1037" i="1"/>
  <c r="D1029" i="1"/>
  <c r="D1021" i="1"/>
  <c r="D1013" i="1"/>
  <c r="D1005" i="1"/>
  <c r="D997" i="1"/>
  <c r="D989" i="1"/>
  <c r="D981" i="1"/>
  <c r="D973" i="1"/>
  <c r="D965" i="1"/>
  <c r="D957" i="1"/>
  <c r="D949" i="1"/>
  <c r="D941" i="1"/>
  <c r="D933" i="1"/>
  <c r="D925" i="1"/>
  <c r="D917" i="1"/>
  <c r="D909" i="1"/>
  <c r="D901" i="1"/>
  <c r="D893" i="1"/>
  <c r="D885" i="1"/>
  <c r="D877" i="1"/>
  <c r="D869" i="1"/>
  <c r="D861" i="1"/>
  <c r="D853" i="1"/>
  <c r="D845" i="1"/>
  <c r="D837" i="1"/>
  <c r="D829" i="1"/>
  <c r="D821" i="1"/>
  <c r="D813" i="1"/>
  <c r="D805" i="1"/>
  <c r="D797" i="1"/>
  <c r="D789" i="1"/>
  <c r="D781" i="1"/>
  <c r="D773" i="1"/>
  <c r="D765" i="1"/>
  <c r="D757" i="1"/>
  <c r="D749" i="1"/>
  <c r="D741" i="1"/>
  <c r="D733" i="1"/>
  <c r="D725" i="1"/>
  <c r="D717" i="1"/>
  <c r="D709" i="1"/>
  <c r="D701" i="1"/>
  <c r="D693" i="1"/>
  <c r="D685" i="1"/>
  <c r="D677" i="1"/>
  <c r="D669" i="1"/>
  <c r="D661" i="1"/>
  <c r="D653" i="1"/>
  <c r="D645" i="1"/>
  <c r="D637" i="1"/>
  <c r="D629" i="1"/>
  <c r="D621" i="1"/>
  <c r="D613" i="1"/>
  <c r="D605" i="1"/>
  <c r="D597" i="1"/>
  <c r="D589" i="1"/>
  <c r="D581" i="1"/>
  <c r="D573" i="1"/>
  <c r="D565" i="1"/>
  <c r="D557" i="1"/>
  <c r="D549" i="1"/>
  <c r="D541" i="1"/>
  <c r="D533" i="1"/>
  <c r="D525" i="1"/>
  <c r="D517" i="1"/>
  <c r="D509" i="1"/>
  <c r="D501" i="1"/>
  <c r="D493" i="1"/>
  <c r="D485" i="1"/>
  <c r="D477" i="1"/>
  <c r="D469" i="1"/>
  <c r="D461" i="1"/>
  <c r="D453" i="1"/>
  <c r="D445" i="1"/>
  <c r="D437" i="1"/>
  <c r="D429" i="1"/>
  <c r="D421" i="1"/>
  <c r="D413" i="1"/>
  <c r="D405" i="1"/>
  <c r="D397" i="1"/>
  <c r="D389" i="1"/>
  <c r="D381" i="1"/>
  <c r="D373" i="1"/>
  <c r="D365" i="1"/>
  <c r="D357" i="1"/>
  <c r="D349" i="1"/>
  <c r="D341" i="1"/>
  <c r="D333" i="1"/>
  <c r="D325" i="1"/>
  <c r="D317" i="1"/>
  <c r="D309" i="1"/>
  <c r="D301" i="1"/>
  <c r="D293" i="1"/>
  <c r="D285" i="1"/>
  <c r="D277" i="1"/>
  <c r="D269" i="1"/>
  <c r="D261" i="1"/>
  <c r="D253" i="1"/>
  <c r="D245" i="1"/>
  <c r="D237" i="1"/>
  <c r="D229" i="1"/>
  <c r="D221" i="1"/>
  <c r="D213" i="1"/>
  <c r="D205" i="1"/>
  <c r="D197" i="1"/>
  <c r="D189" i="1"/>
  <c r="D181" i="1"/>
  <c r="D173" i="1"/>
  <c r="D165" i="1"/>
  <c r="D157" i="1"/>
  <c r="D149" i="1"/>
  <c r="D141" i="1"/>
  <c r="D133" i="1"/>
  <c r="D125" i="1"/>
  <c r="D117" i="1"/>
  <c r="D109" i="1"/>
  <c r="D101" i="1"/>
  <c r="D93" i="1"/>
  <c r="D85" i="1"/>
  <c r="D77" i="1"/>
  <c r="D69" i="1"/>
  <c r="D61" i="1"/>
  <c r="D53" i="1"/>
  <c r="D45" i="1"/>
  <c r="D37" i="1"/>
  <c r="D29" i="1"/>
  <c r="D21" i="1"/>
  <c r="D3660" i="1"/>
  <c r="D3652" i="1"/>
  <c r="D3644" i="1"/>
  <c r="D3636" i="1"/>
  <c r="D3628" i="1"/>
  <c r="D3620" i="1"/>
  <c r="D3612" i="1"/>
  <c r="D3604" i="1"/>
  <c r="D3596" i="1"/>
  <c r="D3588" i="1"/>
  <c r="D3580" i="1"/>
  <c r="D3572" i="1"/>
  <c r="D3564" i="1"/>
  <c r="D3556" i="1"/>
  <c r="D3548" i="1"/>
  <c r="D3540" i="1"/>
  <c r="D3532" i="1"/>
  <c r="D3524" i="1"/>
  <c r="D3516" i="1"/>
  <c r="D3508" i="1"/>
  <c r="D3500" i="1"/>
  <c r="D3492" i="1"/>
  <c r="D3484" i="1"/>
  <c r="D3476" i="1"/>
  <c r="D3468" i="1"/>
  <c r="D3460" i="1"/>
  <c r="D3452" i="1"/>
  <c r="D3444" i="1"/>
  <c r="D3436" i="1"/>
  <c r="D3428" i="1"/>
  <c r="D3420" i="1"/>
  <c r="D3412" i="1"/>
  <c r="D3404" i="1"/>
  <c r="D3396" i="1"/>
  <c r="D3388" i="1"/>
  <c r="D3380" i="1"/>
  <c r="D3372" i="1"/>
  <c r="D3364" i="1"/>
  <c r="D3356" i="1"/>
  <c r="D3348" i="1"/>
  <c r="D3340" i="1"/>
  <c r="D3332" i="1"/>
  <c r="D3324" i="1"/>
  <c r="D3316" i="1"/>
  <c r="D3308" i="1"/>
  <c r="D3300" i="1"/>
  <c r="D3292" i="1"/>
  <c r="D3284" i="1"/>
  <c r="D3276" i="1"/>
  <c r="D3268" i="1"/>
  <c r="D3260" i="1"/>
  <c r="D3252" i="1"/>
  <c r="D3244" i="1"/>
  <c r="D3236" i="1"/>
  <c r="D3228" i="1"/>
  <c r="D3220" i="1"/>
  <c r="D3212" i="1"/>
  <c r="D3204" i="1"/>
  <c r="D3196" i="1"/>
  <c r="D3188" i="1"/>
  <c r="D3180" i="1"/>
  <c r="D3172" i="1"/>
  <c r="D3164" i="1"/>
  <c r="D3156" i="1"/>
  <c r="D3148" i="1"/>
  <c r="D3140" i="1"/>
  <c r="D3132" i="1"/>
  <c r="D3124" i="1"/>
  <c r="D3116" i="1"/>
  <c r="D3108" i="1"/>
  <c r="D3100" i="1"/>
  <c r="D3092" i="1"/>
  <c r="D3084" i="1"/>
  <c r="D3076" i="1"/>
  <c r="D3068" i="1"/>
  <c r="D3060" i="1"/>
  <c r="D3052" i="1"/>
  <c r="D3044" i="1"/>
  <c r="D3036" i="1"/>
  <c r="D3028" i="1"/>
  <c r="D3020" i="1"/>
  <c r="D3012" i="1"/>
  <c r="D3004" i="1"/>
  <c r="D2996" i="1"/>
  <c r="D2988" i="1"/>
  <c r="D2980" i="1"/>
  <c r="D2972" i="1"/>
  <c r="D2964" i="1"/>
  <c r="D2956" i="1"/>
  <c r="D2948" i="1"/>
  <c r="D2940" i="1"/>
  <c r="D2932" i="1"/>
  <c r="D2924" i="1"/>
  <c r="D2916" i="1"/>
  <c r="D2908" i="1"/>
  <c r="D2900" i="1"/>
  <c r="D2892" i="1"/>
  <c r="D2884" i="1"/>
  <c r="D2876" i="1"/>
  <c r="D2868" i="1"/>
  <c r="D2860" i="1"/>
  <c r="D2852" i="1"/>
  <c r="D2844" i="1"/>
  <c r="D2836" i="1"/>
  <c r="D2828" i="1"/>
  <c r="D2820" i="1"/>
  <c r="D2812" i="1"/>
  <c r="D2804" i="1"/>
  <c r="D2796" i="1"/>
  <c r="D2788" i="1"/>
  <c r="D2780" i="1"/>
  <c r="D2772" i="1"/>
  <c r="D2764" i="1"/>
  <c r="D2756" i="1"/>
  <c r="D2748" i="1"/>
  <c r="D2740" i="1"/>
  <c r="D2732" i="1"/>
  <c r="D2724" i="1"/>
  <c r="D2716" i="1"/>
  <c r="D2708" i="1"/>
  <c r="D2700" i="1"/>
  <c r="D2692" i="1"/>
  <c r="D2684" i="1"/>
  <c r="D2676" i="1"/>
  <c r="D2668" i="1"/>
  <c r="D2660" i="1"/>
  <c r="D2652" i="1"/>
  <c r="D2644" i="1"/>
  <c r="D2636" i="1"/>
  <c r="D2628" i="1"/>
  <c r="D2620" i="1"/>
  <c r="D2612" i="1"/>
  <c r="D2604" i="1"/>
  <c r="D2596" i="1"/>
  <c r="D2588" i="1"/>
  <c r="D2580" i="1"/>
  <c r="D2572" i="1"/>
  <c r="D2564" i="1"/>
  <c r="D2556" i="1"/>
  <c r="D2548" i="1"/>
  <c r="D2540" i="1"/>
  <c r="D2532" i="1"/>
  <c r="D2524" i="1"/>
  <c r="D2516" i="1"/>
  <c r="D2508" i="1"/>
  <c r="D2500" i="1"/>
  <c r="D2492" i="1"/>
  <c r="D2484" i="1"/>
  <c r="D2476" i="1"/>
  <c r="D2468" i="1"/>
  <c r="D2460" i="1"/>
  <c r="D2452" i="1"/>
  <c r="D2444" i="1"/>
  <c r="D2436" i="1"/>
  <c r="D2428" i="1"/>
  <c r="D2420" i="1"/>
  <c r="D2412" i="1"/>
  <c r="D2404" i="1"/>
  <c r="D2396" i="1"/>
  <c r="D2388" i="1"/>
  <c r="D2380" i="1"/>
  <c r="D2372" i="1"/>
  <c r="D2364" i="1"/>
  <c r="D2356" i="1"/>
  <c r="D2348" i="1"/>
  <c r="D2340" i="1"/>
  <c r="D2332" i="1"/>
  <c r="D2324" i="1"/>
  <c r="D2316" i="1"/>
  <c r="D2308" i="1"/>
  <c r="D2300" i="1"/>
  <c r="D2292" i="1"/>
  <c r="D2284" i="1"/>
  <c r="D2276" i="1"/>
  <c r="D2268" i="1"/>
  <c r="D2260" i="1"/>
  <c r="D2252" i="1"/>
  <c r="D2244" i="1"/>
  <c r="D2236" i="1"/>
  <c r="D2228" i="1"/>
  <c r="D2220" i="1"/>
  <c r="D2212" i="1"/>
  <c r="D2204" i="1"/>
  <c r="D2196" i="1"/>
  <c r="D2188" i="1"/>
  <c r="D2180" i="1"/>
  <c r="D2172" i="1"/>
  <c r="D2164" i="1"/>
  <c r="D2156" i="1"/>
  <c r="D2148" i="1"/>
  <c r="D2140" i="1"/>
  <c r="D2132" i="1"/>
  <c r="D2124" i="1"/>
  <c r="D2116" i="1"/>
  <c r="D2108" i="1"/>
  <c r="D2100" i="1"/>
  <c r="D2092" i="1"/>
  <c r="D2084" i="1"/>
  <c r="D2076" i="1"/>
  <c r="D2068" i="1"/>
  <c r="D2060" i="1"/>
  <c r="D2052" i="1"/>
  <c r="D2044" i="1"/>
  <c r="D2036" i="1"/>
  <c r="D2028" i="1"/>
  <c r="D2020" i="1"/>
  <c r="D2012" i="1"/>
  <c r="D2004" i="1"/>
  <c r="D1996" i="1"/>
  <c r="D1988" i="1"/>
  <c r="D1980" i="1"/>
  <c r="D1972" i="1"/>
  <c r="D1964" i="1"/>
  <c r="D1956" i="1"/>
  <c r="D1948" i="1"/>
  <c r="D1940" i="1"/>
  <c r="D1932" i="1"/>
  <c r="D1924" i="1"/>
  <c r="D1916" i="1"/>
  <c r="D1908" i="1"/>
  <c r="D1900" i="1"/>
  <c r="D1892" i="1"/>
  <c r="D1884" i="1"/>
  <c r="D1876" i="1"/>
  <c r="D1868" i="1"/>
  <c r="D1860" i="1"/>
  <c r="D1852" i="1"/>
  <c r="D1844" i="1"/>
  <c r="D1836" i="1"/>
  <c r="D1828" i="1"/>
  <c r="D1820" i="1"/>
  <c r="D1812" i="1"/>
  <c r="D1804" i="1"/>
  <c r="D1796" i="1"/>
  <c r="D1788" i="1"/>
  <c r="D1780" i="1"/>
  <c r="D1772" i="1"/>
  <c r="D1764" i="1"/>
  <c r="D1756" i="1"/>
  <c r="D1748" i="1"/>
  <c r="D1740" i="1"/>
  <c r="D1732" i="1"/>
  <c r="D1724" i="1"/>
  <c r="D1716" i="1"/>
  <c r="D1708" i="1"/>
  <c r="D1700" i="1"/>
  <c r="D1692" i="1"/>
  <c r="D1684" i="1"/>
  <c r="D1676" i="1"/>
  <c r="D1668" i="1"/>
  <c r="D1660" i="1"/>
  <c r="D1652" i="1"/>
  <c r="D1644" i="1"/>
  <c r="D1636" i="1"/>
  <c r="D1628" i="1"/>
  <c r="D1620" i="1"/>
  <c r="D1612" i="1"/>
  <c r="D1604" i="1"/>
  <c r="D1596" i="1"/>
  <c r="D1588" i="1"/>
  <c r="D1580" i="1"/>
  <c r="D1572" i="1"/>
  <c r="D1564" i="1"/>
  <c r="D1556" i="1"/>
  <c r="D1548" i="1"/>
  <c r="D1540" i="1"/>
  <c r="D1532" i="1"/>
  <c r="D1524" i="1"/>
  <c r="D1516" i="1"/>
  <c r="D1508" i="1"/>
  <c r="D1500" i="1"/>
  <c r="D1492" i="1"/>
  <c r="D1484" i="1"/>
  <c r="D1476" i="1"/>
  <c r="D1468" i="1"/>
  <c r="D1460" i="1"/>
  <c r="D1452" i="1"/>
  <c r="D1444" i="1"/>
  <c r="D1436" i="1"/>
  <c r="D1428" i="1"/>
  <c r="D1420" i="1"/>
  <c r="D1412" i="1"/>
  <c r="D1404" i="1"/>
  <c r="D1396" i="1"/>
  <c r="D1388" i="1"/>
  <c r="D1380" i="1"/>
  <c r="D1372" i="1"/>
  <c r="D1364" i="1"/>
  <c r="D1356" i="1"/>
  <c r="D1348" i="1"/>
  <c r="D1340" i="1"/>
  <c r="D1332" i="1"/>
  <c r="D1324" i="1"/>
  <c r="D1316" i="1"/>
  <c r="D1308" i="1"/>
  <c r="D1300" i="1"/>
  <c r="D1292" i="1"/>
  <c r="D1284" i="1"/>
  <c r="D1276" i="1"/>
  <c r="D1268" i="1"/>
  <c r="D1260" i="1"/>
  <c r="D1252" i="1"/>
  <c r="D1244" i="1"/>
  <c r="D1236" i="1"/>
  <c r="D1228" i="1"/>
  <c r="D1220" i="1"/>
  <c r="D1212" i="1"/>
  <c r="D1204" i="1"/>
  <c r="D1196" i="1"/>
  <c r="D1188" i="1"/>
  <c r="D1180" i="1"/>
  <c r="D1172" i="1"/>
  <c r="D1164" i="1"/>
  <c r="D1156" i="1"/>
  <c r="D1148" i="1"/>
  <c r="D1140" i="1"/>
  <c r="D1132" i="1"/>
  <c r="D1124" i="1"/>
  <c r="D1116" i="1"/>
  <c r="D1108" i="1"/>
  <c r="D1100" i="1"/>
  <c r="D1092" i="1"/>
  <c r="D1084" i="1"/>
  <c r="D1076" i="1"/>
  <c r="D1068" i="1"/>
  <c r="D1060" i="1"/>
  <c r="D1052" i="1"/>
  <c r="D1044" i="1"/>
  <c r="D1036" i="1"/>
  <c r="D1028" i="1"/>
  <c r="D1020" i="1"/>
  <c r="D1012" i="1"/>
  <c r="D1004" i="1"/>
  <c r="D996" i="1"/>
  <c r="D988" i="1"/>
  <c r="D980" i="1"/>
  <c r="D972" i="1"/>
  <c r="D964" i="1"/>
  <c r="D956" i="1"/>
  <c r="D948" i="1"/>
  <c r="D940" i="1"/>
  <c r="D932" i="1"/>
  <c r="D924" i="1"/>
  <c r="D916" i="1"/>
  <c r="D908" i="1"/>
  <c r="D900" i="1"/>
  <c r="D892" i="1"/>
  <c r="D884" i="1"/>
  <c r="D876" i="1"/>
  <c r="D868" i="1"/>
  <c r="D860" i="1"/>
  <c r="D852" i="1"/>
  <c r="D844" i="1"/>
  <c r="D836" i="1"/>
  <c r="D828" i="1"/>
  <c r="D820" i="1"/>
  <c r="D812" i="1"/>
  <c r="D804" i="1"/>
  <c r="D796" i="1"/>
  <c r="D788" i="1"/>
  <c r="D780" i="1"/>
  <c r="D772" i="1"/>
  <c r="D764" i="1"/>
  <c r="D756" i="1"/>
  <c r="D748" i="1"/>
  <c r="D740" i="1"/>
  <c r="D732" i="1"/>
  <c r="D724" i="1"/>
  <c r="D716" i="1"/>
  <c r="D708" i="1"/>
  <c r="D700" i="1"/>
  <c r="D692" i="1"/>
  <c r="D684" i="1"/>
  <c r="D676" i="1"/>
  <c r="D668" i="1"/>
  <c r="D660" i="1"/>
  <c r="D652" i="1"/>
  <c r="D644" i="1"/>
  <c r="D636" i="1"/>
  <c r="D628" i="1"/>
  <c r="D620" i="1"/>
  <c r="D612" i="1"/>
  <c r="D604" i="1"/>
  <c r="D596" i="1"/>
  <c r="D588" i="1"/>
  <c r="D580" i="1"/>
  <c r="D572" i="1"/>
  <c r="D564" i="1"/>
  <c r="D556" i="1"/>
  <c r="D548" i="1"/>
  <c r="D540" i="1"/>
  <c r="D532" i="1"/>
  <c r="D524" i="1"/>
  <c r="D516" i="1"/>
  <c r="D508" i="1"/>
  <c r="D500" i="1"/>
  <c r="D492" i="1"/>
  <c r="D484" i="1"/>
  <c r="D476" i="1"/>
  <c r="D468" i="1"/>
  <c r="D460" i="1"/>
  <c r="D452" i="1"/>
  <c r="D444" i="1"/>
  <c r="D436" i="1"/>
  <c r="D428" i="1"/>
  <c r="D420" i="1"/>
  <c r="D412" i="1"/>
  <c r="D404" i="1"/>
  <c r="D396" i="1"/>
  <c r="D388" i="1"/>
  <c r="D380" i="1"/>
  <c r="D372" i="1"/>
  <c r="D364" i="1"/>
  <c r="D356" i="1"/>
  <c r="D348" i="1"/>
  <c r="D340" i="1"/>
  <c r="D332" i="1"/>
  <c r="D324" i="1"/>
  <c r="D316" i="1"/>
  <c r="D308" i="1"/>
  <c r="D300" i="1"/>
  <c r="D292" i="1"/>
  <c r="D284" i="1"/>
  <c r="D276" i="1"/>
  <c r="D268" i="1"/>
  <c r="D260" i="1"/>
  <c r="D252" i="1"/>
  <c r="D244" i="1"/>
  <c r="D236" i="1"/>
  <c r="D228" i="1"/>
  <c r="D220" i="1"/>
  <c r="D212" i="1"/>
  <c r="D204" i="1"/>
  <c r="D196" i="1"/>
  <c r="D188" i="1"/>
  <c r="D180" i="1"/>
  <c r="D172" i="1"/>
  <c r="D164" i="1"/>
  <c r="D156" i="1"/>
  <c r="D148" i="1"/>
  <c r="D140" i="1"/>
  <c r="D132" i="1"/>
  <c r="D124" i="1"/>
  <c r="D116" i="1"/>
  <c r="D108" i="1"/>
  <c r="D100" i="1"/>
  <c r="D92" i="1"/>
  <c r="D84" i="1"/>
  <c r="D76" i="1"/>
  <c r="D68" i="1"/>
  <c r="D60" i="1"/>
  <c r="D52" i="1"/>
  <c r="D44" i="1"/>
  <c r="D36" i="1"/>
  <c r="D28" i="1"/>
  <c r="D20" i="1"/>
  <c r="D3659" i="1"/>
  <c r="D3651" i="1"/>
  <c r="D3643" i="1"/>
  <c r="D3635" i="1"/>
  <c r="D3627" i="1"/>
  <c r="D3619" i="1"/>
  <c r="D3611" i="1"/>
  <c r="D3603" i="1"/>
  <c r="D3595" i="1"/>
  <c r="D3587" i="1"/>
  <c r="D3579" i="1"/>
  <c r="D3571" i="1"/>
  <c r="D3563" i="1"/>
  <c r="D3555" i="1"/>
  <c r="D3547" i="1"/>
  <c r="D3539" i="1"/>
  <c r="D3531" i="1"/>
  <c r="D3523" i="1"/>
  <c r="D3515" i="1"/>
  <c r="D3507" i="1"/>
  <c r="D3499" i="1"/>
  <c r="D3491" i="1"/>
  <c r="D3483" i="1"/>
  <c r="D3475" i="1"/>
  <c r="D3467" i="1"/>
  <c r="D3459" i="1"/>
  <c r="D3451" i="1"/>
  <c r="D3443" i="1"/>
  <c r="D3435" i="1"/>
  <c r="D3427" i="1"/>
  <c r="D3419" i="1"/>
  <c r="D3411" i="1"/>
  <c r="D3403" i="1"/>
  <c r="D3395" i="1"/>
  <c r="D3387" i="1"/>
  <c r="D3379" i="1"/>
  <c r="D3371" i="1"/>
  <c r="D3363" i="1"/>
  <c r="D3355" i="1"/>
  <c r="D3347" i="1"/>
  <c r="D3339" i="1"/>
  <c r="D3331" i="1"/>
  <c r="D3323" i="1"/>
  <c r="D3315" i="1"/>
  <c r="D3307" i="1"/>
  <c r="D3299" i="1"/>
  <c r="D3291" i="1"/>
  <c r="D3283" i="1"/>
  <c r="D3275" i="1"/>
  <c r="D3267" i="1"/>
  <c r="D3259" i="1"/>
  <c r="D3251" i="1"/>
  <c r="D3243" i="1"/>
  <c r="D3235" i="1"/>
  <c r="D3227" i="1"/>
  <c r="D3219" i="1"/>
  <c r="D3211" i="1"/>
  <c r="D3203" i="1"/>
  <c r="D3195" i="1"/>
  <c r="D3187" i="1"/>
  <c r="D3179" i="1"/>
  <c r="D3171" i="1"/>
  <c r="D3163" i="1"/>
  <c r="D3155" i="1"/>
  <c r="D3147" i="1"/>
  <c r="D3139" i="1"/>
  <c r="D3131" i="1"/>
  <c r="D3123" i="1"/>
  <c r="D3115" i="1"/>
  <c r="D3107" i="1"/>
  <c r="D3099" i="1"/>
  <c r="D3091" i="1"/>
  <c r="D3083" i="1"/>
  <c r="D3075" i="1"/>
  <c r="D3067" i="1"/>
  <c r="D3059" i="1"/>
  <c r="D3051" i="1"/>
  <c r="D3043" i="1"/>
  <c r="D3035" i="1"/>
  <c r="D3027" i="1"/>
  <c r="D3019" i="1"/>
  <c r="D3011" i="1"/>
  <c r="D3003" i="1"/>
  <c r="D2995" i="1"/>
  <c r="D2987" i="1"/>
  <c r="D2979" i="1"/>
  <c r="D2971" i="1"/>
  <c r="D2963" i="1"/>
  <c r="D2955" i="1"/>
  <c r="D2947" i="1"/>
  <c r="D2939" i="1"/>
  <c r="D2931" i="1"/>
  <c r="D2923" i="1"/>
  <c r="D2915" i="1"/>
  <c r="D2907" i="1"/>
  <c r="D2899" i="1"/>
  <c r="D2891" i="1"/>
  <c r="D2883" i="1"/>
  <c r="D2875" i="1"/>
  <c r="D2867" i="1"/>
  <c r="D2859" i="1"/>
  <c r="D2851" i="1"/>
  <c r="D2843" i="1"/>
  <c r="D2835" i="1"/>
  <c r="D2827" i="1"/>
  <c r="D2819" i="1"/>
  <c r="D2811" i="1"/>
  <c r="D2803" i="1"/>
  <c r="D2795" i="1"/>
  <c r="D2787" i="1"/>
  <c r="D2779" i="1"/>
  <c r="D2771" i="1"/>
  <c r="D2763" i="1"/>
  <c r="D2755" i="1"/>
  <c r="D2747" i="1"/>
  <c r="D2739" i="1"/>
  <c r="D2731" i="1"/>
  <c r="D2723" i="1"/>
  <c r="D2715" i="1"/>
  <c r="D2707" i="1"/>
  <c r="D2699" i="1"/>
  <c r="D2691" i="1"/>
  <c r="D2683" i="1"/>
  <c r="D2675" i="1"/>
  <c r="D2667" i="1"/>
  <c r="D2659" i="1"/>
  <c r="D2651" i="1"/>
  <c r="D2643" i="1"/>
  <c r="D2635" i="1"/>
  <c r="D2627" i="1"/>
  <c r="D2619" i="1"/>
  <c r="D2611" i="1"/>
  <c r="D2603" i="1"/>
  <c r="D2595" i="1"/>
  <c r="D2587" i="1"/>
  <c r="D2579" i="1"/>
  <c r="D2571" i="1"/>
  <c r="D2563" i="1"/>
  <c r="D2555" i="1"/>
  <c r="D2547" i="1"/>
  <c r="D2539" i="1"/>
  <c r="D2531" i="1"/>
  <c r="D2523" i="1"/>
  <c r="D2515" i="1"/>
  <c r="D2507" i="1"/>
  <c r="D2499" i="1"/>
  <c r="D2491" i="1"/>
  <c r="D2483" i="1"/>
  <c r="D2475" i="1"/>
  <c r="D2467" i="1"/>
  <c r="D2459" i="1"/>
  <c r="D2451" i="1"/>
  <c r="D2443" i="1"/>
  <c r="D2435" i="1"/>
  <c r="D2427" i="1"/>
  <c r="D2419" i="1"/>
  <c r="D2411" i="1"/>
  <c r="D2403" i="1"/>
  <c r="D2395" i="1"/>
  <c r="D2387" i="1"/>
  <c r="D2379" i="1"/>
  <c r="D2371" i="1"/>
  <c r="D2363" i="1"/>
  <c r="D2355" i="1"/>
  <c r="D2347" i="1"/>
  <c r="D2339" i="1"/>
  <c r="D2331" i="1"/>
  <c r="D2323" i="1"/>
  <c r="D2315" i="1"/>
  <c r="D2307" i="1"/>
  <c r="D2299" i="1"/>
  <c r="D2291" i="1"/>
  <c r="D2283" i="1"/>
  <c r="D2275" i="1"/>
  <c r="D2267" i="1"/>
  <c r="D2259" i="1"/>
  <c r="D2251" i="1"/>
  <c r="D2243" i="1"/>
  <c r="D2235" i="1"/>
  <c r="D2227" i="1"/>
  <c r="D2219" i="1"/>
  <c r="D2211" i="1"/>
  <c r="D2203" i="1"/>
  <c r="D2195" i="1"/>
  <c r="D2187" i="1"/>
  <c r="D2179" i="1"/>
  <c r="D2171" i="1"/>
  <c r="D2163" i="1"/>
  <c r="D2155" i="1"/>
  <c r="D2147" i="1"/>
  <c r="D2139" i="1"/>
  <c r="D2131" i="1"/>
  <c r="D2123" i="1"/>
  <c r="D2115" i="1"/>
  <c r="D2107" i="1"/>
  <c r="D2099" i="1"/>
  <c r="D2091" i="1"/>
  <c r="D2083" i="1"/>
  <c r="D2075" i="1"/>
  <c r="D2067" i="1"/>
  <c r="D2059" i="1"/>
  <c r="D2051" i="1"/>
  <c r="D2043" i="1"/>
  <c r="D2035" i="1"/>
  <c r="D2027" i="1"/>
  <c r="D2019" i="1"/>
  <c r="D2011" i="1"/>
  <c r="D2003" i="1"/>
  <c r="D1995" i="1"/>
  <c r="D1987" i="1"/>
  <c r="D1979" i="1"/>
  <c r="D1971" i="1"/>
  <c r="D1963" i="1"/>
  <c r="D1955" i="1"/>
  <c r="D1947" i="1"/>
  <c r="D1939" i="1"/>
  <c r="D1931" i="1"/>
  <c r="D1923" i="1"/>
  <c r="D1915" i="1"/>
  <c r="D1907" i="1"/>
  <c r="D1899" i="1"/>
  <c r="D1891" i="1"/>
  <c r="D1883" i="1"/>
  <c r="D1875" i="1"/>
  <c r="D1867" i="1"/>
  <c r="D1859" i="1"/>
  <c r="D1851" i="1"/>
  <c r="D1843" i="1"/>
  <c r="D1835" i="1"/>
  <c r="D1827" i="1"/>
  <c r="D1819" i="1"/>
  <c r="D1811" i="1"/>
  <c r="D1803" i="1"/>
  <c r="D1795" i="1"/>
  <c r="D1787" i="1"/>
  <c r="D1779" i="1"/>
  <c r="D1771" i="1"/>
  <c r="D1763" i="1"/>
  <c r="D1755" i="1"/>
  <c r="D1747" i="1"/>
  <c r="D1739" i="1"/>
  <c r="D1731" i="1"/>
  <c r="D1723" i="1"/>
  <c r="D1715" i="1"/>
  <c r="D1707" i="1"/>
  <c r="D1699" i="1"/>
  <c r="D1691" i="1"/>
  <c r="D1683" i="1"/>
  <c r="D1675" i="1"/>
  <c r="D1667" i="1"/>
  <c r="D1659" i="1"/>
  <c r="D1651" i="1"/>
  <c r="D1643" i="1"/>
  <c r="D1635" i="1"/>
  <c r="D1627" i="1"/>
  <c r="D1619" i="1"/>
  <c r="D1611" i="1"/>
  <c r="D1603" i="1"/>
  <c r="D1595" i="1"/>
  <c r="D1587" i="1"/>
  <c r="D1579" i="1"/>
  <c r="D1571" i="1"/>
  <c r="D1563" i="1"/>
  <c r="D1555" i="1"/>
  <c r="D1547" i="1"/>
  <c r="D1539" i="1"/>
  <c r="D1531" i="1"/>
  <c r="D1523" i="1"/>
  <c r="D1515" i="1"/>
  <c r="D1507" i="1"/>
  <c r="D1499" i="1"/>
  <c r="D1491" i="1"/>
  <c r="D1483" i="1"/>
  <c r="D1475" i="1"/>
  <c r="D1467" i="1"/>
  <c r="D1459" i="1"/>
  <c r="D1451" i="1"/>
  <c r="D1443" i="1"/>
  <c r="D1435" i="1"/>
  <c r="D1427" i="1"/>
  <c r="D1419" i="1"/>
  <c r="D1411" i="1"/>
  <c r="D1403" i="1"/>
  <c r="D1395" i="1"/>
  <c r="D1387" i="1"/>
  <c r="D1379" i="1"/>
  <c r="D1371" i="1"/>
  <c r="D1363" i="1"/>
  <c r="D1355" i="1"/>
  <c r="D1347" i="1"/>
  <c r="D1339" i="1"/>
  <c r="D1331" i="1"/>
  <c r="D1323" i="1"/>
  <c r="D1315" i="1"/>
  <c r="D1307" i="1"/>
  <c r="D1299" i="1"/>
  <c r="D1291" i="1"/>
  <c r="D1283" i="1"/>
  <c r="D1275" i="1"/>
  <c r="D1267" i="1"/>
  <c r="D1259" i="1"/>
  <c r="D1251" i="1"/>
  <c r="D1243" i="1"/>
  <c r="D1235" i="1"/>
  <c r="D1227" i="1"/>
  <c r="D1219" i="1"/>
  <c r="D1211" i="1"/>
  <c r="D1203" i="1"/>
  <c r="D1195" i="1"/>
  <c r="D1187" i="1"/>
  <c r="D1179" i="1"/>
  <c r="D1171" i="1"/>
  <c r="D1163" i="1"/>
  <c r="D1155" i="1"/>
  <c r="D1147" i="1"/>
  <c r="D1139" i="1"/>
  <c r="D1131" i="1"/>
  <c r="D1123" i="1"/>
  <c r="D1115" i="1"/>
  <c r="D1107" i="1"/>
  <c r="D1099" i="1"/>
  <c r="D1091" i="1"/>
  <c r="D1083" i="1"/>
  <c r="D1075" i="1"/>
  <c r="D1067" i="1"/>
  <c r="D1059" i="1"/>
  <c r="D1051" i="1"/>
  <c r="D1043" i="1"/>
  <c r="D1035" i="1"/>
  <c r="D1027" i="1"/>
  <c r="D1019" i="1"/>
  <c r="D1011" i="1"/>
  <c r="D1003" i="1"/>
  <c r="D995" i="1"/>
  <c r="D987" i="1"/>
  <c r="D979" i="1"/>
  <c r="D971" i="1"/>
  <c r="D963" i="1"/>
  <c r="D955" i="1"/>
  <c r="D947" i="1"/>
  <c r="D939" i="1"/>
  <c r="D931" i="1"/>
  <c r="D923" i="1"/>
  <c r="D915" i="1"/>
  <c r="D907" i="1"/>
  <c r="D899" i="1"/>
  <c r="D891" i="1"/>
  <c r="D883" i="1"/>
  <c r="D875" i="1"/>
  <c r="D867" i="1"/>
  <c r="D859" i="1"/>
  <c r="D851" i="1"/>
  <c r="D843" i="1"/>
  <c r="D835" i="1"/>
  <c r="D827" i="1"/>
  <c r="D819" i="1"/>
  <c r="D811" i="1"/>
  <c r="D803" i="1"/>
  <c r="D795" i="1"/>
  <c r="D787" i="1"/>
  <c r="D779" i="1"/>
  <c r="D771" i="1"/>
  <c r="D763" i="1"/>
  <c r="D755" i="1"/>
  <c r="D747" i="1"/>
  <c r="D739" i="1"/>
  <c r="D731" i="1"/>
  <c r="D723" i="1"/>
  <c r="D715" i="1"/>
  <c r="D707" i="1"/>
  <c r="D699" i="1"/>
  <c r="D691" i="1"/>
  <c r="D683" i="1"/>
  <c r="D675" i="1"/>
  <c r="D667" i="1"/>
  <c r="D659" i="1"/>
  <c r="D651" i="1"/>
  <c r="D643" i="1"/>
  <c r="D635" i="1"/>
  <c r="D627" i="1"/>
  <c r="D619" i="1"/>
  <c r="D611" i="1"/>
  <c r="D603" i="1"/>
  <c r="D595" i="1"/>
  <c r="D587" i="1"/>
  <c r="D579" i="1"/>
  <c r="D571" i="1"/>
  <c r="D563" i="1"/>
  <c r="D555" i="1"/>
  <c r="D547" i="1"/>
  <c r="D539" i="1"/>
  <c r="D531" i="1"/>
  <c r="D523" i="1"/>
  <c r="D515" i="1"/>
  <c r="D507" i="1"/>
  <c r="D499" i="1"/>
  <c r="D491" i="1"/>
  <c r="D483" i="1"/>
  <c r="D475" i="1"/>
  <c r="D467" i="1"/>
  <c r="D459" i="1"/>
  <c r="D451" i="1"/>
  <c r="D443" i="1"/>
  <c r="D435" i="1"/>
  <c r="D427" i="1"/>
  <c r="D419" i="1"/>
  <c r="D411" i="1"/>
  <c r="D403" i="1"/>
  <c r="D395" i="1"/>
  <c r="D387" i="1"/>
  <c r="D379" i="1"/>
  <c r="D371" i="1"/>
  <c r="D363" i="1"/>
  <c r="D355" i="1"/>
  <c r="D347" i="1"/>
  <c r="D339" i="1"/>
  <c r="D331" i="1"/>
  <c r="D323" i="1"/>
  <c r="D315" i="1"/>
  <c r="D307" i="1"/>
  <c r="D299" i="1"/>
  <c r="D291" i="1"/>
  <c r="D283" i="1"/>
  <c r="D275" i="1"/>
  <c r="D267" i="1"/>
  <c r="D259" i="1"/>
  <c r="D251" i="1"/>
  <c r="D243" i="1"/>
  <c r="D235" i="1"/>
  <c r="D227" i="1"/>
  <c r="D219" i="1"/>
  <c r="D211" i="1"/>
  <c r="D203" i="1"/>
  <c r="D195" i="1"/>
  <c r="D187" i="1"/>
  <c r="D179" i="1"/>
  <c r="D171" i="1"/>
  <c r="D163" i="1"/>
  <c r="D155" i="1"/>
  <c r="D147" i="1"/>
  <c r="D139" i="1"/>
  <c r="D131" i="1"/>
  <c r="D123" i="1"/>
  <c r="D115" i="1"/>
  <c r="D107" i="1"/>
  <c r="D99" i="1"/>
  <c r="D91" i="1"/>
  <c r="D83" i="1"/>
  <c r="D75" i="1"/>
  <c r="D67" i="1"/>
  <c r="D59" i="1"/>
  <c r="D51" i="1"/>
  <c r="D43" i="1"/>
  <c r="D35" i="1"/>
  <c r="D27" i="1"/>
  <c r="D19" i="1"/>
  <c r="D3658" i="1"/>
  <c r="D3650" i="1"/>
  <c r="D3642" i="1"/>
  <c r="D3634" i="1"/>
  <c r="D3626" i="1"/>
  <c r="D3618" i="1"/>
  <c r="D3610" i="1"/>
  <c r="D3602" i="1"/>
  <c r="D3594" i="1"/>
  <c r="D3586" i="1"/>
  <c r="D3578" i="1"/>
  <c r="D3570" i="1"/>
  <c r="D3562" i="1"/>
  <c r="D3554" i="1"/>
  <c r="D3546" i="1"/>
  <c r="D3538" i="1"/>
  <c r="D3530" i="1"/>
  <c r="D3522" i="1"/>
  <c r="D3514" i="1"/>
  <c r="D3506" i="1"/>
  <c r="D3498" i="1"/>
  <c r="D3490" i="1"/>
  <c r="D3482" i="1"/>
  <c r="D3474" i="1"/>
  <c r="D3466" i="1"/>
  <c r="D3458" i="1"/>
  <c r="D3450" i="1"/>
  <c r="D3442" i="1"/>
  <c r="D3434" i="1"/>
  <c r="D3426" i="1"/>
  <c r="D3418" i="1"/>
  <c r="D3410" i="1"/>
  <c r="D3402" i="1"/>
  <c r="D3394" i="1"/>
  <c r="D3386" i="1"/>
  <c r="D3378" i="1"/>
  <c r="D3370" i="1"/>
  <c r="D3362" i="1"/>
  <c r="D3354" i="1"/>
  <c r="D3346" i="1"/>
  <c r="D3338" i="1"/>
  <c r="D3330" i="1"/>
  <c r="D3322" i="1"/>
  <c r="D3314" i="1"/>
  <c r="D3306" i="1"/>
  <c r="D3298" i="1"/>
  <c r="D3290" i="1"/>
  <c r="D3282" i="1"/>
  <c r="D3274" i="1"/>
  <c r="D3266" i="1"/>
  <c r="D3258" i="1"/>
  <c r="D3250" i="1"/>
  <c r="D3242" i="1"/>
  <c r="D3234" i="1"/>
  <c r="D3226" i="1"/>
  <c r="D3218" i="1"/>
  <c r="D3210" i="1"/>
  <c r="D3202" i="1"/>
  <c r="D3194" i="1"/>
  <c r="D3186" i="1"/>
  <c r="D3178" i="1"/>
  <c r="D3170" i="1"/>
  <c r="D3162" i="1"/>
  <c r="D3154" i="1"/>
  <c r="D3146" i="1"/>
  <c r="D3138" i="1"/>
  <c r="D3130" i="1"/>
  <c r="D3122" i="1"/>
  <c r="D3114" i="1"/>
  <c r="D3106" i="1"/>
  <c r="D3098" i="1"/>
  <c r="D3090" i="1"/>
  <c r="D3082" i="1"/>
  <c r="D3074" i="1"/>
  <c r="D3066" i="1"/>
  <c r="D3058" i="1"/>
  <c r="D3050" i="1"/>
  <c r="D3042" i="1"/>
  <c r="D3034" i="1"/>
  <c r="D3026" i="1"/>
  <c r="D3018" i="1"/>
  <c r="D3010" i="1"/>
  <c r="D3002" i="1"/>
  <c r="D2994" i="1"/>
  <c r="D2986" i="1"/>
  <c r="D2978" i="1"/>
  <c r="D2970" i="1"/>
  <c r="D2962" i="1"/>
  <c r="D2954" i="1"/>
  <c r="D2946" i="1"/>
  <c r="D2938" i="1"/>
  <c r="D2930" i="1"/>
  <c r="D2922" i="1"/>
  <c r="D2914" i="1"/>
  <c r="D2906" i="1"/>
  <c r="D2898" i="1"/>
  <c r="D2890" i="1"/>
  <c r="D2882" i="1"/>
  <c r="D2874" i="1"/>
  <c r="D2866" i="1"/>
  <c r="D2858" i="1"/>
  <c r="D2850" i="1"/>
  <c r="D2842" i="1"/>
  <c r="D2834" i="1"/>
  <c r="D2826" i="1"/>
  <c r="D2818" i="1"/>
  <c r="D2810" i="1"/>
  <c r="D2802" i="1"/>
  <c r="D2794" i="1"/>
  <c r="D2786" i="1"/>
  <c r="D2778" i="1"/>
  <c r="D2770" i="1"/>
  <c r="D2762" i="1"/>
  <c r="D2754" i="1"/>
  <c r="D2746" i="1"/>
  <c r="D2738" i="1"/>
  <c r="D2730" i="1"/>
  <c r="D2722" i="1"/>
  <c r="D2714" i="1"/>
  <c r="D2706" i="1"/>
  <c r="D2698" i="1"/>
  <c r="D2690" i="1"/>
  <c r="D2682" i="1"/>
  <c r="D2674" i="1"/>
  <c r="D2666" i="1"/>
  <c r="D2658" i="1"/>
  <c r="D2650" i="1"/>
  <c r="D2642" i="1"/>
  <c r="D2634" i="1"/>
  <c r="D2626" i="1"/>
  <c r="D2618" i="1"/>
  <c r="D2610" i="1"/>
  <c r="D2602" i="1"/>
  <c r="D2594" i="1"/>
  <c r="D2586" i="1"/>
  <c r="D2578" i="1"/>
  <c r="D2570" i="1"/>
  <c r="D2562" i="1"/>
  <c r="D2554" i="1"/>
  <c r="D2546" i="1"/>
  <c r="D2538" i="1"/>
  <c r="D2530" i="1"/>
  <c r="D2522" i="1"/>
  <c r="D2514" i="1"/>
  <c r="D2506" i="1"/>
  <c r="D2498" i="1"/>
  <c r="D2490" i="1"/>
  <c r="D2482" i="1"/>
  <c r="D2474" i="1"/>
  <c r="D2466" i="1"/>
  <c r="D2458" i="1"/>
  <c r="D2450" i="1"/>
  <c r="D2442" i="1"/>
  <c r="D2434" i="1"/>
  <c r="D2426" i="1"/>
  <c r="D2418" i="1"/>
  <c r="D2410" i="1"/>
  <c r="D2402" i="1"/>
  <c r="D2394" i="1"/>
  <c r="D2386" i="1"/>
  <c r="D2378" i="1"/>
  <c r="D2370" i="1"/>
  <c r="D2362" i="1"/>
  <c r="D2354" i="1"/>
  <c r="D2346" i="1"/>
  <c r="D2338" i="1"/>
  <c r="D2330" i="1"/>
  <c r="D2322" i="1"/>
  <c r="D2314" i="1"/>
  <c r="D2306" i="1"/>
  <c r="D2298" i="1"/>
  <c r="D2290" i="1"/>
  <c r="D2282" i="1"/>
  <c r="D2274" i="1"/>
  <c r="D2266" i="1"/>
  <c r="D2258" i="1"/>
  <c r="D2250" i="1"/>
  <c r="D2242" i="1"/>
  <c r="D2234" i="1"/>
  <c r="D2226" i="1"/>
  <c r="D2218" i="1"/>
  <c r="D2210" i="1"/>
  <c r="D2202" i="1"/>
  <c r="D2194" i="1"/>
  <c r="D2186" i="1"/>
  <c r="D2178" i="1"/>
  <c r="D2170" i="1"/>
  <c r="D2162" i="1"/>
  <c r="D2154" i="1"/>
  <c r="D2146" i="1"/>
  <c r="D2138" i="1"/>
  <c r="D2130" i="1"/>
  <c r="D2122" i="1"/>
  <c r="D2114" i="1"/>
  <c r="D2106" i="1"/>
  <c r="D2098" i="1"/>
  <c r="D2090" i="1"/>
  <c r="D2082" i="1"/>
  <c r="D2074" i="1"/>
  <c r="D2066" i="1"/>
  <c r="D2058" i="1"/>
  <c r="D2050" i="1"/>
  <c r="D2042" i="1"/>
  <c r="D2034" i="1"/>
  <c r="D2026" i="1"/>
  <c r="D2018" i="1"/>
  <c r="D2010" i="1"/>
  <c r="D2002" i="1"/>
  <c r="D1994" i="1"/>
  <c r="D1986" i="1"/>
  <c r="D1978" i="1"/>
  <c r="D1970" i="1"/>
  <c r="D1962" i="1"/>
  <c r="D1954" i="1"/>
  <c r="D1946" i="1"/>
  <c r="D1938" i="1"/>
  <c r="D1930" i="1"/>
  <c r="D1922" i="1"/>
  <c r="D1914" i="1"/>
  <c r="D1906" i="1"/>
  <c r="D1898" i="1"/>
  <c r="D1890" i="1"/>
  <c r="D1882" i="1"/>
  <c r="D1874" i="1"/>
  <c r="D1866" i="1"/>
  <c r="D1858" i="1"/>
  <c r="D1850" i="1"/>
  <c r="D1842" i="1"/>
  <c r="D1834" i="1"/>
  <c r="D1826" i="1"/>
  <c r="D1818" i="1"/>
  <c r="D1810" i="1"/>
  <c r="D1802" i="1"/>
  <c r="D1794" i="1"/>
  <c r="D1786" i="1"/>
  <c r="D1778" i="1"/>
  <c r="D1770" i="1"/>
  <c r="D1762" i="1"/>
  <c r="D1754" i="1"/>
  <c r="D1746" i="1"/>
  <c r="D1738" i="1"/>
  <c r="D1730" i="1"/>
  <c r="D1722" i="1"/>
  <c r="D1714" i="1"/>
  <c r="D1706" i="1"/>
  <c r="D1698" i="1"/>
  <c r="D1690" i="1"/>
  <c r="D1682" i="1"/>
  <c r="D1674" i="1"/>
  <c r="D1666" i="1"/>
  <c r="D1658" i="1"/>
  <c r="D1650" i="1"/>
  <c r="D1642" i="1"/>
  <c r="D1634" i="1"/>
  <c r="D1626" i="1"/>
  <c r="D1618" i="1"/>
  <c r="D1610" i="1"/>
  <c r="D1602" i="1"/>
  <c r="D1594" i="1"/>
  <c r="D1586" i="1"/>
  <c r="D1578" i="1"/>
  <c r="D1570" i="1"/>
  <c r="D1562" i="1"/>
  <c r="D1554" i="1"/>
  <c r="D1546" i="1"/>
  <c r="D1538" i="1"/>
  <c r="D1530" i="1"/>
  <c r="D1522" i="1"/>
  <c r="D1514" i="1"/>
  <c r="D1506" i="1"/>
  <c r="D1498" i="1"/>
  <c r="D1490" i="1"/>
  <c r="D1482" i="1"/>
  <c r="D1474" i="1"/>
  <c r="D1466" i="1"/>
  <c r="D1458" i="1"/>
  <c r="D1450" i="1"/>
  <c r="D1442" i="1"/>
  <c r="D1434" i="1"/>
  <c r="D1426" i="1"/>
  <c r="D1418" i="1"/>
  <c r="D1410" i="1"/>
  <c r="D1402" i="1"/>
  <c r="D1394" i="1"/>
  <c r="D1386" i="1"/>
  <c r="D1378" i="1"/>
  <c r="D1370" i="1"/>
  <c r="D1362" i="1"/>
  <c r="D1354" i="1"/>
  <c r="D1346" i="1"/>
  <c r="D1338" i="1"/>
  <c r="D1330" i="1"/>
  <c r="D1322" i="1"/>
  <c r="D1314" i="1"/>
  <c r="D1306" i="1"/>
  <c r="D1298" i="1"/>
  <c r="D1290" i="1"/>
  <c r="D1282" i="1"/>
  <c r="D1274" i="1"/>
  <c r="D1266" i="1"/>
  <c r="D1258" i="1"/>
  <c r="D1250" i="1"/>
  <c r="D1242" i="1"/>
  <c r="D1234" i="1"/>
  <c r="D1226" i="1"/>
  <c r="D1218" i="1"/>
  <c r="D1210" i="1"/>
  <c r="D1202" i="1"/>
  <c r="D1194" i="1"/>
  <c r="D1186" i="1"/>
  <c r="D1178" i="1"/>
  <c r="D1170" i="1"/>
  <c r="D1162" i="1"/>
  <c r="D1154" i="1"/>
  <c r="D1146" i="1"/>
  <c r="D1138" i="1"/>
  <c r="D1130" i="1"/>
  <c r="D1122" i="1"/>
  <c r="D1114" i="1"/>
  <c r="D1106" i="1"/>
  <c r="D1098" i="1"/>
  <c r="D1090" i="1"/>
  <c r="D1082" i="1"/>
  <c r="D1074" i="1"/>
  <c r="D1066" i="1"/>
  <c r="D1058" i="1"/>
  <c r="D1050" i="1"/>
  <c r="D1042" i="1"/>
  <c r="D1034" i="1"/>
  <c r="D1026" i="1"/>
  <c r="D1018" i="1"/>
  <c r="D1010" i="1"/>
  <c r="D1002" i="1"/>
  <c r="D994" i="1"/>
  <c r="D986" i="1"/>
  <c r="D978" i="1"/>
  <c r="D970" i="1"/>
  <c r="D962" i="1"/>
  <c r="D954" i="1"/>
  <c r="D946" i="1"/>
  <c r="D938" i="1"/>
  <c r="D930" i="1"/>
  <c r="D922" i="1"/>
  <c r="D914" i="1"/>
  <c r="D906" i="1"/>
  <c r="D898" i="1"/>
  <c r="D890" i="1"/>
  <c r="D882" i="1"/>
  <c r="D874" i="1"/>
  <c r="D866" i="1"/>
  <c r="D858" i="1"/>
  <c r="D850" i="1"/>
  <c r="D842" i="1"/>
  <c r="D834" i="1"/>
  <c r="D826" i="1"/>
  <c r="D818" i="1"/>
  <c r="D810" i="1"/>
  <c r="D802" i="1"/>
  <c r="D794" i="1"/>
  <c r="D786" i="1"/>
  <c r="D778" i="1"/>
  <c r="D770" i="1"/>
  <c r="D762" i="1"/>
  <c r="D754" i="1"/>
  <c r="D746" i="1"/>
  <c r="D738" i="1"/>
  <c r="D730" i="1"/>
  <c r="D722" i="1"/>
  <c r="D714" i="1"/>
  <c r="D706" i="1"/>
  <c r="D698" i="1"/>
  <c r="D690" i="1"/>
  <c r="D682" i="1"/>
  <c r="D674" i="1"/>
  <c r="D666" i="1"/>
  <c r="D658" i="1"/>
  <c r="D650" i="1"/>
  <c r="D642" i="1"/>
  <c r="D634" i="1"/>
  <c r="D626" i="1"/>
  <c r="D618" i="1"/>
  <c r="D610" i="1"/>
  <c r="D602" i="1"/>
  <c r="D594" i="1"/>
  <c r="D586" i="1"/>
  <c r="D578" i="1"/>
  <c r="D570" i="1"/>
  <c r="D562" i="1"/>
  <c r="D554" i="1"/>
  <c r="D546" i="1"/>
  <c r="D538" i="1"/>
  <c r="D530" i="1"/>
  <c r="D522" i="1"/>
  <c r="D514" i="1"/>
  <c r="D506" i="1"/>
  <c r="D498" i="1"/>
  <c r="D490" i="1"/>
  <c r="D482" i="1"/>
  <c r="D474" i="1"/>
  <c r="D466" i="1"/>
  <c r="D458" i="1"/>
  <c r="D450" i="1"/>
  <c r="D442" i="1"/>
  <c r="D434" i="1"/>
  <c r="D426" i="1"/>
  <c r="D418" i="1"/>
  <c r="D410" i="1"/>
  <c r="D402" i="1"/>
  <c r="D394" i="1"/>
  <c r="D386" i="1"/>
  <c r="D378" i="1"/>
  <c r="D370" i="1"/>
  <c r="D362" i="1"/>
  <c r="D354" i="1"/>
  <c r="D346" i="1"/>
  <c r="D338" i="1"/>
  <c r="D330" i="1"/>
  <c r="D322" i="1"/>
  <c r="D314" i="1"/>
  <c r="D306" i="1"/>
  <c r="D298" i="1"/>
  <c r="D290" i="1"/>
  <c r="D282" i="1"/>
  <c r="D274" i="1"/>
  <c r="D266" i="1"/>
  <c r="D258" i="1"/>
  <c r="D250" i="1"/>
  <c r="D242" i="1"/>
  <c r="D234" i="1"/>
  <c r="D226" i="1"/>
  <c r="D218" i="1"/>
  <c r="D210" i="1"/>
  <c r="D202" i="1"/>
  <c r="D194" i="1"/>
  <c r="D186" i="1"/>
  <c r="D178" i="1"/>
  <c r="D170" i="1"/>
  <c r="D162" i="1"/>
  <c r="D154" i="1"/>
  <c r="D146" i="1"/>
  <c r="D138" i="1"/>
  <c r="D130" i="1"/>
  <c r="D122" i="1"/>
  <c r="D114" i="1"/>
  <c r="D106" i="1"/>
  <c r="D98" i="1"/>
  <c r="D90" i="1"/>
  <c r="D82" i="1"/>
  <c r="D74" i="1"/>
  <c r="D66" i="1"/>
  <c r="D58" i="1"/>
  <c r="D50" i="1"/>
  <c r="D42" i="1"/>
  <c r="D34" i="1"/>
  <c r="D26" i="1"/>
  <c r="D18" i="1"/>
  <c r="D3665" i="1"/>
  <c r="D3657" i="1"/>
  <c r="D3649" i="1"/>
  <c r="D3641" i="1"/>
  <c r="D3633" i="1"/>
  <c r="D3625" i="1"/>
  <c r="D3617" i="1"/>
  <c r="D3609" i="1"/>
  <c r="D3601" i="1"/>
  <c r="D3593" i="1"/>
  <c r="D3585" i="1"/>
  <c r="D3577" i="1"/>
  <c r="D3569" i="1"/>
  <c r="D3561" i="1"/>
  <c r="D3553" i="1"/>
  <c r="D3545" i="1"/>
  <c r="D3537" i="1"/>
  <c r="D3529" i="1"/>
  <c r="D3521" i="1"/>
  <c r="D3513" i="1"/>
  <c r="D3505" i="1"/>
  <c r="D3497" i="1"/>
  <c r="D3489" i="1"/>
  <c r="D3481" i="1"/>
  <c r="D3473" i="1"/>
  <c r="D3465" i="1"/>
  <c r="D3457" i="1"/>
  <c r="D3449" i="1"/>
  <c r="D3441" i="1"/>
  <c r="D3433" i="1"/>
  <c r="D3425" i="1"/>
  <c r="D3417" i="1"/>
  <c r="D3409" i="1"/>
  <c r="D3401" i="1"/>
  <c r="D3393" i="1"/>
  <c r="D3385" i="1"/>
  <c r="D3377" i="1"/>
  <c r="D3369" i="1"/>
  <c r="D3361" i="1"/>
  <c r="D3353" i="1"/>
  <c r="D3345" i="1"/>
  <c r="D3337" i="1"/>
  <c r="D3329" i="1"/>
  <c r="D3321" i="1"/>
  <c r="D3313" i="1"/>
  <c r="D3305" i="1"/>
  <c r="D3297" i="1"/>
  <c r="D3289" i="1"/>
  <c r="D3281" i="1"/>
  <c r="D3273" i="1"/>
  <c r="D3265" i="1"/>
  <c r="D3257" i="1"/>
  <c r="D3249" i="1"/>
  <c r="D3241" i="1"/>
  <c r="D3233" i="1"/>
  <c r="D3225" i="1"/>
  <c r="D3217" i="1"/>
  <c r="D3209" i="1"/>
  <c r="D3201" i="1"/>
  <c r="D3193" i="1"/>
  <c r="D3185" i="1"/>
  <c r="D3177" i="1"/>
  <c r="D3169" i="1"/>
  <c r="D3161" i="1"/>
  <c r="D3153" i="1"/>
  <c r="D3145" i="1"/>
  <c r="D3137" i="1"/>
  <c r="D3129" i="1"/>
  <c r="D3121" i="1"/>
  <c r="D3113" i="1"/>
  <c r="D3105" i="1"/>
  <c r="D3097" i="1"/>
  <c r="D3089" i="1"/>
  <c r="D3081" i="1"/>
  <c r="D3073" i="1"/>
  <c r="D3065" i="1"/>
  <c r="D3057" i="1"/>
  <c r="D3049" i="1"/>
  <c r="D3041" i="1"/>
  <c r="D3033" i="1"/>
  <c r="D3025" i="1"/>
  <c r="D3017" i="1"/>
  <c r="D3009" i="1"/>
  <c r="D3001" i="1"/>
  <c r="D2993" i="1"/>
  <c r="D2985" i="1"/>
  <c r="D2977" i="1"/>
  <c r="D2969" i="1"/>
  <c r="D2961" i="1"/>
  <c r="D2953" i="1"/>
  <c r="D2945" i="1"/>
  <c r="D2937" i="1"/>
  <c r="D2929" i="1"/>
  <c r="D2921" i="1"/>
  <c r="D2913" i="1"/>
  <c r="D2905" i="1"/>
  <c r="D2897" i="1"/>
  <c r="D2889" i="1"/>
  <c r="D2881" i="1"/>
  <c r="D2873" i="1"/>
  <c r="D2865" i="1"/>
  <c r="D2857" i="1"/>
  <c r="D2849" i="1"/>
  <c r="D2841" i="1"/>
  <c r="D2833" i="1"/>
  <c r="D2825" i="1"/>
  <c r="D2817" i="1"/>
  <c r="D2809" i="1"/>
  <c r="D2801" i="1"/>
  <c r="D2793" i="1"/>
  <c r="D2785" i="1"/>
  <c r="D2777" i="1"/>
  <c r="D2769" i="1"/>
  <c r="D2761" i="1"/>
  <c r="D2753" i="1"/>
  <c r="D2745" i="1"/>
  <c r="D2737" i="1"/>
  <c r="D2729" i="1"/>
  <c r="D2721" i="1"/>
  <c r="D2713" i="1"/>
  <c r="D2705" i="1"/>
  <c r="D2697" i="1"/>
  <c r="D2689" i="1"/>
  <c r="D2681" i="1"/>
  <c r="D2673" i="1"/>
  <c r="D2665" i="1"/>
  <c r="D2657" i="1"/>
  <c r="D2649" i="1"/>
  <c r="D2641" i="1"/>
  <c r="D2633" i="1"/>
  <c r="D2625" i="1"/>
  <c r="D2617" i="1"/>
  <c r="D2609" i="1"/>
  <c r="D2601" i="1"/>
  <c r="D2593" i="1"/>
  <c r="D2585" i="1"/>
  <c r="D2577" i="1"/>
  <c r="D2569" i="1"/>
  <c r="D2561" i="1"/>
  <c r="D2553" i="1"/>
  <c r="D2545" i="1"/>
  <c r="D2537" i="1"/>
  <c r="D2529" i="1"/>
  <c r="D2521" i="1"/>
  <c r="D2513" i="1"/>
  <c r="D2505" i="1"/>
  <c r="D2497" i="1"/>
  <c r="D2489" i="1"/>
  <c r="D2481" i="1"/>
  <c r="D2473" i="1"/>
  <c r="D2465" i="1"/>
  <c r="D2457" i="1"/>
  <c r="D2449" i="1"/>
  <c r="D2441" i="1"/>
  <c r="D2433" i="1"/>
  <c r="D2425" i="1"/>
  <c r="D2417" i="1"/>
  <c r="D2409" i="1"/>
  <c r="D2401" i="1"/>
  <c r="D2393" i="1"/>
  <c r="D2385" i="1"/>
  <c r="D2377" i="1"/>
  <c r="D2369" i="1"/>
  <c r="D2361" i="1"/>
  <c r="D2353" i="1"/>
  <c r="D2345" i="1"/>
  <c r="D2337" i="1"/>
  <c r="D2329" i="1"/>
  <c r="D2321" i="1"/>
  <c r="D2313" i="1"/>
  <c r="D2305" i="1"/>
  <c r="D2297" i="1"/>
  <c r="D2289" i="1"/>
  <c r="D2281" i="1"/>
  <c r="D2273" i="1"/>
  <c r="D2265" i="1"/>
  <c r="D2257" i="1"/>
  <c r="D2249" i="1"/>
  <c r="D2241" i="1"/>
  <c r="D2233" i="1"/>
  <c r="D2225" i="1"/>
  <c r="D2217" i="1"/>
  <c r="D2209" i="1"/>
  <c r="D2201" i="1"/>
  <c r="D2193" i="1"/>
  <c r="D2185" i="1"/>
  <c r="D2177" i="1"/>
  <c r="D2169" i="1"/>
  <c r="D2161" i="1"/>
  <c r="D2153" i="1"/>
  <c r="D2145" i="1"/>
  <c r="D2137" i="1"/>
  <c r="D2129" i="1"/>
  <c r="D2121" i="1"/>
  <c r="D2113" i="1"/>
  <c r="D2105" i="1"/>
  <c r="D2097" i="1"/>
  <c r="D2089" i="1"/>
  <c r="D2081" i="1"/>
  <c r="D2073" i="1"/>
  <c r="D2065" i="1"/>
  <c r="D2057" i="1"/>
  <c r="D2049" i="1"/>
  <c r="D2041" i="1"/>
  <c r="D2033" i="1"/>
  <c r="D2025" i="1"/>
  <c r="D2017" i="1"/>
  <c r="D2009" i="1"/>
  <c r="D2001" i="1"/>
  <c r="D1993" i="1"/>
  <c r="D1985" i="1"/>
  <c r="D1977" i="1"/>
  <c r="D1969" i="1"/>
  <c r="D1961" i="1"/>
  <c r="D1953" i="1"/>
  <c r="D1945" i="1"/>
  <c r="D1937" i="1"/>
  <c r="D1929" i="1"/>
  <c r="D1921" i="1"/>
  <c r="D1913" i="1"/>
  <c r="D1905" i="1"/>
  <c r="D1897" i="1"/>
  <c r="D1889" i="1"/>
  <c r="D1881" i="1"/>
  <c r="D1873" i="1"/>
  <c r="D1865" i="1"/>
  <c r="D1857" i="1"/>
  <c r="D1849" i="1"/>
  <c r="D1841" i="1"/>
  <c r="D1833" i="1"/>
  <c r="D1825" i="1"/>
  <c r="D1817" i="1"/>
  <c r="D1809" i="1"/>
  <c r="D1801" i="1"/>
  <c r="D1793" i="1"/>
  <c r="D1785" i="1"/>
  <c r="D1777" i="1"/>
  <c r="D1769" i="1"/>
  <c r="D1761" i="1"/>
  <c r="D1753" i="1"/>
  <c r="D1745" i="1"/>
  <c r="D1737" i="1"/>
  <c r="D1729" i="1"/>
  <c r="D1721" i="1"/>
  <c r="D1713" i="1"/>
  <c r="D1705" i="1"/>
  <c r="D1697" i="1"/>
  <c r="D1689" i="1"/>
  <c r="D1681" i="1"/>
  <c r="D1673" i="1"/>
  <c r="D1665" i="1"/>
  <c r="D1657" i="1"/>
  <c r="D1649" i="1"/>
  <c r="D1641" i="1"/>
  <c r="D1633" i="1"/>
  <c r="D1625" i="1"/>
  <c r="D1617" i="1"/>
  <c r="D1609" i="1"/>
  <c r="D1601" i="1"/>
  <c r="D1593" i="1"/>
  <c r="D1585" i="1"/>
  <c r="D1577" i="1"/>
  <c r="D1569" i="1"/>
  <c r="D1561" i="1"/>
  <c r="D1553" i="1"/>
  <c r="D1545" i="1"/>
  <c r="D1537" i="1"/>
  <c r="D1529" i="1"/>
  <c r="D1521" i="1"/>
  <c r="D1513" i="1"/>
  <c r="D1505" i="1"/>
  <c r="D1497" i="1"/>
  <c r="D1489" i="1"/>
  <c r="D1481" i="1"/>
  <c r="D1473" i="1"/>
  <c r="D1465" i="1"/>
  <c r="D1457" i="1"/>
  <c r="D1449" i="1"/>
  <c r="D1441" i="1"/>
  <c r="D1433" i="1"/>
  <c r="D1425" i="1"/>
  <c r="D1417" i="1"/>
  <c r="D1409" i="1"/>
  <c r="D1401" i="1"/>
  <c r="D1393" i="1"/>
  <c r="D1385" i="1"/>
  <c r="D1377" i="1"/>
  <c r="D1369" i="1"/>
  <c r="D1361" i="1"/>
  <c r="D1353" i="1"/>
  <c r="D1345" i="1"/>
  <c r="D1337" i="1"/>
  <c r="D1329" i="1"/>
  <c r="D1321" i="1"/>
  <c r="D1313" i="1"/>
  <c r="D1305" i="1"/>
  <c r="D1297" i="1"/>
  <c r="D1289" i="1"/>
  <c r="D1281" i="1"/>
  <c r="D1273" i="1"/>
  <c r="D1265" i="1"/>
  <c r="D1257" i="1"/>
  <c r="D1249" i="1"/>
  <c r="D1241" i="1"/>
  <c r="D1233" i="1"/>
  <c r="D1225" i="1"/>
  <c r="D1217" i="1"/>
  <c r="D1209" i="1"/>
  <c r="D1201" i="1"/>
  <c r="D1193" i="1"/>
  <c r="D1185" i="1"/>
  <c r="D1177" i="1"/>
  <c r="D1169" i="1"/>
  <c r="D1161" i="1"/>
  <c r="D1153" i="1"/>
  <c r="D1145" i="1"/>
  <c r="D1137" i="1"/>
  <c r="D1129" i="1"/>
  <c r="D1121" i="1"/>
  <c r="D1113" i="1"/>
  <c r="D1105" i="1"/>
  <c r="D1097" i="1"/>
  <c r="D1089" i="1"/>
  <c r="D1081" i="1"/>
  <c r="D1073" i="1"/>
  <c r="D1065" i="1"/>
  <c r="D1057" i="1"/>
  <c r="D1049" i="1"/>
  <c r="D1041" i="1"/>
  <c r="D1033" i="1"/>
  <c r="D1025" i="1"/>
  <c r="D1017" i="1"/>
  <c r="D1009" i="1"/>
  <c r="D1001" i="1"/>
  <c r="D993" i="1"/>
  <c r="D985" i="1"/>
  <c r="D977" i="1"/>
  <c r="D969" i="1"/>
  <c r="D961" i="1"/>
  <c r="D953" i="1"/>
  <c r="D945" i="1"/>
  <c r="D937" i="1"/>
  <c r="D929" i="1"/>
  <c r="D921" i="1"/>
  <c r="D913" i="1"/>
  <c r="D905" i="1"/>
  <c r="D897" i="1"/>
  <c r="D889" i="1"/>
  <c r="D881" i="1"/>
  <c r="D873" i="1"/>
  <c r="D865" i="1"/>
  <c r="D857" i="1"/>
  <c r="D849" i="1"/>
  <c r="D841" i="1"/>
  <c r="D833" i="1"/>
  <c r="D825" i="1"/>
  <c r="D817" i="1"/>
  <c r="D809" i="1"/>
  <c r="D801" i="1"/>
  <c r="D793" i="1"/>
  <c r="D785" i="1"/>
  <c r="D777" i="1"/>
  <c r="D769" i="1"/>
  <c r="D761" i="1"/>
  <c r="D753" i="1"/>
  <c r="D745" i="1"/>
  <c r="D737" i="1"/>
  <c r="D729" i="1"/>
  <c r="D721" i="1"/>
  <c r="D713" i="1"/>
  <c r="D705" i="1"/>
  <c r="D697" i="1"/>
  <c r="D689" i="1"/>
  <c r="D681" i="1"/>
  <c r="D673" i="1"/>
  <c r="D665" i="1"/>
  <c r="D657" i="1"/>
  <c r="D649" i="1"/>
  <c r="D641" i="1"/>
  <c r="D633" i="1"/>
  <c r="D625" i="1"/>
  <c r="D617" i="1"/>
  <c r="D609" i="1"/>
  <c r="D601" i="1"/>
  <c r="D593" i="1"/>
  <c r="D585" i="1"/>
  <c r="D577" i="1"/>
  <c r="D569" i="1"/>
  <c r="D561" i="1"/>
  <c r="D553" i="1"/>
  <c r="D545" i="1"/>
  <c r="D537" i="1"/>
  <c r="D529" i="1"/>
  <c r="D521" i="1"/>
  <c r="D513" i="1"/>
  <c r="D505" i="1"/>
  <c r="D497" i="1"/>
  <c r="D489" i="1"/>
  <c r="D481" i="1"/>
  <c r="D473" i="1"/>
  <c r="D465" i="1"/>
  <c r="D457" i="1"/>
  <c r="D449" i="1"/>
  <c r="D441" i="1"/>
  <c r="D433" i="1"/>
  <c r="D425" i="1"/>
  <c r="D417" i="1"/>
  <c r="D409" i="1"/>
  <c r="D401" i="1"/>
  <c r="D393" i="1"/>
  <c r="D385" i="1"/>
  <c r="D377" i="1"/>
  <c r="D369" i="1"/>
  <c r="D361" i="1"/>
  <c r="D353" i="1"/>
  <c r="D345" i="1"/>
  <c r="D337" i="1"/>
  <c r="D329" i="1"/>
  <c r="D321" i="1"/>
  <c r="D313" i="1"/>
  <c r="D305" i="1"/>
  <c r="D297" i="1"/>
  <c r="D289" i="1"/>
  <c r="D281" i="1"/>
  <c r="D273" i="1"/>
  <c r="D265" i="1"/>
  <c r="D257" i="1"/>
  <c r="D249" i="1"/>
  <c r="D241" i="1"/>
  <c r="D233" i="1"/>
  <c r="D225" i="1"/>
  <c r="D217" i="1"/>
  <c r="D209" i="1"/>
  <c r="D201" i="1"/>
  <c r="D193" i="1"/>
  <c r="D185" i="1"/>
  <c r="D177" i="1"/>
  <c r="D169" i="1"/>
  <c r="D161" i="1"/>
  <c r="D153" i="1"/>
  <c r="D145" i="1"/>
  <c r="D137" i="1"/>
  <c r="D129" i="1"/>
  <c r="D121" i="1"/>
  <c r="D113" i="1"/>
  <c r="D105" i="1"/>
  <c r="D97" i="1"/>
  <c r="D89" i="1"/>
  <c r="D81" i="1"/>
  <c r="D73" i="1"/>
  <c r="D65" i="1"/>
  <c r="D57" i="1"/>
  <c r="D49" i="1"/>
  <c r="D41" i="1"/>
  <c r="D33" i="1"/>
  <c r="D25" i="1"/>
  <c r="D17" i="1"/>
  <c r="D3664" i="1"/>
  <c r="D3656" i="1"/>
  <c r="D3648" i="1"/>
  <c r="D3640" i="1"/>
  <c r="D3632" i="1"/>
  <c r="D3624" i="1"/>
  <c r="D3616" i="1"/>
  <c r="D3608" i="1"/>
  <c r="D3600" i="1"/>
  <c r="D3592" i="1"/>
  <c r="D3584" i="1"/>
  <c r="D3576" i="1"/>
  <c r="D3568" i="1"/>
  <c r="D3560" i="1"/>
  <c r="D3552" i="1"/>
  <c r="D3544" i="1"/>
  <c r="D3536" i="1"/>
  <c r="D3528" i="1"/>
  <c r="D3520" i="1"/>
  <c r="D3512" i="1"/>
  <c r="D3504" i="1"/>
  <c r="D3496" i="1"/>
  <c r="D3488" i="1"/>
  <c r="D3480" i="1"/>
  <c r="D3472" i="1"/>
  <c r="D3464" i="1"/>
  <c r="D3456" i="1"/>
  <c r="D3448" i="1"/>
  <c r="D3440" i="1"/>
  <c r="D3432" i="1"/>
  <c r="D3424" i="1"/>
  <c r="D3416" i="1"/>
  <c r="D3408" i="1"/>
  <c r="D3400" i="1"/>
  <c r="D3392" i="1"/>
  <c r="D3384" i="1"/>
  <c r="D3376" i="1"/>
  <c r="D3368" i="1"/>
  <c r="D3360" i="1"/>
  <c r="D3352" i="1"/>
  <c r="D3344" i="1"/>
  <c r="D3336" i="1"/>
  <c r="D3328" i="1"/>
  <c r="D3320" i="1"/>
  <c r="D3312" i="1"/>
  <c r="D3304" i="1"/>
  <c r="D3296" i="1"/>
  <c r="D3288" i="1"/>
  <c r="D3280" i="1"/>
  <c r="D3272" i="1"/>
  <c r="D3264" i="1"/>
  <c r="D3256" i="1"/>
  <c r="D3248" i="1"/>
  <c r="D3240" i="1"/>
  <c r="D3232" i="1"/>
  <c r="D3224" i="1"/>
  <c r="D3216" i="1"/>
  <c r="D3208" i="1"/>
  <c r="D3200" i="1"/>
  <c r="D3192" i="1"/>
  <c r="D3184" i="1"/>
  <c r="D3176" i="1"/>
  <c r="D3168" i="1"/>
  <c r="D3160" i="1"/>
  <c r="D3152" i="1"/>
  <c r="D3144" i="1"/>
  <c r="D3136" i="1"/>
  <c r="D3128" i="1"/>
  <c r="D3120" i="1"/>
  <c r="D3112" i="1"/>
  <c r="D3104" i="1"/>
  <c r="D3096" i="1"/>
  <c r="D3088" i="1"/>
  <c r="D3080" i="1"/>
  <c r="D3072" i="1"/>
  <c r="D3064" i="1"/>
  <c r="D3056" i="1"/>
  <c r="D3048" i="1"/>
  <c r="D3040" i="1"/>
  <c r="D3032" i="1"/>
  <c r="D3024" i="1"/>
  <c r="D3016" i="1"/>
  <c r="D3008" i="1"/>
  <c r="D3000" i="1"/>
  <c r="D2992" i="1"/>
  <c r="D2984" i="1"/>
  <c r="D2976" i="1"/>
  <c r="D2968" i="1"/>
  <c r="D2960" i="1"/>
  <c r="D2952" i="1"/>
  <c r="D2944" i="1"/>
  <c r="D2936" i="1"/>
  <c r="D2928" i="1"/>
  <c r="D2920" i="1"/>
  <c r="D2912" i="1"/>
  <c r="D2904" i="1"/>
  <c r="D2896" i="1"/>
  <c r="D2888" i="1"/>
  <c r="D2880" i="1"/>
  <c r="D2872" i="1"/>
  <c r="D2864" i="1"/>
  <c r="D2856" i="1"/>
  <c r="D2848" i="1"/>
  <c r="D2840" i="1"/>
  <c r="D2832" i="1"/>
  <c r="D2824" i="1"/>
  <c r="D2816" i="1"/>
  <c r="D2808" i="1"/>
  <c r="D2800" i="1"/>
  <c r="D2792" i="1"/>
  <c r="D2784" i="1"/>
  <c r="D2776" i="1"/>
  <c r="D2768" i="1"/>
  <c r="D2760" i="1"/>
  <c r="D2752" i="1"/>
  <c r="D2744" i="1"/>
  <c r="D2736" i="1"/>
  <c r="D2728" i="1"/>
  <c r="D2720" i="1"/>
  <c r="D2712" i="1"/>
  <c r="D2704" i="1"/>
  <c r="D2696" i="1"/>
  <c r="D2688" i="1"/>
  <c r="D2680" i="1"/>
  <c r="D2672" i="1"/>
  <c r="D2664" i="1"/>
  <c r="D2656" i="1"/>
  <c r="D2648" i="1"/>
  <c r="D2640" i="1"/>
  <c r="D2632" i="1"/>
  <c r="D2624" i="1"/>
  <c r="D2616" i="1"/>
  <c r="D2608" i="1"/>
  <c r="D2600" i="1"/>
  <c r="D2592" i="1"/>
  <c r="D2584" i="1"/>
  <c r="D2576" i="1"/>
  <c r="D2568" i="1"/>
  <c r="D2560" i="1"/>
  <c r="D2552" i="1"/>
  <c r="D2544" i="1"/>
  <c r="D2536" i="1"/>
  <c r="D2528" i="1"/>
  <c r="D2520" i="1"/>
  <c r="D2512" i="1"/>
  <c r="D2504" i="1"/>
  <c r="D2496" i="1"/>
  <c r="D2488" i="1"/>
  <c r="D2480" i="1"/>
  <c r="D2472" i="1"/>
  <c r="D2464" i="1"/>
  <c r="D2456" i="1"/>
  <c r="D2448" i="1"/>
  <c r="D2440" i="1"/>
  <c r="D2432" i="1"/>
  <c r="D2424" i="1"/>
  <c r="D2416" i="1"/>
  <c r="D2408" i="1"/>
  <c r="D2400" i="1"/>
  <c r="D2392" i="1"/>
  <c r="D2384" i="1"/>
  <c r="D2376" i="1"/>
  <c r="D2368" i="1"/>
  <c r="D2360" i="1"/>
  <c r="D2352" i="1"/>
  <c r="D2344" i="1"/>
  <c r="D2336" i="1"/>
  <c r="D2328" i="1"/>
  <c r="D2320" i="1"/>
  <c r="D2312" i="1"/>
  <c r="D2304" i="1"/>
  <c r="D2296" i="1"/>
  <c r="D2288" i="1"/>
  <c r="D2280" i="1"/>
  <c r="D2272" i="1"/>
  <c r="D2264" i="1"/>
  <c r="D2256" i="1"/>
  <c r="D2248" i="1"/>
  <c r="D2240" i="1"/>
  <c r="D2232" i="1"/>
  <c r="D2224" i="1"/>
  <c r="D2216" i="1"/>
  <c r="D2208" i="1"/>
  <c r="D2200" i="1"/>
  <c r="D2192" i="1"/>
  <c r="D2184" i="1"/>
  <c r="D2176" i="1"/>
  <c r="D2168" i="1"/>
  <c r="D2160" i="1"/>
  <c r="D2152" i="1"/>
  <c r="D2144" i="1"/>
  <c r="D2136" i="1"/>
  <c r="D2128" i="1"/>
  <c r="D2120" i="1"/>
  <c r="D2112" i="1"/>
  <c r="D2104" i="1"/>
  <c r="D2096" i="1"/>
  <c r="D2088" i="1"/>
  <c r="D2080" i="1"/>
  <c r="D2072" i="1"/>
  <c r="D2064" i="1"/>
  <c r="D2056" i="1"/>
  <c r="D2048" i="1"/>
  <c r="D2040" i="1"/>
  <c r="D2032" i="1"/>
  <c r="D2024" i="1"/>
  <c r="D2016" i="1"/>
  <c r="D2008" i="1"/>
  <c r="D2000" i="1"/>
  <c r="D1992" i="1"/>
  <c r="D1984" i="1"/>
  <c r="D1976" i="1"/>
  <c r="D1968" i="1"/>
  <c r="D1960" i="1"/>
  <c r="D1952" i="1"/>
  <c r="D1944" i="1"/>
  <c r="D1936" i="1"/>
  <c r="D1928" i="1"/>
  <c r="D1920" i="1"/>
  <c r="D1912" i="1"/>
  <c r="D1904" i="1"/>
  <c r="D1896" i="1"/>
  <c r="D1888" i="1"/>
  <c r="D1880" i="1"/>
  <c r="D1872" i="1"/>
  <c r="D1864" i="1"/>
  <c r="D1856" i="1"/>
  <c r="D1848" i="1"/>
  <c r="D1840" i="1"/>
  <c r="D1832" i="1"/>
  <c r="D1824" i="1"/>
  <c r="D1816" i="1"/>
  <c r="D1808" i="1"/>
  <c r="D1800" i="1"/>
  <c r="D1792" i="1"/>
  <c r="D1784" i="1"/>
  <c r="D1776" i="1"/>
  <c r="D1768" i="1"/>
  <c r="D1760" i="1"/>
  <c r="D1752" i="1"/>
  <c r="D1744" i="1"/>
  <c r="D1736" i="1"/>
  <c r="D1728" i="1"/>
  <c r="D1720" i="1"/>
  <c r="D1712" i="1"/>
  <c r="D1704" i="1"/>
  <c r="D1696" i="1"/>
  <c r="D1688" i="1"/>
  <c r="D1680" i="1"/>
  <c r="D1672" i="1"/>
  <c r="D1664" i="1"/>
  <c r="D1656" i="1"/>
  <c r="D1648" i="1"/>
  <c r="D1640" i="1"/>
  <c r="D1632" i="1"/>
  <c r="D1624" i="1"/>
  <c r="D1616" i="1"/>
  <c r="D1608" i="1"/>
  <c r="D1600" i="1"/>
  <c r="D1592" i="1"/>
  <c r="D1584" i="1"/>
  <c r="D1576" i="1"/>
  <c r="D1568" i="1"/>
  <c r="D1560" i="1"/>
  <c r="D1552" i="1"/>
  <c r="D1544" i="1"/>
  <c r="D1536" i="1"/>
  <c r="D1528" i="1"/>
  <c r="D1520" i="1"/>
  <c r="D1512" i="1"/>
  <c r="D1504" i="1"/>
  <c r="D1496" i="1"/>
  <c r="D1488" i="1"/>
  <c r="D1480" i="1"/>
  <c r="D1472" i="1"/>
  <c r="D1464" i="1"/>
  <c r="D1456" i="1"/>
  <c r="D1448" i="1"/>
  <c r="D1440" i="1"/>
  <c r="D1432" i="1"/>
  <c r="D1424" i="1"/>
  <c r="D1416" i="1"/>
  <c r="D1408" i="1"/>
  <c r="D1400" i="1"/>
  <c r="D1392" i="1"/>
  <c r="D1384" i="1"/>
  <c r="D1376" i="1"/>
  <c r="D1368" i="1"/>
  <c r="D1360" i="1"/>
  <c r="D1352" i="1"/>
  <c r="D1344" i="1"/>
  <c r="D1336" i="1"/>
  <c r="D1328" i="1"/>
  <c r="D1320" i="1"/>
  <c r="D1312" i="1"/>
  <c r="D1304" i="1"/>
  <c r="D1296" i="1"/>
  <c r="D1288" i="1"/>
  <c r="D1280" i="1"/>
  <c r="D1272" i="1"/>
  <c r="D1264" i="1"/>
  <c r="D1256" i="1"/>
  <c r="D1248" i="1"/>
  <c r="D1240" i="1"/>
  <c r="D1232" i="1"/>
  <c r="D1224" i="1"/>
  <c r="D1216" i="1"/>
  <c r="D1208" i="1"/>
  <c r="D1200" i="1"/>
  <c r="D1192" i="1"/>
  <c r="D1184" i="1"/>
  <c r="D1176" i="1"/>
  <c r="D1168" i="1"/>
  <c r="D1160" i="1"/>
  <c r="D1152" i="1"/>
  <c r="D1144" i="1"/>
  <c r="D1136" i="1"/>
  <c r="D1128" i="1"/>
  <c r="D1120" i="1"/>
  <c r="D1112" i="1"/>
  <c r="D1104" i="1"/>
  <c r="D1096" i="1"/>
  <c r="D1088" i="1"/>
  <c r="D1080" i="1"/>
  <c r="D1072" i="1"/>
  <c r="D1064" i="1"/>
  <c r="D1056" i="1"/>
  <c r="D1048" i="1"/>
  <c r="D1040" i="1"/>
  <c r="D1032" i="1"/>
  <c r="D1024" i="1"/>
  <c r="D1016" i="1"/>
  <c r="D1008" i="1"/>
  <c r="D1000" i="1"/>
  <c r="D992" i="1"/>
  <c r="D984" i="1"/>
  <c r="D976" i="1"/>
  <c r="D968" i="1"/>
  <c r="D960" i="1"/>
  <c r="D952" i="1"/>
  <c r="D944" i="1"/>
  <c r="D936" i="1"/>
  <c r="D928" i="1"/>
  <c r="D920" i="1"/>
  <c r="D912" i="1"/>
  <c r="D904" i="1"/>
  <c r="D896" i="1"/>
  <c r="D888" i="1"/>
  <c r="D880" i="1"/>
  <c r="D872" i="1"/>
  <c r="D864" i="1"/>
  <c r="D856" i="1"/>
  <c r="D848" i="1"/>
  <c r="D840" i="1"/>
  <c r="D832" i="1"/>
  <c r="D824" i="1"/>
  <c r="D816" i="1"/>
  <c r="D808" i="1"/>
  <c r="D800" i="1"/>
  <c r="D792" i="1"/>
  <c r="D784" i="1"/>
  <c r="D776" i="1"/>
  <c r="D768" i="1"/>
  <c r="D760" i="1"/>
  <c r="D752" i="1"/>
  <c r="D744" i="1"/>
  <c r="D736" i="1"/>
  <c r="D728" i="1"/>
  <c r="D720" i="1"/>
  <c r="D712" i="1"/>
  <c r="D704" i="1"/>
  <c r="D696" i="1"/>
  <c r="D688" i="1"/>
  <c r="D680" i="1"/>
  <c r="D672" i="1"/>
  <c r="D664" i="1"/>
  <c r="D656" i="1"/>
  <c r="D648" i="1"/>
  <c r="D640" i="1"/>
  <c r="D632" i="1"/>
  <c r="D624" i="1"/>
  <c r="D616" i="1"/>
  <c r="D608" i="1"/>
  <c r="D600" i="1"/>
  <c r="D592" i="1"/>
  <c r="D584" i="1"/>
  <c r="D576" i="1"/>
  <c r="D568" i="1"/>
  <c r="D560" i="1"/>
  <c r="D552" i="1"/>
  <c r="D544" i="1"/>
  <c r="D536" i="1"/>
  <c r="D528" i="1"/>
  <c r="D520" i="1"/>
  <c r="D512" i="1"/>
  <c r="D504" i="1"/>
  <c r="D496" i="1"/>
  <c r="D488" i="1"/>
  <c r="D480" i="1"/>
  <c r="D472" i="1"/>
  <c r="D464" i="1"/>
  <c r="D456" i="1"/>
  <c r="D448" i="1"/>
  <c r="D440" i="1"/>
  <c r="D432" i="1"/>
  <c r="D424" i="1"/>
  <c r="D416" i="1"/>
  <c r="D408" i="1"/>
  <c r="D400" i="1"/>
  <c r="D392" i="1"/>
  <c r="D384" i="1"/>
  <c r="D376" i="1"/>
  <c r="D368" i="1"/>
  <c r="D360" i="1"/>
  <c r="D352" i="1"/>
  <c r="D344" i="1"/>
  <c r="D336" i="1"/>
  <c r="D328" i="1"/>
  <c r="D320" i="1"/>
  <c r="D312" i="1"/>
  <c r="D304" i="1"/>
  <c r="D296" i="1"/>
  <c r="D288" i="1"/>
  <c r="D280" i="1"/>
  <c r="D272" i="1"/>
  <c r="D264" i="1"/>
  <c r="D256" i="1"/>
  <c r="D248" i="1"/>
  <c r="D240" i="1"/>
  <c r="D232" i="1"/>
  <c r="D224" i="1"/>
  <c r="D216" i="1"/>
  <c r="D208" i="1"/>
  <c r="D200" i="1"/>
  <c r="D192" i="1"/>
  <c r="D184" i="1"/>
  <c r="D176" i="1"/>
  <c r="D168" i="1"/>
  <c r="D160" i="1"/>
  <c r="D152" i="1"/>
  <c r="D144" i="1"/>
  <c r="D136" i="1"/>
  <c r="D128" i="1"/>
  <c r="D120" i="1"/>
  <c r="D112" i="1"/>
  <c r="D104" i="1"/>
  <c r="D96" i="1"/>
  <c r="D88" i="1"/>
  <c r="D80" i="1"/>
  <c r="D72" i="1"/>
  <c r="D64" i="1"/>
  <c r="D56" i="1"/>
  <c r="D48" i="1"/>
  <c r="D40" i="1"/>
  <c r="D32" i="1"/>
  <c r="D24" i="1"/>
  <c r="D16" i="1"/>
  <c r="D3663" i="1"/>
  <c r="D3655" i="1"/>
  <c r="D3647" i="1"/>
  <c r="D3639" i="1"/>
  <c r="D3631" i="1"/>
  <c r="D3623" i="1"/>
  <c r="D3615" i="1"/>
  <c r="D3607" i="1"/>
  <c r="D3599" i="1"/>
  <c r="D3591" i="1"/>
  <c r="D3583" i="1"/>
  <c r="D3575" i="1"/>
  <c r="D3567" i="1"/>
  <c r="D3559" i="1"/>
  <c r="D3551" i="1"/>
  <c r="D3543" i="1"/>
  <c r="D3535" i="1"/>
  <c r="D3527" i="1"/>
  <c r="D3519" i="1"/>
  <c r="D3511" i="1"/>
  <c r="D3503" i="1"/>
  <c r="D3495" i="1"/>
  <c r="D3487" i="1"/>
  <c r="D3479" i="1"/>
  <c r="D3471" i="1"/>
  <c r="D3463" i="1"/>
  <c r="D3455" i="1"/>
  <c r="D3447" i="1"/>
  <c r="D3439" i="1"/>
  <c r="D3431" i="1"/>
  <c r="D3423" i="1"/>
  <c r="D3415" i="1"/>
  <c r="D3407" i="1"/>
  <c r="D3399" i="1"/>
  <c r="D3391" i="1"/>
  <c r="D3383" i="1"/>
  <c r="D3375" i="1"/>
  <c r="D3367" i="1"/>
  <c r="D3359" i="1"/>
  <c r="D3351" i="1"/>
  <c r="D3343" i="1"/>
  <c r="D3335" i="1"/>
  <c r="D3327" i="1"/>
  <c r="D3319" i="1"/>
  <c r="D3311" i="1"/>
  <c r="D3303" i="1"/>
  <c r="D3295" i="1"/>
  <c r="D3287" i="1"/>
  <c r="D3279" i="1"/>
  <c r="D3271" i="1"/>
  <c r="D3263" i="1"/>
  <c r="D3255" i="1"/>
  <c r="D3247" i="1"/>
  <c r="D3239" i="1"/>
  <c r="D3231" i="1"/>
  <c r="D3223" i="1"/>
  <c r="D3215" i="1"/>
  <c r="D3207" i="1"/>
  <c r="D3199" i="1"/>
  <c r="D3191" i="1"/>
  <c r="D3183" i="1"/>
  <c r="D3175" i="1"/>
  <c r="D3167" i="1"/>
  <c r="D3159" i="1"/>
  <c r="D3151" i="1"/>
  <c r="D3143" i="1"/>
  <c r="D3135" i="1"/>
  <c r="D3127" i="1"/>
  <c r="D3119" i="1"/>
  <c r="D3111" i="1"/>
  <c r="D3103" i="1"/>
  <c r="D3095" i="1"/>
  <c r="D3087" i="1"/>
  <c r="D3079" i="1"/>
  <c r="D3071" i="1"/>
  <c r="D3063" i="1"/>
  <c r="D3055" i="1"/>
  <c r="D3047" i="1"/>
  <c r="D3039" i="1"/>
  <c r="D3031" i="1"/>
  <c r="D3023" i="1"/>
  <c r="D3015" i="1"/>
  <c r="D3007" i="1"/>
  <c r="D2999" i="1"/>
  <c r="D2991" i="1"/>
  <c r="D2983" i="1"/>
  <c r="D2975" i="1"/>
  <c r="D2967" i="1"/>
  <c r="D2959" i="1"/>
  <c r="D2951" i="1"/>
  <c r="D2943" i="1"/>
  <c r="D2935" i="1"/>
  <c r="D2927" i="1"/>
  <c r="D2919" i="1"/>
  <c r="D2911" i="1"/>
  <c r="D2903" i="1"/>
  <c r="D2895" i="1"/>
  <c r="D2887" i="1"/>
  <c r="D2879" i="1"/>
  <c r="D2871" i="1"/>
  <c r="D2863" i="1"/>
  <c r="D2855" i="1"/>
  <c r="D2847" i="1"/>
  <c r="D2839" i="1"/>
  <c r="D2831" i="1"/>
  <c r="D2823" i="1"/>
  <c r="D2815" i="1"/>
  <c r="D2807" i="1"/>
  <c r="D2799" i="1"/>
  <c r="D2791" i="1"/>
  <c r="D2783" i="1"/>
  <c r="D2775" i="1"/>
  <c r="D2767" i="1"/>
  <c r="D2759" i="1"/>
  <c r="D2751" i="1"/>
  <c r="D2743" i="1"/>
  <c r="D2735" i="1"/>
  <c r="D2727" i="1"/>
  <c r="D2719" i="1"/>
  <c r="D2711" i="1"/>
  <c r="D2703" i="1"/>
  <c r="D2695" i="1"/>
  <c r="D2687" i="1"/>
  <c r="D2679" i="1"/>
  <c r="D2671" i="1"/>
  <c r="D2663" i="1"/>
  <c r="D2655" i="1"/>
  <c r="D2647" i="1"/>
  <c r="D2639" i="1"/>
  <c r="D2631" i="1"/>
  <c r="D2623" i="1"/>
  <c r="D2615" i="1"/>
  <c r="D2607" i="1"/>
  <c r="D2599" i="1"/>
  <c r="D2591" i="1"/>
  <c r="D2583" i="1"/>
  <c r="D2575" i="1"/>
  <c r="D2567" i="1"/>
  <c r="D2559" i="1"/>
  <c r="D2551" i="1"/>
  <c r="D2543" i="1"/>
  <c r="D2535" i="1"/>
  <c r="D2527" i="1"/>
  <c r="D2519" i="1"/>
  <c r="D2511" i="1"/>
  <c r="D2503" i="1"/>
  <c r="D2495" i="1"/>
  <c r="D2487" i="1"/>
  <c r="D2479" i="1"/>
  <c r="D2471" i="1"/>
  <c r="D2463" i="1"/>
  <c r="D2455" i="1"/>
  <c r="D2447" i="1"/>
  <c r="D2439" i="1"/>
  <c r="D2431" i="1"/>
  <c r="D2423" i="1"/>
  <c r="D2415" i="1"/>
  <c r="D2407" i="1"/>
  <c r="D2399" i="1"/>
  <c r="D2391" i="1"/>
  <c r="D2383" i="1"/>
  <c r="D2375" i="1"/>
  <c r="D2367" i="1"/>
  <c r="D2359" i="1"/>
  <c r="D2351" i="1"/>
  <c r="D2343" i="1"/>
  <c r="D2335" i="1"/>
  <c r="D2327" i="1"/>
  <c r="D2319" i="1"/>
  <c r="D2311" i="1"/>
  <c r="D2303" i="1"/>
  <c r="D2295" i="1"/>
  <c r="D2287" i="1"/>
  <c r="D2279" i="1"/>
  <c r="D2271" i="1"/>
  <c r="D2263" i="1"/>
  <c r="D2255" i="1"/>
  <c r="D2247" i="1"/>
  <c r="D2239" i="1"/>
  <c r="D2231" i="1"/>
  <c r="D2223" i="1"/>
  <c r="D2215" i="1"/>
  <c r="D2207" i="1"/>
  <c r="D2199" i="1"/>
  <c r="D2191" i="1"/>
  <c r="D2183" i="1"/>
  <c r="D2175" i="1"/>
  <c r="D2167" i="1"/>
  <c r="D2159" i="1"/>
  <c r="D2151" i="1"/>
  <c r="D2143" i="1"/>
  <c r="D2135" i="1"/>
  <c r="D2127" i="1"/>
  <c r="D2119" i="1"/>
  <c r="D2111" i="1"/>
  <c r="D2103" i="1"/>
  <c r="D2095" i="1"/>
  <c r="D2087" i="1"/>
  <c r="D2079" i="1"/>
  <c r="D2071" i="1"/>
  <c r="D2063" i="1"/>
  <c r="D2055" i="1"/>
  <c r="D2047" i="1"/>
  <c r="D2039" i="1"/>
  <c r="D2031" i="1"/>
  <c r="D2023" i="1"/>
  <c r="D2015" i="1"/>
  <c r="D2007" i="1"/>
  <c r="D1999" i="1"/>
  <c r="D1991" i="1"/>
  <c r="D1983" i="1"/>
  <c r="D1975" i="1"/>
  <c r="D1967" i="1"/>
  <c r="D1959" i="1"/>
  <c r="D1951" i="1"/>
  <c r="D1943" i="1"/>
  <c r="D1935" i="1"/>
  <c r="D1927" i="1"/>
  <c r="D1919" i="1"/>
  <c r="D1911" i="1"/>
  <c r="D1903" i="1"/>
  <c r="D1895" i="1"/>
  <c r="D1887" i="1"/>
  <c r="D1879" i="1"/>
  <c r="D1871" i="1"/>
  <c r="D1863" i="1"/>
  <c r="D1855" i="1"/>
  <c r="D1847" i="1"/>
  <c r="D1839" i="1"/>
  <c r="D1831" i="1"/>
  <c r="D1823" i="1"/>
  <c r="D1815" i="1"/>
  <c r="D1807" i="1"/>
  <c r="D1799" i="1"/>
  <c r="D1791" i="1"/>
  <c r="D1783" i="1"/>
  <c r="D1775" i="1"/>
  <c r="D1767" i="1"/>
  <c r="D1759" i="1"/>
  <c r="D1751" i="1"/>
  <c r="D1743" i="1"/>
  <c r="D1735" i="1"/>
  <c r="D1727" i="1"/>
  <c r="D1719" i="1"/>
  <c r="D1711" i="1"/>
  <c r="D1703" i="1"/>
  <c r="D1695" i="1"/>
  <c r="D1687" i="1"/>
  <c r="D1679" i="1"/>
  <c r="D1671" i="1"/>
  <c r="D1663" i="1"/>
  <c r="D1655" i="1"/>
  <c r="D1647" i="1"/>
  <c r="D1639" i="1"/>
  <c r="D1631" i="1"/>
  <c r="D1623" i="1"/>
  <c r="D1615" i="1"/>
  <c r="D1607" i="1"/>
  <c r="D1599" i="1"/>
  <c r="D1591" i="1"/>
  <c r="D1583" i="1"/>
  <c r="D1575" i="1"/>
  <c r="D1567" i="1"/>
  <c r="D1559" i="1"/>
  <c r="D1551" i="1"/>
  <c r="D1543" i="1"/>
  <c r="D1535" i="1"/>
  <c r="D1527" i="1"/>
  <c r="D1519" i="1"/>
  <c r="D1511" i="1"/>
  <c r="D1503" i="1"/>
  <c r="D1495" i="1"/>
  <c r="D1487" i="1"/>
  <c r="D1479" i="1"/>
  <c r="D1471" i="1"/>
  <c r="D1463" i="1"/>
  <c r="D1455" i="1"/>
  <c r="D1447" i="1"/>
  <c r="D1439" i="1"/>
  <c r="D1431" i="1"/>
  <c r="D1423" i="1"/>
  <c r="D1415" i="1"/>
  <c r="D1407" i="1"/>
  <c r="D1399" i="1"/>
  <c r="D1391" i="1"/>
  <c r="D1383" i="1"/>
  <c r="D1375" i="1"/>
  <c r="D1367" i="1"/>
  <c r="D1359" i="1"/>
  <c r="D1351" i="1"/>
  <c r="D1343" i="1"/>
  <c r="D1335" i="1"/>
  <c r="D1327" i="1"/>
  <c r="D1319" i="1"/>
  <c r="D1311" i="1"/>
  <c r="D1303" i="1"/>
  <c r="D1295" i="1"/>
  <c r="D1287" i="1"/>
  <c r="D1279" i="1"/>
  <c r="D1271" i="1"/>
  <c r="D1263" i="1"/>
  <c r="D1255" i="1"/>
  <c r="D1247" i="1"/>
  <c r="D1239" i="1"/>
  <c r="D1231" i="1"/>
  <c r="D1223" i="1"/>
  <c r="D1215" i="1"/>
  <c r="D1207" i="1"/>
  <c r="D1199" i="1"/>
  <c r="D1191" i="1"/>
  <c r="D1183" i="1"/>
  <c r="D1175" i="1"/>
  <c r="D1167" i="1"/>
  <c r="D1159" i="1"/>
  <c r="D1151" i="1"/>
  <c r="D1143" i="1"/>
  <c r="D1135" i="1"/>
  <c r="D1127" i="1"/>
  <c r="D1119" i="1"/>
  <c r="D1111" i="1"/>
  <c r="D1103" i="1"/>
  <c r="D1095" i="1"/>
  <c r="D1087" i="1"/>
  <c r="D1079" i="1"/>
  <c r="D1071" i="1"/>
  <c r="D1063" i="1"/>
  <c r="D1055" i="1"/>
  <c r="D1047" i="1"/>
  <c r="D1039" i="1"/>
  <c r="D1031" i="1"/>
  <c r="D1023" i="1"/>
  <c r="D1015" i="1"/>
  <c r="D1007" i="1"/>
  <c r="D999" i="1"/>
  <c r="D991" i="1"/>
  <c r="D983" i="1"/>
  <c r="D975" i="1"/>
  <c r="D967" i="1"/>
  <c r="D959" i="1"/>
  <c r="D951" i="1"/>
  <c r="D943" i="1"/>
  <c r="D935" i="1"/>
  <c r="D927" i="1"/>
  <c r="D919" i="1"/>
  <c r="D911" i="1"/>
  <c r="D903" i="1"/>
  <c r="D895" i="1"/>
  <c r="D887" i="1"/>
  <c r="D879" i="1"/>
  <c r="D871" i="1"/>
  <c r="D863" i="1"/>
  <c r="D855" i="1"/>
  <c r="D847" i="1"/>
  <c r="D839" i="1"/>
  <c r="D831" i="1"/>
  <c r="D823" i="1"/>
  <c r="D815" i="1"/>
  <c r="D807" i="1"/>
  <c r="D799" i="1"/>
  <c r="D791" i="1"/>
  <c r="D783" i="1"/>
  <c r="D775" i="1"/>
  <c r="D767" i="1"/>
  <c r="D759" i="1"/>
  <c r="D751" i="1"/>
  <c r="D743" i="1"/>
  <c r="D735" i="1"/>
  <c r="D727" i="1"/>
  <c r="D719" i="1"/>
  <c r="D711" i="1"/>
  <c r="D703" i="1"/>
  <c r="D695" i="1"/>
  <c r="D687" i="1"/>
  <c r="D679" i="1"/>
  <c r="D671" i="1"/>
  <c r="D663" i="1"/>
  <c r="D655" i="1"/>
  <c r="D647" i="1"/>
  <c r="D639" i="1"/>
  <c r="D631" i="1"/>
  <c r="D623" i="1"/>
  <c r="D615" i="1"/>
  <c r="D607" i="1"/>
  <c r="D599" i="1"/>
  <c r="D591" i="1"/>
  <c r="D583" i="1"/>
  <c r="D575" i="1"/>
  <c r="D567" i="1"/>
  <c r="D559" i="1"/>
  <c r="D551" i="1"/>
  <c r="D543" i="1"/>
  <c r="D535" i="1"/>
  <c r="D527" i="1"/>
  <c r="D519" i="1"/>
  <c r="D511" i="1"/>
  <c r="D503" i="1"/>
  <c r="D495" i="1"/>
  <c r="D487" i="1"/>
  <c r="D479" i="1"/>
  <c r="D471" i="1"/>
  <c r="D463" i="1"/>
  <c r="D455" i="1"/>
  <c r="D447" i="1"/>
  <c r="D439" i="1"/>
  <c r="D431" i="1"/>
  <c r="D423" i="1"/>
  <c r="D415" i="1"/>
  <c r="D407" i="1"/>
  <c r="D399" i="1"/>
  <c r="D391" i="1"/>
  <c r="D383" i="1"/>
  <c r="D375" i="1"/>
  <c r="D367" i="1"/>
  <c r="D359" i="1"/>
  <c r="D351" i="1"/>
  <c r="D343" i="1"/>
  <c r="D335" i="1"/>
  <c r="D327" i="1"/>
  <c r="D319" i="1"/>
  <c r="D311" i="1"/>
  <c r="D303" i="1"/>
  <c r="D295" i="1"/>
  <c r="D287" i="1"/>
  <c r="D279" i="1"/>
  <c r="D271" i="1"/>
  <c r="D263" i="1"/>
  <c r="D255" i="1"/>
  <c r="D247" i="1"/>
  <c r="D239" i="1"/>
  <c r="D231" i="1"/>
  <c r="D223" i="1"/>
  <c r="D215" i="1"/>
  <c r="D207" i="1"/>
  <c r="D199" i="1"/>
  <c r="D191" i="1"/>
  <c r="D183" i="1"/>
  <c r="D175" i="1"/>
  <c r="D167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D15" i="1"/>
  <c r="J34" i="2"/>
  <c r="N12" i="3" s="1"/>
  <c r="O14" i="3" l="1"/>
  <c r="H14" i="3"/>
  <c r="L14" i="3"/>
  <c r="J14" i="3"/>
  <c r="M14" i="3"/>
  <c r="I14" i="3"/>
  <c r="G14" i="3"/>
  <c r="N14" i="3"/>
  <c r="F12" i="3"/>
  <c r="F14" i="3" s="1"/>
  <c r="P12" i="3"/>
  <c r="P14" i="3" s="1"/>
  <c r="Q12" i="3"/>
  <c r="Q14" i="3" s="1"/>
  <c r="K12" i="3"/>
  <c r="K14" i="3" s="1"/>
  <c r="G15" i="3"/>
  <c r="G9" i="3"/>
  <c r="G18" i="3" s="1"/>
  <c r="I9" i="3"/>
  <c r="I18" i="3" s="1"/>
  <c r="I15" i="3"/>
  <c r="H9" i="3"/>
  <c r="H18" i="3" s="1"/>
  <c r="H15" i="3"/>
  <c r="J15" i="3"/>
  <c r="J9" i="3"/>
  <c r="J18" i="3" s="1"/>
  <c r="L15" i="3"/>
  <c r="L9" i="3"/>
  <c r="L18" i="3" s="1"/>
  <c r="M9" i="3"/>
  <c r="M18" i="3" s="1"/>
  <c r="M15" i="3"/>
  <c r="N15" i="3"/>
  <c r="N9" i="3"/>
  <c r="N18" i="3" s="1"/>
  <c r="O15" i="3"/>
  <c r="O9" i="3"/>
  <c r="O18" i="3" s="1"/>
  <c r="V3" i="1"/>
  <c r="K9" i="3" l="1"/>
  <c r="K18" i="3" s="1"/>
  <c r="Q9" i="3"/>
  <c r="Q18" i="3" s="1"/>
  <c r="P9" i="3"/>
  <c r="P18" i="3" s="1"/>
  <c r="F15" i="3"/>
  <c r="Q15" i="3"/>
  <c r="F9" i="3"/>
  <c r="F18" i="3" s="1"/>
  <c r="P15" i="3"/>
  <c r="K15" i="3"/>
  <c r="AG7" i="1"/>
  <c r="AF7" i="1" s="1"/>
  <c r="AI12" i="1" l="1"/>
  <c r="M8" i="1"/>
  <c r="AF2" i="1"/>
  <c r="M7" i="1" s="1"/>
  <c r="K5" i="2"/>
  <c r="AI4" i="1" l="1"/>
  <c r="O8" i="2"/>
  <c r="L7" i="1"/>
  <c r="M6" i="1"/>
  <c r="L4" i="1"/>
  <c r="O2" i="2"/>
  <c r="AF13" i="1" l="1"/>
  <c r="AE13" i="1"/>
  <c r="O5" i="2"/>
</calcChain>
</file>

<file path=xl/sharedStrings.xml><?xml version="1.0" encoding="utf-8"?>
<sst xmlns="http://schemas.openxmlformats.org/spreadsheetml/2006/main" count="237" uniqueCount="124">
  <si>
    <t>VÝKAZ EVIDENCE PRACOVNÍ DOBY</t>
  </si>
  <si>
    <t>Pracoviště:</t>
  </si>
  <si>
    <t>Měsíc:</t>
  </si>
  <si>
    <t>Rok:</t>
  </si>
  <si>
    <t>Výkon práce na pracovišti</t>
  </si>
  <si>
    <t>Pracovní směna</t>
  </si>
  <si>
    <t>Odprac. doba (hod:min)</t>
  </si>
  <si>
    <t>Přestávka v práci</t>
  </si>
  <si>
    <t>začátek</t>
  </si>
  <si>
    <t>konec</t>
  </si>
  <si>
    <t>od</t>
  </si>
  <si>
    <t>do</t>
  </si>
  <si>
    <t>Datum</t>
  </si>
  <si>
    <t>Rok</t>
  </si>
  <si>
    <t>Měsíc</t>
  </si>
  <si>
    <t>Podpis zaměstnance</t>
  </si>
  <si>
    <t>Úvazek:</t>
  </si>
  <si>
    <t>Měsíční pracovní fond:</t>
  </si>
  <si>
    <t>ŘD</t>
  </si>
  <si>
    <t>SC</t>
  </si>
  <si>
    <t>N</t>
  </si>
  <si>
    <t>OČR</t>
  </si>
  <si>
    <t>OPP</t>
  </si>
  <si>
    <t>1/2 ŘD</t>
  </si>
  <si>
    <t>Svátky</t>
  </si>
  <si>
    <t>Pracovní dny</t>
  </si>
  <si>
    <t>Začátek</t>
  </si>
  <si>
    <t>Konec</t>
  </si>
  <si>
    <t>Měsíční pracovní fond</t>
  </si>
  <si>
    <t>Odp+Neodp</t>
  </si>
  <si>
    <t>Max Datum</t>
  </si>
  <si>
    <t>Min Datum</t>
  </si>
  <si>
    <t>Počet svátků ve výběru:</t>
  </si>
  <si>
    <t>Počet pracovních dnů v měsíci:</t>
  </si>
  <si>
    <t>Počet pracovních dnů v měsíci plus svátky:</t>
  </si>
  <si>
    <t>(Ošetřování člena rodiny)</t>
  </si>
  <si>
    <t>Jméno a příjmení:</t>
  </si>
  <si>
    <t>Svátek pro odpracované hodiny</t>
  </si>
  <si>
    <t>Svátek pro fond hodin</t>
  </si>
  <si>
    <t>EVIDENCE PRACOVNÍ DOBY</t>
  </si>
  <si>
    <t>JMÉNO A PŘÍJMENÍ:</t>
  </si>
  <si>
    <t>ÚVAZEK:</t>
  </si>
  <si>
    <t>%</t>
  </si>
  <si>
    <t>Poznámka: Úvazek je třeba uvést dle skutečnosti, pokud dojde ke změně, je nutné provést změnu v měsíci, kdy ke změně došlo</t>
  </si>
  <si>
    <t>Červenec</t>
  </si>
  <si>
    <t>Srpen</t>
  </si>
  <si>
    <t>Září</t>
  </si>
  <si>
    <t>Říjen</t>
  </si>
  <si>
    <t>Listopad</t>
  </si>
  <si>
    <t>Prosinec</t>
  </si>
  <si>
    <t>Počet pracovních dnů v měsíci dle kalendáře:</t>
  </si>
  <si>
    <t>dnů</t>
  </si>
  <si>
    <t>Poznámka: Pracovní dny v měsíci</t>
  </si>
  <si>
    <t>Počet skutečně odpracovaných dnů vč. svátku:</t>
  </si>
  <si>
    <t>Poznámka: Odpracované dny v měsíci</t>
  </si>
  <si>
    <t>Počet neodpracovaných dnů v měsíci:</t>
  </si>
  <si>
    <t>Poznámka: Dny dle tabulky níže</t>
  </si>
  <si>
    <t>Počet pracovních hodin v měsíci dle kalendáře:</t>
  </si>
  <si>
    <t>Poznámka: Celkový měsíční časový fond v hodinách</t>
  </si>
  <si>
    <t>Poznámka: Odpracované hodiny z fondu</t>
  </si>
  <si>
    <t>Počet odpracovaných hodin nad úvazek:</t>
  </si>
  <si>
    <t>Poznámka: Zde jsou uvedeny hodiny, které jsou nad úvazek</t>
  </si>
  <si>
    <t>Pracovní dny v měsíci dle kalendáře</t>
  </si>
  <si>
    <t>Odpracované dny (včetně svátku)</t>
  </si>
  <si>
    <t>S</t>
  </si>
  <si>
    <t>svátek</t>
  </si>
  <si>
    <t>NV</t>
  </si>
  <si>
    <t>nemoc</t>
  </si>
  <si>
    <t>P</t>
  </si>
  <si>
    <t>překážky v práci na straně zaměstnance</t>
  </si>
  <si>
    <t>řádná dovolená</t>
  </si>
  <si>
    <t>O</t>
  </si>
  <si>
    <t>ostatní</t>
  </si>
  <si>
    <t>Dny nezapočítávající se do odpracovaných dní</t>
  </si>
  <si>
    <t>Leden</t>
  </si>
  <si>
    <t>Únor</t>
  </si>
  <si>
    <t>Březen</t>
  </si>
  <si>
    <t>Duben</t>
  </si>
  <si>
    <t>Květen</t>
  </si>
  <si>
    <t>Červen</t>
  </si>
  <si>
    <t>Odpracováno</t>
  </si>
  <si>
    <t>Svátky+prac dny</t>
  </si>
  <si>
    <t>Svátky hodiny</t>
  </si>
  <si>
    <t>Neodpracováno</t>
  </si>
  <si>
    <t>(Překážky v práci na straně zaměstnance)</t>
  </si>
  <si>
    <t>(Neplacené volno)</t>
  </si>
  <si>
    <t>(Svátek)</t>
  </si>
  <si>
    <t>S (Svátek pro odpracované hodiny)</t>
  </si>
  <si>
    <t>služební cesta</t>
  </si>
  <si>
    <t>Neplacené volno</t>
  </si>
  <si>
    <t>Ošetřování člena rodiny</t>
  </si>
  <si>
    <t>hod:min</t>
  </si>
  <si>
    <t>Podpis vedoucího</t>
  </si>
  <si>
    <t>Svátek</t>
  </si>
  <si>
    <t>Poznámka: Neodpracované hodiny fondu (nemoci apod.)</t>
  </si>
  <si>
    <t>Počet skutečně odpracovaných hodin vč. svátku:</t>
  </si>
  <si>
    <t>hodin</t>
  </si>
  <si>
    <t>Odpracováno+neodpracováno:</t>
  </si>
  <si>
    <t>Počet skutečně neodpracovaných hodin:</t>
  </si>
  <si>
    <t>Součet  (odprac., odprac.,neodprac.):</t>
  </si>
  <si>
    <t>Fond hodin není naplněn</t>
  </si>
  <si>
    <t>Fond hodin je naplněn</t>
  </si>
  <si>
    <t>Fond hodin je přečerpán</t>
  </si>
  <si>
    <t>Svátky celý rozsah:</t>
  </si>
  <si>
    <t>D</t>
  </si>
  <si>
    <t>(Dovolená)</t>
  </si>
  <si>
    <t>(Ostatní)</t>
  </si>
  <si>
    <t>Poznámky</t>
  </si>
  <si>
    <t>Doplňující informace</t>
  </si>
  <si>
    <t>Suma za měsíc</t>
  </si>
  <si>
    <t>Suma za týden</t>
  </si>
  <si>
    <t>Odpracováno:</t>
  </si>
  <si>
    <t>PC</t>
  </si>
  <si>
    <t>(Pracovní cesta)</t>
  </si>
  <si>
    <t>PN</t>
  </si>
  <si>
    <t>(Dočasná pracovní neschopnost)</t>
  </si>
  <si>
    <t>PZ</t>
  </si>
  <si>
    <t>(Překážky na straně zaměstnavatele)</t>
  </si>
  <si>
    <t>PMP</t>
  </si>
  <si>
    <t>(Práce mimo pracoviště)</t>
  </si>
  <si>
    <t>Příloha č. 2</t>
  </si>
  <si>
    <t>(PC, D, ...)</t>
  </si>
  <si>
    <t>1/2D</t>
  </si>
  <si>
    <t>(Půl dne dovolené)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</si>
</sst>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h:mm;@"/>
    <numFmt numFmtId="165" formatCode="[h]:mm;@"/>
    <numFmt numFmtId="166" formatCode="[h]:mm"/>
    <numFmt numFmtId="167" formatCode="[h]"/>
    <numFmt numFmtId="168" formatCode="[h];@"/>
    <numFmt numFmtId="169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5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 applyBorder="1"/>
    <xf numFmtId="0" fontId="1" fillId="0" borderId="0" xfId="0" applyFont="1" applyBorder="1" applyProtection="1">
      <protection hidden="1"/>
    </xf>
    <xf numFmtId="0" fontId="4" fillId="2" borderId="0" xfId="0" applyFont="1" applyFill="1" applyProtection="1">
      <protection hidden="1"/>
    </xf>
    <xf numFmtId="14" fontId="4" fillId="2" borderId="0" xfId="0" applyNumberFormat="1" applyFont="1" applyFill="1" applyProtection="1">
      <protection hidden="1"/>
    </xf>
    <xf numFmtId="0" fontId="1" fillId="3" borderId="0" xfId="0" applyFont="1" applyFill="1"/>
    <xf numFmtId="0" fontId="1" fillId="4" borderId="0" xfId="0" applyFont="1" applyFill="1"/>
    <xf numFmtId="14" fontId="1" fillId="0" borderId="0" xfId="0" applyNumberFormat="1" applyFont="1"/>
    <xf numFmtId="14" fontId="0" fillId="0" borderId="0" xfId="0" applyNumberFormat="1"/>
    <xf numFmtId="167" fontId="0" fillId="0" borderId="0" xfId="0" applyNumberFormat="1"/>
    <xf numFmtId="0" fontId="5" fillId="2" borderId="0" xfId="0" applyNumberFormat="1" applyFont="1" applyFill="1" applyProtection="1">
      <protection hidden="1"/>
    </xf>
    <xf numFmtId="169" fontId="0" fillId="0" borderId="0" xfId="0" applyNumberFormat="1"/>
    <xf numFmtId="166" fontId="0" fillId="0" borderId="0" xfId="0" applyNumberFormat="1"/>
    <xf numFmtId="0" fontId="0" fillId="3" borderId="0" xfId="0" applyFill="1"/>
    <xf numFmtId="0" fontId="0" fillId="4" borderId="0" xfId="0" applyFill="1"/>
    <xf numFmtId="0" fontId="0" fillId="0" borderId="0" xfId="0" applyAlignment="1"/>
    <xf numFmtId="0" fontId="3" fillId="0" borderId="58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14" fontId="1" fillId="0" borderId="55" xfId="0" applyNumberFormat="1" applyFont="1" applyBorder="1" applyAlignment="1" applyProtection="1">
      <alignment horizontal="center" vertical="center"/>
      <protection hidden="1"/>
    </xf>
    <xf numFmtId="14" fontId="1" fillId="0" borderId="63" xfId="0" applyNumberFormat="1" applyFont="1" applyBorder="1" applyAlignment="1" applyProtection="1">
      <alignment horizontal="center" vertical="center"/>
      <protection hidden="1"/>
    </xf>
    <xf numFmtId="164" fontId="1" fillId="0" borderId="52" xfId="0" applyNumberFormat="1" applyFont="1" applyBorder="1" applyAlignment="1" applyProtection="1">
      <alignment horizontal="center" vertical="center"/>
      <protection hidden="1"/>
    </xf>
    <xf numFmtId="164" fontId="1" fillId="0" borderId="29" xfId="0" applyNumberFormat="1" applyFont="1" applyBorder="1" applyAlignment="1" applyProtection="1">
      <alignment horizontal="center" vertical="center"/>
      <protection hidden="1"/>
    </xf>
    <xf numFmtId="164" fontId="1" fillId="0" borderId="16" xfId="0" applyNumberFormat="1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3" fillId="0" borderId="4" xfId="0" applyFont="1" applyBorder="1" applyProtection="1">
      <protection hidden="1"/>
    </xf>
    <xf numFmtId="0" fontId="1" fillId="0" borderId="22" xfId="0" applyFont="1" applyBorder="1" applyProtection="1">
      <protection hidden="1"/>
    </xf>
    <xf numFmtId="0" fontId="1" fillId="0" borderId="23" xfId="0" applyFont="1" applyBorder="1" applyProtection="1">
      <protection hidden="1"/>
    </xf>
    <xf numFmtId="0" fontId="7" fillId="0" borderId="0" xfId="0" applyFont="1" applyProtection="1">
      <protection hidden="1"/>
    </xf>
    <xf numFmtId="0" fontId="1" fillId="0" borderId="5" xfId="0" applyFont="1" applyBorder="1" applyProtection="1">
      <protection hidden="1"/>
    </xf>
    <xf numFmtId="166" fontId="1" fillId="0" borderId="0" xfId="0" applyNumberFormat="1" applyFont="1" applyBorder="1" applyProtection="1">
      <protection hidden="1"/>
    </xf>
    <xf numFmtId="165" fontId="1" fillId="0" borderId="0" xfId="0" applyNumberFormat="1" applyFont="1" applyBorder="1" applyProtection="1">
      <protection hidden="1"/>
    </xf>
    <xf numFmtId="0" fontId="1" fillId="0" borderId="20" xfId="0" applyFont="1" applyBorder="1" applyProtection="1">
      <protection hidden="1"/>
    </xf>
    <xf numFmtId="0" fontId="8" fillId="0" borderId="0" xfId="0" applyFont="1" applyBorder="1" applyAlignment="1" applyProtection="1">
      <alignment wrapText="1"/>
      <protection hidden="1"/>
    </xf>
    <xf numFmtId="0" fontId="8" fillId="0" borderId="9" xfId="0" applyFont="1" applyBorder="1" applyAlignment="1" applyProtection="1">
      <alignment horizontal="center" wrapText="1"/>
      <protection hidden="1"/>
    </xf>
    <xf numFmtId="0" fontId="8" fillId="0" borderId="11" xfId="0" applyFont="1" applyBorder="1" applyAlignment="1" applyProtection="1">
      <alignment horizontal="center" wrapText="1"/>
      <protection hidden="1"/>
    </xf>
    <xf numFmtId="0" fontId="1" fillId="3" borderId="0" xfId="0" applyFont="1" applyFill="1" applyProtection="1">
      <protection hidden="1"/>
    </xf>
    <xf numFmtId="166" fontId="1" fillId="0" borderId="0" xfId="0" applyNumberFormat="1" applyFont="1" applyProtection="1">
      <protection hidden="1"/>
    </xf>
    <xf numFmtId="0" fontId="1" fillId="4" borderId="0" xfId="0" applyFont="1" applyFill="1" applyProtection="1">
      <protection hidden="1"/>
    </xf>
    <xf numFmtId="0" fontId="3" fillId="0" borderId="0" xfId="0" applyFont="1" applyAlignment="1" applyProtection="1">
      <alignment wrapText="1"/>
      <protection hidden="1"/>
    </xf>
    <xf numFmtId="166" fontId="8" fillId="0" borderId="0" xfId="0" applyNumberFormat="1" applyFont="1" applyProtection="1">
      <protection hidden="1"/>
    </xf>
    <xf numFmtId="14" fontId="1" fillId="0" borderId="0" xfId="0" applyNumberFormat="1" applyFont="1" applyProtection="1">
      <protection hidden="1"/>
    </xf>
    <xf numFmtId="2" fontId="1" fillId="0" borderId="0" xfId="0" applyNumberFormat="1" applyFont="1" applyBorder="1" applyProtection="1">
      <protection hidden="1"/>
    </xf>
    <xf numFmtId="164" fontId="1" fillId="0" borderId="0" xfId="0" applyNumberFormat="1" applyFont="1" applyProtection="1">
      <protection hidden="1"/>
    </xf>
    <xf numFmtId="49" fontId="3" fillId="2" borderId="0" xfId="0" applyNumberFormat="1" applyFont="1" applyFill="1" applyProtection="1">
      <protection hidden="1"/>
    </xf>
    <xf numFmtId="0" fontId="6" fillId="2" borderId="0" xfId="0" applyNumberFormat="1" applyFont="1" applyFill="1" applyProtection="1">
      <protection hidden="1"/>
    </xf>
    <xf numFmtId="0" fontId="1" fillId="6" borderId="0" xfId="0" applyFont="1" applyFill="1" applyProtection="1">
      <protection hidden="1"/>
    </xf>
    <xf numFmtId="0" fontId="1" fillId="0" borderId="6" xfId="0" applyFont="1" applyBorder="1" applyProtection="1">
      <protection hidden="1"/>
    </xf>
    <xf numFmtId="164" fontId="1" fillId="0" borderId="27" xfId="0" applyNumberFormat="1" applyFont="1" applyBorder="1" applyAlignment="1" applyProtection="1">
      <alignment horizontal="center" vertical="center"/>
      <protection locked="0" hidden="1"/>
    </xf>
    <xf numFmtId="164" fontId="1" fillId="0" borderId="61" xfId="0" applyNumberFormat="1" applyFont="1" applyBorder="1" applyAlignment="1" applyProtection="1">
      <alignment horizontal="center" vertical="center"/>
      <protection locked="0" hidden="1"/>
    </xf>
    <xf numFmtId="164" fontId="1" fillId="0" borderId="14" xfId="0" applyNumberFormat="1" applyFont="1" applyBorder="1" applyAlignment="1" applyProtection="1">
      <alignment horizontal="center" vertical="center"/>
      <protection locked="0" hidden="1"/>
    </xf>
    <xf numFmtId="164" fontId="1" fillId="0" borderId="62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165" fontId="0" fillId="0" borderId="0" xfId="0" applyNumberFormat="1" applyBorder="1" applyAlignment="1" applyProtection="1">
      <alignment horizontal="center" vertical="center"/>
      <protection hidden="1"/>
    </xf>
    <xf numFmtId="20" fontId="9" fillId="0" borderId="0" xfId="0" applyNumberFormat="1" applyFont="1" applyProtection="1">
      <protection hidden="1"/>
    </xf>
    <xf numFmtId="1" fontId="12" fillId="5" borderId="0" xfId="0" applyNumberFormat="1" applyFont="1" applyFill="1" applyAlignment="1" applyProtection="1">
      <alignment horizontal="right" vertical="center"/>
      <protection hidden="1"/>
    </xf>
    <xf numFmtId="1" fontId="12" fillId="5" borderId="0" xfId="0" applyNumberFormat="1" applyFont="1" applyFill="1" applyAlignment="1" applyProtection="1">
      <alignment horizontal="left" vertical="center"/>
      <protection hidden="1"/>
    </xf>
    <xf numFmtId="1" fontId="12" fillId="5" borderId="0" xfId="0" applyNumberFormat="1" applyFont="1" applyFill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9" fillId="0" borderId="0" xfId="0" applyNumberFormat="1" applyFont="1" applyProtection="1">
      <protection hidden="1"/>
    </xf>
    <xf numFmtId="0" fontId="14" fillId="0" borderId="13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vertical="center"/>
      <protection hidden="1"/>
    </xf>
    <xf numFmtId="0" fontId="7" fillId="0" borderId="2" xfId="0" applyFont="1" applyBorder="1" applyProtection="1">
      <protection hidden="1"/>
    </xf>
    <xf numFmtId="0" fontId="7" fillId="0" borderId="13" xfId="0" applyFont="1" applyBorder="1" applyProtection="1">
      <protection hidden="1"/>
    </xf>
    <xf numFmtId="0" fontId="7" fillId="0" borderId="3" xfId="0" applyFont="1" applyBorder="1" applyProtection="1">
      <protection hidden="1"/>
    </xf>
    <xf numFmtId="0" fontId="7" fillId="0" borderId="18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vertical="center"/>
      <protection hidden="1"/>
    </xf>
    <xf numFmtId="0" fontId="7" fillId="0" borderId="50" xfId="0" applyNumberFormat="1" applyFont="1" applyBorder="1" applyAlignment="1" applyProtection="1">
      <alignment horizontal="left"/>
      <protection hidden="1"/>
    </xf>
    <xf numFmtId="0" fontId="7" fillId="0" borderId="50" xfId="0" applyFont="1" applyBorder="1" applyAlignment="1" applyProtection="1">
      <alignment horizontal="left"/>
      <protection hidden="1"/>
    </xf>
    <xf numFmtId="166" fontId="7" fillId="0" borderId="50" xfId="0" applyNumberFormat="1" applyFont="1" applyBorder="1" applyAlignment="1" applyProtection="1">
      <alignment horizontal="left"/>
      <protection hidden="1"/>
    </xf>
    <xf numFmtId="166" fontId="7" fillId="0" borderId="7" xfId="0" applyNumberFormat="1" applyFont="1" applyBorder="1" applyAlignment="1" applyProtection="1">
      <alignment horizontal="left"/>
      <protection hidden="1"/>
    </xf>
    <xf numFmtId="166" fontId="7" fillId="0" borderId="52" xfId="0" applyNumberFormat="1" applyFont="1" applyBorder="1" applyAlignment="1" applyProtection="1">
      <alignment horizontal="left"/>
      <protection hidden="1"/>
    </xf>
    <xf numFmtId="166" fontId="7" fillId="0" borderId="54" xfId="0" applyNumberFormat="1" applyFont="1" applyBorder="1" applyAlignment="1" applyProtection="1">
      <alignment horizontal="left"/>
      <protection hidden="1"/>
    </xf>
    <xf numFmtId="0" fontId="13" fillId="6" borderId="0" xfId="0" applyFont="1" applyFill="1" applyAlignment="1" applyProtection="1">
      <alignment vertical="center"/>
      <protection hidden="1"/>
    </xf>
    <xf numFmtId="166" fontId="7" fillId="0" borderId="51" xfId="0" applyNumberFormat="1" applyFont="1" applyBorder="1" applyAlignment="1" applyProtection="1">
      <alignment horizontal="left"/>
      <protection hidden="1"/>
    </xf>
    <xf numFmtId="0" fontId="13" fillId="7" borderId="0" xfId="0" applyFont="1" applyFill="1" applyAlignment="1" applyProtection="1">
      <alignment vertical="center"/>
      <protection hidden="1"/>
    </xf>
    <xf numFmtId="168" fontId="9" fillId="0" borderId="0" xfId="0" applyNumberFormat="1" applyFont="1" applyBorder="1" applyProtection="1">
      <protection hidden="1"/>
    </xf>
    <xf numFmtId="0" fontId="0" fillId="8" borderId="0" xfId="0" applyFill="1" applyProtection="1">
      <protection hidden="1"/>
    </xf>
    <xf numFmtId="0" fontId="0" fillId="0" borderId="1" xfId="0" applyBorder="1" applyAlignment="1" applyProtection="1">
      <alignment vertical="center"/>
      <protection hidden="1"/>
    </xf>
    <xf numFmtId="0" fontId="14" fillId="0" borderId="24" xfId="0" applyFont="1" applyBorder="1" applyAlignment="1" applyProtection="1">
      <alignment vertical="center"/>
      <protection hidden="1"/>
    </xf>
    <xf numFmtId="0" fontId="14" fillId="0" borderId="25" xfId="0" applyFont="1" applyBorder="1" applyAlignment="1" applyProtection="1">
      <alignment vertical="center"/>
      <protection hidden="1"/>
    </xf>
    <xf numFmtId="0" fontId="7" fillId="0" borderId="25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0" fillId="0" borderId="31" xfId="0" applyBorder="1" applyAlignment="1" applyProtection="1">
      <alignment vertical="center"/>
      <protection hidden="1"/>
    </xf>
    <xf numFmtId="0" fontId="15" fillId="0" borderId="32" xfId="0" applyFont="1" applyBorder="1" applyAlignment="1" applyProtection="1">
      <alignment horizontal="left" vertical="center"/>
      <protection hidden="1"/>
    </xf>
    <xf numFmtId="0" fontId="16" fillId="3" borderId="33" xfId="0" applyFont="1" applyFill="1" applyBorder="1" applyAlignment="1" applyProtection="1">
      <alignment horizontal="center" vertical="center"/>
      <protection hidden="1"/>
    </xf>
    <xf numFmtId="0" fontId="16" fillId="3" borderId="36" xfId="0" applyFont="1" applyFill="1" applyBorder="1" applyAlignment="1" applyProtection="1">
      <alignment horizontal="center" vertical="center"/>
      <protection hidden="1"/>
    </xf>
    <xf numFmtId="0" fontId="16" fillId="4" borderId="33" xfId="0" applyFont="1" applyFill="1" applyBorder="1" applyAlignment="1" applyProtection="1">
      <alignment horizontal="center" vertical="center"/>
      <protection hidden="1"/>
    </xf>
    <xf numFmtId="0" fontId="0" fillId="4" borderId="40" xfId="0" applyFill="1" applyBorder="1" applyAlignment="1" applyProtection="1">
      <alignment horizontal="center" vertical="center"/>
      <protection hidden="1"/>
    </xf>
    <xf numFmtId="0" fontId="0" fillId="4" borderId="42" xfId="0" applyFill="1" applyBorder="1" applyAlignment="1" applyProtection="1">
      <alignment horizontal="center" vertical="center"/>
      <protection hidden="1"/>
    </xf>
    <xf numFmtId="0" fontId="16" fillId="4" borderId="44" xfId="0" applyFont="1" applyFill="1" applyBorder="1" applyAlignment="1" applyProtection="1">
      <alignment horizontal="center" vertical="center"/>
      <protection hidden="1"/>
    </xf>
    <xf numFmtId="0" fontId="16" fillId="4" borderId="36" xfId="0" applyFont="1" applyFill="1" applyBorder="1" applyAlignment="1" applyProtection="1">
      <alignment horizontal="center" vertical="center"/>
      <protection hidden="1"/>
    </xf>
    <xf numFmtId="166" fontId="3" fillId="3" borderId="0" xfId="0" applyNumberFormat="1" applyFont="1" applyFill="1" applyProtection="1">
      <protection hidden="1"/>
    </xf>
    <xf numFmtId="166" fontId="3" fillId="4" borderId="0" xfId="0" applyNumberFormat="1" applyFont="1" applyFill="1" applyProtection="1">
      <protection hidden="1"/>
    </xf>
    <xf numFmtId="0" fontId="1" fillId="0" borderId="4" xfId="0" applyFont="1" applyBorder="1" applyProtection="1">
      <protection hidden="1"/>
    </xf>
    <xf numFmtId="164" fontId="1" fillId="0" borderId="55" xfId="0" applyNumberFormat="1" applyFont="1" applyBorder="1" applyAlignment="1" applyProtection="1">
      <alignment horizontal="center" vertical="center"/>
      <protection locked="0" hidden="1"/>
    </xf>
    <xf numFmtId="164" fontId="1" fillId="0" borderId="63" xfId="0" applyNumberFormat="1" applyFont="1" applyBorder="1" applyAlignment="1" applyProtection="1">
      <alignment horizontal="center" vertical="center"/>
      <protection locked="0"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vertical="center"/>
      <protection locked="0" hidden="1"/>
    </xf>
    <xf numFmtId="0" fontId="3" fillId="0" borderId="12" xfId="0" applyFont="1" applyBorder="1" applyAlignment="1" applyProtection="1">
      <alignment vertical="center" wrapText="1"/>
      <protection hidden="1"/>
    </xf>
    <xf numFmtId="0" fontId="3" fillId="0" borderId="57" xfId="0" applyFont="1" applyBorder="1" applyAlignment="1" applyProtection="1">
      <alignment vertical="center" wrapText="1"/>
      <protection hidden="1"/>
    </xf>
    <xf numFmtId="2" fontId="1" fillId="0" borderId="0" xfId="0" applyNumberFormat="1" applyFont="1" applyBorder="1" applyAlignment="1" applyProtection="1">
      <alignment horizontal="right"/>
      <protection locked="0" hidden="1"/>
    </xf>
    <xf numFmtId="166" fontId="1" fillId="0" borderId="0" xfId="0" applyNumberFormat="1" applyFont="1" applyBorder="1" applyAlignment="1" applyProtection="1">
      <alignment horizontal="right"/>
      <protection hidden="1"/>
    </xf>
    <xf numFmtId="166" fontId="4" fillId="0" borderId="0" xfId="0" applyNumberFormat="1" applyFont="1" applyBorder="1" applyAlignment="1" applyProtection="1">
      <alignment horizontal="right"/>
      <protection hidden="1"/>
    </xf>
    <xf numFmtId="0" fontId="1" fillId="0" borderId="5" xfId="0" applyFont="1" applyBorder="1" applyAlignment="1" applyProtection="1">
      <alignment horizontal="center"/>
      <protection hidden="1"/>
    </xf>
    <xf numFmtId="169" fontId="1" fillId="0" borderId="0" xfId="0" applyNumberFormat="1" applyFont="1" applyProtection="1">
      <protection hidden="1"/>
    </xf>
    <xf numFmtId="164" fontId="1" fillId="0" borderId="27" xfId="0" applyNumberFormat="1" applyFont="1" applyBorder="1" applyAlignment="1" applyProtection="1">
      <alignment horizontal="center" vertical="center"/>
      <protection locked="0" hidden="1"/>
    </xf>
    <xf numFmtId="164" fontId="1" fillId="0" borderId="61" xfId="0" applyNumberFormat="1" applyFont="1" applyBorder="1" applyAlignment="1" applyProtection="1">
      <alignment horizontal="center" vertical="center"/>
      <protection locked="0"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1" fillId="0" borderId="53" xfId="0" applyFont="1" applyBorder="1" applyAlignment="1" applyProtection="1">
      <alignment horizont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7" fillId="0" borderId="27" xfId="0" applyFont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/>
      <protection hidden="1"/>
    </xf>
    <xf numFmtId="0" fontId="7" fillId="0" borderId="29" xfId="0" applyFont="1" applyBorder="1" applyAlignment="1" applyProtection="1">
      <alignment horizontal="left"/>
      <protection hidden="1"/>
    </xf>
    <xf numFmtId="0" fontId="7" fillId="0" borderId="55" xfId="0" applyFont="1" applyBorder="1" applyAlignment="1" applyProtection="1">
      <alignment horizontal="left"/>
      <protection hidden="1"/>
    </xf>
    <xf numFmtId="0" fontId="7" fillId="0" borderId="7" xfId="0" applyFont="1" applyBorder="1" applyAlignment="1" applyProtection="1">
      <alignment horizontal="left"/>
      <protection hidden="1"/>
    </xf>
    <xf numFmtId="0" fontId="7" fillId="0" borderId="52" xfId="0" applyFont="1" applyBorder="1" applyAlignment="1" applyProtection="1">
      <alignment horizontal="left"/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1" fontId="12" fillId="5" borderId="0" xfId="0" applyNumberFormat="1" applyFont="1" applyFill="1" applyAlignment="1" applyProtection="1">
      <alignment horizontal="left" vertical="center"/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9" xfId="0" applyFont="1" applyBorder="1" applyAlignment="1" applyProtection="1">
      <alignment horizontal="left"/>
      <protection hidden="1"/>
    </xf>
    <xf numFmtId="0" fontId="7" fillId="0" borderId="21" xfId="0" applyFont="1" applyBorder="1" applyAlignment="1" applyProtection="1">
      <alignment horizontal="left"/>
      <protection hidden="1"/>
    </xf>
    <xf numFmtId="0" fontId="7" fillId="0" borderId="0" xfId="0" applyFont="1" applyAlignment="1" applyProtection="1">
      <alignment horizontal="left"/>
      <protection hidden="1"/>
    </xf>
    <xf numFmtId="0" fontId="15" fillId="0" borderId="9" xfId="0" applyFont="1" applyBorder="1" applyAlignment="1" applyProtection="1">
      <alignment horizontal="left" vertical="center"/>
      <protection hidden="1"/>
    </xf>
    <xf numFmtId="0" fontId="15" fillId="0" borderId="10" xfId="0" applyFont="1" applyBorder="1" applyAlignment="1" applyProtection="1">
      <alignment horizontal="left" vertical="center"/>
      <protection hidden="1"/>
    </xf>
    <xf numFmtId="0" fontId="0" fillId="0" borderId="41" xfId="0" applyBorder="1" applyAlignment="1" applyProtection="1">
      <alignment vertical="center"/>
      <protection hidden="1"/>
    </xf>
    <xf numFmtId="0" fontId="0" fillId="0" borderId="38" xfId="0" applyBorder="1" applyAlignment="1" applyProtection="1">
      <alignment vertical="center"/>
      <protection hidden="1"/>
    </xf>
    <xf numFmtId="0" fontId="0" fillId="0" borderId="43" xfId="0" applyBorder="1" applyAlignment="1" applyProtection="1">
      <alignment vertical="center"/>
      <protection hidden="1"/>
    </xf>
    <xf numFmtId="0" fontId="0" fillId="0" borderId="46" xfId="0" applyBorder="1" applyAlignment="1" applyProtection="1">
      <alignment vertical="center"/>
      <protection hidden="1"/>
    </xf>
    <xf numFmtId="0" fontId="16" fillId="0" borderId="45" xfId="0" applyFont="1" applyBorder="1" applyAlignment="1" applyProtection="1">
      <alignment vertical="center"/>
      <protection hidden="1"/>
    </xf>
    <xf numFmtId="0" fontId="0" fillId="0" borderId="45" xfId="0" applyBorder="1" applyAlignment="1" applyProtection="1">
      <alignment vertical="center"/>
      <protection hidden="1"/>
    </xf>
    <xf numFmtId="0" fontId="0" fillId="0" borderId="49" xfId="0" applyBorder="1" applyAlignment="1" applyProtection="1">
      <alignment vertical="center"/>
      <protection hidden="1"/>
    </xf>
    <xf numFmtId="0" fontId="16" fillId="0" borderId="47" xfId="0" applyFont="1" applyBorder="1" applyAlignment="1" applyProtection="1">
      <alignment horizontal="left" vertical="center"/>
      <protection hidden="1"/>
    </xf>
    <xf numFmtId="0" fontId="16" fillId="0" borderId="48" xfId="0" applyFont="1" applyBorder="1" applyAlignment="1" applyProtection="1">
      <alignment horizontal="left" vertical="center"/>
      <protection hidden="1"/>
    </xf>
    <xf numFmtId="0" fontId="16" fillId="0" borderId="38" xfId="0" applyFont="1" applyBorder="1" applyAlignment="1" applyProtection="1">
      <alignment horizontal="left" vertical="center"/>
      <protection hidden="1"/>
    </xf>
    <xf numFmtId="0" fontId="16" fillId="0" borderId="39" xfId="0" applyFont="1" applyBorder="1" applyAlignment="1" applyProtection="1">
      <alignment horizontal="left" vertical="center"/>
      <protection hidden="1"/>
    </xf>
    <xf numFmtId="0" fontId="7" fillId="0" borderId="14" xfId="0" applyFont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left"/>
      <protection hidden="1"/>
    </xf>
    <xf numFmtId="0" fontId="7" fillId="0" borderId="16" xfId="0" applyFont="1" applyBorder="1" applyAlignment="1" applyProtection="1">
      <alignment horizontal="left"/>
      <protection hidden="1"/>
    </xf>
    <xf numFmtId="0" fontId="15" fillId="0" borderId="30" xfId="0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left" vertical="center"/>
      <protection hidden="1"/>
    </xf>
    <xf numFmtId="0" fontId="15" fillId="0" borderId="3" xfId="0" applyFont="1" applyBorder="1" applyAlignment="1" applyProtection="1">
      <alignment horizontal="left" vertical="center"/>
      <protection hidden="1"/>
    </xf>
    <xf numFmtId="0" fontId="15" fillId="0" borderId="10" xfId="0" applyFont="1" applyBorder="1" applyAlignment="1" applyProtection="1">
      <alignment vertical="center"/>
      <protection hidden="1"/>
    </xf>
    <xf numFmtId="0" fontId="16" fillId="0" borderId="34" xfId="0" applyFont="1" applyBorder="1" applyAlignment="1" applyProtection="1">
      <alignment horizontal="left" vertical="center"/>
      <protection hidden="1"/>
    </xf>
    <xf numFmtId="0" fontId="16" fillId="0" borderId="35" xfId="0" applyFont="1" applyBorder="1" applyAlignment="1" applyProtection="1">
      <alignment horizontal="left" vertical="center"/>
      <protection hidden="1"/>
    </xf>
    <xf numFmtId="0" fontId="16" fillId="0" borderId="37" xfId="0" applyFont="1" applyBorder="1" applyAlignment="1" applyProtection="1">
      <alignment vertical="center"/>
      <protection hidden="1"/>
    </xf>
    <xf numFmtId="0" fontId="0" fillId="0" borderId="37" xfId="0" applyBorder="1" applyAlignment="1" applyProtection="1">
      <alignment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0" fontId="0" fillId="0" borderId="0" xfId="0" applyAlignment="1">
      <alignment horizontal="left"/>
    </xf>
    <xf numFmtId="166" fontId="3" fillId="2" borderId="0" xfId="0" applyNumberFormat="1" applyFont="1" applyFill="1" applyProtection="1">
      <protection hidden="1"/>
    </xf>
    <xf numFmtId="0" fontId="1" fillId="0" borderId="0" xfId="0" applyNumberFormat="1" applyFont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1" xfId="0" applyFont="1" applyBorder="1" applyProtection="1"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23" xfId="0" applyFont="1" applyBorder="1" applyAlignment="1" applyProtection="1">
      <alignment horizontal="center"/>
      <protection hidden="1"/>
    </xf>
  </cellXfs>
  <cellStyles count="1">
    <cellStyle name="Normální" xfId="0" builtinId="0"/>
  </cellStyles>
  <dxfs count="45"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B0F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 patternType="gray125">
          <fgColor theme="5" tint="-0.499984740745262"/>
        </patternFill>
      </fill>
    </dxf>
    <dxf>
      <fill>
        <patternFill patternType="gray125">
          <fgColor theme="5" tint="-0.499984740745262"/>
        </patternFill>
      </fill>
    </dxf>
    <dxf>
      <fill>
        <patternFill patternType="gray125">
          <fgColor rgb="FF00B05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filterMode="1">
    <pageSetUpPr fitToPage="1"/>
  </sheetPr>
  <dimension ref="A1:AI3668"/>
  <sheetViews>
    <sheetView tabSelected="1" showRuler="0" zoomScaleNormal="100" workbookViewId="0">
      <pane ySplit="13" topLeftCell="A14" activePane="bottomLeft" state="frozen"/>
      <selection pane="bottomLeft" activeCell="K173" sqref="K173"/>
    </sheetView>
  </sheetViews>
  <sheetFormatPr defaultRowHeight="15.75" x14ac:dyDescent="0.25"/>
  <cols>
    <col min="1" max="1" width="7.28515625" style="3" customWidth="1"/>
    <col min="2" max="2" width="9" style="3" customWidth="1"/>
    <col min="3" max="3" width="11.5703125" style="3" hidden="1" customWidth="1"/>
    <col min="4" max="4" width="10.28515625" style="10" hidden="1" customWidth="1"/>
    <col min="5" max="5" width="11.7109375" style="10" hidden="1" customWidth="1"/>
    <col min="6" max="6" width="11.140625" style="25" hidden="1" customWidth="1"/>
    <col min="7" max="7" width="20.7109375" style="25" customWidth="1"/>
    <col min="8" max="11" width="15.7109375" style="25" customWidth="1"/>
    <col min="12" max="12" width="15.5703125" style="25" customWidth="1"/>
    <col min="13" max="13" width="6.140625" style="25" hidden="1" customWidth="1"/>
    <col min="14" max="14" width="14.140625" style="25" customWidth="1"/>
    <col min="15" max="15" width="10.7109375" style="25" customWidth="1"/>
    <col min="16" max="16" width="8.7109375" style="29" customWidth="1"/>
    <col min="17" max="17" width="7.7109375" style="29" customWidth="1"/>
    <col min="18" max="18" width="12.85546875" style="25" hidden="1" customWidth="1"/>
    <col min="19" max="19" width="32.85546875" style="25" hidden="1" customWidth="1"/>
    <col min="20" max="21" width="10.28515625" style="25" hidden="1" customWidth="1"/>
    <col min="22" max="22" width="19" style="25" hidden="1" customWidth="1"/>
    <col min="23" max="23" width="14" style="25" hidden="1" customWidth="1"/>
    <col min="24" max="24" width="14.5703125" style="25" hidden="1" customWidth="1"/>
    <col min="25" max="25" width="8.85546875" style="25" hidden="1" customWidth="1"/>
    <col min="26" max="26" width="12.28515625" style="25" hidden="1" customWidth="1"/>
    <col min="27" max="27" width="11.140625" style="25" hidden="1" customWidth="1"/>
    <col min="28" max="28" width="14.28515625" style="25" hidden="1" customWidth="1"/>
    <col min="29" max="29" width="21.28515625" style="25" hidden="1" customWidth="1"/>
    <col min="30" max="30" width="8.7109375" style="25" customWidth="1"/>
    <col min="31" max="31" width="38.28515625" style="25" customWidth="1"/>
    <col min="32" max="32" width="8.7109375" style="25" customWidth="1"/>
    <col min="33" max="34" width="6.28515625" style="25" hidden="1" customWidth="1"/>
    <col min="35" max="35" width="10" style="25" customWidth="1"/>
    <col min="36" max="16384" width="9.140625" style="25"/>
  </cols>
  <sheetData>
    <row r="1" spans="1:35" x14ac:dyDescent="0.25">
      <c r="B1" s="3" t="s">
        <v>14</v>
      </c>
      <c r="G1" s="167" t="s">
        <v>120</v>
      </c>
      <c r="H1" s="168"/>
      <c r="I1" s="168"/>
      <c r="J1" s="168"/>
      <c r="K1" s="168"/>
      <c r="L1" s="168"/>
      <c r="M1" s="168"/>
      <c r="N1" s="168"/>
      <c r="O1" s="169"/>
      <c r="AD1" s="37"/>
      <c r="AE1" s="37" t="s">
        <v>80</v>
      </c>
      <c r="AF1" s="38">
        <f>SUBTOTAL(9,M14:M3665)</f>
        <v>0</v>
      </c>
      <c r="AG1" s="25" t="s">
        <v>37</v>
      </c>
    </row>
    <row r="2" spans="1:35" ht="27" x14ac:dyDescent="0.25">
      <c r="G2" s="170" t="s">
        <v>0</v>
      </c>
      <c r="H2" s="164"/>
      <c r="I2" s="164"/>
      <c r="J2" s="164"/>
      <c r="K2" s="164"/>
      <c r="L2" s="171"/>
      <c r="M2" s="164"/>
      <c r="N2" s="170"/>
      <c r="O2" s="171"/>
      <c r="R2" s="108">
        <v>0.33333333333333331</v>
      </c>
      <c r="S2" s="42"/>
      <c r="T2" s="42"/>
      <c r="U2" s="42"/>
      <c r="V2" s="42"/>
      <c r="Z2" s="42"/>
      <c r="AD2" s="37" t="s">
        <v>93</v>
      </c>
      <c r="AE2" s="37" t="s">
        <v>86</v>
      </c>
      <c r="AF2" s="38">
        <f t="shared" ref="AF2:AF7" ca="1" si="0">AG2/3</f>
        <v>0</v>
      </c>
      <c r="AG2" s="25">
        <f ca="1">SUBTOTAL(109,S14:S3665)*$M$3</f>
        <v>0</v>
      </c>
      <c r="AH2" s="25">
        <f ca="1">SUBTOTAL(109,AC14:AC3665)</f>
        <v>0</v>
      </c>
    </row>
    <row r="3" spans="1:35" x14ac:dyDescent="0.25">
      <c r="G3" s="26" t="s">
        <v>36</v>
      </c>
      <c r="H3" s="165"/>
      <c r="I3" s="165"/>
      <c r="J3" s="112" t="s">
        <v>16</v>
      </c>
      <c r="K3" s="112"/>
      <c r="L3" s="104">
        <v>0.5</v>
      </c>
      <c r="M3" s="43">
        <f>L3</f>
        <v>0.5</v>
      </c>
      <c r="N3" s="43"/>
      <c r="O3" s="30"/>
      <c r="R3" s="108">
        <f>R2*L3</f>
        <v>0.16666666666666666</v>
      </c>
      <c r="V3" s="44" t="e">
        <f>SUM(#REF!)</f>
        <v>#REF!</v>
      </c>
      <c r="AD3" s="37" t="s">
        <v>112</v>
      </c>
      <c r="AE3" s="37" t="s">
        <v>113</v>
      </c>
      <c r="AF3" s="38">
        <f ca="1">AG3</f>
        <v>0</v>
      </c>
      <c r="AG3" s="38">
        <f ca="1">SUBTOTAL(109,R14:R3665)</f>
        <v>0</v>
      </c>
    </row>
    <row r="4" spans="1:35" x14ac:dyDescent="0.25">
      <c r="G4" s="26" t="s">
        <v>1</v>
      </c>
      <c r="H4" s="165"/>
      <c r="I4" s="165"/>
      <c r="J4" s="111" t="s">
        <v>17</v>
      </c>
      <c r="K4" s="111"/>
      <c r="L4" s="105">
        <f ca="1">ROUNDUP($M$3*List1!K5/3,10)</f>
        <v>3.6666666666999999</v>
      </c>
      <c r="M4" s="43"/>
      <c r="N4" s="43"/>
      <c r="O4" s="30"/>
      <c r="V4" s="44"/>
      <c r="AD4" s="37" t="s">
        <v>118</v>
      </c>
      <c r="AE4" s="37" t="s">
        <v>119</v>
      </c>
      <c r="AF4" s="38">
        <f ca="1">AG4</f>
        <v>0</v>
      </c>
      <c r="AG4" s="38">
        <f ca="1">SUBTOTAL(109,T14:T3665)</f>
        <v>0</v>
      </c>
      <c r="AI4" s="95">
        <f ca="1">SUM(AF1:AF4)</f>
        <v>0</v>
      </c>
    </row>
    <row r="5" spans="1:35" x14ac:dyDescent="0.25">
      <c r="G5" s="26" t="s">
        <v>2</v>
      </c>
      <c r="H5" s="166" t="str">
        <f>CHOOSE(MONTH(List1!S2),"Leden","Únor","Březen","Duben","Květen","Červen","Červenec","Srpen","Září","Říjen","Listopad","Prosinec")</f>
        <v>Červen</v>
      </c>
      <c r="I5" s="166"/>
      <c r="J5" s="112" t="s">
        <v>111</v>
      </c>
      <c r="K5" s="112"/>
      <c r="L5" s="105">
        <f>SUBTOTAL(9,M14:M3665)</f>
        <v>0</v>
      </c>
      <c r="M5" s="43"/>
      <c r="N5" s="43"/>
      <c r="O5" s="30"/>
      <c r="V5" s="44"/>
      <c r="AD5" s="39" t="s">
        <v>122</v>
      </c>
      <c r="AE5" s="39" t="s">
        <v>123</v>
      </c>
      <c r="AF5" s="38">
        <f ca="1">AG5/6</f>
        <v>0</v>
      </c>
      <c r="AG5" s="163">
        <f ca="1">SUBTOTAL(109,U14:U3665)*$M$3</f>
        <v>0</v>
      </c>
      <c r="AI5" s="162"/>
    </row>
    <row r="6" spans="1:35" x14ac:dyDescent="0.25">
      <c r="G6" s="26" t="s">
        <v>3</v>
      </c>
      <c r="H6" s="166">
        <f>YEAR(List1!S2)</f>
        <v>2021</v>
      </c>
      <c r="I6" s="166"/>
      <c r="J6" s="172"/>
      <c r="K6" s="172"/>
      <c r="L6" s="2"/>
      <c r="M6" s="31">
        <f ca="1">ROUNDUP($M$3*List1!K5/3,10)</f>
        <v>3.6666666666999999</v>
      </c>
      <c r="N6" s="31"/>
      <c r="O6" s="30"/>
      <c r="V6" s="42"/>
      <c r="Z6" s="42"/>
      <c r="AD6" s="39" t="s">
        <v>104</v>
      </c>
      <c r="AE6" s="39" t="s">
        <v>105</v>
      </c>
      <c r="AF6" s="38">
        <f ca="1">AG6/3</f>
        <v>0</v>
      </c>
      <c r="AG6" s="25">
        <f ca="1">SUBTOTAL(109,V14:V3665)*$M$3</f>
        <v>0</v>
      </c>
    </row>
    <row r="7" spans="1:35" x14ac:dyDescent="0.25">
      <c r="G7" s="97"/>
      <c r="H7" s="172"/>
      <c r="I7" s="172"/>
      <c r="J7" s="112"/>
      <c r="K7" s="112"/>
      <c r="L7" s="106">
        <f ca="1">SUM(AF6:AF12)</f>
        <v>0</v>
      </c>
      <c r="M7" s="31">
        <f ca="1">SUBTOTAL(9,M14:M3665)+AF2+AF3+AF4</f>
        <v>0</v>
      </c>
      <c r="N7" s="31"/>
      <c r="O7" s="107"/>
      <c r="R7" s="42"/>
      <c r="S7" s="42"/>
      <c r="T7" s="42"/>
      <c r="U7" s="42"/>
      <c r="V7" s="42"/>
      <c r="Z7" s="42"/>
      <c r="AD7" s="39" t="s">
        <v>114</v>
      </c>
      <c r="AE7" s="39" t="s">
        <v>115</v>
      </c>
      <c r="AF7" s="38">
        <f t="shared" ca="1" si="0"/>
        <v>0</v>
      </c>
      <c r="AG7" s="25">
        <f ca="1">SUBTOTAL(109,W14:W3665)*$M$3</f>
        <v>0</v>
      </c>
    </row>
    <row r="8" spans="1:35" x14ac:dyDescent="0.25">
      <c r="G8" s="97"/>
      <c r="H8" s="172"/>
      <c r="I8" s="172"/>
      <c r="J8" s="172"/>
      <c r="K8" s="172"/>
      <c r="L8" s="2"/>
      <c r="M8" s="32">
        <f ca="1">SUM(AF5:AF12)</f>
        <v>0</v>
      </c>
      <c r="N8" s="32"/>
      <c r="O8" s="30"/>
      <c r="R8" s="42"/>
      <c r="S8" s="42"/>
      <c r="T8" s="42"/>
      <c r="U8" s="42"/>
      <c r="V8" s="42"/>
      <c r="Z8" s="42"/>
      <c r="AD8" s="39" t="s">
        <v>66</v>
      </c>
      <c r="AE8" s="39" t="s">
        <v>85</v>
      </c>
      <c r="AF8" s="38">
        <f ca="1">AG8</f>
        <v>0</v>
      </c>
      <c r="AG8" s="38">
        <f ca="1">SUBTOTAL(109,X14:X3665)</f>
        <v>0</v>
      </c>
    </row>
    <row r="9" spans="1:35" ht="15.75" customHeight="1" x14ac:dyDescent="0.25">
      <c r="G9" s="97"/>
      <c r="H9" s="172"/>
      <c r="I9" s="172"/>
      <c r="J9" s="172"/>
      <c r="K9" s="172"/>
      <c r="L9" s="2"/>
      <c r="M9" s="2"/>
      <c r="N9" s="2"/>
      <c r="O9" s="30"/>
      <c r="R9" s="42"/>
      <c r="S9" s="42"/>
      <c r="T9" s="42"/>
      <c r="U9" s="42"/>
      <c r="AD9" s="39" t="s">
        <v>21</v>
      </c>
      <c r="AE9" s="39" t="s">
        <v>35</v>
      </c>
      <c r="AF9" s="38">
        <f t="shared" ref="AF9:AF12" ca="1" si="1">AG9</f>
        <v>0</v>
      </c>
      <c r="AG9" s="38">
        <f ca="1">SUBTOTAL(109,Y14:Y3665)</f>
        <v>0</v>
      </c>
    </row>
    <row r="10" spans="1:35" ht="15.75" customHeight="1" thickBot="1" x14ac:dyDescent="0.3">
      <c r="G10" s="27"/>
      <c r="H10" s="173"/>
      <c r="I10" s="173"/>
      <c r="J10" s="173"/>
      <c r="K10" s="173"/>
      <c r="L10" s="28"/>
      <c r="M10" s="28"/>
      <c r="N10" s="28"/>
      <c r="O10" s="33"/>
      <c r="R10" s="42"/>
      <c r="S10" s="42"/>
      <c r="T10" s="42"/>
      <c r="U10" s="42"/>
      <c r="AD10" s="39" t="s">
        <v>116</v>
      </c>
      <c r="AE10" s="39" t="s">
        <v>117</v>
      </c>
      <c r="AF10" s="38">
        <f t="shared" ca="1" si="1"/>
        <v>0</v>
      </c>
      <c r="AG10" s="38">
        <f ca="1">SUBTOTAL(109,AB14:AB3665)</f>
        <v>0</v>
      </c>
    </row>
    <row r="11" spans="1:35" ht="16.5" customHeight="1" thickBot="1" x14ac:dyDescent="0.3">
      <c r="G11" s="117" t="s">
        <v>12</v>
      </c>
      <c r="H11" s="114" t="s">
        <v>4</v>
      </c>
      <c r="I11" s="115"/>
      <c r="J11" s="115"/>
      <c r="K11" s="115"/>
      <c r="L11" s="115"/>
      <c r="M11" s="115"/>
      <c r="N11" s="115"/>
      <c r="O11" s="116"/>
      <c r="R11" s="42"/>
      <c r="S11" s="42"/>
      <c r="T11" s="42"/>
      <c r="U11" s="42"/>
      <c r="AD11" s="39" t="s">
        <v>68</v>
      </c>
      <c r="AE11" s="39" t="s">
        <v>84</v>
      </c>
      <c r="AF11" s="38">
        <f t="shared" ca="1" si="1"/>
        <v>0</v>
      </c>
      <c r="AG11" s="38">
        <f ca="1">SUBTOTAL(109,Z14:Z3665)</f>
        <v>0</v>
      </c>
    </row>
    <row r="12" spans="1:35" ht="15.75" customHeight="1" thickBot="1" x14ac:dyDescent="0.3">
      <c r="G12" s="117"/>
      <c r="H12" s="118" t="s">
        <v>5</v>
      </c>
      <c r="I12" s="119"/>
      <c r="J12" s="118" t="s">
        <v>7</v>
      </c>
      <c r="K12" s="122"/>
      <c r="L12" s="120" t="s">
        <v>6</v>
      </c>
      <c r="M12" s="120" t="s">
        <v>6</v>
      </c>
      <c r="N12" s="102"/>
      <c r="O12" s="103" t="s">
        <v>107</v>
      </c>
      <c r="P12" s="34"/>
      <c r="Q12" s="34"/>
      <c r="R12" s="42"/>
      <c r="S12" s="42"/>
      <c r="T12" s="42"/>
      <c r="U12" s="42"/>
      <c r="AD12" s="39" t="s">
        <v>71</v>
      </c>
      <c r="AE12" s="39" t="s">
        <v>106</v>
      </c>
      <c r="AF12" s="38">
        <f t="shared" ca="1" si="1"/>
        <v>0</v>
      </c>
      <c r="AG12" s="38">
        <f ca="1">SUBTOTAL(109,AA14:AA3665)</f>
        <v>0</v>
      </c>
      <c r="AI12" s="96">
        <f ca="1">SUM(AF5:AF12)</f>
        <v>0</v>
      </c>
    </row>
    <row r="13" spans="1:35" ht="30.75" customHeight="1" thickBot="1" x14ac:dyDescent="0.3">
      <c r="A13" s="45" t="s">
        <v>13</v>
      </c>
      <c r="B13" s="45" t="s">
        <v>14</v>
      </c>
      <c r="C13" s="45" t="s">
        <v>14</v>
      </c>
      <c r="D13" s="46"/>
      <c r="E13" s="46"/>
      <c r="G13" s="117"/>
      <c r="H13" s="16" t="s">
        <v>8</v>
      </c>
      <c r="I13" s="17" t="s">
        <v>9</v>
      </c>
      <c r="J13" s="16" t="s">
        <v>10</v>
      </c>
      <c r="K13" s="18" t="s">
        <v>11</v>
      </c>
      <c r="L13" s="121"/>
      <c r="M13" s="121"/>
      <c r="N13" s="24" t="s">
        <v>108</v>
      </c>
      <c r="O13" s="100" t="s">
        <v>121</v>
      </c>
      <c r="P13" s="35" t="s">
        <v>110</v>
      </c>
      <c r="Q13" s="36" t="s">
        <v>109</v>
      </c>
      <c r="R13" s="37" t="s">
        <v>112</v>
      </c>
      <c r="S13" s="37" t="s">
        <v>87</v>
      </c>
      <c r="T13" s="37" t="s">
        <v>118</v>
      </c>
      <c r="U13" s="39" t="s">
        <v>122</v>
      </c>
      <c r="V13" s="39" t="s">
        <v>104</v>
      </c>
      <c r="W13" s="39" t="s">
        <v>114</v>
      </c>
      <c r="X13" s="39" t="s">
        <v>66</v>
      </c>
      <c r="Y13" s="39" t="s">
        <v>21</v>
      </c>
      <c r="Z13" s="39" t="s">
        <v>68</v>
      </c>
      <c r="AA13" s="39" t="s">
        <v>71</v>
      </c>
      <c r="AB13" s="39" t="s">
        <v>116</v>
      </c>
      <c r="AC13" s="47" t="s">
        <v>38</v>
      </c>
      <c r="AE13" s="40" t="str">
        <f ca="1">IF(M6-List1!O8&lt;0,"Nadpracované hodiny za tento měsíc:",IF((ROUNDUP(M6-List1!O8,1)&lt;=0),"Fond hodin naplněn","Do konce měsíce zbývá odpracovat:"))</f>
        <v>Do konce měsíce zbývá odpracovat:</v>
      </c>
      <c r="AF13" s="38">
        <f ca="1">IF(M6-List1!O8&lt;0,ABS(M6-List1!O8),IF((ROUNDUP(M6-List1!O8,1)&lt;=0),"",M6-List1!O8))</f>
        <v>3.6666666666999999</v>
      </c>
      <c r="AI13" s="25" t="s">
        <v>96</v>
      </c>
    </row>
    <row r="14" spans="1:35" ht="14.1" hidden="1" customHeight="1" thickBot="1" x14ac:dyDescent="0.3">
      <c r="A14" s="3">
        <f t="shared" ref="A14:A38" si="2">YEAR(G14)</f>
        <v>2021</v>
      </c>
      <c r="B14" s="3" t="str">
        <f t="shared" ref="B14:B39" si="3">IF(C14="leden","01 leden",IF(C14="únor","02 únor",IF(C14="březen","03 březen",IF(C14="duben","04 duben",IF(C14="květen","05 květen",IF(C14="červen","06 červen",IF(C14="červenec","07 červenec",IF(C14="srpen","08 srpen",IF(C14="září","09 září",IF(C14="říjen","10 říjen",IF(C14="listopad","11 listopad",IF(C14="prosinec","12 prosinec",0))))))))))))</f>
        <v>01 leden</v>
      </c>
      <c r="C14" s="4" t="str">
        <f t="shared" ref="C14:C38" si="4">TEXT(G14,"mmmm")</f>
        <v>leden</v>
      </c>
      <c r="D14" s="10">
        <f t="shared" ref="D14:D38" ca="1" si="5">IF(F14="Svátek",1,0)</f>
        <v>1</v>
      </c>
      <c r="E14" s="10" t="str">
        <f t="shared" ref="E14:E38" si="6">TEXT($G14,"dddd")</f>
        <v>pátek</v>
      </c>
      <c r="F14" s="42" t="str">
        <f ca="1">IF(COUNTIF(List1!$U$4:$AF$16,$G14),"Svátek",TEXT($G14,"dddd"))</f>
        <v>Svátek</v>
      </c>
      <c r="G14" s="19">
        <v>44197</v>
      </c>
      <c r="H14" s="49"/>
      <c r="I14" s="50"/>
      <c r="J14" s="49"/>
      <c r="K14" s="50"/>
      <c r="L14" s="21">
        <f t="shared" ref="L14:L38" si="7">(I14-H14)-(K14-J14)</f>
        <v>0</v>
      </c>
      <c r="M14" s="22">
        <f t="shared" ref="M14:M37" si="8">(I14-H14)-(K14-J14)</f>
        <v>0</v>
      </c>
      <c r="N14" s="98"/>
      <c r="O14" s="101" t="str">
        <f t="shared" ref="O14:O37" ca="1" si="9">IF(F14="Svátek","Svátek","")</f>
        <v>Svátek</v>
      </c>
      <c r="P14" s="41" t="str">
        <f>IF(OR(TEXT($G14,"dddd")="neděle",TEXT($G105,"dddd")="Sunday"),IF(DAY(G14)&gt;=7,SUM(L14:L14),IF(DAY(G14)=6,SUM(L14:L14),IF(DAY(G14)=5,SUM(L14:L14),IF(DAY(G14)=4,SUM(L14:L14),IF(DAY(G14)=3,SUM(L14:L14),IF(DAY(G14)=2,SUM(L14:L14),IF(DAY(G14)=1,SUM(L14:L14)," "))))))),IF(MONTH(G15)-MONTH(G14)&lt;&gt;0,IF(TEXT($G14,"dddd")="sobota",SUM(L14:L14),IF(TEXT($G14,"dddd")="pátek",SUM(L14:L14),IF(TEXT($G14,"dddd")="čtvrtek",SUM(L14:L14),IF(TEXT($G14,"dddd")="středa",SUM(L14:L14),IF(TEXT($G14,"dddd")="úterý",SUM(L14:L14),IF(TEXT($G14,"dddd")="pondělí",SUM(L14)," "))))))," "))</f>
        <v xml:space="preserve"> </v>
      </c>
      <c r="Q14" s="41" t="str">
        <f>IF(MONTH(G15)-MONTH(G14)&lt;&gt;0,SUBTOTAL(109,$P$14:$P$3665)," ")</f>
        <v xml:space="preserve"> </v>
      </c>
      <c r="R14" s="108">
        <f t="shared" ref="R14:R38" ca="1" si="10">IF(AND(IF(O14="PC",1,0),OR((E14="pondělí"),E14="úterý",E14="středa",E14="čtvrtek",E14="pátek")),IF($R$3-L14&gt;0,$R$3-L14,0),0)</f>
        <v>0</v>
      </c>
      <c r="S14" s="25">
        <f t="shared" ref="S14:S38" ca="1" si="11">IF(AND(IF(F14="Svátek",1,0),OR(E14="pondělí",E14="úterý",E14="středa",E14="čtvrtek",E14="pátek"),IF(OR(O14="SC",O14="ŘD",O14="NV",O14="N",O14="OČR",O14="P",O14="O"),FALSE,TRUE)),1,0)</f>
        <v>1</v>
      </c>
      <c r="T14" s="108">
        <f t="shared" ref="T14:T38" ca="1" si="12">IF(AND(IF(O14="PMP",1,0),OR((E14="pondělí"),E14="úterý",E14="středa",E14="čtvrtek",E14="pátek")),IF($R$3-L14&gt;0,$R$3-L14,0),0)</f>
        <v>0</v>
      </c>
      <c r="U14" s="163">
        <f t="shared" ref="U14:U38" ca="1" si="13">IF(AND(IF(O14="1/2D",1,0),OR((E14="pondělí"),E14="úterý",E14="středa",E14="čtvrtek",E14="pátek")),1,0)</f>
        <v>0</v>
      </c>
      <c r="V14" s="25">
        <f t="shared" ref="V14:V38" ca="1" si="14">IF(AND(IF(O14="D",1,0),OR((E14="pondělí"),E14="úterý",E14="středa",E14="čtvrtek",E14="pátek")),1,0)</f>
        <v>0</v>
      </c>
      <c r="W14" s="25">
        <f t="shared" ref="W14:W38" ca="1" si="15">IF(AND(IF(O14="PN",1,0),OR((E14="pondělí"),E14="úterý",E14="středa",E14="čtvrtek",E14="pátek")),1,0)</f>
        <v>0</v>
      </c>
      <c r="X14" s="108">
        <f t="shared" ref="X14:X38" ca="1" si="16">IF(AND(IF(O14="NV",1,0),OR((E14="pondělí"),E14="úterý",E14="středa",E14="čtvrtek",E14="pátek")),IF($R$3-L14&gt;0,$R$3-L14,0),0)</f>
        <v>0</v>
      </c>
      <c r="Y14" s="108">
        <f t="shared" ref="Y14:Y38" ca="1" si="17">IF(AND(IF(O14="OČR",1,0),OR((E14="pondělí"),E14="úterý",E14="středa",E14="čtvrtek",E14="pátek")),IF($R$3-L14&gt;0,$R$3-L14,0),0)</f>
        <v>0</v>
      </c>
      <c r="Z14" s="108">
        <f t="shared" ref="Z14:Z38" ca="1" si="18">IF(AND(IF(O14="P",1,0),OR((E14="pondělí"),E14="úterý",E14="středa",E14="čtvrtek",E14="pátek")),IF($R$3-L14&gt;0,$R$3-L14,0),0)</f>
        <v>0</v>
      </c>
      <c r="AA14" s="108">
        <f t="shared" ref="AA14:AA38" ca="1" si="19">IF(AND(IF(O14="O",1,0),OR((E14="pondělí"),E14="úterý",E14="středa",E14="čtvrtek",E14="pátek")),IF($R$3-L14&gt;0,$R$3-L14,0),0)</f>
        <v>0</v>
      </c>
      <c r="AB14" s="108">
        <f t="shared" ref="AB14:AB38" ca="1" si="20">IF(AND(IF(O14="PZ",1,0),OR((E14="pondělí"),E14="úterý",E14="středa",E14="čtvrtek",E14="pátek")),IF($R$3-L14&gt;0,$R$3-L14,0),0)</f>
        <v>0</v>
      </c>
      <c r="AC14" s="25">
        <f t="shared" ref="AC14:AC38" ca="1" si="21">IF(AND(IF(F14="Svátek",1,0),OR(E14="pondělí",E14="úterý",E14="středa",E14="čtvrtek",E14="pátek")),1,0)</f>
        <v>1</v>
      </c>
    </row>
    <row r="15" spans="1:35" ht="14.1" hidden="1" customHeight="1" thickBot="1" x14ac:dyDescent="0.3">
      <c r="A15" s="3">
        <f t="shared" si="2"/>
        <v>2021</v>
      </c>
      <c r="B15" s="3" t="str">
        <f t="shared" si="3"/>
        <v>01 leden</v>
      </c>
      <c r="C15" s="4" t="str">
        <f t="shared" si="4"/>
        <v>leden</v>
      </c>
      <c r="D15" s="10">
        <f t="shared" ca="1" si="5"/>
        <v>0</v>
      </c>
      <c r="E15" s="10" t="str">
        <f t="shared" si="6"/>
        <v>sobota</v>
      </c>
      <c r="F15" s="42" t="str">
        <f ca="1">IF(COUNTIF(List1!$U$4:$AF$16,$G15),"Svátek",TEXT($G15,"dddd"))</f>
        <v>sobota</v>
      </c>
      <c r="G15" s="19">
        <v>44198</v>
      </c>
      <c r="H15" s="49"/>
      <c r="I15" s="50"/>
      <c r="J15" s="49"/>
      <c r="K15" s="50"/>
      <c r="L15" s="21">
        <f t="shared" si="7"/>
        <v>0</v>
      </c>
      <c r="M15" s="22">
        <f t="shared" si="8"/>
        <v>0</v>
      </c>
      <c r="N15" s="98"/>
      <c r="O15" s="101" t="str">
        <f t="shared" ca="1" si="9"/>
        <v/>
      </c>
      <c r="P15" s="41" t="str">
        <f>IF(OR(TEXT($G15,"dddd")="neděle",TEXT($G106,"dddd")="Sunday"),IF(DAY(G15)&gt;=7,SUM(L14:L15),IF(DAY(G15)=6,SUM(L14:L15),IF(DAY(G15)=5,SUM(L14:L15),IF(DAY(G15)=4,SUM(L14:L15),IF(DAY(G15)=3,SUM(L14:L15),IF(DAY(G15)=2,SUM(L14:L15),IF(DAY(G15)=1,SUM(L15:L15)," "))))))),IF(MONTH(G16)-MONTH(G15)&lt;&gt;0,IF(TEXT($G15,"dddd")="sobota",SUM(L14:L15),IF(TEXT($G15,"dddd")="pátek",SUM(L14:L15),IF(TEXT($G15,"dddd")="čtvrtek",SUM(L14:L15),IF(TEXT($G15,"dddd")="středa",SUM(L14:L15),IF(TEXT($G15,"dddd")="úterý",SUM(L14:L15),IF(TEXT($G15,"dddd")="pondělí",SUM(L15)," "))))))," "))</f>
        <v xml:space="preserve"> </v>
      </c>
      <c r="Q15" s="41" t="str">
        <f>IF(MONTH(G16)-MONTH(G15)&lt;&gt;0,SUBTOTAL(109,$P$14:$P$3665)," ")</f>
        <v xml:space="preserve"> </v>
      </c>
      <c r="R15" s="108">
        <f t="shared" ca="1" si="10"/>
        <v>0</v>
      </c>
      <c r="S15" s="25">
        <f t="shared" ca="1" si="11"/>
        <v>0</v>
      </c>
      <c r="T15" s="108">
        <f t="shared" ca="1" si="12"/>
        <v>0</v>
      </c>
      <c r="U15" s="163">
        <f t="shared" ca="1" si="13"/>
        <v>0</v>
      </c>
      <c r="V15" s="25">
        <f t="shared" ca="1" si="14"/>
        <v>0</v>
      </c>
      <c r="W15" s="25">
        <f t="shared" ca="1" si="15"/>
        <v>0</v>
      </c>
      <c r="X15" s="108">
        <f t="shared" ca="1" si="16"/>
        <v>0</v>
      </c>
      <c r="Y15" s="108">
        <f t="shared" ca="1" si="17"/>
        <v>0</v>
      </c>
      <c r="Z15" s="108">
        <f t="shared" ca="1" si="18"/>
        <v>0</v>
      </c>
      <c r="AA15" s="108">
        <f t="shared" ca="1" si="19"/>
        <v>0</v>
      </c>
      <c r="AB15" s="108">
        <f t="shared" ca="1" si="20"/>
        <v>0</v>
      </c>
      <c r="AC15" s="25">
        <f t="shared" ca="1" si="21"/>
        <v>0</v>
      </c>
    </row>
    <row r="16" spans="1:35" ht="14.1" hidden="1" customHeight="1" thickBot="1" x14ac:dyDescent="0.3">
      <c r="A16" s="3">
        <f t="shared" si="2"/>
        <v>2021</v>
      </c>
      <c r="B16" s="3" t="str">
        <f t="shared" si="3"/>
        <v>01 leden</v>
      </c>
      <c r="C16" s="4" t="str">
        <f t="shared" si="4"/>
        <v>leden</v>
      </c>
      <c r="D16" s="10">
        <f t="shared" ca="1" si="5"/>
        <v>0</v>
      </c>
      <c r="E16" s="10" t="str">
        <f t="shared" si="6"/>
        <v>neděle</v>
      </c>
      <c r="F16" s="42" t="str">
        <f ca="1">IF(COUNTIF(List1!$U$4:$AF$16,$G16),"Svátek",TEXT($G16,"dddd"))</f>
        <v>neděle</v>
      </c>
      <c r="G16" s="19">
        <v>44199</v>
      </c>
      <c r="H16" s="49"/>
      <c r="I16" s="50"/>
      <c r="J16" s="49"/>
      <c r="K16" s="50"/>
      <c r="L16" s="21">
        <f t="shared" si="7"/>
        <v>0</v>
      </c>
      <c r="M16" s="22">
        <f t="shared" si="8"/>
        <v>0</v>
      </c>
      <c r="N16" s="98"/>
      <c r="O16" s="101" t="str">
        <f t="shared" ca="1" si="9"/>
        <v/>
      </c>
      <c r="P16" s="41">
        <f>IF(OR(TEXT($G16,"dddd")="neděle",TEXT($G107,"dddd")="Sunday"),IF(DAY(G16)&gt;=7,SUM(L14:L16),IF(DAY(G16)=6,SUM(L14:L16),IF(DAY(G16)=5,SUM(L14:L16),IF(DAY(G16)=4,SUM(L14:L16),IF(DAY(G16)=3,SUM(L14:L16),IF(DAY(G16)=2,SUM(L15:L16),IF(DAY(G16)=1,SUM(L16:L16)," "))))))),IF(MONTH(G17)-MONTH(G16)&lt;&gt;0,IF(TEXT($G16,"dddd")="sobota",SUM(L14:L16),IF(TEXT($G16,"dddd")="pátek",SUM(L14:L16),IF(TEXT($G16,"dddd")="čtvrtek",SUM(L14:L16),IF(TEXT($G16,"dddd")="středa",SUM(L14:L16),IF(TEXT($G16,"dddd")="úterý",SUM(L15:L16),IF(TEXT($G16,"dddd")="pondělí",SUM(L16)," "))))))," "))</f>
        <v>0</v>
      </c>
      <c r="Q16" s="41" t="str">
        <f>IF(MONTH(G17)-MONTH(G16)&lt;&gt;0,SUBTOTAL(109,$P$14:$P$3665)," ")</f>
        <v xml:space="preserve"> </v>
      </c>
      <c r="R16" s="108">
        <f t="shared" ca="1" si="10"/>
        <v>0</v>
      </c>
      <c r="S16" s="25">
        <f t="shared" ca="1" si="11"/>
        <v>0</v>
      </c>
      <c r="T16" s="108">
        <f t="shared" ca="1" si="12"/>
        <v>0</v>
      </c>
      <c r="U16" s="163">
        <f t="shared" ca="1" si="13"/>
        <v>0</v>
      </c>
      <c r="V16" s="25">
        <f t="shared" ca="1" si="14"/>
        <v>0</v>
      </c>
      <c r="W16" s="25">
        <f t="shared" ca="1" si="15"/>
        <v>0</v>
      </c>
      <c r="X16" s="108">
        <f t="shared" ca="1" si="16"/>
        <v>0</v>
      </c>
      <c r="Y16" s="108">
        <f t="shared" ca="1" si="17"/>
        <v>0</v>
      </c>
      <c r="Z16" s="108">
        <f t="shared" ca="1" si="18"/>
        <v>0</v>
      </c>
      <c r="AA16" s="108">
        <f t="shared" ca="1" si="19"/>
        <v>0</v>
      </c>
      <c r="AB16" s="108">
        <f t="shared" ca="1" si="20"/>
        <v>0</v>
      </c>
      <c r="AC16" s="25">
        <f t="shared" ca="1" si="21"/>
        <v>0</v>
      </c>
    </row>
    <row r="17" spans="1:29" ht="14.1" hidden="1" customHeight="1" thickBot="1" x14ac:dyDescent="0.3">
      <c r="A17" s="3">
        <f t="shared" si="2"/>
        <v>2021</v>
      </c>
      <c r="B17" s="3" t="str">
        <f t="shared" si="3"/>
        <v>01 leden</v>
      </c>
      <c r="C17" s="4" t="str">
        <f t="shared" si="4"/>
        <v>leden</v>
      </c>
      <c r="D17" s="10">
        <f t="shared" ca="1" si="5"/>
        <v>0</v>
      </c>
      <c r="E17" s="10" t="str">
        <f t="shared" si="6"/>
        <v>pondělí</v>
      </c>
      <c r="F17" s="42" t="str">
        <f ca="1">IF(COUNTIF(List1!$U$4:$AF$16,$G17),"Svátek",TEXT($G17,"dddd"))</f>
        <v>pondělí</v>
      </c>
      <c r="G17" s="19">
        <v>44200</v>
      </c>
      <c r="H17" s="49"/>
      <c r="I17" s="50"/>
      <c r="J17" s="109"/>
      <c r="K17" s="110"/>
      <c r="L17" s="21">
        <f t="shared" si="7"/>
        <v>0</v>
      </c>
      <c r="M17" s="22">
        <f t="shared" si="8"/>
        <v>0</v>
      </c>
      <c r="N17" s="98"/>
      <c r="O17" s="101"/>
      <c r="P17" s="41" t="str">
        <f>IF(OR(TEXT($G17,"dddd")="neděle",TEXT($G108,"dddd")="Sunday"),IF(DAY(G17)&gt;=7,SUM(L14:L17),IF(DAY(G17)=6,SUM(L14:L17),IF(DAY(G17)=5,SUM(L14:L17),IF(DAY(G17)=4,SUM(L14:L17),IF(DAY(G17)=3,SUM(L15:L17),IF(DAY(G17)=2,SUM(L16:L17),IF(DAY(G17)=1,SUM(L17:L17)," "))))))),IF(MONTH(G18)-MONTH(G17)&lt;&gt;0,IF(TEXT($G17,"dddd")="sobota",SUM(L14:L17),IF(TEXT($G17,"dddd")="pátek",SUM(L14:L17),IF(TEXT($G17,"dddd")="čtvrtek",SUM(L14:L17),IF(TEXT($G17,"dddd")="středa",SUM(L15:L17),IF(TEXT($G17,"dddd")="úterý",SUM(L16:L17),IF(TEXT($G17,"dddd")="pondělí",SUM(L17)," "))))))," "))</f>
        <v xml:space="preserve"> </v>
      </c>
      <c r="Q17" s="41" t="str">
        <f>IF(MONTH(G18)-MONTH(G17)&lt;&gt;0,SUBTOTAL(109,$P$14:$P$3665)," ")</f>
        <v xml:space="preserve"> </v>
      </c>
      <c r="R17" s="108">
        <f t="shared" si="10"/>
        <v>0</v>
      </c>
      <c r="S17" s="25">
        <f t="shared" ca="1" si="11"/>
        <v>0</v>
      </c>
      <c r="T17" s="108">
        <f t="shared" si="12"/>
        <v>0</v>
      </c>
      <c r="U17" s="163">
        <f t="shared" si="13"/>
        <v>0</v>
      </c>
      <c r="V17" s="25">
        <f t="shared" si="14"/>
        <v>0</v>
      </c>
      <c r="W17" s="25">
        <f t="shared" si="15"/>
        <v>0</v>
      </c>
      <c r="X17" s="108">
        <f t="shared" si="16"/>
        <v>0</v>
      </c>
      <c r="Y17" s="108">
        <f t="shared" si="17"/>
        <v>0</v>
      </c>
      <c r="Z17" s="108">
        <f t="shared" si="18"/>
        <v>0</v>
      </c>
      <c r="AA17" s="108">
        <f t="shared" si="19"/>
        <v>0</v>
      </c>
      <c r="AB17" s="108">
        <f t="shared" si="20"/>
        <v>0</v>
      </c>
      <c r="AC17" s="25">
        <f t="shared" ca="1" si="21"/>
        <v>0</v>
      </c>
    </row>
    <row r="18" spans="1:29" ht="14.1" hidden="1" customHeight="1" thickBot="1" x14ac:dyDescent="0.3">
      <c r="A18" s="3">
        <f t="shared" si="2"/>
        <v>2021</v>
      </c>
      <c r="B18" s="3" t="str">
        <f t="shared" si="3"/>
        <v>01 leden</v>
      </c>
      <c r="C18" s="4" t="str">
        <f t="shared" si="4"/>
        <v>leden</v>
      </c>
      <c r="D18" s="10">
        <f t="shared" ca="1" si="5"/>
        <v>0</v>
      </c>
      <c r="E18" s="10" t="str">
        <f t="shared" si="6"/>
        <v>úterý</v>
      </c>
      <c r="F18" s="42" t="str">
        <f ca="1">IF(COUNTIF(List1!$U$4:$AF$16,$G18),"Svátek",TEXT($G18,"dddd"))</f>
        <v>úterý</v>
      </c>
      <c r="G18" s="19">
        <v>44201</v>
      </c>
      <c r="H18" s="49"/>
      <c r="I18" s="50"/>
      <c r="J18" s="109"/>
      <c r="K18" s="110"/>
      <c r="L18" s="21">
        <f t="shared" si="7"/>
        <v>0</v>
      </c>
      <c r="M18" s="22">
        <f t="shared" si="8"/>
        <v>0</v>
      </c>
      <c r="N18" s="98"/>
      <c r="O18" s="101" t="s">
        <v>122</v>
      </c>
      <c r="P18" s="41" t="str">
        <f>IF(OR(TEXT($G18,"dddd")="neděle",TEXT($G109,"dddd")="Sunday"),IF(DAY(G18)&gt;=7,SUM(L14:L18),IF(DAY(G18)=6,SUM(L14:L18),IF(DAY(G18)=5,SUM(L14:L18),IF(DAY(G18)=4,SUM(L15:L18),IF(DAY(G18)=3,SUM(L16:L18),IF(DAY(G18)=2,SUM(L17:L18),IF(DAY(G18)=1,SUM(L18:L18)," "))))))),IF(MONTH(G19)-MONTH(G18)&lt;&gt;0,IF(TEXT($G18,"dddd")="sobota",SUM(L14:L18),IF(TEXT($G18,"dddd")="pátek",SUM(L14:L18),IF(TEXT($G18,"dddd")="čtvrtek",SUM(L15:L18),IF(TEXT($G18,"dddd")="středa",SUM(L16:L18),IF(TEXT($G18,"dddd")="úterý",SUM(L17:L18),IF(TEXT($G18,"dddd")="pondělí",SUM(L18)," "))))))," "))</f>
        <v xml:space="preserve"> </v>
      </c>
      <c r="Q18" s="41" t="str">
        <f>IF(MONTH(G19)-MONTH(G18)&lt;&gt;0,SUBTOTAL(109,$P$14:$P$3665)," ")</f>
        <v xml:space="preserve"> </v>
      </c>
      <c r="R18" s="108">
        <f t="shared" si="10"/>
        <v>0</v>
      </c>
      <c r="S18" s="25">
        <f t="shared" ca="1" si="11"/>
        <v>0</v>
      </c>
      <c r="T18" s="108">
        <f t="shared" si="12"/>
        <v>0</v>
      </c>
      <c r="U18" s="163">
        <f t="shared" si="13"/>
        <v>1</v>
      </c>
      <c r="V18" s="25">
        <f t="shared" si="14"/>
        <v>0</v>
      </c>
      <c r="W18" s="25">
        <f t="shared" si="15"/>
        <v>0</v>
      </c>
      <c r="X18" s="108">
        <f t="shared" si="16"/>
        <v>0</v>
      </c>
      <c r="Y18" s="108">
        <f t="shared" si="17"/>
        <v>0</v>
      </c>
      <c r="Z18" s="108">
        <f t="shared" si="18"/>
        <v>0</v>
      </c>
      <c r="AA18" s="108">
        <f t="shared" si="19"/>
        <v>0</v>
      </c>
      <c r="AB18" s="108">
        <f t="shared" si="20"/>
        <v>0</v>
      </c>
      <c r="AC18" s="25">
        <f t="shared" ca="1" si="21"/>
        <v>0</v>
      </c>
    </row>
    <row r="19" spans="1:29" ht="14.1" hidden="1" customHeight="1" thickBot="1" x14ac:dyDescent="0.3">
      <c r="A19" s="3">
        <f t="shared" si="2"/>
        <v>2021</v>
      </c>
      <c r="B19" s="3" t="str">
        <f t="shared" si="3"/>
        <v>01 leden</v>
      </c>
      <c r="C19" s="4" t="str">
        <f t="shared" si="4"/>
        <v>leden</v>
      </c>
      <c r="D19" s="10">
        <f t="shared" ca="1" si="5"/>
        <v>0</v>
      </c>
      <c r="E19" s="10" t="str">
        <f t="shared" si="6"/>
        <v>středa</v>
      </c>
      <c r="F19" s="42" t="str">
        <f ca="1">IF(COUNTIF(List1!$U$4:$AF$16,$G19),"Svátek",TEXT($G19,"dddd"))</f>
        <v>středa</v>
      </c>
      <c r="G19" s="19">
        <v>44202</v>
      </c>
      <c r="H19" s="49"/>
      <c r="I19" s="50"/>
      <c r="J19" s="109"/>
      <c r="K19" s="110"/>
      <c r="L19" s="21">
        <f t="shared" si="7"/>
        <v>0</v>
      </c>
      <c r="M19" s="22">
        <f t="shared" si="8"/>
        <v>0</v>
      </c>
      <c r="N19" s="98"/>
      <c r="O19" s="101" t="s">
        <v>122</v>
      </c>
      <c r="P19" s="41" t="str">
        <f>IF(OR(TEXT($G19,"dddd")="neděle",TEXT($G110,"dddd")="Sunday"),IF(DAY(G19)&gt;=7,SUM(L14:L19),IF(DAY(G19)=6,SUM(L14:L19),IF(DAY(G19)=5,SUM(L15:L19),IF(DAY(G19)=4,SUM(L16:L19),IF(DAY(G19)=3,SUM(L17:L19),IF(DAY(G19)=2,SUM(L18:L19),IF(DAY(G19)=1,SUM(L19:L19)," "))))))),IF(MONTH(G20)-MONTH(G19)&lt;&gt;0,IF(TEXT($G19,"dddd")="sobota",SUM(L14:L19),IF(TEXT($G19,"dddd")="pátek",SUM(L15:L19),IF(TEXT($G19,"dddd")="čtvrtek",SUM(L16:L19),IF(TEXT($G19,"dddd")="středa",SUM(L17:L19),IF(TEXT($G19,"dddd")="úterý",SUM(L18:L19),IF(TEXT($G19,"dddd")="pondělí",SUM(L19)," "))))))," "))</f>
        <v xml:space="preserve"> </v>
      </c>
      <c r="Q19" s="41" t="str">
        <f>IF(MONTH(G20)-MONTH(G19)&lt;&gt;0,SUBTOTAL(109,$P$14:$P$3665)," ")</f>
        <v xml:space="preserve"> </v>
      </c>
      <c r="R19" s="108">
        <f t="shared" si="10"/>
        <v>0</v>
      </c>
      <c r="S19" s="25">
        <f t="shared" ca="1" si="11"/>
        <v>0</v>
      </c>
      <c r="T19" s="108">
        <f t="shared" si="12"/>
        <v>0</v>
      </c>
      <c r="U19" s="163">
        <f t="shared" si="13"/>
        <v>1</v>
      </c>
      <c r="V19" s="25">
        <f t="shared" si="14"/>
        <v>0</v>
      </c>
      <c r="W19" s="25">
        <f t="shared" si="15"/>
        <v>0</v>
      </c>
      <c r="X19" s="108">
        <f t="shared" si="16"/>
        <v>0</v>
      </c>
      <c r="Y19" s="108">
        <f t="shared" si="17"/>
        <v>0</v>
      </c>
      <c r="Z19" s="108">
        <f t="shared" si="18"/>
        <v>0</v>
      </c>
      <c r="AA19" s="108">
        <f t="shared" si="19"/>
        <v>0</v>
      </c>
      <c r="AB19" s="108">
        <f t="shared" si="20"/>
        <v>0</v>
      </c>
      <c r="AC19" s="25">
        <f t="shared" ca="1" si="21"/>
        <v>0</v>
      </c>
    </row>
    <row r="20" spans="1:29" ht="14.1" hidden="1" customHeight="1" thickBot="1" x14ac:dyDescent="0.3">
      <c r="A20" s="3">
        <f t="shared" si="2"/>
        <v>2021</v>
      </c>
      <c r="B20" s="3" t="str">
        <f t="shared" si="3"/>
        <v>01 leden</v>
      </c>
      <c r="C20" s="4" t="str">
        <f t="shared" si="4"/>
        <v>leden</v>
      </c>
      <c r="D20" s="10">
        <f t="shared" ca="1" si="5"/>
        <v>0</v>
      </c>
      <c r="E20" s="10" t="str">
        <f t="shared" si="6"/>
        <v>čtvrtek</v>
      </c>
      <c r="F20" s="42" t="str">
        <f ca="1">IF(COUNTIF(List1!$U$4:$AF$16,$G20),"Svátek",TEXT($G20,"dddd"))</f>
        <v>čtvrtek</v>
      </c>
      <c r="G20" s="19">
        <v>44203</v>
      </c>
      <c r="H20" s="49"/>
      <c r="I20" s="50"/>
      <c r="J20" s="109"/>
      <c r="K20" s="110"/>
      <c r="L20" s="21">
        <f t="shared" si="7"/>
        <v>0</v>
      </c>
      <c r="M20" s="22">
        <f t="shared" si="8"/>
        <v>0</v>
      </c>
      <c r="N20" s="98"/>
      <c r="O20" s="101" t="str">
        <f t="shared" ca="1" si="9"/>
        <v/>
      </c>
      <c r="P20" s="41" t="str">
        <f t="shared" ref="P20:P26" si="22">IF(OR(TEXT($G20,"dddd")="neděle",TEXT($G111,"dddd")="Sunday"),IF(DAY(G20)&gt;=7,SUM(L14:L20),IF(DAY(G20)=6,SUM(L15:L20),IF(DAY(G20)=5,SUM(L16:L20),IF(DAY(G20)=4,SUM(L17:L20),IF(DAY(G20)=3,SUM(L18:L20),IF(DAY(G20)=2,SUM(L19:L20),IF(DAY(G20)=1,SUM(L20:L20)," "))))))),IF(MONTH(G21)-MONTH(G20)&lt;&gt;0,IF(TEXT($G20,"dddd")="sobota",SUM(L15:L20),IF(TEXT($G20,"dddd")="pátek",SUM(L16:L20),IF(TEXT($G20,"dddd")="čtvrtek",SUM(L17:L20),IF(TEXT($G20,"dddd")="středa",SUM(L18:L20),IF(TEXT($G20,"dddd")="úterý",SUM(L19:L20),IF(TEXT($G20,"dddd")="pondělí",SUM(L20)," "))))))," "))</f>
        <v xml:space="preserve"> </v>
      </c>
      <c r="Q20" s="41" t="str">
        <f>IF(MONTH(G21)-MONTH(G20)&lt;&gt;0,SUBTOTAL(109,$P$14:$P$3665)," ")</f>
        <v xml:space="preserve"> </v>
      </c>
      <c r="R20" s="108">
        <f t="shared" ca="1" si="10"/>
        <v>0</v>
      </c>
      <c r="S20" s="25">
        <f t="shared" ca="1" si="11"/>
        <v>0</v>
      </c>
      <c r="T20" s="108">
        <f t="shared" ca="1" si="12"/>
        <v>0</v>
      </c>
      <c r="U20" s="163">
        <f t="shared" ca="1" si="13"/>
        <v>0</v>
      </c>
      <c r="V20" s="25">
        <f t="shared" ca="1" si="14"/>
        <v>0</v>
      </c>
      <c r="W20" s="25">
        <f t="shared" ca="1" si="15"/>
        <v>0</v>
      </c>
      <c r="X20" s="108">
        <f t="shared" ca="1" si="16"/>
        <v>0</v>
      </c>
      <c r="Y20" s="108">
        <f t="shared" ca="1" si="17"/>
        <v>0</v>
      </c>
      <c r="Z20" s="108">
        <f t="shared" ca="1" si="18"/>
        <v>0</v>
      </c>
      <c r="AA20" s="108">
        <f t="shared" ca="1" si="19"/>
        <v>0</v>
      </c>
      <c r="AB20" s="108">
        <f t="shared" ca="1" si="20"/>
        <v>0</v>
      </c>
      <c r="AC20" s="25">
        <f t="shared" ca="1" si="21"/>
        <v>0</v>
      </c>
    </row>
    <row r="21" spans="1:29" ht="14.1" hidden="1" customHeight="1" thickBot="1" x14ac:dyDescent="0.3">
      <c r="A21" s="3">
        <f t="shared" si="2"/>
        <v>2021</v>
      </c>
      <c r="B21" s="3" t="str">
        <f t="shared" si="3"/>
        <v>01 leden</v>
      </c>
      <c r="C21" s="4" t="str">
        <f t="shared" si="4"/>
        <v>leden</v>
      </c>
      <c r="D21" s="10">
        <f t="shared" ca="1" si="5"/>
        <v>0</v>
      </c>
      <c r="E21" s="10" t="str">
        <f t="shared" si="6"/>
        <v>pátek</v>
      </c>
      <c r="F21" s="42" t="str">
        <f ca="1">IF(COUNTIF(List1!$U$4:$AF$16,$G21),"Svátek",TEXT($G21,"dddd"))</f>
        <v>pátek</v>
      </c>
      <c r="G21" s="19">
        <v>44204</v>
      </c>
      <c r="H21" s="49"/>
      <c r="I21" s="50"/>
      <c r="J21" s="109"/>
      <c r="K21" s="110"/>
      <c r="L21" s="21">
        <f t="shared" si="7"/>
        <v>0</v>
      </c>
      <c r="M21" s="22">
        <f t="shared" si="8"/>
        <v>0</v>
      </c>
      <c r="N21" s="98"/>
      <c r="O21" s="101" t="str">
        <f t="shared" ca="1" si="9"/>
        <v/>
      </c>
      <c r="P21" s="41" t="str">
        <f t="shared" si="22"/>
        <v xml:space="preserve"> </v>
      </c>
      <c r="Q21" s="41" t="str">
        <f>IF(MONTH(G22)-MONTH(G21)&lt;&gt;0,SUBTOTAL(109,$P$14:$P$3665)," ")</f>
        <v xml:space="preserve"> </v>
      </c>
      <c r="R21" s="108">
        <f t="shared" ca="1" si="10"/>
        <v>0</v>
      </c>
      <c r="S21" s="25">
        <f t="shared" ca="1" si="11"/>
        <v>0</v>
      </c>
      <c r="T21" s="108">
        <f t="shared" ca="1" si="12"/>
        <v>0</v>
      </c>
      <c r="U21" s="163">
        <f t="shared" ca="1" si="13"/>
        <v>0</v>
      </c>
      <c r="V21" s="25">
        <f t="shared" ca="1" si="14"/>
        <v>0</v>
      </c>
      <c r="W21" s="25">
        <f t="shared" ca="1" si="15"/>
        <v>0</v>
      </c>
      <c r="X21" s="108">
        <f t="shared" ca="1" si="16"/>
        <v>0</v>
      </c>
      <c r="Y21" s="108">
        <f t="shared" ca="1" si="17"/>
        <v>0</v>
      </c>
      <c r="Z21" s="108">
        <f t="shared" ca="1" si="18"/>
        <v>0</v>
      </c>
      <c r="AA21" s="108">
        <f t="shared" ca="1" si="19"/>
        <v>0</v>
      </c>
      <c r="AB21" s="108">
        <f t="shared" ca="1" si="20"/>
        <v>0</v>
      </c>
      <c r="AC21" s="25">
        <f t="shared" ca="1" si="21"/>
        <v>0</v>
      </c>
    </row>
    <row r="22" spans="1:29" ht="14.1" hidden="1" customHeight="1" thickBot="1" x14ac:dyDescent="0.3">
      <c r="A22" s="3">
        <f t="shared" si="2"/>
        <v>2021</v>
      </c>
      <c r="B22" s="3" t="str">
        <f t="shared" si="3"/>
        <v>01 leden</v>
      </c>
      <c r="C22" s="4" t="str">
        <f t="shared" si="4"/>
        <v>leden</v>
      </c>
      <c r="D22" s="10">
        <f t="shared" ca="1" si="5"/>
        <v>0</v>
      </c>
      <c r="E22" s="10" t="str">
        <f t="shared" si="6"/>
        <v>sobota</v>
      </c>
      <c r="F22" s="42" t="str">
        <f ca="1">IF(COUNTIF(List1!$U$4:$AF$16,$G22),"Svátek",TEXT($G22,"dddd"))</f>
        <v>sobota</v>
      </c>
      <c r="G22" s="19">
        <v>44205</v>
      </c>
      <c r="H22" s="49"/>
      <c r="I22" s="50"/>
      <c r="J22" s="49"/>
      <c r="K22" s="50"/>
      <c r="L22" s="21">
        <f t="shared" si="7"/>
        <v>0</v>
      </c>
      <c r="M22" s="22">
        <f t="shared" si="8"/>
        <v>0</v>
      </c>
      <c r="N22" s="98"/>
      <c r="O22" s="101" t="str">
        <f t="shared" ca="1" si="9"/>
        <v/>
      </c>
      <c r="P22" s="41" t="str">
        <f t="shared" si="22"/>
        <v xml:space="preserve"> </v>
      </c>
      <c r="Q22" s="41" t="str">
        <f>IF(MONTH(G23)-MONTH(G22)&lt;&gt;0,SUBTOTAL(109,$P$14:$P$3665)," ")</f>
        <v xml:space="preserve"> </v>
      </c>
      <c r="R22" s="108">
        <f t="shared" ca="1" si="10"/>
        <v>0</v>
      </c>
      <c r="S22" s="25">
        <f t="shared" ca="1" si="11"/>
        <v>0</v>
      </c>
      <c r="T22" s="108">
        <f t="shared" ca="1" si="12"/>
        <v>0</v>
      </c>
      <c r="U22" s="163">
        <f t="shared" ca="1" si="13"/>
        <v>0</v>
      </c>
      <c r="V22" s="25">
        <f t="shared" ca="1" si="14"/>
        <v>0</v>
      </c>
      <c r="W22" s="25">
        <f t="shared" ca="1" si="15"/>
        <v>0</v>
      </c>
      <c r="X22" s="108">
        <f t="shared" ca="1" si="16"/>
        <v>0</v>
      </c>
      <c r="Y22" s="108">
        <f t="shared" ca="1" si="17"/>
        <v>0</v>
      </c>
      <c r="Z22" s="108">
        <f t="shared" ca="1" si="18"/>
        <v>0</v>
      </c>
      <c r="AA22" s="108">
        <f t="shared" ca="1" si="19"/>
        <v>0</v>
      </c>
      <c r="AB22" s="108">
        <f t="shared" ca="1" si="20"/>
        <v>0</v>
      </c>
      <c r="AC22" s="25">
        <f t="shared" ca="1" si="21"/>
        <v>0</v>
      </c>
    </row>
    <row r="23" spans="1:29" ht="14.1" hidden="1" customHeight="1" thickBot="1" x14ac:dyDescent="0.3">
      <c r="A23" s="3">
        <f t="shared" si="2"/>
        <v>2021</v>
      </c>
      <c r="B23" s="3" t="str">
        <f t="shared" si="3"/>
        <v>01 leden</v>
      </c>
      <c r="C23" s="4" t="str">
        <f t="shared" si="4"/>
        <v>leden</v>
      </c>
      <c r="D23" s="10">
        <f t="shared" ca="1" si="5"/>
        <v>0</v>
      </c>
      <c r="E23" s="10" t="str">
        <f t="shared" si="6"/>
        <v>neděle</v>
      </c>
      <c r="F23" s="42" t="str">
        <f ca="1">IF(COUNTIF(List1!$U$4:$AF$16,$G23),"Svátek",TEXT($G23,"dddd"))</f>
        <v>neděle</v>
      </c>
      <c r="G23" s="19">
        <v>44206</v>
      </c>
      <c r="H23" s="49"/>
      <c r="I23" s="50"/>
      <c r="J23" s="49"/>
      <c r="K23" s="50"/>
      <c r="L23" s="21">
        <f t="shared" si="7"/>
        <v>0</v>
      </c>
      <c r="M23" s="22">
        <f t="shared" si="8"/>
        <v>0</v>
      </c>
      <c r="N23" s="98"/>
      <c r="O23" s="101" t="str">
        <f t="shared" ca="1" si="9"/>
        <v/>
      </c>
      <c r="P23" s="41">
        <f t="shared" si="22"/>
        <v>0</v>
      </c>
      <c r="Q23" s="41" t="str">
        <f>IF(MONTH(G24)-MONTH(G23)&lt;&gt;0,SUBTOTAL(109,$P$14:$P$3665)," ")</f>
        <v xml:space="preserve"> </v>
      </c>
      <c r="R23" s="108">
        <f t="shared" ca="1" si="10"/>
        <v>0</v>
      </c>
      <c r="S23" s="25">
        <f t="shared" ca="1" si="11"/>
        <v>0</v>
      </c>
      <c r="T23" s="108">
        <f t="shared" ca="1" si="12"/>
        <v>0</v>
      </c>
      <c r="U23" s="163">
        <f t="shared" ca="1" si="13"/>
        <v>0</v>
      </c>
      <c r="V23" s="25">
        <f t="shared" ca="1" si="14"/>
        <v>0</v>
      </c>
      <c r="W23" s="25">
        <f t="shared" ca="1" si="15"/>
        <v>0</v>
      </c>
      <c r="X23" s="108">
        <f t="shared" ca="1" si="16"/>
        <v>0</v>
      </c>
      <c r="Y23" s="108">
        <f t="shared" ca="1" si="17"/>
        <v>0</v>
      </c>
      <c r="Z23" s="108">
        <f t="shared" ca="1" si="18"/>
        <v>0</v>
      </c>
      <c r="AA23" s="108">
        <f t="shared" ca="1" si="19"/>
        <v>0</v>
      </c>
      <c r="AB23" s="108">
        <f t="shared" ca="1" si="20"/>
        <v>0</v>
      </c>
      <c r="AC23" s="25">
        <f t="shared" ca="1" si="21"/>
        <v>0</v>
      </c>
    </row>
    <row r="24" spans="1:29" ht="14.1" hidden="1" customHeight="1" thickBot="1" x14ac:dyDescent="0.3">
      <c r="A24" s="3">
        <f t="shared" si="2"/>
        <v>2021</v>
      </c>
      <c r="B24" s="3" t="str">
        <f t="shared" si="3"/>
        <v>01 leden</v>
      </c>
      <c r="C24" s="4" t="str">
        <f t="shared" si="4"/>
        <v>leden</v>
      </c>
      <c r="D24" s="10">
        <f t="shared" ca="1" si="5"/>
        <v>0</v>
      </c>
      <c r="E24" s="10" t="str">
        <f t="shared" si="6"/>
        <v>pondělí</v>
      </c>
      <c r="F24" s="42" t="str">
        <f ca="1">IF(COUNTIF(List1!$U$4:$AF$16,$G24),"Svátek",TEXT($G24,"dddd"))</f>
        <v>pondělí</v>
      </c>
      <c r="G24" s="19">
        <v>44207</v>
      </c>
      <c r="H24" s="49"/>
      <c r="I24" s="50"/>
      <c r="J24" s="109"/>
      <c r="K24" s="110"/>
      <c r="L24" s="21">
        <f t="shared" si="7"/>
        <v>0</v>
      </c>
      <c r="M24" s="22">
        <f t="shared" si="8"/>
        <v>0</v>
      </c>
      <c r="N24" s="98"/>
      <c r="O24" s="101" t="str">
        <f t="shared" ca="1" si="9"/>
        <v/>
      </c>
      <c r="P24" s="41" t="str">
        <f t="shared" si="22"/>
        <v xml:space="preserve"> </v>
      </c>
      <c r="Q24" s="41" t="str">
        <f>IF(MONTH(G25)-MONTH(G24)&lt;&gt;0,SUBTOTAL(109,$P$14:$P$3665)," ")</f>
        <v xml:space="preserve"> </v>
      </c>
      <c r="R24" s="108">
        <f t="shared" ca="1" si="10"/>
        <v>0</v>
      </c>
      <c r="S24" s="25">
        <f t="shared" ca="1" si="11"/>
        <v>0</v>
      </c>
      <c r="T24" s="108">
        <f t="shared" ca="1" si="12"/>
        <v>0</v>
      </c>
      <c r="U24" s="163">
        <f t="shared" ca="1" si="13"/>
        <v>0</v>
      </c>
      <c r="V24" s="25">
        <f t="shared" ca="1" si="14"/>
        <v>0</v>
      </c>
      <c r="W24" s="25">
        <f t="shared" ca="1" si="15"/>
        <v>0</v>
      </c>
      <c r="X24" s="108">
        <f t="shared" ca="1" si="16"/>
        <v>0</v>
      </c>
      <c r="Y24" s="108">
        <f t="shared" ca="1" si="17"/>
        <v>0</v>
      </c>
      <c r="Z24" s="108">
        <f t="shared" ca="1" si="18"/>
        <v>0</v>
      </c>
      <c r="AA24" s="108">
        <f t="shared" ca="1" si="19"/>
        <v>0</v>
      </c>
      <c r="AB24" s="108">
        <f t="shared" ca="1" si="20"/>
        <v>0</v>
      </c>
      <c r="AC24" s="25">
        <f t="shared" ca="1" si="21"/>
        <v>0</v>
      </c>
    </row>
    <row r="25" spans="1:29" ht="14.1" hidden="1" customHeight="1" thickBot="1" x14ac:dyDescent="0.3">
      <c r="A25" s="3">
        <f t="shared" si="2"/>
        <v>2021</v>
      </c>
      <c r="B25" s="3" t="str">
        <f t="shared" si="3"/>
        <v>01 leden</v>
      </c>
      <c r="C25" s="4" t="str">
        <f t="shared" si="4"/>
        <v>leden</v>
      </c>
      <c r="D25" s="10">
        <f t="shared" ca="1" si="5"/>
        <v>0</v>
      </c>
      <c r="E25" s="10" t="str">
        <f t="shared" si="6"/>
        <v>úterý</v>
      </c>
      <c r="F25" s="42" t="str">
        <f ca="1">IF(COUNTIF(List1!$U$4:$AF$16,$G25),"Svátek",TEXT($G25,"dddd"))</f>
        <v>úterý</v>
      </c>
      <c r="G25" s="19">
        <v>44208</v>
      </c>
      <c r="H25" s="49"/>
      <c r="I25" s="50"/>
      <c r="J25" s="109"/>
      <c r="K25" s="110"/>
      <c r="L25" s="21">
        <f t="shared" si="7"/>
        <v>0</v>
      </c>
      <c r="M25" s="22">
        <f t="shared" si="8"/>
        <v>0</v>
      </c>
      <c r="N25" s="98"/>
      <c r="O25" s="101" t="str">
        <f t="shared" ca="1" si="9"/>
        <v/>
      </c>
      <c r="P25" s="41" t="str">
        <f t="shared" si="22"/>
        <v xml:space="preserve"> </v>
      </c>
      <c r="Q25" s="41" t="str">
        <f>IF(MONTH(G26)-MONTH(G25)&lt;&gt;0,SUBTOTAL(109,$P$14:$P$3665)," ")</f>
        <v xml:space="preserve"> </v>
      </c>
      <c r="R25" s="108">
        <f t="shared" ca="1" si="10"/>
        <v>0</v>
      </c>
      <c r="S25" s="25">
        <f t="shared" ca="1" si="11"/>
        <v>0</v>
      </c>
      <c r="T25" s="108">
        <f t="shared" ca="1" si="12"/>
        <v>0</v>
      </c>
      <c r="U25" s="163">
        <f t="shared" ca="1" si="13"/>
        <v>0</v>
      </c>
      <c r="V25" s="25">
        <f t="shared" ca="1" si="14"/>
        <v>0</v>
      </c>
      <c r="W25" s="25">
        <f t="shared" ca="1" si="15"/>
        <v>0</v>
      </c>
      <c r="X25" s="108">
        <f t="shared" ca="1" si="16"/>
        <v>0</v>
      </c>
      <c r="Y25" s="108">
        <f t="shared" ca="1" si="17"/>
        <v>0</v>
      </c>
      <c r="Z25" s="108">
        <f t="shared" ca="1" si="18"/>
        <v>0</v>
      </c>
      <c r="AA25" s="108">
        <f t="shared" ca="1" si="19"/>
        <v>0</v>
      </c>
      <c r="AB25" s="108">
        <f t="shared" ca="1" si="20"/>
        <v>0</v>
      </c>
      <c r="AC25" s="25">
        <f t="shared" ca="1" si="21"/>
        <v>0</v>
      </c>
    </row>
    <row r="26" spans="1:29" ht="14.1" hidden="1" customHeight="1" thickBot="1" x14ac:dyDescent="0.3">
      <c r="A26" s="3">
        <f t="shared" si="2"/>
        <v>2021</v>
      </c>
      <c r="B26" s="3" t="str">
        <f t="shared" si="3"/>
        <v>01 leden</v>
      </c>
      <c r="C26" s="4" t="str">
        <f t="shared" si="4"/>
        <v>leden</v>
      </c>
      <c r="D26" s="10">
        <f t="shared" ca="1" si="5"/>
        <v>0</v>
      </c>
      <c r="E26" s="10" t="str">
        <f t="shared" si="6"/>
        <v>středa</v>
      </c>
      <c r="F26" s="42" t="str">
        <f ca="1">IF(COUNTIF(List1!$U$4:$AF$16,$G26),"Svátek",TEXT($G26,"dddd"))</f>
        <v>středa</v>
      </c>
      <c r="G26" s="19">
        <v>44209</v>
      </c>
      <c r="H26" s="49"/>
      <c r="I26" s="50"/>
      <c r="J26" s="109"/>
      <c r="K26" s="110"/>
      <c r="L26" s="21">
        <f t="shared" si="7"/>
        <v>0</v>
      </c>
      <c r="M26" s="22">
        <f t="shared" si="8"/>
        <v>0</v>
      </c>
      <c r="N26" s="98"/>
      <c r="O26" s="101" t="str">
        <f t="shared" ca="1" si="9"/>
        <v/>
      </c>
      <c r="P26" s="41" t="str">
        <f t="shared" si="22"/>
        <v xml:space="preserve"> </v>
      </c>
      <c r="Q26" s="41" t="str">
        <f>IF(MONTH(G27)-MONTH(G26)&lt;&gt;0,SUBTOTAL(109,$P$14:$P$3665)," ")</f>
        <v xml:space="preserve"> </v>
      </c>
      <c r="R26" s="108">
        <f t="shared" ca="1" si="10"/>
        <v>0</v>
      </c>
      <c r="S26" s="25">
        <f t="shared" ca="1" si="11"/>
        <v>0</v>
      </c>
      <c r="T26" s="108">
        <f t="shared" ca="1" si="12"/>
        <v>0</v>
      </c>
      <c r="U26" s="163">
        <f t="shared" ca="1" si="13"/>
        <v>0</v>
      </c>
      <c r="V26" s="25">
        <f t="shared" ca="1" si="14"/>
        <v>0</v>
      </c>
      <c r="W26" s="25">
        <f t="shared" ca="1" si="15"/>
        <v>0</v>
      </c>
      <c r="X26" s="108">
        <f t="shared" ca="1" si="16"/>
        <v>0</v>
      </c>
      <c r="Y26" s="108">
        <f t="shared" ca="1" si="17"/>
        <v>0</v>
      </c>
      <c r="Z26" s="108">
        <f t="shared" ca="1" si="18"/>
        <v>0</v>
      </c>
      <c r="AA26" s="108">
        <f t="shared" ca="1" si="19"/>
        <v>0</v>
      </c>
      <c r="AB26" s="108">
        <f t="shared" ca="1" si="20"/>
        <v>0</v>
      </c>
      <c r="AC26" s="25">
        <f t="shared" ca="1" si="21"/>
        <v>0</v>
      </c>
    </row>
    <row r="27" spans="1:29" ht="14.1" hidden="1" customHeight="1" thickBot="1" x14ac:dyDescent="0.3">
      <c r="A27" s="3">
        <f t="shared" si="2"/>
        <v>2021</v>
      </c>
      <c r="B27" s="3" t="str">
        <f t="shared" si="3"/>
        <v>01 leden</v>
      </c>
      <c r="C27" s="4" t="str">
        <f t="shared" si="4"/>
        <v>leden</v>
      </c>
      <c r="D27" s="10">
        <f t="shared" ca="1" si="5"/>
        <v>0</v>
      </c>
      <c r="E27" s="10" t="str">
        <f t="shared" si="6"/>
        <v>čtvrtek</v>
      </c>
      <c r="F27" s="42" t="str">
        <f ca="1">IF(COUNTIF(List1!$U$4:$AF$16,$G27),"Svátek",TEXT($G27,"dddd"))</f>
        <v>čtvrtek</v>
      </c>
      <c r="G27" s="19">
        <v>44210</v>
      </c>
      <c r="H27" s="49"/>
      <c r="I27" s="50"/>
      <c r="J27" s="109"/>
      <c r="K27" s="110"/>
      <c r="L27" s="21">
        <f t="shared" si="7"/>
        <v>0</v>
      </c>
      <c r="M27" s="22">
        <f t="shared" si="8"/>
        <v>0</v>
      </c>
      <c r="N27" s="98"/>
      <c r="O27" s="101" t="str">
        <f t="shared" ca="1" si="9"/>
        <v/>
      </c>
      <c r="P27" s="41" t="str">
        <f t="shared" ref="P27:P90" si="23">IF(OR(TEXT($G27,"dddd")="neděle",TEXT($G118,"dddd")="Sunday"),IF(DAY(G27)&gt;=7,SUM(L21:L27),IF(DAY(G27)=6,SUM(L22:L27),IF(DAY(G27)=5,SUM(L23:L27),IF(DAY(G27)=4,SUM(L24:L27),IF(DAY(G27)=3,SUM(L25:L27),IF(DAY(G27)=2,SUM(L26:L27),IF(DAY(G27)=1,SUM(L27:L27)," "))))))),IF(MONTH(G28)-MONTH(G27)&lt;&gt;0,IF(TEXT($G27,"dddd")="sobota",SUM(L22:L27),IF(TEXT($G27,"dddd")="pátek",SUM(L23:L27),IF(TEXT($G27,"dddd")="čtvrtek",SUM(L24:L27),IF(TEXT($G27,"dddd")="středa",SUM(L25:L27),IF(TEXT($G27,"dddd")="úterý",SUM(L26:L27),IF(TEXT($G27,"dddd")="pondělí",SUM(L27)," "))))))," "))</f>
        <v xml:space="preserve"> </v>
      </c>
      <c r="Q27" s="41" t="str">
        <f>IF(MONTH(G28)-MONTH(G27)&lt;&gt;0,SUBTOTAL(109,$P$14:$P$3665)," ")</f>
        <v xml:space="preserve"> </v>
      </c>
      <c r="R27" s="108">
        <f t="shared" ca="1" si="10"/>
        <v>0</v>
      </c>
      <c r="S27" s="25">
        <f t="shared" ca="1" si="11"/>
        <v>0</v>
      </c>
      <c r="T27" s="108">
        <f t="shared" ca="1" si="12"/>
        <v>0</v>
      </c>
      <c r="U27" s="163">
        <f t="shared" ca="1" si="13"/>
        <v>0</v>
      </c>
      <c r="V27" s="25">
        <f t="shared" ca="1" si="14"/>
        <v>0</v>
      </c>
      <c r="W27" s="25">
        <f t="shared" ca="1" si="15"/>
        <v>0</v>
      </c>
      <c r="X27" s="108">
        <f t="shared" ca="1" si="16"/>
        <v>0</v>
      </c>
      <c r="Y27" s="108">
        <f t="shared" ca="1" si="17"/>
        <v>0</v>
      </c>
      <c r="Z27" s="108">
        <f t="shared" ca="1" si="18"/>
        <v>0</v>
      </c>
      <c r="AA27" s="108">
        <f t="shared" ca="1" si="19"/>
        <v>0</v>
      </c>
      <c r="AB27" s="108">
        <f t="shared" ca="1" si="20"/>
        <v>0</v>
      </c>
      <c r="AC27" s="25">
        <f t="shared" ca="1" si="21"/>
        <v>0</v>
      </c>
    </row>
    <row r="28" spans="1:29" ht="14.1" hidden="1" customHeight="1" thickBot="1" x14ac:dyDescent="0.3">
      <c r="A28" s="3">
        <f t="shared" si="2"/>
        <v>2021</v>
      </c>
      <c r="B28" s="3" t="str">
        <f t="shared" si="3"/>
        <v>01 leden</v>
      </c>
      <c r="C28" s="4" t="str">
        <f t="shared" si="4"/>
        <v>leden</v>
      </c>
      <c r="D28" s="10">
        <f t="shared" ca="1" si="5"/>
        <v>0</v>
      </c>
      <c r="E28" s="10" t="str">
        <f t="shared" si="6"/>
        <v>pátek</v>
      </c>
      <c r="F28" s="42" t="str">
        <f ca="1">IF(COUNTIF(List1!$U$4:$AF$16,$G28),"Svátek",TEXT($G28,"dddd"))</f>
        <v>pátek</v>
      </c>
      <c r="G28" s="19">
        <v>44211</v>
      </c>
      <c r="H28" s="49"/>
      <c r="I28" s="50"/>
      <c r="J28" s="109"/>
      <c r="K28" s="110"/>
      <c r="L28" s="21">
        <f t="shared" si="7"/>
        <v>0</v>
      </c>
      <c r="M28" s="22">
        <f t="shared" si="8"/>
        <v>0</v>
      </c>
      <c r="N28" s="98"/>
      <c r="O28" s="101" t="str">
        <f t="shared" ca="1" si="9"/>
        <v/>
      </c>
      <c r="P28" s="41" t="str">
        <f t="shared" si="23"/>
        <v xml:space="preserve"> </v>
      </c>
      <c r="Q28" s="41" t="str">
        <f>IF(MONTH(G29)-MONTH(G28)&lt;&gt;0,SUBTOTAL(109,$P$14:$P$3665)," ")</f>
        <v xml:space="preserve"> </v>
      </c>
      <c r="R28" s="108">
        <f t="shared" ca="1" si="10"/>
        <v>0</v>
      </c>
      <c r="S28" s="25">
        <f t="shared" ca="1" si="11"/>
        <v>0</v>
      </c>
      <c r="T28" s="108">
        <f t="shared" ca="1" si="12"/>
        <v>0</v>
      </c>
      <c r="U28" s="163">
        <f t="shared" ca="1" si="13"/>
        <v>0</v>
      </c>
      <c r="V28" s="25">
        <f t="shared" ca="1" si="14"/>
        <v>0</v>
      </c>
      <c r="W28" s="25">
        <f t="shared" ca="1" si="15"/>
        <v>0</v>
      </c>
      <c r="X28" s="108">
        <f t="shared" ca="1" si="16"/>
        <v>0</v>
      </c>
      <c r="Y28" s="108">
        <f t="shared" ca="1" si="17"/>
        <v>0</v>
      </c>
      <c r="Z28" s="108">
        <f t="shared" ca="1" si="18"/>
        <v>0</v>
      </c>
      <c r="AA28" s="108">
        <f t="shared" ca="1" si="19"/>
        <v>0</v>
      </c>
      <c r="AB28" s="108">
        <f t="shared" ca="1" si="20"/>
        <v>0</v>
      </c>
      <c r="AC28" s="25">
        <f t="shared" ca="1" si="21"/>
        <v>0</v>
      </c>
    </row>
    <row r="29" spans="1:29" ht="14.1" hidden="1" customHeight="1" thickBot="1" x14ac:dyDescent="0.3">
      <c r="A29" s="3">
        <f t="shared" si="2"/>
        <v>2021</v>
      </c>
      <c r="B29" s="3" t="str">
        <f t="shared" si="3"/>
        <v>01 leden</v>
      </c>
      <c r="C29" s="4" t="str">
        <f t="shared" si="4"/>
        <v>leden</v>
      </c>
      <c r="D29" s="10">
        <f t="shared" ca="1" si="5"/>
        <v>0</v>
      </c>
      <c r="E29" s="10" t="str">
        <f t="shared" si="6"/>
        <v>sobota</v>
      </c>
      <c r="F29" s="42" t="str">
        <f ca="1">IF(COUNTIF(List1!$U$4:$AF$16,$G29),"Svátek",TEXT($G29,"dddd"))</f>
        <v>sobota</v>
      </c>
      <c r="G29" s="19">
        <v>44212</v>
      </c>
      <c r="H29" s="49"/>
      <c r="I29" s="50"/>
      <c r="J29" s="49"/>
      <c r="K29" s="50"/>
      <c r="L29" s="21">
        <f t="shared" si="7"/>
        <v>0</v>
      </c>
      <c r="M29" s="22">
        <f t="shared" si="8"/>
        <v>0</v>
      </c>
      <c r="N29" s="98"/>
      <c r="O29" s="101" t="str">
        <f t="shared" ca="1" si="9"/>
        <v/>
      </c>
      <c r="P29" s="41" t="str">
        <f t="shared" si="23"/>
        <v xml:space="preserve"> </v>
      </c>
      <c r="Q29" s="41" t="str">
        <f>IF(MONTH(G30)-MONTH(G29)&lt;&gt;0,SUBTOTAL(109,$P$14:$P$3665)," ")</f>
        <v xml:space="preserve"> </v>
      </c>
      <c r="R29" s="108">
        <f t="shared" ca="1" si="10"/>
        <v>0</v>
      </c>
      <c r="S29" s="25">
        <f t="shared" ca="1" si="11"/>
        <v>0</v>
      </c>
      <c r="T29" s="108">
        <f t="shared" ca="1" si="12"/>
        <v>0</v>
      </c>
      <c r="U29" s="163">
        <f t="shared" ca="1" si="13"/>
        <v>0</v>
      </c>
      <c r="V29" s="25">
        <f t="shared" ca="1" si="14"/>
        <v>0</v>
      </c>
      <c r="W29" s="25">
        <f t="shared" ca="1" si="15"/>
        <v>0</v>
      </c>
      <c r="X29" s="108">
        <f t="shared" ca="1" si="16"/>
        <v>0</v>
      </c>
      <c r="Y29" s="108">
        <f t="shared" ca="1" si="17"/>
        <v>0</v>
      </c>
      <c r="Z29" s="108">
        <f t="shared" ca="1" si="18"/>
        <v>0</v>
      </c>
      <c r="AA29" s="108">
        <f t="shared" ca="1" si="19"/>
        <v>0</v>
      </c>
      <c r="AB29" s="108">
        <f t="shared" ca="1" si="20"/>
        <v>0</v>
      </c>
      <c r="AC29" s="25">
        <f t="shared" ca="1" si="21"/>
        <v>0</v>
      </c>
    </row>
    <row r="30" spans="1:29" ht="14.1" hidden="1" customHeight="1" thickBot="1" x14ac:dyDescent="0.3">
      <c r="A30" s="3">
        <f t="shared" si="2"/>
        <v>2021</v>
      </c>
      <c r="B30" s="3" t="str">
        <f t="shared" si="3"/>
        <v>01 leden</v>
      </c>
      <c r="C30" s="4" t="str">
        <f t="shared" si="4"/>
        <v>leden</v>
      </c>
      <c r="D30" s="10">
        <f t="shared" ca="1" si="5"/>
        <v>0</v>
      </c>
      <c r="E30" s="10" t="str">
        <f t="shared" si="6"/>
        <v>neděle</v>
      </c>
      <c r="F30" s="42" t="str">
        <f ca="1">IF(COUNTIF(List1!$U$4:$AF$16,$G30),"Svátek",TEXT($G30,"dddd"))</f>
        <v>neděle</v>
      </c>
      <c r="G30" s="19">
        <v>44213</v>
      </c>
      <c r="H30" s="49"/>
      <c r="I30" s="50"/>
      <c r="J30" s="49"/>
      <c r="K30" s="50"/>
      <c r="L30" s="21">
        <f t="shared" si="7"/>
        <v>0</v>
      </c>
      <c r="M30" s="22">
        <f t="shared" si="8"/>
        <v>0</v>
      </c>
      <c r="N30" s="98"/>
      <c r="O30" s="101" t="str">
        <f t="shared" ca="1" si="9"/>
        <v/>
      </c>
      <c r="P30" s="41">
        <f t="shared" si="23"/>
        <v>0</v>
      </c>
      <c r="Q30" s="41" t="str">
        <f>IF(MONTH(G31)-MONTH(G30)&lt;&gt;0,SUBTOTAL(109,$P$14:$P$3665)," ")</f>
        <v xml:space="preserve"> </v>
      </c>
      <c r="R30" s="108">
        <f t="shared" ca="1" si="10"/>
        <v>0</v>
      </c>
      <c r="S30" s="25">
        <f t="shared" ca="1" si="11"/>
        <v>0</v>
      </c>
      <c r="T30" s="108">
        <f t="shared" ca="1" si="12"/>
        <v>0</v>
      </c>
      <c r="U30" s="163">
        <f t="shared" ca="1" si="13"/>
        <v>0</v>
      </c>
      <c r="V30" s="25">
        <f t="shared" ca="1" si="14"/>
        <v>0</v>
      </c>
      <c r="W30" s="25">
        <f t="shared" ca="1" si="15"/>
        <v>0</v>
      </c>
      <c r="X30" s="108">
        <f t="shared" ca="1" si="16"/>
        <v>0</v>
      </c>
      <c r="Y30" s="108">
        <f t="shared" ca="1" si="17"/>
        <v>0</v>
      </c>
      <c r="Z30" s="108">
        <f t="shared" ca="1" si="18"/>
        <v>0</v>
      </c>
      <c r="AA30" s="108">
        <f t="shared" ca="1" si="19"/>
        <v>0</v>
      </c>
      <c r="AB30" s="108">
        <f t="shared" ca="1" si="20"/>
        <v>0</v>
      </c>
      <c r="AC30" s="25">
        <f t="shared" ca="1" si="21"/>
        <v>0</v>
      </c>
    </row>
    <row r="31" spans="1:29" ht="14.1" hidden="1" customHeight="1" thickBot="1" x14ac:dyDescent="0.3">
      <c r="A31" s="3">
        <f t="shared" si="2"/>
        <v>2021</v>
      </c>
      <c r="B31" s="3" t="str">
        <f t="shared" si="3"/>
        <v>01 leden</v>
      </c>
      <c r="C31" s="4" t="str">
        <f t="shared" si="4"/>
        <v>leden</v>
      </c>
      <c r="D31" s="10">
        <f t="shared" ca="1" si="5"/>
        <v>0</v>
      </c>
      <c r="E31" s="10" t="str">
        <f t="shared" si="6"/>
        <v>pondělí</v>
      </c>
      <c r="F31" s="42" t="str">
        <f ca="1">IF(COUNTIF(List1!$U$4:$AF$16,$G31),"Svátek",TEXT($G31,"dddd"))</f>
        <v>pondělí</v>
      </c>
      <c r="G31" s="19">
        <v>44214</v>
      </c>
      <c r="H31" s="49"/>
      <c r="I31" s="50"/>
      <c r="J31" s="109"/>
      <c r="K31" s="110"/>
      <c r="L31" s="21">
        <f t="shared" si="7"/>
        <v>0</v>
      </c>
      <c r="M31" s="22">
        <f t="shared" si="8"/>
        <v>0</v>
      </c>
      <c r="N31" s="98"/>
      <c r="O31" s="101" t="str">
        <f t="shared" ca="1" si="9"/>
        <v/>
      </c>
      <c r="P31" s="41" t="str">
        <f t="shared" si="23"/>
        <v xml:space="preserve"> </v>
      </c>
      <c r="Q31" s="41" t="str">
        <f>IF(MONTH(G32)-MONTH(G31)&lt;&gt;0,SUBTOTAL(109,$P$14:$P$3665)," ")</f>
        <v xml:space="preserve"> </v>
      </c>
      <c r="R31" s="108">
        <f t="shared" ca="1" si="10"/>
        <v>0</v>
      </c>
      <c r="S31" s="25">
        <f t="shared" ca="1" si="11"/>
        <v>0</v>
      </c>
      <c r="T31" s="108">
        <f t="shared" ca="1" si="12"/>
        <v>0</v>
      </c>
      <c r="U31" s="163">
        <f t="shared" ca="1" si="13"/>
        <v>0</v>
      </c>
      <c r="V31" s="25">
        <f t="shared" ca="1" si="14"/>
        <v>0</v>
      </c>
      <c r="W31" s="25">
        <f t="shared" ca="1" si="15"/>
        <v>0</v>
      </c>
      <c r="X31" s="108">
        <f t="shared" ca="1" si="16"/>
        <v>0</v>
      </c>
      <c r="Y31" s="108">
        <f t="shared" ca="1" si="17"/>
        <v>0</v>
      </c>
      <c r="Z31" s="108">
        <f t="shared" ca="1" si="18"/>
        <v>0</v>
      </c>
      <c r="AA31" s="108">
        <f t="shared" ca="1" si="19"/>
        <v>0</v>
      </c>
      <c r="AB31" s="108">
        <f t="shared" ca="1" si="20"/>
        <v>0</v>
      </c>
      <c r="AC31" s="25">
        <f t="shared" ca="1" si="21"/>
        <v>0</v>
      </c>
    </row>
    <row r="32" spans="1:29" ht="14.1" hidden="1" customHeight="1" thickBot="1" x14ac:dyDescent="0.3">
      <c r="A32" s="3">
        <f t="shared" si="2"/>
        <v>2021</v>
      </c>
      <c r="B32" s="3" t="str">
        <f t="shared" si="3"/>
        <v>01 leden</v>
      </c>
      <c r="C32" s="4" t="str">
        <f t="shared" si="4"/>
        <v>leden</v>
      </c>
      <c r="D32" s="10">
        <f t="shared" ca="1" si="5"/>
        <v>0</v>
      </c>
      <c r="E32" s="10" t="str">
        <f t="shared" si="6"/>
        <v>úterý</v>
      </c>
      <c r="F32" s="42" t="str">
        <f ca="1">IF(COUNTIF(List1!$U$4:$AF$16,$G32),"Svátek",TEXT($G32,"dddd"))</f>
        <v>úterý</v>
      </c>
      <c r="G32" s="19">
        <v>44215</v>
      </c>
      <c r="H32" s="49"/>
      <c r="I32" s="50"/>
      <c r="J32" s="109"/>
      <c r="K32" s="110"/>
      <c r="L32" s="21">
        <f t="shared" si="7"/>
        <v>0</v>
      </c>
      <c r="M32" s="22">
        <f t="shared" si="8"/>
        <v>0</v>
      </c>
      <c r="N32" s="98"/>
      <c r="O32" s="101" t="str">
        <f t="shared" ca="1" si="9"/>
        <v/>
      </c>
      <c r="P32" s="41" t="str">
        <f t="shared" si="23"/>
        <v xml:space="preserve"> </v>
      </c>
      <c r="Q32" s="41" t="str">
        <f>IF(MONTH(G33)-MONTH(G32)&lt;&gt;0,SUBTOTAL(109,$P$14:$P$3665)," ")</f>
        <v xml:space="preserve"> </v>
      </c>
      <c r="R32" s="108">
        <f t="shared" ca="1" si="10"/>
        <v>0</v>
      </c>
      <c r="S32" s="25">
        <f t="shared" ca="1" si="11"/>
        <v>0</v>
      </c>
      <c r="T32" s="108">
        <f t="shared" ca="1" si="12"/>
        <v>0</v>
      </c>
      <c r="U32" s="163">
        <f t="shared" ca="1" si="13"/>
        <v>0</v>
      </c>
      <c r="V32" s="25">
        <f t="shared" ca="1" si="14"/>
        <v>0</v>
      </c>
      <c r="W32" s="25">
        <f t="shared" ca="1" si="15"/>
        <v>0</v>
      </c>
      <c r="X32" s="108">
        <f t="shared" ca="1" si="16"/>
        <v>0</v>
      </c>
      <c r="Y32" s="108">
        <f t="shared" ca="1" si="17"/>
        <v>0</v>
      </c>
      <c r="Z32" s="108">
        <f t="shared" ca="1" si="18"/>
        <v>0</v>
      </c>
      <c r="AA32" s="108">
        <f t="shared" ca="1" si="19"/>
        <v>0</v>
      </c>
      <c r="AB32" s="108">
        <f t="shared" ca="1" si="20"/>
        <v>0</v>
      </c>
      <c r="AC32" s="25">
        <f t="shared" ca="1" si="21"/>
        <v>0</v>
      </c>
    </row>
    <row r="33" spans="1:29" ht="14.1" hidden="1" customHeight="1" thickBot="1" x14ac:dyDescent="0.3">
      <c r="A33" s="3">
        <f t="shared" si="2"/>
        <v>2021</v>
      </c>
      <c r="B33" s="3" t="str">
        <f t="shared" si="3"/>
        <v>01 leden</v>
      </c>
      <c r="C33" s="4" t="str">
        <f t="shared" si="4"/>
        <v>leden</v>
      </c>
      <c r="D33" s="10">
        <f t="shared" ca="1" si="5"/>
        <v>0</v>
      </c>
      <c r="E33" s="10" t="str">
        <f t="shared" si="6"/>
        <v>středa</v>
      </c>
      <c r="F33" s="42" t="str">
        <f ca="1">IF(COUNTIF(List1!$U$4:$AF$16,$G33),"Svátek",TEXT($G33,"dddd"))</f>
        <v>středa</v>
      </c>
      <c r="G33" s="19">
        <v>44216</v>
      </c>
      <c r="H33" s="49"/>
      <c r="I33" s="50"/>
      <c r="J33" s="109"/>
      <c r="K33" s="110"/>
      <c r="L33" s="21">
        <f t="shared" si="7"/>
        <v>0</v>
      </c>
      <c r="M33" s="22">
        <f t="shared" si="8"/>
        <v>0</v>
      </c>
      <c r="N33" s="98"/>
      <c r="O33" s="101" t="str">
        <f t="shared" ca="1" si="9"/>
        <v/>
      </c>
      <c r="P33" s="41" t="str">
        <f t="shared" si="23"/>
        <v xml:space="preserve"> </v>
      </c>
      <c r="Q33" s="41" t="str">
        <f>IF(MONTH(G34)-MONTH(G33)&lt;&gt;0,SUBTOTAL(109,$P$14:$P$3665)," ")</f>
        <v xml:space="preserve"> </v>
      </c>
      <c r="R33" s="108">
        <f t="shared" ca="1" si="10"/>
        <v>0</v>
      </c>
      <c r="S33" s="25">
        <f t="shared" ca="1" si="11"/>
        <v>0</v>
      </c>
      <c r="T33" s="108">
        <f t="shared" ca="1" si="12"/>
        <v>0</v>
      </c>
      <c r="U33" s="163">
        <f t="shared" ca="1" si="13"/>
        <v>0</v>
      </c>
      <c r="V33" s="25">
        <f t="shared" ca="1" si="14"/>
        <v>0</v>
      </c>
      <c r="W33" s="25">
        <f t="shared" ca="1" si="15"/>
        <v>0</v>
      </c>
      <c r="X33" s="108">
        <f t="shared" ca="1" si="16"/>
        <v>0</v>
      </c>
      <c r="Y33" s="108">
        <f t="shared" ca="1" si="17"/>
        <v>0</v>
      </c>
      <c r="Z33" s="108">
        <f t="shared" ca="1" si="18"/>
        <v>0</v>
      </c>
      <c r="AA33" s="108">
        <f t="shared" ca="1" si="19"/>
        <v>0</v>
      </c>
      <c r="AB33" s="108">
        <f t="shared" ca="1" si="20"/>
        <v>0</v>
      </c>
      <c r="AC33" s="25">
        <f t="shared" ca="1" si="21"/>
        <v>0</v>
      </c>
    </row>
    <row r="34" spans="1:29" ht="14.1" hidden="1" customHeight="1" thickBot="1" x14ac:dyDescent="0.3">
      <c r="A34" s="3">
        <f t="shared" si="2"/>
        <v>2021</v>
      </c>
      <c r="B34" s="3" t="str">
        <f t="shared" si="3"/>
        <v>01 leden</v>
      </c>
      <c r="C34" s="4" t="str">
        <f t="shared" si="4"/>
        <v>leden</v>
      </c>
      <c r="D34" s="10">
        <f t="shared" ca="1" si="5"/>
        <v>0</v>
      </c>
      <c r="E34" s="10" t="str">
        <f t="shared" si="6"/>
        <v>čtvrtek</v>
      </c>
      <c r="F34" s="42" t="str">
        <f ca="1">IF(COUNTIF(List1!$U$4:$AF$16,$G34),"Svátek",TEXT($G34,"dddd"))</f>
        <v>čtvrtek</v>
      </c>
      <c r="G34" s="19">
        <v>44217</v>
      </c>
      <c r="H34" s="49"/>
      <c r="I34" s="50"/>
      <c r="J34" s="109"/>
      <c r="K34" s="110"/>
      <c r="L34" s="21">
        <f t="shared" si="7"/>
        <v>0</v>
      </c>
      <c r="M34" s="22">
        <f t="shared" si="8"/>
        <v>0</v>
      </c>
      <c r="N34" s="98"/>
      <c r="O34" s="101" t="str">
        <f t="shared" ca="1" si="9"/>
        <v/>
      </c>
      <c r="P34" s="41" t="str">
        <f t="shared" si="23"/>
        <v xml:space="preserve"> </v>
      </c>
      <c r="Q34" s="41" t="str">
        <f>IF(MONTH(G35)-MONTH(G34)&lt;&gt;0,SUBTOTAL(109,$P$14:$P$3665)," ")</f>
        <v xml:space="preserve"> </v>
      </c>
      <c r="R34" s="108">
        <f t="shared" ca="1" si="10"/>
        <v>0</v>
      </c>
      <c r="S34" s="25">
        <f t="shared" ca="1" si="11"/>
        <v>0</v>
      </c>
      <c r="T34" s="108">
        <f t="shared" ca="1" si="12"/>
        <v>0</v>
      </c>
      <c r="U34" s="163">
        <f t="shared" ca="1" si="13"/>
        <v>0</v>
      </c>
      <c r="V34" s="25">
        <f t="shared" ca="1" si="14"/>
        <v>0</v>
      </c>
      <c r="W34" s="25">
        <f t="shared" ca="1" si="15"/>
        <v>0</v>
      </c>
      <c r="X34" s="108">
        <f t="shared" ca="1" si="16"/>
        <v>0</v>
      </c>
      <c r="Y34" s="108">
        <f t="shared" ca="1" si="17"/>
        <v>0</v>
      </c>
      <c r="Z34" s="108">
        <f t="shared" ca="1" si="18"/>
        <v>0</v>
      </c>
      <c r="AA34" s="108">
        <f t="shared" ca="1" si="19"/>
        <v>0</v>
      </c>
      <c r="AB34" s="108">
        <f t="shared" ca="1" si="20"/>
        <v>0</v>
      </c>
      <c r="AC34" s="25">
        <f t="shared" ca="1" si="21"/>
        <v>0</v>
      </c>
    </row>
    <row r="35" spans="1:29" ht="14.1" hidden="1" customHeight="1" thickBot="1" x14ac:dyDescent="0.3">
      <c r="A35" s="3">
        <f t="shared" si="2"/>
        <v>2021</v>
      </c>
      <c r="B35" s="3" t="str">
        <f t="shared" si="3"/>
        <v>01 leden</v>
      </c>
      <c r="C35" s="4" t="str">
        <f t="shared" si="4"/>
        <v>leden</v>
      </c>
      <c r="D35" s="10">
        <f t="shared" ca="1" si="5"/>
        <v>0</v>
      </c>
      <c r="E35" s="10" t="str">
        <f t="shared" si="6"/>
        <v>pátek</v>
      </c>
      <c r="F35" s="42" t="str">
        <f ca="1">IF(COUNTIF(List1!$U$4:$AF$16,$G35),"Svátek",TEXT($G35,"dddd"))</f>
        <v>pátek</v>
      </c>
      <c r="G35" s="19">
        <v>44218</v>
      </c>
      <c r="H35" s="49"/>
      <c r="I35" s="50"/>
      <c r="J35" s="109"/>
      <c r="K35" s="110"/>
      <c r="L35" s="21">
        <f t="shared" si="7"/>
        <v>0</v>
      </c>
      <c r="M35" s="22">
        <f t="shared" si="8"/>
        <v>0</v>
      </c>
      <c r="N35" s="98"/>
      <c r="O35" s="101" t="str">
        <f t="shared" ca="1" si="9"/>
        <v/>
      </c>
      <c r="P35" s="41" t="str">
        <f t="shared" si="23"/>
        <v xml:space="preserve"> </v>
      </c>
      <c r="Q35" s="41" t="str">
        <f>IF(MONTH(G36)-MONTH(G35)&lt;&gt;0,SUBTOTAL(109,$P$14:$P$3665)," ")</f>
        <v xml:space="preserve"> </v>
      </c>
      <c r="R35" s="108">
        <f t="shared" ca="1" si="10"/>
        <v>0</v>
      </c>
      <c r="S35" s="25">
        <f t="shared" ca="1" si="11"/>
        <v>0</v>
      </c>
      <c r="T35" s="108">
        <f t="shared" ca="1" si="12"/>
        <v>0</v>
      </c>
      <c r="U35" s="163">
        <f t="shared" ca="1" si="13"/>
        <v>0</v>
      </c>
      <c r="V35" s="25">
        <f t="shared" ca="1" si="14"/>
        <v>0</v>
      </c>
      <c r="W35" s="25">
        <f t="shared" ca="1" si="15"/>
        <v>0</v>
      </c>
      <c r="X35" s="108">
        <f t="shared" ca="1" si="16"/>
        <v>0</v>
      </c>
      <c r="Y35" s="108">
        <f t="shared" ca="1" si="17"/>
        <v>0</v>
      </c>
      <c r="Z35" s="108">
        <f t="shared" ca="1" si="18"/>
        <v>0</v>
      </c>
      <c r="AA35" s="108">
        <f t="shared" ca="1" si="19"/>
        <v>0</v>
      </c>
      <c r="AB35" s="108">
        <f t="shared" ca="1" si="20"/>
        <v>0</v>
      </c>
      <c r="AC35" s="25">
        <f t="shared" ca="1" si="21"/>
        <v>0</v>
      </c>
    </row>
    <row r="36" spans="1:29" ht="14.1" hidden="1" customHeight="1" thickBot="1" x14ac:dyDescent="0.3">
      <c r="A36" s="3">
        <f t="shared" si="2"/>
        <v>2021</v>
      </c>
      <c r="B36" s="3" t="str">
        <f t="shared" si="3"/>
        <v>01 leden</v>
      </c>
      <c r="C36" s="4" t="str">
        <f t="shared" si="4"/>
        <v>leden</v>
      </c>
      <c r="D36" s="10">
        <f t="shared" ca="1" si="5"/>
        <v>0</v>
      </c>
      <c r="E36" s="10" t="str">
        <f t="shared" si="6"/>
        <v>sobota</v>
      </c>
      <c r="F36" s="42" t="str">
        <f ca="1">IF(COUNTIF(List1!$U$4:$AF$16,$G36),"Svátek",TEXT($G36,"dddd"))</f>
        <v>sobota</v>
      </c>
      <c r="G36" s="19">
        <v>44219</v>
      </c>
      <c r="H36" s="49"/>
      <c r="I36" s="50"/>
      <c r="J36" s="49"/>
      <c r="K36" s="50"/>
      <c r="L36" s="21">
        <f t="shared" si="7"/>
        <v>0</v>
      </c>
      <c r="M36" s="22">
        <f t="shared" si="8"/>
        <v>0</v>
      </c>
      <c r="N36" s="98"/>
      <c r="O36" s="101" t="str">
        <f t="shared" ca="1" si="9"/>
        <v/>
      </c>
      <c r="P36" s="41" t="str">
        <f t="shared" si="23"/>
        <v xml:space="preserve"> </v>
      </c>
      <c r="Q36" s="41" t="str">
        <f>IF(MONTH(G37)-MONTH(G36)&lt;&gt;0,SUBTOTAL(109,$P$14:$P$3665)," ")</f>
        <v xml:space="preserve"> </v>
      </c>
      <c r="R36" s="108">
        <f t="shared" ca="1" si="10"/>
        <v>0</v>
      </c>
      <c r="S36" s="25">
        <f t="shared" ca="1" si="11"/>
        <v>0</v>
      </c>
      <c r="T36" s="108">
        <f t="shared" ca="1" si="12"/>
        <v>0</v>
      </c>
      <c r="U36" s="163">
        <f t="shared" ca="1" si="13"/>
        <v>0</v>
      </c>
      <c r="V36" s="25">
        <f t="shared" ca="1" si="14"/>
        <v>0</v>
      </c>
      <c r="W36" s="25">
        <f t="shared" ca="1" si="15"/>
        <v>0</v>
      </c>
      <c r="X36" s="108">
        <f t="shared" ca="1" si="16"/>
        <v>0</v>
      </c>
      <c r="Y36" s="108">
        <f t="shared" ca="1" si="17"/>
        <v>0</v>
      </c>
      <c r="Z36" s="108">
        <f t="shared" ca="1" si="18"/>
        <v>0</v>
      </c>
      <c r="AA36" s="108">
        <f t="shared" ca="1" si="19"/>
        <v>0</v>
      </c>
      <c r="AB36" s="108">
        <f t="shared" ca="1" si="20"/>
        <v>0</v>
      </c>
      <c r="AC36" s="25">
        <f t="shared" ca="1" si="21"/>
        <v>0</v>
      </c>
    </row>
    <row r="37" spans="1:29" ht="14.1" hidden="1" customHeight="1" thickBot="1" x14ac:dyDescent="0.3">
      <c r="A37" s="3">
        <f t="shared" si="2"/>
        <v>2021</v>
      </c>
      <c r="B37" s="3" t="str">
        <f t="shared" si="3"/>
        <v>01 leden</v>
      </c>
      <c r="C37" s="4" t="str">
        <f t="shared" si="4"/>
        <v>leden</v>
      </c>
      <c r="D37" s="10">
        <f t="shared" ca="1" si="5"/>
        <v>0</v>
      </c>
      <c r="E37" s="10" t="str">
        <f t="shared" si="6"/>
        <v>neděle</v>
      </c>
      <c r="F37" s="42" t="str">
        <f ca="1">IF(COUNTIF(List1!$U$4:$AF$16,$G37),"Svátek",TEXT($G37,"dddd"))</f>
        <v>neděle</v>
      </c>
      <c r="G37" s="19">
        <v>44220</v>
      </c>
      <c r="H37" s="49"/>
      <c r="I37" s="50"/>
      <c r="J37" s="49"/>
      <c r="K37" s="50"/>
      <c r="L37" s="21">
        <f t="shared" si="7"/>
        <v>0</v>
      </c>
      <c r="M37" s="22">
        <f t="shared" si="8"/>
        <v>0</v>
      </c>
      <c r="N37" s="98"/>
      <c r="O37" s="101" t="str">
        <f t="shared" ca="1" si="9"/>
        <v/>
      </c>
      <c r="P37" s="41">
        <f t="shared" si="23"/>
        <v>0</v>
      </c>
      <c r="Q37" s="41" t="str">
        <f>IF(MONTH(G38)-MONTH(G37)&lt;&gt;0,SUBTOTAL(109,$P$14:$P$3665)," ")</f>
        <v xml:space="preserve"> </v>
      </c>
      <c r="R37" s="108">
        <f t="shared" ca="1" si="10"/>
        <v>0</v>
      </c>
      <c r="S37" s="25">
        <f t="shared" ca="1" si="11"/>
        <v>0</v>
      </c>
      <c r="T37" s="108">
        <f t="shared" ca="1" si="12"/>
        <v>0</v>
      </c>
      <c r="U37" s="163">
        <f t="shared" ca="1" si="13"/>
        <v>0</v>
      </c>
      <c r="V37" s="25">
        <f t="shared" ca="1" si="14"/>
        <v>0</v>
      </c>
      <c r="W37" s="25">
        <f t="shared" ca="1" si="15"/>
        <v>0</v>
      </c>
      <c r="X37" s="108">
        <f t="shared" ca="1" si="16"/>
        <v>0</v>
      </c>
      <c r="Y37" s="108">
        <f t="shared" ca="1" si="17"/>
        <v>0</v>
      </c>
      <c r="Z37" s="108">
        <f t="shared" ca="1" si="18"/>
        <v>0</v>
      </c>
      <c r="AA37" s="108">
        <f t="shared" ca="1" si="19"/>
        <v>0</v>
      </c>
      <c r="AB37" s="108">
        <f t="shared" ca="1" si="20"/>
        <v>0</v>
      </c>
      <c r="AC37" s="25">
        <f t="shared" ca="1" si="21"/>
        <v>0</v>
      </c>
    </row>
    <row r="38" spans="1:29" ht="14.1" hidden="1" customHeight="1" thickBot="1" x14ac:dyDescent="0.3">
      <c r="A38" s="3">
        <f t="shared" si="2"/>
        <v>2021</v>
      </c>
      <c r="B38" s="3" t="str">
        <f t="shared" si="3"/>
        <v>01 leden</v>
      </c>
      <c r="C38" s="4" t="str">
        <f t="shared" si="4"/>
        <v>leden</v>
      </c>
      <c r="D38" s="10">
        <f t="shared" ca="1" si="5"/>
        <v>0</v>
      </c>
      <c r="E38" s="10" t="str">
        <f t="shared" si="6"/>
        <v>pondělí</v>
      </c>
      <c r="F38" s="42" t="str">
        <f ca="1">IF(COUNTIF(List1!$U$4:$AF$16,$G38),"Svátek",TEXT($G38,"dddd"))</f>
        <v>pondělí</v>
      </c>
      <c r="G38" s="19">
        <v>44221</v>
      </c>
      <c r="H38" s="49"/>
      <c r="I38" s="50"/>
      <c r="J38" s="109"/>
      <c r="K38" s="110"/>
      <c r="L38" s="21">
        <f t="shared" si="7"/>
        <v>0</v>
      </c>
      <c r="M38" s="22">
        <f t="shared" ref="M38:M101" si="24">(I38-H38)-(K38-J38)</f>
        <v>0</v>
      </c>
      <c r="N38" s="98"/>
      <c r="O38" s="101" t="str">
        <f t="shared" ref="O38:O101" ca="1" si="25">IF(F38="Svátek","Svátek","")</f>
        <v/>
      </c>
      <c r="P38" s="41" t="str">
        <f t="shared" si="23"/>
        <v xml:space="preserve"> </v>
      </c>
      <c r="Q38" s="41" t="str">
        <f>IF(MONTH(G39)-MONTH(G38)&lt;&gt;0,SUBTOTAL(109,$P$14:$P$3665)," ")</f>
        <v xml:space="preserve"> </v>
      </c>
      <c r="R38" s="108">
        <f t="shared" ca="1" si="10"/>
        <v>0</v>
      </c>
      <c r="S38" s="25">
        <f t="shared" ca="1" si="11"/>
        <v>0</v>
      </c>
      <c r="T38" s="108">
        <f t="shared" ca="1" si="12"/>
        <v>0</v>
      </c>
      <c r="U38" s="163">
        <f t="shared" ca="1" si="13"/>
        <v>0</v>
      </c>
      <c r="V38" s="25">
        <f t="shared" ca="1" si="14"/>
        <v>0</v>
      </c>
      <c r="W38" s="25">
        <f t="shared" ca="1" si="15"/>
        <v>0</v>
      </c>
      <c r="X38" s="108">
        <f t="shared" ca="1" si="16"/>
        <v>0</v>
      </c>
      <c r="Y38" s="108">
        <f t="shared" ca="1" si="17"/>
        <v>0</v>
      </c>
      <c r="Z38" s="108">
        <f t="shared" ca="1" si="18"/>
        <v>0</v>
      </c>
      <c r="AA38" s="108">
        <f t="shared" ca="1" si="19"/>
        <v>0</v>
      </c>
      <c r="AB38" s="108">
        <f t="shared" ca="1" si="20"/>
        <v>0</v>
      </c>
      <c r="AC38" s="25">
        <f t="shared" ca="1" si="21"/>
        <v>0</v>
      </c>
    </row>
    <row r="39" spans="1:29" ht="14.1" hidden="1" customHeight="1" thickBot="1" x14ac:dyDescent="0.3">
      <c r="A39" s="3">
        <f t="shared" ref="A39:A102" si="26">YEAR(G39)</f>
        <v>2021</v>
      </c>
      <c r="B39" s="3" t="str">
        <f t="shared" si="3"/>
        <v>01 leden</v>
      </c>
      <c r="C39" s="4" t="str">
        <f t="shared" ref="C39:C102" si="27">TEXT(G39,"mmmm")</f>
        <v>leden</v>
      </c>
      <c r="D39" s="10">
        <f t="shared" ref="D39:D102" ca="1" si="28">IF(F39="Svátek",1,0)</f>
        <v>0</v>
      </c>
      <c r="E39" s="10" t="str">
        <f t="shared" ref="E39:E102" si="29">TEXT($G39,"dddd")</f>
        <v>úterý</v>
      </c>
      <c r="F39" s="42" t="str">
        <f ca="1">IF(COUNTIF(List1!$U$4:$AF$16,$G39),"Svátek",TEXT($G39,"dddd"))</f>
        <v>úterý</v>
      </c>
      <c r="G39" s="19">
        <v>44222</v>
      </c>
      <c r="H39" s="49"/>
      <c r="I39" s="50"/>
      <c r="J39" s="109"/>
      <c r="K39" s="110"/>
      <c r="L39" s="21">
        <f t="shared" ref="L39:L102" si="30">(I39-H39)-(K39-J39)</f>
        <v>0</v>
      </c>
      <c r="M39" s="22">
        <f t="shared" si="24"/>
        <v>0</v>
      </c>
      <c r="N39" s="98"/>
      <c r="O39" s="101" t="str">
        <f t="shared" ca="1" si="25"/>
        <v/>
      </c>
      <c r="P39" s="41" t="str">
        <f t="shared" si="23"/>
        <v xml:space="preserve"> </v>
      </c>
      <c r="Q39" s="41" t="str">
        <f>IF(MONTH(G40)-MONTH(G39)&lt;&gt;0,SUBTOTAL(109,$P$14:$P$3665)," ")</f>
        <v xml:space="preserve"> </v>
      </c>
      <c r="R39" s="108">
        <f t="shared" ref="R39:R102" ca="1" si="31">IF(AND(IF(O39="PC",1,0),OR((E39="pondělí"),E39="úterý",E39="středa",E39="čtvrtek",E39="pátek")),IF($R$3-L39&gt;0,$R$3-L39,0),0)</f>
        <v>0</v>
      </c>
      <c r="S39" s="25">
        <f t="shared" ref="S39:S102" ca="1" si="32">IF(AND(IF(F39="Svátek",1,0),OR(E39="pondělí",E39="úterý",E39="středa",E39="čtvrtek",E39="pátek"),IF(OR(O39="SC",O39="ŘD",O39="NV",O39="N",O39="OČR",O39="P",O39="O"),FALSE,TRUE)),1,0)</f>
        <v>0</v>
      </c>
      <c r="T39" s="108">
        <f t="shared" ref="T39:T102" ca="1" si="33">IF(AND(IF(O39="PMP",1,0),OR((E39="pondělí"),E39="úterý",E39="středa",E39="čtvrtek",E39="pátek")),IF($R$3-L39&gt;0,$R$3-L39,0),0)</f>
        <v>0</v>
      </c>
      <c r="U39" s="163">
        <f t="shared" ref="U39:U102" ca="1" si="34">IF(AND(IF(O39="1/2D",1,0),OR((E39="pondělí"),E39="úterý",E39="středa",E39="čtvrtek",E39="pátek")),1,0)</f>
        <v>0</v>
      </c>
      <c r="V39" s="25">
        <f t="shared" ref="V39:V102" ca="1" si="35">IF(AND(IF(O39="D",1,0),OR((E39="pondělí"),E39="úterý",E39="středa",E39="čtvrtek",E39="pátek")),1,0)</f>
        <v>0</v>
      </c>
      <c r="W39" s="25">
        <f t="shared" ref="W39:W102" ca="1" si="36">IF(AND(IF(O39="PN",1,0),OR((E39="pondělí"),E39="úterý",E39="středa",E39="čtvrtek",E39="pátek")),1,0)</f>
        <v>0</v>
      </c>
      <c r="X39" s="108">
        <f t="shared" ref="X39:X102" ca="1" si="37">IF(AND(IF(O39="NV",1,0),OR((E39="pondělí"),E39="úterý",E39="středa",E39="čtvrtek",E39="pátek")),IF($R$3-L39&gt;0,$R$3-L39,0),0)</f>
        <v>0</v>
      </c>
      <c r="Y39" s="108">
        <f t="shared" ref="Y39:Y102" ca="1" si="38">IF(AND(IF(O39="OČR",1,0),OR((E39="pondělí"),E39="úterý",E39="středa",E39="čtvrtek",E39="pátek")),IF($R$3-L39&gt;0,$R$3-L39,0),0)</f>
        <v>0</v>
      </c>
      <c r="Z39" s="108">
        <f t="shared" ref="Z39:Z102" ca="1" si="39">IF(AND(IF(O39="P",1,0),OR((E39="pondělí"),E39="úterý",E39="středa",E39="čtvrtek",E39="pátek")),IF($R$3-L39&gt;0,$R$3-L39,0),0)</f>
        <v>0</v>
      </c>
      <c r="AA39" s="108">
        <f t="shared" ref="AA39:AA102" ca="1" si="40">IF(AND(IF(O39="O",1,0),OR((E39="pondělí"),E39="úterý",E39="středa",E39="čtvrtek",E39="pátek")),IF($R$3-L39&gt;0,$R$3-L39,0),0)</f>
        <v>0</v>
      </c>
      <c r="AB39" s="108">
        <f t="shared" ref="AB39:AB102" ca="1" si="41">IF(AND(IF(O39="PZ",1,0),OR((E39="pondělí"),E39="úterý",E39="středa",E39="čtvrtek",E39="pátek")),IF($R$3-L39&gt;0,$R$3-L39,0),0)</f>
        <v>0</v>
      </c>
      <c r="AC39" s="25">
        <f t="shared" ref="AC39:AC102" ca="1" si="42">IF(AND(IF(F39="Svátek",1,0),OR(E39="pondělí",E39="úterý",E39="středa",E39="čtvrtek",E39="pátek")),1,0)</f>
        <v>0</v>
      </c>
    </row>
    <row r="40" spans="1:29" ht="14.1" hidden="1" customHeight="1" thickBot="1" x14ac:dyDescent="0.3">
      <c r="A40" s="3">
        <f t="shared" si="26"/>
        <v>2021</v>
      </c>
      <c r="B40" s="3" t="str">
        <f t="shared" ref="B40:B103" si="43">IF(C40="leden","01 leden",IF(C40="únor","02 únor",IF(C40="březen","03 březen",IF(C40="duben","04 duben",IF(C40="květen","05 květen",IF(C40="červen","06 červen",IF(C40="červenec","07 červenec",IF(C40="srpen","08 srpen",IF(C40="září","09 září",IF(C40="říjen","10 říjen",IF(C40="listopad","11 listopad",IF(C40="prosinec","12 prosinec",0))))))))))))</f>
        <v>01 leden</v>
      </c>
      <c r="C40" s="4" t="str">
        <f t="shared" si="27"/>
        <v>leden</v>
      </c>
      <c r="D40" s="10">
        <f t="shared" ca="1" si="28"/>
        <v>0</v>
      </c>
      <c r="E40" s="10" t="str">
        <f t="shared" si="29"/>
        <v>středa</v>
      </c>
      <c r="F40" s="42" t="str">
        <f ca="1">IF(COUNTIF(List1!$U$4:$AF$16,$G40),"Svátek",TEXT($G40,"dddd"))</f>
        <v>středa</v>
      </c>
      <c r="G40" s="19">
        <v>44223</v>
      </c>
      <c r="H40" s="49"/>
      <c r="I40" s="50"/>
      <c r="J40" s="109"/>
      <c r="K40" s="110"/>
      <c r="L40" s="21">
        <f t="shared" si="30"/>
        <v>0</v>
      </c>
      <c r="M40" s="22">
        <f t="shared" si="24"/>
        <v>0</v>
      </c>
      <c r="N40" s="98"/>
      <c r="O40" s="101" t="str">
        <f t="shared" ca="1" si="25"/>
        <v/>
      </c>
      <c r="P40" s="41" t="str">
        <f t="shared" si="23"/>
        <v xml:space="preserve"> </v>
      </c>
      <c r="Q40" s="41" t="str">
        <f>IF(MONTH(G41)-MONTH(G40)&lt;&gt;0,SUBTOTAL(109,$P$14:$P$3665)," ")</f>
        <v xml:space="preserve"> </v>
      </c>
      <c r="R40" s="108">
        <f t="shared" ca="1" si="31"/>
        <v>0</v>
      </c>
      <c r="S40" s="25">
        <f t="shared" ca="1" si="32"/>
        <v>0</v>
      </c>
      <c r="T40" s="108">
        <f t="shared" ca="1" si="33"/>
        <v>0</v>
      </c>
      <c r="U40" s="163">
        <f t="shared" ca="1" si="34"/>
        <v>0</v>
      </c>
      <c r="V40" s="25">
        <f t="shared" ca="1" si="35"/>
        <v>0</v>
      </c>
      <c r="W40" s="25">
        <f t="shared" ca="1" si="36"/>
        <v>0</v>
      </c>
      <c r="X40" s="108">
        <f t="shared" ca="1" si="37"/>
        <v>0</v>
      </c>
      <c r="Y40" s="108">
        <f t="shared" ca="1" si="38"/>
        <v>0</v>
      </c>
      <c r="Z40" s="108">
        <f t="shared" ca="1" si="39"/>
        <v>0</v>
      </c>
      <c r="AA40" s="108">
        <f t="shared" ca="1" si="40"/>
        <v>0</v>
      </c>
      <c r="AB40" s="108">
        <f t="shared" ca="1" si="41"/>
        <v>0</v>
      </c>
      <c r="AC40" s="25">
        <f t="shared" ca="1" si="42"/>
        <v>0</v>
      </c>
    </row>
    <row r="41" spans="1:29" ht="14.1" hidden="1" customHeight="1" thickBot="1" x14ac:dyDescent="0.3">
      <c r="A41" s="3">
        <f t="shared" si="26"/>
        <v>2021</v>
      </c>
      <c r="B41" s="3" t="str">
        <f t="shared" si="43"/>
        <v>01 leden</v>
      </c>
      <c r="C41" s="4" t="str">
        <f t="shared" si="27"/>
        <v>leden</v>
      </c>
      <c r="D41" s="10">
        <f t="shared" ca="1" si="28"/>
        <v>0</v>
      </c>
      <c r="E41" s="10" t="str">
        <f t="shared" si="29"/>
        <v>čtvrtek</v>
      </c>
      <c r="F41" s="42" t="str">
        <f ca="1">IF(COUNTIF(List1!$U$4:$AF$16,$G41),"Svátek",TEXT($G41,"dddd"))</f>
        <v>čtvrtek</v>
      </c>
      <c r="G41" s="19">
        <v>44224</v>
      </c>
      <c r="H41" s="49"/>
      <c r="I41" s="50"/>
      <c r="J41" s="109"/>
      <c r="K41" s="110"/>
      <c r="L41" s="21">
        <f t="shared" si="30"/>
        <v>0</v>
      </c>
      <c r="M41" s="22">
        <f t="shared" si="24"/>
        <v>0</v>
      </c>
      <c r="N41" s="98"/>
      <c r="O41" s="101" t="str">
        <f t="shared" ca="1" si="25"/>
        <v/>
      </c>
      <c r="P41" s="41" t="str">
        <f t="shared" si="23"/>
        <v xml:space="preserve"> </v>
      </c>
      <c r="Q41" s="41" t="str">
        <f>IF(MONTH(G42)-MONTH(G41)&lt;&gt;0,SUBTOTAL(109,$P$14:$P$3665)," ")</f>
        <v xml:space="preserve"> </v>
      </c>
      <c r="R41" s="108">
        <f t="shared" ca="1" si="31"/>
        <v>0</v>
      </c>
      <c r="S41" s="25">
        <f t="shared" ca="1" si="32"/>
        <v>0</v>
      </c>
      <c r="T41" s="108">
        <f t="shared" ca="1" si="33"/>
        <v>0</v>
      </c>
      <c r="U41" s="163">
        <f t="shared" ca="1" si="34"/>
        <v>0</v>
      </c>
      <c r="V41" s="25">
        <f t="shared" ca="1" si="35"/>
        <v>0</v>
      </c>
      <c r="W41" s="25">
        <f t="shared" ca="1" si="36"/>
        <v>0</v>
      </c>
      <c r="X41" s="108">
        <f t="shared" ca="1" si="37"/>
        <v>0</v>
      </c>
      <c r="Y41" s="108">
        <f t="shared" ca="1" si="38"/>
        <v>0</v>
      </c>
      <c r="Z41" s="108">
        <f t="shared" ca="1" si="39"/>
        <v>0</v>
      </c>
      <c r="AA41" s="108">
        <f t="shared" ca="1" si="40"/>
        <v>0</v>
      </c>
      <c r="AB41" s="108">
        <f t="shared" ca="1" si="41"/>
        <v>0</v>
      </c>
      <c r="AC41" s="25">
        <f t="shared" ca="1" si="42"/>
        <v>0</v>
      </c>
    </row>
    <row r="42" spans="1:29" ht="14.1" hidden="1" customHeight="1" thickBot="1" x14ac:dyDescent="0.3">
      <c r="A42" s="3">
        <f t="shared" si="26"/>
        <v>2021</v>
      </c>
      <c r="B42" s="3" t="str">
        <f t="shared" si="43"/>
        <v>01 leden</v>
      </c>
      <c r="C42" s="4" t="str">
        <f t="shared" si="27"/>
        <v>leden</v>
      </c>
      <c r="D42" s="10">
        <f t="shared" ca="1" si="28"/>
        <v>0</v>
      </c>
      <c r="E42" s="10" t="str">
        <f t="shared" si="29"/>
        <v>pátek</v>
      </c>
      <c r="F42" s="42" t="str">
        <f ca="1">IF(COUNTIF(List1!$U$4:$AF$16,$G42),"Svátek",TEXT($G42,"dddd"))</f>
        <v>pátek</v>
      </c>
      <c r="G42" s="19">
        <v>44225</v>
      </c>
      <c r="H42" s="49"/>
      <c r="I42" s="50"/>
      <c r="J42" s="109"/>
      <c r="K42" s="110"/>
      <c r="L42" s="21">
        <f t="shared" si="30"/>
        <v>0</v>
      </c>
      <c r="M42" s="22">
        <f t="shared" si="24"/>
        <v>0</v>
      </c>
      <c r="N42" s="98"/>
      <c r="O42" s="101" t="str">
        <f t="shared" ca="1" si="25"/>
        <v/>
      </c>
      <c r="P42" s="41" t="str">
        <f t="shared" si="23"/>
        <v xml:space="preserve"> </v>
      </c>
      <c r="Q42" s="41" t="str">
        <f>IF(MONTH(G43)-MONTH(G42)&lt;&gt;0,SUBTOTAL(109,$P$14:$P$3665)," ")</f>
        <v xml:space="preserve"> </v>
      </c>
      <c r="R42" s="108">
        <f t="shared" ca="1" si="31"/>
        <v>0</v>
      </c>
      <c r="S42" s="25">
        <f t="shared" ca="1" si="32"/>
        <v>0</v>
      </c>
      <c r="T42" s="108">
        <f t="shared" ca="1" si="33"/>
        <v>0</v>
      </c>
      <c r="U42" s="163">
        <f t="shared" ca="1" si="34"/>
        <v>0</v>
      </c>
      <c r="V42" s="25">
        <f t="shared" ca="1" si="35"/>
        <v>0</v>
      </c>
      <c r="W42" s="25">
        <f t="shared" ca="1" si="36"/>
        <v>0</v>
      </c>
      <c r="X42" s="108">
        <f t="shared" ca="1" si="37"/>
        <v>0</v>
      </c>
      <c r="Y42" s="108">
        <f t="shared" ca="1" si="38"/>
        <v>0</v>
      </c>
      <c r="Z42" s="108">
        <f t="shared" ca="1" si="39"/>
        <v>0</v>
      </c>
      <c r="AA42" s="108">
        <f t="shared" ca="1" si="40"/>
        <v>0</v>
      </c>
      <c r="AB42" s="108">
        <f t="shared" ca="1" si="41"/>
        <v>0</v>
      </c>
      <c r="AC42" s="25">
        <f t="shared" ca="1" si="42"/>
        <v>0</v>
      </c>
    </row>
    <row r="43" spans="1:29" ht="14.1" hidden="1" customHeight="1" thickBot="1" x14ac:dyDescent="0.3">
      <c r="A43" s="3">
        <f t="shared" si="26"/>
        <v>2021</v>
      </c>
      <c r="B43" s="3" t="str">
        <f t="shared" si="43"/>
        <v>01 leden</v>
      </c>
      <c r="C43" s="4" t="str">
        <f t="shared" si="27"/>
        <v>leden</v>
      </c>
      <c r="D43" s="10">
        <f t="shared" ca="1" si="28"/>
        <v>0</v>
      </c>
      <c r="E43" s="10" t="str">
        <f t="shared" si="29"/>
        <v>sobota</v>
      </c>
      <c r="F43" s="42" t="str">
        <f ca="1">IF(COUNTIF(List1!$U$4:$AF$16,$G43),"Svátek",TEXT($G43,"dddd"))</f>
        <v>sobota</v>
      </c>
      <c r="G43" s="19">
        <v>44226</v>
      </c>
      <c r="H43" s="49"/>
      <c r="I43" s="50"/>
      <c r="J43" s="49"/>
      <c r="K43" s="50"/>
      <c r="L43" s="21">
        <f t="shared" si="30"/>
        <v>0</v>
      </c>
      <c r="M43" s="22">
        <f t="shared" si="24"/>
        <v>0</v>
      </c>
      <c r="N43" s="98"/>
      <c r="O43" s="101" t="str">
        <f t="shared" ca="1" si="25"/>
        <v/>
      </c>
      <c r="P43" s="41" t="str">
        <f t="shared" si="23"/>
        <v xml:space="preserve"> </v>
      </c>
      <c r="Q43" s="41" t="str">
        <f>IF(MONTH(G44)-MONTH(G43)&lt;&gt;0,SUBTOTAL(109,$P$14:$P$3665)," ")</f>
        <v xml:space="preserve"> </v>
      </c>
      <c r="R43" s="108">
        <f t="shared" ca="1" si="31"/>
        <v>0</v>
      </c>
      <c r="S43" s="25">
        <f t="shared" ca="1" si="32"/>
        <v>0</v>
      </c>
      <c r="T43" s="108">
        <f t="shared" ca="1" si="33"/>
        <v>0</v>
      </c>
      <c r="U43" s="163">
        <f t="shared" ca="1" si="34"/>
        <v>0</v>
      </c>
      <c r="V43" s="25">
        <f t="shared" ca="1" si="35"/>
        <v>0</v>
      </c>
      <c r="W43" s="25">
        <f t="shared" ca="1" si="36"/>
        <v>0</v>
      </c>
      <c r="X43" s="108">
        <f t="shared" ca="1" si="37"/>
        <v>0</v>
      </c>
      <c r="Y43" s="108">
        <f t="shared" ca="1" si="38"/>
        <v>0</v>
      </c>
      <c r="Z43" s="108">
        <f t="shared" ca="1" si="39"/>
        <v>0</v>
      </c>
      <c r="AA43" s="108">
        <f t="shared" ca="1" si="40"/>
        <v>0</v>
      </c>
      <c r="AB43" s="108">
        <f t="shared" ca="1" si="41"/>
        <v>0</v>
      </c>
      <c r="AC43" s="25">
        <f t="shared" ca="1" si="42"/>
        <v>0</v>
      </c>
    </row>
    <row r="44" spans="1:29" ht="14.1" hidden="1" customHeight="1" thickBot="1" x14ac:dyDescent="0.3">
      <c r="A44" s="3">
        <f t="shared" si="26"/>
        <v>2021</v>
      </c>
      <c r="B44" s="3" t="str">
        <f t="shared" si="43"/>
        <v>01 leden</v>
      </c>
      <c r="C44" s="4" t="str">
        <f t="shared" si="27"/>
        <v>leden</v>
      </c>
      <c r="D44" s="10">
        <f t="shared" ca="1" si="28"/>
        <v>0</v>
      </c>
      <c r="E44" s="10" t="str">
        <f t="shared" si="29"/>
        <v>neděle</v>
      </c>
      <c r="F44" s="42" t="str">
        <f ca="1">IF(COUNTIF(List1!$U$4:$AF$16,$G44),"Svátek",TEXT($G44,"dddd"))</f>
        <v>neděle</v>
      </c>
      <c r="G44" s="19">
        <v>44227</v>
      </c>
      <c r="H44" s="49"/>
      <c r="I44" s="50"/>
      <c r="J44" s="49"/>
      <c r="K44" s="50"/>
      <c r="L44" s="21">
        <f t="shared" si="30"/>
        <v>0</v>
      </c>
      <c r="M44" s="22">
        <f t="shared" si="24"/>
        <v>0</v>
      </c>
      <c r="N44" s="98"/>
      <c r="O44" s="101" t="str">
        <f t="shared" ca="1" si="25"/>
        <v/>
      </c>
      <c r="P44" s="41">
        <f t="shared" si="23"/>
        <v>0</v>
      </c>
      <c r="Q44" s="41">
        <f>IF(MONTH(G45)-MONTH(G44)&lt;&gt;0,SUBTOTAL(109,$P$14:$P$3665)," ")</f>
        <v>0</v>
      </c>
      <c r="R44" s="108">
        <f t="shared" ca="1" si="31"/>
        <v>0</v>
      </c>
      <c r="S44" s="25">
        <f t="shared" ca="1" si="32"/>
        <v>0</v>
      </c>
      <c r="T44" s="108">
        <f t="shared" ca="1" si="33"/>
        <v>0</v>
      </c>
      <c r="U44" s="163">
        <f t="shared" ca="1" si="34"/>
        <v>0</v>
      </c>
      <c r="V44" s="25">
        <f t="shared" ca="1" si="35"/>
        <v>0</v>
      </c>
      <c r="W44" s="25">
        <f t="shared" ca="1" si="36"/>
        <v>0</v>
      </c>
      <c r="X44" s="108">
        <f t="shared" ca="1" si="37"/>
        <v>0</v>
      </c>
      <c r="Y44" s="108">
        <f t="shared" ca="1" si="38"/>
        <v>0</v>
      </c>
      <c r="Z44" s="108">
        <f t="shared" ca="1" si="39"/>
        <v>0</v>
      </c>
      <c r="AA44" s="108">
        <f t="shared" ca="1" si="40"/>
        <v>0</v>
      </c>
      <c r="AB44" s="108">
        <f t="shared" ca="1" si="41"/>
        <v>0</v>
      </c>
      <c r="AC44" s="25">
        <f t="shared" ca="1" si="42"/>
        <v>0</v>
      </c>
    </row>
    <row r="45" spans="1:29" ht="14.1" hidden="1" customHeight="1" thickBot="1" x14ac:dyDescent="0.3">
      <c r="A45" s="3">
        <f t="shared" si="26"/>
        <v>2021</v>
      </c>
      <c r="B45" s="3" t="str">
        <f t="shared" si="43"/>
        <v>02 únor</v>
      </c>
      <c r="C45" s="4" t="str">
        <f t="shared" si="27"/>
        <v>únor</v>
      </c>
      <c r="D45" s="10">
        <f t="shared" ca="1" si="28"/>
        <v>0</v>
      </c>
      <c r="E45" s="10" t="str">
        <f t="shared" si="29"/>
        <v>pondělí</v>
      </c>
      <c r="F45" s="42" t="str">
        <f ca="1">IF(COUNTIF(List1!$U$4:$AF$16,$G45),"Svátek",TEXT($G45,"dddd"))</f>
        <v>pondělí</v>
      </c>
      <c r="G45" s="19">
        <v>44228</v>
      </c>
      <c r="H45" s="49"/>
      <c r="I45" s="50"/>
      <c r="J45" s="109"/>
      <c r="K45" s="110"/>
      <c r="L45" s="21">
        <f t="shared" si="30"/>
        <v>0</v>
      </c>
      <c r="M45" s="22">
        <f t="shared" si="24"/>
        <v>0</v>
      </c>
      <c r="N45" s="98"/>
      <c r="O45" s="101" t="str">
        <f t="shared" ca="1" si="25"/>
        <v/>
      </c>
      <c r="P45" s="41" t="str">
        <f t="shared" si="23"/>
        <v xml:space="preserve"> </v>
      </c>
      <c r="Q45" s="41" t="str">
        <f>IF(MONTH(G46)-MONTH(G45)&lt;&gt;0,SUBTOTAL(109,$P$14:$P$3665)," ")</f>
        <v xml:space="preserve"> </v>
      </c>
      <c r="R45" s="108">
        <f t="shared" ca="1" si="31"/>
        <v>0</v>
      </c>
      <c r="S45" s="25">
        <f t="shared" ca="1" si="32"/>
        <v>0</v>
      </c>
      <c r="T45" s="108">
        <f t="shared" ca="1" si="33"/>
        <v>0</v>
      </c>
      <c r="U45" s="163">
        <f t="shared" ca="1" si="34"/>
        <v>0</v>
      </c>
      <c r="V45" s="25">
        <f t="shared" ca="1" si="35"/>
        <v>0</v>
      </c>
      <c r="W45" s="25">
        <f t="shared" ca="1" si="36"/>
        <v>0</v>
      </c>
      <c r="X45" s="108">
        <f t="shared" ca="1" si="37"/>
        <v>0</v>
      </c>
      <c r="Y45" s="108">
        <f t="shared" ca="1" si="38"/>
        <v>0</v>
      </c>
      <c r="Z45" s="108">
        <f t="shared" ca="1" si="39"/>
        <v>0</v>
      </c>
      <c r="AA45" s="108">
        <f t="shared" ca="1" si="40"/>
        <v>0</v>
      </c>
      <c r="AB45" s="108">
        <f t="shared" ca="1" si="41"/>
        <v>0</v>
      </c>
      <c r="AC45" s="25">
        <f t="shared" ca="1" si="42"/>
        <v>0</v>
      </c>
    </row>
    <row r="46" spans="1:29" ht="14.1" hidden="1" customHeight="1" thickBot="1" x14ac:dyDescent="0.3">
      <c r="A46" s="3">
        <f t="shared" si="26"/>
        <v>2021</v>
      </c>
      <c r="B46" s="3" t="str">
        <f t="shared" si="43"/>
        <v>02 únor</v>
      </c>
      <c r="C46" s="4" t="str">
        <f t="shared" si="27"/>
        <v>únor</v>
      </c>
      <c r="D46" s="10">
        <f t="shared" ca="1" si="28"/>
        <v>0</v>
      </c>
      <c r="E46" s="10" t="str">
        <f t="shared" si="29"/>
        <v>úterý</v>
      </c>
      <c r="F46" s="42" t="str">
        <f ca="1">IF(COUNTIF(List1!$U$4:$AF$16,$G46),"Svátek",TEXT($G46,"dddd"))</f>
        <v>úterý</v>
      </c>
      <c r="G46" s="19">
        <v>44229</v>
      </c>
      <c r="H46" s="49"/>
      <c r="I46" s="50"/>
      <c r="J46" s="109"/>
      <c r="K46" s="110"/>
      <c r="L46" s="21">
        <f t="shared" si="30"/>
        <v>0</v>
      </c>
      <c r="M46" s="22">
        <f t="shared" si="24"/>
        <v>0</v>
      </c>
      <c r="N46" s="98"/>
      <c r="O46" s="101" t="str">
        <f t="shared" ca="1" si="25"/>
        <v/>
      </c>
      <c r="P46" s="41" t="str">
        <f t="shared" si="23"/>
        <v xml:space="preserve"> </v>
      </c>
      <c r="Q46" s="41" t="str">
        <f>IF(MONTH(G47)-MONTH(G46)&lt;&gt;0,SUBTOTAL(109,$P$14:$P$3665)," ")</f>
        <v xml:space="preserve"> </v>
      </c>
      <c r="R46" s="108">
        <f t="shared" ca="1" si="31"/>
        <v>0</v>
      </c>
      <c r="S46" s="25">
        <f t="shared" ca="1" si="32"/>
        <v>0</v>
      </c>
      <c r="T46" s="108">
        <f t="shared" ca="1" si="33"/>
        <v>0</v>
      </c>
      <c r="U46" s="163">
        <f t="shared" ca="1" si="34"/>
        <v>0</v>
      </c>
      <c r="V46" s="25">
        <f t="shared" ca="1" si="35"/>
        <v>0</v>
      </c>
      <c r="W46" s="25">
        <f t="shared" ca="1" si="36"/>
        <v>0</v>
      </c>
      <c r="X46" s="108">
        <f t="shared" ca="1" si="37"/>
        <v>0</v>
      </c>
      <c r="Y46" s="108">
        <f t="shared" ca="1" si="38"/>
        <v>0</v>
      </c>
      <c r="Z46" s="108">
        <f t="shared" ca="1" si="39"/>
        <v>0</v>
      </c>
      <c r="AA46" s="108">
        <f t="shared" ca="1" si="40"/>
        <v>0</v>
      </c>
      <c r="AB46" s="108">
        <f t="shared" ca="1" si="41"/>
        <v>0</v>
      </c>
      <c r="AC46" s="25">
        <f t="shared" ca="1" si="42"/>
        <v>0</v>
      </c>
    </row>
    <row r="47" spans="1:29" ht="14.1" hidden="1" customHeight="1" thickBot="1" x14ac:dyDescent="0.3">
      <c r="A47" s="3">
        <f t="shared" si="26"/>
        <v>2021</v>
      </c>
      <c r="B47" s="3" t="str">
        <f t="shared" si="43"/>
        <v>02 únor</v>
      </c>
      <c r="C47" s="4" t="str">
        <f t="shared" si="27"/>
        <v>únor</v>
      </c>
      <c r="D47" s="10">
        <f t="shared" ca="1" si="28"/>
        <v>0</v>
      </c>
      <c r="E47" s="10" t="str">
        <f t="shared" si="29"/>
        <v>středa</v>
      </c>
      <c r="F47" s="42" t="str">
        <f ca="1">IF(COUNTIF(List1!$U$4:$AF$16,$G47),"Svátek",TEXT($G47,"dddd"))</f>
        <v>středa</v>
      </c>
      <c r="G47" s="19">
        <v>44230</v>
      </c>
      <c r="H47" s="49"/>
      <c r="I47" s="50"/>
      <c r="J47" s="109"/>
      <c r="K47" s="110"/>
      <c r="L47" s="21">
        <f t="shared" si="30"/>
        <v>0</v>
      </c>
      <c r="M47" s="22">
        <f t="shared" si="24"/>
        <v>0</v>
      </c>
      <c r="N47" s="98"/>
      <c r="O47" s="101" t="str">
        <f t="shared" ca="1" si="25"/>
        <v/>
      </c>
      <c r="P47" s="41" t="str">
        <f t="shared" si="23"/>
        <v xml:space="preserve"> </v>
      </c>
      <c r="Q47" s="41" t="str">
        <f>IF(MONTH(G48)-MONTH(G47)&lt;&gt;0,SUBTOTAL(109,$P$14:$P$3665)," ")</f>
        <v xml:space="preserve"> </v>
      </c>
      <c r="R47" s="108">
        <f t="shared" ca="1" si="31"/>
        <v>0</v>
      </c>
      <c r="S47" s="25">
        <f t="shared" ca="1" si="32"/>
        <v>0</v>
      </c>
      <c r="T47" s="108">
        <f t="shared" ca="1" si="33"/>
        <v>0</v>
      </c>
      <c r="U47" s="163">
        <f t="shared" ca="1" si="34"/>
        <v>0</v>
      </c>
      <c r="V47" s="25">
        <f t="shared" ca="1" si="35"/>
        <v>0</v>
      </c>
      <c r="W47" s="25">
        <f t="shared" ca="1" si="36"/>
        <v>0</v>
      </c>
      <c r="X47" s="108">
        <f t="shared" ca="1" si="37"/>
        <v>0</v>
      </c>
      <c r="Y47" s="108">
        <f t="shared" ca="1" si="38"/>
        <v>0</v>
      </c>
      <c r="Z47" s="108">
        <f t="shared" ca="1" si="39"/>
        <v>0</v>
      </c>
      <c r="AA47" s="108">
        <f t="shared" ca="1" si="40"/>
        <v>0</v>
      </c>
      <c r="AB47" s="108">
        <f t="shared" ca="1" si="41"/>
        <v>0</v>
      </c>
      <c r="AC47" s="25">
        <f t="shared" ca="1" si="42"/>
        <v>0</v>
      </c>
    </row>
    <row r="48" spans="1:29" ht="14.1" hidden="1" customHeight="1" thickBot="1" x14ac:dyDescent="0.3">
      <c r="A48" s="3">
        <f t="shared" si="26"/>
        <v>2021</v>
      </c>
      <c r="B48" s="3" t="str">
        <f t="shared" si="43"/>
        <v>02 únor</v>
      </c>
      <c r="C48" s="4" t="str">
        <f t="shared" si="27"/>
        <v>únor</v>
      </c>
      <c r="D48" s="10">
        <f t="shared" ca="1" si="28"/>
        <v>0</v>
      </c>
      <c r="E48" s="10" t="str">
        <f t="shared" si="29"/>
        <v>čtvrtek</v>
      </c>
      <c r="F48" s="42" t="str">
        <f ca="1">IF(COUNTIF(List1!$U$4:$AF$16,$G48),"Svátek",TEXT($G48,"dddd"))</f>
        <v>čtvrtek</v>
      </c>
      <c r="G48" s="19">
        <v>44231</v>
      </c>
      <c r="H48" s="49"/>
      <c r="I48" s="50"/>
      <c r="J48" s="109"/>
      <c r="K48" s="110"/>
      <c r="L48" s="21">
        <f t="shared" si="30"/>
        <v>0</v>
      </c>
      <c r="M48" s="22">
        <f t="shared" si="24"/>
        <v>0</v>
      </c>
      <c r="N48" s="98"/>
      <c r="O48" s="101" t="str">
        <f t="shared" ca="1" si="25"/>
        <v/>
      </c>
      <c r="P48" s="41" t="str">
        <f t="shared" si="23"/>
        <v xml:space="preserve"> </v>
      </c>
      <c r="Q48" s="41" t="str">
        <f>IF(MONTH(G49)-MONTH(G48)&lt;&gt;0,SUBTOTAL(109,$P$14:$P$3665)," ")</f>
        <v xml:space="preserve"> </v>
      </c>
      <c r="R48" s="108">
        <f t="shared" ca="1" si="31"/>
        <v>0</v>
      </c>
      <c r="S48" s="25">
        <f t="shared" ca="1" si="32"/>
        <v>0</v>
      </c>
      <c r="T48" s="108">
        <f t="shared" ca="1" si="33"/>
        <v>0</v>
      </c>
      <c r="U48" s="163">
        <f t="shared" ca="1" si="34"/>
        <v>0</v>
      </c>
      <c r="V48" s="25">
        <f t="shared" ca="1" si="35"/>
        <v>0</v>
      </c>
      <c r="W48" s="25">
        <f t="shared" ca="1" si="36"/>
        <v>0</v>
      </c>
      <c r="X48" s="108">
        <f t="shared" ca="1" si="37"/>
        <v>0</v>
      </c>
      <c r="Y48" s="108">
        <f t="shared" ca="1" si="38"/>
        <v>0</v>
      </c>
      <c r="Z48" s="108">
        <f t="shared" ca="1" si="39"/>
        <v>0</v>
      </c>
      <c r="AA48" s="108">
        <f t="shared" ca="1" si="40"/>
        <v>0</v>
      </c>
      <c r="AB48" s="108">
        <f t="shared" ca="1" si="41"/>
        <v>0</v>
      </c>
      <c r="AC48" s="25">
        <f t="shared" ca="1" si="42"/>
        <v>0</v>
      </c>
    </row>
    <row r="49" spans="1:29" ht="14.1" hidden="1" customHeight="1" thickBot="1" x14ac:dyDescent="0.3">
      <c r="A49" s="3">
        <f t="shared" si="26"/>
        <v>2021</v>
      </c>
      <c r="B49" s="3" t="str">
        <f t="shared" si="43"/>
        <v>02 únor</v>
      </c>
      <c r="C49" s="4" t="str">
        <f t="shared" si="27"/>
        <v>únor</v>
      </c>
      <c r="D49" s="10">
        <f t="shared" ca="1" si="28"/>
        <v>0</v>
      </c>
      <c r="E49" s="10" t="str">
        <f t="shared" si="29"/>
        <v>pátek</v>
      </c>
      <c r="F49" s="42" t="str">
        <f ca="1">IF(COUNTIF(List1!$U$4:$AF$16,$G49),"Svátek",TEXT($G49,"dddd"))</f>
        <v>pátek</v>
      </c>
      <c r="G49" s="19">
        <v>44232</v>
      </c>
      <c r="H49" s="49"/>
      <c r="I49" s="50"/>
      <c r="J49" s="109"/>
      <c r="K49" s="110"/>
      <c r="L49" s="21">
        <f t="shared" si="30"/>
        <v>0</v>
      </c>
      <c r="M49" s="22">
        <f t="shared" si="24"/>
        <v>0</v>
      </c>
      <c r="N49" s="98"/>
      <c r="O49" s="101" t="str">
        <f t="shared" ca="1" si="25"/>
        <v/>
      </c>
      <c r="P49" s="41" t="str">
        <f t="shared" si="23"/>
        <v xml:space="preserve"> </v>
      </c>
      <c r="Q49" s="41" t="str">
        <f>IF(MONTH(G50)-MONTH(G49)&lt;&gt;0,SUBTOTAL(109,$P$14:$P$3665)," ")</f>
        <v xml:space="preserve"> </v>
      </c>
      <c r="R49" s="108">
        <f t="shared" ca="1" si="31"/>
        <v>0</v>
      </c>
      <c r="S49" s="25">
        <f t="shared" ca="1" si="32"/>
        <v>0</v>
      </c>
      <c r="T49" s="108">
        <f t="shared" ca="1" si="33"/>
        <v>0</v>
      </c>
      <c r="U49" s="163">
        <f t="shared" ca="1" si="34"/>
        <v>0</v>
      </c>
      <c r="V49" s="25">
        <f t="shared" ca="1" si="35"/>
        <v>0</v>
      </c>
      <c r="W49" s="25">
        <f t="shared" ca="1" si="36"/>
        <v>0</v>
      </c>
      <c r="X49" s="108">
        <f t="shared" ca="1" si="37"/>
        <v>0</v>
      </c>
      <c r="Y49" s="108">
        <f t="shared" ca="1" si="38"/>
        <v>0</v>
      </c>
      <c r="Z49" s="108">
        <f t="shared" ca="1" si="39"/>
        <v>0</v>
      </c>
      <c r="AA49" s="108">
        <f t="shared" ca="1" si="40"/>
        <v>0</v>
      </c>
      <c r="AB49" s="108">
        <f t="shared" ca="1" si="41"/>
        <v>0</v>
      </c>
      <c r="AC49" s="25">
        <f t="shared" ca="1" si="42"/>
        <v>0</v>
      </c>
    </row>
    <row r="50" spans="1:29" ht="14.1" hidden="1" customHeight="1" thickBot="1" x14ac:dyDescent="0.3">
      <c r="A50" s="3">
        <f t="shared" si="26"/>
        <v>2021</v>
      </c>
      <c r="B50" s="3" t="str">
        <f t="shared" si="43"/>
        <v>02 únor</v>
      </c>
      <c r="C50" s="4" t="str">
        <f t="shared" si="27"/>
        <v>únor</v>
      </c>
      <c r="D50" s="10">
        <f t="shared" ca="1" si="28"/>
        <v>0</v>
      </c>
      <c r="E50" s="10" t="str">
        <f t="shared" si="29"/>
        <v>sobota</v>
      </c>
      <c r="F50" s="42" t="str">
        <f ca="1">IF(COUNTIF(List1!$U$4:$AF$16,$G50),"Svátek",TEXT($G50,"dddd"))</f>
        <v>sobota</v>
      </c>
      <c r="G50" s="19">
        <v>44233</v>
      </c>
      <c r="H50" s="49"/>
      <c r="I50" s="50"/>
      <c r="J50" s="49"/>
      <c r="K50" s="50"/>
      <c r="L50" s="21">
        <f t="shared" si="30"/>
        <v>0</v>
      </c>
      <c r="M50" s="22">
        <f t="shared" si="24"/>
        <v>0</v>
      </c>
      <c r="N50" s="98"/>
      <c r="O50" s="101" t="str">
        <f t="shared" ca="1" si="25"/>
        <v/>
      </c>
      <c r="P50" s="41" t="str">
        <f t="shared" si="23"/>
        <v xml:space="preserve"> </v>
      </c>
      <c r="Q50" s="41" t="str">
        <f>IF(MONTH(G51)-MONTH(G50)&lt;&gt;0,SUBTOTAL(109,$P$14:$P$3665)," ")</f>
        <v xml:space="preserve"> </v>
      </c>
      <c r="R50" s="108">
        <f t="shared" ca="1" si="31"/>
        <v>0</v>
      </c>
      <c r="S50" s="25">
        <f t="shared" ca="1" si="32"/>
        <v>0</v>
      </c>
      <c r="T50" s="108">
        <f t="shared" ca="1" si="33"/>
        <v>0</v>
      </c>
      <c r="U50" s="163">
        <f t="shared" ca="1" si="34"/>
        <v>0</v>
      </c>
      <c r="V50" s="25">
        <f t="shared" ca="1" si="35"/>
        <v>0</v>
      </c>
      <c r="W50" s="25">
        <f t="shared" ca="1" si="36"/>
        <v>0</v>
      </c>
      <c r="X50" s="108">
        <f t="shared" ca="1" si="37"/>
        <v>0</v>
      </c>
      <c r="Y50" s="108">
        <f t="shared" ca="1" si="38"/>
        <v>0</v>
      </c>
      <c r="Z50" s="108">
        <f t="shared" ca="1" si="39"/>
        <v>0</v>
      </c>
      <c r="AA50" s="108">
        <f t="shared" ca="1" si="40"/>
        <v>0</v>
      </c>
      <c r="AB50" s="108">
        <f t="shared" ca="1" si="41"/>
        <v>0</v>
      </c>
      <c r="AC50" s="25">
        <f t="shared" ca="1" si="42"/>
        <v>0</v>
      </c>
    </row>
    <row r="51" spans="1:29" ht="14.1" hidden="1" customHeight="1" thickBot="1" x14ac:dyDescent="0.3">
      <c r="A51" s="3">
        <f t="shared" si="26"/>
        <v>2021</v>
      </c>
      <c r="B51" s="3" t="str">
        <f t="shared" si="43"/>
        <v>02 únor</v>
      </c>
      <c r="C51" s="4" t="str">
        <f t="shared" si="27"/>
        <v>únor</v>
      </c>
      <c r="D51" s="10">
        <f t="shared" ca="1" si="28"/>
        <v>0</v>
      </c>
      <c r="E51" s="10" t="str">
        <f t="shared" si="29"/>
        <v>neděle</v>
      </c>
      <c r="F51" s="42" t="str">
        <f ca="1">IF(COUNTIF(List1!$U$4:$AF$16,$G51),"Svátek",TEXT($G51,"dddd"))</f>
        <v>neděle</v>
      </c>
      <c r="G51" s="19">
        <v>44234</v>
      </c>
      <c r="H51" s="49"/>
      <c r="I51" s="50"/>
      <c r="J51" s="49"/>
      <c r="K51" s="50"/>
      <c r="L51" s="21">
        <f t="shared" si="30"/>
        <v>0</v>
      </c>
      <c r="M51" s="22">
        <f t="shared" si="24"/>
        <v>0</v>
      </c>
      <c r="N51" s="98"/>
      <c r="O51" s="101" t="str">
        <f t="shared" ca="1" si="25"/>
        <v/>
      </c>
      <c r="P51" s="41">
        <f t="shared" si="23"/>
        <v>0</v>
      </c>
      <c r="Q51" s="41" t="str">
        <f>IF(MONTH(G52)-MONTH(G51)&lt;&gt;0,SUBTOTAL(109,$P$14:$P$3665)," ")</f>
        <v xml:space="preserve"> </v>
      </c>
      <c r="R51" s="108">
        <f t="shared" ca="1" si="31"/>
        <v>0</v>
      </c>
      <c r="S51" s="25">
        <f t="shared" ca="1" si="32"/>
        <v>0</v>
      </c>
      <c r="T51" s="108">
        <f t="shared" ca="1" si="33"/>
        <v>0</v>
      </c>
      <c r="U51" s="163">
        <f t="shared" ca="1" si="34"/>
        <v>0</v>
      </c>
      <c r="V51" s="25">
        <f t="shared" ca="1" si="35"/>
        <v>0</v>
      </c>
      <c r="W51" s="25">
        <f t="shared" ca="1" si="36"/>
        <v>0</v>
      </c>
      <c r="X51" s="108">
        <f t="shared" ca="1" si="37"/>
        <v>0</v>
      </c>
      <c r="Y51" s="108">
        <f t="shared" ca="1" si="38"/>
        <v>0</v>
      </c>
      <c r="Z51" s="108">
        <f t="shared" ca="1" si="39"/>
        <v>0</v>
      </c>
      <c r="AA51" s="108">
        <f t="shared" ca="1" si="40"/>
        <v>0</v>
      </c>
      <c r="AB51" s="108">
        <f t="shared" ca="1" si="41"/>
        <v>0</v>
      </c>
      <c r="AC51" s="25">
        <f t="shared" ca="1" si="42"/>
        <v>0</v>
      </c>
    </row>
    <row r="52" spans="1:29" ht="14.1" hidden="1" customHeight="1" thickBot="1" x14ac:dyDescent="0.3">
      <c r="A52" s="3">
        <f t="shared" si="26"/>
        <v>2021</v>
      </c>
      <c r="B52" s="3" t="str">
        <f t="shared" si="43"/>
        <v>02 únor</v>
      </c>
      <c r="C52" s="4" t="str">
        <f t="shared" si="27"/>
        <v>únor</v>
      </c>
      <c r="D52" s="10">
        <f t="shared" ca="1" si="28"/>
        <v>0</v>
      </c>
      <c r="E52" s="10" t="str">
        <f t="shared" si="29"/>
        <v>pondělí</v>
      </c>
      <c r="F52" s="42" t="str">
        <f ca="1">IF(COUNTIF(List1!$U$4:$AF$16,$G52),"Svátek",TEXT($G52,"dddd"))</f>
        <v>pondělí</v>
      </c>
      <c r="G52" s="19">
        <v>44235</v>
      </c>
      <c r="H52" s="49"/>
      <c r="I52" s="50"/>
      <c r="J52" s="109"/>
      <c r="K52" s="110"/>
      <c r="L52" s="21">
        <f t="shared" si="30"/>
        <v>0</v>
      </c>
      <c r="M52" s="22">
        <f t="shared" si="24"/>
        <v>0</v>
      </c>
      <c r="N52" s="98"/>
      <c r="O52" s="101" t="str">
        <f t="shared" ca="1" si="25"/>
        <v/>
      </c>
      <c r="P52" s="41" t="str">
        <f t="shared" si="23"/>
        <v xml:space="preserve"> </v>
      </c>
      <c r="Q52" s="41" t="str">
        <f>IF(MONTH(G53)-MONTH(G52)&lt;&gt;0,SUBTOTAL(109,$P$14:$P$3665)," ")</f>
        <v xml:space="preserve"> </v>
      </c>
      <c r="R52" s="108">
        <f t="shared" ca="1" si="31"/>
        <v>0</v>
      </c>
      <c r="S52" s="25">
        <f t="shared" ca="1" si="32"/>
        <v>0</v>
      </c>
      <c r="T52" s="108">
        <f t="shared" ca="1" si="33"/>
        <v>0</v>
      </c>
      <c r="U52" s="163">
        <f t="shared" ca="1" si="34"/>
        <v>0</v>
      </c>
      <c r="V52" s="25">
        <f t="shared" ca="1" si="35"/>
        <v>0</v>
      </c>
      <c r="W52" s="25">
        <f t="shared" ca="1" si="36"/>
        <v>0</v>
      </c>
      <c r="X52" s="108">
        <f t="shared" ca="1" si="37"/>
        <v>0</v>
      </c>
      <c r="Y52" s="108">
        <f t="shared" ca="1" si="38"/>
        <v>0</v>
      </c>
      <c r="Z52" s="108">
        <f t="shared" ca="1" si="39"/>
        <v>0</v>
      </c>
      <c r="AA52" s="108">
        <f t="shared" ca="1" si="40"/>
        <v>0</v>
      </c>
      <c r="AB52" s="108">
        <f t="shared" ca="1" si="41"/>
        <v>0</v>
      </c>
      <c r="AC52" s="25">
        <f t="shared" ca="1" si="42"/>
        <v>0</v>
      </c>
    </row>
    <row r="53" spans="1:29" ht="14.1" hidden="1" customHeight="1" thickBot="1" x14ac:dyDescent="0.3">
      <c r="A53" s="3">
        <f t="shared" si="26"/>
        <v>2021</v>
      </c>
      <c r="B53" s="3" t="str">
        <f t="shared" si="43"/>
        <v>02 únor</v>
      </c>
      <c r="C53" s="4" t="str">
        <f t="shared" si="27"/>
        <v>únor</v>
      </c>
      <c r="D53" s="10">
        <f t="shared" ca="1" si="28"/>
        <v>0</v>
      </c>
      <c r="E53" s="10" t="str">
        <f t="shared" si="29"/>
        <v>úterý</v>
      </c>
      <c r="F53" s="42" t="str">
        <f ca="1">IF(COUNTIF(List1!$U$4:$AF$16,$G53),"Svátek",TEXT($G53,"dddd"))</f>
        <v>úterý</v>
      </c>
      <c r="G53" s="19">
        <v>44236</v>
      </c>
      <c r="H53" s="49"/>
      <c r="I53" s="50"/>
      <c r="J53" s="109"/>
      <c r="K53" s="110"/>
      <c r="L53" s="21">
        <f t="shared" si="30"/>
        <v>0</v>
      </c>
      <c r="M53" s="22">
        <f t="shared" si="24"/>
        <v>0</v>
      </c>
      <c r="N53" s="98"/>
      <c r="O53" s="101" t="str">
        <f t="shared" ca="1" si="25"/>
        <v/>
      </c>
      <c r="P53" s="41" t="str">
        <f t="shared" si="23"/>
        <v xml:space="preserve"> </v>
      </c>
      <c r="Q53" s="41" t="str">
        <f>IF(MONTH(G54)-MONTH(G53)&lt;&gt;0,SUBTOTAL(109,$P$14:$P$3665)," ")</f>
        <v xml:space="preserve"> </v>
      </c>
      <c r="R53" s="108">
        <f t="shared" ca="1" si="31"/>
        <v>0</v>
      </c>
      <c r="S53" s="25">
        <f t="shared" ca="1" si="32"/>
        <v>0</v>
      </c>
      <c r="T53" s="108">
        <f t="shared" ca="1" si="33"/>
        <v>0</v>
      </c>
      <c r="U53" s="163">
        <f t="shared" ca="1" si="34"/>
        <v>0</v>
      </c>
      <c r="V53" s="25">
        <f t="shared" ca="1" si="35"/>
        <v>0</v>
      </c>
      <c r="W53" s="25">
        <f t="shared" ca="1" si="36"/>
        <v>0</v>
      </c>
      <c r="X53" s="108">
        <f t="shared" ca="1" si="37"/>
        <v>0</v>
      </c>
      <c r="Y53" s="108">
        <f t="shared" ca="1" si="38"/>
        <v>0</v>
      </c>
      <c r="Z53" s="108">
        <f t="shared" ca="1" si="39"/>
        <v>0</v>
      </c>
      <c r="AA53" s="108">
        <f t="shared" ca="1" si="40"/>
        <v>0</v>
      </c>
      <c r="AB53" s="108">
        <f t="shared" ca="1" si="41"/>
        <v>0</v>
      </c>
      <c r="AC53" s="25">
        <f t="shared" ca="1" si="42"/>
        <v>0</v>
      </c>
    </row>
    <row r="54" spans="1:29" ht="14.1" hidden="1" customHeight="1" thickBot="1" x14ac:dyDescent="0.3">
      <c r="A54" s="3">
        <f t="shared" si="26"/>
        <v>2021</v>
      </c>
      <c r="B54" s="3" t="str">
        <f t="shared" si="43"/>
        <v>02 únor</v>
      </c>
      <c r="C54" s="4" t="str">
        <f t="shared" si="27"/>
        <v>únor</v>
      </c>
      <c r="D54" s="10">
        <f t="shared" ca="1" si="28"/>
        <v>0</v>
      </c>
      <c r="E54" s="10" t="str">
        <f t="shared" si="29"/>
        <v>středa</v>
      </c>
      <c r="F54" s="42" t="str">
        <f ca="1">IF(COUNTIF(List1!$U$4:$AF$16,$G54),"Svátek",TEXT($G54,"dddd"))</f>
        <v>středa</v>
      </c>
      <c r="G54" s="19">
        <v>44237</v>
      </c>
      <c r="H54" s="49"/>
      <c r="I54" s="50"/>
      <c r="J54" s="109"/>
      <c r="K54" s="110"/>
      <c r="L54" s="21">
        <f t="shared" si="30"/>
        <v>0</v>
      </c>
      <c r="M54" s="22">
        <f t="shared" si="24"/>
        <v>0</v>
      </c>
      <c r="N54" s="98"/>
      <c r="O54" s="101" t="str">
        <f t="shared" ca="1" si="25"/>
        <v/>
      </c>
      <c r="P54" s="41" t="str">
        <f t="shared" si="23"/>
        <v xml:space="preserve"> </v>
      </c>
      <c r="Q54" s="41" t="str">
        <f>IF(MONTH(G55)-MONTH(G54)&lt;&gt;0,SUBTOTAL(109,$P$14:$P$3665)," ")</f>
        <v xml:space="preserve"> </v>
      </c>
      <c r="R54" s="108">
        <f t="shared" ca="1" si="31"/>
        <v>0</v>
      </c>
      <c r="S54" s="25">
        <f t="shared" ca="1" si="32"/>
        <v>0</v>
      </c>
      <c r="T54" s="108">
        <f t="shared" ca="1" si="33"/>
        <v>0</v>
      </c>
      <c r="U54" s="163">
        <f t="shared" ca="1" si="34"/>
        <v>0</v>
      </c>
      <c r="V54" s="25">
        <f t="shared" ca="1" si="35"/>
        <v>0</v>
      </c>
      <c r="W54" s="25">
        <f t="shared" ca="1" si="36"/>
        <v>0</v>
      </c>
      <c r="X54" s="108">
        <f t="shared" ca="1" si="37"/>
        <v>0</v>
      </c>
      <c r="Y54" s="108">
        <f t="shared" ca="1" si="38"/>
        <v>0</v>
      </c>
      <c r="Z54" s="108">
        <f t="shared" ca="1" si="39"/>
        <v>0</v>
      </c>
      <c r="AA54" s="108">
        <f t="shared" ca="1" si="40"/>
        <v>0</v>
      </c>
      <c r="AB54" s="108">
        <f t="shared" ca="1" si="41"/>
        <v>0</v>
      </c>
      <c r="AC54" s="25">
        <f t="shared" ca="1" si="42"/>
        <v>0</v>
      </c>
    </row>
    <row r="55" spans="1:29" ht="14.1" hidden="1" customHeight="1" thickBot="1" x14ac:dyDescent="0.3">
      <c r="A55" s="3">
        <f t="shared" si="26"/>
        <v>2021</v>
      </c>
      <c r="B55" s="3" t="str">
        <f t="shared" si="43"/>
        <v>02 únor</v>
      </c>
      <c r="C55" s="4" t="str">
        <f t="shared" si="27"/>
        <v>únor</v>
      </c>
      <c r="D55" s="10">
        <f t="shared" ca="1" si="28"/>
        <v>0</v>
      </c>
      <c r="E55" s="10" t="str">
        <f t="shared" si="29"/>
        <v>čtvrtek</v>
      </c>
      <c r="F55" s="42" t="str">
        <f ca="1">IF(COUNTIF(List1!$U$4:$AF$16,$G55),"Svátek",TEXT($G55,"dddd"))</f>
        <v>čtvrtek</v>
      </c>
      <c r="G55" s="19">
        <v>44238</v>
      </c>
      <c r="H55" s="49"/>
      <c r="I55" s="50"/>
      <c r="J55" s="109"/>
      <c r="K55" s="110"/>
      <c r="L55" s="21">
        <f t="shared" si="30"/>
        <v>0</v>
      </c>
      <c r="M55" s="22">
        <f t="shared" si="24"/>
        <v>0</v>
      </c>
      <c r="N55" s="98"/>
      <c r="O55" s="101" t="str">
        <f t="shared" ca="1" si="25"/>
        <v/>
      </c>
      <c r="P55" s="41" t="str">
        <f t="shared" si="23"/>
        <v xml:space="preserve"> </v>
      </c>
      <c r="Q55" s="41" t="str">
        <f>IF(MONTH(G56)-MONTH(G55)&lt;&gt;0,SUBTOTAL(109,$P$14:$P$3665)," ")</f>
        <v xml:space="preserve"> </v>
      </c>
      <c r="R55" s="108">
        <f t="shared" ca="1" si="31"/>
        <v>0</v>
      </c>
      <c r="S55" s="25">
        <f t="shared" ca="1" si="32"/>
        <v>0</v>
      </c>
      <c r="T55" s="108">
        <f t="shared" ca="1" si="33"/>
        <v>0</v>
      </c>
      <c r="U55" s="163">
        <f t="shared" ca="1" si="34"/>
        <v>0</v>
      </c>
      <c r="V55" s="25">
        <f t="shared" ca="1" si="35"/>
        <v>0</v>
      </c>
      <c r="W55" s="25">
        <f t="shared" ca="1" si="36"/>
        <v>0</v>
      </c>
      <c r="X55" s="108">
        <f t="shared" ca="1" si="37"/>
        <v>0</v>
      </c>
      <c r="Y55" s="108">
        <f t="shared" ca="1" si="38"/>
        <v>0</v>
      </c>
      <c r="Z55" s="108">
        <f t="shared" ca="1" si="39"/>
        <v>0</v>
      </c>
      <c r="AA55" s="108">
        <f t="shared" ca="1" si="40"/>
        <v>0</v>
      </c>
      <c r="AB55" s="108">
        <f t="shared" ca="1" si="41"/>
        <v>0</v>
      </c>
      <c r="AC55" s="25">
        <f t="shared" ca="1" si="42"/>
        <v>0</v>
      </c>
    </row>
    <row r="56" spans="1:29" ht="14.1" hidden="1" customHeight="1" thickBot="1" x14ac:dyDescent="0.3">
      <c r="A56" s="3">
        <f t="shared" si="26"/>
        <v>2021</v>
      </c>
      <c r="B56" s="3" t="str">
        <f t="shared" si="43"/>
        <v>02 únor</v>
      </c>
      <c r="C56" s="4" t="str">
        <f t="shared" si="27"/>
        <v>únor</v>
      </c>
      <c r="D56" s="10">
        <f t="shared" ca="1" si="28"/>
        <v>0</v>
      </c>
      <c r="E56" s="10" t="str">
        <f t="shared" si="29"/>
        <v>pátek</v>
      </c>
      <c r="F56" s="42" t="str">
        <f ca="1">IF(COUNTIF(List1!$U$4:$AF$16,$G56),"Svátek",TEXT($G56,"dddd"))</f>
        <v>pátek</v>
      </c>
      <c r="G56" s="19">
        <v>44239</v>
      </c>
      <c r="H56" s="49"/>
      <c r="I56" s="50"/>
      <c r="J56" s="109"/>
      <c r="K56" s="110"/>
      <c r="L56" s="21">
        <f t="shared" si="30"/>
        <v>0</v>
      </c>
      <c r="M56" s="22">
        <f t="shared" si="24"/>
        <v>0</v>
      </c>
      <c r="N56" s="98"/>
      <c r="O56" s="101" t="str">
        <f t="shared" ca="1" si="25"/>
        <v/>
      </c>
      <c r="P56" s="41" t="str">
        <f t="shared" si="23"/>
        <v xml:space="preserve"> </v>
      </c>
      <c r="Q56" s="41" t="str">
        <f>IF(MONTH(G57)-MONTH(G56)&lt;&gt;0,SUBTOTAL(109,$P$14:$P$3665)," ")</f>
        <v xml:space="preserve"> </v>
      </c>
      <c r="R56" s="108">
        <f t="shared" ca="1" si="31"/>
        <v>0</v>
      </c>
      <c r="S56" s="25">
        <f t="shared" ca="1" si="32"/>
        <v>0</v>
      </c>
      <c r="T56" s="108">
        <f t="shared" ca="1" si="33"/>
        <v>0</v>
      </c>
      <c r="U56" s="163">
        <f t="shared" ca="1" si="34"/>
        <v>0</v>
      </c>
      <c r="V56" s="25">
        <f t="shared" ca="1" si="35"/>
        <v>0</v>
      </c>
      <c r="W56" s="25">
        <f t="shared" ca="1" si="36"/>
        <v>0</v>
      </c>
      <c r="X56" s="108">
        <f t="shared" ca="1" si="37"/>
        <v>0</v>
      </c>
      <c r="Y56" s="108">
        <f t="shared" ca="1" si="38"/>
        <v>0</v>
      </c>
      <c r="Z56" s="108">
        <f t="shared" ca="1" si="39"/>
        <v>0</v>
      </c>
      <c r="AA56" s="108">
        <f t="shared" ca="1" si="40"/>
        <v>0</v>
      </c>
      <c r="AB56" s="108">
        <f t="shared" ca="1" si="41"/>
        <v>0</v>
      </c>
      <c r="AC56" s="25">
        <f t="shared" ca="1" si="42"/>
        <v>0</v>
      </c>
    </row>
    <row r="57" spans="1:29" ht="14.1" hidden="1" customHeight="1" thickBot="1" x14ac:dyDescent="0.3">
      <c r="A57" s="3">
        <f t="shared" si="26"/>
        <v>2021</v>
      </c>
      <c r="B57" s="3" t="str">
        <f t="shared" si="43"/>
        <v>02 únor</v>
      </c>
      <c r="C57" s="4" t="str">
        <f t="shared" si="27"/>
        <v>únor</v>
      </c>
      <c r="D57" s="10">
        <f t="shared" ca="1" si="28"/>
        <v>0</v>
      </c>
      <c r="E57" s="10" t="str">
        <f t="shared" si="29"/>
        <v>sobota</v>
      </c>
      <c r="F57" s="42" t="str">
        <f ca="1">IF(COUNTIF(List1!$U$4:$AF$16,$G57),"Svátek",TEXT($G57,"dddd"))</f>
        <v>sobota</v>
      </c>
      <c r="G57" s="19">
        <v>44240</v>
      </c>
      <c r="H57" s="49"/>
      <c r="I57" s="50"/>
      <c r="J57" s="49"/>
      <c r="K57" s="50"/>
      <c r="L57" s="21">
        <f t="shared" si="30"/>
        <v>0</v>
      </c>
      <c r="M57" s="22">
        <f t="shared" si="24"/>
        <v>0</v>
      </c>
      <c r="N57" s="98"/>
      <c r="O57" s="101" t="str">
        <f t="shared" ca="1" si="25"/>
        <v/>
      </c>
      <c r="P57" s="41" t="str">
        <f t="shared" si="23"/>
        <v xml:space="preserve"> </v>
      </c>
      <c r="Q57" s="41" t="str">
        <f>IF(MONTH(G58)-MONTH(G57)&lt;&gt;0,SUBTOTAL(109,$P$14:$P$3665)," ")</f>
        <v xml:space="preserve"> </v>
      </c>
      <c r="R57" s="108">
        <f t="shared" ca="1" si="31"/>
        <v>0</v>
      </c>
      <c r="S57" s="25">
        <f t="shared" ca="1" si="32"/>
        <v>0</v>
      </c>
      <c r="T57" s="108">
        <f t="shared" ca="1" si="33"/>
        <v>0</v>
      </c>
      <c r="U57" s="163">
        <f t="shared" ca="1" si="34"/>
        <v>0</v>
      </c>
      <c r="V57" s="25">
        <f t="shared" ca="1" si="35"/>
        <v>0</v>
      </c>
      <c r="W57" s="25">
        <f t="shared" ca="1" si="36"/>
        <v>0</v>
      </c>
      <c r="X57" s="108">
        <f t="shared" ca="1" si="37"/>
        <v>0</v>
      </c>
      <c r="Y57" s="108">
        <f t="shared" ca="1" si="38"/>
        <v>0</v>
      </c>
      <c r="Z57" s="108">
        <f t="shared" ca="1" si="39"/>
        <v>0</v>
      </c>
      <c r="AA57" s="108">
        <f t="shared" ca="1" si="40"/>
        <v>0</v>
      </c>
      <c r="AB57" s="108">
        <f t="shared" ca="1" si="41"/>
        <v>0</v>
      </c>
      <c r="AC57" s="25">
        <f t="shared" ca="1" si="42"/>
        <v>0</v>
      </c>
    </row>
    <row r="58" spans="1:29" ht="14.1" hidden="1" customHeight="1" thickBot="1" x14ac:dyDescent="0.3">
      <c r="A58" s="3">
        <f t="shared" si="26"/>
        <v>2021</v>
      </c>
      <c r="B58" s="3" t="str">
        <f t="shared" si="43"/>
        <v>02 únor</v>
      </c>
      <c r="C58" s="4" t="str">
        <f t="shared" si="27"/>
        <v>únor</v>
      </c>
      <c r="D58" s="10">
        <f t="shared" ca="1" si="28"/>
        <v>0</v>
      </c>
      <c r="E58" s="10" t="str">
        <f t="shared" si="29"/>
        <v>neděle</v>
      </c>
      <c r="F58" s="42" t="str">
        <f ca="1">IF(COUNTIF(List1!$U$4:$AF$16,$G58),"Svátek",TEXT($G58,"dddd"))</f>
        <v>neděle</v>
      </c>
      <c r="G58" s="19">
        <v>44241</v>
      </c>
      <c r="H58" s="49"/>
      <c r="I58" s="50"/>
      <c r="J58" s="49"/>
      <c r="K58" s="50"/>
      <c r="L58" s="21">
        <f t="shared" si="30"/>
        <v>0</v>
      </c>
      <c r="M58" s="22">
        <f t="shared" si="24"/>
        <v>0</v>
      </c>
      <c r="N58" s="98"/>
      <c r="O58" s="101" t="str">
        <f t="shared" ca="1" si="25"/>
        <v/>
      </c>
      <c r="P58" s="41">
        <f t="shared" si="23"/>
        <v>0</v>
      </c>
      <c r="Q58" s="41" t="str">
        <f>IF(MONTH(G59)-MONTH(G58)&lt;&gt;0,SUBTOTAL(109,$P$14:$P$3665)," ")</f>
        <v xml:space="preserve"> </v>
      </c>
      <c r="R58" s="108">
        <f t="shared" ca="1" si="31"/>
        <v>0</v>
      </c>
      <c r="S58" s="25">
        <f t="shared" ca="1" si="32"/>
        <v>0</v>
      </c>
      <c r="T58" s="108">
        <f t="shared" ca="1" si="33"/>
        <v>0</v>
      </c>
      <c r="U58" s="163">
        <f t="shared" ca="1" si="34"/>
        <v>0</v>
      </c>
      <c r="V58" s="25">
        <f t="shared" ca="1" si="35"/>
        <v>0</v>
      </c>
      <c r="W58" s="25">
        <f t="shared" ca="1" si="36"/>
        <v>0</v>
      </c>
      <c r="X58" s="108">
        <f t="shared" ca="1" si="37"/>
        <v>0</v>
      </c>
      <c r="Y58" s="108">
        <f t="shared" ca="1" si="38"/>
        <v>0</v>
      </c>
      <c r="Z58" s="108">
        <f t="shared" ca="1" si="39"/>
        <v>0</v>
      </c>
      <c r="AA58" s="108">
        <f t="shared" ca="1" si="40"/>
        <v>0</v>
      </c>
      <c r="AB58" s="108">
        <f t="shared" ca="1" si="41"/>
        <v>0</v>
      </c>
      <c r="AC58" s="25">
        <f t="shared" ca="1" si="42"/>
        <v>0</v>
      </c>
    </row>
    <row r="59" spans="1:29" ht="14.1" hidden="1" customHeight="1" thickBot="1" x14ac:dyDescent="0.3">
      <c r="A59" s="3">
        <f t="shared" si="26"/>
        <v>2021</v>
      </c>
      <c r="B59" s="3" t="str">
        <f t="shared" si="43"/>
        <v>02 únor</v>
      </c>
      <c r="C59" s="4" t="str">
        <f t="shared" si="27"/>
        <v>únor</v>
      </c>
      <c r="D59" s="10">
        <f t="shared" ca="1" si="28"/>
        <v>0</v>
      </c>
      <c r="E59" s="10" t="str">
        <f t="shared" si="29"/>
        <v>pondělí</v>
      </c>
      <c r="F59" s="42" t="str">
        <f ca="1">IF(COUNTIF(List1!$U$4:$AF$16,$G59),"Svátek",TEXT($G59,"dddd"))</f>
        <v>pondělí</v>
      </c>
      <c r="G59" s="19">
        <v>44242</v>
      </c>
      <c r="H59" s="49"/>
      <c r="I59" s="50"/>
      <c r="J59" s="109"/>
      <c r="K59" s="110"/>
      <c r="L59" s="21">
        <f t="shared" si="30"/>
        <v>0</v>
      </c>
      <c r="M59" s="22">
        <f t="shared" si="24"/>
        <v>0</v>
      </c>
      <c r="N59" s="98"/>
      <c r="O59" s="101" t="str">
        <f t="shared" ca="1" si="25"/>
        <v/>
      </c>
      <c r="P59" s="41" t="str">
        <f t="shared" si="23"/>
        <v xml:space="preserve"> </v>
      </c>
      <c r="Q59" s="41" t="str">
        <f>IF(MONTH(G60)-MONTH(G59)&lt;&gt;0,SUBTOTAL(109,$P$14:$P$3665)," ")</f>
        <v xml:space="preserve"> </v>
      </c>
      <c r="R59" s="108">
        <f t="shared" ca="1" si="31"/>
        <v>0</v>
      </c>
      <c r="S59" s="25">
        <f t="shared" ca="1" si="32"/>
        <v>0</v>
      </c>
      <c r="T59" s="108">
        <f t="shared" ca="1" si="33"/>
        <v>0</v>
      </c>
      <c r="U59" s="163">
        <f t="shared" ca="1" si="34"/>
        <v>0</v>
      </c>
      <c r="V59" s="25">
        <f t="shared" ca="1" si="35"/>
        <v>0</v>
      </c>
      <c r="W59" s="25">
        <f t="shared" ca="1" si="36"/>
        <v>0</v>
      </c>
      <c r="X59" s="108">
        <f t="shared" ca="1" si="37"/>
        <v>0</v>
      </c>
      <c r="Y59" s="108">
        <f t="shared" ca="1" si="38"/>
        <v>0</v>
      </c>
      <c r="Z59" s="108">
        <f t="shared" ca="1" si="39"/>
        <v>0</v>
      </c>
      <c r="AA59" s="108">
        <f t="shared" ca="1" si="40"/>
        <v>0</v>
      </c>
      <c r="AB59" s="108">
        <f t="shared" ca="1" si="41"/>
        <v>0</v>
      </c>
      <c r="AC59" s="25">
        <f t="shared" ca="1" si="42"/>
        <v>0</v>
      </c>
    </row>
    <row r="60" spans="1:29" ht="14.1" hidden="1" customHeight="1" thickBot="1" x14ac:dyDescent="0.3">
      <c r="A60" s="3">
        <f t="shared" si="26"/>
        <v>2021</v>
      </c>
      <c r="B60" s="3" t="str">
        <f t="shared" si="43"/>
        <v>02 únor</v>
      </c>
      <c r="C60" s="4" t="str">
        <f t="shared" si="27"/>
        <v>únor</v>
      </c>
      <c r="D60" s="10">
        <f t="shared" ca="1" si="28"/>
        <v>0</v>
      </c>
      <c r="E60" s="10" t="str">
        <f t="shared" si="29"/>
        <v>úterý</v>
      </c>
      <c r="F60" s="42" t="str">
        <f ca="1">IF(COUNTIF(List1!$U$4:$AF$16,$G60),"Svátek",TEXT($G60,"dddd"))</f>
        <v>úterý</v>
      </c>
      <c r="G60" s="19">
        <v>44243</v>
      </c>
      <c r="H60" s="49"/>
      <c r="I60" s="50"/>
      <c r="J60" s="109"/>
      <c r="K60" s="110"/>
      <c r="L60" s="21">
        <f t="shared" si="30"/>
        <v>0</v>
      </c>
      <c r="M60" s="22">
        <f t="shared" si="24"/>
        <v>0</v>
      </c>
      <c r="N60" s="98"/>
      <c r="O60" s="101" t="str">
        <f t="shared" ca="1" si="25"/>
        <v/>
      </c>
      <c r="P60" s="41" t="str">
        <f t="shared" si="23"/>
        <v xml:space="preserve"> </v>
      </c>
      <c r="Q60" s="41" t="str">
        <f>IF(MONTH(G61)-MONTH(G60)&lt;&gt;0,SUBTOTAL(109,$P$14:$P$3665)," ")</f>
        <v xml:space="preserve"> </v>
      </c>
      <c r="R60" s="108">
        <f t="shared" ca="1" si="31"/>
        <v>0</v>
      </c>
      <c r="S60" s="25">
        <f t="shared" ca="1" si="32"/>
        <v>0</v>
      </c>
      <c r="T60" s="108">
        <f t="shared" ca="1" si="33"/>
        <v>0</v>
      </c>
      <c r="U60" s="163">
        <f t="shared" ca="1" si="34"/>
        <v>0</v>
      </c>
      <c r="V60" s="25">
        <f t="shared" ca="1" si="35"/>
        <v>0</v>
      </c>
      <c r="W60" s="25">
        <f t="shared" ca="1" si="36"/>
        <v>0</v>
      </c>
      <c r="X60" s="108">
        <f t="shared" ca="1" si="37"/>
        <v>0</v>
      </c>
      <c r="Y60" s="108">
        <f t="shared" ca="1" si="38"/>
        <v>0</v>
      </c>
      <c r="Z60" s="108">
        <f t="shared" ca="1" si="39"/>
        <v>0</v>
      </c>
      <c r="AA60" s="108">
        <f t="shared" ca="1" si="40"/>
        <v>0</v>
      </c>
      <c r="AB60" s="108">
        <f t="shared" ca="1" si="41"/>
        <v>0</v>
      </c>
      <c r="AC60" s="25">
        <f t="shared" ca="1" si="42"/>
        <v>0</v>
      </c>
    </row>
    <row r="61" spans="1:29" ht="14.1" hidden="1" customHeight="1" thickBot="1" x14ac:dyDescent="0.3">
      <c r="A61" s="3">
        <f t="shared" si="26"/>
        <v>2021</v>
      </c>
      <c r="B61" s="3" t="str">
        <f t="shared" si="43"/>
        <v>02 únor</v>
      </c>
      <c r="C61" s="4" t="str">
        <f t="shared" si="27"/>
        <v>únor</v>
      </c>
      <c r="D61" s="10">
        <f t="shared" ca="1" si="28"/>
        <v>0</v>
      </c>
      <c r="E61" s="10" t="str">
        <f t="shared" si="29"/>
        <v>středa</v>
      </c>
      <c r="F61" s="42" t="str">
        <f ca="1">IF(COUNTIF(List1!$U$4:$AF$16,$G61),"Svátek",TEXT($G61,"dddd"))</f>
        <v>středa</v>
      </c>
      <c r="G61" s="19">
        <v>44244</v>
      </c>
      <c r="H61" s="49"/>
      <c r="I61" s="50"/>
      <c r="J61" s="109"/>
      <c r="K61" s="110"/>
      <c r="L61" s="21">
        <f t="shared" si="30"/>
        <v>0</v>
      </c>
      <c r="M61" s="22">
        <f t="shared" si="24"/>
        <v>0</v>
      </c>
      <c r="N61" s="98"/>
      <c r="O61" s="101" t="str">
        <f t="shared" ca="1" si="25"/>
        <v/>
      </c>
      <c r="P61" s="41" t="str">
        <f t="shared" si="23"/>
        <v xml:space="preserve"> </v>
      </c>
      <c r="Q61" s="41" t="str">
        <f>IF(MONTH(G62)-MONTH(G61)&lt;&gt;0,SUBTOTAL(109,$P$14:$P$3665)," ")</f>
        <v xml:space="preserve"> </v>
      </c>
      <c r="R61" s="108">
        <f t="shared" ca="1" si="31"/>
        <v>0</v>
      </c>
      <c r="S61" s="25">
        <f t="shared" ca="1" si="32"/>
        <v>0</v>
      </c>
      <c r="T61" s="108">
        <f t="shared" ca="1" si="33"/>
        <v>0</v>
      </c>
      <c r="U61" s="163">
        <f t="shared" ca="1" si="34"/>
        <v>0</v>
      </c>
      <c r="V61" s="25">
        <f t="shared" ca="1" si="35"/>
        <v>0</v>
      </c>
      <c r="W61" s="25">
        <f t="shared" ca="1" si="36"/>
        <v>0</v>
      </c>
      <c r="X61" s="108">
        <f t="shared" ca="1" si="37"/>
        <v>0</v>
      </c>
      <c r="Y61" s="108">
        <f t="shared" ca="1" si="38"/>
        <v>0</v>
      </c>
      <c r="Z61" s="108">
        <f t="shared" ca="1" si="39"/>
        <v>0</v>
      </c>
      <c r="AA61" s="108">
        <f t="shared" ca="1" si="40"/>
        <v>0</v>
      </c>
      <c r="AB61" s="108">
        <f t="shared" ca="1" si="41"/>
        <v>0</v>
      </c>
      <c r="AC61" s="25">
        <f t="shared" ca="1" si="42"/>
        <v>0</v>
      </c>
    </row>
    <row r="62" spans="1:29" ht="14.1" hidden="1" customHeight="1" thickBot="1" x14ac:dyDescent="0.3">
      <c r="A62" s="3">
        <f t="shared" si="26"/>
        <v>2021</v>
      </c>
      <c r="B62" s="3" t="str">
        <f t="shared" si="43"/>
        <v>02 únor</v>
      </c>
      <c r="C62" s="4" t="str">
        <f t="shared" si="27"/>
        <v>únor</v>
      </c>
      <c r="D62" s="10">
        <f t="shared" ca="1" si="28"/>
        <v>0</v>
      </c>
      <c r="E62" s="10" t="str">
        <f t="shared" si="29"/>
        <v>čtvrtek</v>
      </c>
      <c r="F62" s="42" t="str">
        <f ca="1">IF(COUNTIF(List1!$U$4:$AF$16,$G62),"Svátek",TEXT($G62,"dddd"))</f>
        <v>čtvrtek</v>
      </c>
      <c r="G62" s="19">
        <v>44245</v>
      </c>
      <c r="H62" s="49"/>
      <c r="I62" s="50"/>
      <c r="J62" s="109"/>
      <c r="K62" s="110"/>
      <c r="L62" s="21">
        <f t="shared" si="30"/>
        <v>0</v>
      </c>
      <c r="M62" s="22">
        <f t="shared" si="24"/>
        <v>0</v>
      </c>
      <c r="N62" s="98"/>
      <c r="O62" s="101" t="str">
        <f t="shared" ca="1" si="25"/>
        <v/>
      </c>
      <c r="P62" s="41" t="str">
        <f t="shared" si="23"/>
        <v xml:space="preserve"> </v>
      </c>
      <c r="Q62" s="41" t="str">
        <f>IF(MONTH(G63)-MONTH(G62)&lt;&gt;0,SUBTOTAL(109,$P$14:$P$3665)," ")</f>
        <v xml:space="preserve"> </v>
      </c>
      <c r="R62" s="108">
        <f t="shared" ca="1" si="31"/>
        <v>0</v>
      </c>
      <c r="S62" s="25">
        <f t="shared" ca="1" si="32"/>
        <v>0</v>
      </c>
      <c r="T62" s="108">
        <f t="shared" ca="1" si="33"/>
        <v>0</v>
      </c>
      <c r="U62" s="163">
        <f t="shared" ca="1" si="34"/>
        <v>0</v>
      </c>
      <c r="V62" s="25">
        <f t="shared" ca="1" si="35"/>
        <v>0</v>
      </c>
      <c r="W62" s="25">
        <f t="shared" ca="1" si="36"/>
        <v>0</v>
      </c>
      <c r="X62" s="108">
        <f t="shared" ca="1" si="37"/>
        <v>0</v>
      </c>
      <c r="Y62" s="108">
        <f t="shared" ca="1" si="38"/>
        <v>0</v>
      </c>
      <c r="Z62" s="108">
        <f t="shared" ca="1" si="39"/>
        <v>0</v>
      </c>
      <c r="AA62" s="108">
        <f t="shared" ca="1" si="40"/>
        <v>0</v>
      </c>
      <c r="AB62" s="108">
        <f t="shared" ca="1" si="41"/>
        <v>0</v>
      </c>
      <c r="AC62" s="25">
        <f t="shared" ca="1" si="42"/>
        <v>0</v>
      </c>
    </row>
    <row r="63" spans="1:29" ht="14.1" hidden="1" customHeight="1" thickBot="1" x14ac:dyDescent="0.3">
      <c r="A63" s="3">
        <f t="shared" si="26"/>
        <v>2021</v>
      </c>
      <c r="B63" s="3" t="str">
        <f t="shared" si="43"/>
        <v>02 únor</v>
      </c>
      <c r="C63" s="4" t="str">
        <f t="shared" si="27"/>
        <v>únor</v>
      </c>
      <c r="D63" s="10">
        <f t="shared" ca="1" si="28"/>
        <v>0</v>
      </c>
      <c r="E63" s="10" t="str">
        <f t="shared" si="29"/>
        <v>pátek</v>
      </c>
      <c r="F63" s="42" t="str">
        <f ca="1">IF(COUNTIF(List1!$U$4:$AF$16,$G63),"Svátek",TEXT($G63,"dddd"))</f>
        <v>pátek</v>
      </c>
      <c r="G63" s="19">
        <v>44246</v>
      </c>
      <c r="H63" s="49"/>
      <c r="I63" s="50"/>
      <c r="J63" s="109"/>
      <c r="K63" s="110"/>
      <c r="L63" s="21">
        <f t="shared" si="30"/>
        <v>0</v>
      </c>
      <c r="M63" s="22">
        <f t="shared" si="24"/>
        <v>0</v>
      </c>
      <c r="N63" s="98"/>
      <c r="O63" s="101" t="str">
        <f t="shared" ca="1" si="25"/>
        <v/>
      </c>
      <c r="P63" s="41" t="str">
        <f t="shared" si="23"/>
        <v xml:space="preserve"> </v>
      </c>
      <c r="Q63" s="41" t="str">
        <f>IF(MONTH(G64)-MONTH(G63)&lt;&gt;0,SUBTOTAL(109,$P$14:$P$3665)," ")</f>
        <v xml:space="preserve"> </v>
      </c>
      <c r="R63" s="108">
        <f t="shared" ca="1" si="31"/>
        <v>0</v>
      </c>
      <c r="S63" s="25">
        <f t="shared" ca="1" si="32"/>
        <v>0</v>
      </c>
      <c r="T63" s="108">
        <f t="shared" ca="1" si="33"/>
        <v>0</v>
      </c>
      <c r="U63" s="163">
        <f t="shared" ca="1" si="34"/>
        <v>0</v>
      </c>
      <c r="V63" s="25">
        <f t="shared" ca="1" si="35"/>
        <v>0</v>
      </c>
      <c r="W63" s="25">
        <f t="shared" ca="1" si="36"/>
        <v>0</v>
      </c>
      <c r="X63" s="108">
        <f t="shared" ca="1" si="37"/>
        <v>0</v>
      </c>
      <c r="Y63" s="108">
        <f t="shared" ca="1" si="38"/>
        <v>0</v>
      </c>
      <c r="Z63" s="108">
        <f t="shared" ca="1" si="39"/>
        <v>0</v>
      </c>
      <c r="AA63" s="108">
        <f t="shared" ca="1" si="40"/>
        <v>0</v>
      </c>
      <c r="AB63" s="108">
        <f t="shared" ca="1" si="41"/>
        <v>0</v>
      </c>
      <c r="AC63" s="25">
        <f t="shared" ca="1" si="42"/>
        <v>0</v>
      </c>
    </row>
    <row r="64" spans="1:29" ht="14.1" hidden="1" customHeight="1" thickBot="1" x14ac:dyDescent="0.3">
      <c r="A64" s="3">
        <f t="shared" si="26"/>
        <v>2021</v>
      </c>
      <c r="B64" s="3" t="str">
        <f t="shared" si="43"/>
        <v>02 únor</v>
      </c>
      <c r="C64" s="4" t="str">
        <f t="shared" si="27"/>
        <v>únor</v>
      </c>
      <c r="D64" s="10">
        <f t="shared" ca="1" si="28"/>
        <v>0</v>
      </c>
      <c r="E64" s="10" t="str">
        <f t="shared" si="29"/>
        <v>sobota</v>
      </c>
      <c r="F64" s="42" t="str">
        <f ca="1">IF(COUNTIF(List1!$U$4:$AF$16,$G64),"Svátek",TEXT($G64,"dddd"))</f>
        <v>sobota</v>
      </c>
      <c r="G64" s="19">
        <v>44247</v>
      </c>
      <c r="H64" s="49"/>
      <c r="I64" s="50"/>
      <c r="J64" s="49"/>
      <c r="K64" s="50"/>
      <c r="L64" s="21">
        <f t="shared" si="30"/>
        <v>0</v>
      </c>
      <c r="M64" s="22">
        <f t="shared" si="24"/>
        <v>0</v>
      </c>
      <c r="N64" s="98"/>
      <c r="O64" s="101" t="str">
        <f t="shared" ca="1" si="25"/>
        <v/>
      </c>
      <c r="P64" s="41" t="str">
        <f t="shared" si="23"/>
        <v xml:space="preserve"> </v>
      </c>
      <c r="Q64" s="41" t="str">
        <f>IF(MONTH(G65)-MONTH(G64)&lt;&gt;0,SUBTOTAL(109,$P$14:$P$3665)," ")</f>
        <v xml:space="preserve"> </v>
      </c>
      <c r="R64" s="108">
        <f t="shared" ca="1" si="31"/>
        <v>0</v>
      </c>
      <c r="S64" s="25">
        <f t="shared" ca="1" si="32"/>
        <v>0</v>
      </c>
      <c r="T64" s="108">
        <f t="shared" ca="1" si="33"/>
        <v>0</v>
      </c>
      <c r="U64" s="163">
        <f t="shared" ca="1" si="34"/>
        <v>0</v>
      </c>
      <c r="V64" s="25">
        <f t="shared" ca="1" si="35"/>
        <v>0</v>
      </c>
      <c r="W64" s="25">
        <f t="shared" ca="1" si="36"/>
        <v>0</v>
      </c>
      <c r="X64" s="108">
        <f t="shared" ca="1" si="37"/>
        <v>0</v>
      </c>
      <c r="Y64" s="108">
        <f t="shared" ca="1" si="38"/>
        <v>0</v>
      </c>
      <c r="Z64" s="108">
        <f t="shared" ca="1" si="39"/>
        <v>0</v>
      </c>
      <c r="AA64" s="108">
        <f t="shared" ca="1" si="40"/>
        <v>0</v>
      </c>
      <c r="AB64" s="108">
        <f t="shared" ca="1" si="41"/>
        <v>0</v>
      </c>
      <c r="AC64" s="25">
        <f t="shared" ca="1" si="42"/>
        <v>0</v>
      </c>
    </row>
    <row r="65" spans="1:29" ht="14.1" hidden="1" customHeight="1" thickBot="1" x14ac:dyDescent="0.3">
      <c r="A65" s="3">
        <f t="shared" si="26"/>
        <v>2021</v>
      </c>
      <c r="B65" s="3" t="str">
        <f t="shared" si="43"/>
        <v>02 únor</v>
      </c>
      <c r="C65" s="4" t="str">
        <f t="shared" si="27"/>
        <v>únor</v>
      </c>
      <c r="D65" s="10">
        <f t="shared" ca="1" si="28"/>
        <v>0</v>
      </c>
      <c r="E65" s="10" t="str">
        <f t="shared" si="29"/>
        <v>neděle</v>
      </c>
      <c r="F65" s="42" t="str">
        <f ca="1">IF(COUNTIF(List1!$U$4:$AF$16,$G65),"Svátek",TEXT($G65,"dddd"))</f>
        <v>neděle</v>
      </c>
      <c r="G65" s="19">
        <v>44248</v>
      </c>
      <c r="H65" s="49"/>
      <c r="I65" s="50"/>
      <c r="J65" s="49"/>
      <c r="K65" s="50"/>
      <c r="L65" s="21">
        <f t="shared" si="30"/>
        <v>0</v>
      </c>
      <c r="M65" s="22">
        <f t="shared" si="24"/>
        <v>0</v>
      </c>
      <c r="N65" s="98"/>
      <c r="O65" s="101" t="str">
        <f t="shared" ca="1" si="25"/>
        <v/>
      </c>
      <c r="P65" s="41">
        <f t="shared" si="23"/>
        <v>0</v>
      </c>
      <c r="Q65" s="41" t="str">
        <f>IF(MONTH(G66)-MONTH(G65)&lt;&gt;0,SUBTOTAL(109,$P$14:$P$3665)," ")</f>
        <v xml:space="preserve"> </v>
      </c>
      <c r="R65" s="108">
        <f t="shared" ca="1" si="31"/>
        <v>0</v>
      </c>
      <c r="S65" s="25">
        <f t="shared" ca="1" si="32"/>
        <v>0</v>
      </c>
      <c r="T65" s="108">
        <f t="shared" ca="1" si="33"/>
        <v>0</v>
      </c>
      <c r="U65" s="163">
        <f t="shared" ca="1" si="34"/>
        <v>0</v>
      </c>
      <c r="V65" s="25">
        <f t="shared" ca="1" si="35"/>
        <v>0</v>
      </c>
      <c r="W65" s="25">
        <f t="shared" ca="1" si="36"/>
        <v>0</v>
      </c>
      <c r="X65" s="108">
        <f t="shared" ca="1" si="37"/>
        <v>0</v>
      </c>
      <c r="Y65" s="108">
        <f t="shared" ca="1" si="38"/>
        <v>0</v>
      </c>
      <c r="Z65" s="108">
        <f t="shared" ca="1" si="39"/>
        <v>0</v>
      </c>
      <c r="AA65" s="108">
        <f t="shared" ca="1" si="40"/>
        <v>0</v>
      </c>
      <c r="AB65" s="108">
        <f t="shared" ca="1" si="41"/>
        <v>0</v>
      </c>
      <c r="AC65" s="25">
        <f t="shared" ca="1" si="42"/>
        <v>0</v>
      </c>
    </row>
    <row r="66" spans="1:29" ht="14.1" hidden="1" customHeight="1" thickBot="1" x14ac:dyDescent="0.3">
      <c r="A66" s="3">
        <f t="shared" si="26"/>
        <v>2021</v>
      </c>
      <c r="B66" s="3" t="str">
        <f t="shared" si="43"/>
        <v>02 únor</v>
      </c>
      <c r="C66" s="4" t="str">
        <f t="shared" si="27"/>
        <v>únor</v>
      </c>
      <c r="D66" s="10">
        <f t="shared" ca="1" si="28"/>
        <v>0</v>
      </c>
      <c r="E66" s="10" t="str">
        <f t="shared" si="29"/>
        <v>pondělí</v>
      </c>
      <c r="F66" s="42" t="str">
        <f ca="1">IF(COUNTIF(List1!$U$4:$AF$16,$G66),"Svátek",TEXT($G66,"dddd"))</f>
        <v>pondělí</v>
      </c>
      <c r="G66" s="19">
        <v>44249</v>
      </c>
      <c r="H66" s="49"/>
      <c r="I66" s="50"/>
      <c r="J66" s="109"/>
      <c r="K66" s="110"/>
      <c r="L66" s="21">
        <f t="shared" si="30"/>
        <v>0</v>
      </c>
      <c r="M66" s="22">
        <f t="shared" si="24"/>
        <v>0</v>
      </c>
      <c r="N66" s="98"/>
      <c r="O66" s="101" t="str">
        <f t="shared" ca="1" si="25"/>
        <v/>
      </c>
      <c r="P66" s="41" t="str">
        <f t="shared" si="23"/>
        <v xml:space="preserve"> </v>
      </c>
      <c r="Q66" s="41" t="str">
        <f>IF(MONTH(G67)-MONTH(G66)&lt;&gt;0,SUBTOTAL(109,$P$14:$P$3665)," ")</f>
        <v xml:space="preserve"> </v>
      </c>
      <c r="R66" s="108">
        <f t="shared" ca="1" si="31"/>
        <v>0</v>
      </c>
      <c r="S66" s="25">
        <f t="shared" ca="1" si="32"/>
        <v>0</v>
      </c>
      <c r="T66" s="108">
        <f t="shared" ca="1" si="33"/>
        <v>0</v>
      </c>
      <c r="U66" s="163">
        <f t="shared" ca="1" si="34"/>
        <v>0</v>
      </c>
      <c r="V66" s="25">
        <f t="shared" ca="1" si="35"/>
        <v>0</v>
      </c>
      <c r="W66" s="25">
        <f t="shared" ca="1" si="36"/>
        <v>0</v>
      </c>
      <c r="X66" s="108">
        <f t="shared" ca="1" si="37"/>
        <v>0</v>
      </c>
      <c r="Y66" s="108">
        <f t="shared" ca="1" si="38"/>
        <v>0</v>
      </c>
      <c r="Z66" s="108">
        <f t="shared" ca="1" si="39"/>
        <v>0</v>
      </c>
      <c r="AA66" s="108">
        <f t="shared" ca="1" si="40"/>
        <v>0</v>
      </c>
      <c r="AB66" s="108">
        <f t="shared" ca="1" si="41"/>
        <v>0</v>
      </c>
      <c r="AC66" s="25">
        <f t="shared" ca="1" si="42"/>
        <v>0</v>
      </c>
    </row>
    <row r="67" spans="1:29" ht="14.1" hidden="1" customHeight="1" thickBot="1" x14ac:dyDescent="0.3">
      <c r="A67" s="3">
        <f t="shared" si="26"/>
        <v>2021</v>
      </c>
      <c r="B67" s="3" t="str">
        <f t="shared" si="43"/>
        <v>02 únor</v>
      </c>
      <c r="C67" s="4" t="str">
        <f t="shared" si="27"/>
        <v>únor</v>
      </c>
      <c r="D67" s="10">
        <f t="shared" ca="1" si="28"/>
        <v>0</v>
      </c>
      <c r="E67" s="10" t="str">
        <f t="shared" si="29"/>
        <v>úterý</v>
      </c>
      <c r="F67" s="42" t="str">
        <f ca="1">IF(COUNTIF(List1!$U$4:$AF$16,$G67),"Svátek",TEXT($G67,"dddd"))</f>
        <v>úterý</v>
      </c>
      <c r="G67" s="19">
        <v>44250</v>
      </c>
      <c r="H67" s="49"/>
      <c r="I67" s="50"/>
      <c r="J67" s="109"/>
      <c r="K67" s="110"/>
      <c r="L67" s="21">
        <f t="shared" si="30"/>
        <v>0</v>
      </c>
      <c r="M67" s="22">
        <f t="shared" si="24"/>
        <v>0</v>
      </c>
      <c r="N67" s="98"/>
      <c r="O67" s="101" t="str">
        <f t="shared" ca="1" si="25"/>
        <v/>
      </c>
      <c r="P67" s="41" t="str">
        <f t="shared" si="23"/>
        <v xml:space="preserve"> </v>
      </c>
      <c r="Q67" s="41" t="str">
        <f>IF(MONTH(G68)-MONTH(G67)&lt;&gt;0,SUBTOTAL(109,$P$14:$P$3665)," ")</f>
        <v xml:space="preserve"> </v>
      </c>
      <c r="R67" s="108">
        <f t="shared" ca="1" si="31"/>
        <v>0</v>
      </c>
      <c r="S67" s="25">
        <f t="shared" ca="1" si="32"/>
        <v>0</v>
      </c>
      <c r="T67" s="108">
        <f t="shared" ca="1" si="33"/>
        <v>0</v>
      </c>
      <c r="U67" s="163">
        <f t="shared" ca="1" si="34"/>
        <v>0</v>
      </c>
      <c r="V67" s="25">
        <f t="shared" ca="1" si="35"/>
        <v>0</v>
      </c>
      <c r="W67" s="25">
        <f t="shared" ca="1" si="36"/>
        <v>0</v>
      </c>
      <c r="X67" s="108">
        <f t="shared" ca="1" si="37"/>
        <v>0</v>
      </c>
      <c r="Y67" s="108">
        <f t="shared" ca="1" si="38"/>
        <v>0</v>
      </c>
      <c r="Z67" s="108">
        <f t="shared" ca="1" si="39"/>
        <v>0</v>
      </c>
      <c r="AA67" s="108">
        <f t="shared" ca="1" si="40"/>
        <v>0</v>
      </c>
      <c r="AB67" s="108">
        <f t="shared" ca="1" si="41"/>
        <v>0</v>
      </c>
      <c r="AC67" s="25">
        <f t="shared" ca="1" si="42"/>
        <v>0</v>
      </c>
    </row>
    <row r="68" spans="1:29" ht="14.1" hidden="1" customHeight="1" thickBot="1" x14ac:dyDescent="0.3">
      <c r="A68" s="3">
        <f t="shared" si="26"/>
        <v>2021</v>
      </c>
      <c r="B68" s="3" t="str">
        <f t="shared" si="43"/>
        <v>02 únor</v>
      </c>
      <c r="C68" s="4" t="str">
        <f t="shared" si="27"/>
        <v>únor</v>
      </c>
      <c r="D68" s="10">
        <f t="shared" ca="1" si="28"/>
        <v>0</v>
      </c>
      <c r="E68" s="10" t="str">
        <f t="shared" si="29"/>
        <v>středa</v>
      </c>
      <c r="F68" s="42" t="str">
        <f ca="1">IF(COUNTIF(List1!$U$4:$AF$16,$G68),"Svátek",TEXT($G68,"dddd"))</f>
        <v>středa</v>
      </c>
      <c r="G68" s="19">
        <v>44251</v>
      </c>
      <c r="H68" s="49"/>
      <c r="I68" s="50"/>
      <c r="J68" s="109"/>
      <c r="K68" s="110"/>
      <c r="L68" s="21">
        <f t="shared" si="30"/>
        <v>0</v>
      </c>
      <c r="M68" s="22">
        <f t="shared" si="24"/>
        <v>0</v>
      </c>
      <c r="N68" s="98"/>
      <c r="O68" s="101" t="str">
        <f t="shared" ca="1" si="25"/>
        <v/>
      </c>
      <c r="P68" s="41" t="str">
        <f t="shared" si="23"/>
        <v xml:space="preserve"> </v>
      </c>
      <c r="Q68" s="41" t="str">
        <f>IF(MONTH(G69)-MONTH(G68)&lt;&gt;0,SUBTOTAL(109,$P$14:$P$3665)," ")</f>
        <v xml:space="preserve"> </v>
      </c>
      <c r="R68" s="108">
        <f t="shared" ca="1" si="31"/>
        <v>0</v>
      </c>
      <c r="S68" s="25">
        <f t="shared" ca="1" si="32"/>
        <v>0</v>
      </c>
      <c r="T68" s="108">
        <f t="shared" ca="1" si="33"/>
        <v>0</v>
      </c>
      <c r="U68" s="163">
        <f t="shared" ca="1" si="34"/>
        <v>0</v>
      </c>
      <c r="V68" s="25">
        <f t="shared" ca="1" si="35"/>
        <v>0</v>
      </c>
      <c r="W68" s="25">
        <f t="shared" ca="1" si="36"/>
        <v>0</v>
      </c>
      <c r="X68" s="108">
        <f t="shared" ca="1" si="37"/>
        <v>0</v>
      </c>
      <c r="Y68" s="108">
        <f t="shared" ca="1" si="38"/>
        <v>0</v>
      </c>
      <c r="Z68" s="108">
        <f t="shared" ca="1" si="39"/>
        <v>0</v>
      </c>
      <c r="AA68" s="108">
        <f t="shared" ca="1" si="40"/>
        <v>0</v>
      </c>
      <c r="AB68" s="108">
        <f t="shared" ca="1" si="41"/>
        <v>0</v>
      </c>
      <c r="AC68" s="25">
        <f t="shared" ca="1" si="42"/>
        <v>0</v>
      </c>
    </row>
    <row r="69" spans="1:29" ht="14.1" hidden="1" customHeight="1" thickBot="1" x14ac:dyDescent="0.3">
      <c r="A69" s="3">
        <f t="shared" si="26"/>
        <v>2021</v>
      </c>
      <c r="B69" s="3" t="str">
        <f t="shared" si="43"/>
        <v>02 únor</v>
      </c>
      <c r="C69" s="4" t="str">
        <f t="shared" si="27"/>
        <v>únor</v>
      </c>
      <c r="D69" s="10">
        <f t="shared" ca="1" si="28"/>
        <v>0</v>
      </c>
      <c r="E69" s="10" t="str">
        <f t="shared" si="29"/>
        <v>čtvrtek</v>
      </c>
      <c r="F69" s="42" t="str">
        <f ca="1">IF(COUNTIF(List1!$U$4:$AF$16,$G69),"Svátek",TEXT($G69,"dddd"))</f>
        <v>čtvrtek</v>
      </c>
      <c r="G69" s="19">
        <v>44252</v>
      </c>
      <c r="H69" s="49"/>
      <c r="I69" s="50"/>
      <c r="J69" s="109"/>
      <c r="K69" s="110"/>
      <c r="L69" s="21">
        <f t="shared" si="30"/>
        <v>0</v>
      </c>
      <c r="M69" s="22">
        <f t="shared" si="24"/>
        <v>0</v>
      </c>
      <c r="N69" s="98"/>
      <c r="O69" s="101" t="str">
        <f t="shared" ca="1" si="25"/>
        <v/>
      </c>
      <c r="P69" s="41" t="str">
        <f t="shared" si="23"/>
        <v xml:space="preserve"> </v>
      </c>
      <c r="Q69" s="41" t="str">
        <f>IF(MONTH(G70)-MONTH(G69)&lt;&gt;0,SUBTOTAL(109,$P$14:$P$3665)," ")</f>
        <v xml:space="preserve"> </v>
      </c>
      <c r="R69" s="108">
        <f t="shared" ca="1" si="31"/>
        <v>0</v>
      </c>
      <c r="S69" s="25">
        <f t="shared" ca="1" si="32"/>
        <v>0</v>
      </c>
      <c r="T69" s="108">
        <f t="shared" ca="1" si="33"/>
        <v>0</v>
      </c>
      <c r="U69" s="163">
        <f t="shared" ca="1" si="34"/>
        <v>0</v>
      </c>
      <c r="V69" s="25">
        <f t="shared" ca="1" si="35"/>
        <v>0</v>
      </c>
      <c r="W69" s="25">
        <f t="shared" ca="1" si="36"/>
        <v>0</v>
      </c>
      <c r="X69" s="108">
        <f t="shared" ca="1" si="37"/>
        <v>0</v>
      </c>
      <c r="Y69" s="108">
        <f t="shared" ca="1" si="38"/>
        <v>0</v>
      </c>
      <c r="Z69" s="108">
        <f t="shared" ca="1" si="39"/>
        <v>0</v>
      </c>
      <c r="AA69" s="108">
        <f t="shared" ca="1" si="40"/>
        <v>0</v>
      </c>
      <c r="AB69" s="108">
        <f t="shared" ca="1" si="41"/>
        <v>0</v>
      </c>
      <c r="AC69" s="25">
        <f t="shared" ca="1" si="42"/>
        <v>0</v>
      </c>
    </row>
    <row r="70" spans="1:29" ht="14.1" hidden="1" customHeight="1" thickBot="1" x14ac:dyDescent="0.3">
      <c r="A70" s="3">
        <f t="shared" si="26"/>
        <v>2021</v>
      </c>
      <c r="B70" s="3" t="str">
        <f t="shared" si="43"/>
        <v>02 únor</v>
      </c>
      <c r="C70" s="4" t="str">
        <f t="shared" si="27"/>
        <v>únor</v>
      </c>
      <c r="D70" s="10">
        <f t="shared" ca="1" si="28"/>
        <v>0</v>
      </c>
      <c r="E70" s="10" t="str">
        <f t="shared" si="29"/>
        <v>pátek</v>
      </c>
      <c r="F70" s="42" t="str">
        <f ca="1">IF(COUNTIF(List1!$U$4:$AF$16,$G70),"Svátek",TEXT($G70,"dddd"))</f>
        <v>pátek</v>
      </c>
      <c r="G70" s="19">
        <v>44253</v>
      </c>
      <c r="H70" s="49"/>
      <c r="I70" s="50"/>
      <c r="J70" s="109"/>
      <c r="K70" s="110"/>
      <c r="L70" s="21">
        <f t="shared" si="30"/>
        <v>0</v>
      </c>
      <c r="M70" s="22">
        <f t="shared" si="24"/>
        <v>0</v>
      </c>
      <c r="N70" s="98"/>
      <c r="O70" s="101" t="str">
        <f t="shared" ca="1" si="25"/>
        <v/>
      </c>
      <c r="P70" s="41" t="str">
        <f t="shared" si="23"/>
        <v xml:space="preserve"> </v>
      </c>
      <c r="Q70" s="41" t="str">
        <f>IF(MONTH(G71)-MONTH(G70)&lt;&gt;0,SUBTOTAL(109,$P$14:$P$3665)," ")</f>
        <v xml:space="preserve"> </v>
      </c>
      <c r="R70" s="108">
        <f t="shared" ca="1" si="31"/>
        <v>0</v>
      </c>
      <c r="S70" s="25">
        <f t="shared" ca="1" si="32"/>
        <v>0</v>
      </c>
      <c r="T70" s="108">
        <f t="shared" ca="1" si="33"/>
        <v>0</v>
      </c>
      <c r="U70" s="163">
        <f t="shared" ca="1" si="34"/>
        <v>0</v>
      </c>
      <c r="V70" s="25">
        <f t="shared" ca="1" si="35"/>
        <v>0</v>
      </c>
      <c r="W70" s="25">
        <f t="shared" ca="1" si="36"/>
        <v>0</v>
      </c>
      <c r="X70" s="108">
        <f t="shared" ca="1" si="37"/>
        <v>0</v>
      </c>
      <c r="Y70" s="108">
        <f t="shared" ca="1" si="38"/>
        <v>0</v>
      </c>
      <c r="Z70" s="108">
        <f t="shared" ca="1" si="39"/>
        <v>0</v>
      </c>
      <c r="AA70" s="108">
        <f t="shared" ca="1" si="40"/>
        <v>0</v>
      </c>
      <c r="AB70" s="108">
        <f t="shared" ca="1" si="41"/>
        <v>0</v>
      </c>
      <c r="AC70" s="25">
        <f t="shared" ca="1" si="42"/>
        <v>0</v>
      </c>
    </row>
    <row r="71" spans="1:29" ht="14.1" hidden="1" customHeight="1" thickBot="1" x14ac:dyDescent="0.3">
      <c r="A71" s="3">
        <f t="shared" si="26"/>
        <v>2021</v>
      </c>
      <c r="B71" s="3" t="str">
        <f t="shared" si="43"/>
        <v>02 únor</v>
      </c>
      <c r="C71" s="4" t="str">
        <f t="shared" si="27"/>
        <v>únor</v>
      </c>
      <c r="D71" s="10">
        <f t="shared" ca="1" si="28"/>
        <v>0</v>
      </c>
      <c r="E71" s="10" t="str">
        <f t="shared" si="29"/>
        <v>sobota</v>
      </c>
      <c r="F71" s="42" t="str">
        <f ca="1">IF(COUNTIF(List1!$U$4:$AF$16,$G71),"Svátek",TEXT($G71,"dddd"))</f>
        <v>sobota</v>
      </c>
      <c r="G71" s="19">
        <v>44254</v>
      </c>
      <c r="H71" s="49"/>
      <c r="I71" s="50"/>
      <c r="J71" s="49"/>
      <c r="K71" s="50"/>
      <c r="L71" s="21">
        <f t="shared" si="30"/>
        <v>0</v>
      </c>
      <c r="M71" s="22">
        <f t="shared" si="24"/>
        <v>0</v>
      </c>
      <c r="N71" s="98"/>
      <c r="O71" s="101" t="str">
        <f t="shared" ca="1" si="25"/>
        <v/>
      </c>
      <c r="P71" s="41" t="str">
        <f t="shared" si="23"/>
        <v xml:space="preserve"> </v>
      </c>
      <c r="Q71" s="41" t="str">
        <f>IF(MONTH(G72)-MONTH(G71)&lt;&gt;0,SUBTOTAL(109,$P$14:$P$3665)," ")</f>
        <v xml:space="preserve"> </v>
      </c>
      <c r="R71" s="108">
        <f t="shared" ca="1" si="31"/>
        <v>0</v>
      </c>
      <c r="S71" s="25">
        <f t="shared" ca="1" si="32"/>
        <v>0</v>
      </c>
      <c r="T71" s="108">
        <f t="shared" ca="1" si="33"/>
        <v>0</v>
      </c>
      <c r="U71" s="163">
        <f t="shared" ca="1" si="34"/>
        <v>0</v>
      </c>
      <c r="V71" s="25">
        <f t="shared" ca="1" si="35"/>
        <v>0</v>
      </c>
      <c r="W71" s="25">
        <f t="shared" ca="1" si="36"/>
        <v>0</v>
      </c>
      <c r="X71" s="108">
        <f t="shared" ca="1" si="37"/>
        <v>0</v>
      </c>
      <c r="Y71" s="108">
        <f t="shared" ca="1" si="38"/>
        <v>0</v>
      </c>
      <c r="Z71" s="108">
        <f t="shared" ca="1" si="39"/>
        <v>0</v>
      </c>
      <c r="AA71" s="108">
        <f t="shared" ca="1" si="40"/>
        <v>0</v>
      </c>
      <c r="AB71" s="108">
        <f t="shared" ca="1" si="41"/>
        <v>0</v>
      </c>
      <c r="AC71" s="25">
        <f t="shared" ca="1" si="42"/>
        <v>0</v>
      </c>
    </row>
    <row r="72" spans="1:29" ht="14.1" hidden="1" customHeight="1" thickBot="1" x14ac:dyDescent="0.3">
      <c r="A72" s="3">
        <f t="shared" si="26"/>
        <v>2021</v>
      </c>
      <c r="B72" s="3" t="str">
        <f t="shared" si="43"/>
        <v>02 únor</v>
      </c>
      <c r="C72" s="4" t="str">
        <f t="shared" si="27"/>
        <v>únor</v>
      </c>
      <c r="D72" s="10">
        <f t="shared" ca="1" si="28"/>
        <v>0</v>
      </c>
      <c r="E72" s="10" t="str">
        <f t="shared" si="29"/>
        <v>neděle</v>
      </c>
      <c r="F72" s="42" t="str">
        <f ca="1">IF(COUNTIF(List1!$U$4:$AF$16,$G72),"Svátek",TEXT($G72,"dddd"))</f>
        <v>neděle</v>
      </c>
      <c r="G72" s="19">
        <v>44255</v>
      </c>
      <c r="H72" s="49"/>
      <c r="I72" s="50"/>
      <c r="J72" s="49"/>
      <c r="K72" s="50"/>
      <c r="L72" s="21">
        <f t="shared" si="30"/>
        <v>0</v>
      </c>
      <c r="M72" s="22">
        <f t="shared" si="24"/>
        <v>0</v>
      </c>
      <c r="N72" s="98"/>
      <c r="O72" s="101" t="str">
        <f t="shared" ca="1" si="25"/>
        <v/>
      </c>
      <c r="P72" s="41">
        <f t="shared" si="23"/>
        <v>0</v>
      </c>
      <c r="Q72" s="41">
        <f>IF(MONTH(G73)-MONTH(G72)&lt;&gt;0,SUBTOTAL(109,$P$14:$P$3665)," ")</f>
        <v>0</v>
      </c>
      <c r="R72" s="108">
        <f t="shared" ca="1" si="31"/>
        <v>0</v>
      </c>
      <c r="S72" s="25">
        <f t="shared" ca="1" si="32"/>
        <v>0</v>
      </c>
      <c r="T72" s="108">
        <f t="shared" ca="1" si="33"/>
        <v>0</v>
      </c>
      <c r="U72" s="163">
        <f t="shared" ca="1" si="34"/>
        <v>0</v>
      </c>
      <c r="V72" s="25">
        <f t="shared" ca="1" si="35"/>
        <v>0</v>
      </c>
      <c r="W72" s="25">
        <f t="shared" ca="1" si="36"/>
        <v>0</v>
      </c>
      <c r="X72" s="108">
        <f t="shared" ca="1" si="37"/>
        <v>0</v>
      </c>
      <c r="Y72" s="108">
        <f t="shared" ca="1" si="38"/>
        <v>0</v>
      </c>
      <c r="Z72" s="108">
        <f t="shared" ca="1" si="39"/>
        <v>0</v>
      </c>
      <c r="AA72" s="108">
        <f t="shared" ca="1" si="40"/>
        <v>0</v>
      </c>
      <c r="AB72" s="108">
        <f t="shared" ca="1" si="41"/>
        <v>0</v>
      </c>
      <c r="AC72" s="25">
        <f t="shared" ca="1" si="42"/>
        <v>0</v>
      </c>
    </row>
    <row r="73" spans="1:29" ht="14.1" hidden="1" customHeight="1" thickBot="1" x14ac:dyDescent="0.3">
      <c r="A73" s="3">
        <f t="shared" si="26"/>
        <v>2021</v>
      </c>
      <c r="B73" s="3" t="str">
        <f t="shared" si="43"/>
        <v>03 březen</v>
      </c>
      <c r="C73" s="4" t="str">
        <f t="shared" si="27"/>
        <v>březen</v>
      </c>
      <c r="D73" s="10">
        <f t="shared" ca="1" si="28"/>
        <v>0</v>
      </c>
      <c r="E73" s="10" t="str">
        <f t="shared" si="29"/>
        <v>pondělí</v>
      </c>
      <c r="F73" s="42" t="str">
        <f ca="1">IF(COUNTIF(List1!$U$4:$AF$16,$G73),"Svátek",TEXT($G73,"dddd"))</f>
        <v>pondělí</v>
      </c>
      <c r="G73" s="19">
        <v>44256</v>
      </c>
      <c r="H73" s="49"/>
      <c r="I73" s="50"/>
      <c r="J73" s="109"/>
      <c r="K73" s="110"/>
      <c r="L73" s="21">
        <f t="shared" si="30"/>
        <v>0</v>
      </c>
      <c r="M73" s="22">
        <f t="shared" si="24"/>
        <v>0</v>
      </c>
      <c r="N73" s="98"/>
      <c r="O73" s="101" t="str">
        <f t="shared" ca="1" si="25"/>
        <v/>
      </c>
      <c r="P73" s="41" t="str">
        <f t="shared" si="23"/>
        <v xml:space="preserve"> </v>
      </c>
      <c r="Q73" s="41" t="str">
        <f>IF(MONTH(G74)-MONTH(G73)&lt;&gt;0,SUBTOTAL(109,$P$14:$P$3665)," ")</f>
        <v xml:space="preserve"> </v>
      </c>
      <c r="R73" s="108">
        <f t="shared" ca="1" si="31"/>
        <v>0</v>
      </c>
      <c r="S73" s="25">
        <f t="shared" ca="1" si="32"/>
        <v>0</v>
      </c>
      <c r="T73" s="108">
        <f t="shared" ca="1" si="33"/>
        <v>0</v>
      </c>
      <c r="U73" s="163">
        <f t="shared" ca="1" si="34"/>
        <v>0</v>
      </c>
      <c r="V73" s="25">
        <f t="shared" ca="1" si="35"/>
        <v>0</v>
      </c>
      <c r="W73" s="25">
        <f t="shared" ca="1" si="36"/>
        <v>0</v>
      </c>
      <c r="X73" s="108">
        <f t="shared" ca="1" si="37"/>
        <v>0</v>
      </c>
      <c r="Y73" s="108">
        <f t="shared" ca="1" si="38"/>
        <v>0</v>
      </c>
      <c r="Z73" s="108">
        <f t="shared" ca="1" si="39"/>
        <v>0</v>
      </c>
      <c r="AA73" s="108">
        <f t="shared" ca="1" si="40"/>
        <v>0</v>
      </c>
      <c r="AB73" s="108">
        <f t="shared" ca="1" si="41"/>
        <v>0</v>
      </c>
      <c r="AC73" s="25">
        <f t="shared" ca="1" si="42"/>
        <v>0</v>
      </c>
    </row>
    <row r="74" spans="1:29" ht="14.1" hidden="1" customHeight="1" thickBot="1" x14ac:dyDescent="0.3">
      <c r="A74" s="3">
        <f t="shared" si="26"/>
        <v>2021</v>
      </c>
      <c r="B74" s="3" t="str">
        <f t="shared" si="43"/>
        <v>03 březen</v>
      </c>
      <c r="C74" s="4" t="str">
        <f t="shared" si="27"/>
        <v>březen</v>
      </c>
      <c r="D74" s="10">
        <f t="shared" ca="1" si="28"/>
        <v>0</v>
      </c>
      <c r="E74" s="10" t="str">
        <f t="shared" si="29"/>
        <v>úterý</v>
      </c>
      <c r="F74" s="42" t="str">
        <f ca="1">IF(COUNTIF(List1!$U$4:$AF$16,$G74),"Svátek",TEXT($G74,"dddd"))</f>
        <v>úterý</v>
      </c>
      <c r="G74" s="19">
        <v>44257</v>
      </c>
      <c r="H74" s="49"/>
      <c r="I74" s="50"/>
      <c r="J74" s="109"/>
      <c r="K74" s="110"/>
      <c r="L74" s="21">
        <f t="shared" si="30"/>
        <v>0</v>
      </c>
      <c r="M74" s="22">
        <f t="shared" si="24"/>
        <v>0</v>
      </c>
      <c r="N74" s="98"/>
      <c r="O74" s="101" t="str">
        <f t="shared" ca="1" si="25"/>
        <v/>
      </c>
      <c r="P74" s="41" t="str">
        <f t="shared" si="23"/>
        <v xml:space="preserve"> </v>
      </c>
      <c r="Q74" s="41" t="str">
        <f>IF(MONTH(G75)-MONTH(G74)&lt;&gt;0,SUBTOTAL(109,$P$14:$P$3665)," ")</f>
        <v xml:space="preserve"> </v>
      </c>
      <c r="R74" s="108">
        <f t="shared" ca="1" si="31"/>
        <v>0</v>
      </c>
      <c r="S74" s="25">
        <f t="shared" ca="1" si="32"/>
        <v>0</v>
      </c>
      <c r="T74" s="108">
        <f t="shared" ca="1" si="33"/>
        <v>0</v>
      </c>
      <c r="U74" s="163">
        <f t="shared" ca="1" si="34"/>
        <v>0</v>
      </c>
      <c r="V74" s="25">
        <f t="shared" ca="1" si="35"/>
        <v>0</v>
      </c>
      <c r="W74" s="25">
        <f t="shared" ca="1" si="36"/>
        <v>0</v>
      </c>
      <c r="X74" s="108">
        <f t="shared" ca="1" si="37"/>
        <v>0</v>
      </c>
      <c r="Y74" s="108">
        <f t="shared" ca="1" si="38"/>
        <v>0</v>
      </c>
      <c r="Z74" s="108">
        <f t="shared" ca="1" si="39"/>
        <v>0</v>
      </c>
      <c r="AA74" s="108">
        <f t="shared" ca="1" si="40"/>
        <v>0</v>
      </c>
      <c r="AB74" s="108">
        <f t="shared" ca="1" si="41"/>
        <v>0</v>
      </c>
      <c r="AC74" s="25">
        <f t="shared" ca="1" si="42"/>
        <v>0</v>
      </c>
    </row>
    <row r="75" spans="1:29" ht="14.1" hidden="1" customHeight="1" thickBot="1" x14ac:dyDescent="0.3">
      <c r="A75" s="3">
        <f t="shared" si="26"/>
        <v>2021</v>
      </c>
      <c r="B75" s="3" t="str">
        <f t="shared" si="43"/>
        <v>03 březen</v>
      </c>
      <c r="C75" s="4" t="str">
        <f t="shared" si="27"/>
        <v>březen</v>
      </c>
      <c r="D75" s="10">
        <f t="shared" ca="1" si="28"/>
        <v>0</v>
      </c>
      <c r="E75" s="10" t="str">
        <f t="shared" si="29"/>
        <v>středa</v>
      </c>
      <c r="F75" s="42" t="str">
        <f ca="1">IF(COUNTIF(List1!$U$4:$AF$16,$G75),"Svátek",TEXT($G75,"dddd"))</f>
        <v>středa</v>
      </c>
      <c r="G75" s="19">
        <v>44258</v>
      </c>
      <c r="H75" s="49"/>
      <c r="I75" s="50"/>
      <c r="J75" s="109"/>
      <c r="K75" s="110"/>
      <c r="L75" s="21">
        <f t="shared" si="30"/>
        <v>0</v>
      </c>
      <c r="M75" s="22">
        <f t="shared" si="24"/>
        <v>0</v>
      </c>
      <c r="N75" s="98"/>
      <c r="O75" s="101" t="str">
        <f t="shared" ca="1" si="25"/>
        <v/>
      </c>
      <c r="P75" s="41" t="str">
        <f t="shared" si="23"/>
        <v xml:space="preserve"> </v>
      </c>
      <c r="Q75" s="41" t="str">
        <f>IF(MONTH(G76)-MONTH(G75)&lt;&gt;0,SUBTOTAL(109,$P$14:$P$3665)," ")</f>
        <v xml:space="preserve"> </v>
      </c>
      <c r="R75" s="108">
        <f t="shared" ca="1" si="31"/>
        <v>0</v>
      </c>
      <c r="S75" s="25">
        <f t="shared" ca="1" si="32"/>
        <v>0</v>
      </c>
      <c r="T75" s="108">
        <f t="shared" ca="1" si="33"/>
        <v>0</v>
      </c>
      <c r="U75" s="163">
        <f t="shared" ca="1" si="34"/>
        <v>0</v>
      </c>
      <c r="V75" s="25">
        <f t="shared" ca="1" si="35"/>
        <v>0</v>
      </c>
      <c r="W75" s="25">
        <f t="shared" ca="1" si="36"/>
        <v>0</v>
      </c>
      <c r="X75" s="108">
        <f t="shared" ca="1" si="37"/>
        <v>0</v>
      </c>
      <c r="Y75" s="108">
        <f t="shared" ca="1" si="38"/>
        <v>0</v>
      </c>
      <c r="Z75" s="108">
        <f t="shared" ca="1" si="39"/>
        <v>0</v>
      </c>
      <c r="AA75" s="108">
        <f t="shared" ca="1" si="40"/>
        <v>0</v>
      </c>
      <c r="AB75" s="108">
        <f t="shared" ca="1" si="41"/>
        <v>0</v>
      </c>
      <c r="AC75" s="25">
        <f t="shared" ca="1" si="42"/>
        <v>0</v>
      </c>
    </row>
    <row r="76" spans="1:29" ht="14.1" hidden="1" customHeight="1" thickBot="1" x14ac:dyDescent="0.3">
      <c r="A76" s="3">
        <f t="shared" si="26"/>
        <v>2021</v>
      </c>
      <c r="B76" s="3" t="str">
        <f t="shared" si="43"/>
        <v>03 březen</v>
      </c>
      <c r="C76" s="4" t="str">
        <f t="shared" si="27"/>
        <v>březen</v>
      </c>
      <c r="D76" s="10">
        <f t="shared" ca="1" si="28"/>
        <v>0</v>
      </c>
      <c r="E76" s="10" t="str">
        <f t="shared" si="29"/>
        <v>čtvrtek</v>
      </c>
      <c r="F76" s="42" t="str">
        <f ca="1">IF(COUNTIF(List1!$U$4:$AF$16,$G76),"Svátek",TEXT($G76,"dddd"))</f>
        <v>čtvrtek</v>
      </c>
      <c r="G76" s="19">
        <v>44259</v>
      </c>
      <c r="H76" s="49"/>
      <c r="I76" s="50"/>
      <c r="J76" s="109"/>
      <c r="K76" s="110"/>
      <c r="L76" s="21">
        <f t="shared" si="30"/>
        <v>0</v>
      </c>
      <c r="M76" s="22">
        <f t="shared" si="24"/>
        <v>0</v>
      </c>
      <c r="N76" s="98"/>
      <c r="O76" s="101" t="str">
        <f t="shared" ca="1" si="25"/>
        <v/>
      </c>
      <c r="P76" s="41" t="str">
        <f t="shared" si="23"/>
        <v xml:space="preserve"> </v>
      </c>
      <c r="Q76" s="41" t="str">
        <f>IF(MONTH(G77)-MONTH(G76)&lt;&gt;0,SUBTOTAL(109,$P$14:$P$3665)," ")</f>
        <v xml:space="preserve"> </v>
      </c>
      <c r="R76" s="108">
        <f t="shared" ca="1" si="31"/>
        <v>0</v>
      </c>
      <c r="S76" s="25">
        <f t="shared" ca="1" si="32"/>
        <v>0</v>
      </c>
      <c r="T76" s="108">
        <f t="shared" ca="1" si="33"/>
        <v>0</v>
      </c>
      <c r="U76" s="163">
        <f t="shared" ca="1" si="34"/>
        <v>0</v>
      </c>
      <c r="V76" s="25">
        <f t="shared" ca="1" si="35"/>
        <v>0</v>
      </c>
      <c r="W76" s="25">
        <f t="shared" ca="1" si="36"/>
        <v>0</v>
      </c>
      <c r="X76" s="108">
        <f t="shared" ca="1" si="37"/>
        <v>0</v>
      </c>
      <c r="Y76" s="108">
        <f t="shared" ca="1" si="38"/>
        <v>0</v>
      </c>
      <c r="Z76" s="108">
        <f t="shared" ca="1" si="39"/>
        <v>0</v>
      </c>
      <c r="AA76" s="108">
        <f t="shared" ca="1" si="40"/>
        <v>0</v>
      </c>
      <c r="AB76" s="108">
        <f t="shared" ca="1" si="41"/>
        <v>0</v>
      </c>
      <c r="AC76" s="25">
        <f t="shared" ca="1" si="42"/>
        <v>0</v>
      </c>
    </row>
    <row r="77" spans="1:29" ht="14.1" hidden="1" customHeight="1" thickBot="1" x14ac:dyDescent="0.3">
      <c r="A77" s="3">
        <f t="shared" si="26"/>
        <v>2021</v>
      </c>
      <c r="B77" s="3" t="str">
        <f t="shared" si="43"/>
        <v>03 březen</v>
      </c>
      <c r="C77" s="4" t="str">
        <f t="shared" si="27"/>
        <v>březen</v>
      </c>
      <c r="D77" s="10">
        <f t="shared" ca="1" si="28"/>
        <v>0</v>
      </c>
      <c r="E77" s="10" t="str">
        <f t="shared" si="29"/>
        <v>pátek</v>
      </c>
      <c r="F77" s="42" t="str">
        <f ca="1">IF(COUNTIF(List1!$U$4:$AF$16,$G77),"Svátek",TEXT($G77,"dddd"))</f>
        <v>pátek</v>
      </c>
      <c r="G77" s="19">
        <v>44260</v>
      </c>
      <c r="H77" s="49"/>
      <c r="I77" s="50"/>
      <c r="J77" s="109"/>
      <c r="K77" s="110"/>
      <c r="L77" s="21">
        <f t="shared" si="30"/>
        <v>0</v>
      </c>
      <c r="M77" s="22">
        <f t="shared" si="24"/>
        <v>0</v>
      </c>
      <c r="N77" s="98"/>
      <c r="O77" s="101" t="str">
        <f t="shared" ca="1" si="25"/>
        <v/>
      </c>
      <c r="P77" s="41" t="str">
        <f t="shared" si="23"/>
        <v xml:space="preserve"> </v>
      </c>
      <c r="Q77" s="41" t="str">
        <f>IF(MONTH(G78)-MONTH(G77)&lt;&gt;0,SUBTOTAL(109,$P$14:$P$3665)," ")</f>
        <v xml:space="preserve"> </v>
      </c>
      <c r="R77" s="108">
        <f t="shared" ca="1" si="31"/>
        <v>0</v>
      </c>
      <c r="S77" s="25">
        <f t="shared" ca="1" si="32"/>
        <v>0</v>
      </c>
      <c r="T77" s="108">
        <f t="shared" ca="1" si="33"/>
        <v>0</v>
      </c>
      <c r="U77" s="163">
        <f t="shared" ca="1" si="34"/>
        <v>0</v>
      </c>
      <c r="V77" s="25">
        <f t="shared" ca="1" si="35"/>
        <v>0</v>
      </c>
      <c r="W77" s="25">
        <f t="shared" ca="1" si="36"/>
        <v>0</v>
      </c>
      <c r="X77" s="108">
        <f t="shared" ca="1" si="37"/>
        <v>0</v>
      </c>
      <c r="Y77" s="108">
        <f t="shared" ca="1" si="38"/>
        <v>0</v>
      </c>
      <c r="Z77" s="108">
        <f t="shared" ca="1" si="39"/>
        <v>0</v>
      </c>
      <c r="AA77" s="108">
        <f t="shared" ca="1" si="40"/>
        <v>0</v>
      </c>
      <c r="AB77" s="108">
        <f t="shared" ca="1" si="41"/>
        <v>0</v>
      </c>
      <c r="AC77" s="25">
        <f t="shared" ca="1" si="42"/>
        <v>0</v>
      </c>
    </row>
    <row r="78" spans="1:29" ht="14.1" hidden="1" customHeight="1" thickBot="1" x14ac:dyDescent="0.3">
      <c r="A78" s="3">
        <f t="shared" si="26"/>
        <v>2021</v>
      </c>
      <c r="B78" s="3" t="str">
        <f t="shared" si="43"/>
        <v>03 březen</v>
      </c>
      <c r="C78" s="4" t="str">
        <f t="shared" si="27"/>
        <v>březen</v>
      </c>
      <c r="D78" s="10">
        <f t="shared" ca="1" si="28"/>
        <v>0</v>
      </c>
      <c r="E78" s="10" t="str">
        <f t="shared" si="29"/>
        <v>sobota</v>
      </c>
      <c r="F78" s="42" t="str">
        <f ca="1">IF(COUNTIF(List1!$U$4:$AF$16,$G78),"Svátek",TEXT($G78,"dddd"))</f>
        <v>sobota</v>
      </c>
      <c r="G78" s="19">
        <v>44261</v>
      </c>
      <c r="H78" s="49"/>
      <c r="I78" s="50"/>
      <c r="J78" s="49"/>
      <c r="K78" s="50"/>
      <c r="L78" s="21">
        <f t="shared" si="30"/>
        <v>0</v>
      </c>
      <c r="M78" s="22">
        <f t="shared" si="24"/>
        <v>0</v>
      </c>
      <c r="N78" s="98"/>
      <c r="O78" s="101" t="str">
        <f t="shared" ca="1" si="25"/>
        <v/>
      </c>
      <c r="P78" s="41" t="str">
        <f t="shared" si="23"/>
        <v xml:space="preserve"> </v>
      </c>
      <c r="Q78" s="41" t="str">
        <f>IF(MONTH(G79)-MONTH(G78)&lt;&gt;0,SUBTOTAL(109,$P$14:$P$3665)," ")</f>
        <v xml:space="preserve"> </v>
      </c>
      <c r="R78" s="108">
        <f t="shared" ca="1" si="31"/>
        <v>0</v>
      </c>
      <c r="S78" s="25">
        <f t="shared" ca="1" si="32"/>
        <v>0</v>
      </c>
      <c r="T78" s="108">
        <f t="shared" ca="1" si="33"/>
        <v>0</v>
      </c>
      <c r="U78" s="163">
        <f t="shared" ca="1" si="34"/>
        <v>0</v>
      </c>
      <c r="V78" s="25">
        <f t="shared" ca="1" si="35"/>
        <v>0</v>
      </c>
      <c r="W78" s="25">
        <f t="shared" ca="1" si="36"/>
        <v>0</v>
      </c>
      <c r="X78" s="108">
        <f t="shared" ca="1" si="37"/>
        <v>0</v>
      </c>
      <c r="Y78" s="108">
        <f t="shared" ca="1" si="38"/>
        <v>0</v>
      </c>
      <c r="Z78" s="108">
        <f t="shared" ca="1" si="39"/>
        <v>0</v>
      </c>
      <c r="AA78" s="108">
        <f t="shared" ca="1" si="40"/>
        <v>0</v>
      </c>
      <c r="AB78" s="108">
        <f t="shared" ca="1" si="41"/>
        <v>0</v>
      </c>
      <c r="AC78" s="25">
        <f t="shared" ca="1" si="42"/>
        <v>0</v>
      </c>
    </row>
    <row r="79" spans="1:29" ht="14.1" hidden="1" customHeight="1" thickBot="1" x14ac:dyDescent="0.3">
      <c r="A79" s="3">
        <f t="shared" si="26"/>
        <v>2021</v>
      </c>
      <c r="B79" s="3" t="str">
        <f t="shared" si="43"/>
        <v>03 březen</v>
      </c>
      <c r="C79" s="4" t="str">
        <f t="shared" si="27"/>
        <v>březen</v>
      </c>
      <c r="D79" s="10">
        <f t="shared" ca="1" si="28"/>
        <v>0</v>
      </c>
      <c r="E79" s="10" t="str">
        <f t="shared" si="29"/>
        <v>neděle</v>
      </c>
      <c r="F79" s="42" t="str">
        <f ca="1">IF(COUNTIF(List1!$U$4:$AF$16,$G79),"Svátek",TEXT($G79,"dddd"))</f>
        <v>neděle</v>
      </c>
      <c r="G79" s="19">
        <v>44262</v>
      </c>
      <c r="H79" s="49"/>
      <c r="I79" s="50"/>
      <c r="J79" s="49"/>
      <c r="K79" s="50"/>
      <c r="L79" s="21">
        <f t="shared" si="30"/>
        <v>0</v>
      </c>
      <c r="M79" s="22">
        <f t="shared" si="24"/>
        <v>0</v>
      </c>
      <c r="N79" s="98"/>
      <c r="O79" s="101" t="str">
        <f t="shared" ca="1" si="25"/>
        <v/>
      </c>
      <c r="P79" s="41">
        <f t="shared" si="23"/>
        <v>0</v>
      </c>
      <c r="Q79" s="41" t="str">
        <f>IF(MONTH(G80)-MONTH(G79)&lt;&gt;0,SUBTOTAL(109,$P$14:$P$3665)," ")</f>
        <v xml:space="preserve"> </v>
      </c>
      <c r="R79" s="108">
        <f t="shared" ca="1" si="31"/>
        <v>0</v>
      </c>
      <c r="S79" s="25">
        <f t="shared" ca="1" si="32"/>
        <v>0</v>
      </c>
      <c r="T79" s="108">
        <f t="shared" ca="1" si="33"/>
        <v>0</v>
      </c>
      <c r="U79" s="163">
        <f t="shared" ca="1" si="34"/>
        <v>0</v>
      </c>
      <c r="V79" s="25">
        <f t="shared" ca="1" si="35"/>
        <v>0</v>
      </c>
      <c r="W79" s="25">
        <f t="shared" ca="1" si="36"/>
        <v>0</v>
      </c>
      <c r="X79" s="108">
        <f t="shared" ca="1" si="37"/>
        <v>0</v>
      </c>
      <c r="Y79" s="108">
        <f t="shared" ca="1" si="38"/>
        <v>0</v>
      </c>
      <c r="Z79" s="108">
        <f t="shared" ca="1" si="39"/>
        <v>0</v>
      </c>
      <c r="AA79" s="108">
        <f t="shared" ca="1" si="40"/>
        <v>0</v>
      </c>
      <c r="AB79" s="108">
        <f t="shared" ca="1" si="41"/>
        <v>0</v>
      </c>
      <c r="AC79" s="25">
        <f t="shared" ca="1" si="42"/>
        <v>0</v>
      </c>
    </row>
    <row r="80" spans="1:29" ht="14.1" hidden="1" customHeight="1" thickBot="1" x14ac:dyDescent="0.3">
      <c r="A80" s="3">
        <f t="shared" si="26"/>
        <v>2021</v>
      </c>
      <c r="B80" s="3" t="str">
        <f t="shared" si="43"/>
        <v>03 březen</v>
      </c>
      <c r="C80" s="4" t="str">
        <f t="shared" si="27"/>
        <v>březen</v>
      </c>
      <c r="D80" s="10">
        <f t="shared" ca="1" si="28"/>
        <v>0</v>
      </c>
      <c r="E80" s="10" t="str">
        <f t="shared" si="29"/>
        <v>pondělí</v>
      </c>
      <c r="F80" s="42" t="str">
        <f ca="1">IF(COUNTIF(List1!$U$4:$AF$16,$G80),"Svátek",TEXT($G80,"dddd"))</f>
        <v>pondělí</v>
      </c>
      <c r="G80" s="19">
        <v>44263</v>
      </c>
      <c r="H80" s="49"/>
      <c r="I80" s="50"/>
      <c r="J80" s="109"/>
      <c r="K80" s="110"/>
      <c r="L80" s="21">
        <f t="shared" si="30"/>
        <v>0</v>
      </c>
      <c r="M80" s="22">
        <f t="shared" si="24"/>
        <v>0</v>
      </c>
      <c r="N80" s="98"/>
      <c r="O80" s="101" t="str">
        <f t="shared" ca="1" si="25"/>
        <v/>
      </c>
      <c r="P80" s="41" t="str">
        <f t="shared" si="23"/>
        <v xml:space="preserve"> </v>
      </c>
      <c r="Q80" s="41" t="str">
        <f>IF(MONTH(G81)-MONTH(G80)&lt;&gt;0,SUBTOTAL(109,$P$14:$P$3665)," ")</f>
        <v xml:space="preserve"> </v>
      </c>
      <c r="R80" s="108">
        <f t="shared" ca="1" si="31"/>
        <v>0</v>
      </c>
      <c r="S80" s="25">
        <f t="shared" ca="1" si="32"/>
        <v>0</v>
      </c>
      <c r="T80" s="108">
        <f t="shared" ca="1" si="33"/>
        <v>0</v>
      </c>
      <c r="U80" s="163">
        <f t="shared" ca="1" si="34"/>
        <v>0</v>
      </c>
      <c r="V80" s="25">
        <f t="shared" ca="1" si="35"/>
        <v>0</v>
      </c>
      <c r="W80" s="25">
        <f t="shared" ca="1" si="36"/>
        <v>0</v>
      </c>
      <c r="X80" s="108">
        <f t="shared" ca="1" si="37"/>
        <v>0</v>
      </c>
      <c r="Y80" s="108">
        <f t="shared" ca="1" si="38"/>
        <v>0</v>
      </c>
      <c r="Z80" s="108">
        <f t="shared" ca="1" si="39"/>
        <v>0</v>
      </c>
      <c r="AA80" s="108">
        <f t="shared" ca="1" si="40"/>
        <v>0</v>
      </c>
      <c r="AB80" s="108">
        <f t="shared" ca="1" si="41"/>
        <v>0</v>
      </c>
      <c r="AC80" s="25">
        <f t="shared" ca="1" si="42"/>
        <v>0</v>
      </c>
    </row>
    <row r="81" spans="1:29" ht="14.1" hidden="1" customHeight="1" thickBot="1" x14ac:dyDescent="0.3">
      <c r="A81" s="3">
        <f t="shared" si="26"/>
        <v>2021</v>
      </c>
      <c r="B81" s="3" t="str">
        <f t="shared" si="43"/>
        <v>03 březen</v>
      </c>
      <c r="C81" s="4" t="str">
        <f t="shared" si="27"/>
        <v>březen</v>
      </c>
      <c r="D81" s="10">
        <f t="shared" ca="1" si="28"/>
        <v>0</v>
      </c>
      <c r="E81" s="10" t="str">
        <f t="shared" si="29"/>
        <v>úterý</v>
      </c>
      <c r="F81" s="42" t="str">
        <f ca="1">IF(COUNTIF(List1!$U$4:$AF$16,$G81),"Svátek",TEXT($G81,"dddd"))</f>
        <v>úterý</v>
      </c>
      <c r="G81" s="19">
        <v>44264</v>
      </c>
      <c r="H81" s="49"/>
      <c r="I81" s="50"/>
      <c r="J81" s="109"/>
      <c r="K81" s="110"/>
      <c r="L81" s="21">
        <f t="shared" si="30"/>
        <v>0</v>
      </c>
      <c r="M81" s="22">
        <f t="shared" si="24"/>
        <v>0</v>
      </c>
      <c r="N81" s="98"/>
      <c r="O81" s="101" t="str">
        <f t="shared" ca="1" si="25"/>
        <v/>
      </c>
      <c r="P81" s="41" t="str">
        <f t="shared" si="23"/>
        <v xml:space="preserve"> </v>
      </c>
      <c r="Q81" s="41" t="str">
        <f>IF(MONTH(G82)-MONTH(G81)&lt;&gt;0,SUBTOTAL(109,$P$14:$P$3665)," ")</f>
        <v xml:space="preserve"> </v>
      </c>
      <c r="R81" s="108">
        <f t="shared" ca="1" si="31"/>
        <v>0</v>
      </c>
      <c r="S81" s="25">
        <f t="shared" ca="1" si="32"/>
        <v>0</v>
      </c>
      <c r="T81" s="108">
        <f t="shared" ca="1" si="33"/>
        <v>0</v>
      </c>
      <c r="U81" s="163">
        <f t="shared" ca="1" si="34"/>
        <v>0</v>
      </c>
      <c r="V81" s="25">
        <f t="shared" ca="1" si="35"/>
        <v>0</v>
      </c>
      <c r="W81" s="25">
        <f t="shared" ca="1" si="36"/>
        <v>0</v>
      </c>
      <c r="X81" s="108">
        <f t="shared" ca="1" si="37"/>
        <v>0</v>
      </c>
      <c r="Y81" s="108">
        <f t="shared" ca="1" si="38"/>
        <v>0</v>
      </c>
      <c r="Z81" s="108">
        <f t="shared" ca="1" si="39"/>
        <v>0</v>
      </c>
      <c r="AA81" s="108">
        <f t="shared" ca="1" si="40"/>
        <v>0</v>
      </c>
      <c r="AB81" s="108">
        <f t="shared" ca="1" si="41"/>
        <v>0</v>
      </c>
      <c r="AC81" s="25">
        <f t="shared" ca="1" si="42"/>
        <v>0</v>
      </c>
    </row>
    <row r="82" spans="1:29" ht="14.1" hidden="1" customHeight="1" thickBot="1" x14ac:dyDescent="0.3">
      <c r="A82" s="3">
        <f t="shared" si="26"/>
        <v>2021</v>
      </c>
      <c r="B82" s="3" t="str">
        <f t="shared" si="43"/>
        <v>03 březen</v>
      </c>
      <c r="C82" s="4" t="str">
        <f t="shared" si="27"/>
        <v>březen</v>
      </c>
      <c r="D82" s="10">
        <f t="shared" ca="1" si="28"/>
        <v>0</v>
      </c>
      <c r="E82" s="10" t="str">
        <f t="shared" si="29"/>
        <v>středa</v>
      </c>
      <c r="F82" s="42" t="str">
        <f ca="1">IF(COUNTIF(List1!$U$4:$AF$16,$G82),"Svátek",TEXT($G82,"dddd"))</f>
        <v>středa</v>
      </c>
      <c r="G82" s="19">
        <v>44265</v>
      </c>
      <c r="H82" s="49"/>
      <c r="I82" s="50"/>
      <c r="J82" s="109"/>
      <c r="K82" s="110"/>
      <c r="L82" s="21">
        <f t="shared" si="30"/>
        <v>0</v>
      </c>
      <c r="M82" s="22">
        <f t="shared" si="24"/>
        <v>0</v>
      </c>
      <c r="N82" s="98"/>
      <c r="O82" s="101" t="str">
        <f t="shared" ca="1" si="25"/>
        <v/>
      </c>
      <c r="P82" s="41" t="str">
        <f t="shared" si="23"/>
        <v xml:space="preserve"> </v>
      </c>
      <c r="Q82" s="41" t="str">
        <f>IF(MONTH(G83)-MONTH(G82)&lt;&gt;0,SUBTOTAL(109,$P$14:$P$3665)," ")</f>
        <v xml:space="preserve"> </v>
      </c>
      <c r="R82" s="108">
        <f t="shared" ca="1" si="31"/>
        <v>0</v>
      </c>
      <c r="S82" s="25">
        <f t="shared" ca="1" si="32"/>
        <v>0</v>
      </c>
      <c r="T82" s="108">
        <f t="shared" ca="1" si="33"/>
        <v>0</v>
      </c>
      <c r="U82" s="163">
        <f t="shared" ca="1" si="34"/>
        <v>0</v>
      </c>
      <c r="V82" s="25">
        <f t="shared" ca="1" si="35"/>
        <v>0</v>
      </c>
      <c r="W82" s="25">
        <f t="shared" ca="1" si="36"/>
        <v>0</v>
      </c>
      <c r="X82" s="108">
        <f t="shared" ca="1" si="37"/>
        <v>0</v>
      </c>
      <c r="Y82" s="108">
        <f t="shared" ca="1" si="38"/>
        <v>0</v>
      </c>
      <c r="Z82" s="108">
        <f t="shared" ca="1" si="39"/>
        <v>0</v>
      </c>
      <c r="AA82" s="108">
        <f t="shared" ca="1" si="40"/>
        <v>0</v>
      </c>
      <c r="AB82" s="108">
        <f t="shared" ca="1" si="41"/>
        <v>0</v>
      </c>
      <c r="AC82" s="25">
        <f t="shared" ca="1" si="42"/>
        <v>0</v>
      </c>
    </row>
    <row r="83" spans="1:29" ht="14.1" hidden="1" customHeight="1" thickBot="1" x14ac:dyDescent="0.3">
      <c r="A83" s="3">
        <f t="shared" si="26"/>
        <v>2021</v>
      </c>
      <c r="B83" s="3" t="str">
        <f t="shared" si="43"/>
        <v>03 březen</v>
      </c>
      <c r="C83" s="4" t="str">
        <f t="shared" si="27"/>
        <v>březen</v>
      </c>
      <c r="D83" s="10">
        <f t="shared" ca="1" si="28"/>
        <v>0</v>
      </c>
      <c r="E83" s="10" t="str">
        <f t="shared" si="29"/>
        <v>čtvrtek</v>
      </c>
      <c r="F83" s="42" t="str">
        <f ca="1">IF(COUNTIF(List1!$U$4:$AF$16,$G83),"Svátek",TEXT($G83,"dddd"))</f>
        <v>čtvrtek</v>
      </c>
      <c r="G83" s="19">
        <v>44266</v>
      </c>
      <c r="H83" s="49"/>
      <c r="I83" s="50"/>
      <c r="J83" s="109"/>
      <c r="K83" s="110"/>
      <c r="L83" s="21">
        <f t="shared" si="30"/>
        <v>0</v>
      </c>
      <c r="M83" s="22">
        <f t="shared" si="24"/>
        <v>0</v>
      </c>
      <c r="N83" s="98"/>
      <c r="O83" s="101" t="str">
        <f t="shared" ca="1" si="25"/>
        <v/>
      </c>
      <c r="P83" s="41" t="str">
        <f t="shared" si="23"/>
        <v xml:space="preserve"> </v>
      </c>
      <c r="Q83" s="41" t="str">
        <f>IF(MONTH(G84)-MONTH(G83)&lt;&gt;0,SUBTOTAL(109,$P$14:$P$3665)," ")</f>
        <v xml:space="preserve"> </v>
      </c>
      <c r="R83" s="108">
        <f t="shared" ca="1" si="31"/>
        <v>0</v>
      </c>
      <c r="S83" s="25">
        <f t="shared" ca="1" si="32"/>
        <v>0</v>
      </c>
      <c r="T83" s="108">
        <f t="shared" ca="1" si="33"/>
        <v>0</v>
      </c>
      <c r="U83" s="163">
        <f t="shared" ca="1" si="34"/>
        <v>0</v>
      </c>
      <c r="V83" s="25">
        <f t="shared" ca="1" si="35"/>
        <v>0</v>
      </c>
      <c r="W83" s="25">
        <f t="shared" ca="1" si="36"/>
        <v>0</v>
      </c>
      <c r="X83" s="108">
        <f t="shared" ca="1" si="37"/>
        <v>0</v>
      </c>
      <c r="Y83" s="108">
        <f t="shared" ca="1" si="38"/>
        <v>0</v>
      </c>
      <c r="Z83" s="108">
        <f t="shared" ca="1" si="39"/>
        <v>0</v>
      </c>
      <c r="AA83" s="108">
        <f t="shared" ca="1" si="40"/>
        <v>0</v>
      </c>
      <c r="AB83" s="108">
        <f t="shared" ca="1" si="41"/>
        <v>0</v>
      </c>
      <c r="AC83" s="25">
        <f t="shared" ca="1" si="42"/>
        <v>0</v>
      </c>
    </row>
    <row r="84" spans="1:29" ht="14.1" hidden="1" customHeight="1" thickBot="1" x14ac:dyDescent="0.3">
      <c r="A84" s="3">
        <f t="shared" si="26"/>
        <v>2021</v>
      </c>
      <c r="B84" s="3" t="str">
        <f t="shared" si="43"/>
        <v>03 březen</v>
      </c>
      <c r="C84" s="4" t="str">
        <f t="shared" si="27"/>
        <v>březen</v>
      </c>
      <c r="D84" s="10">
        <f t="shared" ca="1" si="28"/>
        <v>0</v>
      </c>
      <c r="E84" s="10" t="str">
        <f t="shared" si="29"/>
        <v>pátek</v>
      </c>
      <c r="F84" s="42" t="str">
        <f ca="1">IF(COUNTIF(List1!$U$4:$AF$16,$G84),"Svátek",TEXT($G84,"dddd"))</f>
        <v>pátek</v>
      </c>
      <c r="G84" s="19">
        <v>44267</v>
      </c>
      <c r="H84" s="49"/>
      <c r="I84" s="50"/>
      <c r="J84" s="109"/>
      <c r="K84" s="110"/>
      <c r="L84" s="21">
        <f t="shared" si="30"/>
        <v>0</v>
      </c>
      <c r="M84" s="22">
        <f t="shared" si="24"/>
        <v>0</v>
      </c>
      <c r="N84" s="98"/>
      <c r="O84" s="101" t="str">
        <f t="shared" ca="1" si="25"/>
        <v/>
      </c>
      <c r="P84" s="41" t="str">
        <f t="shared" si="23"/>
        <v xml:space="preserve"> </v>
      </c>
      <c r="Q84" s="41" t="str">
        <f>IF(MONTH(G85)-MONTH(G84)&lt;&gt;0,SUBTOTAL(109,$P$14:$P$3665)," ")</f>
        <v xml:space="preserve"> </v>
      </c>
      <c r="R84" s="108">
        <f t="shared" ca="1" si="31"/>
        <v>0</v>
      </c>
      <c r="S84" s="25">
        <f t="shared" ca="1" si="32"/>
        <v>0</v>
      </c>
      <c r="T84" s="108">
        <f t="shared" ca="1" si="33"/>
        <v>0</v>
      </c>
      <c r="U84" s="163">
        <f t="shared" ca="1" si="34"/>
        <v>0</v>
      </c>
      <c r="V84" s="25">
        <f t="shared" ca="1" si="35"/>
        <v>0</v>
      </c>
      <c r="W84" s="25">
        <f t="shared" ca="1" si="36"/>
        <v>0</v>
      </c>
      <c r="X84" s="108">
        <f t="shared" ca="1" si="37"/>
        <v>0</v>
      </c>
      <c r="Y84" s="108">
        <f t="shared" ca="1" si="38"/>
        <v>0</v>
      </c>
      <c r="Z84" s="108">
        <f t="shared" ca="1" si="39"/>
        <v>0</v>
      </c>
      <c r="AA84" s="108">
        <f t="shared" ca="1" si="40"/>
        <v>0</v>
      </c>
      <c r="AB84" s="108">
        <f t="shared" ca="1" si="41"/>
        <v>0</v>
      </c>
      <c r="AC84" s="25">
        <f t="shared" ca="1" si="42"/>
        <v>0</v>
      </c>
    </row>
    <row r="85" spans="1:29" ht="14.1" hidden="1" customHeight="1" thickBot="1" x14ac:dyDescent="0.3">
      <c r="A85" s="3">
        <f t="shared" si="26"/>
        <v>2021</v>
      </c>
      <c r="B85" s="3" t="str">
        <f t="shared" si="43"/>
        <v>03 březen</v>
      </c>
      <c r="C85" s="4" t="str">
        <f t="shared" si="27"/>
        <v>březen</v>
      </c>
      <c r="D85" s="10">
        <f t="shared" ca="1" si="28"/>
        <v>0</v>
      </c>
      <c r="E85" s="10" t="str">
        <f t="shared" si="29"/>
        <v>sobota</v>
      </c>
      <c r="F85" s="42" t="str">
        <f ca="1">IF(COUNTIF(List1!$U$4:$AF$16,$G85),"Svátek",TEXT($G85,"dddd"))</f>
        <v>sobota</v>
      </c>
      <c r="G85" s="19">
        <v>44268</v>
      </c>
      <c r="H85" s="49"/>
      <c r="I85" s="50"/>
      <c r="J85" s="49"/>
      <c r="K85" s="50"/>
      <c r="L85" s="21">
        <f t="shared" si="30"/>
        <v>0</v>
      </c>
      <c r="M85" s="22">
        <f t="shared" si="24"/>
        <v>0</v>
      </c>
      <c r="N85" s="98"/>
      <c r="O85" s="101" t="str">
        <f t="shared" ca="1" si="25"/>
        <v/>
      </c>
      <c r="P85" s="41" t="str">
        <f t="shared" si="23"/>
        <v xml:space="preserve"> </v>
      </c>
      <c r="Q85" s="41" t="str">
        <f>IF(MONTH(G86)-MONTH(G85)&lt;&gt;0,SUBTOTAL(109,$P$14:$P$3665)," ")</f>
        <v xml:space="preserve"> </v>
      </c>
      <c r="R85" s="108">
        <f t="shared" ca="1" si="31"/>
        <v>0</v>
      </c>
      <c r="S85" s="25">
        <f t="shared" ca="1" si="32"/>
        <v>0</v>
      </c>
      <c r="T85" s="108">
        <f t="shared" ca="1" si="33"/>
        <v>0</v>
      </c>
      <c r="U85" s="163">
        <f t="shared" ca="1" si="34"/>
        <v>0</v>
      </c>
      <c r="V85" s="25">
        <f t="shared" ca="1" si="35"/>
        <v>0</v>
      </c>
      <c r="W85" s="25">
        <f t="shared" ca="1" si="36"/>
        <v>0</v>
      </c>
      <c r="X85" s="108">
        <f t="shared" ca="1" si="37"/>
        <v>0</v>
      </c>
      <c r="Y85" s="108">
        <f t="shared" ca="1" si="38"/>
        <v>0</v>
      </c>
      <c r="Z85" s="108">
        <f t="shared" ca="1" si="39"/>
        <v>0</v>
      </c>
      <c r="AA85" s="108">
        <f t="shared" ca="1" si="40"/>
        <v>0</v>
      </c>
      <c r="AB85" s="108">
        <f t="shared" ca="1" si="41"/>
        <v>0</v>
      </c>
      <c r="AC85" s="25">
        <f t="shared" ca="1" si="42"/>
        <v>0</v>
      </c>
    </row>
    <row r="86" spans="1:29" ht="14.1" hidden="1" customHeight="1" thickBot="1" x14ac:dyDescent="0.3">
      <c r="A86" s="3">
        <f t="shared" si="26"/>
        <v>2021</v>
      </c>
      <c r="B86" s="3" t="str">
        <f t="shared" si="43"/>
        <v>03 březen</v>
      </c>
      <c r="C86" s="4" t="str">
        <f t="shared" si="27"/>
        <v>březen</v>
      </c>
      <c r="D86" s="10">
        <f t="shared" ca="1" si="28"/>
        <v>0</v>
      </c>
      <c r="E86" s="10" t="str">
        <f t="shared" si="29"/>
        <v>neděle</v>
      </c>
      <c r="F86" s="42" t="str">
        <f ca="1">IF(COUNTIF(List1!$U$4:$AF$16,$G86),"Svátek",TEXT($G86,"dddd"))</f>
        <v>neděle</v>
      </c>
      <c r="G86" s="19">
        <v>44269</v>
      </c>
      <c r="H86" s="49"/>
      <c r="I86" s="50"/>
      <c r="J86" s="49"/>
      <c r="K86" s="50"/>
      <c r="L86" s="21">
        <f t="shared" si="30"/>
        <v>0</v>
      </c>
      <c r="M86" s="22">
        <f t="shared" si="24"/>
        <v>0</v>
      </c>
      <c r="N86" s="98"/>
      <c r="O86" s="101" t="str">
        <f t="shared" ca="1" si="25"/>
        <v/>
      </c>
      <c r="P86" s="41">
        <f t="shared" si="23"/>
        <v>0</v>
      </c>
      <c r="Q86" s="41" t="str">
        <f>IF(MONTH(G87)-MONTH(G86)&lt;&gt;0,SUBTOTAL(109,$P$14:$P$3665)," ")</f>
        <v xml:space="preserve"> </v>
      </c>
      <c r="R86" s="108">
        <f t="shared" ca="1" si="31"/>
        <v>0</v>
      </c>
      <c r="S86" s="25">
        <f t="shared" ca="1" si="32"/>
        <v>0</v>
      </c>
      <c r="T86" s="108">
        <f t="shared" ca="1" si="33"/>
        <v>0</v>
      </c>
      <c r="U86" s="163">
        <f t="shared" ca="1" si="34"/>
        <v>0</v>
      </c>
      <c r="V86" s="25">
        <f t="shared" ca="1" si="35"/>
        <v>0</v>
      </c>
      <c r="W86" s="25">
        <f t="shared" ca="1" si="36"/>
        <v>0</v>
      </c>
      <c r="X86" s="108">
        <f t="shared" ca="1" si="37"/>
        <v>0</v>
      </c>
      <c r="Y86" s="108">
        <f t="shared" ca="1" si="38"/>
        <v>0</v>
      </c>
      <c r="Z86" s="108">
        <f t="shared" ca="1" si="39"/>
        <v>0</v>
      </c>
      <c r="AA86" s="108">
        <f t="shared" ca="1" si="40"/>
        <v>0</v>
      </c>
      <c r="AB86" s="108">
        <f t="shared" ca="1" si="41"/>
        <v>0</v>
      </c>
      <c r="AC86" s="25">
        <f t="shared" ca="1" si="42"/>
        <v>0</v>
      </c>
    </row>
    <row r="87" spans="1:29" ht="14.1" hidden="1" customHeight="1" thickBot="1" x14ac:dyDescent="0.3">
      <c r="A87" s="3">
        <f t="shared" si="26"/>
        <v>2021</v>
      </c>
      <c r="B87" s="3" t="str">
        <f t="shared" si="43"/>
        <v>03 březen</v>
      </c>
      <c r="C87" s="4" t="str">
        <f t="shared" si="27"/>
        <v>březen</v>
      </c>
      <c r="D87" s="10">
        <f t="shared" ca="1" si="28"/>
        <v>0</v>
      </c>
      <c r="E87" s="10" t="str">
        <f t="shared" si="29"/>
        <v>pondělí</v>
      </c>
      <c r="F87" s="42" t="str">
        <f ca="1">IF(COUNTIF(List1!$U$4:$AF$16,$G87),"Svátek",TEXT($G87,"dddd"))</f>
        <v>pondělí</v>
      </c>
      <c r="G87" s="19">
        <v>44270</v>
      </c>
      <c r="H87" s="49"/>
      <c r="I87" s="50"/>
      <c r="J87" s="109"/>
      <c r="K87" s="110"/>
      <c r="L87" s="21">
        <f t="shared" si="30"/>
        <v>0</v>
      </c>
      <c r="M87" s="22">
        <f t="shared" si="24"/>
        <v>0</v>
      </c>
      <c r="N87" s="98"/>
      <c r="O87" s="101" t="str">
        <f t="shared" ca="1" si="25"/>
        <v/>
      </c>
      <c r="P87" s="41" t="str">
        <f t="shared" si="23"/>
        <v xml:space="preserve"> </v>
      </c>
      <c r="Q87" s="41" t="str">
        <f>IF(MONTH(G88)-MONTH(G87)&lt;&gt;0,SUBTOTAL(109,$P$14:$P$3665)," ")</f>
        <v xml:space="preserve"> </v>
      </c>
      <c r="R87" s="108">
        <f t="shared" ca="1" si="31"/>
        <v>0</v>
      </c>
      <c r="S87" s="25">
        <f t="shared" ca="1" si="32"/>
        <v>0</v>
      </c>
      <c r="T87" s="108">
        <f t="shared" ca="1" si="33"/>
        <v>0</v>
      </c>
      <c r="U87" s="163">
        <f t="shared" ca="1" si="34"/>
        <v>0</v>
      </c>
      <c r="V87" s="25">
        <f t="shared" ca="1" si="35"/>
        <v>0</v>
      </c>
      <c r="W87" s="25">
        <f t="shared" ca="1" si="36"/>
        <v>0</v>
      </c>
      <c r="X87" s="108">
        <f t="shared" ca="1" si="37"/>
        <v>0</v>
      </c>
      <c r="Y87" s="108">
        <f t="shared" ca="1" si="38"/>
        <v>0</v>
      </c>
      <c r="Z87" s="108">
        <f t="shared" ca="1" si="39"/>
        <v>0</v>
      </c>
      <c r="AA87" s="108">
        <f t="shared" ca="1" si="40"/>
        <v>0</v>
      </c>
      <c r="AB87" s="108">
        <f t="shared" ca="1" si="41"/>
        <v>0</v>
      </c>
      <c r="AC87" s="25">
        <f t="shared" ca="1" si="42"/>
        <v>0</v>
      </c>
    </row>
    <row r="88" spans="1:29" ht="14.1" hidden="1" customHeight="1" thickBot="1" x14ac:dyDescent="0.3">
      <c r="A88" s="3">
        <f t="shared" si="26"/>
        <v>2021</v>
      </c>
      <c r="B88" s="3" t="str">
        <f t="shared" si="43"/>
        <v>03 březen</v>
      </c>
      <c r="C88" s="4" t="str">
        <f t="shared" si="27"/>
        <v>březen</v>
      </c>
      <c r="D88" s="10">
        <f t="shared" ca="1" si="28"/>
        <v>0</v>
      </c>
      <c r="E88" s="10" t="str">
        <f t="shared" si="29"/>
        <v>úterý</v>
      </c>
      <c r="F88" s="42" t="str">
        <f ca="1">IF(COUNTIF(List1!$U$4:$AF$16,$G88),"Svátek",TEXT($G88,"dddd"))</f>
        <v>úterý</v>
      </c>
      <c r="G88" s="19">
        <v>44271</v>
      </c>
      <c r="H88" s="49"/>
      <c r="I88" s="50"/>
      <c r="J88" s="109"/>
      <c r="K88" s="110"/>
      <c r="L88" s="21">
        <f t="shared" si="30"/>
        <v>0</v>
      </c>
      <c r="M88" s="22">
        <f t="shared" si="24"/>
        <v>0</v>
      </c>
      <c r="N88" s="98"/>
      <c r="O88" s="101" t="str">
        <f t="shared" ca="1" si="25"/>
        <v/>
      </c>
      <c r="P88" s="41" t="str">
        <f t="shared" si="23"/>
        <v xml:space="preserve"> </v>
      </c>
      <c r="Q88" s="41" t="str">
        <f>IF(MONTH(G89)-MONTH(G88)&lt;&gt;0,SUBTOTAL(109,$P$14:$P$3665)," ")</f>
        <v xml:space="preserve"> </v>
      </c>
      <c r="R88" s="108">
        <f t="shared" ca="1" si="31"/>
        <v>0</v>
      </c>
      <c r="S88" s="25">
        <f t="shared" ca="1" si="32"/>
        <v>0</v>
      </c>
      <c r="T88" s="108">
        <f t="shared" ca="1" si="33"/>
        <v>0</v>
      </c>
      <c r="U88" s="163">
        <f t="shared" ca="1" si="34"/>
        <v>0</v>
      </c>
      <c r="V88" s="25">
        <f t="shared" ca="1" si="35"/>
        <v>0</v>
      </c>
      <c r="W88" s="25">
        <f t="shared" ca="1" si="36"/>
        <v>0</v>
      </c>
      <c r="X88" s="108">
        <f t="shared" ca="1" si="37"/>
        <v>0</v>
      </c>
      <c r="Y88" s="108">
        <f t="shared" ca="1" si="38"/>
        <v>0</v>
      </c>
      <c r="Z88" s="108">
        <f t="shared" ca="1" si="39"/>
        <v>0</v>
      </c>
      <c r="AA88" s="108">
        <f t="shared" ca="1" si="40"/>
        <v>0</v>
      </c>
      <c r="AB88" s="108">
        <f t="shared" ca="1" si="41"/>
        <v>0</v>
      </c>
      <c r="AC88" s="25">
        <f t="shared" ca="1" si="42"/>
        <v>0</v>
      </c>
    </row>
    <row r="89" spans="1:29" ht="14.1" hidden="1" customHeight="1" thickBot="1" x14ac:dyDescent="0.3">
      <c r="A89" s="3">
        <f t="shared" si="26"/>
        <v>2021</v>
      </c>
      <c r="B89" s="3" t="str">
        <f t="shared" si="43"/>
        <v>03 březen</v>
      </c>
      <c r="C89" s="4" t="str">
        <f t="shared" si="27"/>
        <v>březen</v>
      </c>
      <c r="D89" s="10">
        <f t="shared" ca="1" si="28"/>
        <v>0</v>
      </c>
      <c r="E89" s="10" t="str">
        <f t="shared" si="29"/>
        <v>středa</v>
      </c>
      <c r="F89" s="42" t="str">
        <f ca="1">IF(COUNTIF(List1!$U$4:$AF$16,$G89),"Svátek",TEXT($G89,"dddd"))</f>
        <v>středa</v>
      </c>
      <c r="G89" s="19">
        <v>44272</v>
      </c>
      <c r="H89" s="49"/>
      <c r="I89" s="50"/>
      <c r="J89" s="109"/>
      <c r="K89" s="110"/>
      <c r="L89" s="21">
        <f t="shared" si="30"/>
        <v>0</v>
      </c>
      <c r="M89" s="22">
        <f t="shared" si="24"/>
        <v>0</v>
      </c>
      <c r="N89" s="98"/>
      <c r="O89" s="101" t="str">
        <f t="shared" ca="1" si="25"/>
        <v/>
      </c>
      <c r="P89" s="41" t="str">
        <f t="shared" si="23"/>
        <v xml:space="preserve"> </v>
      </c>
      <c r="Q89" s="41" t="str">
        <f>IF(MONTH(G90)-MONTH(G89)&lt;&gt;0,SUBTOTAL(109,$P$14:$P$3665)," ")</f>
        <v xml:space="preserve"> </v>
      </c>
      <c r="R89" s="108">
        <f t="shared" ca="1" si="31"/>
        <v>0</v>
      </c>
      <c r="S89" s="25">
        <f t="shared" ca="1" si="32"/>
        <v>0</v>
      </c>
      <c r="T89" s="108">
        <f t="shared" ca="1" si="33"/>
        <v>0</v>
      </c>
      <c r="U89" s="163">
        <f t="shared" ca="1" si="34"/>
        <v>0</v>
      </c>
      <c r="V89" s="25">
        <f t="shared" ca="1" si="35"/>
        <v>0</v>
      </c>
      <c r="W89" s="25">
        <f t="shared" ca="1" si="36"/>
        <v>0</v>
      </c>
      <c r="X89" s="108">
        <f t="shared" ca="1" si="37"/>
        <v>0</v>
      </c>
      <c r="Y89" s="108">
        <f t="shared" ca="1" si="38"/>
        <v>0</v>
      </c>
      <c r="Z89" s="108">
        <f t="shared" ca="1" si="39"/>
        <v>0</v>
      </c>
      <c r="AA89" s="108">
        <f t="shared" ca="1" si="40"/>
        <v>0</v>
      </c>
      <c r="AB89" s="108">
        <f t="shared" ca="1" si="41"/>
        <v>0</v>
      </c>
      <c r="AC89" s="25">
        <f t="shared" ca="1" si="42"/>
        <v>0</v>
      </c>
    </row>
    <row r="90" spans="1:29" ht="14.1" hidden="1" customHeight="1" thickBot="1" x14ac:dyDescent="0.3">
      <c r="A90" s="3">
        <f t="shared" si="26"/>
        <v>2021</v>
      </c>
      <c r="B90" s="3" t="str">
        <f t="shared" si="43"/>
        <v>03 březen</v>
      </c>
      <c r="C90" s="4" t="str">
        <f t="shared" si="27"/>
        <v>březen</v>
      </c>
      <c r="D90" s="10">
        <f t="shared" ca="1" si="28"/>
        <v>0</v>
      </c>
      <c r="E90" s="10" t="str">
        <f t="shared" si="29"/>
        <v>čtvrtek</v>
      </c>
      <c r="F90" s="42" t="str">
        <f ca="1">IF(COUNTIF(List1!$U$4:$AF$16,$G90),"Svátek",TEXT($G90,"dddd"))</f>
        <v>čtvrtek</v>
      </c>
      <c r="G90" s="19">
        <v>44273</v>
      </c>
      <c r="H90" s="49"/>
      <c r="I90" s="50"/>
      <c r="J90" s="109"/>
      <c r="K90" s="110"/>
      <c r="L90" s="21">
        <f t="shared" si="30"/>
        <v>0</v>
      </c>
      <c r="M90" s="22">
        <f t="shared" si="24"/>
        <v>0</v>
      </c>
      <c r="N90" s="98"/>
      <c r="O90" s="101" t="str">
        <f t="shared" ca="1" si="25"/>
        <v/>
      </c>
      <c r="P90" s="41" t="str">
        <f t="shared" si="23"/>
        <v xml:space="preserve"> </v>
      </c>
      <c r="Q90" s="41" t="str">
        <f>IF(MONTH(G91)-MONTH(G90)&lt;&gt;0,SUBTOTAL(109,$P$14:$P$3665)," ")</f>
        <v xml:space="preserve"> </v>
      </c>
      <c r="R90" s="108">
        <f t="shared" ca="1" si="31"/>
        <v>0</v>
      </c>
      <c r="S90" s="25">
        <f t="shared" ca="1" si="32"/>
        <v>0</v>
      </c>
      <c r="T90" s="108">
        <f t="shared" ca="1" si="33"/>
        <v>0</v>
      </c>
      <c r="U90" s="163">
        <f t="shared" ca="1" si="34"/>
        <v>0</v>
      </c>
      <c r="V90" s="25">
        <f t="shared" ca="1" si="35"/>
        <v>0</v>
      </c>
      <c r="W90" s="25">
        <f t="shared" ca="1" si="36"/>
        <v>0</v>
      </c>
      <c r="X90" s="108">
        <f t="shared" ca="1" si="37"/>
        <v>0</v>
      </c>
      <c r="Y90" s="108">
        <f t="shared" ca="1" si="38"/>
        <v>0</v>
      </c>
      <c r="Z90" s="108">
        <f t="shared" ca="1" si="39"/>
        <v>0</v>
      </c>
      <c r="AA90" s="108">
        <f t="shared" ca="1" si="40"/>
        <v>0</v>
      </c>
      <c r="AB90" s="108">
        <f t="shared" ca="1" si="41"/>
        <v>0</v>
      </c>
      <c r="AC90" s="25">
        <f t="shared" ca="1" si="42"/>
        <v>0</v>
      </c>
    </row>
    <row r="91" spans="1:29" ht="14.1" hidden="1" customHeight="1" thickBot="1" x14ac:dyDescent="0.3">
      <c r="A91" s="3">
        <f t="shared" si="26"/>
        <v>2021</v>
      </c>
      <c r="B91" s="3" t="str">
        <f t="shared" si="43"/>
        <v>03 březen</v>
      </c>
      <c r="C91" s="4" t="str">
        <f t="shared" si="27"/>
        <v>březen</v>
      </c>
      <c r="D91" s="10">
        <f t="shared" ca="1" si="28"/>
        <v>0</v>
      </c>
      <c r="E91" s="10" t="str">
        <f t="shared" si="29"/>
        <v>pátek</v>
      </c>
      <c r="F91" s="42" t="str">
        <f ca="1">IF(COUNTIF(List1!$U$4:$AF$16,$G91),"Svátek",TEXT($G91,"dddd"))</f>
        <v>pátek</v>
      </c>
      <c r="G91" s="19">
        <v>44274</v>
      </c>
      <c r="H91" s="49"/>
      <c r="I91" s="50"/>
      <c r="J91" s="109"/>
      <c r="K91" s="110"/>
      <c r="L91" s="21">
        <f t="shared" si="30"/>
        <v>0</v>
      </c>
      <c r="M91" s="22">
        <f t="shared" si="24"/>
        <v>0</v>
      </c>
      <c r="N91" s="98"/>
      <c r="O91" s="101" t="str">
        <f t="shared" ca="1" si="25"/>
        <v/>
      </c>
      <c r="P91" s="41" t="str">
        <f t="shared" ref="P91:P154" si="44">IF(OR(TEXT($G91,"dddd")="neděle",TEXT($G182,"dddd")="Sunday"),IF(DAY(G91)&gt;=7,SUM(L85:L91),IF(DAY(G91)=6,SUM(L86:L91),IF(DAY(G91)=5,SUM(L87:L91),IF(DAY(G91)=4,SUM(L88:L91),IF(DAY(G91)=3,SUM(L89:L91),IF(DAY(G91)=2,SUM(L90:L91),IF(DAY(G91)=1,SUM(L91:L91)," "))))))),IF(MONTH(G92)-MONTH(G91)&lt;&gt;0,IF(TEXT($G91,"dddd")="sobota",SUM(L86:L91),IF(TEXT($G91,"dddd")="pátek",SUM(L87:L91),IF(TEXT($G91,"dddd")="čtvrtek",SUM(L88:L91),IF(TEXT($G91,"dddd")="středa",SUM(L89:L91),IF(TEXT($G91,"dddd")="úterý",SUM(L90:L91),IF(TEXT($G91,"dddd")="pondělí",SUM(L91)," "))))))," "))</f>
        <v xml:space="preserve"> </v>
      </c>
      <c r="Q91" s="41" t="str">
        <f>IF(MONTH(G92)-MONTH(G91)&lt;&gt;0,SUBTOTAL(109,$P$14:$P$3665)," ")</f>
        <v xml:space="preserve"> </v>
      </c>
      <c r="R91" s="108">
        <f t="shared" ca="1" si="31"/>
        <v>0</v>
      </c>
      <c r="S91" s="25">
        <f t="shared" ca="1" si="32"/>
        <v>0</v>
      </c>
      <c r="T91" s="108">
        <f t="shared" ca="1" si="33"/>
        <v>0</v>
      </c>
      <c r="U91" s="163">
        <f t="shared" ca="1" si="34"/>
        <v>0</v>
      </c>
      <c r="V91" s="25">
        <f t="shared" ca="1" si="35"/>
        <v>0</v>
      </c>
      <c r="W91" s="25">
        <f t="shared" ca="1" si="36"/>
        <v>0</v>
      </c>
      <c r="X91" s="108">
        <f t="shared" ca="1" si="37"/>
        <v>0</v>
      </c>
      <c r="Y91" s="108">
        <f t="shared" ca="1" si="38"/>
        <v>0</v>
      </c>
      <c r="Z91" s="108">
        <f t="shared" ca="1" si="39"/>
        <v>0</v>
      </c>
      <c r="AA91" s="108">
        <f t="shared" ca="1" si="40"/>
        <v>0</v>
      </c>
      <c r="AB91" s="108">
        <f t="shared" ca="1" si="41"/>
        <v>0</v>
      </c>
      <c r="AC91" s="25">
        <f t="shared" ca="1" si="42"/>
        <v>0</v>
      </c>
    </row>
    <row r="92" spans="1:29" ht="14.1" hidden="1" customHeight="1" thickBot="1" x14ac:dyDescent="0.3">
      <c r="A92" s="3">
        <f t="shared" si="26"/>
        <v>2021</v>
      </c>
      <c r="B92" s="3" t="str">
        <f t="shared" si="43"/>
        <v>03 březen</v>
      </c>
      <c r="C92" s="4" t="str">
        <f t="shared" si="27"/>
        <v>březen</v>
      </c>
      <c r="D92" s="10">
        <f t="shared" ca="1" si="28"/>
        <v>0</v>
      </c>
      <c r="E92" s="10" t="str">
        <f t="shared" si="29"/>
        <v>sobota</v>
      </c>
      <c r="F92" s="42" t="str">
        <f ca="1">IF(COUNTIF(List1!$U$4:$AF$16,$G92),"Svátek",TEXT($G92,"dddd"))</f>
        <v>sobota</v>
      </c>
      <c r="G92" s="19">
        <v>44275</v>
      </c>
      <c r="H92" s="49"/>
      <c r="I92" s="50"/>
      <c r="J92" s="49"/>
      <c r="K92" s="50"/>
      <c r="L92" s="21">
        <f t="shared" si="30"/>
        <v>0</v>
      </c>
      <c r="M92" s="22">
        <f t="shared" si="24"/>
        <v>0</v>
      </c>
      <c r="N92" s="98"/>
      <c r="O92" s="101" t="str">
        <f t="shared" ca="1" si="25"/>
        <v/>
      </c>
      <c r="P92" s="41" t="str">
        <f t="shared" si="44"/>
        <v xml:space="preserve"> </v>
      </c>
      <c r="Q92" s="41" t="str">
        <f>IF(MONTH(G93)-MONTH(G92)&lt;&gt;0,SUBTOTAL(109,$P$14:$P$3665)," ")</f>
        <v xml:space="preserve"> </v>
      </c>
      <c r="R92" s="108">
        <f t="shared" ca="1" si="31"/>
        <v>0</v>
      </c>
      <c r="S92" s="25">
        <f t="shared" ca="1" si="32"/>
        <v>0</v>
      </c>
      <c r="T92" s="108">
        <f t="shared" ca="1" si="33"/>
        <v>0</v>
      </c>
      <c r="U92" s="163">
        <f t="shared" ca="1" si="34"/>
        <v>0</v>
      </c>
      <c r="V92" s="25">
        <f t="shared" ca="1" si="35"/>
        <v>0</v>
      </c>
      <c r="W92" s="25">
        <f t="shared" ca="1" si="36"/>
        <v>0</v>
      </c>
      <c r="X92" s="108">
        <f t="shared" ca="1" si="37"/>
        <v>0</v>
      </c>
      <c r="Y92" s="108">
        <f t="shared" ca="1" si="38"/>
        <v>0</v>
      </c>
      <c r="Z92" s="108">
        <f t="shared" ca="1" si="39"/>
        <v>0</v>
      </c>
      <c r="AA92" s="108">
        <f t="shared" ca="1" si="40"/>
        <v>0</v>
      </c>
      <c r="AB92" s="108">
        <f t="shared" ca="1" si="41"/>
        <v>0</v>
      </c>
      <c r="AC92" s="25">
        <f t="shared" ca="1" si="42"/>
        <v>0</v>
      </c>
    </row>
    <row r="93" spans="1:29" ht="14.1" hidden="1" customHeight="1" thickBot="1" x14ac:dyDescent="0.3">
      <c r="A93" s="3">
        <f t="shared" si="26"/>
        <v>2021</v>
      </c>
      <c r="B93" s="3" t="str">
        <f t="shared" si="43"/>
        <v>03 březen</v>
      </c>
      <c r="C93" s="4" t="str">
        <f t="shared" si="27"/>
        <v>březen</v>
      </c>
      <c r="D93" s="10">
        <f t="shared" ca="1" si="28"/>
        <v>0</v>
      </c>
      <c r="E93" s="10" t="str">
        <f t="shared" si="29"/>
        <v>neděle</v>
      </c>
      <c r="F93" s="42" t="str">
        <f ca="1">IF(COUNTIF(List1!$U$4:$AF$16,$G93),"Svátek",TEXT($G93,"dddd"))</f>
        <v>neděle</v>
      </c>
      <c r="G93" s="19">
        <v>44276</v>
      </c>
      <c r="H93" s="49"/>
      <c r="I93" s="50"/>
      <c r="J93" s="49"/>
      <c r="K93" s="50"/>
      <c r="L93" s="21">
        <f t="shared" si="30"/>
        <v>0</v>
      </c>
      <c r="M93" s="22">
        <f t="shared" si="24"/>
        <v>0</v>
      </c>
      <c r="N93" s="98"/>
      <c r="O93" s="101" t="str">
        <f t="shared" ca="1" si="25"/>
        <v/>
      </c>
      <c r="P93" s="41">
        <f t="shared" si="44"/>
        <v>0</v>
      </c>
      <c r="Q93" s="41" t="str">
        <f>IF(MONTH(G94)-MONTH(G93)&lt;&gt;0,SUBTOTAL(109,$P$14:$P$3665)," ")</f>
        <v xml:space="preserve"> </v>
      </c>
      <c r="R93" s="108">
        <f t="shared" ca="1" si="31"/>
        <v>0</v>
      </c>
      <c r="S93" s="25">
        <f t="shared" ca="1" si="32"/>
        <v>0</v>
      </c>
      <c r="T93" s="108">
        <f t="shared" ca="1" si="33"/>
        <v>0</v>
      </c>
      <c r="U93" s="163">
        <f t="shared" ca="1" si="34"/>
        <v>0</v>
      </c>
      <c r="V93" s="25">
        <f t="shared" ca="1" si="35"/>
        <v>0</v>
      </c>
      <c r="W93" s="25">
        <f t="shared" ca="1" si="36"/>
        <v>0</v>
      </c>
      <c r="X93" s="108">
        <f t="shared" ca="1" si="37"/>
        <v>0</v>
      </c>
      <c r="Y93" s="108">
        <f t="shared" ca="1" si="38"/>
        <v>0</v>
      </c>
      <c r="Z93" s="108">
        <f t="shared" ca="1" si="39"/>
        <v>0</v>
      </c>
      <c r="AA93" s="108">
        <f t="shared" ca="1" si="40"/>
        <v>0</v>
      </c>
      <c r="AB93" s="108">
        <f t="shared" ca="1" si="41"/>
        <v>0</v>
      </c>
      <c r="AC93" s="25">
        <f t="shared" ca="1" si="42"/>
        <v>0</v>
      </c>
    </row>
    <row r="94" spans="1:29" ht="14.1" hidden="1" customHeight="1" thickBot="1" x14ac:dyDescent="0.3">
      <c r="A94" s="3">
        <f t="shared" si="26"/>
        <v>2021</v>
      </c>
      <c r="B94" s="3" t="str">
        <f t="shared" si="43"/>
        <v>03 březen</v>
      </c>
      <c r="C94" s="4" t="str">
        <f t="shared" si="27"/>
        <v>březen</v>
      </c>
      <c r="D94" s="10">
        <f t="shared" ca="1" si="28"/>
        <v>0</v>
      </c>
      <c r="E94" s="10" t="str">
        <f t="shared" si="29"/>
        <v>pondělí</v>
      </c>
      <c r="F94" s="42" t="str">
        <f ca="1">IF(COUNTIF(List1!$U$4:$AF$16,$G94),"Svátek",TEXT($G94,"dddd"))</f>
        <v>pondělí</v>
      </c>
      <c r="G94" s="19">
        <v>44277</v>
      </c>
      <c r="H94" s="49"/>
      <c r="I94" s="50"/>
      <c r="J94" s="109"/>
      <c r="K94" s="110"/>
      <c r="L94" s="21">
        <f t="shared" si="30"/>
        <v>0</v>
      </c>
      <c r="M94" s="22">
        <f t="shared" si="24"/>
        <v>0</v>
      </c>
      <c r="N94" s="98"/>
      <c r="O94" s="101" t="str">
        <f t="shared" ca="1" si="25"/>
        <v/>
      </c>
      <c r="P94" s="41" t="str">
        <f t="shared" si="44"/>
        <v xml:space="preserve"> </v>
      </c>
      <c r="Q94" s="41" t="str">
        <f>IF(MONTH(G95)-MONTH(G94)&lt;&gt;0,SUBTOTAL(109,$P$14:$P$3665)," ")</f>
        <v xml:space="preserve"> </v>
      </c>
      <c r="R94" s="108">
        <f t="shared" ca="1" si="31"/>
        <v>0</v>
      </c>
      <c r="S94" s="25">
        <f t="shared" ca="1" si="32"/>
        <v>0</v>
      </c>
      <c r="T94" s="108">
        <f t="shared" ca="1" si="33"/>
        <v>0</v>
      </c>
      <c r="U94" s="163">
        <f t="shared" ca="1" si="34"/>
        <v>0</v>
      </c>
      <c r="V94" s="25">
        <f t="shared" ca="1" si="35"/>
        <v>0</v>
      </c>
      <c r="W94" s="25">
        <f t="shared" ca="1" si="36"/>
        <v>0</v>
      </c>
      <c r="X94" s="108">
        <f t="shared" ca="1" si="37"/>
        <v>0</v>
      </c>
      <c r="Y94" s="108">
        <f t="shared" ca="1" si="38"/>
        <v>0</v>
      </c>
      <c r="Z94" s="108">
        <f t="shared" ca="1" si="39"/>
        <v>0</v>
      </c>
      <c r="AA94" s="108">
        <f t="shared" ca="1" si="40"/>
        <v>0</v>
      </c>
      <c r="AB94" s="108">
        <f t="shared" ca="1" si="41"/>
        <v>0</v>
      </c>
      <c r="AC94" s="25">
        <f t="shared" ca="1" si="42"/>
        <v>0</v>
      </c>
    </row>
    <row r="95" spans="1:29" ht="14.1" hidden="1" customHeight="1" thickBot="1" x14ac:dyDescent="0.3">
      <c r="A95" s="3">
        <f t="shared" si="26"/>
        <v>2021</v>
      </c>
      <c r="B95" s="3" t="str">
        <f t="shared" si="43"/>
        <v>03 březen</v>
      </c>
      <c r="C95" s="4" t="str">
        <f t="shared" si="27"/>
        <v>březen</v>
      </c>
      <c r="D95" s="10">
        <f t="shared" ca="1" si="28"/>
        <v>0</v>
      </c>
      <c r="E95" s="10" t="str">
        <f t="shared" si="29"/>
        <v>úterý</v>
      </c>
      <c r="F95" s="42" t="str">
        <f ca="1">IF(COUNTIF(List1!$U$4:$AF$16,$G95),"Svátek",TEXT($G95,"dddd"))</f>
        <v>úterý</v>
      </c>
      <c r="G95" s="19">
        <v>44278</v>
      </c>
      <c r="H95" s="49"/>
      <c r="I95" s="50"/>
      <c r="J95" s="109"/>
      <c r="K95" s="110"/>
      <c r="L95" s="21">
        <f t="shared" si="30"/>
        <v>0</v>
      </c>
      <c r="M95" s="22">
        <f t="shared" si="24"/>
        <v>0</v>
      </c>
      <c r="N95" s="98"/>
      <c r="O95" s="101" t="str">
        <f t="shared" ca="1" si="25"/>
        <v/>
      </c>
      <c r="P95" s="41" t="str">
        <f t="shared" si="44"/>
        <v xml:space="preserve"> </v>
      </c>
      <c r="Q95" s="41" t="str">
        <f>IF(MONTH(G96)-MONTH(G95)&lt;&gt;0,SUBTOTAL(109,$P$14:$P$3665)," ")</f>
        <v xml:space="preserve"> </v>
      </c>
      <c r="R95" s="108">
        <f t="shared" ca="1" si="31"/>
        <v>0</v>
      </c>
      <c r="S95" s="25">
        <f t="shared" ca="1" si="32"/>
        <v>0</v>
      </c>
      <c r="T95" s="108">
        <f t="shared" ca="1" si="33"/>
        <v>0</v>
      </c>
      <c r="U95" s="163">
        <f t="shared" ca="1" si="34"/>
        <v>0</v>
      </c>
      <c r="V95" s="25">
        <f t="shared" ca="1" si="35"/>
        <v>0</v>
      </c>
      <c r="W95" s="25">
        <f t="shared" ca="1" si="36"/>
        <v>0</v>
      </c>
      <c r="X95" s="108">
        <f t="shared" ca="1" si="37"/>
        <v>0</v>
      </c>
      <c r="Y95" s="108">
        <f t="shared" ca="1" si="38"/>
        <v>0</v>
      </c>
      <c r="Z95" s="108">
        <f t="shared" ca="1" si="39"/>
        <v>0</v>
      </c>
      <c r="AA95" s="108">
        <f t="shared" ca="1" si="40"/>
        <v>0</v>
      </c>
      <c r="AB95" s="108">
        <f t="shared" ca="1" si="41"/>
        <v>0</v>
      </c>
      <c r="AC95" s="25">
        <f t="shared" ca="1" si="42"/>
        <v>0</v>
      </c>
    </row>
    <row r="96" spans="1:29" ht="14.1" hidden="1" customHeight="1" thickBot="1" x14ac:dyDescent="0.3">
      <c r="A96" s="3">
        <f t="shared" si="26"/>
        <v>2021</v>
      </c>
      <c r="B96" s="3" t="str">
        <f t="shared" si="43"/>
        <v>03 březen</v>
      </c>
      <c r="C96" s="4" t="str">
        <f t="shared" si="27"/>
        <v>březen</v>
      </c>
      <c r="D96" s="10">
        <f t="shared" ca="1" si="28"/>
        <v>0</v>
      </c>
      <c r="E96" s="10" t="str">
        <f t="shared" si="29"/>
        <v>středa</v>
      </c>
      <c r="F96" s="42" t="str">
        <f ca="1">IF(COUNTIF(List1!$U$4:$AF$16,$G96),"Svátek",TEXT($G96,"dddd"))</f>
        <v>středa</v>
      </c>
      <c r="G96" s="19">
        <v>44279</v>
      </c>
      <c r="H96" s="49"/>
      <c r="I96" s="50"/>
      <c r="J96" s="109"/>
      <c r="K96" s="110"/>
      <c r="L96" s="21">
        <f t="shared" si="30"/>
        <v>0</v>
      </c>
      <c r="M96" s="22">
        <f t="shared" si="24"/>
        <v>0</v>
      </c>
      <c r="N96" s="98"/>
      <c r="O96" s="101" t="str">
        <f t="shared" ca="1" si="25"/>
        <v/>
      </c>
      <c r="P96" s="41" t="str">
        <f t="shared" si="44"/>
        <v xml:space="preserve"> </v>
      </c>
      <c r="Q96" s="41" t="str">
        <f>IF(MONTH(G97)-MONTH(G96)&lt;&gt;0,SUBTOTAL(109,$P$14:$P$3665)," ")</f>
        <v xml:space="preserve"> </v>
      </c>
      <c r="R96" s="108">
        <f t="shared" ca="1" si="31"/>
        <v>0</v>
      </c>
      <c r="S96" s="25">
        <f t="shared" ca="1" si="32"/>
        <v>0</v>
      </c>
      <c r="T96" s="108">
        <f t="shared" ca="1" si="33"/>
        <v>0</v>
      </c>
      <c r="U96" s="163">
        <f t="shared" ca="1" si="34"/>
        <v>0</v>
      </c>
      <c r="V96" s="25">
        <f t="shared" ca="1" si="35"/>
        <v>0</v>
      </c>
      <c r="W96" s="25">
        <f t="shared" ca="1" si="36"/>
        <v>0</v>
      </c>
      <c r="X96" s="108">
        <f t="shared" ca="1" si="37"/>
        <v>0</v>
      </c>
      <c r="Y96" s="108">
        <f t="shared" ca="1" si="38"/>
        <v>0</v>
      </c>
      <c r="Z96" s="108">
        <f t="shared" ca="1" si="39"/>
        <v>0</v>
      </c>
      <c r="AA96" s="108">
        <f t="shared" ca="1" si="40"/>
        <v>0</v>
      </c>
      <c r="AB96" s="108">
        <f t="shared" ca="1" si="41"/>
        <v>0</v>
      </c>
      <c r="AC96" s="25">
        <f t="shared" ca="1" si="42"/>
        <v>0</v>
      </c>
    </row>
    <row r="97" spans="1:29" ht="14.1" hidden="1" customHeight="1" thickBot="1" x14ac:dyDescent="0.3">
      <c r="A97" s="3">
        <f t="shared" si="26"/>
        <v>2021</v>
      </c>
      <c r="B97" s="3" t="str">
        <f t="shared" si="43"/>
        <v>03 březen</v>
      </c>
      <c r="C97" s="4" t="str">
        <f t="shared" si="27"/>
        <v>březen</v>
      </c>
      <c r="D97" s="10">
        <f t="shared" ca="1" si="28"/>
        <v>0</v>
      </c>
      <c r="E97" s="10" t="str">
        <f t="shared" si="29"/>
        <v>čtvrtek</v>
      </c>
      <c r="F97" s="42" t="str">
        <f ca="1">IF(COUNTIF(List1!$U$4:$AF$16,$G97),"Svátek",TEXT($G97,"dddd"))</f>
        <v>čtvrtek</v>
      </c>
      <c r="G97" s="19">
        <v>44280</v>
      </c>
      <c r="H97" s="49"/>
      <c r="I97" s="50"/>
      <c r="J97" s="109"/>
      <c r="K97" s="110"/>
      <c r="L97" s="21">
        <f t="shared" si="30"/>
        <v>0</v>
      </c>
      <c r="M97" s="22">
        <f t="shared" si="24"/>
        <v>0</v>
      </c>
      <c r="N97" s="98"/>
      <c r="O97" s="101" t="str">
        <f t="shared" ca="1" si="25"/>
        <v/>
      </c>
      <c r="P97" s="41" t="str">
        <f t="shared" si="44"/>
        <v xml:space="preserve"> </v>
      </c>
      <c r="Q97" s="41" t="str">
        <f>IF(MONTH(G98)-MONTH(G97)&lt;&gt;0,SUBTOTAL(109,$P$14:$P$3665)," ")</f>
        <v xml:space="preserve"> </v>
      </c>
      <c r="R97" s="108">
        <f t="shared" ca="1" si="31"/>
        <v>0</v>
      </c>
      <c r="S97" s="25">
        <f t="shared" ca="1" si="32"/>
        <v>0</v>
      </c>
      <c r="T97" s="108">
        <f t="shared" ca="1" si="33"/>
        <v>0</v>
      </c>
      <c r="U97" s="163">
        <f t="shared" ca="1" si="34"/>
        <v>0</v>
      </c>
      <c r="V97" s="25">
        <f t="shared" ca="1" si="35"/>
        <v>0</v>
      </c>
      <c r="W97" s="25">
        <f t="shared" ca="1" si="36"/>
        <v>0</v>
      </c>
      <c r="X97" s="108">
        <f t="shared" ca="1" si="37"/>
        <v>0</v>
      </c>
      <c r="Y97" s="108">
        <f t="shared" ca="1" si="38"/>
        <v>0</v>
      </c>
      <c r="Z97" s="108">
        <f t="shared" ca="1" si="39"/>
        <v>0</v>
      </c>
      <c r="AA97" s="108">
        <f t="shared" ca="1" si="40"/>
        <v>0</v>
      </c>
      <c r="AB97" s="108">
        <f t="shared" ca="1" si="41"/>
        <v>0</v>
      </c>
      <c r="AC97" s="25">
        <f t="shared" ca="1" si="42"/>
        <v>0</v>
      </c>
    </row>
    <row r="98" spans="1:29" ht="14.1" hidden="1" customHeight="1" thickBot="1" x14ac:dyDescent="0.3">
      <c r="A98" s="3">
        <f t="shared" si="26"/>
        <v>2021</v>
      </c>
      <c r="B98" s="3" t="str">
        <f t="shared" si="43"/>
        <v>03 březen</v>
      </c>
      <c r="C98" s="4" t="str">
        <f t="shared" si="27"/>
        <v>březen</v>
      </c>
      <c r="D98" s="10">
        <f t="shared" ca="1" si="28"/>
        <v>0</v>
      </c>
      <c r="E98" s="10" t="str">
        <f t="shared" si="29"/>
        <v>pátek</v>
      </c>
      <c r="F98" s="42" t="str">
        <f ca="1">IF(COUNTIF(List1!$U$4:$AF$16,$G98),"Svátek",TEXT($G98,"dddd"))</f>
        <v>pátek</v>
      </c>
      <c r="G98" s="19">
        <v>44281</v>
      </c>
      <c r="H98" s="49"/>
      <c r="I98" s="50"/>
      <c r="J98" s="109"/>
      <c r="K98" s="110"/>
      <c r="L98" s="21">
        <f t="shared" si="30"/>
        <v>0</v>
      </c>
      <c r="M98" s="22">
        <f t="shared" si="24"/>
        <v>0</v>
      </c>
      <c r="N98" s="98"/>
      <c r="O98" s="101" t="str">
        <f t="shared" ca="1" si="25"/>
        <v/>
      </c>
      <c r="P98" s="41" t="str">
        <f t="shared" si="44"/>
        <v xml:space="preserve"> </v>
      </c>
      <c r="Q98" s="41" t="str">
        <f>IF(MONTH(G99)-MONTH(G98)&lt;&gt;0,SUBTOTAL(109,$P$14:$P$3665)," ")</f>
        <v xml:space="preserve"> </v>
      </c>
      <c r="R98" s="108">
        <f t="shared" ca="1" si="31"/>
        <v>0</v>
      </c>
      <c r="S98" s="25">
        <f t="shared" ca="1" si="32"/>
        <v>0</v>
      </c>
      <c r="T98" s="108">
        <f t="shared" ca="1" si="33"/>
        <v>0</v>
      </c>
      <c r="U98" s="163">
        <f t="shared" ca="1" si="34"/>
        <v>0</v>
      </c>
      <c r="V98" s="25">
        <f t="shared" ca="1" si="35"/>
        <v>0</v>
      </c>
      <c r="W98" s="25">
        <f t="shared" ca="1" si="36"/>
        <v>0</v>
      </c>
      <c r="X98" s="108">
        <f t="shared" ca="1" si="37"/>
        <v>0</v>
      </c>
      <c r="Y98" s="108">
        <f t="shared" ca="1" si="38"/>
        <v>0</v>
      </c>
      <c r="Z98" s="108">
        <f t="shared" ca="1" si="39"/>
        <v>0</v>
      </c>
      <c r="AA98" s="108">
        <f t="shared" ca="1" si="40"/>
        <v>0</v>
      </c>
      <c r="AB98" s="108">
        <f t="shared" ca="1" si="41"/>
        <v>0</v>
      </c>
      <c r="AC98" s="25">
        <f t="shared" ca="1" si="42"/>
        <v>0</v>
      </c>
    </row>
    <row r="99" spans="1:29" ht="14.1" hidden="1" customHeight="1" thickBot="1" x14ac:dyDescent="0.3">
      <c r="A99" s="3">
        <f t="shared" si="26"/>
        <v>2021</v>
      </c>
      <c r="B99" s="3" t="str">
        <f t="shared" si="43"/>
        <v>03 březen</v>
      </c>
      <c r="C99" s="4" t="str">
        <f t="shared" si="27"/>
        <v>březen</v>
      </c>
      <c r="D99" s="10">
        <f t="shared" ca="1" si="28"/>
        <v>0</v>
      </c>
      <c r="E99" s="10" t="str">
        <f t="shared" si="29"/>
        <v>sobota</v>
      </c>
      <c r="F99" s="42" t="str">
        <f ca="1">IF(COUNTIF(List1!$U$4:$AF$16,$G99),"Svátek",TEXT($G99,"dddd"))</f>
        <v>sobota</v>
      </c>
      <c r="G99" s="19">
        <v>44282</v>
      </c>
      <c r="H99" s="49"/>
      <c r="I99" s="50"/>
      <c r="J99" s="49"/>
      <c r="K99" s="50"/>
      <c r="L99" s="21">
        <f t="shared" si="30"/>
        <v>0</v>
      </c>
      <c r="M99" s="22">
        <f t="shared" si="24"/>
        <v>0</v>
      </c>
      <c r="N99" s="98"/>
      <c r="O99" s="101" t="str">
        <f t="shared" ca="1" si="25"/>
        <v/>
      </c>
      <c r="P99" s="41" t="str">
        <f t="shared" si="44"/>
        <v xml:space="preserve"> </v>
      </c>
      <c r="Q99" s="41" t="str">
        <f>IF(MONTH(G100)-MONTH(G99)&lt;&gt;0,SUBTOTAL(109,$P$14:$P$3665)," ")</f>
        <v xml:space="preserve"> </v>
      </c>
      <c r="R99" s="108">
        <f t="shared" ca="1" si="31"/>
        <v>0</v>
      </c>
      <c r="S99" s="25">
        <f t="shared" ca="1" si="32"/>
        <v>0</v>
      </c>
      <c r="T99" s="108">
        <f t="shared" ca="1" si="33"/>
        <v>0</v>
      </c>
      <c r="U99" s="163">
        <f t="shared" ca="1" si="34"/>
        <v>0</v>
      </c>
      <c r="V99" s="25">
        <f t="shared" ca="1" si="35"/>
        <v>0</v>
      </c>
      <c r="W99" s="25">
        <f t="shared" ca="1" si="36"/>
        <v>0</v>
      </c>
      <c r="X99" s="108">
        <f t="shared" ca="1" si="37"/>
        <v>0</v>
      </c>
      <c r="Y99" s="108">
        <f t="shared" ca="1" si="38"/>
        <v>0</v>
      </c>
      <c r="Z99" s="108">
        <f t="shared" ca="1" si="39"/>
        <v>0</v>
      </c>
      <c r="AA99" s="108">
        <f t="shared" ca="1" si="40"/>
        <v>0</v>
      </c>
      <c r="AB99" s="108">
        <f t="shared" ca="1" si="41"/>
        <v>0</v>
      </c>
      <c r="AC99" s="25">
        <f t="shared" ca="1" si="42"/>
        <v>0</v>
      </c>
    </row>
    <row r="100" spans="1:29" ht="14.1" hidden="1" customHeight="1" thickBot="1" x14ac:dyDescent="0.3">
      <c r="A100" s="3">
        <f t="shared" si="26"/>
        <v>2021</v>
      </c>
      <c r="B100" s="3" t="str">
        <f t="shared" si="43"/>
        <v>03 březen</v>
      </c>
      <c r="C100" s="4" t="str">
        <f t="shared" si="27"/>
        <v>březen</v>
      </c>
      <c r="D100" s="10">
        <f t="shared" ca="1" si="28"/>
        <v>0</v>
      </c>
      <c r="E100" s="10" t="str">
        <f t="shared" si="29"/>
        <v>neděle</v>
      </c>
      <c r="F100" s="42" t="str">
        <f ca="1">IF(COUNTIF(List1!$U$4:$AF$16,$G100),"Svátek",TEXT($G100,"dddd"))</f>
        <v>neděle</v>
      </c>
      <c r="G100" s="19">
        <v>44283</v>
      </c>
      <c r="H100" s="49"/>
      <c r="I100" s="50"/>
      <c r="J100" s="49"/>
      <c r="K100" s="50"/>
      <c r="L100" s="21">
        <f t="shared" si="30"/>
        <v>0</v>
      </c>
      <c r="M100" s="22">
        <f t="shared" si="24"/>
        <v>0</v>
      </c>
      <c r="N100" s="98"/>
      <c r="O100" s="101" t="str">
        <f t="shared" ca="1" si="25"/>
        <v/>
      </c>
      <c r="P100" s="41">
        <f t="shared" si="44"/>
        <v>0</v>
      </c>
      <c r="Q100" s="41" t="str">
        <f>IF(MONTH(G101)-MONTH(G100)&lt;&gt;0,SUBTOTAL(109,$P$14:$P$3665)," ")</f>
        <v xml:space="preserve"> </v>
      </c>
      <c r="R100" s="108">
        <f t="shared" ca="1" si="31"/>
        <v>0</v>
      </c>
      <c r="S100" s="25">
        <f t="shared" ca="1" si="32"/>
        <v>0</v>
      </c>
      <c r="T100" s="108">
        <f t="shared" ca="1" si="33"/>
        <v>0</v>
      </c>
      <c r="U100" s="163">
        <f t="shared" ca="1" si="34"/>
        <v>0</v>
      </c>
      <c r="V100" s="25">
        <f t="shared" ca="1" si="35"/>
        <v>0</v>
      </c>
      <c r="W100" s="25">
        <f t="shared" ca="1" si="36"/>
        <v>0</v>
      </c>
      <c r="X100" s="108">
        <f t="shared" ca="1" si="37"/>
        <v>0</v>
      </c>
      <c r="Y100" s="108">
        <f t="shared" ca="1" si="38"/>
        <v>0</v>
      </c>
      <c r="Z100" s="108">
        <f t="shared" ca="1" si="39"/>
        <v>0</v>
      </c>
      <c r="AA100" s="108">
        <f t="shared" ca="1" si="40"/>
        <v>0</v>
      </c>
      <c r="AB100" s="108">
        <f t="shared" ca="1" si="41"/>
        <v>0</v>
      </c>
      <c r="AC100" s="25">
        <f t="shared" ca="1" si="42"/>
        <v>0</v>
      </c>
    </row>
    <row r="101" spans="1:29" ht="14.1" hidden="1" customHeight="1" thickBot="1" x14ac:dyDescent="0.3">
      <c r="A101" s="3">
        <f t="shared" si="26"/>
        <v>2021</v>
      </c>
      <c r="B101" s="3" t="str">
        <f t="shared" si="43"/>
        <v>03 březen</v>
      </c>
      <c r="C101" s="4" t="str">
        <f t="shared" si="27"/>
        <v>březen</v>
      </c>
      <c r="D101" s="10">
        <f t="shared" ca="1" si="28"/>
        <v>0</v>
      </c>
      <c r="E101" s="10" t="str">
        <f t="shared" si="29"/>
        <v>pondělí</v>
      </c>
      <c r="F101" s="42" t="str">
        <f ca="1">IF(COUNTIF(List1!$U$4:$AF$16,$G101),"Svátek",TEXT($G101,"dddd"))</f>
        <v>pondělí</v>
      </c>
      <c r="G101" s="19">
        <v>44284</v>
      </c>
      <c r="H101" s="49"/>
      <c r="I101" s="50"/>
      <c r="J101" s="109"/>
      <c r="K101" s="110"/>
      <c r="L101" s="21">
        <f t="shared" si="30"/>
        <v>0</v>
      </c>
      <c r="M101" s="22">
        <f t="shared" si="24"/>
        <v>0</v>
      </c>
      <c r="N101" s="98"/>
      <c r="O101" s="101" t="str">
        <f t="shared" ca="1" si="25"/>
        <v/>
      </c>
      <c r="P101" s="41" t="str">
        <f t="shared" si="44"/>
        <v xml:space="preserve"> </v>
      </c>
      <c r="Q101" s="41" t="str">
        <f>IF(MONTH(G102)-MONTH(G101)&lt;&gt;0,SUBTOTAL(109,$P$14:$P$3665)," ")</f>
        <v xml:space="preserve"> </v>
      </c>
      <c r="R101" s="108">
        <f t="shared" ca="1" si="31"/>
        <v>0</v>
      </c>
      <c r="S101" s="25">
        <f t="shared" ca="1" si="32"/>
        <v>0</v>
      </c>
      <c r="T101" s="108">
        <f t="shared" ca="1" si="33"/>
        <v>0</v>
      </c>
      <c r="U101" s="163">
        <f t="shared" ca="1" si="34"/>
        <v>0</v>
      </c>
      <c r="V101" s="25">
        <f t="shared" ca="1" si="35"/>
        <v>0</v>
      </c>
      <c r="W101" s="25">
        <f t="shared" ca="1" si="36"/>
        <v>0</v>
      </c>
      <c r="X101" s="108">
        <f t="shared" ca="1" si="37"/>
        <v>0</v>
      </c>
      <c r="Y101" s="108">
        <f t="shared" ca="1" si="38"/>
        <v>0</v>
      </c>
      <c r="Z101" s="108">
        <f t="shared" ca="1" si="39"/>
        <v>0</v>
      </c>
      <c r="AA101" s="108">
        <f t="shared" ca="1" si="40"/>
        <v>0</v>
      </c>
      <c r="AB101" s="108">
        <f t="shared" ca="1" si="41"/>
        <v>0</v>
      </c>
      <c r="AC101" s="25">
        <f t="shared" ca="1" si="42"/>
        <v>0</v>
      </c>
    </row>
    <row r="102" spans="1:29" ht="14.1" hidden="1" customHeight="1" thickBot="1" x14ac:dyDescent="0.3">
      <c r="A102" s="3">
        <f t="shared" si="26"/>
        <v>2021</v>
      </c>
      <c r="B102" s="3" t="str">
        <f t="shared" si="43"/>
        <v>03 březen</v>
      </c>
      <c r="C102" s="4" t="str">
        <f t="shared" si="27"/>
        <v>březen</v>
      </c>
      <c r="D102" s="10">
        <f t="shared" ca="1" si="28"/>
        <v>0</v>
      </c>
      <c r="E102" s="10" t="str">
        <f t="shared" si="29"/>
        <v>úterý</v>
      </c>
      <c r="F102" s="42" t="str">
        <f ca="1">IF(COUNTIF(List1!$U$4:$AF$16,$G102),"Svátek",TEXT($G102,"dddd"))</f>
        <v>úterý</v>
      </c>
      <c r="G102" s="19">
        <v>44285</v>
      </c>
      <c r="H102" s="49"/>
      <c r="I102" s="50"/>
      <c r="J102" s="109"/>
      <c r="K102" s="110"/>
      <c r="L102" s="21">
        <f t="shared" si="30"/>
        <v>0</v>
      </c>
      <c r="M102" s="22">
        <f t="shared" ref="M102:M165" si="45">(I102-H102)-(K102-J102)</f>
        <v>0</v>
      </c>
      <c r="N102" s="98"/>
      <c r="O102" s="101" t="str">
        <f t="shared" ref="O102:O164" ca="1" si="46">IF(F102="Svátek","Svátek","")</f>
        <v/>
      </c>
      <c r="P102" s="41" t="str">
        <f t="shared" si="44"/>
        <v xml:space="preserve"> </v>
      </c>
      <c r="Q102" s="41" t="str">
        <f>IF(MONTH(G103)-MONTH(G102)&lt;&gt;0,SUBTOTAL(109,$P$14:$P$3665)," ")</f>
        <v xml:space="preserve"> </v>
      </c>
      <c r="R102" s="108">
        <f t="shared" ca="1" si="31"/>
        <v>0</v>
      </c>
      <c r="S102" s="25">
        <f t="shared" ca="1" si="32"/>
        <v>0</v>
      </c>
      <c r="T102" s="108">
        <f t="shared" ca="1" si="33"/>
        <v>0</v>
      </c>
      <c r="U102" s="163">
        <f t="shared" ca="1" si="34"/>
        <v>0</v>
      </c>
      <c r="V102" s="25">
        <f t="shared" ca="1" si="35"/>
        <v>0</v>
      </c>
      <c r="W102" s="25">
        <f t="shared" ca="1" si="36"/>
        <v>0</v>
      </c>
      <c r="X102" s="108">
        <f t="shared" ca="1" si="37"/>
        <v>0</v>
      </c>
      <c r="Y102" s="108">
        <f t="shared" ca="1" si="38"/>
        <v>0</v>
      </c>
      <c r="Z102" s="108">
        <f t="shared" ca="1" si="39"/>
        <v>0</v>
      </c>
      <c r="AA102" s="108">
        <f t="shared" ca="1" si="40"/>
        <v>0</v>
      </c>
      <c r="AB102" s="108">
        <f t="shared" ca="1" si="41"/>
        <v>0</v>
      </c>
      <c r="AC102" s="25">
        <f t="shared" ca="1" si="42"/>
        <v>0</v>
      </c>
    </row>
    <row r="103" spans="1:29" ht="14.1" hidden="1" customHeight="1" thickBot="1" x14ac:dyDescent="0.3">
      <c r="A103" s="3">
        <f t="shared" ref="A103:A166" si="47">YEAR(G103)</f>
        <v>2021</v>
      </c>
      <c r="B103" s="3" t="str">
        <f t="shared" si="43"/>
        <v>03 březen</v>
      </c>
      <c r="C103" s="4" t="str">
        <f t="shared" ref="C103:C166" si="48">TEXT(G103,"mmmm")</f>
        <v>březen</v>
      </c>
      <c r="D103" s="10">
        <f t="shared" ref="D103:D166" ca="1" si="49">IF(F103="Svátek",1,0)</f>
        <v>0</v>
      </c>
      <c r="E103" s="10" t="str">
        <f t="shared" ref="E103:E166" si="50">TEXT($G103,"dddd")</f>
        <v>středa</v>
      </c>
      <c r="F103" s="42" t="str">
        <f ca="1">IF(COUNTIF(List1!$U$4:$AF$16,$G103),"Svátek",TEXT($G103,"dddd"))</f>
        <v>středa</v>
      </c>
      <c r="G103" s="19">
        <v>44286</v>
      </c>
      <c r="H103" s="49"/>
      <c r="I103" s="50"/>
      <c r="J103" s="109"/>
      <c r="K103" s="110"/>
      <c r="L103" s="21">
        <f t="shared" ref="L103:L166" si="51">(I103-H103)-(K103-J103)</f>
        <v>0</v>
      </c>
      <c r="M103" s="22">
        <f t="shared" si="45"/>
        <v>0</v>
      </c>
      <c r="N103" s="98"/>
      <c r="O103" s="101" t="str">
        <f t="shared" ca="1" si="46"/>
        <v/>
      </c>
      <c r="P103" s="41">
        <f t="shared" si="44"/>
        <v>0</v>
      </c>
      <c r="Q103" s="41">
        <f>IF(MONTH(G104)-MONTH(G103)&lt;&gt;0,SUBTOTAL(109,$P$14:$P$3665)," ")</f>
        <v>0</v>
      </c>
      <c r="R103" s="108">
        <f t="shared" ref="R103:R166" ca="1" si="52">IF(AND(IF(O103="PC",1,0),OR((E103="pondělí"),E103="úterý",E103="středa",E103="čtvrtek",E103="pátek")),IF($R$3-L103&gt;0,$R$3-L103,0),0)</f>
        <v>0</v>
      </c>
      <c r="S103" s="25">
        <f t="shared" ref="S103:S166" ca="1" si="53">IF(AND(IF(F103="Svátek",1,0),OR(E103="pondělí",E103="úterý",E103="středa",E103="čtvrtek",E103="pátek"),IF(OR(O103="SC",O103="ŘD",O103="NV",O103="N",O103="OČR",O103="P",O103="O"),FALSE,TRUE)),1,0)</f>
        <v>0</v>
      </c>
      <c r="T103" s="108">
        <f t="shared" ref="T103:T166" ca="1" si="54">IF(AND(IF(O103="PMP",1,0),OR((E103="pondělí"),E103="úterý",E103="středa",E103="čtvrtek",E103="pátek")),IF($R$3-L103&gt;0,$R$3-L103,0),0)</f>
        <v>0</v>
      </c>
      <c r="U103" s="163">
        <f t="shared" ref="U103:U166" ca="1" si="55">IF(AND(IF(O103="1/2D",1,0),OR((E103="pondělí"),E103="úterý",E103="středa",E103="čtvrtek",E103="pátek")),1,0)</f>
        <v>0</v>
      </c>
      <c r="V103" s="25">
        <f t="shared" ref="V103:V166" ca="1" si="56">IF(AND(IF(O103="D",1,0),OR((E103="pondělí"),E103="úterý",E103="středa",E103="čtvrtek",E103="pátek")),1,0)</f>
        <v>0</v>
      </c>
      <c r="W103" s="25">
        <f t="shared" ref="W103:W166" ca="1" si="57">IF(AND(IF(O103="PN",1,0),OR((E103="pondělí"),E103="úterý",E103="středa",E103="čtvrtek",E103="pátek")),1,0)</f>
        <v>0</v>
      </c>
      <c r="X103" s="108">
        <f t="shared" ref="X103:X166" ca="1" si="58">IF(AND(IF(O103="NV",1,0),OR((E103="pondělí"),E103="úterý",E103="středa",E103="čtvrtek",E103="pátek")),IF($R$3-L103&gt;0,$R$3-L103,0),0)</f>
        <v>0</v>
      </c>
      <c r="Y103" s="108">
        <f t="shared" ref="Y103:Y166" ca="1" si="59">IF(AND(IF(O103="OČR",1,0),OR((E103="pondělí"),E103="úterý",E103="středa",E103="čtvrtek",E103="pátek")),IF($R$3-L103&gt;0,$R$3-L103,0),0)</f>
        <v>0</v>
      </c>
      <c r="Z103" s="108">
        <f t="shared" ref="Z103:Z166" ca="1" si="60">IF(AND(IF(O103="P",1,0),OR((E103="pondělí"),E103="úterý",E103="středa",E103="čtvrtek",E103="pátek")),IF($R$3-L103&gt;0,$R$3-L103,0),0)</f>
        <v>0</v>
      </c>
      <c r="AA103" s="108">
        <f t="shared" ref="AA103:AA166" ca="1" si="61">IF(AND(IF(O103="O",1,0),OR((E103="pondělí"),E103="úterý",E103="středa",E103="čtvrtek",E103="pátek")),IF($R$3-L103&gt;0,$R$3-L103,0),0)</f>
        <v>0</v>
      </c>
      <c r="AB103" s="108">
        <f t="shared" ref="AB103:AB166" ca="1" si="62">IF(AND(IF(O103="PZ",1,0),OR((E103="pondělí"),E103="úterý",E103="středa",E103="čtvrtek",E103="pátek")),IF($R$3-L103&gt;0,$R$3-L103,0),0)</f>
        <v>0</v>
      </c>
      <c r="AC103" s="25">
        <f t="shared" ref="AC103:AC166" ca="1" si="63">IF(AND(IF(F103="Svátek",1,0),OR(E103="pondělí",E103="úterý",E103="středa",E103="čtvrtek",E103="pátek")),1,0)</f>
        <v>0</v>
      </c>
    </row>
    <row r="104" spans="1:29" ht="14.1" hidden="1" customHeight="1" thickBot="1" x14ac:dyDescent="0.3">
      <c r="A104" s="3">
        <f t="shared" si="47"/>
        <v>2021</v>
      </c>
      <c r="B104" s="3" t="str">
        <f t="shared" ref="B104:B167" si="64">IF(C104="leden","01 leden",IF(C104="únor","02 únor",IF(C104="březen","03 březen",IF(C104="duben","04 duben",IF(C104="květen","05 květen",IF(C104="červen","06 červen",IF(C104="červenec","07 červenec",IF(C104="srpen","08 srpen",IF(C104="září","09 září",IF(C104="říjen","10 říjen",IF(C104="listopad","11 listopad",IF(C104="prosinec","12 prosinec",0))))))))))))</f>
        <v>04 duben</v>
      </c>
      <c r="C104" s="4" t="str">
        <f t="shared" si="48"/>
        <v>duben</v>
      </c>
      <c r="D104" s="10">
        <f t="shared" ca="1" si="49"/>
        <v>0</v>
      </c>
      <c r="E104" s="10" t="str">
        <f t="shared" si="50"/>
        <v>čtvrtek</v>
      </c>
      <c r="F104" s="42" t="str">
        <f ca="1">IF(COUNTIF(List1!$U$4:$AF$16,$G104),"Svátek",TEXT($G104,"dddd"))</f>
        <v>čtvrtek</v>
      </c>
      <c r="G104" s="19">
        <v>44287</v>
      </c>
      <c r="H104" s="49"/>
      <c r="I104" s="50"/>
      <c r="J104" s="109"/>
      <c r="K104" s="110"/>
      <c r="L104" s="21">
        <f t="shared" si="51"/>
        <v>0</v>
      </c>
      <c r="M104" s="22">
        <f t="shared" si="45"/>
        <v>0</v>
      </c>
      <c r="N104" s="98"/>
      <c r="O104" s="101" t="str">
        <f t="shared" ca="1" si="46"/>
        <v/>
      </c>
      <c r="P104" s="41" t="str">
        <f t="shared" si="44"/>
        <v xml:space="preserve"> </v>
      </c>
      <c r="Q104" s="41" t="str">
        <f>IF(MONTH(G105)-MONTH(G104)&lt;&gt;0,SUBTOTAL(109,$P$14:$P$3665)," ")</f>
        <v xml:space="preserve"> </v>
      </c>
      <c r="R104" s="108">
        <f t="shared" ca="1" si="52"/>
        <v>0</v>
      </c>
      <c r="S104" s="25">
        <f t="shared" ca="1" si="53"/>
        <v>0</v>
      </c>
      <c r="T104" s="108">
        <f t="shared" ca="1" si="54"/>
        <v>0</v>
      </c>
      <c r="U104" s="163">
        <f t="shared" ca="1" si="55"/>
        <v>0</v>
      </c>
      <c r="V104" s="25">
        <f t="shared" ca="1" si="56"/>
        <v>0</v>
      </c>
      <c r="W104" s="25">
        <f t="shared" ca="1" si="57"/>
        <v>0</v>
      </c>
      <c r="X104" s="108">
        <f t="shared" ca="1" si="58"/>
        <v>0</v>
      </c>
      <c r="Y104" s="108">
        <f t="shared" ca="1" si="59"/>
        <v>0</v>
      </c>
      <c r="Z104" s="108">
        <f t="shared" ca="1" si="60"/>
        <v>0</v>
      </c>
      <c r="AA104" s="108">
        <f t="shared" ca="1" si="61"/>
        <v>0</v>
      </c>
      <c r="AB104" s="108">
        <f t="shared" ca="1" si="62"/>
        <v>0</v>
      </c>
      <c r="AC104" s="25">
        <f t="shared" ca="1" si="63"/>
        <v>0</v>
      </c>
    </row>
    <row r="105" spans="1:29" ht="14.1" hidden="1" customHeight="1" thickBot="1" x14ac:dyDescent="0.3">
      <c r="A105" s="3">
        <f t="shared" si="47"/>
        <v>2021</v>
      </c>
      <c r="B105" s="3" t="str">
        <f t="shared" si="64"/>
        <v>04 duben</v>
      </c>
      <c r="C105" s="4" t="str">
        <f t="shared" si="48"/>
        <v>duben</v>
      </c>
      <c r="D105" s="10">
        <f t="shared" ca="1" si="49"/>
        <v>1</v>
      </c>
      <c r="E105" s="10" t="str">
        <f t="shared" si="50"/>
        <v>pátek</v>
      </c>
      <c r="F105" s="42" t="str">
        <f ca="1">IF(COUNTIF(List1!$U$4:$AF$16,$G105),"Svátek",TEXT($G105,"dddd"))</f>
        <v>Svátek</v>
      </c>
      <c r="G105" s="19">
        <v>44288</v>
      </c>
      <c r="H105" s="49"/>
      <c r="I105" s="50"/>
      <c r="J105" s="49"/>
      <c r="K105" s="50"/>
      <c r="L105" s="21">
        <f t="shared" si="51"/>
        <v>0</v>
      </c>
      <c r="M105" s="22">
        <f t="shared" si="45"/>
        <v>0</v>
      </c>
      <c r="N105" s="98"/>
      <c r="O105" s="101" t="str">
        <f t="shared" ca="1" si="46"/>
        <v>Svátek</v>
      </c>
      <c r="P105" s="41" t="str">
        <f t="shared" si="44"/>
        <v xml:space="preserve"> </v>
      </c>
      <c r="Q105" s="41" t="str">
        <f>IF(MONTH(G106)-MONTH(G105)&lt;&gt;0,SUBTOTAL(109,$P$14:$P$3665)," ")</f>
        <v xml:space="preserve"> </v>
      </c>
      <c r="R105" s="108">
        <f t="shared" ca="1" si="52"/>
        <v>0</v>
      </c>
      <c r="S105" s="25">
        <f t="shared" ca="1" si="53"/>
        <v>1</v>
      </c>
      <c r="T105" s="108">
        <f t="shared" ca="1" si="54"/>
        <v>0</v>
      </c>
      <c r="U105" s="163">
        <f t="shared" ca="1" si="55"/>
        <v>0</v>
      </c>
      <c r="V105" s="25">
        <f t="shared" ca="1" si="56"/>
        <v>0</v>
      </c>
      <c r="W105" s="25">
        <f t="shared" ca="1" si="57"/>
        <v>0</v>
      </c>
      <c r="X105" s="108">
        <f t="shared" ca="1" si="58"/>
        <v>0</v>
      </c>
      <c r="Y105" s="108">
        <f t="shared" ca="1" si="59"/>
        <v>0</v>
      </c>
      <c r="Z105" s="108">
        <f t="shared" ca="1" si="60"/>
        <v>0</v>
      </c>
      <c r="AA105" s="108">
        <f t="shared" ca="1" si="61"/>
        <v>0</v>
      </c>
      <c r="AB105" s="108">
        <f t="shared" ca="1" si="62"/>
        <v>0</v>
      </c>
      <c r="AC105" s="25">
        <f t="shared" ca="1" si="63"/>
        <v>1</v>
      </c>
    </row>
    <row r="106" spans="1:29" ht="14.1" hidden="1" customHeight="1" thickBot="1" x14ac:dyDescent="0.3">
      <c r="A106" s="3">
        <f t="shared" si="47"/>
        <v>2021</v>
      </c>
      <c r="B106" s="3" t="str">
        <f t="shared" si="64"/>
        <v>04 duben</v>
      </c>
      <c r="C106" s="4" t="str">
        <f t="shared" si="48"/>
        <v>duben</v>
      </c>
      <c r="D106" s="10">
        <f t="shared" ca="1" si="49"/>
        <v>0</v>
      </c>
      <c r="E106" s="10" t="str">
        <f t="shared" si="50"/>
        <v>sobota</v>
      </c>
      <c r="F106" s="42" t="str">
        <f ca="1">IF(COUNTIF(List1!$U$4:$AF$16,$G106),"Svátek",TEXT($G106,"dddd"))</f>
        <v>sobota</v>
      </c>
      <c r="G106" s="19">
        <v>44289</v>
      </c>
      <c r="H106" s="49"/>
      <c r="I106" s="50"/>
      <c r="J106" s="49"/>
      <c r="K106" s="50"/>
      <c r="L106" s="21">
        <f t="shared" si="51"/>
        <v>0</v>
      </c>
      <c r="M106" s="22">
        <f t="shared" si="45"/>
        <v>0</v>
      </c>
      <c r="N106" s="98"/>
      <c r="O106" s="101" t="str">
        <f t="shared" ca="1" si="46"/>
        <v/>
      </c>
      <c r="P106" s="41" t="str">
        <f t="shared" si="44"/>
        <v xml:space="preserve"> </v>
      </c>
      <c r="Q106" s="41" t="str">
        <f>IF(MONTH(G107)-MONTH(G106)&lt;&gt;0,SUBTOTAL(109,$P$14:$P$3665)," ")</f>
        <v xml:space="preserve"> </v>
      </c>
      <c r="R106" s="108">
        <f t="shared" ca="1" si="52"/>
        <v>0</v>
      </c>
      <c r="S106" s="25">
        <f t="shared" ca="1" si="53"/>
        <v>0</v>
      </c>
      <c r="T106" s="108">
        <f t="shared" ca="1" si="54"/>
        <v>0</v>
      </c>
      <c r="U106" s="163">
        <f t="shared" ca="1" si="55"/>
        <v>0</v>
      </c>
      <c r="V106" s="25">
        <f t="shared" ca="1" si="56"/>
        <v>0</v>
      </c>
      <c r="W106" s="25">
        <f t="shared" ca="1" si="57"/>
        <v>0</v>
      </c>
      <c r="X106" s="108">
        <f t="shared" ca="1" si="58"/>
        <v>0</v>
      </c>
      <c r="Y106" s="108">
        <f t="shared" ca="1" si="59"/>
        <v>0</v>
      </c>
      <c r="Z106" s="108">
        <f t="shared" ca="1" si="60"/>
        <v>0</v>
      </c>
      <c r="AA106" s="108">
        <f t="shared" ca="1" si="61"/>
        <v>0</v>
      </c>
      <c r="AB106" s="108">
        <f t="shared" ca="1" si="62"/>
        <v>0</v>
      </c>
      <c r="AC106" s="25">
        <f t="shared" ca="1" si="63"/>
        <v>0</v>
      </c>
    </row>
    <row r="107" spans="1:29" ht="14.1" hidden="1" customHeight="1" thickBot="1" x14ac:dyDescent="0.3">
      <c r="A107" s="3">
        <f t="shared" si="47"/>
        <v>2021</v>
      </c>
      <c r="B107" s="3" t="str">
        <f t="shared" si="64"/>
        <v>04 duben</v>
      </c>
      <c r="C107" s="4" t="str">
        <f t="shared" si="48"/>
        <v>duben</v>
      </c>
      <c r="D107" s="10">
        <f t="shared" ca="1" si="49"/>
        <v>0</v>
      </c>
      <c r="E107" s="10" t="str">
        <f t="shared" si="50"/>
        <v>neděle</v>
      </c>
      <c r="F107" s="42" t="str">
        <f ca="1">IF(COUNTIF(List1!$U$4:$AF$16,$G107),"Svátek",TEXT($G107,"dddd"))</f>
        <v>neděle</v>
      </c>
      <c r="G107" s="19">
        <v>44290</v>
      </c>
      <c r="H107" s="49"/>
      <c r="I107" s="50"/>
      <c r="J107" s="49"/>
      <c r="K107" s="50"/>
      <c r="L107" s="21">
        <f t="shared" si="51"/>
        <v>0</v>
      </c>
      <c r="M107" s="22">
        <f t="shared" si="45"/>
        <v>0</v>
      </c>
      <c r="N107" s="98"/>
      <c r="O107" s="101" t="str">
        <f t="shared" ca="1" si="46"/>
        <v/>
      </c>
      <c r="P107" s="41">
        <f t="shared" si="44"/>
        <v>0</v>
      </c>
      <c r="Q107" s="41" t="str">
        <f>IF(MONTH(G108)-MONTH(G107)&lt;&gt;0,SUBTOTAL(109,$P$14:$P$3665)," ")</f>
        <v xml:space="preserve"> </v>
      </c>
      <c r="R107" s="108">
        <f t="shared" ca="1" si="52"/>
        <v>0</v>
      </c>
      <c r="S107" s="25">
        <f t="shared" ca="1" si="53"/>
        <v>0</v>
      </c>
      <c r="T107" s="108">
        <f t="shared" ca="1" si="54"/>
        <v>0</v>
      </c>
      <c r="U107" s="163">
        <f t="shared" ca="1" si="55"/>
        <v>0</v>
      </c>
      <c r="V107" s="25">
        <f t="shared" ca="1" si="56"/>
        <v>0</v>
      </c>
      <c r="W107" s="25">
        <f t="shared" ca="1" si="57"/>
        <v>0</v>
      </c>
      <c r="X107" s="108">
        <f t="shared" ca="1" si="58"/>
        <v>0</v>
      </c>
      <c r="Y107" s="108">
        <f t="shared" ca="1" si="59"/>
        <v>0</v>
      </c>
      <c r="Z107" s="108">
        <f t="shared" ca="1" si="60"/>
        <v>0</v>
      </c>
      <c r="AA107" s="108">
        <f t="shared" ca="1" si="61"/>
        <v>0</v>
      </c>
      <c r="AB107" s="108">
        <f t="shared" ca="1" si="62"/>
        <v>0</v>
      </c>
      <c r="AC107" s="25">
        <f t="shared" ca="1" si="63"/>
        <v>0</v>
      </c>
    </row>
    <row r="108" spans="1:29" ht="14.1" hidden="1" customHeight="1" thickBot="1" x14ac:dyDescent="0.3">
      <c r="A108" s="3">
        <f t="shared" si="47"/>
        <v>2021</v>
      </c>
      <c r="B108" s="3" t="str">
        <f t="shared" si="64"/>
        <v>04 duben</v>
      </c>
      <c r="C108" s="4" t="str">
        <f t="shared" si="48"/>
        <v>duben</v>
      </c>
      <c r="D108" s="10">
        <f t="shared" ca="1" si="49"/>
        <v>1</v>
      </c>
      <c r="E108" s="10" t="str">
        <f t="shared" si="50"/>
        <v>pondělí</v>
      </c>
      <c r="F108" s="42" t="str">
        <f ca="1">IF(COUNTIF(List1!$U$4:$AF$16,$G108),"Svátek",TEXT($G108,"dddd"))</f>
        <v>Svátek</v>
      </c>
      <c r="G108" s="19">
        <v>44291</v>
      </c>
      <c r="H108" s="49"/>
      <c r="I108" s="50"/>
      <c r="J108" s="49"/>
      <c r="K108" s="50"/>
      <c r="L108" s="21">
        <f t="shared" si="51"/>
        <v>0</v>
      </c>
      <c r="M108" s="22">
        <f t="shared" si="45"/>
        <v>0</v>
      </c>
      <c r="N108" s="98"/>
      <c r="O108" s="101" t="str">
        <f t="shared" ca="1" si="46"/>
        <v>Svátek</v>
      </c>
      <c r="P108" s="41" t="str">
        <f t="shared" si="44"/>
        <v xml:space="preserve"> </v>
      </c>
      <c r="Q108" s="41" t="str">
        <f>IF(MONTH(G109)-MONTH(G108)&lt;&gt;0,SUBTOTAL(109,$P$14:$P$3665)," ")</f>
        <v xml:space="preserve"> </v>
      </c>
      <c r="R108" s="108">
        <f t="shared" ca="1" si="52"/>
        <v>0</v>
      </c>
      <c r="S108" s="25">
        <f t="shared" ca="1" si="53"/>
        <v>1</v>
      </c>
      <c r="T108" s="108">
        <f t="shared" ca="1" si="54"/>
        <v>0</v>
      </c>
      <c r="U108" s="163">
        <f t="shared" ca="1" si="55"/>
        <v>0</v>
      </c>
      <c r="V108" s="25">
        <f t="shared" ca="1" si="56"/>
        <v>0</v>
      </c>
      <c r="W108" s="25">
        <f t="shared" ca="1" si="57"/>
        <v>0</v>
      </c>
      <c r="X108" s="108">
        <f t="shared" ca="1" si="58"/>
        <v>0</v>
      </c>
      <c r="Y108" s="108">
        <f t="shared" ca="1" si="59"/>
        <v>0</v>
      </c>
      <c r="Z108" s="108">
        <f t="shared" ca="1" si="60"/>
        <v>0</v>
      </c>
      <c r="AA108" s="108">
        <f t="shared" ca="1" si="61"/>
        <v>0</v>
      </c>
      <c r="AB108" s="108">
        <f t="shared" ca="1" si="62"/>
        <v>0</v>
      </c>
      <c r="AC108" s="25">
        <f t="shared" ca="1" si="63"/>
        <v>1</v>
      </c>
    </row>
    <row r="109" spans="1:29" ht="14.1" hidden="1" customHeight="1" thickBot="1" x14ac:dyDescent="0.3">
      <c r="A109" s="3">
        <f t="shared" si="47"/>
        <v>2021</v>
      </c>
      <c r="B109" s="3" t="str">
        <f t="shared" si="64"/>
        <v>04 duben</v>
      </c>
      <c r="C109" s="4" t="str">
        <f t="shared" si="48"/>
        <v>duben</v>
      </c>
      <c r="D109" s="10">
        <f t="shared" ca="1" si="49"/>
        <v>0</v>
      </c>
      <c r="E109" s="10" t="str">
        <f t="shared" si="50"/>
        <v>úterý</v>
      </c>
      <c r="F109" s="42" t="str">
        <f ca="1">IF(COUNTIF(List1!$U$4:$AF$16,$G109),"Svátek",TEXT($G109,"dddd"))</f>
        <v>úterý</v>
      </c>
      <c r="G109" s="19">
        <v>44292</v>
      </c>
      <c r="H109" s="49"/>
      <c r="I109" s="50"/>
      <c r="J109" s="109"/>
      <c r="K109" s="110"/>
      <c r="L109" s="21">
        <f t="shared" si="51"/>
        <v>0</v>
      </c>
      <c r="M109" s="22">
        <f t="shared" si="45"/>
        <v>0</v>
      </c>
      <c r="N109" s="98"/>
      <c r="O109" s="101" t="str">
        <f t="shared" ca="1" si="46"/>
        <v/>
      </c>
      <c r="P109" s="41" t="str">
        <f t="shared" si="44"/>
        <v xml:space="preserve"> </v>
      </c>
      <c r="Q109" s="41" t="str">
        <f>IF(MONTH(G110)-MONTH(G109)&lt;&gt;0,SUBTOTAL(109,$P$14:$P$3665)," ")</f>
        <v xml:space="preserve"> </v>
      </c>
      <c r="R109" s="108">
        <f t="shared" ca="1" si="52"/>
        <v>0</v>
      </c>
      <c r="S109" s="25">
        <f t="shared" ca="1" si="53"/>
        <v>0</v>
      </c>
      <c r="T109" s="108">
        <f t="shared" ca="1" si="54"/>
        <v>0</v>
      </c>
      <c r="U109" s="163">
        <f t="shared" ca="1" si="55"/>
        <v>0</v>
      </c>
      <c r="V109" s="25">
        <f t="shared" ca="1" si="56"/>
        <v>0</v>
      </c>
      <c r="W109" s="25">
        <f t="shared" ca="1" si="57"/>
        <v>0</v>
      </c>
      <c r="X109" s="108">
        <f t="shared" ca="1" si="58"/>
        <v>0</v>
      </c>
      <c r="Y109" s="108">
        <f t="shared" ca="1" si="59"/>
        <v>0</v>
      </c>
      <c r="Z109" s="108">
        <f t="shared" ca="1" si="60"/>
        <v>0</v>
      </c>
      <c r="AA109" s="108">
        <f t="shared" ca="1" si="61"/>
        <v>0</v>
      </c>
      <c r="AB109" s="108">
        <f t="shared" ca="1" si="62"/>
        <v>0</v>
      </c>
      <c r="AC109" s="25">
        <f t="shared" ca="1" si="63"/>
        <v>0</v>
      </c>
    </row>
    <row r="110" spans="1:29" ht="14.1" hidden="1" customHeight="1" thickBot="1" x14ac:dyDescent="0.3">
      <c r="A110" s="3">
        <f t="shared" si="47"/>
        <v>2021</v>
      </c>
      <c r="B110" s="3" t="str">
        <f t="shared" si="64"/>
        <v>04 duben</v>
      </c>
      <c r="C110" s="4" t="str">
        <f t="shared" si="48"/>
        <v>duben</v>
      </c>
      <c r="D110" s="10">
        <f t="shared" ca="1" si="49"/>
        <v>0</v>
      </c>
      <c r="E110" s="10" t="str">
        <f t="shared" si="50"/>
        <v>středa</v>
      </c>
      <c r="F110" s="42" t="str">
        <f ca="1">IF(COUNTIF(List1!$U$4:$AF$16,$G110),"Svátek",TEXT($G110,"dddd"))</f>
        <v>středa</v>
      </c>
      <c r="G110" s="19">
        <v>44293</v>
      </c>
      <c r="H110" s="49"/>
      <c r="I110" s="50"/>
      <c r="J110" s="109"/>
      <c r="K110" s="110"/>
      <c r="L110" s="21">
        <f t="shared" si="51"/>
        <v>0</v>
      </c>
      <c r="M110" s="22">
        <f t="shared" si="45"/>
        <v>0</v>
      </c>
      <c r="N110" s="98"/>
      <c r="O110" s="101" t="str">
        <f t="shared" ca="1" si="46"/>
        <v/>
      </c>
      <c r="P110" s="41" t="str">
        <f t="shared" si="44"/>
        <v xml:space="preserve"> </v>
      </c>
      <c r="Q110" s="41" t="str">
        <f>IF(MONTH(G111)-MONTH(G110)&lt;&gt;0,SUBTOTAL(109,$P$14:$P$3665)," ")</f>
        <v xml:space="preserve"> </v>
      </c>
      <c r="R110" s="108">
        <f t="shared" ca="1" si="52"/>
        <v>0</v>
      </c>
      <c r="S110" s="25">
        <f t="shared" ca="1" si="53"/>
        <v>0</v>
      </c>
      <c r="T110" s="108">
        <f t="shared" ca="1" si="54"/>
        <v>0</v>
      </c>
      <c r="U110" s="163">
        <f t="shared" ca="1" si="55"/>
        <v>0</v>
      </c>
      <c r="V110" s="25">
        <f t="shared" ca="1" si="56"/>
        <v>0</v>
      </c>
      <c r="W110" s="25">
        <f t="shared" ca="1" si="57"/>
        <v>0</v>
      </c>
      <c r="X110" s="108">
        <f t="shared" ca="1" si="58"/>
        <v>0</v>
      </c>
      <c r="Y110" s="108">
        <f t="shared" ca="1" si="59"/>
        <v>0</v>
      </c>
      <c r="Z110" s="108">
        <f t="shared" ca="1" si="60"/>
        <v>0</v>
      </c>
      <c r="AA110" s="108">
        <f t="shared" ca="1" si="61"/>
        <v>0</v>
      </c>
      <c r="AB110" s="108">
        <f t="shared" ca="1" si="62"/>
        <v>0</v>
      </c>
      <c r="AC110" s="25">
        <f t="shared" ca="1" si="63"/>
        <v>0</v>
      </c>
    </row>
    <row r="111" spans="1:29" ht="14.1" hidden="1" customHeight="1" thickBot="1" x14ac:dyDescent="0.3">
      <c r="A111" s="3">
        <f t="shared" si="47"/>
        <v>2021</v>
      </c>
      <c r="B111" s="3" t="str">
        <f t="shared" si="64"/>
        <v>04 duben</v>
      </c>
      <c r="C111" s="4" t="str">
        <f t="shared" si="48"/>
        <v>duben</v>
      </c>
      <c r="D111" s="10">
        <f t="shared" ca="1" si="49"/>
        <v>0</v>
      </c>
      <c r="E111" s="10" t="str">
        <f t="shared" si="50"/>
        <v>čtvrtek</v>
      </c>
      <c r="F111" s="42" t="str">
        <f ca="1">IF(COUNTIF(List1!$U$4:$AF$16,$G111),"Svátek",TEXT($G111,"dddd"))</f>
        <v>čtvrtek</v>
      </c>
      <c r="G111" s="19">
        <v>44294</v>
      </c>
      <c r="H111" s="49"/>
      <c r="I111" s="50"/>
      <c r="J111" s="109"/>
      <c r="K111" s="110"/>
      <c r="L111" s="21">
        <f t="shared" si="51"/>
        <v>0</v>
      </c>
      <c r="M111" s="22">
        <f t="shared" si="45"/>
        <v>0</v>
      </c>
      <c r="N111" s="98"/>
      <c r="O111" s="101" t="str">
        <f t="shared" ca="1" si="46"/>
        <v/>
      </c>
      <c r="P111" s="41" t="str">
        <f t="shared" si="44"/>
        <v xml:space="preserve"> </v>
      </c>
      <c r="Q111" s="41" t="str">
        <f>IF(MONTH(G112)-MONTH(G111)&lt;&gt;0,SUBTOTAL(109,$P$14:$P$3665)," ")</f>
        <v xml:space="preserve"> </v>
      </c>
      <c r="R111" s="108">
        <f t="shared" ca="1" si="52"/>
        <v>0</v>
      </c>
      <c r="S111" s="25">
        <f t="shared" ca="1" si="53"/>
        <v>0</v>
      </c>
      <c r="T111" s="108">
        <f t="shared" ca="1" si="54"/>
        <v>0</v>
      </c>
      <c r="U111" s="163">
        <f t="shared" ca="1" si="55"/>
        <v>0</v>
      </c>
      <c r="V111" s="25">
        <f t="shared" ca="1" si="56"/>
        <v>0</v>
      </c>
      <c r="W111" s="25">
        <f t="shared" ca="1" si="57"/>
        <v>0</v>
      </c>
      <c r="X111" s="108">
        <f t="shared" ca="1" si="58"/>
        <v>0</v>
      </c>
      <c r="Y111" s="108">
        <f t="shared" ca="1" si="59"/>
        <v>0</v>
      </c>
      <c r="Z111" s="108">
        <f t="shared" ca="1" si="60"/>
        <v>0</v>
      </c>
      <c r="AA111" s="108">
        <f t="shared" ca="1" si="61"/>
        <v>0</v>
      </c>
      <c r="AB111" s="108">
        <f t="shared" ca="1" si="62"/>
        <v>0</v>
      </c>
      <c r="AC111" s="25">
        <f t="shared" ca="1" si="63"/>
        <v>0</v>
      </c>
    </row>
    <row r="112" spans="1:29" ht="14.1" hidden="1" customHeight="1" thickBot="1" x14ac:dyDescent="0.3">
      <c r="A112" s="3">
        <f t="shared" si="47"/>
        <v>2021</v>
      </c>
      <c r="B112" s="3" t="str">
        <f t="shared" si="64"/>
        <v>04 duben</v>
      </c>
      <c r="C112" s="4" t="str">
        <f t="shared" si="48"/>
        <v>duben</v>
      </c>
      <c r="D112" s="10">
        <f t="shared" ca="1" si="49"/>
        <v>0</v>
      </c>
      <c r="E112" s="10" t="str">
        <f t="shared" si="50"/>
        <v>pátek</v>
      </c>
      <c r="F112" s="42" t="str">
        <f ca="1">IF(COUNTIF(List1!$U$4:$AF$16,$G112),"Svátek",TEXT($G112,"dddd"))</f>
        <v>pátek</v>
      </c>
      <c r="G112" s="19">
        <v>44295</v>
      </c>
      <c r="H112" s="49"/>
      <c r="I112" s="50"/>
      <c r="J112" s="109"/>
      <c r="K112" s="110"/>
      <c r="L112" s="21">
        <f t="shared" si="51"/>
        <v>0</v>
      </c>
      <c r="M112" s="22">
        <f t="shared" si="45"/>
        <v>0</v>
      </c>
      <c r="N112" s="98"/>
      <c r="O112" s="101" t="str">
        <f t="shared" ca="1" si="46"/>
        <v/>
      </c>
      <c r="P112" s="41" t="str">
        <f t="shared" si="44"/>
        <v xml:space="preserve"> </v>
      </c>
      <c r="Q112" s="41" t="str">
        <f>IF(MONTH(G113)-MONTH(G112)&lt;&gt;0,SUBTOTAL(109,$P$14:$P$3665)," ")</f>
        <v xml:space="preserve"> </v>
      </c>
      <c r="R112" s="108">
        <f t="shared" ca="1" si="52"/>
        <v>0</v>
      </c>
      <c r="S112" s="25">
        <f t="shared" ca="1" si="53"/>
        <v>0</v>
      </c>
      <c r="T112" s="108">
        <f t="shared" ca="1" si="54"/>
        <v>0</v>
      </c>
      <c r="U112" s="163">
        <f t="shared" ca="1" si="55"/>
        <v>0</v>
      </c>
      <c r="V112" s="25">
        <f t="shared" ca="1" si="56"/>
        <v>0</v>
      </c>
      <c r="W112" s="25">
        <f t="shared" ca="1" si="57"/>
        <v>0</v>
      </c>
      <c r="X112" s="108">
        <f t="shared" ca="1" si="58"/>
        <v>0</v>
      </c>
      <c r="Y112" s="108">
        <f t="shared" ca="1" si="59"/>
        <v>0</v>
      </c>
      <c r="Z112" s="108">
        <f t="shared" ca="1" si="60"/>
        <v>0</v>
      </c>
      <c r="AA112" s="108">
        <f t="shared" ca="1" si="61"/>
        <v>0</v>
      </c>
      <c r="AB112" s="108">
        <f t="shared" ca="1" si="62"/>
        <v>0</v>
      </c>
      <c r="AC112" s="25">
        <f t="shared" ca="1" si="63"/>
        <v>0</v>
      </c>
    </row>
    <row r="113" spans="1:29" ht="14.1" hidden="1" customHeight="1" thickBot="1" x14ac:dyDescent="0.3">
      <c r="A113" s="3">
        <f t="shared" si="47"/>
        <v>2021</v>
      </c>
      <c r="B113" s="3" t="str">
        <f t="shared" si="64"/>
        <v>04 duben</v>
      </c>
      <c r="C113" s="4" t="str">
        <f t="shared" si="48"/>
        <v>duben</v>
      </c>
      <c r="D113" s="10">
        <f t="shared" ca="1" si="49"/>
        <v>0</v>
      </c>
      <c r="E113" s="10" t="str">
        <f t="shared" si="50"/>
        <v>sobota</v>
      </c>
      <c r="F113" s="42" t="str">
        <f ca="1">IF(COUNTIF(List1!$U$4:$AF$16,$G113),"Svátek",TEXT($G113,"dddd"))</f>
        <v>sobota</v>
      </c>
      <c r="G113" s="19">
        <v>44296</v>
      </c>
      <c r="H113" s="49"/>
      <c r="I113" s="50"/>
      <c r="J113" s="109"/>
      <c r="K113" s="110"/>
      <c r="L113" s="21">
        <f t="shared" si="51"/>
        <v>0</v>
      </c>
      <c r="M113" s="22">
        <f t="shared" si="45"/>
        <v>0</v>
      </c>
      <c r="N113" s="98"/>
      <c r="O113" s="101" t="str">
        <f t="shared" ca="1" si="46"/>
        <v/>
      </c>
      <c r="P113" s="41" t="str">
        <f t="shared" si="44"/>
        <v xml:space="preserve"> </v>
      </c>
      <c r="Q113" s="41" t="str">
        <f>IF(MONTH(G114)-MONTH(G113)&lt;&gt;0,SUBTOTAL(109,$P$14:$P$3665)," ")</f>
        <v xml:space="preserve"> </v>
      </c>
      <c r="R113" s="108">
        <f t="shared" ca="1" si="52"/>
        <v>0</v>
      </c>
      <c r="S113" s="25">
        <f t="shared" ca="1" si="53"/>
        <v>0</v>
      </c>
      <c r="T113" s="108">
        <f t="shared" ca="1" si="54"/>
        <v>0</v>
      </c>
      <c r="U113" s="163">
        <f t="shared" ca="1" si="55"/>
        <v>0</v>
      </c>
      <c r="V113" s="25">
        <f t="shared" ca="1" si="56"/>
        <v>0</v>
      </c>
      <c r="W113" s="25">
        <f t="shared" ca="1" si="57"/>
        <v>0</v>
      </c>
      <c r="X113" s="108">
        <f t="shared" ca="1" si="58"/>
        <v>0</v>
      </c>
      <c r="Y113" s="108">
        <f t="shared" ca="1" si="59"/>
        <v>0</v>
      </c>
      <c r="Z113" s="108">
        <f t="shared" ca="1" si="60"/>
        <v>0</v>
      </c>
      <c r="AA113" s="108">
        <f t="shared" ca="1" si="61"/>
        <v>0</v>
      </c>
      <c r="AB113" s="108">
        <f t="shared" ca="1" si="62"/>
        <v>0</v>
      </c>
      <c r="AC113" s="25">
        <f t="shared" ca="1" si="63"/>
        <v>0</v>
      </c>
    </row>
    <row r="114" spans="1:29" ht="14.1" hidden="1" customHeight="1" thickBot="1" x14ac:dyDescent="0.3">
      <c r="A114" s="3">
        <f t="shared" si="47"/>
        <v>2021</v>
      </c>
      <c r="B114" s="3" t="str">
        <f t="shared" si="64"/>
        <v>04 duben</v>
      </c>
      <c r="C114" s="4" t="str">
        <f t="shared" si="48"/>
        <v>duben</v>
      </c>
      <c r="D114" s="10">
        <f t="shared" ca="1" si="49"/>
        <v>0</v>
      </c>
      <c r="E114" s="10" t="str">
        <f t="shared" si="50"/>
        <v>neděle</v>
      </c>
      <c r="F114" s="42" t="str">
        <f ca="1">IF(COUNTIF(List1!$U$4:$AF$16,$G114),"Svátek",TEXT($G114,"dddd"))</f>
        <v>neděle</v>
      </c>
      <c r="G114" s="19">
        <v>44297</v>
      </c>
      <c r="H114" s="49"/>
      <c r="I114" s="50"/>
      <c r="J114" s="49"/>
      <c r="K114" s="50"/>
      <c r="L114" s="21">
        <f t="shared" si="51"/>
        <v>0</v>
      </c>
      <c r="M114" s="22">
        <f t="shared" si="45"/>
        <v>0</v>
      </c>
      <c r="N114" s="98"/>
      <c r="O114" s="101" t="str">
        <f t="shared" ca="1" si="46"/>
        <v/>
      </c>
      <c r="P114" s="41">
        <f t="shared" si="44"/>
        <v>0</v>
      </c>
      <c r="Q114" s="41" t="str">
        <f>IF(MONTH(G115)-MONTH(G114)&lt;&gt;0,SUBTOTAL(109,$P$14:$P$3665)," ")</f>
        <v xml:space="preserve"> </v>
      </c>
      <c r="R114" s="108">
        <f t="shared" ca="1" si="52"/>
        <v>0</v>
      </c>
      <c r="S114" s="25">
        <f t="shared" ca="1" si="53"/>
        <v>0</v>
      </c>
      <c r="T114" s="108">
        <f t="shared" ca="1" si="54"/>
        <v>0</v>
      </c>
      <c r="U114" s="163">
        <f t="shared" ca="1" si="55"/>
        <v>0</v>
      </c>
      <c r="V114" s="25">
        <f t="shared" ca="1" si="56"/>
        <v>0</v>
      </c>
      <c r="W114" s="25">
        <f t="shared" ca="1" si="57"/>
        <v>0</v>
      </c>
      <c r="X114" s="108">
        <f t="shared" ca="1" si="58"/>
        <v>0</v>
      </c>
      <c r="Y114" s="108">
        <f t="shared" ca="1" si="59"/>
        <v>0</v>
      </c>
      <c r="Z114" s="108">
        <f t="shared" ca="1" si="60"/>
        <v>0</v>
      </c>
      <c r="AA114" s="108">
        <f t="shared" ca="1" si="61"/>
        <v>0</v>
      </c>
      <c r="AB114" s="108">
        <f t="shared" ca="1" si="62"/>
        <v>0</v>
      </c>
      <c r="AC114" s="25">
        <f t="shared" ca="1" si="63"/>
        <v>0</v>
      </c>
    </row>
    <row r="115" spans="1:29" ht="14.1" hidden="1" customHeight="1" thickBot="1" x14ac:dyDescent="0.3">
      <c r="A115" s="3">
        <f t="shared" si="47"/>
        <v>2021</v>
      </c>
      <c r="B115" s="3" t="str">
        <f t="shared" si="64"/>
        <v>04 duben</v>
      </c>
      <c r="C115" s="4" t="str">
        <f t="shared" si="48"/>
        <v>duben</v>
      </c>
      <c r="D115" s="10">
        <f t="shared" ca="1" si="49"/>
        <v>0</v>
      </c>
      <c r="E115" s="10" t="str">
        <f t="shared" si="50"/>
        <v>pondělí</v>
      </c>
      <c r="F115" s="42" t="str">
        <f ca="1">IF(COUNTIF(List1!$U$4:$AF$16,$G115),"Svátek",TEXT($G115,"dddd"))</f>
        <v>pondělí</v>
      </c>
      <c r="G115" s="19">
        <v>44298</v>
      </c>
      <c r="H115" s="49"/>
      <c r="I115" s="50"/>
      <c r="J115" s="109"/>
      <c r="K115" s="110"/>
      <c r="L115" s="21">
        <f t="shared" si="51"/>
        <v>0</v>
      </c>
      <c r="M115" s="22">
        <f t="shared" si="45"/>
        <v>0</v>
      </c>
      <c r="N115" s="98"/>
      <c r="O115" s="101" t="str">
        <f t="shared" ca="1" si="46"/>
        <v/>
      </c>
      <c r="P115" s="41" t="str">
        <f t="shared" si="44"/>
        <v xml:space="preserve"> </v>
      </c>
      <c r="Q115" s="41" t="str">
        <f>IF(MONTH(G116)-MONTH(G115)&lt;&gt;0,SUBTOTAL(109,$P$14:$P$3665)," ")</f>
        <v xml:space="preserve"> </v>
      </c>
      <c r="R115" s="108">
        <f t="shared" ca="1" si="52"/>
        <v>0</v>
      </c>
      <c r="S115" s="25">
        <f t="shared" ca="1" si="53"/>
        <v>0</v>
      </c>
      <c r="T115" s="108">
        <f t="shared" ca="1" si="54"/>
        <v>0</v>
      </c>
      <c r="U115" s="163">
        <f t="shared" ca="1" si="55"/>
        <v>0</v>
      </c>
      <c r="V115" s="25">
        <f t="shared" ca="1" si="56"/>
        <v>0</v>
      </c>
      <c r="W115" s="25">
        <f t="shared" ca="1" si="57"/>
        <v>0</v>
      </c>
      <c r="X115" s="108">
        <f t="shared" ca="1" si="58"/>
        <v>0</v>
      </c>
      <c r="Y115" s="108">
        <f t="shared" ca="1" si="59"/>
        <v>0</v>
      </c>
      <c r="Z115" s="108">
        <f t="shared" ca="1" si="60"/>
        <v>0</v>
      </c>
      <c r="AA115" s="108">
        <f t="shared" ca="1" si="61"/>
        <v>0</v>
      </c>
      <c r="AB115" s="108">
        <f t="shared" ca="1" si="62"/>
        <v>0</v>
      </c>
      <c r="AC115" s="25">
        <f t="shared" ca="1" si="63"/>
        <v>0</v>
      </c>
    </row>
    <row r="116" spans="1:29" ht="14.1" hidden="1" customHeight="1" thickBot="1" x14ac:dyDescent="0.3">
      <c r="A116" s="3">
        <f t="shared" si="47"/>
        <v>2021</v>
      </c>
      <c r="B116" s="3" t="str">
        <f t="shared" si="64"/>
        <v>04 duben</v>
      </c>
      <c r="C116" s="4" t="str">
        <f t="shared" si="48"/>
        <v>duben</v>
      </c>
      <c r="D116" s="10">
        <f t="shared" ca="1" si="49"/>
        <v>0</v>
      </c>
      <c r="E116" s="10" t="str">
        <f t="shared" si="50"/>
        <v>úterý</v>
      </c>
      <c r="F116" s="42" t="str">
        <f ca="1">IF(COUNTIF(List1!$U$4:$AF$16,$G116),"Svátek",TEXT($G116,"dddd"))</f>
        <v>úterý</v>
      </c>
      <c r="G116" s="19">
        <v>44299</v>
      </c>
      <c r="H116" s="49"/>
      <c r="I116" s="50"/>
      <c r="J116" s="109"/>
      <c r="K116" s="110"/>
      <c r="L116" s="21">
        <f t="shared" si="51"/>
        <v>0</v>
      </c>
      <c r="M116" s="22">
        <f t="shared" si="45"/>
        <v>0</v>
      </c>
      <c r="N116" s="98"/>
      <c r="O116" s="101" t="str">
        <f t="shared" ca="1" si="46"/>
        <v/>
      </c>
      <c r="P116" s="41" t="str">
        <f t="shared" si="44"/>
        <v xml:space="preserve"> </v>
      </c>
      <c r="Q116" s="41" t="str">
        <f>IF(MONTH(G117)-MONTH(G116)&lt;&gt;0,SUBTOTAL(109,$P$14:$P$3665)," ")</f>
        <v xml:space="preserve"> </v>
      </c>
      <c r="R116" s="108">
        <f t="shared" ca="1" si="52"/>
        <v>0</v>
      </c>
      <c r="S116" s="25">
        <f t="shared" ca="1" si="53"/>
        <v>0</v>
      </c>
      <c r="T116" s="108">
        <f t="shared" ca="1" si="54"/>
        <v>0</v>
      </c>
      <c r="U116" s="163">
        <f t="shared" ca="1" si="55"/>
        <v>0</v>
      </c>
      <c r="V116" s="25">
        <f t="shared" ca="1" si="56"/>
        <v>0</v>
      </c>
      <c r="W116" s="25">
        <f t="shared" ca="1" si="57"/>
        <v>0</v>
      </c>
      <c r="X116" s="108">
        <f t="shared" ca="1" si="58"/>
        <v>0</v>
      </c>
      <c r="Y116" s="108">
        <f t="shared" ca="1" si="59"/>
        <v>0</v>
      </c>
      <c r="Z116" s="108">
        <f t="shared" ca="1" si="60"/>
        <v>0</v>
      </c>
      <c r="AA116" s="108">
        <f t="shared" ca="1" si="61"/>
        <v>0</v>
      </c>
      <c r="AB116" s="108">
        <f t="shared" ca="1" si="62"/>
        <v>0</v>
      </c>
      <c r="AC116" s="25">
        <f t="shared" ca="1" si="63"/>
        <v>0</v>
      </c>
    </row>
    <row r="117" spans="1:29" ht="14.1" hidden="1" customHeight="1" thickBot="1" x14ac:dyDescent="0.3">
      <c r="A117" s="3">
        <f t="shared" si="47"/>
        <v>2021</v>
      </c>
      <c r="B117" s="3" t="str">
        <f t="shared" si="64"/>
        <v>04 duben</v>
      </c>
      <c r="C117" s="4" t="str">
        <f t="shared" si="48"/>
        <v>duben</v>
      </c>
      <c r="D117" s="10">
        <f t="shared" ca="1" si="49"/>
        <v>0</v>
      </c>
      <c r="E117" s="10" t="str">
        <f t="shared" si="50"/>
        <v>středa</v>
      </c>
      <c r="F117" s="42" t="str">
        <f ca="1">IF(COUNTIF(List1!$U$4:$AF$16,$G117),"Svátek",TEXT($G117,"dddd"))</f>
        <v>středa</v>
      </c>
      <c r="G117" s="19">
        <v>44300</v>
      </c>
      <c r="H117" s="49"/>
      <c r="I117" s="50"/>
      <c r="J117" s="109"/>
      <c r="K117" s="110"/>
      <c r="L117" s="21">
        <f t="shared" si="51"/>
        <v>0</v>
      </c>
      <c r="M117" s="22">
        <f t="shared" si="45"/>
        <v>0</v>
      </c>
      <c r="N117" s="98"/>
      <c r="O117" s="101" t="str">
        <f t="shared" ca="1" si="46"/>
        <v/>
      </c>
      <c r="P117" s="41" t="str">
        <f t="shared" si="44"/>
        <v xml:space="preserve"> </v>
      </c>
      <c r="Q117" s="41" t="str">
        <f>IF(MONTH(G118)-MONTH(G117)&lt;&gt;0,SUBTOTAL(109,$P$14:$P$3665)," ")</f>
        <v xml:space="preserve"> </v>
      </c>
      <c r="R117" s="108">
        <f t="shared" ca="1" si="52"/>
        <v>0</v>
      </c>
      <c r="S117" s="25">
        <f t="shared" ca="1" si="53"/>
        <v>0</v>
      </c>
      <c r="T117" s="108">
        <f t="shared" ca="1" si="54"/>
        <v>0</v>
      </c>
      <c r="U117" s="163">
        <f t="shared" ca="1" si="55"/>
        <v>0</v>
      </c>
      <c r="V117" s="25">
        <f t="shared" ca="1" si="56"/>
        <v>0</v>
      </c>
      <c r="W117" s="25">
        <f t="shared" ca="1" si="57"/>
        <v>0</v>
      </c>
      <c r="X117" s="108">
        <f t="shared" ca="1" si="58"/>
        <v>0</v>
      </c>
      <c r="Y117" s="108">
        <f t="shared" ca="1" si="59"/>
        <v>0</v>
      </c>
      <c r="Z117" s="108">
        <f t="shared" ca="1" si="60"/>
        <v>0</v>
      </c>
      <c r="AA117" s="108">
        <f t="shared" ca="1" si="61"/>
        <v>0</v>
      </c>
      <c r="AB117" s="108">
        <f t="shared" ca="1" si="62"/>
        <v>0</v>
      </c>
      <c r="AC117" s="25">
        <f t="shared" ca="1" si="63"/>
        <v>0</v>
      </c>
    </row>
    <row r="118" spans="1:29" ht="14.1" hidden="1" customHeight="1" thickBot="1" x14ac:dyDescent="0.3">
      <c r="A118" s="3">
        <f t="shared" si="47"/>
        <v>2021</v>
      </c>
      <c r="B118" s="3" t="str">
        <f t="shared" si="64"/>
        <v>04 duben</v>
      </c>
      <c r="C118" s="4" t="str">
        <f t="shared" si="48"/>
        <v>duben</v>
      </c>
      <c r="D118" s="10">
        <f t="shared" ca="1" si="49"/>
        <v>0</v>
      </c>
      <c r="E118" s="10" t="str">
        <f t="shared" si="50"/>
        <v>čtvrtek</v>
      </c>
      <c r="F118" s="42" t="str">
        <f ca="1">IF(COUNTIF(List1!$U$4:$AF$16,$G118),"Svátek",TEXT($G118,"dddd"))</f>
        <v>čtvrtek</v>
      </c>
      <c r="G118" s="19">
        <v>44301</v>
      </c>
      <c r="H118" s="49"/>
      <c r="I118" s="50"/>
      <c r="J118" s="109"/>
      <c r="K118" s="110"/>
      <c r="L118" s="21">
        <f t="shared" si="51"/>
        <v>0</v>
      </c>
      <c r="M118" s="22">
        <f t="shared" si="45"/>
        <v>0</v>
      </c>
      <c r="N118" s="98"/>
      <c r="O118" s="101" t="str">
        <f t="shared" ca="1" si="46"/>
        <v/>
      </c>
      <c r="P118" s="41" t="str">
        <f t="shared" si="44"/>
        <v xml:space="preserve"> </v>
      </c>
      <c r="Q118" s="41" t="str">
        <f>IF(MONTH(G119)-MONTH(G118)&lt;&gt;0,SUBTOTAL(109,$P$14:$P$3665)," ")</f>
        <v xml:space="preserve"> </v>
      </c>
      <c r="R118" s="108">
        <f t="shared" ca="1" si="52"/>
        <v>0</v>
      </c>
      <c r="S118" s="25">
        <f t="shared" ca="1" si="53"/>
        <v>0</v>
      </c>
      <c r="T118" s="108">
        <f t="shared" ca="1" si="54"/>
        <v>0</v>
      </c>
      <c r="U118" s="163">
        <f t="shared" ca="1" si="55"/>
        <v>0</v>
      </c>
      <c r="V118" s="25">
        <f t="shared" ca="1" si="56"/>
        <v>0</v>
      </c>
      <c r="W118" s="25">
        <f t="shared" ca="1" si="57"/>
        <v>0</v>
      </c>
      <c r="X118" s="108">
        <f t="shared" ca="1" si="58"/>
        <v>0</v>
      </c>
      <c r="Y118" s="108">
        <f t="shared" ca="1" si="59"/>
        <v>0</v>
      </c>
      <c r="Z118" s="108">
        <f t="shared" ca="1" si="60"/>
        <v>0</v>
      </c>
      <c r="AA118" s="108">
        <f t="shared" ca="1" si="61"/>
        <v>0</v>
      </c>
      <c r="AB118" s="108">
        <f t="shared" ca="1" si="62"/>
        <v>0</v>
      </c>
      <c r="AC118" s="25">
        <f t="shared" ca="1" si="63"/>
        <v>0</v>
      </c>
    </row>
    <row r="119" spans="1:29" ht="14.1" hidden="1" customHeight="1" thickBot="1" x14ac:dyDescent="0.3">
      <c r="A119" s="3">
        <f t="shared" si="47"/>
        <v>2021</v>
      </c>
      <c r="B119" s="3" t="str">
        <f t="shared" si="64"/>
        <v>04 duben</v>
      </c>
      <c r="C119" s="4" t="str">
        <f t="shared" si="48"/>
        <v>duben</v>
      </c>
      <c r="D119" s="10">
        <f t="shared" ca="1" si="49"/>
        <v>0</v>
      </c>
      <c r="E119" s="10" t="str">
        <f t="shared" si="50"/>
        <v>pátek</v>
      </c>
      <c r="F119" s="42" t="str">
        <f ca="1">IF(COUNTIF(List1!$U$4:$AF$16,$G119),"Svátek",TEXT($G119,"dddd"))</f>
        <v>pátek</v>
      </c>
      <c r="G119" s="19">
        <v>44302</v>
      </c>
      <c r="H119" s="49"/>
      <c r="I119" s="50"/>
      <c r="J119" s="109"/>
      <c r="K119" s="110"/>
      <c r="L119" s="21">
        <f t="shared" si="51"/>
        <v>0</v>
      </c>
      <c r="M119" s="22">
        <f t="shared" si="45"/>
        <v>0</v>
      </c>
      <c r="N119" s="98"/>
      <c r="O119" s="101" t="str">
        <f t="shared" ca="1" si="46"/>
        <v/>
      </c>
      <c r="P119" s="41" t="str">
        <f t="shared" si="44"/>
        <v xml:space="preserve"> </v>
      </c>
      <c r="Q119" s="41" t="str">
        <f>IF(MONTH(G120)-MONTH(G119)&lt;&gt;0,SUBTOTAL(109,$P$14:$P$3665)," ")</f>
        <v xml:space="preserve"> </v>
      </c>
      <c r="R119" s="108">
        <f t="shared" ca="1" si="52"/>
        <v>0</v>
      </c>
      <c r="S119" s="25">
        <f t="shared" ca="1" si="53"/>
        <v>0</v>
      </c>
      <c r="T119" s="108">
        <f t="shared" ca="1" si="54"/>
        <v>0</v>
      </c>
      <c r="U119" s="163">
        <f t="shared" ca="1" si="55"/>
        <v>0</v>
      </c>
      <c r="V119" s="25">
        <f t="shared" ca="1" si="56"/>
        <v>0</v>
      </c>
      <c r="W119" s="25">
        <f t="shared" ca="1" si="57"/>
        <v>0</v>
      </c>
      <c r="X119" s="108">
        <f t="shared" ca="1" si="58"/>
        <v>0</v>
      </c>
      <c r="Y119" s="108">
        <f t="shared" ca="1" si="59"/>
        <v>0</v>
      </c>
      <c r="Z119" s="108">
        <f t="shared" ca="1" si="60"/>
        <v>0</v>
      </c>
      <c r="AA119" s="108">
        <f t="shared" ca="1" si="61"/>
        <v>0</v>
      </c>
      <c r="AB119" s="108">
        <f t="shared" ca="1" si="62"/>
        <v>0</v>
      </c>
      <c r="AC119" s="25">
        <f t="shared" ca="1" si="63"/>
        <v>0</v>
      </c>
    </row>
    <row r="120" spans="1:29" ht="14.1" hidden="1" customHeight="1" thickBot="1" x14ac:dyDescent="0.3">
      <c r="A120" s="3">
        <f t="shared" si="47"/>
        <v>2021</v>
      </c>
      <c r="B120" s="3" t="str">
        <f t="shared" si="64"/>
        <v>04 duben</v>
      </c>
      <c r="C120" s="4" t="str">
        <f t="shared" si="48"/>
        <v>duben</v>
      </c>
      <c r="D120" s="10">
        <f t="shared" ca="1" si="49"/>
        <v>0</v>
      </c>
      <c r="E120" s="10" t="str">
        <f t="shared" si="50"/>
        <v>sobota</v>
      </c>
      <c r="F120" s="42" t="str">
        <f ca="1">IF(COUNTIF(List1!$U$4:$AF$16,$G120),"Svátek",TEXT($G120,"dddd"))</f>
        <v>sobota</v>
      </c>
      <c r="G120" s="19">
        <v>44303</v>
      </c>
      <c r="H120" s="49"/>
      <c r="I120" s="50"/>
      <c r="J120" s="49"/>
      <c r="K120" s="50"/>
      <c r="L120" s="21">
        <f t="shared" si="51"/>
        <v>0</v>
      </c>
      <c r="M120" s="22">
        <f t="shared" si="45"/>
        <v>0</v>
      </c>
      <c r="N120" s="98"/>
      <c r="O120" s="101" t="str">
        <f t="shared" ca="1" si="46"/>
        <v/>
      </c>
      <c r="P120" s="41" t="str">
        <f t="shared" si="44"/>
        <v xml:space="preserve"> </v>
      </c>
      <c r="Q120" s="41" t="str">
        <f>IF(MONTH(G121)-MONTH(G120)&lt;&gt;0,SUBTOTAL(109,$P$14:$P$3665)," ")</f>
        <v xml:space="preserve"> </v>
      </c>
      <c r="R120" s="108">
        <f t="shared" ca="1" si="52"/>
        <v>0</v>
      </c>
      <c r="S120" s="25">
        <f t="shared" ca="1" si="53"/>
        <v>0</v>
      </c>
      <c r="T120" s="108">
        <f t="shared" ca="1" si="54"/>
        <v>0</v>
      </c>
      <c r="U120" s="163">
        <f t="shared" ca="1" si="55"/>
        <v>0</v>
      </c>
      <c r="V120" s="25">
        <f t="shared" ca="1" si="56"/>
        <v>0</v>
      </c>
      <c r="W120" s="25">
        <f t="shared" ca="1" si="57"/>
        <v>0</v>
      </c>
      <c r="X120" s="108">
        <f t="shared" ca="1" si="58"/>
        <v>0</v>
      </c>
      <c r="Y120" s="108">
        <f t="shared" ca="1" si="59"/>
        <v>0</v>
      </c>
      <c r="Z120" s="108">
        <f t="shared" ca="1" si="60"/>
        <v>0</v>
      </c>
      <c r="AA120" s="108">
        <f t="shared" ca="1" si="61"/>
        <v>0</v>
      </c>
      <c r="AB120" s="108">
        <f t="shared" ca="1" si="62"/>
        <v>0</v>
      </c>
      <c r="AC120" s="25">
        <f t="shared" ca="1" si="63"/>
        <v>0</v>
      </c>
    </row>
    <row r="121" spans="1:29" ht="14.1" hidden="1" customHeight="1" thickBot="1" x14ac:dyDescent="0.3">
      <c r="A121" s="3">
        <f t="shared" si="47"/>
        <v>2021</v>
      </c>
      <c r="B121" s="3" t="str">
        <f t="shared" si="64"/>
        <v>04 duben</v>
      </c>
      <c r="C121" s="4" t="str">
        <f t="shared" si="48"/>
        <v>duben</v>
      </c>
      <c r="D121" s="10">
        <f t="shared" ca="1" si="49"/>
        <v>0</v>
      </c>
      <c r="E121" s="10" t="str">
        <f t="shared" si="50"/>
        <v>neděle</v>
      </c>
      <c r="F121" s="42" t="str">
        <f ca="1">IF(COUNTIF(List1!$U$4:$AF$16,$G121),"Svátek",TEXT($G121,"dddd"))</f>
        <v>neděle</v>
      </c>
      <c r="G121" s="19">
        <v>44304</v>
      </c>
      <c r="H121" s="49"/>
      <c r="I121" s="50"/>
      <c r="J121" s="49"/>
      <c r="K121" s="50"/>
      <c r="L121" s="21">
        <f t="shared" si="51"/>
        <v>0</v>
      </c>
      <c r="M121" s="22">
        <f t="shared" si="45"/>
        <v>0</v>
      </c>
      <c r="N121" s="98"/>
      <c r="O121" s="101" t="str">
        <f t="shared" ca="1" si="46"/>
        <v/>
      </c>
      <c r="P121" s="41">
        <f t="shared" si="44"/>
        <v>0</v>
      </c>
      <c r="Q121" s="41" t="str">
        <f>IF(MONTH(G122)-MONTH(G121)&lt;&gt;0,SUBTOTAL(109,$P$14:$P$3665)," ")</f>
        <v xml:space="preserve"> </v>
      </c>
      <c r="R121" s="108">
        <f t="shared" ca="1" si="52"/>
        <v>0</v>
      </c>
      <c r="S121" s="25">
        <f t="shared" ca="1" si="53"/>
        <v>0</v>
      </c>
      <c r="T121" s="108">
        <f t="shared" ca="1" si="54"/>
        <v>0</v>
      </c>
      <c r="U121" s="163">
        <f t="shared" ca="1" si="55"/>
        <v>0</v>
      </c>
      <c r="V121" s="25">
        <f t="shared" ca="1" si="56"/>
        <v>0</v>
      </c>
      <c r="W121" s="25">
        <f t="shared" ca="1" si="57"/>
        <v>0</v>
      </c>
      <c r="X121" s="108">
        <f t="shared" ca="1" si="58"/>
        <v>0</v>
      </c>
      <c r="Y121" s="108">
        <f t="shared" ca="1" si="59"/>
        <v>0</v>
      </c>
      <c r="Z121" s="108">
        <f t="shared" ca="1" si="60"/>
        <v>0</v>
      </c>
      <c r="AA121" s="108">
        <f t="shared" ca="1" si="61"/>
        <v>0</v>
      </c>
      <c r="AB121" s="108">
        <f t="shared" ca="1" si="62"/>
        <v>0</v>
      </c>
      <c r="AC121" s="25">
        <f t="shared" ca="1" si="63"/>
        <v>0</v>
      </c>
    </row>
    <row r="122" spans="1:29" ht="14.1" hidden="1" customHeight="1" thickBot="1" x14ac:dyDescent="0.3">
      <c r="A122" s="3">
        <f t="shared" si="47"/>
        <v>2021</v>
      </c>
      <c r="B122" s="3" t="str">
        <f t="shared" si="64"/>
        <v>04 duben</v>
      </c>
      <c r="C122" s="4" t="str">
        <f t="shared" si="48"/>
        <v>duben</v>
      </c>
      <c r="D122" s="10">
        <f t="shared" ca="1" si="49"/>
        <v>0</v>
      </c>
      <c r="E122" s="10" t="str">
        <f t="shared" si="50"/>
        <v>pondělí</v>
      </c>
      <c r="F122" s="42" t="str">
        <f ca="1">IF(COUNTIF(List1!$U$4:$AF$16,$G122),"Svátek",TEXT($G122,"dddd"))</f>
        <v>pondělí</v>
      </c>
      <c r="G122" s="19">
        <v>44305</v>
      </c>
      <c r="H122" s="49"/>
      <c r="I122" s="50"/>
      <c r="J122" s="109"/>
      <c r="K122" s="110"/>
      <c r="L122" s="21">
        <f t="shared" si="51"/>
        <v>0</v>
      </c>
      <c r="M122" s="22">
        <f t="shared" si="45"/>
        <v>0</v>
      </c>
      <c r="N122" s="98"/>
      <c r="O122" s="101" t="str">
        <f t="shared" ca="1" si="46"/>
        <v/>
      </c>
      <c r="P122" s="41" t="str">
        <f t="shared" si="44"/>
        <v xml:space="preserve"> </v>
      </c>
      <c r="Q122" s="41" t="str">
        <f>IF(MONTH(G123)-MONTH(G122)&lt;&gt;0,SUBTOTAL(109,$P$14:$P$3665)," ")</f>
        <v xml:space="preserve"> </v>
      </c>
      <c r="R122" s="108">
        <f t="shared" ca="1" si="52"/>
        <v>0</v>
      </c>
      <c r="S122" s="25">
        <f t="shared" ca="1" si="53"/>
        <v>0</v>
      </c>
      <c r="T122" s="108">
        <f t="shared" ca="1" si="54"/>
        <v>0</v>
      </c>
      <c r="U122" s="163">
        <f t="shared" ca="1" si="55"/>
        <v>0</v>
      </c>
      <c r="V122" s="25">
        <f t="shared" ca="1" si="56"/>
        <v>0</v>
      </c>
      <c r="W122" s="25">
        <f t="shared" ca="1" si="57"/>
        <v>0</v>
      </c>
      <c r="X122" s="108">
        <f t="shared" ca="1" si="58"/>
        <v>0</v>
      </c>
      <c r="Y122" s="108">
        <f t="shared" ca="1" si="59"/>
        <v>0</v>
      </c>
      <c r="Z122" s="108">
        <f t="shared" ca="1" si="60"/>
        <v>0</v>
      </c>
      <c r="AA122" s="108">
        <f t="shared" ca="1" si="61"/>
        <v>0</v>
      </c>
      <c r="AB122" s="108">
        <f t="shared" ca="1" si="62"/>
        <v>0</v>
      </c>
      <c r="AC122" s="25">
        <f t="shared" ca="1" si="63"/>
        <v>0</v>
      </c>
    </row>
    <row r="123" spans="1:29" ht="14.1" hidden="1" customHeight="1" thickBot="1" x14ac:dyDescent="0.3">
      <c r="A123" s="3">
        <f t="shared" si="47"/>
        <v>2021</v>
      </c>
      <c r="B123" s="3" t="str">
        <f t="shared" si="64"/>
        <v>04 duben</v>
      </c>
      <c r="C123" s="4" t="str">
        <f t="shared" si="48"/>
        <v>duben</v>
      </c>
      <c r="D123" s="10">
        <f t="shared" ca="1" si="49"/>
        <v>0</v>
      </c>
      <c r="E123" s="10" t="str">
        <f t="shared" si="50"/>
        <v>úterý</v>
      </c>
      <c r="F123" s="42" t="str">
        <f ca="1">IF(COUNTIF(List1!$U$4:$AF$16,$G123),"Svátek",TEXT($G123,"dddd"))</f>
        <v>úterý</v>
      </c>
      <c r="G123" s="19">
        <v>44306</v>
      </c>
      <c r="H123" s="49"/>
      <c r="I123" s="50"/>
      <c r="J123" s="109"/>
      <c r="K123" s="110"/>
      <c r="L123" s="21">
        <f t="shared" si="51"/>
        <v>0</v>
      </c>
      <c r="M123" s="22">
        <f t="shared" si="45"/>
        <v>0</v>
      </c>
      <c r="N123" s="98"/>
      <c r="O123" s="101" t="str">
        <f t="shared" ca="1" si="46"/>
        <v/>
      </c>
      <c r="P123" s="41" t="str">
        <f t="shared" si="44"/>
        <v xml:space="preserve"> </v>
      </c>
      <c r="Q123" s="41" t="str">
        <f>IF(MONTH(G124)-MONTH(G123)&lt;&gt;0,SUBTOTAL(109,$P$14:$P$3665)," ")</f>
        <v xml:space="preserve"> </v>
      </c>
      <c r="R123" s="108">
        <f t="shared" ca="1" si="52"/>
        <v>0</v>
      </c>
      <c r="S123" s="25">
        <f t="shared" ca="1" si="53"/>
        <v>0</v>
      </c>
      <c r="T123" s="108">
        <f t="shared" ca="1" si="54"/>
        <v>0</v>
      </c>
      <c r="U123" s="163">
        <f t="shared" ca="1" si="55"/>
        <v>0</v>
      </c>
      <c r="V123" s="25">
        <f t="shared" ca="1" si="56"/>
        <v>0</v>
      </c>
      <c r="W123" s="25">
        <f t="shared" ca="1" si="57"/>
        <v>0</v>
      </c>
      <c r="X123" s="108">
        <f t="shared" ca="1" si="58"/>
        <v>0</v>
      </c>
      <c r="Y123" s="108">
        <f t="shared" ca="1" si="59"/>
        <v>0</v>
      </c>
      <c r="Z123" s="108">
        <f t="shared" ca="1" si="60"/>
        <v>0</v>
      </c>
      <c r="AA123" s="108">
        <f t="shared" ca="1" si="61"/>
        <v>0</v>
      </c>
      <c r="AB123" s="108">
        <f t="shared" ca="1" si="62"/>
        <v>0</v>
      </c>
      <c r="AC123" s="25">
        <f t="shared" ca="1" si="63"/>
        <v>0</v>
      </c>
    </row>
    <row r="124" spans="1:29" ht="14.1" hidden="1" customHeight="1" thickBot="1" x14ac:dyDescent="0.3">
      <c r="A124" s="3">
        <f t="shared" si="47"/>
        <v>2021</v>
      </c>
      <c r="B124" s="3" t="str">
        <f t="shared" si="64"/>
        <v>04 duben</v>
      </c>
      <c r="C124" s="4" t="str">
        <f t="shared" si="48"/>
        <v>duben</v>
      </c>
      <c r="D124" s="10">
        <f t="shared" ca="1" si="49"/>
        <v>0</v>
      </c>
      <c r="E124" s="10" t="str">
        <f t="shared" si="50"/>
        <v>středa</v>
      </c>
      <c r="F124" s="42" t="str">
        <f ca="1">IF(COUNTIF(List1!$U$4:$AF$16,$G124),"Svátek",TEXT($G124,"dddd"))</f>
        <v>středa</v>
      </c>
      <c r="G124" s="19">
        <v>44307</v>
      </c>
      <c r="H124" s="49"/>
      <c r="I124" s="50"/>
      <c r="J124" s="109"/>
      <c r="K124" s="110"/>
      <c r="L124" s="21">
        <f t="shared" si="51"/>
        <v>0</v>
      </c>
      <c r="M124" s="22">
        <f t="shared" si="45"/>
        <v>0</v>
      </c>
      <c r="N124" s="98"/>
      <c r="O124" s="101" t="str">
        <f t="shared" ca="1" si="46"/>
        <v/>
      </c>
      <c r="P124" s="41" t="str">
        <f t="shared" si="44"/>
        <v xml:space="preserve"> </v>
      </c>
      <c r="Q124" s="41" t="str">
        <f>IF(MONTH(G125)-MONTH(G124)&lt;&gt;0,SUBTOTAL(109,$P$14:$P$3665)," ")</f>
        <v xml:space="preserve"> </v>
      </c>
      <c r="R124" s="108">
        <f t="shared" ca="1" si="52"/>
        <v>0</v>
      </c>
      <c r="S124" s="25">
        <f t="shared" ca="1" si="53"/>
        <v>0</v>
      </c>
      <c r="T124" s="108">
        <f t="shared" ca="1" si="54"/>
        <v>0</v>
      </c>
      <c r="U124" s="163">
        <f t="shared" ca="1" si="55"/>
        <v>0</v>
      </c>
      <c r="V124" s="25">
        <f t="shared" ca="1" si="56"/>
        <v>0</v>
      </c>
      <c r="W124" s="25">
        <f t="shared" ca="1" si="57"/>
        <v>0</v>
      </c>
      <c r="X124" s="108">
        <f t="shared" ca="1" si="58"/>
        <v>0</v>
      </c>
      <c r="Y124" s="108">
        <f t="shared" ca="1" si="59"/>
        <v>0</v>
      </c>
      <c r="Z124" s="108">
        <f t="shared" ca="1" si="60"/>
        <v>0</v>
      </c>
      <c r="AA124" s="108">
        <f t="shared" ca="1" si="61"/>
        <v>0</v>
      </c>
      <c r="AB124" s="108">
        <f t="shared" ca="1" si="62"/>
        <v>0</v>
      </c>
      <c r="AC124" s="25">
        <f t="shared" ca="1" si="63"/>
        <v>0</v>
      </c>
    </row>
    <row r="125" spans="1:29" ht="14.1" hidden="1" customHeight="1" thickBot="1" x14ac:dyDescent="0.3">
      <c r="A125" s="3">
        <f t="shared" si="47"/>
        <v>2021</v>
      </c>
      <c r="B125" s="3" t="str">
        <f t="shared" si="64"/>
        <v>04 duben</v>
      </c>
      <c r="C125" s="4" t="str">
        <f t="shared" si="48"/>
        <v>duben</v>
      </c>
      <c r="D125" s="10">
        <f t="shared" ca="1" si="49"/>
        <v>0</v>
      </c>
      <c r="E125" s="10" t="str">
        <f t="shared" si="50"/>
        <v>čtvrtek</v>
      </c>
      <c r="F125" s="42" t="str">
        <f ca="1">IF(COUNTIF(List1!$U$4:$AF$16,$G125),"Svátek",TEXT($G125,"dddd"))</f>
        <v>čtvrtek</v>
      </c>
      <c r="G125" s="19">
        <v>44308</v>
      </c>
      <c r="H125" s="49"/>
      <c r="I125" s="50"/>
      <c r="J125" s="109"/>
      <c r="K125" s="110"/>
      <c r="L125" s="21">
        <f t="shared" si="51"/>
        <v>0</v>
      </c>
      <c r="M125" s="22">
        <f t="shared" si="45"/>
        <v>0</v>
      </c>
      <c r="N125" s="98"/>
      <c r="O125" s="101" t="str">
        <f t="shared" ca="1" si="46"/>
        <v/>
      </c>
      <c r="P125" s="41" t="str">
        <f t="shared" si="44"/>
        <v xml:space="preserve"> </v>
      </c>
      <c r="Q125" s="41" t="str">
        <f>IF(MONTH(G126)-MONTH(G125)&lt;&gt;0,SUBTOTAL(109,$P$14:$P$3665)," ")</f>
        <v xml:space="preserve"> </v>
      </c>
      <c r="R125" s="108">
        <f t="shared" ca="1" si="52"/>
        <v>0</v>
      </c>
      <c r="S125" s="25">
        <f t="shared" ca="1" si="53"/>
        <v>0</v>
      </c>
      <c r="T125" s="108">
        <f t="shared" ca="1" si="54"/>
        <v>0</v>
      </c>
      <c r="U125" s="163">
        <f t="shared" ca="1" si="55"/>
        <v>0</v>
      </c>
      <c r="V125" s="25">
        <f t="shared" ca="1" si="56"/>
        <v>0</v>
      </c>
      <c r="W125" s="25">
        <f t="shared" ca="1" si="57"/>
        <v>0</v>
      </c>
      <c r="X125" s="108">
        <f t="shared" ca="1" si="58"/>
        <v>0</v>
      </c>
      <c r="Y125" s="108">
        <f t="shared" ca="1" si="59"/>
        <v>0</v>
      </c>
      <c r="Z125" s="108">
        <f t="shared" ca="1" si="60"/>
        <v>0</v>
      </c>
      <c r="AA125" s="108">
        <f t="shared" ca="1" si="61"/>
        <v>0</v>
      </c>
      <c r="AB125" s="108">
        <f t="shared" ca="1" si="62"/>
        <v>0</v>
      </c>
      <c r="AC125" s="25">
        <f t="shared" ca="1" si="63"/>
        <v>0</v>
      </c>
    </row>
    <row r="126" spans="1:29" ht="14.1" hidden="1" customHeight="1" thickBot="1" x14ac:dyDescent="0.3">
      <c r="A126" s="3">
        <f t="shared" si="47"/>
        <v>2021</v>
      </c>
      <c r="B126" s="3" t="str">
        <f t="shared" si="64"/>
        <v>04 duben</v>
      </c>
      <c r="C126" s="4" t="str">
        <f t="shared" si="48"/>
        <v>duben</v>
      </c>
      <c r="D126" s="10">
        <f t="shared" ca="1" si="49"/>
        <v>0</v>
      </c>
      <c r="E126" s="10" t="str">
        <f t="shared" si="50"/>
        <v>pátek</v>
      </c>
      <c r="F126" s="42" t="str">
        <f ca="1">IF(COUNTIF(List1!$U$4:$AF$16,$G126),"Svátek",TEXT($G126,"dddd"))</f>
        <v>pátek</v>
      </c>
      <c r="G126" s="19">
        <v>44309</v>
      </c>
      <c r="H126" s="49"/>
      <c r="I126" s="50"/>
      <c r="J126" s="109"/>
      <c r="K126" s="110"/>
      <c r="L126" s="21">
        <f t="shared" si="51"/>
        <v>0</v>
      </c>
      <c r="M126" s="22">
        <f t="shared" si="45"/>
        <v>0</v>
      </c>
      <c r="N126" s="98"/>
      <c r="O126" s="101" t="str">
        <f t="shared" ca="1" si="46"/>
        <v/>
      </c>
      <c r="P126" s="41" t="str">
        <f t="shared" si="44"/>
        <v xml:space="preserve"> </v>
      </c>
      <c r="Q126" s="41" t="str">
        <f>IF(MONTH(G127)-MONTH(G126)&lt;&gt;0,SUBTOTAL(109,$P$14:$P$3665)," ")</f>
        <v xml:space="preserve"> </v>
      </c>
      <c r="R126" s="108">
        <f t="shared" ca="1" si="52"/>
        <v>0</v>
      </c>
      <c r="S126" s="25">
        <f t="shared" ca="1" si="53"/>
        <v>0</v>
      </c>
      <c r="T126" s="108">
        <f t="shared" ca="1" si="54"/>
        <v>0</v>
      </c>
      <c r="U126" s="163">
        <f t="shared" ca="1" si="55"/>
        <v>0</v>
      </c>
      <c r="V126" s="25">
        <f t="shared" ca="1" si="56"/>
        <v>0</v>
      </c>
      <c r="W126" s="25">
        <f t="shared" ca="1" si="57"/>
        <v>0</v>
      </c>
      <c r="X126" s="108">
        <f t="shared" ca="1" si="58"/>
        <v>0</v>
      </c>
      <c r="Y126" s="108">
        <f t="shared" ca="1" si="59"/>
        <v>0</v>
      </c>
      <c r="Z126" s="108">
        <f t="shared" ca="1" si="60"/>
        <v>0</v>
      </c>
      <c r="AA126" s="108">
        <f t="shared" ca="1" si="61"/>
        <v>0</v>
      </c>
      <c r="AB126" s="108">
        <f t="shared" ca="1" si="62"/>
        <v>0</v>
      </c>
      <c r="AC126" s="25">
        <f t="shared" ca="1" si="63"/>
        <v>0</v>
      </c>
    </row>
    <row r="127" spans="1:29" ht="14.1" hidden="1" customHeight="1" thickBot="1" x14ac:dyDescent="0.3">
      <c r="A127" s="3">
        <f t="shared" si="47"/>
        <v>2021</v>
      </c>
      <c r="B127" s="3" t="str">
        <f t="shared" si="64"/>
        <v>04 duben</v>
      </c>
      <c r="C127" s="4" t="str">
        <f t="shared" si="48"/>
        <v>duben</v>
      </c>
      <c r="D127" s="10">
        <f t="shared" ca="1" si="49"/>
        <v>0</v>
      </c>
      <c r="E127" s="10" t="str">
        <f t="shared" si="50"/>
        <v>sobota</v>
      </c>
      <c r="F127" s="42" t="str">
        <f ca="1">IF(COUNTIF(List1!$U$4:$AF$16,$G127),"Svátek",TEXT($G127,"dddd"))</f>
        <v>sobota</v>
      </c>
      <c r="G127" s="19">
        <v>44310</v>
      </c>
      <c r="H127" s="49"/>
      <c r="I127" s="50"/>
      <c r="J127" s="49"/>
      <c r="K127" s="50"/>
      <c r="L127" s="21">
        <f t="shared" si="51"/>
        <v>0</v>
      </c>
      <c r="M127" s="22">
        <f t="shared" si="45"/>
        <v>0</v>
      </c>
      <c r="N127" s="98"/>
      <c r="O127" s="101" t="str">
        <f t="shared" ca="1" si="46"/>
        <v/>
      </c>
      <c r="P127" s="41" t="str">
        <f t="shared" si="44"/>
        <v xml:space="preserve"> </v>
      </c>
      <c r="Q127" s="41" t="str">
        <f>IF(MONTH(G128)-MONTH(G127)&lt;&gt;0,SUBTOTAL(109,$P$14:$P$3665)," ")</f>
        <v xml:space="preserve"> </v>
      </c>
      <c r="R127" s="108">
        <f t="shared" ca="1" si="52"/>
        <v>0</v>
      </c>
      <c r="S127" s="25">
        <f t="shared" ca="1" si="53"/>
        <v>0</v>
      </c>
      <c r="T127" s="108">
        <f t="shared" ca="1" si="54"/>
        <v>0</v>
      </c>
      <c r="U127" s="163">
        <f t="shared" ca="1" si="55"/>
        <v>0</v>
      </c>
      <c r="V127" s="25">
        <f t="shared" ca="1" si="56"/>
        <v>0</v>
      </c>
      <c r="W127" s="25">
        <f t="shared" ca="1" si="57"/>
        <v>0</v>
      </c>
      <c r="X127" s="108">
        <f t="shared" ca="1" si="58"/>
        <v>0</v>
      </c>
      <c r="Y127" s="108">
        <f t="shared" ca="1" si="59"/>
        <v>0</v>
      </c>
      <c r="Z127" s="108">
        <f t="shared" ca="1" si="60"/>
        <v>0</v>
      </c>
      <c r="AA127" s="108">
        <f t="shared" ca="1" si="61"/>
        <v>0</v>
      </c>
      <c r="AB127" s="108">
        <f t="shared" ca="1" si="62"/>
        <v>0</v>
      </c>
      <c r="AC127" s="25">
        <f t="shared" ca="1" si="63"/>
        <v>0</v>
      </c>
    </row>
    <row r="128" spans="1:29" ht="14.1" hidden="1" customHeight="1" thickBot="1" x14ac:dyDescent="0.3">
      <c r="A128" s="3">
        <f t="shared" si="47"/>
        <v>2021</v>
      </c>
      <c r="B128" s="3" t="str">
        <f t="shared" si="64"/>
        <v>04 duben</v>
      </c>
      <c r="C128" s="4" t="str">
        <f t="shared" si="48"/>
        <v>duben</v>
      </c>
      <c r="D128" s="10">
        <f t="shared" ca="1" si="49"/>
        <v>0</v>
      </c>
      <c r="E128" s="10" t="str">
        <f t="shared" si="50"/>
        <v>neděle</v>
      </c>
      <c r="F128" s="42" t="str">
        <f ca="1">IF(COUNTIF(List1!$U$4:$AF$16,$G128),"Svátek",TEXT($G128,"dddd"))</f>
        <v>neděle</v>
      </c>
      <c r="G128" s="19">
        <v>44311</v>
      </c>
      <c r="H128" s="49"/>
      <c r="I128" s="50"/>
      <c r="J128" s="49"/>
      <c r="K128" s="50"/>
      <c r="L128" s="21">
        <f t="shared" si="51"/>
        <v>0</v>
      </c>
      <c r="M128" s="22">
        <f t="shared" si="45"/>
        <v>0</v>
      </c>
      <c r="N128" s="98"/>
      <c r="O128" s="101" t="str">
        <f t="shared" ca="1" si="46"/>
        <v/>
      </c>
      <c r="P128" s="41">
        <f t="shared" si="44"/>
        <v>0</v>
      </c>
      <c r="Q128" s="41" t="str">
        <f>IF(MONTH(G129)-MONTH(G128)&lt;&gt;0,SUBTOTAL(109,$P$14:$P$3665)," ")</f>
        <v xml:space="preserve"> </v>
      </c>
      <c r="R128" s="108">
        <f t="shared" ca="1" si="52"/>
        <v>0</v>
      </c>
      <c r="S128" s="25">
        <f t="shared" ca="1" si="53"/>
        <v>0</v>
      </c>
      <c r="T128" s="108">
        <f t="shared" ca="1" si="54"/>
        <v>0</v>
      </c>
      <c r="U128" s="163">
        <f t="shared" ca="1" si="55"/>
        <v>0</v>
      </c>
      <c r="V128" s="25">
        <f t="shared" ca="1" si="56"/>
        <v>0</v>
      </c>
      <c r="W128" s="25">
        <f t="shared" ca="1" si="57"/>
        <v>0</v>
      </c>
      <c r="X128" s="108">
        <f t="shared" ca="1" si="58"/>
        <v>0</v>
      </c>
      <c r="Y128" s="108">
        <f t="shared" ca="1" si="59"/>
        <v>0</v>
      </c>
      <c r="Z128" s="108">
        <f t="shared" ca="1" si="60"/>
        <v>0</v>
      </c>
      <c r="AA128" s="108">
        <f t="shared" ca="1" si="61"/>
        <v>0</v>
      </c>
      <c r="AB128" s="108">
        <f t="shared" ca="1" si="62"/>
        <v>0</v>
      </c>
      <c r="AC128" s="25">
        <f t="shared" ca="1" si="63"/>
        <v>0</v>
      </c>
    </row>
    <row r="129" spans="1:29" ht="14.1" hidden="1" customHeight="1" thickBot="1" x14ac:dyDescent="0.3">
      <c r="A129" s="3">
        <f t="shared" si="47"/>
        <v>2021</v>
      </c>
      <c r="B129" s="3" t="str">
        <f t="shared" si="64"/>
        <v>04 duben</v>
      </c>
      <c r="C129" s="4" t="str">
        <f t="shared" si="48"/>
        <v>duben</v>
      </c>
      <c r="D129" s="10">
        <f t="shared" ca="1" si="49"/>
        <v>0</v>
      </c>
      <c r="E129" s="10" t="str">
        <f t="shared" si="50"/>
        <v>pondělí</v>
      </c>
      <c r="F129" s="42" t="str">
        <f ca="1">IF(COUNTIF(List1!$U$4:$AF$16,$G129),"Svátek",TEXT($G129,"dddd"))</f>
        <v>pondělí</v>
      </c>
      <c r="G129" s="19">
        <v>44312</v>
      </c>
      <c r="H129" s="49"/>
      <c r="I129" s="50"/>
      <c r="J129" s="109"/>
      <c r="K129" s="110"/>
      <c r="L129" s="21">
        <f t="shared" si="51"/>
        <v>0</v>
      </c>
      <c r="M129" s="22">
        <f t="shared" si="45"/>
        <v>0</v>
      </c>
      <c r="N129" s="98"/>
      <c r="O129" s="101" t="str">
        <f t="shared" ca="1" si="46"/>
        <v/>
      </c>
      <c r="P129" s="41" t="str">
        <f t="shared" si="44"/>
        <v xml:space="preserve"> </v>
      </c>
      <c r="Q129" s="41" t="str">
        <f>IF(MONTH(G130)-MONTH(G129)&lt;&gt;0,SUBTOTAL(109,$P$14:$P$3665)," ")</f>
        <v xml:space="preserve"> </v>
      </c>
      <c r="R129" s="108">
        <f t="shared" ca="1" si="52"/>
        <v>0</v>
      </c>
      <c r="S129" s="25">
        <f t="shared" ca="1" si="53"/>
        <v>0</v>
      </c>
      <c r="T129" s="108">
        <f t="shared" ca="1" si="54"/>
        <v>0</v>
      </c>
      <c r="U129" s="163">
        <f t="shared" ca="1" si="55"/>
        <v>0</v>
      </c>
      <c r="V129" s="25">
        <f t="shared" ca="1" si="56"/>
        <v>0</v>
      </c>
      <c r="W129" s="25">
        <f t="shared" ca="1" si="57"/>
        <v>0</v>
      </c>
      <c r="X129" s="108">
        <f t="shared" ca="1" si="58"/>
        <v>0</v>
      </c>
      <c r="Y129" s="108">
        <f t="shared" ca="1" si="59"/>
        <v>0</v>
      </c>
      <c r="Z129" s="108">
        <f t="shared" ca="1" si="60"/>
        <v>0</v>
      </c>
      <c r="AA129" s="108">
        <f t="shared" ca="1" si="61"/>
        <v>0</v>
      </c>
      <c r="AB129" s="108">
        <f t="shared" ca="1" si="62"/>
        <v>0</v>
      </c>
      <c r="AC129" s="25">
        <f t="shared" ca="1" si="63"/>
        <v>0</v>
      </c>
    </row>
    <row r="130" spans="1:29" ht="14.1" hidden="1" customHeight="1" thickBot="1" x14ac:dyDescent="0.3">
      <c r="A130" s="3">
        <f t="shared" si="47"/>
        <v>2021</v>
      </c>
      <c r="B130" s="3" t="str">
        <f t="shared" si="64"/>
        <v>04 duben</v>
      </c>
      <c r="C130" s="4" t="str">
        <f t="shared" si="48"/>
        <v>duben</v>
      </c>
      <c r="D130" s="10">
        <f t="shared" ca="1" si="49"/>
        <v>0</v>
      </c>
      <c r="E130" s="10" t="str">
        <f t="shared" si="50"/>
        <v>úterý</v>
      </c>
      <c r="F130" s="42" t="str">
        <f ca="1">IF(COUNTIF(List1!$U$4:$AF$16,$G130),"Svátek",TEXT($G130,"dddd"))</f>
        <v>úterý</v>
      </c>
      <c r="G130" s="19">
        <v>44313</v>
      </c>
      <c r="H130" s="49"/>
      <c r="I130" s="50"/>
      <c r="J130" s="109"/>
      <c r="K130" s="110"/>
      <c r="L130" s="21">
        <f t="shared" si="51"/>
        <v>0</v>
      </c>
      <c r="M130" s="22">
        <f t="shared" si="45"/>
        <v>0</v>
      </c>
      <c r="N130" s="98"/>
      <c r="O130" s="101" t="str">
        <f t="shared" ca="1" si="46"/>
        <v/>
      </c>
      <c r="P130" s="41" t="str">
        <f t="shared" si="44"/>
        <v xml:space="preserve"> </v>
      </c>
      <c r="Q130" s="41" t="str">
        <f>IF(MONTH(G131)-MONTH(G130)&lt;&gt;0,SUBTOTAL(109,$P$14:$P$3665)," ")</f>
        <v xml:space="preserve"> </v>
      </c>
      <c r="R130" s="108">
        <f t="shared" ca="1" si="52"/>
        <v>0</v>
      </c>
      <c r="S130" s="25">
        <f t="shared" ca="1" si="53"/>
        <v>0</v>
      </c>
      <c r="T130" s="108">
        <f t="shared" ca="1" si="54"/>
        <v>0</v>
      </c>
      <c r="U130" s="163">
        <f t="shared" ca="1" si="55"/>
        <v>0</v>
      </c>
      <c r="V130" s="25">
        <f t="shared" ca="1" si="56"/>
        <v>0</v>
      </c>
      <c r="W130" s="25">
        <f t="shared" ca="1" si="57"/>
        <v>0</v>
      </c>
      <c r="X130" s="108">
        <f t="shared" ca="1" si="58"/>
        <v>0</v>
      </c>
      <c r="Y130" s="108">
        <f t="shared" ca="1" si="59"/>
        <v>0</v>
      </c>
      <c r="Z130" s="108">
        <f t="shared" ca="1" si="60"/>
        <v>0</v>
      </c>
      <c r="AA130" s="108">
        <f t="shared" ca="1" si="61"/>
        <v>0</v>
      </c>
      <c r="AB130" s="108">
        <f t="shared" ca="1" si="62"/>
        <v>0</v>
      </c>
      <c r="AC130" s="25">
        <f t="shared" ca="1" si="63"/>
        <v>0</v>
      </c>
    </row>
    <row r="131" spans="1:29" ht="14.1" hidden="1" customHeight="1" thickBot="1" x14ac:dyDescent="0.3">
      <c r="A131" s="3">
        <f t="shared" si="47"/>
        <v>2021</v>
      </c>
      <c r="B131" s="3" t="str">
        <f t="shared" si="64"/>
        <v>04 duben</v>
      </c>
      <c r="C131" s="4" t="str">
        <f t="shared" si="48"/>
        <v>duben</v>
      </c>
      <c r="D131" s="10">
        <f t="shared" ca="1" si="49"/>
        <v>0</v>
      </c>
      <c r="E131" s="10" t="str">
        <f t="shared" si="50"/>
        <v>středa</v>
      </c>
      <c r="F131" s="42" t="str">
        <f ca="1">IF(COUNTIF(List1!$U$4:$AF$16,$G131),"Svátek",TEXT($G131,"dddd"))</f>
        <v>středa</v>
      </c>
      <c r="G131" s="19">
        <v>44314</v>
      </c>
      <c r="H131" s="49"/>
      <c r="I131" s="50"/>
      <c r="J131" s="109"/>
      <c r="K131" s="110"/>
      <c r="L131" s="21">
        <f t="shared" si="51"/>
        <v>0</v>
      </c>
      <c r="M131" s="22">
        <f t="shared" si="45"/>
        <v>0</v>
      </c>
      <c r="N131" s="98"/>
      <c r="O131" s="101" t="str">
        <f t="shared" ca="1" si="46"/>
        <v/>
      </c>
      <c r="P131" s="41" t="str">
        <f t="shared" si="44"/>
        <v xml:space="preserve"> </v>
      </c>
      <c r="Q131" s="41" t="str">
        <f>IF(MONTH(G132)-MONTH(G131)&lt;&gt;0,SUBTOTAL(109,$P$14:$P$3665)," ")</f>
        <v xml:space="preserve"> </v>
      </c>
      <c r="R131" s="108">
        <f t="shared" ca="1" si="52"/>
        <v>0</v>
      </c>
      <c r="S131" s="25">
        <f t="shared" ca="1" si="53"/>
        <v>0</v>
      </c>
      <c r="T131" s="108">
        <f t="shared" ca="1" si="54"/>
        <v>0</v>
      </c>
      <c r="U131" s="163">
        <f t="shared" ca="1" si="55"/>
        <v>0</v>
      </c>
      <c r="V131" s="25">
        <f t="shared" ca="1" si="56"/>
        <v>0</v>
      </c>
      <c r="W131" s="25">
        <f t="shared" ca="1" si="57"/>
        <v>0</v>
      </c>
      <c r="X131" s="108">
        <f t="shared" ca="1" si="58"/>
        <v>0</v>
      </c>
      <c r="Y131" s="108">
        <f t="shared" ca="1" si="59"/>
        <v>0</v>
      </c>
      <c r="Z131" s="108">
        <f t="shared" ca="1" si="60"/>
        <v>0</v>
      </c>
      <c r="AA131" s="108">
        <f t="shared" ca="1" si="61"/>
        <v>0</v>
      </c>
      <c r="AB131" s="108">
        <f t="shared" ca="1" si="62"/>
        <v>0</v>
      </c>
      <c r="AC131" s="25">
        <f t="shared" ca="1" si="63"/>
        <v>0</v>
      </c>
    </row>
    <row r="132" spans="1:29" ht="14.1" hidden="1" customHeight="1" thickBot="1" x14ac:dyDescent="0.3">
      <c r="A132" s="3">
        <f t="shared" si="47"/>
        <v>2021</v>
      </c>
      <c r="B132" s="3" t="str">
        <f t="shared" si="64"/>
        <v>04 duben</v>
      </c>
      <c r="C132" s="4" t="str">
        <f t="shared" si="48"/>
        <v>duben</v>
      </c>
      <c r="D132" s="10">
        <f t="shared" ca="1" si="49"/>
        <v>0</v>
      </c>
      <c r="E132" s="10" t="str">
        <f t="shared" si="50"/>
        <v>čtvrtek</v>
      </c>
      <c r="F132" s="42" t="str">
        <f ca="1">IF(COUNTIF(List1!$U$4:$AF$16,$G132),"Svátek",TEXT($G132,"dddd"))</f>
        <v>čtvrtek</v>
      </c>
      <c r="G132" s="19">
        <v>44315</v>
      </c>
      <c r="H132" s="49"/>
      <c r="I132" s="50"/>
      <c r="J132" s="109"/>
      <c r="K132" s="110"/>
      <c r="L132" s="21">
        <f t="shared" si="51"/>
        <v>0</v>
      </c>
      <c r="M132" s="22">
        <f t="shared" si="45"/>
        <v>0</v>
      </c>
      <c r="N132" s="98"/>
      <c r="O132" s="101" t="str">
        <f t="shared" ca="1" si="46"/>
        <v/>
      </c>
      <c r="P132" s="41" t="str">
        <f t="shared" si="44"/>
        <v xml:space="preserve"> </v>
      </c>
      <c r="Q132" s="41" t="str">
        <f>IF(MONTH(G133)-MONTH(G132)&lt;&gt;0,SUBTOTAL(109,$P$14:$P$3665)," ")</f>
        <v xml:space="preserve"> </v>
      </c>
      <c r="R132" s="108">
        <f t="shared" ca="1" si="52"/>
        <v>0</v>
      </c>
      <c r="S132" s="25">
        <f t="shared" ca="1" si="53"/>
        <v>0</v>
      </c>
      <c r="T132" s="108">
        <f t="shared" ca="1" si="54"/>
        <v>0</v>
      </c>
      <c r="U132" s="163">
        <f t="shared" ca="1" si="55"/>
        <v>0</v>
      </c>
      <c r="V132" s="25">
        <f t="shared" ca="1" si="56"/>
        <v>0</v>
      </c>
      <c r="W132" s="25">
        <f t="shared" ca="1" si="57"/>
        <v>0</v>
      </c>
      <c r="X132" s="108">
        <f t="shared" ca="1" si="58"/>
        <v>0</v>
      </c>
      <c r="Y132" s="108">
        <f t="shared" ca="1" si="59"/>
        <v>0</v>
      </c>
      <c r="Z132" s="108">
        <f t="shared" ca="1" si="60"/>
        <v>0</v>
      </c>
      <c r="AA132" s="108">
        <f t="shared" ca="1" si="61"/>
        <v>0</v>
      </c>
      <c r="AB132" s="108">
        <f t="shared" ca="1" si="62"/>
        <v>0</v>
      </c>
      <c r="AC132" s="25">
        <f t="shared" ca="1" si="63"/>
        <v>0</v>
      </c>
    </row>
    <row r="133" spans="1:29" ht="14.1" hidden="1" customHeight="1" thickBot="1" x14ac:dyDescent="0.3">
      <c r="A133" s="3">
        <f t="shared" si="47"/>
        <v>2021</v>
      </c>
      <c r="B133" s="3" t="str">
        <f t="shared" si="64"/>
        <v>04 duben</v>
      </c>
      <c r="C133" s="4" t="str">
        <f t="shared" si="48"/>
        <v>duben</v>
      </c>
      <c r="D133" s="10">
        <f t="shared" ca="1" si="49"/>
        <v>0</v>
      </c>
      <c r="E133" s="10" t="str">
        <f t="shared" si="50"/>
        <v>pátek</v>
      </c>
      <c r="F133" s="42" t="str">
        <f ca="1">IF(COUNTIF(List1!$U$4:$AF$16,$G133),"Svátek",TEXT($G133,"dddd"))</f>
        <v>pátek</v>
      </c>
      <c r="G133" s="19">
        <v>44316</v>
      </c>
      <c r="H133" s="49"/>
      <c r="I133" s="50"/>
      <c r="J133" s="109"/>
      <c r="K133" s="110"/>
      <c r="L133" s="21">
        <f t="shared" si="51"/>
        <v>0</v>
      </c>
      <c r="M133" s="22">
        <f t="shared" si="45"/>
        <v>0</v>
      </c>
      <c r="N133" s="98"/>
      <c r="O133" s="101" t="str">
        <f t="shared" ca="1" si="46"/>
        <v/>
      </c>
      <c r="P133" s="41">
        <f t="shared" si="44"/>
        <v>0</v>
      </c>
      <c r="Q133" s="41">
        <f>IF(MONTH(G134)-MONTH(G133)&lt;&gt;0,SUBTOTAL(109,$P$14:$P$3665)," ")</f>
        <v>0</v>
      </c>
      <c r="R133" s="108">
        <f t="shared" ca="1" si="52"/>
        <v>0</v>
      </c>
      <c r="S133" s="25">
        <f t="shared" ca="1" si="53"/>
        <v>0</v>
      </c>
      <c r="T133" s="108">
        <f t="shared" ca="1" si="54"/>
        <v>0</v>
      </c>
      <c r="U133" s="163">
        <f t="shared" ca="1" si="55"/>
        <v>0</v>
      </c>
      <c r="V133" s="25">
        <f t="shared" ca="1" si="56"/>
        <v>0</v>
      </c>
      <c r="W133" s="25">
        <f t="shared" ca="1" si="57"/>
        <v>0</v>
      </c>
      <c r="X133" s="108">
        <f t="shared" ca="1" si="58"/>
        <v>0</v>
      </c>
      <c r="Y133" s="108">
        <f t="shared" ca="1" si="59"/>
        <v>0</v>
      </c>
      <c r="Z133" s="108">
        <f t="shared" ca="1" si="60"/>
        <v>0</v>
      </c>
      <c r="AA133" s="108">
        <f t="shared" ca="1" si="61"/>
        <v>0</v>
      </c>
      <c r="AB133" s="108">
        <f t="shared" ca="1" si="62"/>
        <v>0</v>
      </c>
      <c r="AC133" s="25">
        <f t="shared" ca="1" si="63"/>
        <v>0</v>
      </c>
    </row>
    <row r="134" spans="1:29" ht="14.1" hidden="1" customHeight="1" thickBot="1" x14ac:dyDescent="0.3">
      <c r="A134" s="3">
        <f t="shared" si="47"/>
        <v>2021</v>
      </c>
      <c r="B134" s="3" t="str">
        <f t="shared" si="64"/>
        <v>05 květen</v>
      </c>
      <c r="C134" s="4" t="str">
        <f t="shared" si="48"/>
        <v>květen</v>
      </c>
      <c r="D134" s="10">
        <f t="shared" ca="1" si="49"/>
        <v>1</v>
      </c>
      <c r="E134" s="10" t="str">
        <f t="shared" si="50"/>
        <v>sobota</v>
      </c>
      <c r="F134" s="42" t="str">
        <f ca="1">IF(COUNTIF(List1!$U$4:$AF$16,$G134),"Svátek",TEXT($G134,"dddd"))</f>
        <v>Svátek</v>
      </c>
      <c r="G134" s="19">
        <v>44317</v>
      </c>
      <c r="H134" s="49"/>
      <c r="I134" s="50"/>
      <c r="J134" s="49"/>
      <c r="K134" s="50"/>
      <c r="L134" s="21">
        <f t="shared" si="51"/>
        <v>0</v>
      </c>
      <c r="M134" s="22">
        <f t="shared" si="45"/>
        <v>0</v>
      </c>
      <c r="N134" s="98"/>
      <c r="O134" s="101" t="str">
        <f t="shared" ca="1" si="46"/>
        <v>Svátek</v>
      </c>
      <c r="P134" s="41" t="str">
        <f t="shared" si="44"/>
        <v xml:space="preserve"> </v>
      </c>
      <c r="Q134" s="41" t="str">
        <f>IF(MONTH(G135)-MONTH(G134)&lt;&gt;0,SUBTOTAL(109,$P$14:$P$3665)," ")</f>
        <v xml:space="preserve"> </v>
      </c>
      <c r="R134" s="108">
        <f t="shared" ca="1" si="52"/>
        <v>0</v>
      </c>
      <c r="S134" s="25">
        <f t="shared" ca="1" si="53"/>
        <v>0</v>
      </c>
      <c r="T134" s="108">
        <f t="shared" ca="1" si="54"/>
        <v>0</v>
      </c>
      <c r="U134" s="163">
        <f t="shared" ca="1" si="55"/>
        <v>0</v>
      </c>
      <c r="V134" s="25">
        <f t="shared" ca="1" si="56"/>
        <v>0</v>
      </c>
      <c r="W134" s="25">
        <f t="shared" ca="1" si="57"/>
        <v>0</v>
      </c>
      <c r="X134" s="108">
        <f t="shared" ca="1" si="58"/>
        <v>0</v>
      </c>
      <c r="Y134" s="108">
        <f t="shared" ca="1" si="59"/>
        <v>0</v>
      </c>
      <c r="Z134" s="108">
        <f t="shared" ca="1" si="60"/>
        <v>0</v>
      </c>
      <c r="AA134" s="108">
        <f t="shared" ca="1" si="61"/>
        <v>0</v>
      </c>
      <c r="AB134" s="108">
        <f t="shared" ca="1" si="62"/>
        <v>0</v>
      </c>
      <c r="AC134" s="25">
        <f t="shared" ca="1" si="63"/>
        <v>0</v>
      </c>
    </row>
    <row r="135" spans="1:29" ht="14.1" hidden="1" customHeight="1" thickBot="1" x14ac:dyDescent="0.3">
      <c r="A135" s="3">
        <f t="shared" si="47"/>
        <v>2021</v>
      </c>
      <c r="B135" s="3" t="str">
        <f t="shared" si="64"/>
        <v>05 květen</v>
      </c>
      <c r="C135" s="4" t="str">
        <f t="shared" si="48"/>
        <v>květen</v>
      </c>
      <c r="D135" s="10">
        <f t="shared" ca="1" si="49"/>
        <v>0</v>
      </c>
      <c r="E135" s="10" t="str">
        <f t="shared" si="50"/>
        <v>neděle</v>
      </c>
      <c r="F135" s="42" t="str">
        <f ca="1">IF(COUNTIF(List1!$U$4:$AF$16,$G135),"Svátek",TEXT($G135,"dddd"))</f>
        <v>neděle</v>
      </c>
      <c r="G135" s="19">
        <v>44318</v>
      </c>
      <c r="H135" s="49"/>
      <c r="I135" s="50"/>
      <c r="J135" s="49"/>
      <c r="K135" s="50"/>
      <c r="L135" s="21">
        <f t="shared" si="51"/>
        <v>0</v>
      </c>
      <c r="M135" s="22">
        <f t="shared" si="45"/>
        <v>0</v>
      </c>
      <c r="N135" s="98"/>
      <c r="O135" s="101" t="str">
        <f t="shared" ca="1" si="46"/>
        <v/>
      </c>
      <c r="P135" s="41">
        <f t="shared" si="44"/>
        <v>0</v>
      </c>
      <c r="Q135" s="41" t="str">
        <f>IF(MONTH(G136)-MONTH(G135)&lt;&gt;0,SUBTOTAL(109,$P$14:$P$3665)," ")</f>
        <v xml:space="preserve"> </v>
      </c>
      <c r="R135" s="108">
        <f t="shared" ca="1" si="52"/>
        <v>0</v>
      </c>
      <c r="S135" s="25">
        <f t="shared" ca="1" si="53"/>
        <v>0</v>
      </c>
      <c r="T135" s="108">
        <f t="shared" ca="1" si="54"/>
        <v>0</v>
      </c>
      <c r="U135" s="163">
        <f t="shared" ca="1" si="55"/>
        <v>0</v>
      </c>
      <c r="V135" s="25">
        <f t="shared" ca="1" si="56"/>
        <v>0</v>
      </c>
      <c r="W135" s="25">
        <f t="shared" ca="1" si="57"/>
        <v>0</v>
      </c>
      <c r="X135" s="108">
        <f t="shared" ca="1" si="58"/>
        <v>0</v>
      </c>
      <c r="Y135" s="108">
        <f t="shared" ca="1" si="59"/>
        <v>0</v>
      </c>
      <c r="Z135" s="108">
        <f t="shared" ca="1" si="60"/>
        <v>0</v>
      </c>
      <c r="AA135" s="108">
        <f t="shared" ca="1" si="61"/>
        <v>0</v>
      </c>
      <c r="AB135" s="108">
        <f t="shared" ca="1" si="62"/>
        <v>0</v>
      </c>
      <c r="AC135" s="25">
        <f t="shared" ca="1" si="63"/>
        <v>0</v>
      </c>
    </row>
    <row r="136" spans="1:29" ht="14.1" hidden="1" customHeight="1" thickBot="1" x14ac:dyDescent="0.3">
      <c r="A136" s="3">
        <f t="shared" si="47"/>
        <v>2021</v>
      </c>
      <c r="B136" s="3" t="str">
        <f t="shared" si="64"/>
        <v>05 květen</v>
      </c>
      <c r="C136" s="4" t="str">
        <f t="shared" si="48"/>
        <v>květen</v>
      </c>
      <c r="D136" s="10">
        <f t="shared" ca="1" si="49"/>
        <v>0</v>
      </c>
      <c r="E136" s="10" t="str">
        <f t="shared" si="50"/>
        <v>pondělí</v>
      </c>
      <c r="F136" s="42" t="str">
        <f ca="1">IF(COUNTIF(List1!$U$4:$AF$16,$G136),"Svátek",TEXT($G136,"dddd"))</f>
        <v>pondělí</v>
      </c>
      <c r="G136" s="19">
        <v>44319</v>
      </c>
      <c r="H136" s="49"/>
      <c r="I136" s="50"/>
      <c r="J136" s="109"/>
      <c r="K136" s="110"/>
      <c r="L136" s="21">
        <f t="shared" si="51"/>
        <v>0</v>
      </c>
      <c r="M136" s="22">
        <f t="shared" si="45"/>
        <v>0</v>
      </c>
      <c r="N136" s="98"/>
      <c r="O136" s="101" t="str">
        <f t="shared" ca="1" si="46"/>
        <v/>
      </c>
      <c r="P136" s="41" t="str">
        <f t="shared" si="44"/>
        <v xml:space="preserve"> </v>
      </c>
      <c r="Q136" s="41" t="str">
        <f>IF(MONTH(G137)-MONTH(G136)&lt;&gt;0,SUBTOTAL(109,$P$14:$P$3665)," ")</f>
        <v xml:space="preserve"> </v>
      </c>
      <c r="R136" s="108">
        <f t="shared" ca="1" si="52"/>
        <v>0</v>
      </c>
      <c r="S136" s="25">
        <f t="shared" ca="1" si="53"/>
        <v>0</v>
      </c>
      <c r="T136" s="108">
        <f t="shared" ca="1" si="54"/>
        <v>0</v>
      </c>
      <c r="U136" s="163">
        <f t="shared" ca="1" si="55"/>
        <v>0</v>
      </c>
      <c r="V136" s="25">
        <f t="shared" ca="1" si="56"/>
        <v>0</v>
      </c>
      <c r="W136" s="25">
        <f t="shared" ca="1" si="57"/>
        <v>0</v>
      </c>
      <c r="X136" s="108">
        <f t="shared" ca="1" si="58"/>
        <v>0</v>
      </c>
      <c r="Y136" s="108">
        <f t="shared" ca="1" si="59"/>
        <v>0</v>
      </c>
      <c r="Z136" s="108">
        <f t="shared" ca="1" si="60"/>
        <v>0</v>
      </c>
      <c r="AA136" s="108">
        <f t="shared" ca="1" si="61"/>
        <v>0</v>
      </c>
      <c r="AB136" s="108">
        <f t="shared" ca="1" si="62"/>
        <v>0</v>
      </c>
      <c r="AC136" s="25">
        <f t="shared" ca="1" si="63"/>
        <v>0</v>
      </c>
    </row>
    <row r="137" spans="1:29" ht="14.1" hidden="1" customHeight="1" thickBot="1" x14ac:dyDescent="0.3">
      <c r="A137" s="3">
        <f t="shared" si="47"/>
        <v>2021</v>
      </c>
      <c r="B137" s="3" t="str">
        <f t="shared" si="64"/>
        <v>05 květen</v>
      </c>
      <c r="C137" s="4" t="str">
        <f t="shared" si="48"/>
        <v>květen</v>
      </c>
      <c r="D137" s="10">
        <f t="shared" ca="1" si="49"/>
        <v>0</v>
      </c>
      <c r="E137" s="10" t="str">
        <f t="shared" si="50"/>
        <v>úterý</v>
      </c>
      <c r="F137" s="42" t="str">
        <f ca="1">IF(COUNTIF(List1!$U$4:$AF$16,$G137),"Svátek",TEXT($G137,"dddd"))</f>
        <v>úterý</v>
      </c>
      <c r="G137" s="19">
        <v>44320</v>
      </c>
      <c r="H137" s="49"/>
      <c r="I137" s="50"/>
      <c r="J137" s="109"/>
      <c r="K137" s="110"/>
      <c r="L137" s="21">
        <f t="shared" si="51"/>
        <v>0</v>
      </c>
      <c r="M137" s="22">
        <f t="shared" si="45"/>
        <v>0</v>
      </c>
      <c r="N137" s="98"/>
      <c r="O137" s="101" t="str">
        <f t="shared" ca="1" si="46"/>
        <v/>
      </c>
      <c r="P137" s="41" t="str">
        <f t="shared" si="44"/>
        <v xml:space="preserve"> </v>
      </c>
      <c r="Q137" s="41" t="str">
        <f>IF(MONTH(G138)-MONTH(G137)&lt;&gt;0,SUBTOTAL(109,$P$14:$P$3665)," ")</f>
        <v xml:space="preserve"> </v>
      </c>
      <c r="R137" s="108">
        <f t="shared" ca="1" si="52"/>
        <v>0</v>
      </c>
      <c r="S137" s="25">
        <f t="shared" ca="1" si="53"/>
        <v>0</v>
      </c>
      <c r="T137" s="108">
        <f t="shared" ca="1" si="54"/>
        <v>0</v>
      </c>
      <c r="U137" s="163">
        <f t="shared" ca="1" si="55"/>
        <v>0</v>
      </c>
      <c r="V137" s="25">
        <f t="shared" ca="1" si="56"/>
        <v>0</v>
      </c>
      <c r="W137" s="25">
        <f t="shared" ca="1" si="57"/>
        <v>0</v>
      </c>
      <c r="X137" s="108">
        <f t="shared" ca="1" si="58"/>
        <v>0</v>
      </c>
      <c r="Y137" s="108">
        <f t="shared" ca="1" si="59"/>
        <v>0</v>
      </c>
      <c r="Z137" s="108">
        <f t="shared" ca="1" si="60"/>
        <v>0</v>
      </c>
      <c r="AA137" s="108">
        <f t="shared" ca="1" si="61"/>
        <v>0</v>
      </c>
      <c r="AB137" s="108">
        <f t="shared" ca="1" si="62"/>
        <v>0</v>
      </c>
      <c r="AC137" s="25">
        <f t="shared" ca="1" si="63"/>
        <v>0</v>
      </c>
    </row>
    <row r="138" spans="1:29" ht="14.1" hidden="1" customHeight="1" thickBot="1" x14ac:dyDescent="0.3">
      <c r="A138" s="3">
        <f t="shared" si="47"/>
        <v>2021</v>
      </c>
      <c r="B138" s="3" t="str">
        <f t="shared" si="64"/>
        <v>05 květen</v>
      </c>
      <c r="C138" s="4" t="str">
        <f t="shared" si="48"/>
        <v>květen</v>
      </c>
      <c r="D138" s="10">
        <f t="shared" ca="1" si="49"/>
        <v>0</v>
      </c>
      <c r="E138" s="10" t="str">
        <f t="shared" si="50"/>
        <v>středa</v>
      </c>
      <c r="F138" s="42" t="str">
        <f ca="1">IF(COUNTIF(List1!$U$4:$AF$16,$G138),"Svátek",TEXT($G138,"dddd"))</f>
        <v>středa</v>
      </c>
      <c r="G138" s="19">
        <v>44321</v>
      </c>
      <c r="H138" s="49"/>
      <c r="I138" s="50"/>
      <c r="J138" s="109"/>
      <c r="K138" s="110"/>
      <c r="L138" s="21">
        <f t="shared" si="51"/>
        <v>0</v>
      </c>
      <c r="M138" s="22">
        <f t="shared" si="45"/>
        <v>0</v>
      </c>
      <c r="N138" s="98"/>
      <c r="O138" s="101" t="str">
        <f t="shared" ca="1" si="46"/>
        <v/>
      </c>
      <c r="P138" s="41" t="str">
        <f t="shared" si="44"/>
        <v xml:space="preserve"> </v>
      </c>
      <c r="Q138" s="41" t="str">
        <f>IF(MONTH(G139)-MONTH(G138)&lt;&gt;0,SUBTOTAL(109,$P$14:$P$3665)," ")</f>
        <v xml:space="preserve"> </v>
      </c>
      <c r="R138" s="108">
        <f t="shared" ca="1" si="52"/>
        <v>0</v>
      </c>
      <c r="S138" s="25">
        <f t="shared" ca="1" si="53"/>
        <v>0</v>
      </c>
      <c r="T138" s="108">
        <f t="shared" ca="1" si="54"/>
        <v>0</v>
      </c>
      <c r="U138" s="163">
        <f t="shared" ca="1" si="55"/>
        <v>0</v>
      </c>
      <c r="V138" s="25">
        <f t="shared" ca="1" si="56"/>
        <v>0</v>
      </c>
      <c r="W138" s="25">
        <f t="shared" ca="1" si="57"/>
        <v>0</v>
      </c>
      <c r="X138" s="108">
        <f t="shared" ca="1" si="58"/>
        <v>0</v>
      </c>
      <c r="Y138" s="108">
        <f t="shared" ca="1" si="59"/>
        <v>0</v>
      </c>
      <c r="Z138" s="108">
        <f t="shared" ca="1" si="60"/>
        <v>0</v>
      </c>
      <c r="AA138" s="108">
        <f t="shared" ca="1" si="61"/>
        <v>0</v>
      </c>
      <c r="AB138" s="108">
        <f t="shared" ca="1" si="62"/>
        <v>0</v>
      </c>
      <c r="AC138" s="25">
        <f t="shared" ca="1" si="63"/>
        <v>0</v>
      </c>
    </row>
    <row r="139" spans="1:29" ht="14.1" hidden="1" customHeight="1" thickBot="1" x14ac:dyDescent="0.3">
      <c r="A139" s="3">
        <f t="shared" si="47"/>
        <v>2021</v>
      </c>
      <c r="B139" s="3" t="str">
        <f t="shared" si="64"/>
        <v>05 květen</v>
      </c>
      <c r="C139" s="4" t="str">
        <f t="shared" si="48"/>
        <v>květen</v>
      </c>
      <c r="D139" s="10">
        <f t="shared" ca="1" si="49"/>
        <v>0</v>
      </c>
      <c r="E139" s="10" t="str">
        <f t="shared" si="50"/>
        <v>čtvrtek</v>
      </c>
      <c r="F139" s="42" t="str">
        <f ca="1">IF(COUNTIF(List1!$U$4:$AF$16,$G139),"Svátek",TEXT($G139,"dddd"))</f>
        <v>čtvrtek</v>
      </c>
      <c r="G139" s="19">
        <v>44322</v>
      </c>
      <c r="H139" s="49"/>
      <c r="I139" s="50"/>
      <c r="J139" s="109"/>
      <c r="K139" s="110"/>
      <c r="L139" s="21">
        <f t="shared" si="51"/>
        <v>0</v>
      </c>
      <c r="M139" s="22">
        <f t="shared" si="45"/>
        <v>0</v>
      </c>
      <c r="N139" s="98"/>
      <c r="O139" s="101" t="str">
        <f t="shared" ca="1" si="46"/>
        <v/>
      </c>
      <c r="P139" s="41" t="str">
        <f t="shared" si="44"/>
        <v xml:space="preserve"> </v>
      </c>
      <c r="Q139" s="41" t="str">
        <f>IF(MONTH(G140)-MONTH(G139)&lt;&gt;0,SUBTOTAL(109,$P$14:$P$3665)," ")</f>
        <v xml:space="preserve"> </v>
      </c>
      <c r="R139" s="108">
        <f t="shared" ca="1" si="52"/>
        <v>0</v>
      </c>
      <c r="S139" s="25">
        <f t="shared" ca="1" si="53"/>
        <v>0</v>
      </c>
      <c r="T139" s="108">
        <f t="shared" ca="1" si="54"/>
        <v>0</v>
      </c>
      <c r="U139" s="163">
        <f t="shared" ca="1" si="55"/>
        <v>0</v>
      </c>
      <c r="V139" s="25">
        <f t="shared" ca="1" si="56"/>
        <v>0</v>
      </c>
      <c r="W139" s="25">
        <f t="shared" ca="1" si="57"/>
        <v>0</v>
      </c>
      <c r="X139" s="108">
        <f t="shared" ca="1" si="58"/>
        <v>0</v>
      </c>
      <c r="Y139" s="108">
        <f t="shared" ca="1" si="59"/>
        <v>0</v>
      </c>
      <c r="Z139" s="108">
        <f t="shared" ca="1" si="60"/>
        <v>0</v>
      </c>
      <c r="AA139" s="108">
        <f t="shared" ca="1" si="61"/>
        <v>0</v>
      </c>
      <c r="AB139" s="108">
        <f t="shared" ca="1" si="62"/>
        <v>0</v>
      </c>
      <c r="AC139" s="25">
        <f t="shared" ca="1" si="63"/>
        <v>0</v>
      </c>
    </row>
    <row r="140" spans="1:29" ht="14.1" hidden="1" customHeight="1" thickBot="1" x14ac:dyDescent="0.3">
      <c r="A140" s="3">
        <f t="shared" si="47"/>
        <v>2021</v>
      </c>
      <c r="B140" s="3" t="str">
        <f t="shared" si="64"/>
        <v>05 květen</v>
      </c>
      <c r="C140" s="4" t="str">
        <f t="shared" si="48"/>
        <v>květen</v>
      </c>
      <c r="D140" s="10">
        <f t="shared" ca="1" si="49"/>
        <v>0</v>
      </c>
      <c r="E140" s="10" t="str">
        <f t="shared" si="50"/>
        <v>pátek</v>
      </c>
      <c r="F140" s="42" t="str">
        <f ca="1">IF(COUNTIF(List1!$U$4:$AF$16,$G140),"Svátek",TEXT($G140,"dddd"))</f>
        <v>pátek</v>
      </c>
      <c r="G140" s="19">
        <v>44323</v>
      </c>
      <c r="H140" s="49"/>
      <c r="I140" s="50"/>
      <c r="J140" s="109"/>
      <c r="K140" s="110"/>
      <c r="L140" s="21">
        <f t="shared" si="51"/>
        <v>0</v>
      </c>
      <c r="M140" s="22">
        <f t="shared" si="45"/>
        <v>0</v>
      </c>
      <c r="N140" s="98"/>
      <c r="O140" s="101" t="str">
        <f t="shared" ca="1" si="46"/>
        <v/>
      </c>
      <c r="P140" s="41" t="str">
        <f t="shared" si="44"/>
        <v xml:space="preserve"> </v>
      </c>
      <c r="Q140" s="41" t="str">
        <f>IF(MONTH(G141)-MONTH(G140)&lt;&gt;0,SUBTOTAL(109,$P$14:$P$3665)," ")</f>
        <v xml:space="preserve"> </v>
      </c>
      <c r="R140" s="108">
        <f t="shared" ca="1" si="52"/>
        <v>0</v>
      </c>
      <c r="S140" s="25">
        <f t="shared" ca="1" si="53"/>
        <v>0</v>
      </c>
      <c r="T140" s="108">
        <f t="shared" ca="1" si="54"/>
        <v>0</v>
      </c>
      <c r="U140" s="163">
        <f t="shared" ca="1" si="55"/>
        <v>0</v>
      </c>
      <c r="V140" s="25">
        <f t="shared" ca="1" si="56"/>
        <v>0</v>
      </c>
      <c r="W140" s="25">
        <f t="shared" ca="1" si="57"/>
        <v>0</v>
      </c>
      <c r="X140" s="108">
        <f t="shared" ca="1" si="58"/>
        <v>0</v>
      </c>
      <c r="Y140" s="108">
        <f t="shared" ca="1" si="59"/>
        <v>0</v>
      </c>
      <c r="Z140" s="108">
        <f t="shared" ca="1" si="60"/>
        <v>0</v>
      </c>
      <c r="AA140" s="108">
        <f t="shared" ca="1" si="61"/>
        <v>0</v>
      </c>
      <c r="AB140" s="108">
        <f t="shared" ca="1" si="62"/>
        <v>0</v>
      </c>
      <c r="AC140" s="25">
        <f t="shared" ca="1" si="63"/>
        <v>0</v>
      </c>
    </row>
    <row r="141" spans="1:29" ht="14.1" hidden="1" customHeight="1" thickBot="1" x14ac:dyDescent="0.3">
      <c r="A141" s="3">
        <f t="shared" si="47"/>
        <v>2021</v>
      </c>
      <c r="B141" s="3" t="str">
        <f t="shared" si="64"/>
        <v>05 květen</v>
      </c>
      <c r="C141" s="4" t="str">
        <f t="shared" si="48"/>
        <v>květen</v>
      </c>
      <c r="D141" s="10">
        <f t="shared" ca="1" si="49"/>
        <v>1</v>
      </c>
      <c r="E141" s="10" t="str">
        <f t="shared" si="50"/>
        <v>sobota</v>
      </c>
      <c r="F141" s="42" t="str">
        <f ca="1">IF(COUNTIF(List1!$U$4:$AF$16,$G141),"Svátek",TEXT($G141,"dddd"))</f>
        <v>Svátek</v>
      </c>
      <c r="G141" s="19">
        <v>44324</v>
      </c>
      <c r="H141" s="49"/>
      <c r="I141" s="50"/>
      <c r="J141" s="49"/>
      <c r="K141" s="50"/>
      <c r="L141" s="21">
        <f t="shared" si="51"/>
        <v>0</v>
      </c>
      <c r="M141" s="22">
        <f t="shared" si="45"/>
        <v>0</v>
      </c>
      <c r="N141" s="98"/>
      <c r="O141" s="101" t="str">
        <f t="shared" ca="1" si="46"/>
        <v>Svátek</v>
      </c>
      <c r="P141" s="41" t="str">
        <f t="shared" si="44"/>
        <v xml:space="preserve"> </v>
      </c>
      <c r="Q141" s="41" t="str">
        <f>IF(MONTH(G142)-MONTH(G141)&lt;&gt;0,SUBTOTAL(109,$P$14:$P$3665)," ")</f>
        <v xml:space="preserve"> </v>
      </c>
      <c r="R141" s="108">
        <f t="shared" ca="1" si="52"/>
        <v>0</v>
      </c>
      <c r="S141" s="25">
        <f t="shared" ca="1" si="53"/>
        <v>0</v>
      </c>
      <c r="T141" s="108">
        <f t="shared" ca="1" si="54"/>
        <v>0</v>
      </c>
      <c r="U141" s="163">
        <f t="shared" ca="1" si="55"/>
        <v>0</v>
      </c>
      <c r="V141" s="25">
        <f t="shared" ca="1" si="56"/>
        <v>0</v>
      </c>
      <c r="W141" s="25">
        <f t="shared" ca="1" si="57"/>
        <v>0</v>
      </c>
      <c r="X141" s="108">
        <f t="shared" ca="1" si="58"/>
        <v>0</v>
      </c>
      <c r="Y141" s="108">
        <f t="shared" ca="1" si="59"/>
        <v>0</v>
      </c>
      <c r="Z141" s="108">
        <f t="shared" ca="1" si="60"/>
        <v>0</v>
      </c>
      <c r="AA141" s="108">
        <f t="shared" ca="1" si="61"/>
        <v>0</v>
      </c>
      <c r="AB141" s="108">
        <f t="shared" ca="1" si="62"/>
        <v>0</v>
      </c>
      <c r="AC141" s="25">
        <f t="shared" ca="1" si="63"/>
        <v>0</v>
      </c>
    </row>
    <row r="142" spans="1:29" ht="14.1" hidden="1" customHeight="1" thickBot="1" x14ac:dyDescent="0.3">
      <c r="A142" s="3">
        <f t="shared" si="47"/>
        <v>2021</v>
      </c>
      <c r="B142" s="3" t="str">
        <f t="shared" si="64"/>
        <v>05 květen</v>
      </c>
      <c r="C142" s="4" t="str">
        <f t="shared" si="48"/>
        <v>květen</v>
      </c>
      <c r="D142" s="10">
        <f t="shared" ca="1" si="49"/>
        <v>0</v>
      </c>
      <c r="E142" s="10" t="str">
        <f t="shared" si="50"/>
        <v>neděle</v>
      </c>
      <c r="F142" s="42" t="str">
        <f ca="1">IF(COUNTIF(List1!$U$4:$AF$16,$G142),"Svátek",TEXT($G142,"dddd"))</f>
        <v>neděle</v>
      </c>
      <c r="G142" s="19">
        <v>44325</v>
      </c>
      <c r="H142" s="49"/>
      <c r="I142" s="50"/>
      <c r="J142" s="49"/>
      <c r="K142" s="50"/>
      <c r="L142" s="21">
        <f t="shared" si="51"/>
        <v>0</v>
      </c>
      <c r="M142" s="22">
        <f t="shared" si="45"/>
        <v>0</v>
      </c>
      <c r="N142" s="98"/>
      <c r="O142" s="101" t="str">
        <f t="shared" ca="1" si="46"/>
        <v/>
      </c>
      <c r="P142" s="41">
        <f t="shared" si="44"/>
        <v>0</v>
      </c>
      <c r="Q142" s="41" t="str">
        <f>IF(MONTH(G143)-MONTH(G142)&lt;&gt;0,SUBTOTAL(109,$P$14:$P$3665)," ")</f>
        <v xml:space="preserve"> </v>
      </c>
      <c r="R142" s="108">
        <f t="shared" ca="1" si="52"/>
        <v>0</v>
      </c>
      <c r="S142" s="25">
        <f t="shared" ca="1" si="53"/>
        <v>0</v>
      </c>
      <c r="T142" s="108">
        <f t="shared" ca="1" si="54"/>
        <v>0</v>
      </c>
      <c r="U142" s="163">
        <f t="shared" ca="1" si="55"/>
        <v>0</v>
      </c>
      <c r="V142" s="25">
        <f t="shared" ca="1" si="56"/>
        <v>0</v>
      </c>
      <c r="W142" s="25">
        <f t="shared" ca="1" si="57"/>
        <v>0</v>
      </c>
      <c r="X142" s="108">
        <f t="shared" ca="1" si="58"/>
        <v>0</v>
      </c>
      <c r="Y142" s="108">
        <f t="shared" ca="1" si="59"/>
        <v>0</v>
      </c>
      <c r="Z142" s="108">
        <f t="shared" ca="1" si="60"/>
        <v>0</v>
      </c>
      <c r="AA142" s="108">
        <f t="shared" ca="1" si="61"/>
        <v>0</v>
      </c>
      <c r="AB142" s="108">
        <f t="shared" ca="1" si="62"/>
        <v>0</v>
      </c>
      <c r="AC142" s="25">
        <f t="shared" ca="1" si="63"/>
        <v>0</v>
      </c>
    </row>
    <row r="143" spans="1:29" ht="14.1" hidden="1" customHeight="1" thickBot="1" x14ac:dyDescent="0.3">
      <c r="A143" s="3">
        <f t="shared" si="47"/>
        <v>2021</v>
      </c>
      <c r="B143" s="3" t="str">
        <f t="shared" si="64"/>
        <v>05 květen</v>
      </c>
      <c r="C143" s="4" t="str">
        <f t="shared" si="48"/>
        <v>květen</v>
      </c>
      <c r="D143" s="10">
        <f t="shared" ca="1" si="49"/>
        <v>0</v>
      </c>
      <c r="E143" s="10" t="str">
        <f t="shared" si="50"/>
        <v>pondělí</v>
      </c>
      <c r="F143" s="42" t="str">
        <f ca="1">IF(COUNTIF(List1!$U$4:$AF$16,$G143),"Svátek",TEXT($G143,"dddd"))</f>
        <v>pondělí</v>
      </c>
      <c r="G143" s="19">
        <v>44326</v>
      </c>
      <c r="H143" s="49"/>
      <c r="I143" s="50"/>
      <c r="J143" s="109"/>
      <c r="K143" s="110"/>
      <c r="L143" s="21">
        <f t="shared" si="51"/>
        <v>0</v>
      </c>
      <c r="M143" s="22">
        <f t="shared" si="45"/>
        <v>0</v>
      </c>
      <c r="N143" s="98"/>
      <c r="O143" s="101" t="str">
        <f t="shared" ca="1" si="46"/>
        <v/>
      </c>
      <c r="P143" s="41" t="str">
        <f t="shared" si="44"/>
        <v xml:space="preserve"> </v>
      </c>
      <c r="Q143" s="41" t="str">
        <f>IF(MONTH(G144)-MONTH(G143)&lt;&gt;0,SUBTOTAL(109,$P$14:$P$3665)," ")</f>
        <v xml:space="preserve"> </v>
      </c>
      <c r="R143" s="108">
        <f t="shared" ca="1" si="52"/>
        <v>0</v>
      </c>
      <c r="S143" s="25">
        <f t="shared" ca="1" si="53"/>
        <v>0</v>
      </c>
      <c r="T143" s="108">
        <f t="shared" ca="1" si="54"/>
        <v>0</v>
      </c>
      <c r="U143" s="163">
        <f t="shared" ca="1" si="55"/>
        <v>0</v>
      </c>
      <c r="V143" s="25">
        <f t="shared" ca="1" si="56"/>
        <v>0</v>
      </c>
      <c r="W143" s="25">
        <f t="shared" ca="1" si="57"/>
        <v>0</v>
      </c>
      <c r="X143" s="108">
        <f t="shared" ca="1" si="58"/>
        <v>0</v>
      </c>
      <c r="Y143" s="108">
        <f t="shared" ca="1" si="59"/>
        <v>0</v>
      </c>
      <c r="Z143" s="108">
        <f t="shared" ca="1" si="60"/>
        <v>0</v>
      </c>
      <c r="AA143" s="108">
        <f t="shared" ca="1" si="61"/>
        <v>0</v>
      </c>
      <c r="AB143" s="108">
        <f t="shared" ca="1" si="62"/>
        <v>0</v>
      </c>
      <c r="AC143" s="25">
        <f t="shared" ca="1" si="63"/>
        <v>0</v>
      </c>
    </row>
    <row r="144" spans="1:29" ht="14.1" hidden="1" customHeight="1" thickBot="1" x14ac:dyDescent="0.3">
      <c r="A144" s="3">
        <f t="shared" si="47"/>
        <v>2021</v>
      </c>
      <c r="B144" s="3" t="str">
        <f t="shared" si="64"/>
        <v>05 květen</v>
      </c>
      <c r="C144" s="4" t="str">
        <f t="shared" si="48"/>
        <v>květen</v>
      </c>
      <c r="D144" s="10">
        <f t="shared" ca="1" si="49"/>
        <v>0</v>
      </c>
      <c r="E144" s="10" t="str">
        <f t="shared" si="50"/>
        <v>úterý</v>
      </c>
      <c r="F144" s="42" t="str">
        <f ca="1">IF(COUNTIF(List1!$U$4:$AF$16,$G144),"Svátek",TEXT($G144,"dddd"))</f>
        <v>úterý</v>
      </c>
      <c r="G144" s="19">
        <v>44327</v>
      </c>
      <c r="H144" s="49"/>
      <c r="I144" s="50"/>
      <c r="J144" s="109"/>
      <c r="K144" s="110"/>
      <c r="L144" s="21">
        <f t="shared" si="51"/>
        <v>0</v>
      </c>
      <c r="M144" s="22">
        <f t="shared" si="45"/>
        <v>0</v>
      </c>
      <c r="N144" s="98"/>
      <c r="O144" s="101" t="str">
        <f t="shared" ca="1" si="46"/>
        <v/>
      </c>
      <c r="P144" s="41" t="str">
        <f t="shared" si="44"/>
        <v xml:space="preserve"> </v>
      </c>
      <c r="Q144" s="41" t="str">
        <f>IF(MONTH(G145)-MONTH(G144)&lt;&gt;0,SUBTOTAL(109,$P$14:$P$3665)," ")</f>
        <v xml:space="preserve"> </v>
      </c>
      <c r="R144" s="108">
        <f t="shared" ca="1" si="52"/>
        <v>0</v>
      </c>
      <c r="S144" s="25">
        <f t="shared" ca="1" si="53"/>
        <v>0</v>
      </c>
      <c r="T144" s="108">
        <f t="shared" ca="1" si="54"/>
        <v>0</v>
      </c>
      <c r="U144" s="163">
        <f t="shared" ca="1" si="55"/>
        <v>0</v>
      </c>
      <c r="V144" s="25">
        <f t="shared" ca="1" si="56"/>
        <v>0</v>
      </c>
      <c r="W144" s="25">
        <f t="shared" ca="1" si="57"/>
        <v>0</v>
      </c>
      <c r="X144" s="108">
        <f t="shared" ca="1" si="58"/>
        <v>0</v>
      </c>
      <c r="Y144" s="108">
        <f t="shared" ca="1" si="59"/>
        <v>0</v>
      </c>
      <c r="Z144" s="108">
        <f t="shared" ca="1" si="60"/>
        <v>0</v>
      </c>
      <c r="AA144" s="108">
        <f t="shared" ca="1" si="61"/>
        <v>0</v>
      </c>
      <c r="AB144" s="108">
        <f t="shared" ca="1" si="62"/>
        <v>0</v>
      </c>
      <c r="AC144" s="25">
        <f t="shared" ca="1" si="63"/>
        <v>0</v>
      </c>
    </row>
    <row r="145" spans="1:29" ht="14.1" hidden="1" customHeight="1" thickBot="1" x14ac:dyDescent="0.3">
      <c r="A145" s="3">
        <f t="shared" si="47"/>
        <v>2021</v>
      </c>
      <c r="B145" s="3" t="str">
        <f t="shared" si="64"/>
        <v>05 květen</v>
      </c>
      <c r="C145" s="4" t="str">
        <f t="shared" si="48"/>
        <v>květen</v>
      </c>
      <c r="D145" s="10">
        <f t="shared" ca="1" si="49"/>
        <v>0</v>
      </c>
      <c r="E145" s="10" t="str">
        <f t="shared" si="50"/>
        <v>středa</v>
      </c>
      <c r="F145" s="42" t="str">
        <f ca="1">IF(COUNTIF(List1!$U$4:$AF$16,$G145),"Svátek",TEXT($G145,"dddd"))</f>
        <v>středa</v>
      </c>
      <c r="G145" s="19">
        <v>44328</v>
      </c>
      <c r="H145" s="49"/>
      <c r="I145" s="50"/>
      <c r="J145" s="109"/>
      <c r="K145" s="110"/>
      <c r="L145" s="21">
        <f t="shared" si="51"/>
        <v>0</v>
      </c>
      <c r="M145" s="22">
        <f t="shared" si="45"/>
        <v>0</v>
      </c>
      <c r="N145" s="98"/>
      <c r="O145" s="101" t="str">
        <f t="shared" ca="1" si="46"/>
        <v/>
      </c>
      <c r="P145" s="41" t="str">
        <f t="shared" si="44"/>
        <v xml:space="preserve"> </v>
      </c>
      <c r="Q145" s="41" t="str">
        <f>IF(MONTH(G146)-MONTH(G145)&lt;&gt;0,SUBTOTAL(109,$P$14:$P$3665)," ")</f>
        <v xml:space="preserve"> </v>
      </c>
      <c r="R145" s="108">
        <f t="shared" ca="1" si="52"/>
        <v>0</v>
      </c>
      <c r="S145" s="25">
        <f t="shared" ca="1" si="53"/>
        <v>0</v>
      </c>
      <c r="T145" s="108">
        <f t="shared" ca="1" si="54"/>
        <v>0</v>
      </c>
      <c r="U145" s="163">
        <f t="shared" ca="1" si="55"/>
        <v>0</v>
      </c>
      <c r="V145" s="25">
        <f t="shared" ca="1" si="56"/>
        <v>0</v>
      </c>
      <c r="W145" s="25">
        <f t="shared" ca="1" si="57"/>
        <v>0</v>
      </c>
      <c r="X145" s="108">
        <f t="shared" ca="1" si="58"/>
        <v>0</v>
      </c>
      <c r="Y145" s="108">
        <f t="shared" ca="1" si="59"/>
        <v>0</v>
      </c>
      <c r="Z145" s="108">
        <f t="shared" ca="1" si="60"/>
        <v>0</v>
      </c>
      <c r="AA145" s="108">
        <f t="shared" ca="1" si="61"/>
        <v>0</v>
      </c>
      <c r="AB145" s="108">
        <f t="shared" ca="1" si="62"/>
        <v>0</v>
      </c>
      <c r="AC145" s="25">
        <f t="shared" ca="1" si="63"/>
        <v>0</v>
      </c>
    </row>
    <row r="146" spans="1:29" ht="14.1" hidden="1" customHeight="1" thickBot="1" x14ac:dyDescent="0.3">
      <c r="A146" s="3">
        <f t="shared" si="47"/>
        <v>2021</v>
      </c>
      <c r="B146" s="3" t="str">
        <f t="shared" si="64"/>
        <v>05 květen</v>
      </c>
      <c r="C146" s="4" t="str">
        <f t="shared" si="48"/>
        <v>květen</v>
      </c>
      <c r="D146" s="10">
        <f t="shared" ca="1" si="49"/>
        <v>0</v>
      </c>
      <c r="E146" s="10" t="str">
        <f t="shared" si="50"/>
        <v>čtvrtek</v>
      </c>
      <c r="F146" s="42" t="str">
        <f ca="1">IF(COUNTIF(List1!$U$4:$AF$16,$G146),"Svátek",TEXT($G146,"dddd"))</f>
        <v>čtvrtek</v>
      </c>
      <c r="G146" s="19">
        <v>44329</v>
      </c>
      <c r="H146" s="49"/>
      <c r="I146" s="50"/>
      <c r="J146" s="109"/>
      <c r="K146" s="110"/>
      <c r="L146" s="21">
        <f t="shared" si="51"/>
        <v>0</v>
      </c>
      <c r="M146" s="22">
        <f t="shared" si="45"/>
        <v>0</v>
      </c>
      <c r="N146" s="98"/>
      <c r="O146" s="101" t="str">
        <f t="shared" ca="1" si="46"/>
        <v/>
      </c>
      <c r="P146" s="41" t="str">
        <f t="shared" si="44"/>
        <v xml:space="preserve"> </v>
      </c>
      <c r="Q146" s="41" t="str">
        <f>IF(MONTH(G147)-MONTH(G146)&lt;&gt;0,SUBTOTAL(109,$P$14:$P$3665)," ")</f>
        <v xml:space="preserve"> </v>
      </c>
      <c r="R146" s="108">
        <f t="shared" ca="1" si="52"/>
        <v>0</v>
      </c>
      <c r="S146" s="25">
        <f t="shared" ca="1" si="53"/>
        <v>0</v>
      </c>
      <c r="T146" s="108">
        <f t="shared" ca="1" si="54"/>
        <v>0</v>
      </c>
      <c r="U146" s="163">
        <f t="shared" ca="1" si="55"/>
        <v>0</v>
      </c>
      <c r="V146" s="25">
        <f t="shared" ca="1" si="56"/>
        <v>0</v>
      </c>
      <c r="W146" s="25">
        <f t="shared" ca="1" si="57"/>
        <v>0</v>
      </c>
      <c r="X146" s="108">
        <f t="shared" ca="1" si="58"/>
        <v>0</v>
      </c>
      <c r="Y146" s="108">
        <f t="shared" ca="1" si="59"/>
        <v>0</v>
      </c>
      <c r="Z146" s="108">
        <f t="shared" ca="1" si="60"/>
        <v>0</v>
      </c>
      <c r="AA146" s="108">
        <f t="shared" ca="1" si="61"/>
        <v>0</v>
      </c>
      <c r="AB146" s="108">
        <f t="shared" ca="1" si="62"/>
        <v>0</v>
      </c>
      <c r="AC146" s="25">
        <f t="shared" ca="1" si="63"/>
        <v>0</v>
      </c>
    </row>
    <row r="147" spans="1:29" ht="14.1" hidden="1" customHeight="1" thickBot="1" x14ac:dyDescent="0.3">
      <c r="A147" s="3">
        <f t="shared" si="47"/>
        <v>2021</v>
      </c>
      <c r="B147" s="3" t="str">
        <f t="shared" si="64"/>
        <v>05 květen</v>
      </c>
      <c r="C147" s="4" t="str">
        <f t="shared" si="48"/>
        <v>květen</v>
      </c>
      <c r="D147" s="10">
        <f t="shared" ca="1" si="49"/>
        <v>0</v>
      </c>
      <c r="E147" s="10" t="str">
        <f t="shared" si="50"/>
        <v>pátek</v>
      </c>
      <c r="F147" s="42" t="str">
        <f ca="1">IF(COUNTIF(List1!$U$4:$AF$16,$G147),"Svátek",TEXT($G147,"dddd"))</f>
        <v>pátek</v>
      </c>
      <c r="G147" s="19">
        <v>44330</v>
      </c>
      <c r="H147" s="49"/>
      <c r="I147" s="50"/>
      <c r="J147" s="109"/>
      <c r="K147" s="110"/>
      <c r="L147" s="21">
        <f t="shared" si="51"/>
        <v>0</v>
      </c>
      <c r="M147" s="22">
        <f t="shared" si="45"/>
        <v>0</v>
      </c>
      <c r="N147" s="98"/>
      <c r="O147" s="101" t="str">
        <f t="shared" ca="1" si="46"/>
        <v/>
      </c>
      <c r="P147" s="41" t="str">
        <f t="shared" si="44"/>
        <v xml:space="preserve"> </v>
      </c>
      <c r="Q147" s="41" t="str">
        <f>IF(MONTH(G148)-MONTH(G147)&lt;&gt;0,SUBTOTAL(109,$P$14:$P$3665)," ")</f>
        <v xml:space="preserve"> </v>
      </c>
      <c r="R147" s="108">
        <f t="shared" ca="1" si="52"/>
        <v>0</v>
      </c>
      <c r="S147" s="25">
        <f t="shared" ca="1" si="53"/>
        <v>0</v>
      </c>
      <c r="T147" s="108">
        <f t="shared" ca="1" si="54"/>
        <v>0</v>
      </c>
      <c r="U147" s="163">
        <f t="shared" ca="1" si="55"/>
        <v>0</v>
      </c>
      <c r="V147" s="25">
        <f t="shared" ca="1" si="56"/>
        <v>0</v>
      </c>
      <c r="W147" s="25">
        <f t="shared" ca="1" si="57"/>
        <v>0</v>
      </c>
      <c r="X147" s="108">
        <f t="shared" ca="1" si="58"/>
        <v>0</v>
      </c>
      <c r="Y147" s="108">
        <f t="shared" ca="1" si="59"/>
        <v>0</v>
      </c>
      <c r="Z147" s="108">
        <f t="shared" ca="1" si="60"/>
        <v>0</v>
      </c>
      <c r="AA147" s="108">
        <f t="shared" ca="1" si="61"/>
        <v>0</v>
      </c>
      <c r="AB147" s="108">
        <f t="shared" ca="1" si="62"/>
        <v>0</v>
      </c>
      <c r="AC147" s="25">
        <f t="shared" ca="1" si="63"/>
        <v>0</v>
      </c>
    </row>
    <row r="148" spans="1:29" ht="14.1" hidden="1" customHeight="1" thickBot="1" x14ac:dyDescent="0.3">
      <c r="A148" s="3">
        <f t="shared" si="47"/>
        <v>2021</v>
      </c>
      <c r="B148" s="3" t="str">
        <f t="shared" si="64"/>
        <v>05 květen</v>
      </c>
      <c r="C148" s="4" t="str">
        <f t="shared" si="48"/>
        <v>květen</v>
      </c>
      <c r="D148" s="10">
        <f t="shared" ca="1" si="49"/>
        <v>0</v>
      </c>
      <c r="E148" s="10" t="str">
        <f t="shared" si="50"/>
        <v>sobota</v>
      </c>
      <c r="F148" s="42" t="str">
        <f ca="1">IF(COUNTIF(List1!$U$4:$AF$16,$G148),"Svátek",TEXT($G148,"dddd"))</f>
        <v>sobota</v>
      </c>
      <c r="G148" s="19">
        <v>44331</v>
      </c>
      <c r="H148" s="49"/>
      <c r="I148" s="50"/>
      <c r="J148" s="49"/>
      <c r="K148" s="50"/>
      <c r="L148" s="21">
        <f t="shared" si="51"/>
        <v>0</v>
      </c>
      <c r="M148" s="22">
        <f t="shared" si="45"/>
        <v>0</v>
      </c>
      <c r="N148" s="98"/>
      <c r="O148" s="101" t="str">
        <f t="shared" ca="1" si="46"/>
        <v/>
      </c>
      <c r="P148" s="41" t="str">
        <f t="shared" si="44"/>
        <v xml:space="preserve"> </v>
      </c>
      <c r="Q148" s="41" t="str">
        <f>IF(MONTH(G149)-MONTH(G148)&lt;&gt;0,SUBTOTAL(109,$P$14:$P$3665)," ")</f>
        <v xml:space="preserve"> </v>
      </c>
      <c r="R148" s="108">
        <f t="shared" ca="1" si="52"/>
        <v>0</v>
      </c>
      <c r="S148" s="25">
        <f t="shared" ca="1" si="53"/>
        <v>0</v>
      </c>
      <c r="T148" s="108">
        <f t="shared" ca="1" si="54"/>
        <v>0</v>
      </c>
      <c r="U148" s="163">
        <f t="shared" ca="1" si="55"/>
        <v>0</v>
      </c>
      <c r="V148" s="25">
        <f t="shared" ca="1" si="56"/>
        <v>0</v>
      </c>
      <c r="W148" s="25">
        <f t="shared" ca="1" si="57"/>
        <v>0</v>
      </c>
      <c r="X148" s="108">
        <f t="shared" ca="1" si="58"/>
        <v>0</v>
      </c>
      <c r="Y148" s="108">
        <f t="shared" ca="1" si="59"/>
        <v>0</v>
      </c>
      <c r="Z148" s="108">
        <f t="shared" ca="1" si="60"/>
        <v>0</v>
      </c>
      <c r="AA148" s="108">
        <f t="shared" ca="1" si="61"/>
        <v>0</v>
      </c>
      <c r="AB148" s="108">
        <f t="shared" ca="1" si="62"/>
        <v>0</v>
      </c>
      <c r="AC148" s="25">
        <f t="shared" ca="1" si="63"/>
        <v>0</v>
      </c>
    </row>
    <row r="149" spans="1:29" ht="14.1" hidden="1" customHeight="1" thickBot="1" x14ac:dyDescent="0.3">
      <c r="A149" s="3">
        <f t="shared" si="47"/>
        <v>2021</v>
      </c>
      <c r="B149" s="3" t="str">
        <f t="shared" si="64"/>
        <v>05 květen</v>
      </c>
      <c r="C149" s="4" t="str">
        <f t="shared" si="48"/>
        <v>květen</v>
      </c>
      <c r="D149" s="10">
        <f t="shared" ca="1" si="49"/>
        <v>0</v>
      </c>
      <c r="E149" s="10" t="str">
        <f t="shared" si="50"/>
        <v>neděle</v>
      </c>
      <c r="F149" s="42" t="str">
        <f ca="1">IF(COUNTIF(List1!$U$4:$AF$16,$G149),"Svátek",TEXT($G149,"dddd"))</f>
        <v>neděle</v>
      </c>
      <c r="G149" s="19">
        <v>44332</v>
      </c>
      <c r="H149" s="49"/>
      <c r="I149" s="50"/>
      <c r="J149" s="49"/>
      <c r="K149" s="50"/>
      <c r="L149" s="21">
        <f t="shared" si="51"/>
        <v>0</v>
      </c>
      <c r="M149" s="22">
        <f t="shared" si="45"/>
        <v>0</v>
      </c>
      <c r="N149" s="98"/>
      <c r="O149" s="101" t="str">
        <f t="shared" ca="1" si="46"/>
        <v/>
      </c>
      <c r="P149" s="41">
        <f t="shared" si="44"/>
        <v>0</v>
      </c>
      <c r="Q149" s="41" t="str">
        <f>IF(MONTH(G150)-MONTH(G149)&lt;&gt;0,SUBTOTAL(109,$P$14:$P$3665)," ")</f>
        <v xml:space="preserve"> </v>
      </c>
      <c r="R149" s="108">
        <f t="shared" ca="1" si="52"/>
        <v>0</v>
      </c>
      <c r="S149" s="25">
        <f t="shared" ca="1" si="53"/>
        <v>0</v>
      </c>
      <c r="T149" s="108">
        <f t="shared" ca="1" si="54"/>
        <v>0</v>
      </c>
      <c r="U149" s="163">
        <f t="shared" ca="1" si="55"/>
        <v>0</v>
      </c>
      <c r="V149" s="25">
        <f t="shared" ca="1" si="56"/>
        <v>0</v>
      </c>
      <c r="W149" s="25">
        <f t="shared" ca="1" si="57"/>
        <v>0</v>
      </c>
      <c r="X149" s="108">
        <f t="shared" ca="1" si="58"/>
        <v>0</v>
      </c>
      <c r="Y149" s="108">
        <f t="shared" ca="1" si="59"/>
        <v>0</v>
      </c>
      <c r="Z149" s="108">
        <f t="shared" ca="1" si="60"/>
        <v>0</v>
      </c>
      <c r="AA149" s="108">
        <f t="shared" ca="1" si="61"/>
        <v>0</v>
      </c>
      <c r="AB149" s="108">
        <f t="shared" ca="1" si="62"/>
        <v>0</v>
      </c>
      <c r="AC149" s="25">
        <f t="shared" ca="1" si="63"/>
        <v>0</v>
      </c>
    </row>
    <row r="150" spans="1:29" ht="14.1" hidden="1" customHeight="1" thickBot="1" x14ac:dyDescent="0.3">
      <c r="A150" s="3">
        <f t="shared" si="47"/>
        <v>2021</v>
      </c>
      <c r="B150" s="3" t="str">
        <f t="shared" si="64"/>
        <v>05 květen</v>
      </c>
      <c r="C150" s="4" t="str">
        <f t="shared" si="48"/>
        <v>květen</v>
      </c>
      <c r="D150" s="10">
        <f t="shared" ca="1" si="49"/>
        <v>0</v>
      </c>
      <c r="E150" s="10" t="str">
        <f t="shared" si="50"/>
        <v>pondělí</v>
      </c>
      <c r="F150" s="42" t="str">
        <f ca="1">IF(COUNTIF(List1!$U$4:$AF$16,$G150),"Svátek",TEXT($G150,"dddd"))</f>
        <v>pondělí</v>
      </c>
      <c r="G150" s="19">
        <v>44333</v>
      </c>
      <c r="H150" s="49"/>
      <c r="I150" s="50"/>
      <c r="J150" s="109"/>
      <c r="K150" s="110"/>
      <c r="L150" s="21">
        <f t="shared" si="51"/>
        <v>0</v>
      </c>
      <c r="M150" s="22">
        <f t="shared" si="45"/>
        <v>0</v>
      </c>
      <c r="N150" s="98"/>
      <c r="O150" s="101" t="str">
        <f t="shared" ca="1" si="46"/>
        <v/>
      </c>
      <c r="P150" s="41" t="str">
        <f t="shared" si="44"/>
        <v xml:space="preserve"> </v>
      </c>
      <c r="Q150" s="41" t="str">
        <f>IF(MONTH(G151)-MONTH(G150)&lt;&gt;0,SUBTOTAL(109,$P$14:$P$3665)," ")</f>
        <v xml:space="preserve"> </v>
      </c>
      <c r="R150" s="108">
        <f t="shared" ca="1" si="52"/>
        <v>0</v>
      </c>
      <c r="S150" s="25">
        <f t="shared" ca="1" si="53"/>
        <v>0</v>
      </c>
      <c r="T150" s="108">
        <f t="shared" ca="1" si="54"/>
        <v>0</v>
      </c>
      <c r="U150" s="163">
        <f t="shared" ca="1" si="55"/>
        <v>0</v>
      </c>
      <c r="V150" s="25">
        <f t="shared" ca="1" si="56"/>
        <v>0</v>
      </c>
      <c r="W150" s="25">
        <f t="shared" ca="1" si="57"/>
        <v>0</v>
      </c>
      <c r="X150" s="108">
        <f t="shared" ca="1" si="58"/>
        <v>0</v>
      </c>
      <c r="Y150" s="108">
        <f t="shared" ca="1" si="59"/>
        <v>0</v>
      </c>
      <c r="Z150" s="108">
        <f t="shared" ca="1" si="60"/>
        <v>0</v>
      </c>
      <c r="AA150" s="108">
        <f t="shared" ca="1" si="61"/>
        <v>0</v>
      </c>
      <c r="AB150" s="108">
        <f t="shared" ca="1" si="62"/>
        <v>0</v>
      </c>
      <c r="AC150" s="25">
        <f t="shared" ca="1" si="63"/>
        <v>0</v>
      </c>
    </row>
    <row r="151" spans="1:29" ht="14.1" hidden="1" customHeight="1" thickBot="1" x14ac:dyDescent="0.3">
      <c r="A151" s="3">
        <f t="shared" si="47"/>
        <v>2021</v>
      </c>
      <c r="B151" s="3" t="str">
        <f t="shared" si="64"/>
        <v>05 květen</v>
      </c>
      <c r="C151" s="4" t="str">
        <f t="shared" si="48"/>
        <v>květen</v>
      </c>
      <c r="D151" s="10">
        <f t="shared" ca="1" si="49"/>
        <v>0</v>
      </c>
      <c r="E151" s="10" t="str">
        <f t="shared" si="50"/>
        <v>úterý</v>
      </c>
      <c r="F151" s="42" t="str">
        <f ca="1">IF(COUNTIF(List1!$U$4:$AF$16,$G151),"Svátek",TEXT($G151,"dddd"))</f>
        <v>úterý</v>
      </c>
      <c r="G151" s="19">
        <v>44334</v>
      </c>
      <c r="H151" s="49"/>
      <c r="I151" s="50"/>
      <c r="J151" s="109"/>
      <c r="K151" s="110"/>
      <c r="L151" s="21">
        <f t="shared" si="51"/>
        <v>0</v>
      </c>
      <c r="M151" s="22">
        <f t="shared" si="45"/>
        <v>0</v>
      </c>
      <c r="N151" s="98"/>
      <c r="O151" s="101" t="str">
        <f t="shared" ca="1" si="46"/>
        <v/>
      </c>
      <c r="P151" s="41" t="str">
        <f t="shared" si="44"/>
        <v xml:space="preserve"> </v>
      </c>
      <c r="Q151" s="41" t="str">
        <f>IF(MONTH(G152)-MONTH(G151)&lt;&gt;0,SUBTOTAL(109,$P$14:$P$3665)," ")</f>
        <v xml:space="preserve"> </v>
      </c>
      <c r="R151" s="108">
        <f t="shared" ca="1" si="52"/>
        <v>0</v>
      </c>
      <c r="S151" s="25">
        <f t="shared" ca="1" si="53"/>
        <v>0</v>
      </c>
      <c r="T151" s="108">
        <f t="shared" ca="1" si="54"/>
        <v>0</v>
      </c>
      <c r="U151" s="163">
        <f t="shared" ca="1" si="55"/>
        <v>0</v>
      </c>
      <c r="V151" s="25">
        <f t="shared" ca="1" si="56"/>
        <v>0</v>
      </c>
      <c r="W151" s="25">
        <f t="shared" ca="1" si="57"/>
        <v>0</v>
      </c>
      <c r="X151" s="108">
        <f t="shared" ca="1" si="58"/>
        <v>0</v>
      </c>
      <c r="Y151" s="108">
        <f t="shared" ca="1" si="59"/>
        <v>0</v>
      </c>
      <c r="Z151" s="108">
        <f t="shared" ca="1" si="60"/>
        <v>0</v>
      </c>
      <c r="AA151" s="108">
        <f t="shared" ca="1" si="61"/>
        <v>0</v>
      </c>
      <c r="AB151" s="108">
        <f t="shared" ca="1" si="62"/>
        <v>0</v>
      </c>
      <c r="AC151" s="25">
        <f t="shared" ca="1" si="63"/>
        <v>0</v>
      </c>
    </row>
    <row r="152" spans="1:29" ht="14.1" hidden="1" customHeight="1" thickBot="1" x14ac:dyDescent="0.3">
      <c r="A152" s="3">
        <f t="shared" si="47"/>
        <v>2021</v>
      </c>
      <c r="B152" s="3" t="str">
        <f t="shared" si="64"/>
        <v>05 květen</v>
      </c>
      <c r="C152" s="4" t="str">
        <f t="shared" si="48"/>
        <v>květen</v>
      </c>
      <c r="D152" s="10">
        <f t="shared" ca="1" si="49"/>
        <v>0</v>
      </c>
      <c r="E152" s="10" t="str">
        <f t="shared" si="50"/>
        <v>středa</v>
      </c>
      <c r="F152" s="42" t="str">
        <f ca="1">IF(COUNTIF(List1!$U$4:$AF$16,$G152),"Svátek",TEXT($G152,"dddd"))</f>
        <v>středa</v>
      </c>
      <c r="G152" s="19">
        <v>44335</v>
      </c>
      <c r="H152" s="49"/>
      <c r="I152" s="50"/>
      <c r="J152" s="109"/>
      <c r="K152" s="110"/>
      <c r="L152" s="21">
        <f t="shared" si="51"/>
        <v>0</v>
      </c>
      <c r="M152" s="22">
        <f t="shared" si="45"/>
        <v>0</v>
      </c>
      <c r="N152" s="98"/>
      <c r="O152" s="101" t="str">
        <f t="shared" ca="1" si="46"/>
        <v/>
      </c>
      <c r="P152" s="41" t="str">
        <f t="shared" si="44"/>
        <v xml:space="preserve"> </v>
      </c>
      <c r="Q152" s="41" t="str">
        <f>IF(MONTH(G153)-MONTH(G152)&lt;&gt;0,SUBTOTAL(109,$P$14:$P$3665)," ")</f>
        <v xml:space="preserve"> </v>
      </c>
      <c r="R152" s="108">
        <f t="shared" ca="1" si="52"/>
        <v>0</v>
      </c>
      <c r="S152" s="25">
        <f t="shared" ca="1" si="53"/>
        <v>0</v>
      </c>
      <c r="T152" s="108">
        <f t="shared" ca="1" si="54"/>
        <v>0</v>
      </c>
      <c r="U152" s="163">
        <f t="shared" ca="1" si="55"/>
        <v>0</v>
      </c>
      <c r="V152" s="25">
        <f t="shared" ca="1" si="56"/>
        <v>0</v>
      </c>
      <c r="W152" s="25">
        <f t="shared" ca="1" si="57"/>
        <v>0</v>
      </c>
      <c r="X152" s="108">
        <f t="shared" ca="1" si="58"/>
        <v>0</v>
      </c>
      <c r="Y152" s="108">
        <f t="shared" ca="1" si="59"/>
        <v>0</v>
      </c>
      <c r="Z152" s="108">
        <f t="shared" ca="1" si="60"/>
        <v>0</v>
      </c>
      <c r="AA152" s="108">
        <f t="shared" ca="1" si="61"/>
        <v>0</v>
      </c>
      <c r="AB152" s="108">
        <f t="shared" ca="1" si="62"/>
        <v>0</v>
      </c>
      <c r="AC152" s="25">
        <f t="shared" ca="1" si="63"/>
        <v>0</v>
      </c>
    </row>
    <row r="153" spans="1:29" ht="14.1" hidden="1" customHeight="1" thickBot="1" x14ac:dyDescent="0.3">
      <c r="A153" s="3">
        <f t="shared" si="47"/>
        <v>2021</v>
      </c>
      <c r="B153" s="3" t="str">
        <f t="shared" si="64"/>
        <v>05 květen</v>
      </c>
      <c r="C153" s="4" t="str">
        <f t="shared" si="48"/>
        <v>květen</v>
      </c>
      <c r="D153" s="10">
        <f t="shared" ca="1" si="49"/>
        <v>0</v>
      </c>
      <c r="E153" s="10" t="str">
        <f t="shared" si="50"/>
        <v>čtvrtek</v>
      </c>
      <c r="F153" s="42" t="str">
        <f ca="1">IF(COUNTIF(List1!$U$4:$AF$16,$G153),"Svátek",TEXT($G153,"dddd"))</f>
        <v>čtvrtek</v>
      </c>
      <c r="G153" s="19">
        <v>44336</v>
      </c>
      <c r="H153" s="49"/>
      <c r="I153" s="50"/>
      <c r="J153" s="109"/>
      <c r="K153" s="110"/>
      <c r="L153" s="21">
        <f t="shared" si="51"/>
        <v>0</v>
      </c>
      <c r="M153" s="22">
        <f t="shared" si="45"/>
        <v>0</v>
      </c>
      <c r="N153" s="98"/>
      <c r="O153" s="101" t="str">
        <f t="shared" ca="1" si="46"/>
        <v/>
      </c>
      <c r="P153" s="41" t="str">
        <f t="shared" si="44"/>
        <v xml:space="preserve"> </v>
      </c>
      <c r="Q153" s="41" t="str">
        <f>IF(MONTH(G154)-MONTH(G153)&lt;&gt;0,SUBTOTAL(109,$P$14:$P$3665)," ")</f>
        <v xml:space="preserve"> </v>
      </c>
      <c r="R153" s="108">
        <f t="shared" ca="1" si="52"/>
        <v>0</v>
      </c>
      <c r="S153" s="25">
        <f t="shared" ca="1" si="53"/>
        <v>0</v>
      </c>
      <c r="T153" s="108">
        <f t="shared" ca="1" si="54"/>
        <v>0</v>
      </c>
      <c r="U153" s="163">
        <f t="shared" ca="1" si="55"/>
        <v>0</v>
      </c>
      <c r="V153" s="25">
        <f t="shared" ca="1" si="56"/>
        <v>0</v>
      </c>
      <c r="W153" s="25">
        <f t="shared" ca="1" si="57"/>
        <v>0</v>
      </c>
      <c r="X153" s="108">
        <f t="shared" ca="1" si="58"/>
        <v>0</v>
      </c>
      <c r="Y153" s="108">
        <f t="shared" ca="1" si="59"/>
        <v>0</v>
      </c>
      <c r="Z153" s="108">
        <f t="shared" ca="1" si="60"/>
        <v>0</v>
      </c>
      <c r="AA153" s="108">
        <f t="shared" ca="1" si="61"/>
        <v>0</v>
      </c>
      <c r="AB153" s="108">
        <f t="shared" ca="1" si="62"/>
        <v>0</v>
      </c>
      <c r="AC153" s="25">
        <f t="shared" ca="1" si="63"/>
        <v>0</v>
      </c>
    </row>
    <row r="154" spans="1:29" ht="14.1" hidden="1" customHeight="1" thickBot="1" x14ac:dyDescent="0.3">
      <c r="A154" s="3">
        <f t="shared" si="47"/>
        <v>2021</v>
      </c>
      <c r="B154" s="3" t="str">
        <f t="shared" si="64"/>
        <v>05 květen</v>
      </c>
      <c r="C154" s="4" t="str">
        <f t="shared" si="48"/>
        <v>květen</v>
      </c>
      <c r="D154" s="10">
        <f t="shared" ca="1" si="49"/>
        <v>0</v>
      </c>
      <c r="E154" s="10" t="str">
        <f t="shared" si="50"/>
        <v>pátek</v>
      </c>
      <c r="F154" s="42" t="str">
        <f ca="1">IF(COUNTIF(List1!$U$4:$AF$16,$G154),"Svátek",TEXT($G154,"dddd"))</f>
        <v>pátek</v>
      </c>
      <c r="G154" s="19">
        <v>44337</v>
      </c>
      <c r="H154" s="49"/>
      <c r="I154" s="50"/>
      <c r="J154" s="109"/>
      <c r="K154" s="110"/>
      <c r="L154" s="21">
        <f t="shared" si="51"/>
        <v>0</v>
      </c>
      <c r="M154" s="22">
        <f t="shared" si="45"/>
        <v>0</v>
      </c>
      <c r="N154" s="98"/>
      <c r="O154" s="101" t="str">
        <f t="shared" ca="1" si="46"/>
        <v/>
      </c>
      <c r="P154" s="41" t="str">
        <f t="shared" si="44"/>
        <v xml:space="preserve"> </v>
      </c>
      <c r="Q154" s="41" t="str">
        <f>IF(MONTH(G155)-MONTH(G154)&lt;&gt;0,SUBTOTAL(109,$P$14:$P$3665)," ")</f>
        <v xml:space="preserve"> </v>
      </c>
      <c r="R154" s="108">
        <f t="shared" ca="1" si="52"/>
        <v>0</v>
      </c>
      <c r="S154" s="25">
        <f t="shared" ca="1" si="53"/>
        <v>0</v>
      </c>
      <c r="T154" s="108">
        <f t="shared" ca="1" si="54"/>
        <v>0</v>
      </c>
      <c r="U154" s="163">
        <f t="shared" ca="1" si="55"/>
        <v>0</v>
      </c>
      <c r="V154" s="25">
        <f t="shared" ca="1" si="56"/>
        <v>0</v>
      </c>
      <c r="W154" s="25">
        <f t="shared" ca="1" si="57"/>
        <v>0</v>
      </c>
      <c r="X154" s="108">
        <f t="shared" ca="1" si="58"/>
        <v>0</v>
      </c>
      <c r="Y154" s="108">
        <f t="shared" ca="1" si="59"/>
        <v>0</v>
      </c>
      <c r="Z154" s="108">
        <f t="shared" ca="1" si="60"/>
        <v>0</v>
      </c>
      <c r="AA154" s="108">
        <f t="shared" ca="1" si="61"/>
        <v>0</v>
      </c>
      <c r="AB154" s="108">
        <f t="shared" ca="1" si="62"/>
        <v>0</v>
      </c>
      <c r="AC154" s="25">
        <f t="shared" ca="1" si="63"/>
        <v>0</v>
      </c>
    </row>
    <row r="155" spans="1:29" ht="14.1" hidden="1" customHeight="1" thickBot="1" x14ac:dyDescent="0.3">
      <c r="A155" s="3">
        <f t="shared" si="47"/>
        <v>2021</v>
      </c>
      <c r="B155" s="3" t="str">
        <f t="shared" si="64"/>
        <v>05 květen</v>
      </c>
      <c r="C155" s="4" t="str">
        <f t="shared" si="48"/>
        <v>květen</v>
      </c>
      <c r="D155" s="10">
        <f t="shared" ca="1" si="49"/>
        <v>0</v>
      </c>
      <c r="E155" s="10" t="str">
        <f t="shared" si="50"/>
        <v>sobota</v>
      </c>
      <c r="F155" s="42" t="str">
        <f ca="1">IF(COUNTIF(List1!$U$4:$AF$16,$G155),"Svátek",TEXT($G155,"dddd"))</f>
        <v>sobota</v>
      </c>
      <c r="G155" s="19">
        <v>44338</v>
      </c>
      <c r="H155" s="49"/>
      <c r="I155" s="50"/>
      <c r="J155" s="49"/>
      <c r="K155" s="50"/>
      <c r="L155" s="21">
        <f t="shared" si="51"/>
        <v>0</v>
      </c>
      <c r="M155" s="22">
        <f t="shared" si="45"/>
        <v>0</v>
      </c>
      <c r="N155" s="98"/>
      <c r="O155" s="101" t="str">
        <f t="shared" ca="1" si="46"/>
        <v/>
      </c>
      <c r="P155" s="41" t="str">
        <f t="shared" ref="P155:P218" si="65">IF(OR(TEXT($G155,"dddd")="neděle",TEXT($G246,"dddd")="Sunday"),IF(DAY(G155)&gt;=7,SUM(L149:L155),IF(DAY(G155)=6,SUM(L150:L155),IF(DAY(G155)=5,SUM(L151:L155),IF(DAY(G155)=4,SUM(L152:L155),IF(DAY(G155)=3,SUM(L153:L155),IF(DAY(G155)=2,SUM(L154:L155),IF(DAY(G155)=1,SUM(L155:L155)," "))))))),IF(MONTH(G156)-MONTH(G155)&lt;&gt;0,IF(TEXT($G155,"dddd")="sobota",SUM(L150:L155),IF(TEXT($G155,"dddd")="pátek",SUM(L151:L155),IF(TEXT($G155,"dddd")="čtvrtek",SUM(L152:L155),IF(TEXT($G155,"dddd")="středa",SUM(L153:L155),IF(TEXT($G155,"dddd")="úterý",SUM(L154:L155),IF(TEXT($G155,"dddd")="pondělí",SUM(L155)," "))))))," "))</f>
        <v xml:space="preserve"> </v>
      </c>
      <c r="Q155" s="41" t="str">
        <f>IF(MONTH(G156)-MONTH(G155)&lt;&gt;0,SUBTOTAL(109,$P$14:$P$3665)," ")</f>
        <v xml:space="preserve"> </v>
      </c>
      <c r="R155" s="108">
        <f t="shared" ca="1" si="52"/>
        <v>0</v>
      </c>
      <c r="S155" s="25">
        <f t="shared" ca="1" si="53"/>
        <v>0</v>
      </c>
      <c r="T155" s="108">
        <f t="shared" ca="1" si="54"/>
        <v>0</v>
      </c>
      <c r="U155" s="163">
        <f t="shared" ca="1" si="55"/>
        <v>0</v>
      </c>
      <c r="V155" s="25">
        <f t="shared" ca="1" si="56"/>
        <v>0</v>
      </c>
      <c r="W155" s="25">
        <f t="shared" ca="1" si="57"/>
        <v>0</v>
      </c>
      <c r="X155" s="108">
        <f t="shared" ca="1" si="58"/>
        <v>0</v>
      </c>
      <c r="Y155" s="108">
        <f t="shared" ca="1" si="59"/>
        <v>0</v>
      </c>
      <c r="Z155" s="108">
        <f t="shared" ca="1" si="60"/>
        <v>0</v>
      </c>
      <c r="AA155" s="108">
        <f t="shared" ca="1" si="61"/>
        <v>0</v>
      </c>
      <c r="AB155" s="108">
        <f t="shared" ca="1" si="62"/>
        <v>0</v>
      </c>
      <c r="AC155" s="25">
        <f t="shared" ca="1" si="63"/>
        <v>0</v>
      </c>
    </row>
    <row r="156" spans="1:29" ht="14.1" hidden="1" customHeight="1" thickBot="1" x14ac:dyDescent="0.3">
      <c r="A156" s="3">
        <f t="shared" si="47"/>
        <v>2021</v>
      </c>
      <c r="B156" s="3" t="str">
        <f t="shared" si="64"/>
        <v>05 květen</v>
      </c>
      <c r="C156" s="4" t="str">
        <f t="shared" si="48"/>
        <v>květen</v>
      </c>
      <c r="D156" s="10">
        <f t="shared" ca="1" si="49"/>
        <v>0</v>
      </c>
      <c r="E156" s="10" t="str">
        <f t="shared" si="50"/>
        <v>neděle</v>
      </c>
      <c r="F156" s="42" t="str">
        <f ca="1">IF(COUNTIF(List1!$U$4:$AF$16,$G156),"Svátek",TEXT($G156,"dddd"))</f>
        <v>neděle</v>
      </c>
      <c r="G156" s="19">
        <v>44339</v>
      </c>
      <c r="H156" s="49"/>
      <c r="I156" s="50"/>
      <c r="J156" s="49"/>
      <c r="K156" s="50"/>
      <c r="L156" s="21">
        <f t="shared" si="51"/>
        <v>0</v>
      </c>
      <c r="M156" s="22">
        <f t="shared" si="45"/>
        <v>0</v>
      </c>
      <c r="N156" s="98"/>
      <c r="O156" s="101" t="str">
        <f t="shared" ca="1" si="46"/>
        <v/>
      </c>
      <c r="P156" s="41">
        <f t="shared" si="65"/>
        <v>0</v>
      </c>
      <c r="Q156" s="41" t="str">
        <f>IF(MONTH(G157)-MONTH(G156)&lt;&gt;0,SUBTOTAL(109,$P$14:$P$3665)," ")</f>
        <v xml:space="preserve"> </v>
      </c>
      <c r="R156" s="108">
        <f t="shared" ca="1" si="52"/>
        <v>0</v>
      </c>
      <c r="S156" s="25">
        <f t="shared" ca="1" si="53"/>
        <v>0</v>
      </c>
      <c r="T156" s="108">
        <f t="shared" ca="1" si="54"/>
        <v>0</v>
      </c>
      <c r="U156" s="163">
        <f t="shared" ca="1" si="55"/>
        <v>0</v>
      </c>
      <c r="V156" s="25">
        <f t="shared" ca="1" si="56"/>
        <v>0</v>
      </c>
      <c r="W156" s="25">
        <f t="shared" ca="1" si="57"/>
        <v>0</v>
      </c>
      <c r="X156" s="108">
        <f t="shared" ca="1" si="58"/>
        <v>0</v>
      </c>
      <c r="Y156" s="108">
        <f t="shared" ca="1" si="59"/>
        <v>0</v>
      </c>
      <c r="Z156" s="108">
        <f t="shared" ca="1" si="60"/>
        <v>0</v>
      </c>
      <c r="AA156" s="108">
        <f t="shared" ca="1" si="61"/>
        <v>0</v>
      </c>
      <c r="AB156" s="108">
        <f t="shared" ca="1" si="62"/>
        <v>0</v>
      </c>
      <c r="AC156" s="25">
        <f t="shared" ca="1" si="63"/>
        <v>0</v>
      </c>
    </row>
    <row r="157" spans="1:29" ht="14.1" hidden="1" customHeight="1" thickBot="1" x14ac:dyDescent="0.3">
      <c r="A157" s="3">
        <f t="shared" si="47"/>
        <v>2021</v>
      </c>
      <c r="B157" s="3" t="str">
        <f t="shared" si="64"/>
        <v>05 květen</v>
      </c>
      <c r="C157" s="4" t="str">
        <f t="shared" si="48"/>
        <v>květen</v>
      </c>
      <c r="D157" s="10">
        <f t="shared" ca="1" si="49"/>
        <v>0</v>
      </c>
      <c r="E157" s="10" t="str">
        <f t="shared" si="50"/>
        <v>pondělí</v>
      </c>
      <c r="F157" s="42" t="str">
        <f ca="1">IF(COUNTIF(List1!$U$4:$AF$16,$G157),"Svátek",TEXT($G157,"dddd"))</f>
        <v>pondělí</v>
      </c>
      <c r="G157" s="19">
        <v>44340</v>
      </c>
      <c r="H157" s="49"/>
      <c r="I157" s="50"/>
      <c r="J157" s="109"/>
      <c r="K157" s="110"/>
      <c r="L157" s="21">
        <f t="shared" si="51"/>
        <v>0</v>
      </c>
      <c r="M157" s="22">
        <f t="shared" si="45"/>
        <v>0</v>
      </c>
      <c r="N157" s="98"/>
      <c r="O157" s="101" t="str">
        <f t="shared" ca="1" si="46"/>
        <v/>
      </c>
      <c r="P157" s="41" t="str">
        <f t="shared" si="65"/>
        <v xml:space="preserve"> </v>
      </c>
      <c r="Q157" s="41" t="str">
        <f>IF(MONTH(G158)-MONTH(G157)&lt;&gt;0,SUBTOTAL(109,$P$14:$P$3665)," ")</f>
        <v xml:space="preserve"> </v>
      </c>
      <c r="R157" s="108">
        <f t="shared" ca="1" si="52"/>
        <v>0</v>
      </c>
      <c r="S157" s="25">
        <f t="shared" ca="1" si="53"/>
        <v>0</v>
      </c>
      <c r="T157" s="108">
        <f t="shared" ca="1" si="54"/>
        <v>0</v>
      </c>
      <c r="U157" s="163">
        <f t="shared" ca="1" si="55"/>
        <v>0</v>
      </c>
      <c r="V157" s="25">
        <f t="shared" ca="1" si="56"/>
        <v>0</v>
      </c>
      <c r="W157" s="25">
        <f t="shared" ca="1" si="57"/>
        <v>0</v>
      </c>
      <c r="X157" s="108">
        <f t="shared" ca="1" si="58"/>
        <v>0</v>
      </c>
      <c r="Y157" s="108">
        <f t="shared" ca="1" si="59"/>
        <v>0</v>
      </c>
      <c r="Z157" s="108">
        <f t="shared" ca="1" si="60"/>
        <v>0</v>
      </c>
      <c r="AA157" s="108">
        <f t="shared" ca="1" si="61"/>
        <v>0</v>
      </c>
      <c r="AB157" s="108">
        <f t="shared" ca="1" si="62"/>
        <v>0</v>
      </c>
      <c r="AC157" s="25">
        <f t="shared" ca="1" si="63"/>
        <v>0</v>
      </c>
    </row>
    <row r="158" spans="1:29" ht="14.1" hidden="1" customHeight="1" thickBot="1" x14ac:dyDescent="0.3">
      <c r="A158" s="3">
        <f t="shared" si="47"/>
        <v>2021</v>
      </c>
      <c r="B158" s="3" t="str">
        <f t="shared" si="64"/>
        <v>05 květen</v>
      </c>
      <c r="C158" s="4" t="str">
        <f t="shared" si="48"/>
        <v>květen</v>
      </c>
      <c r="D158" s="10">
        <f t="shared" ca="1" si="49"/>
        <v>0</v>
      </c>
      <c r="E158" s="10" t="str">
        <f t="shared" si="50"/>
        <v>úterý</v>
      </c>
      <c r="F158" s="42" t="str">
        <f ca="1">IF(COUNTIF(List1!$U$4:$AF$16,$G158),"Svátek",TEXT($G158,"dddd"))</f>
        <v>úterý</v>
      </c>
      <c r="G158" s="19">
        <v>44341</v>
      </c>
      <c r="H158" s="49"/>
      <c r="I158" s="50"/>
      <c r="J158" s="109"/>
      <c r="K158" s="110"/>
      <c r="L158" s="21">
        <f t="shared" si="51"/>
        <v>0</v>
      </c>
      <c r="M158" s="22">
        <f t="shared" si="45"/>
        <v>0</v>
      </c>
      <c r="N158" s="98"/>
      <c r="O158" s="101" t="str">
        <f t="shared" ca="1" si="46"/>
        <v/>
      </c>
      <c r="P158" s="41" t="str">
        <f t="shared" si="65"/>
        <v xml:space="preserve"> </v>
      </c>
      <c r="Q158" s="41" t="str">
        <f>IF(MONTH(G159)-MONTH(G158)&lt;&gt;0,SUBTOTAL(109,$P$14:$P$3665)," ")</f>
        <v xml:space="preserve"> </v>
      </c>
      <c r="R158" s="108">
        <f t="shared" ca="1" si="52"/>
        <v>0</v>
      </c>
      <c r="S158" s="25">
        <f t="shared" ca="1" si="53"/>
        <v>0</v>
      </c>
      <c r="T158" s="108">
        <f t="shared" ca="1" si="54"/>
        <v>0</v>
      </c>
      <c r="U158" s="163">
        <f t="shared" ca="1" si="55"/>
        <v>0</v>
      </c>
      <c r="V158" s="25">
        <f t="shared" ca="1" si="56"/>
        <v>0</v>
      </c>
      <c r="W158" s="25">
        <f t="shared" ca="1" si="57"/>
        <v>0</v>
      </c>
      <c r="X158" s="108">
        <f t="shared" ca="1" si="58"/>
        <v>0</v>
      </c>
      <c r="Y158" s="108">
        <f t="shared" ca="1" si="59"/>
        <v>0</v>
      </c>
      <c r="Z158" s="108">
        <f t="shared" ca="1" si="60"/>
        <v>0</v>
      </c>
      <c r="AA158" s="108">
        <f t="shared" ca="1" si="61"/>
        <v>0</v>
      </c>
      <c r="AB158" s="108">
        <f t="shared" ca="1" si="62"/>
        <v>0</v>
      </c>
      <c r="AC158" s="25">
        <f t="shared" ca="1" si="63"/>
        <v>0</v>
      </c>
    </row>
    <row r="159" spans="1:29" ht="14.1" hidden="1" customHeight="1" thickBot="1" x14ac:dyDescent="0.3">
      <c r="A159" s="3">
        <f t="shared" si="47"/>
        <v>2021</v>
      </c>
      <c r="B159" s="3" t="str">
        <f t="shared" si="64"/>
        <v>05 květen</v>
      </c>
      <c r="C159" s="4" t="str">
        <f t="shared" si="48"/>
        <v>květen</v>
      </c>
      <c r="D159" s="10">
        <f t="shared" ca="1" si="49"/>
        <v>0</v>
      </c>
      <c r="E159" s="10" t="str">
        <f t="shared" si="50"/>
        <v>středa</v>
      </c>
      <c r="F159" s="42" t="str">
        <f ca="1">IF(COUNTIF(List1!$U$4:$AF$16,$G159),"Svátek",TEXT($G159,"dddd"))</f>
        <v>středa</v>
      </c>
      <c r="G159" s="19">
        <v>44342</v>
      </c>
      <c r="H159" s="49"/>
      <c r="I159" s="50"/>
      <c r="J159" s="109"/>
      <c r="K159" s="110"/>
      <c r="L159" s="21">
        <f t="shared" si="51"/>
        <v>0</v>
      </c>
      <c r="M159" s="22">
        <f t="shared" si="45"/>
        <v>0</v>
      </c>
      <c r="N159" s="98"/>
      <c r="O159" s="101" t="str">
        <f t="shared" ca="1" si="46"/>
        <v/>
      </c>
      <c r="P159" s="41" t="str">
        <f t="shared" si="65"/>
        <v xml:space="preserve"> </v>
      </c>
      <c r="Q159" s="41" t="str">
        <f>IF(MONTH(G160)-MONTH(G159)&lt;&gt;0,SUBTOTAL(109,$P$14:$P$3665)," ")</f>
        <v xml:space="preserve"> </v>
      </c>
      <c r="R159" s="108">
        <f t="shared" ca="1" si="52"/>
        <v>0</v>
      </c>
      <c r="S159" s="25">
        <f t="shared" ca="1" si="53"/>
        <v>0</v>
      </c>
      <c r="T159" s="108">
        <f t="shared" ca="1" si="54"/>
        <v>0</v>
      </c>
      <c r="U159" s="163">
        <f t="shared" ca="1" si="55"/>
        <v>0</v>
      </c>
      <c r="V159" s="25">
        <f t="shared" ca="1" si="56"/>
        <v>0</v>
      </c>
      <c r="W159" s="25">
        <f t="shared" ca="1" si="57"/>
        <v>0</v>
      </c>
      <c r="X159" s="108">
        <f t="shared" ca="1" si="58"/>
        <v>0</v>
      </c>
      <c r="Y159" s="108">
        <f t="shared" ca="1" si="59"/>
        <v>0</v>
      </c>
      <c r="Z159" s="108">
        <f t="shared" ca="1" si="60"/>
        <v>0</v>
      </c>
      <c r="AA159" s="108">
        <f t="shared" ca="1" si="61"/>
        <v>0</v>
      </c>
      <c r="AB159" s="108">
        <f t="shared" ca="1" si="62"/>
        <v>0</v>
      </c>
      <c r="AC159" s="25">
        <f t="shared" ca="1" si="63"/>
        <v>0</v>
      </c>
    </row>
    <row r="160" spans="1:29" ht="14.1" hidden="1" customHeight="1" thickBot="1" x14ac:dyDescent="0.3">
      <c r="A160" s="3">
        <f t="shared" si="47"/>
        <v>2021</v>
      </c>
      <c r="B160" s="3" t="str">
        <f t="shared" si="64"/>
        <v>05 květen</v>
      </c>
      <c r="C160" s="4" t="str">
        <f t="shared" si="48"/>
        <v>květen</v>
      </c>
      <c r="D160" s="10">
        <f t="shared" ca="1" si="49"/>
        <v>0</v>
      </c>
      <c r="E160" s="10" t="str">
        <f t="shared" si="50"/>
        <v>čtvrtek</v>
      </c>
      <c r="F160" s="42" t="str">
        <f ca="1">IF(COUNTIF(List1!$U$4:$AF$16,$G160),"Svátek",TEXT($G160,"dddd"))</f>
        <v>čtvrtek</v>
      </c>
      <c r="G160" s="19">
        <v>44343</v>
      </c>
      <c r="H160" s="49"/>
      <c r="I160" s="50"/>
      <c r="J160" s="109"/>
      <c r="K160" s="110"/>
      <c r="L160" s="21">
        <f t="shared" si="51"/>
        <v>0</v>
      </c>
      <c r="M160" s="22">
        <f t="shared" si="45"/>
        <v>0</v>
      </c>
      <c r="N160" s="98"/>
      <c r="O160" s="101" t="str">
        <f t="shared" ca="1" si="46"/>
        <v/>
      </c>
      <c r="P160" s="41" t="str">
        <f t="shared" si="65"/>
        <v xml:space="preserve"> </v>
      </c>
      <c r="Q160" s="41" t="str">
        <f>IF(MONTH(G161)-MONTH(G160)&lt;&gt;0,SUBTOTAL(109,$P$14:$P$3665)," ")</f>
        <v xml:space="preserve"> </v>
      </c>
      <c r="R160" s="108">
        <f t="shared" ca="1" si="52"/>
        <v>0</v>
      </c>
      <c r="S160" s="25">
        <f t="shared" ca="1" si="53"/>
        <v>0</v>
      </c>
      <c r="T160" s="108">
        <f t="shared" ca="1" si="54"/>
        <v>0</v>
      </c>
      <c r="U160" s="163">
        <f t="shared" ca="1" si="55"/>
        <v>0</v>
      </c>
      <c r="V160" s="25">
        <f t="shared" ca="1" si="56"/>
        <v>0</v>
      </c>
      <c r="W160" s="25">
        <f t="shared" ca="1" si="57"/>
        <v>0</v>
      </c>
      <c r="X160" s="108">
        <f t="shared" ca="1" si="58"/>
        <v>0</v>
      </c>
      <c r="Y160" s="108">
        <f t="shared" ca="1" si="59"/>
        <v>0</v>
      </c>
      <c r="Z160" s="108">
        <f t="shared" ca="1" si="60"/>
        <v>0</v>
      </c>
      <c r="AA160" s="108">
        <f t="shared" ca="1" si="61"/>
        <v>0</v>
      </c>
      <c r="AB160" s="108">
        <f t="shared" ca="1" si="62"/>
        <v>0</v>
      </c>
      <c r="AC160" s="25">
        <f t="shared" ca="1" si="63"/>
        <v>0</v>
      </c>
    </row>
    <row r="161" spans="1:29" ht="14.1" hidden="1" customHeight="1" thickBot="1" x14ac:dyDescent="0.3">
      <c r="A161" s="3">
        <f t="shared" si="47"/>
        <v>2021</v>
      </c>
      <c r="B161" s="3" t="str">
        <f t="shared" si="64"/>
        <v>05 květen</v>
      </c>
      <c r="C161" s="4" t="str">
        <f t="shared" si="48"/>
        <v>květen</v>
      </c>
      <c r="D161" s="10">
        <f t="shared" ca="1" si="49"/>
        <v>0</v>
      </c>
      <c r="E161" s="10" t="str">
        <f t="shared" si="50"/>
        <v>pátek</v>
      </c>
      <c r="F161" s="42" t="str">
        <f ca="1">IF(COUNTIF(List1!$U$4:$AF$16,$G161),"Svátek",TEXT($G161,"dddd"))</f>
        <v>pátek</v>
      </c>
      <c r="G161" s="19">
        <v>44344</v>
      </c>
      <c r="H161" s="49"/>
      <c r="I161" s="50"/>
      <c r="J161" s="109"/>
      <c r="K161" s="110"/>
      <c r="L161" s="21">
        <f t="shared" si="51"/>
        <v>0</v>
      </c>
      <c r="M161" s="22">
        <f t="shared" si="45"/>
        <v>0</v>
      </c>
      <c r="N161" s="98"/>
      <c r="O161" s="101" t="str">
        <f t="shared" ca="1" si="46"/>
        <v/>
      </c>
      <c r="P161" s="41" t="str">
        <f t="shared" si="65"/>
        <v xml:space="preserve"> </v>
      </c>
      <c r="Q161" s="41" t="str">
        <f>IF(MONTH(G162)-MONTH(G161)&lt;&gt;0,SUBTOTAL(109,$P$14:$P$3665)," ")</f>
        <v xml:space="preserve"> </v>
      </c>
      <c r="R161" s="108">
        <f t="shared" ca="1" si="52"/>
        <v>0</v>
      </c>
      <c r="S161" s="25">
        <f t="shared" ca="1" si="53"/>
        <v>0</v>
      </c>
      <c r="T161" s="108">
        <f t="shared" ca="1" si="54"/>
        <v>0</v>
      </c>
      <c r="U161" s="163">
        <f t="shared" ca="1" si="55"/>
        <v>0</v>
      </c>
      <c r="V161" s="25">
        <f t="shared" ca="1" si="56"/>
        <v>0</v>
      </c>
      <c r="W161" s="25">
        <f t="shared" ca="1" si="57"/>
        <v>0</v>
      </c>
      <c r="X161" s="108">
        <f t="shared" ca="1" si="58"/>
        <v>0</v>
      </c>
      <c r="Y161" s="108">
        <f t="shared" ca="1" si="59"/>
        <v>0</v>
      </c>
      <c r="Z161" s="108">
        <f t="shared" ca="1" si="60"/>
        <v>0</v>
      </c>
      <c r="AA161" s="108">
        <f t="shared" ca="1" si="61"/>
        <v>0</v>
      </c>
      <c r="AB161" s="108">
        <f t="shared" ca="1" si="62"/>
        <v>0</v>
      </c>
      <c r="AC161" s="25">
        <f t="shared" ca="1" si="63"/>
        <v>0</v>
      </c>
    </row>
    <row r="162" spans="1:29" ht="14.1" hidden="1" customHeight="1" thickBot="1" x14ac:dyDescent="0.3">
      <c r="A162" s="3">
        <f t="shared" si="47"/>
        <v>2021</v>
      </c>
      <c r="B162" s="3" t="str">
        <f t="shared" si="64"/>
        <v>05 květen</v>
      </c>
      <c r="C162" s="4" t="str">
        <f t="shared" si="48"/>
        <v>květen</v>
      </c>
      <c r="D162" s="10">
        <f t="shared" ca="1" si="49"/>
        <v>0</v>
      </c>
      <c r="E162" s="10" t="str">
        <f t="shared" si="50"/>
        <v>sobota</v>
      </c>
      <c r="F162" s="42" t="str">
        <f ca="1">IF(COUNTIF(List1!$U$4:$AF$16,$G162),"Svátek",TEXT($G162,"dddd"))</f>
        <v>sobota</v>
      </c>
      <c r="G162" s="19">
        <v>44345</v>
      </c>
      <c r="H162" s="49"/>
      <c r="I162" s="50"/>
      <c r="J162" s="49"/>
      <c r="K162" s="50"/>
      <c r="L162" s="21">
        <f t="shared" si="51"/>
        <v>0</v>
      </c>
      <c r="M162" s="22">
        <f t="shared" si="45"/>
        <v>0</v>
      </c>
      <c r="N162" s="98"/>
      <c r="O162" s="101" t="str">
        <f t="shared" ca="1" si="46"/>
        <v/>
      </c>
      <c r="P162" s="41" t="str">
        <f t="shared" si="65"/>
        <v xml:space="preserve"> </v>
      </c>
      <c r="Q162" s="41" t="str">
        <f>IF(MONTH(G163)-MONTH(G162)&lt;&gt;0,SUBTOTAL(109,$P$14:$P$3665)," ")</f>
        <v xml:space="preserve"> </v>
      </c>
      <c r="R162" s="108">
        <f t="shared" ca="1" si="52"/>
        <v>0</v>
      </c>
      <c r="S162" s="25">
        <f t="shared" ca="1" si="53"/>
        <v>0</v>
      </c>
      <c r="T162" s="108">
        <f t="shared" ca="1" si="54"/>
        <v>0</v>
      </c>
      <c r="U162" s="163">
        <f t="shared" ca="1" si="55"/>
        <v>0</v>
      </c>
      <c r="V162" s="25">
        <f t="shared" ca="1" si="56"/>
        <v>0</v>
      </c>
      <c r="W162" s="25">
        <f t="shared" ca="1" si="57"/>
        <v>0</v>
      </c>
      <c r="X162" s="108">
        <f t="shared" ca="1" si="58"/>
        <v>0</v>
      </c>
      <c r="Y162" s="108">
        <f t="shared" ca="1" si="59"/>
        <v>0</v>
      </c>
      <c r="Z162" s="108">
        <f t="shared" ca="1" si="60"/>
        <v>0</v>
      </c>
      <c r="AA162" s="108">
        <f t="shared" ca="1" si="61"/>
        <v>0</v>
      </c>
      <c r="AB162" s="108">
        <f t="shared" ca="1" si="62"/>
        <v>0</v>
      </c>
      <c r="AC162" s="25">
        <f t="shared" ca="1" si="63"/>
        <v>0</v>
      </c>
    </row>
    <row r="163" spans="1:29" ht="14.1" hidden="1" customHeight="1" thickBot="1" x14ac:dyDescent="0.3">
      <c r="A163" s="3">
        <f t="shared" si="47"/>
        <v>2021</v>
      </c>
      <c r="B163" s="3" t="str">
        <f t="shared" si="64"/>
        <v>05 květen</v>
      </c>
      <c r="C163" s="4" t="str">
        <f t="shared" si="48"/>
        <v>květen</v>
      </c>
      <c r="D163" s="10">
        <f t="shared" ca="1" si="49"/>
        <v>0</v>
      </c>
      <c r="E163" s="10" t="str">
        <f t="shared" si="50"/>
        <v>neděle</v>
      </c>
      <c r="F163" s="42" t="str">
        <f ca="1">IF(COUNTIF(List1!$U$4:$AF$16,$G163),"Svátek",TEXT($G163,"dddd"))</f>
        <v>neděle</v>
      </c>
      <c r="G163" s="19">
        <v>44346</v>
      </c>
      <c r="H163" s="49"/>
      <c r="I163" s="50"/>
      <c r="J163" s="49"/>
      <c r="K163" s="50"/>
      <c r="L163" s="21">
        <f t="shared" si="51"/>
        <v>0</v>
      </c>
      <c r="M163" s="22">
        <f t="shared" si="45"/>
        <v>0</v>
      </c>
      <c r="N163" s="98"/>
      <c r="O163" s="101" t="str">
        <f t="shared" ca="1" si="46"/>
        <v/>
      </c>
      <c r="P163" s="41">
        <f t="shared" si="65"/>
        <v>0</v>
      </c>
      <c r="Q163" s="41" t="str">
        <f>IF(MONTH(G164)-MONTH(G163)&lt;&gt;0,SUBTOTAL(109,$P$14:$P$3665)," ")</f>
        <v xml:space="preserve"> </v>
      </c>
      <c r="R163" s="108">
        <f t="shared" ca="1" si="52"/>
        <v>0</v>
      </c>
      <c r="S163" s="25">
        <f t="shared" ca="1" si="53"/>
        <v>0</v>
      </c>
      <c r="T163" s="108">
        <f t="shared" ca="1" si="54"/>
        <v>0</v>
      </c>
      <c r="U163" s="163">
        <f t="shared" ca="1" si="55"/>
        <v>0</v>
      </c>
      <c r="V163" s="25">
        <f t="shared" ca="1" si="56"/>
        <v>0</v>
      </c>
      <c r="W163" s="25">
        <f t="shared" ca="1" si="57"/>
        <v>0</v>
      </c>
      <c r="X163" s="108">
        <f t="shared" ca="1" si="58"/>
        <v>0</v>
      </c>
      <c r="Y163" s="108">
        <f t="shared" ca="1" si="59"/>
        <v>0</v>
      </c>
      <c r="Z163" s="108">
        <f t="shared" ca="1" si="60"/>
        <v>0</v>
      </c>
      <c r="AA163" s="108">
        <f t="shared" ca="1" si="61"/>
        <v>0</v>
      </c>
      <c r="AB163" s="108">
        <f t="shared" ca="1" si="62"/>
        <v>0</v>
      </c>
      <c r="AC163" s="25">
        <f t="shared" ca="1" si="63"/>
        <v>0</v>
      </c>
    </row>
    <row r="164" spans="1:29" ht="14.1" hidden="1" customHeight="1" thickBot="1" x14ac:dyDescent="0.3">
      <c r="A164" s="3">
        <f t="shared" si="47"/>
        <v>2021</v>
      </c>
      <c r="B164" s="3" t="str">
        <f t="shared" si="64"/>
        <v>05 květen</v>
      </c>
      <c r="C164" s="4" t="str">
        <f t="shared" si="48"/>
        <v>květen</v>
      </c>
      <c r="D164" s="10">
        <f t="shared" ca="1" si="49"/>
        <v>0</v>
      </c>
      <c r="E164" s="10" t="str">
        <f t="shared" si="50"/>
        <v>pondělí</v>
      </c>
      <c r="F164" s="42" t="str">
        <f ca="1">IF(COUNTIF(List1!$U$4:$AF$16,$G164),"Svátek",TEXT($G164,"dddd"))</f>
        <v>pondělí</v>
      </c>
      <c r="G164" s="19">
        <v>44347</v>
      </c>
      <c r="H164" s="49"/>
      <c r="I164" s="50"/>
      <c r="J164" s="109"/>
      <c r="K164" s="110"/>
      <c r="L164" s="21">
        <f t="shared" si="51"/>
        <v>0</v>
      </c>
      <c r="M164" s="22">
        <f t="shared" si="45"/>
        <v>0</v>
      </c>
      <c r="N164" s="98"/>
      <c r="O164" s="101" t="str">
        <f t="shared" ca="1" si="46"/>
        <v/>
      </c>
      <c r="P164" s="41">
        <f t="shared" si="65"/>
        <v>0</v>
      </c>
      <c r="Q164" s="41">
        <f>IF(MONTH(G165)-MONTH(G164)&lt;&gt;0,SUBTOTAL(109,$P$14:$P$3665)," ")</f>
        <v>0</v>
      </c>
      <c r="R164" s="108">
        <f t="shared" ca="1" si="52"/>
        <v>0</v>
      </c>
      <c r="S164" s="25">
        <f t="shared" ca="1" si="53"/>
        <v>0</v>
      </c>
      <c r="T164" s="108">
        <f t="shared" ca="1" si="54"/>
        <v>0</v>
      </c>
      <c r="U164" s="163">
        <f t="shared" ca="1" si="55"/>
        <v>0</v>
      </c>
      <c r="V164" s="25">
        <f t="shared" ca="1" si="56"/>
        <v>0</v>
      </c>
      <c r="W164" s="25">
        <f t="shared" ca="1" si="57"/>
        <v>0</v>
      </c>
      <c r="X164" s="108">
        <f t="shared" ca="1" si="58"/>
        <v>0</v>
      </c>
      <c r="Y164" s="108">
        <f t="shared" ca="1" si="59"/>
        <v>0</v>
      </c>
      <c r="Z164" s="108">
        <f t="shared" ca="1" si="60"/>
        <v>0</v>
      </c>
      <c r="AA164" s="108">
        <f t="shared" ca="1" si="61"/>
        <v>0</v>
      </c>
      <c r="AB164" s="108">
        <f t="shared" ca="1" si="62"/>
        <v>0</v>
      </c>
      <c r="AC164" s="25">
        <f t="shared" ca="1" si="63"/>
        <v>0</v>
      </c>
    </row>
    <row r="165" spans="1:29" ht="14.1" customHeight="1" thickBot="1" x14ac:dyDescent="0.3">
      <c r="A165" s="3">
        <f t="shared" si="47"/>
        <v>2021</v>
      </c>
      <c r="B165" s="3" t="str">
        <f t="shared" si="64"/>
        <v>06 červen</v>
      </c>
      <c r="C165" s="4" t="str">
        <f t="shared" si="48"/>
        <v>červen</v>
      </c>
      <c r="D165" s="10">
        <f t="shared" ca="1" si="49"/>
        <v>0</v>
      </c>
      <c r="E165" s="10" t="str">
        <f t="shared" si="50"/>
        <v>úterý</v>
      </c>
      <c r="F165" s="42" t="str">
        <f ca="1">IF(COUNTIF(List1!$U$4:$AF$16,$G165),"Svátek",TEXT($G165,"dddd"))</f>
        <v>úterý</v>
      </c>
      <c r="G165" s="19">
        <v>44348</v>
      </c>
      <c r="H165" s="49"/>
      <c r="I165" s="50"/>
      <c r="J165" s="109"/>
      <c r="K165" s="110"/>
      <c r="L165" s="21">
        <f t="shared" si="51"/>
        <v>0</v>
      </c>
      <c r="M165" s="22">
        <f t="shared" si="45"/>
        <v>0</v>
      </c>
      <c r="N165" s="98"/>
      <c r="O165" s="101"/>
      <c r="P165" s="41" t="str">
        <f t="shared" si="65"/>
        <v xml:space="preserve"> </v>
      </c>
      <c r="Q165" s="41" t="str">
        <f>IF(MONTH(G166)-MONTH(G165)&lt;&gt;0,SUBTOTAL(109,$P$14:$P$3665)," ")</f>
        <v xml:space="preserve"> </v>
      </c>
      <c r="R165" s="108">
        <f t="shared" si="52"/>
        <v>0</v>
      </c>
      <c r="S165" s="25">
        <f t="shared" ca="1" si="53"/>
        <v>0</v>
      </c>
      <c r="T165" s="108">
        <f t="shared" si="54"/>
        <v>0</v>
      </c>
      <c r="U165" s="163">
        <f t="shared" si="55"/>
        <v>0</v>
      </c>
      <c r="V165" s="25">
        <f>IF(AND(IF(O165="D",1,0),OR((E165="pondělí"),E165="úterý",E165="středa",E165="čtvrtek",E165="pátek")),1,0)</f>
        <v>0</v>
      </c>
      <c r="W165" s="25">
        <f t="shared" si="57"/>
        <v>0</v>
      </c>
      <c r="X165" s="108">
        <f t="shared" si="58"/>
        <v>0</v>
      </c>
      <c r="Y165" s="108">
        <f t="shared" si="59"/>
        <v>0</v>
      </c>
      <c r="Z165" s="108">
        <f t="shared" si="60"/>
        <v>0</v>
      </c>
      <c r="AA165" s="108">
        <f t="shared" si="61"/>
        <v>0</v>
      </c>
      <c r="AB165" s="108">
        <f t="shared" si="62"/>
        <v>0</v>
      </c>
      <c r="AC165" s="25">
        <f t="shared" ca="1" si="63"/>
        <v>0</v>
      </c>
    </row>
    <row r="166" spans="1:29" ht="14.1" customHeight="1" thickBot="1" x14ac:dyDescent="0.3">
      <c r="A166" s="3">
        <f t="shared" si="47"/>
        <v>2021</v>
      </c>
      <c r="B166" s="3" t="str">
        <f t="shared" si="64"/>
        <v>06 červen</v>
      </c>
      <c r="C166" s="4" t="str">
        <f t="shared" si="48"/>
        <v>červen</v>
      </c>
      <c r="D166" s="10">
        <f t="shared" ca="1" si="49"/>
        <v>0</v>
      </c>
      <c r="E166" s="10" t="str">
        <f t="shared" si="50"/>
        <v>středa</v>
      </c>
      <c r="F166" s="42" t="str">
        <f ca="1">IF(COUNTIF(List1!$U$4:$AF$16,$G166),"Svátek",TEXT($G166,"dddd"))</f>
        <v>středa</v>
      </c>
      <c r="G166" s="19">
        <v>44349</v>
      </c>
      <c r="H166" s="109"/>
      <c r="I166" s="110"/>
      <c r="J166" s="109"/>
      <c r="K166" s="110"/>
      <c r="L166" s="21">
        <f t="shared" si="51"/>
        <v>0</v>
      </c>
      <c r="M166" s="22">
        <f t="shared" ref="M166:M229" si="66">(I166-H166)-(K166-J166)</f>
        <v>0</v>
      </c>
      <c r="N166" s="98"/>
      <c r="O166" s="101"/>
      <c r="P166" s="41" t="str">
        <f t="shared" si="65"/>
        <v xml:space="preserve"> </v>
      </c>
      <c r="Q166" s="41" t="str">
        <f>IF(MONTH(G167)-MONTH(G166)&lt;&gt;0,SUBTOTAL(109,$P$14:$P$3665)," ")</f>
        <v xml:space="preserve"> </v>
      </c>
      <c r="R166" s="108">
        <f t="shared" si="52"/>
        <v>0</v>
      </c>
      <c r="S166" s="25">
        <f t="shared" ca="1" si="53"/>
        <v>0</v>
      </c>
      <c r="T166" s="108">
        <f t="shared" si="54"/>
        <v>0</v>
      </c>
      <c r="U166" s="163">
        <f t="shared" si="55"/>
        <v>0</v>
      </c>
      <c r="V166" s="25">
        <f t="shared" si="56"/>
        <v>0</v>
      </c>
      <c r="W166" s="25">
        <f t="shared" si="57"/>
        <v>0</v>
      </c>
      <c r="X166" s="108">
        <f t="shared" si="58"/>
        <v>0</v>
      </c>
      <c r="Y166" s="108">
        <f t="shared" si="59"/>
        <v>0</v>
      </c>
      <c r="Z166" s="108">
        <f t="shared" si="60"/>
        <v>0</v>
      </c>
      <c r="AA166" s="108">
        <f t="shared" si="61"/>
        <v>0</v>
      </c>
      <c r="AB166" s="108">
        <f t="shared" si="62"/>
        <v>0</v>
      </c>
      <c r="AC166" s="25">
        <f t="shared" ca="1" si="63"/>
        <v>0</v>
      </c>
    </row>
    <row r="167" spans="1:29" ht="14.1" customHeight="1" thickBot="1" x14ac:dyDescent="0.3">
      <c r="A167" s="3">
        <f t="shared" ref="A167:A230" si="67">YEAR(G167)</f>
        <v>2021</v>
      </c>
      <c r="B167" s="3" t="str">
        <f t="shared" si="64"/>
        <v>06 červen</v>
      </c>
      <c r="C167" s="4" t="str">
        <f t="shared" ref="C167:C230" si="68">TEXT(G167,"mmmm")</f>
        <v>červen</v>
      </c>
      <c r="D167" s="10">
        <f t="shared" ref="D167:D230" ca="1" si="69">IF(F167="Svátek",1,0)</f>
        <v>0</v>
      </c>
      <c r="E167" s="10" t="str">
        <f t="shared" ref="E167:E230" si="70">TEXT($G167,"dddd")</f>
        <v>čtvrtek</v>
      </c>
      <c r="F167" s="42" t="str">
        <f ca="1">IF(COUNTIF(List1!$U$4:$AF$16,$G167),"Svátek",TEXT($G167,"dddd"))</f>
        <v>čtvrtek</v>
      </c>
      <c r="G167" s="19">
        <v>44350</v>
      </c>
      <c r="H167" s="109"/>
      <c r="I167" s="110"/>
      <c r="J167" s="109"/>
      <c r="K167" s="110"/>
      <c r="L167" s="21">
        <f t="shared" ref="L167:L230" si="71">(I167-H167)-(K167-J167)</f>
        <v>0</v>
      </c>
      <c r="M167" s="22">
        <f t="shared" si="66"/>
        <v>0</v>
      </c>
      <c r="N167" s="98"/>
      <c r="O167" s="101"/>
      <c r="P167" s="41" t="str">
        <f t="shared" si="65"/>
        <v xml:space="preserve"> </v>
      </c>
      <c r="Q167" s="41" t="str">
        <f>IF(MONTH(G168)-MONTH(G167)&lt;&gt;0,SUBTOTAL(109,$P$14:$P$3665)," ")</f>
        <v xml:space="preserve"> </v>
      </c>
      <c r="R167" s="108">
        <f t="shared" ref="R167:R230" si="72">IF(AND(IF(O167="PC",1,0),OR((E167="pondělí"),E167="úterý",E167="středa",E167="čtvrtek",E167="pátek")),IF($R$3-L167&gt;0,$R$3-L167,0),0)</f>
        <v>0</v>
      </c>
      <c r="S167" s="25">
        <f t="shared" ref="S167:S230" ca="1" si="73">IF(AND(IF(F167="Svátek",1,0),OR(E167="pondělí",E167="úterý",E167="středa",E167="čtvrtek",E167="pátek"),IF(OR(O167="SC",O167="ŘD",O167="NV",O167="N",O167="OČR",O167="P",O167="O"),FALSE,TRUE)),1,0)</f>
        <v>0</v>
      </c>
      <c r="T167" s="108">
        <f t="shared" ref="T167:T230" si="74">IF(AND(IF(O167="PMP",1,0),OR((E167="pondělí"),E167="úterý",E167="středa",E167="čtvrtek",E167="pátek")),IF($R$3-L167&gt;0,$R$3-L167,0),0)</f>
        <v>0</v>
      </c>
      <c r="U167" s="163">
        <f t="shared" ref="U167:U230" si="75">IF(AND(IF(O167="1/2D",1,0),OR((E167="pondělí"),E167="úterý",E167="středa",E167="čtvrtek",E167="pátek")),1,0)</f>
        <v>0</v>
      </c>
      <c r="V167" s="25">
        <f t="shared" ref="V167:V230" si="76">IF(AND(IF(O167="D",1,0),OR((E167="pondělí"),E167="úterý",E167="středa",E167="čtvrtek",E167="pátek")),1,0)</f>
        <v>0</v>
      </c>
      <c r="W167" s="25">
        <f t="shared" ref="W167:W230" si="77">IF(AND(IF(O167="PN",1,0),OR((E167="pondělí"),E167="úterý",E167="středa",E167="čtvrtek",E167="pátek")),1,0)</f>
        <v>0</v>
      </c>
      <c r="X167" s="108">
        <f t="shared" ref="X167:X230" si="78">IF(AND(IF(O167="NV",1,0),OR((E167="pondělí"),E167="úterý",E167="středa",E167="čtvrtek",E167="pátek")),IF($R$3-L167&gt;0,$R$3-L167,0),0)</f>
        <v>0</v>
      </c>
      <c r="Y167" s="108">
        <f t="shared" ref="Y167:Y230" si="79">IF(AND(IF(O167="OČR",1,0),OR((E167="pondělí"),E167="úterý",E167="středa",E167="čtvrtek",E167="pátek")),IF($R$3-L167&gt;0,$R$3-L167,0),0)</f>
        <v>0</v>
      </c>
      <c r="Z167" s="108">
        <f t="shared" ref="Z167:Z230" si="80">IF(AND(IF(O167="P",1,0),OR((E167="pondělí"),E167="úterý",E167="středa",E167="čtvrtek",E167="pátek")),IF($R$3-L167&gt;0,$R$3-L167,0),0)</f>
        <v>0</v>
      </c>
      <c r="AA167" s="108">
        <f t="shared" ref="AA167:AA230" si="81">IF(AND(IF(O167="O",1,0),OR((E167="pondělí"),E167="úterý",E167="středa",E167="čtvrtek",E167="pátek")),IF($R$3-L167&gt;0,$R$3-L167,0),0)</f>
        <v>0</v>
      </c>
      <c r="AB167" s="108">
        <f t="shared" ref="AB167:AB230" si="82">IF(AND(IF(O167="PZ",1,0),OR((E167="pondělí"),E167="úterý",E167="středa",E167="čtvrtek",E167="pátek")),IF($R$3-L167&gt;0,$R$3-L167,0),0)</f>
        <v>0</v>
      </c>
      <c r="AC167" s="25">
        <f t="shared" ref="AC167:AC230" ca="1" si="83">IF(AND(IF(F167="Svátek",1,0),OR(E167="pondělí",E167="úterý",E167="středa",E167="čtvrtek",E167="pátek")),1,0)</f>
        <v>0</v>
      </c>
    </row>
    <row r="168" spans="1:29" ht="14.1" customHeight="1" thickBot="1" x14ac:dyDescent="0.3">
      <c r="A168" s="3">
        <f t="shared" si="67"/>
        <v>2021</v>
      </c>
      <c r="B168" s="3" t="str">
        <f t="shared" ref="B168:B231" si="84">IF(C168="leden","01 leden",IF(C168="únor","02 únor",IF(C168="březen","03 březen",IF(C168="duben","04 duben",IF(C168="květen","05 květen",IF(C168="červen","06 červen",IF(C168="červenec","07 červenec",IF(C168="srpen","08 srpen",IF(C168="září","09 září",IF(C168="říjen","10 říjen",IF(C168="listopad","11 listopad",IF(C168="prosinec","12 prosinec",0))))))))))))</f>
        <v>06 červen</v>
      </c>
      <c r="C168" s="4" t="str">
        <f t="shared" si="68"/>
        <v>červen</v>
      </c>
      <c r="D168" s="10">
        <f t="shared" ca="1" si="69"/>
        <v>0</v>
      </c>
      <c r="E168" s="10" t="str">
        <f t="shared" si="70"/>
        <v>pátek</v>
      </c>
      <c r="F168" s="42" t="str">
        <f ca="1">IF(COUNTIF(List1!$U$4:$AF$16,$G168),"Svátek",TEXT($G168,"dddd"))</f>
        <v>pátek</v>
      </c>
      <c r="G168" s="19">
        <v>44351</v>
      </c>
      <c r="H168" s="109"/>
      <c r="I168" s="110"/>
      <c r="J168" s="109"/>
      <c r="K168" s="110"/>
      <c r="L168" s="21">
        <f t="shared" si="71"/>
        <v>0</v>
      </c>
      <c r="M168" s="22">
        <f t="shared" si="66"/>
        <v>0</v>
      </c>
      <c r="N168" s="98"/>
      <c r="O168" s="101"/>
      <c r="P168" s="41" t="str">
        <f t="shared" si="65"/>
        <v xml:space="preserve"> </v>
      </c>
      <c r="Q168" s="41" t="str">
        <f>IF(MONTH(G169)-MONTH(G168)&lt;&gt;0,SUBTOTAL(109,$P$14:$P$3665)," ")</f>
        <v xml:space="preserve"> </v>
      </c>
      <c r="R168" s="108">
        <f t="shared" si="72"/>
        <v>0</v>
      </c>
      <c r="S168" s="25">
        <f t="shared" ca="1" si="73"/>
        <v>0</v>
      </c>
      <c r="T168" s="108">
        <f t="shared" si="74"/>
        <v>0</v>
      </c>
      <c r="U168" s="163">
        <f t="shared" si="75"/>
        <v>0</v>
      </c>
      <c r="V168" s="25">
        <f t="shared" si="76"/>
        <v>0</v>
      </c>
      <c r="W168" s="25">
        <f t="shared" si="77"/>
        <v>0</v>
      </c>
      <c r="X168" s="108">
        <f t="shared" si="78"/>
        <v>0</v>
      </c>
      <c r="Y168" s="108">
        <f t="shared" si="79"/>
        <v>0</v>
      </c>
      <c r="Z168" s="108">
        <f t="shared" si="80"/>
        <v>0</v>
      </c>
      <c r="AA168" s="108">
        <f t="shared" si="81"/>
        <v>0</v>
      </c>
      <c r="AB168" s="108">
        <f t="shared" si="82"/>
        <v>0</v>
      </c>
      <c r="AC168" s="25">
        <f t="shared" ca="1" si="83"/>
        <v>0</v>
      </c>
    </row>
    <row r="169" spans="1:29" ht="14.1" customHeight="1" thickBot="1" x14ac:dyDescent="0.3">
      <c r="A169" s="3">
        <f t="shared" si="67"/>
        <v>2021</v>
      </c>
      <c r="B169" s="3" t="str">
        <f t="shared" si="84"/>
        <v>06 červen</v>
      </c>
      <c r="C169" s="4" t="str">
        <f t="shared" si="68"/>
        <v>červen</v>
      </c>
      <c r="D169" s="10">
        <f t="shared" ca="1" si="69"/>
        <v>0</v>
      </c>
      <c r="E169" s="10" t="str">
        <f t="shared" si="70"/>
        <v>sobota</v>
      </c>
      <c r="F169" s="42" t="str">
        <f ca="1">IF(COUNTIF(List1!$U$4:$AF$16,$G169),"Svátek",TEXT($G169,"dddd"))</f>
        <v>sobota</v>
      </c>
      <c r="G169" s="19">
        <v>44352</v>
      </c>
      <c r="H169" s="49"/>
      <c r="I169" s="50"/>
      <c r="J169" s="49"/>
      <c r="K169" s="50"/>
      <c r="L169" s="21">
        <f t="shared" si="71"/>
        <v>0</v>
      </c>
      <c r="M169" s="22">
        <f t="shared" si="66"/>
        <v>0</v>
      </c>
      <c r="N169" s="98"/>
      <c r="O169" s="101" t="str">
        <f t="shared" ref="O166:O229" ca="1" si="85">IF(F169="Svátek","Svátek","")</f>
        <v/>
      </c>
      <c r="P169" s="41" t="str">
        <f t="shared" si="65"/>
        <v xml:space="preserve"> </v>
      </c>
      <c r="Q169" s="41" t="str">
        <f>IF(MONTH(G170)-MONTH(G169)&lt;&gt;0,SUBTOTAL(109,$P$14:$P$3665)," ")</f>
        <v xml:space="preserve"> </v>
      </c>
      <c r="R169" s="108">
        <f t="shared" ca="1" si="72"/>
        <v>0</v>
      </c>
      <c r="S169" s="25">
        <f t="shared" ca="1" si="73"/>
        <v>0</v>
      </c>
      <c r="T169" s="108">
        <f t="shared" ca="1" si="74"/>
        <v>0</v>
      </c>
      <c r="U169" s="163">
        <f t="shared" ca="1" si="75"/>
        <v>0</v>
      </c>
      <c r="V169" s="25">
        <f t="shared" ca="1" si="76"/>
        <v>0</v>
      </c>
      <c r="W169" s="25">
        <f t="shared" ca="1" si="77"/>
        <v>0</v>
      </c>
      <c r="X169" s="108">
        <f t="shared" ca="1" si="78"/>
        <v>0</v>
      </c>
      <c r="Y169" s="108">
        <f t="shared" ca="1" si="79"/>
        <v>0</v>
      </c>
      <c r="Z169" s="108">
        <f t="shared" ca="1" si="80"/>
        <v>0</v>
      </c>
      <c r="AA169" s="108">
        <f t="shared" ca="1" si="81"/>
        <v>0</v>
      </c>
      <c r="AB169" s="108">
        <f t="shared" ca="1" si="82"/>
        <v>0</v>
      </c>
      <c r="AC169" s="25">
        <f t="shared" ca="1" si="83"/>
        <v>0</v>
      </c>
    </row>
    <row r="170" spans="1:29" ht="14.1" customHeight="1" thickBot="1" x14ac:dyDescent="0.3">
      <c r="A170" s="3">
        <f t="shared" si="67"/>
        <v>2021</v>
      </c>
      <c r="B170" s="3" t="str">
        <f t="shared" si="84"/>
        <v>06 červen</v>
      </c>
      <c r="C170" s="4" t="str">
        <f t="shared" si="68"/>
        <v>červen</v>
      </c>
      <c r="D170" s="10">
        <f t="shared" ca="1" si="69"/>
        <v>0</v>
      </c>
      <c r="E170" s="10" t="str">
        <f t="shared" si="70"/>
        <v>neděle</v>
      </c>
      <c r="F170" s="42" t="str">
        <f ca="1">IF(COUNTIF(List1!$U$4:$AF$16,$G170),"Svátek",TEXT($G170,"dddd"))</f>
        <v>neděle</v>
      </c>
      <c r="G170" s="19">
        <v>44353</v>
      </c>
      <c r="H170" s="49"/>
      <c r="I170" s="50"/>
      <c r="J170" s="49"/>
      <c r="K170" s="50"/>
      <c r="L170" s="21">
        <f t="shared" si="71"/>
        <v>0</v>
      </c>
      <c r="M170" s="22">
        <f t="shared" si="66"/>
        <v>0</v>
      </c>
      <c r="N170" s="98"/>
      <c r="O170" s="101" t="str">
        <f t="shared" ca="1" si="85"/>
        <v/>
      </c>
      <c r="P170" s="41">
        <f t="shared" si="65"/>
        <v>0</v>
      </c>
      <c r="Q170" s="41" t="str">
        <f>IF(MONTH(G171)-MONTH(G170)&lt;&gt;0,SUBTOTAL(109,$P$14:$P$3665)," ")</f>
        <v xml:space="preserve"> </v>
      </c>
      <c r="R170" s="108">
        <f t="shared" ca="1" si="72"/>
        <v>0</v>
      </c>
      <c r="S170" s="25">
        <f t="shared" ca="1" si="73"/>
        <v>0</v>
      </c>
      <c r="T170" s="108">
        <f t="shared" ca="1" si="74"/>
        <v>0</v>
      </c>
      <c r="U170" s="163">
        <f t="shared" ca="1" si="75"/>
        <v>0</v>
      </c>
      <c r="V170" s="25">
        <f t="shared" ca="1" si="76"/>
        <v>0</v>
      </c>
      <c r="W170" s="25">
        <f t="shared" ca="1" si="77"/>
        <v>0</v>
      </c>
      <c r="X170" s="108">
        <f t="shared" ca="1" si="78"/>
        <v>0</v>
      </c>
      <c r="Y170" s="108">
        <f t="shared" ca="1" si="79"/>
        <v>0</v>
      </c>
      <c r="Z170" s="108">
        <f t="shared" ca="1" si="80"/>
        <v>0</v>
      </c>
      <c r="AA170" s="108">
        <f t="shared" ca="1" si="81"/>
        <v>0</v>
      </c>
      <c r="AB170" s="108">
        <f t="shared" ca="1" si="82"/>
        <v>0</v>
      </c>
      <c r="AC170" s="25">
        <f t="shared" ca="1" si="83"/>
        <v>0</v>
      </c>
    </row>
    <row r="171" spans="1:29" ht="14.1" customHeight="1" thickBot="1" x14ac:dyDescent="0.3">
      <c r="A171" s="3">
        <f t="shared" si="67"/>
        <v>2021</v>
      </c>
      <c r="B171" s="3" t="str">
        <f t="shared" si="84"/>
        <v>06 červen</v>
      </c>
      <c r="C171" s="4" t="str">
        <f t="shared" si="68"/>
        <v>červen</v>
      </c>
      <c r="D171" s="10">
        <f t="shared" ca="1" si="69"/>
        <v>0</v>
      </c>
      <c r="E171" s="10" t="str">
        <f t="shared" si="70"/>
        <v>pondělí</v>
      </c>
      <c r="F171" s="42" t="str">
        <f ca="1">IF(COUNTIF(List1!$U$4:$AF$16,$G171),"Svátek",TEXT($G171,"dddd"))</f>
        <v>pondělí</v>
      </c>
      <c r="G171" s="19">
        <v>44354</v>
      </c>
      <c r="H171" s="109"/>
      <c r="I171" s="110"/>
      <c r="J171" s="109"/>
      <c r="K171" s="110"/>
      <c r="L171" s="21">
        <f t="shared" si="71"/>
        <v>0</v>
      </c>
      <c r="M171" s="22">
        <f t="shared" si="66"/>
        <v>0</v>
      </c>
      <c r="N171" s="98"/>
      <c r="O171" s="101"/>
      <c r="P171" s="41" t="str">
        <f t="shared" si="65"/>
        <v xml:space="preserve"> </v>
      </c>
      <c r="Q171" s="41" t="str">
        <f>IF(MONTH(G172)-MONTH(G171)&lt;&gt;0,SUBTOTAL(109,$P$14:$P$3665)," ")</f>
        <v xml:space="preserve"> </v>
      </c>
      <c r="R171" s="108">
        <f t="shared" si="72"/>
        <v>0</v>
      </c>
      <c r="S171" s="25">
        <f t="shared" ca="1" si="73"/>
        <v>0</v>
      </c>
      <c r="T171" s="108">
        <f t="shared" si="74"/>
        <v>0</v>
      </c>
      <c r="U171" s="163">
        <f t="shared" si="75"/>
        <v>0</v>
      </c>
      <c r="V171" s="25">
        <f t="shared" si="76"/>
        <v>0</v>
      </c>
      <c r="W171" s="25">
        <f t="shared" si="77"/>
        <v>0</v>
      </c>
      <c r="X171" s="108">
        <f t="shared" si="78"/>
        <v>0</v>
      </c>
      <c r="Y171" s="108">
        <f t="shared" si="79"/>
        <v>0</v>
      </c>
      <c r="Z171" s="108">
        <f t="shared" si="80"/>
        <v>0</v>
      </c>
      <c r="AA171" s="108">
        <f t="shared" si="81"/>
        <v>0</v>
      </c>
      <c r="AB171" s="108">
        <f t="shared" si="82"/>
        <v>0</v>
      </c>
      <c r="AC171" s="25">
        <f t="shared" ca="1" si="83"/>
        <v>0</v>
      </c>
    </row>
    <row r="172" spans="1:29" ht="14.1" customHeight="1" thickBot="1" x14ac:dyDescent="0.3">
      <c r="A172" s="3">
        <f t="shared" si="67"/>
        <v>2021</v>
      </c>
      <c r="B172" s="3" t="str">
        <f t="shared" si="84"/>
        <v>06 červen</v>
      </c>
      <c r="C172" s="4" t="str">
        <f t="shared" si="68"/>
        <v>červen</v>
      </c>
      <c r="D172" s="10">
        <f t="shared" ca="1" si="69"/>
        <v>0</v>
      </c>
      <c r="E172" s="10" t="str">
        <f t="shared" si="70"/>
        <v>úterý</v>
      </c>
      <c r="F172" s="42" t="str">
        <f ca="1">IF(COUNTIF(List1!$U$4:$AF$16,$G172),"Svátek",TEXT($G172,"dddd"))</f>
        <v>úterý</v>
      </c>
      <c r="G172" s="19">
        <v>44355</v>
      </c>
      <c r="H172" s="109"/>
      <c r="I172" s="110"/>
      <c r="J172" s="109"/>
      <c r="K172" s="110"/>
      <c r="L172" s="21">
        <f t="shared" si="71"/>
        <v>0</v>
      </c>
      <c r="M172" s="22">
        <f t="shared" si="66"/>
        <v>0</v>
      </c>
      <c r="N172" s="98"/>
      <c r="O172" s="101"/>
      <c r="P172" s="41" t="str">
        <f t="shared" si="65"/>
        <v xml:space="preserve"> </v>
      </c>
      <c r="Q172" s="41" t="str">
        <f>IF(MONTH(G173)-MONTH(G172)&lt;&gt;0,SUBTOTAL(109,$P$14:$P$3665)," ")</f>
        <v xml:space="preserve"> </v>
      </c>
      <c r="R172" s="108">
        <f t="shared" si="72"/>
        <v>0</v>
      </c>
      <c r="S172" s="25">
        <f t="shared" ca="1" si="73"/>
        <v>0</v>
      </c>
      <c r="T172" s="108">
        <f t="shared" si="74"/>
        <v>0</v>
      </c>
      <c r="U172" s="163">
        <f t="shared" si="75"/>
        <v>0</v>
      </c>
      <c r="V172" s="25">
        <f t="shared" si="76"/>
        <v>0</v>
      </c>
      <c r="W172" s="25">
        <f t="shared" si="77"/>
        <v>0</v>
      </c>
      <c r="X172" s="108">
        <f t="shared" si="78"/>
        <v>0</v>
      </c>
      <c r="Y172" s="108">
        <f t="shared" si="79"/>
        <v>0</v>
      </c>
      <c r="Z172" s="108">
        <f t="shared" si="80"/>
        <v>0</v>
      </c>
      <c r="AA172" s="108">
        <f t="shared" si="81"/>
        <v>0</v>
      </c>
      <c r="AB172" s="108">
        <f t="shared" si="82"/>
        <v>0</v>
      </c>
      <c r="AC172" s="25">
        <f t="shared" ca="1" si="83"/>
        <v>0</v>
      </c>
    </row>
    <row r="173" spans="1:29" ht="14.1" customHeight="1" thickBot="1" x14ac:dyDescent="0.3">
      <c r="A173" s="3">
        <f t="shared" si="67"/>
        <v>2021</v>
      </c>
      <c r="B173" s="3" t="str">
        <f t="shared" si="84"/>
        <v>06 červen</v>
      </c>
      <c r="C173" s="4" t="str">
        <f t="shared" si="68"/>
        <v>červen</v>
      </c>
      <c r="D173" s="10">
        <f t="shared" ca="1" si="69"/>
        <v>0</v>
      </c>
      <c r="E173" s="10" t="str">
        <f t="shared" si="70"/>
        <v>středa</v>
      </c>
      <c r="F173" s="42" t="str">
        <f ca="1">IF(COUNTIF(List1!$U$4:$AF$16,$G173),"Svátek",TEXT($G173,"dddd"))</f>
        <v>středa</v>
      </c>
      <c r="G173" s="19">
        <v>44356</v>
      </c>
      <c r="H173" s="109"/>
      <c r="I173" s="110"/>
      <c r="J173" s="109"/>
      <c r="K173" s="110"/>
      <c r="L173" s="21">
        <f t="shared" si="71"/>
        <v>0</v>
      </c>
      <c r="M173" s="22">
        <f t="shared" si="66"/>
        <v>0</v>
      </c>
      <c r="N173" s="98"/>
      <c r="O173" s="101"/>
      <c r="P173" s="41" t="str">
        <f t="shared" si="65"/>
        <v xml:space="preserve"> </v>
      </c>
      <c r="Q173" s="41" t="str">
        <f>IF(MONTH(G174)-MONTH(G173)&lt;&gt;0,SUBTOTAL(109,$P$14:$P$3665)," ")</f>
        <v xml:space="preserve"> </v>
      </c>
      <c r="R173" s="108">
        <f t="shared" si="72"/>
        <v>0</v>
      </c>
      <c r="S173" s="25">
        <f t="shared" ca="1" si="73"/>
        <v>0</v>
      </c>
      <c r="T173" s="108">
        <f t="shared" si="74"/>
        <v>0</v>
      </c>
      <c r="U173" s="163">
        <f t="shared" si="75"/>
        <v>0</v>
      </c>
      <c r="V173" s="25">
        <f t="shared" si="76"/>
        <v>0</v>
      </c>
      <c r="W173" s="25">
        <f t="shared" si="77"/>
        <v>0</v>
      </c>
      <c r="X173" s="108">
        <f t="shared" si="78"/>
        <v>0</v>
      </c>
      <c r="Y173" s="108">
        <f t="shared" si="79"/>
        <v>0</v>
      </c>
      <c r="Z173" s="108">
        <f t="shared" si="80"/>
        <v>0</v>
      </c>
      <c r="AA173" s="108">
        <f t="shared" si="81"/>
        <v>0</v>
      </c>
      <c r="AB173" s="108">
        <f t="shared" si="82"/>
        <v>0</v>
      </c>
      <c r="AC173" s="25">
        <f t="shared" ca="1" si="83"/>
        <v>0</v>
      </c>
    </row>
    <row r="174" spans="1:29" ht="14.1" customHeight="1" thickBot="1" x14ac:dyDescent="0.3">
      <c r="A174" s="3">
        <f t="shared" si="67"/>
        <v>2021</v>
      </c>
      <c r="B174" s="3" t="str">
        <f t="shared" si="84"/>
        <v>06 červen</v>
      </c>
      <c r="C174" s="4" t="str">
        <f t="shared" si="68"/>
        <v>červen</v>
      </c>
      <c r="D174" s="10">
        <f t="shared" ca="1" si="69"/>
        <v>0</v>
      </c>
      <c r="E174" s="10" t="str">
        <f t="shared" si="70"/>
        <v>čtvrtek</v>
      </c>
      <c r="F174" s="42" t="str">
        <f ca="1">IF(COUNTIF(List1!$U$4:$AF$16,$G174),"Svátek",TEXT($G174,"dddd"))</f>
        <v>čtvrtek</v>
      </c>
      <c r="G174" s="19">
        <v>44357</v>
      </c>
      <c r="H174" s="109"/>
      <c r="I174" s="110"/>
      <c r="J174" s="109"/>
      <c r="K174" s="110"/>
      <c r="L174" s="21">
        <f t="shared" si="71"/>
        <v>0</v>
      </c>
      <c r="M174" s="22">
        <f t="shared" si="66"/>
        <v>0</v>
      </c>
      <c r="N174" s="98"/>
      <c r="O174" s="101"/>
      <c r="P174" s="41" t="str">
        <f t="shared" si="65"/>
        <v xml:space="preserve"> </v>
      </c>
      <c r="Q174" s="41" t="str">
        <f>IF(MONTH(G175)-MONTH(G174)&lt;&gt;0,SUBTOTAL(109,$P$14:$P$3665)," ")</f>
        <v xml:space="preserve"> </v>
      </c>
      <c r="R174" s="108">
        <f t="shared" si="72"/>
        <v>0</v>
      </c>
      <c r="S174" s="25">
        <f t="shared" ca="1" si="73"/>
        <v>0</v>
      </c>
      <c r="T174" s="108">
        <f t="shared" si="74"/>
        <v>0</v>
      </c>
      <c r="U174" s="163">
        <f t="shared" si="75"/>
        <v>0</v>
      </c>
      <c r="V174" s="25">
        <f t="shared" si="76"/>
        <v>0</v>
      </c>
      <c r="W174" s="25">
        <f t="shared" si="77"/>
        <v>0</v>
      </c>
      <c r="X174" s="108">
        <f t="shared" si="78"/>
        <v>0</v>
      </c>
      <c r="Y174" s="108">
        <f t="shared" si="79"/>
        <v>0</v>
      </c>
      <c r="Z174" s="108">
        <f t="shared" si="80"/>
        <v>0</v>
      </c>
      <c r="AA174" s="108">
        <f t="shared" si="81"/>
        <v>0</v>
      </c>
      <c r="AB174" s="108">
        <f t="shared" si="82"/>
        <v>0</v>
      </c>
      <c r="AC174" s="25">
        <f t="shared" ca="1" si="83"/>
        <v>0</v>
      </c>
    </row>
    <row r="175" spans="1:29" ht="14.1" customHeight="1" thickBot="1" x14ac:dyDescent="0.3">
      <c r="A175" s="3">
        <f t="shared" si="67"/>
        <v>2021</v>
      </c>
      <c r="B175" s="3" t="str">
        <f t="shared" si="84"/>
        <v>06 červen</v>
      </c>
      <c r="C175" s="4" t="str">
        <f t="shared" si="68"/>
        <v>červen</v>
      </c>
      <c r="D175" s="10">
        <f t="shared" ca="1" si="69"/>
        <v>0</v>
      </c>
      <c r="E175" s="10" t="str">
        <f t="shared" si="70"/>
        <v>pátek</v>
      </c>
      <c r="F175" s="42" t="str">
        <f ca="1">IF(COUNTIF(List1!$U$4:$AF$16,$G175),"Svátek",TEXT($G175,"dddd"))</f>
        <v>pátek</v>
      </c>
      <c r="G175" s="19">
        <v>44358</v>
      </c>
      <c r="H175" s="109"/>
      <c r="I175" s="110"/>
      <c r="J175" s="109"/>
      <c r="K175" s="110"/>
      <c r="L175" s="21">
        <f t="shared" si="71"/>
        <v>0</v>
      </c>
      <c r="M175" s="22">
        <f t="shared" si="66"/>
        <v>0</v>
      </c>
      <c r="N175" s="98"/>
      <c r="O175" s="101"/>
      <c r="P175" s="41" t="str">
        <f t="shared" si="65"/>
        <v xml:space="preserve"> </v>
      </c>
      <c r="Q175" s="41" t="str">
        <f>IF(MONTH(G176)-MONTH(G175)&lt;&gt;0,SUBTOTAL(109,$P$14:$P$3665)," ")</f>
        <v xml:space="preserve"> </v>
      </c>
      <c r="R175" s="108">
        <f t="shared" si="72"/>
        <v>0</v>
      </c>
      <c r="S175" s="25">
        <f t="shared" ca="1" si="73"/>
        <v>0</v>
      </c>
      <c r="T175" s="108">
        <f t="shared" si="74"/>
        <v>0</v>
      </c>
      <c r="U175" s="163">
        <f t="shared" si="75"/>
        <v>0</v>
      </c>
      <c r="V175" s="25">
        <f t="shared" si="76"/>
        <v>0</v>
      </c>
      <c r="W175" s="25">
        <f t="shared" si="77"/>
        <v>0</v>
      </c>
      <c r="X175" s="108">
        <f t="shared" si="78"/>
        <v>0</v>
      </c>
      <c r="Y175" s="108">
        <f t="shared" si="79"/>
        <v>0</v>
      </c>
      <c r="Z175" s="108">
        <f t="shared" si="80"/>
        <v>0</v>
      </c>
      <c r="AA175" s="108">
        <f t="shared" si="81"/>
        <v>0</v>
      </c>
      <c r="AB175" s="108">
        <f t="shared" si="82"/>
        <v>0</v>
      </c>
      <c r="AC175" s="25">
        <f t="shared" ca="1" si="83"/>
        <v>0</v>
      </c>
    </row>
    <row r="176" spans="1:29" ht="14.1" customHeight="1" thickBot="1" x14ac:dyDescent="0.3">
      <c r="A176" s="3">
        <f t="shared" si="67"/>
        <v>2021</v>
      </c>
      <c r="B176" s="3" t="str">
        <f t="shared" si="84"/>
        <v>06 červen</v>
      </c>
      <c r="C176" s="4" t="str">
        <f t="shared" si="68"/>
        <v>červen</v>
      </c>
      <c r="D176" s="10">
        <f t="shared" ca="1" si="69"/>
        <v>0</v>
      </c>
      <c r="E176" s="10" t="str">
        <f t="shared" si="70"/>
        <v>sobota</v>
      </c>
      <c r="F176" s="42" t="str">
        <f ca="1">IF(COUNTIF(List1!$U$4:$AF$16,$G176),"Svátek",TEXT($G176,"dddd"))</f>
        <v>sobota</v>
      </c>
      <c r="G176" s="19">
        <v>44359</v>
      </c>
      <c r="H176" s="49"/>
      <c r="I176" s="50"/>
      <c r="J176" s="49"/>
      <c r="K176" s="50"/>
      <c r="L176" s="21">
        <f t="shared" si="71"/>
        <v>0</v>
      </c>
      <c r="M176" s="22">
        <f t="shared" si="66"/>
        <v>0</v>
      </c>
      <c r="N176" s="98"/>
      <c r="O176" s="101" t="str">
        <f t="shared" ca="1" si="85"/>
        <v/>
      </c>
      <c r="P176" s="41" t="str">
        <f t="shared" si="65"/>
        <v xml:space="preserve"> </v>
      </c>
      <c r="Q176" s="41" t="str">
        <f>IF(MONTH(G177)-MONTH(G176)&lt;&gt;0,SUBTOTAL(109,$P$14:$P$3665)," ")</f>
        <v xml:space="preserve"> </v>
      </c>
      <c r="R176" s="108">
        <f t="shared" ca="1" si="72"/>
        <v>0</v>
      </c>
      <c r="S176" s="25">
        <f t="shared" ca="1" si="73"/>
        <v>0</v>
      </c>
      <c r="T176" s="108">
        <f t="shared" ca="1" si="74"/>
        <v>0</v>
      </c>
      <c r="U176" s="163">
        <f t="shared" ca="1" si="75"/>
        <v>0</v>
      </c>
      <c r="V176" s="25">
        <f t="shared" ca="1" si="76"/>
        <v>0</v>
      </c>
      <c r="W176" s="25">
        <f t="shared" ca="1" si="77"/>
        <v>0</v>
      </c>
      <c r="X176" s="108">
        <f t="shared" ca="1" si="78"/>
        <v>0</v>
      </c>
      <c r="Y176" s="108">
        <f t="shared" ca="1" si="79"/>
        <v>0</v>
      </c>
      <c r="Z176" s="108">
        <f t="shared" ca="1" si="80"/>
        <v>0</v>
      </c>
      <c r="AA176" s="108">
        <f t="shared" ca="1" si="81"/>
        <v>0</v>
      </c>
      <c r="AB176" s="108">
        <f t="shared" ca="1" si="82"/>
        <v>0</v>
      </c>
      <c r="AC176" s="25">
        <f t="shared" ca="1" si="83"/>
        <v>0</v>
      </c>
    </row>
    <row r="177" spans="1:29" ht="14.1" customHeight="1" thickBot="1" x14ac:dyDescent="0.3">
      <c r="A177" s="3">
        <f t="shared" si="67"/>
        <v>2021</v>
      </c>
      <c r="B177" s="3" t="str">
        <f t="shared" si="84"/>
        <v>06 červen</v>
      </c>
      <c r="C177" s="4" t="str">
        <f t="shared" si="68"/>
        <v>červen</v>
      </c>
      <c r="D177" s="10">
        <f t="shared" ca="1" si="69"/>
        <v>0</v>
      </c>
      <c r="E177" s="10" t="str">
        <f t="shared" si="70"/>
        <v>neděle</v>
      </c>
      <c r="F177" s="42" t="str">
        <f ca="1">IF(COUNTIF(List1!$U$4:$AF$16,$G177),"Svátek",TEXT($G177,"dddd"))</f>
        <v>neděle</v>
      </c>
      <c r="G177" s="19">
        <v>44360</v>
      </c>
      <c r="H177" s="49"/>
      <c r="I177" s="50"/>
      <c r="J177" s="49"/>
      <c r="K177" s="50"/>
      <c r="L177" s="21">
        <f t="shared" si="71"/>
        <v>0</v>
      </c>
      <c r="M177" s="22">
        <f t="shared" si="66"/>
        <v>0</v>
      </c>
      <c r="N177" s="98"/>
      <c r="O177" s="101" t="str">
        <f t="shared" ca="1" si="85"/>
        <v/>
      </c>
      <c r="P177" s="41">
        <f t="shared" si="65"/>
        <v>0</v>
      </c>
      <c r="Q177" s="41" t="str">
        <f>IF(MONTH(G178)-MONTH(G177)&lt;&gt;0,SUBTOTAL(109,$P$14:$P$3665)," ")</f>
        <v xml:space="preserve"> </v>
      </c>
      <c r="R177" s="108">
        <f t="shared" ca="1" si="72"/>
        <v>0</v>
      </c>
      <c r="S177" s="25">
        <f t="shared" ca="1" si="73"/>
        <v>0</v>
      </c>
      <c r="T177" s="108">
        <f t="shared" ca="1" si="74"/>
        <v>0</v>
      </c>
      <c r="U177" s="163">
        <f t="shared" ca="1" si="75"/>
        <v>0</v>
      </c>
      <c r="V177" s="25">
        <f t="shared" ca="1" si="76"/>
        <v>0</v>
      </c>
      <c r="W177" s="25">
        <f t="shared" ca="1" si="77"/>
        <v>0</v>
      </c>
      <c r="X177" s="108">
        <f t="shared" ca="1" si="78"/>
        <v>0</v>
      </c>
      <c r="Y177" s="108">
        <f t="shared" ca="1" si="79"/>
        <v>0</v>
      </c>
      <c r="Z177" s="108">
        <f t="shared" ca="1" si="80"/>
        <v>0</v>
      </c>
      <c r="AA177" s="108">
        <f t="shared" ca="1" si="81"/>
        <v>0</v>
      </c>
      <c r="AB177" s="108">
        <f t="shared" ca="1" si="82"/>
        <v>0</v>
      </c>
      <c r="AC177" s="25">
        <f t="shared" ca="1" si="83"/>
        <v>0</v>
      </c>
    </row>
    <row r="178" spans="1:29" ht="14.1" customHeight="1" thickBot="1" x14ac:dyDescent="0.3">
      <c r="A178" s="3">
        <f t="shared" si="67"/>
        <v>2021</v>
      </c>
      <c r="B178" s="3" t="str">
        <f t="shared" si="84"/>
        <v>06 červen</v>
      </c>
      <c r="C178" s="4" t="str">
        <f t="shared" si="68"/>
        <v>červen</v>
      </c>
      <c r="D178" s="10">
        <f t="shared" ca="1" si="69"/>
        <v>0</v>
      </c>
      <c r="E178" s="10" t="str">
        <f t="shared" si="70"/>
        <v>pondělí</v>
      </c>
      <c r="F178" s="42" t="str">
        <f ca="1">IF(COUNTIF(List1!$U$4:$AF$16,$G178),"Svátek",TEXT($G178,"dddd"))</f>
        <v>pondělí</v>
      </c>
      <c r="G178" s="19">
        <v>44361</v>
      </c>
      <c r="H178" s="49"/>
      <c r="I178" s="110"/>
      <c r="J178" s="109"/>
      <c r="K178" s="110"/>
      <c r="L178" s="21">
        <f t="shared" si="71"/>
        <v>0</v>
      </c>
      <c r="M178" s="22">
        <f t="shared" si="66"/>
        <v>0</v>
      </c>
      <c r="N178" s="98"/>
      <c r="O178" s="101" t="str">
        <f t="shared" ca="1" si="85"/>
        <v/>
      </c>
      <c r="P178" s="41" t="str">
        <f t="shared" si="65"/>
        <v xml:space="preserve"> </v>
      </c>
      <c r="Q178" s="41" t="str">
        <f>IF(MONTH(G179)-MONTH(G178)&lt;&gt;0,SUBTOTAL(109,$P$14:$P$3665)," ")</f>
        <v xml:space="preserve"> </v>
      </c>
      <c r="R178" s="108">
        <f t="shared" ca="1" si="72"/>
        <v>0</v>
      </c>
      <c r="S178" s="25">
        <f t="shared" ca="1" si="73"/>
        <v>0</v>
      </c>
      <c r="T178" s="108">
        <f t="shared" ca="1" si="74"/>
        <v>0</v>
      </c>
      <c r="U178" s="163">
        <f t="shared" ca="1" si="75"/>
        <v>0</v>
      </c>
      <c r="V178" s="25">
        <f t="shared" ca="1" si="76"/>
        <v>0</v>
      </c>
      <c r="W178" s="25">
        <f t="shared" ca="1" si="77"/>
        <v>0</v>
      </c>
      <c r="X178" s="108">
        <f t="shared" ca="1" si="78"/>
        <v>0</v>
      </c>
      <c r="Y178" s="108">
        <f t="shared" ca="1" si="79"/>
        <v>0</v>
      </c>
      <c r="Z178" s="108">
        <f t="shared" ca="1" si="80"/>
        <v>0</v>
      </c>
      <c r="AA178" s="108">
        <f t="shared" ca="1" si="81"/>
        <v>0</v>
      </c>
      <c r="AB178" s="108">
        <f t="shared" ca="1" si="82"/>
        <v>0</v>
      </c>
      <c r="AC178" s="25">
        <f t="shared" ca="1" si="83"/>
        <v>0</v>
      </c>
    </row>
    <row r="179" spans="1:29" ht="14.1" customHeight="1" thickBot="1" x14ac:dyDescent="0.3">
      <c r="A179" s="3">
        <f t="shared" si="67"/>
        <v>2021</v>
      </c>
      <c r="B179" s="3" t="str">
        <f t="shared" si="84"/>
        <v>06 červen</v>
      </c>
      <c r="C179" s="4" t="str">
        <f t="shared" si="68"/>
        <v>červen</v>
      </c>
      <c r="D179" s="10">
        <f t="shared" ca="1" si="69"/>
        <v>0</v>
      </c>
      <c r="E179" s="10" t="str">
        <f t="shared" si="70"/>
        <v>úterý</v>
      </c>
      <c r="F179" s="42" t="str">
        <f ca="1">IF(COUNTIF(List1!$U$4:$AF$16,$G179),"Svátek",TEXT($G179,"dddd"))</f>
        <v>úterý</v>
      </c>
      <c r="G179" s="19">
        <v>44362</v>
      </c>
      <c r="H179" s="109"/>
      <c r="I179" s="110"/>
      <c r="J179" s="109"/>
      <c r="K179" s="110"/>
      <c r="L179" s="21">
        <f t="shared" si="71"/>
        <v>0</v>
      </c>
      <c r="M179" s="22">
        <f t="shared" si="66"/>
        <v>0</v>
      </c>
      <c r="N179" s="98"/>
      <c r="O179" s="101" t="str">
        <f t="shared" ca="1" si="85"/>
        <v/>
      </c>
      <c r="P179" s="41" t="str">
        <f t="shared" si="65"/>
        <v xml:space="preserve"> </v>
      </c>
      <c r="Q179" s="41" t="str">
        <f>IF(MONTH(G180)-MONTH(G179)&lt;&gt;0,SUBTOTAL(109,$P$14:$P$3665)," ")</f>
        <v xml:space="preserve"> </v>
      </c>
      <c r="R179" s="108">
        <f t="shared" ca="1" si="72"/>
        <v>0</v>
      </c>
      <c r="S179" s="25">
        <f t="shared" ca="1" si="73"/>
        <v>0</v>
      </c>
      <c r="T179" s="108">
        <f t="shared" ca="1" si="74"/>
        <v>0</v>
      </c>
      <c r="U179" s="163">
        <f t="shared" ca="1" si="75"/>
        <v>0</v>
      </c>
      <c r="V179" s="25">
        <f t="shared" ca="1" si="76"/>
        <v>0</v>
      </c>
      <c r="W179" s="25">
        <f t="shared" ca="1" si="77"/>
        <v>0</v>
      </c>
      <c r="X179" s="108">
        <f t="shared" ca="1" si="78"/>
        <v>0</v>
      </c>
      <c r="Y179" s="108">
        <f t="shared" ca="1" si="79"/>
        <v>0</v>
      </c>
      <c r="Z179" s="108">
        <f t="shared" ca="1" si="80"/>
        <v>0</v>
      </c>
      <c r="AA179" s="108">
        <f t="shared" ca="1" si="81"/>
        <v>0</v>
      </c>
      <c r="AB179" s="108">
        <f t="shared" ca="1" si="82"/>
        <v>0</v>
      </c>
      <c r="AC179" s="25">
        <f t="shared" ca="1" si="83"/>
        <v>0</v>
      </c>
    </row>
    <row r="180" spans="1:29" ht="14.1" customHeight="1" thickBot="1" x14ac:dyDescent="0.3">
      <c r="A180" s="3">
        <f t="shared" si="67"/>
        <v>2021</v>
      </c>
      <c r="B180" s="3" t="str">
        <f t="shared" si="84"/>
        <v>06 červen</v>
      </c>
      <c r="C180" s="4" t="str">
        <f t="shared" si="68"/>
        <v>červen</v>
      </c>
      <c r="D180" s="10">
        <f t="shared" ca="1" si="69"/>
        <v>0</v>
      </c>
      <c r="E180" s="10" t="str">
        <f t="shared" si="70"/>
        <v>středa</v>
      </c>
      <c r="F180" s="42" t="str">
        <f ca="1">IF(COUNTIF(List1!$U$4:$AF$16,$G180),"Svátek",TEXT($G180,"dddd"))</f>
        <v>středa</v>
      </c>
      <c r="G180" s="19">
        <v>44363</v>
      </c>
      <c r="H180" s="109"/>
      <c r="I180" s="110"/>
      <c r="J180" s="109"/>
      <c r="K180" s="110"/>
      <c r="L180" s="21">
        <f t="shared" si="71"/>
        <v>0</v>
      </c>
      <c r="M180" s="22">
        <f t="shared" si="66"/>
        <v>0</v>
      </c>
      <c r="N180" s="98"/>
      <c r="O180" s="101" t="str">
        <f t="shared" ca="1" si="85"/>
        <v/>
      </c>
      <c r="P180" s="41" t="str">
        <f t="shared" si="65"/>
        <v xml:space="preserve"> </v>
      </c>
      <c r="Q180" s="41" t="str">
        <f>IF(MONTH(G181)-MONTH(G180)&lt;&gt;0,SUBTOTAL(109,$P$14:$P$3665)," ")</f>
        <v xml:space="preserve"> </v>
      </c>
      <c r="R180" s="108">
        <f t="shared" ca="1" si="72"/>
        <v>0</v>
      </c>
      <c r="S180" s="25">
        <f t="shared" ca="1" si="73"/>
        <v>0</v>
      </c>
      <c r="T180" s="108">
        <f t="shared" ca="1" si="74"/>
        <v>0</v>
      </c>
      <c r="U180" s="163">
        <f t="shared" ca="1" si="75"/>
        <v>0</v>
      </c>
      <c r="V180" s="25">
        <f t="shared" ca="1" si="76"/>
        <v>0</v>
      </c>
      <c r="W180" s="25">
        <f t="shared" ca="1" si="77"/>
        <v>0</v>
      </c>
      <c r="X180" s="108">
        <f t="shared" ca="1" si="78"/>
        <v>0</v>
      </c>
      <c r="Y180" s="108">
        <f t="shared" ca="1" si="79"/>
        <v>0</v>
      </c>
      <c r="Z180" s="108">
        <f t="shared" ca="1" si="80"/>
        <v>0</v>
      </c>
      <c r="AA180" s="108">
        <f t="shared" ca="1" si="81"/>
        <v>0</v>
      </c>
      <c r="AB180" s="108">
        <f t="shared" ca="1" si="82"/>
        <v>0</v>
      </c>
      <c r="AC180" s="25">
        <f t="shared" ca="1" si="83"/>
        <v>0</v>
      </c>
    </row>
    <row r="181" spans="1:29" ht="14.1" customHeight="1" thickBot="1" x14ac:dyDescent="0.3">
      <c r="A181" s="3">
        <f t="shared" si="67"/>
        <v>2021</v>
      </c>
      <c r="B181" s="3" t="str">
        <f t="shared" si="84"/>
        <v>06 červen</v>
      </c>
      <c r="C181" s="4" t="str">
        <f t="shared" si="68"/>
        <v>červen</v>
      </c>
      <c r="D181" s="10">
        <f t="shared" ca="1" si="69"/>
        <v>0</v>
      </c>
      <c r="E181" s="10" t="str">
        <f t="shared" si="70"/>
        <v>čtvrtek</v>
      </c>
      <c r="F181" s="42" t="str">
        <f ca="1">IF(COUNTIF(List1!$U$4:$AF$16,$G181),"Svátek",TEXT($G181,"dddd"))</f>
        <v>čtvrtek</v>
      </c>
      <c r="G181" s="19">
        <v>44364</v>
      </c>
      <c r="H181" s="109"/>
      <c r="I181" s="110"/>
      <c r="J181" s="109"/>
      <c r="K181" s="110"/>
      <c r="L181" s="21">
        <f t="shared" si="71"/>
        <v>0</v>
      </c>
      <c r="M181" s="22">
        <f t="shared" si="66"/>
        <v>0</v>
      </c>
      <c r="N181" s="98"/>
      <c r="O181" s="101" t="str">
        <f t="shared" ca="1" si="85"/>
        <v/>
      </c>
      <c r="P181" s="41" t="str">
        <f t="shared" si="65"/>
        <v xml:space="preserve"> </v>
      </c>
      <c r="Q181" s="41" t="str">
        <f>IF(MONTH(G182)-MONTH(G181)&lt;&gt;0,SUBTOTAL(109,$P$14:$P$3665)," ")</f>
        <v xml:space="preserve"> </v>
      </c>
      <c r="R181" s="108">
        <f t="shared" ca="1" si="72"/>
        <v>0</v>
      </c>
      <c r="S181" s="25">
        <f t="shared" ca="1" si="73"/>
        <v>0</v>
      </c>
      <c r="T181" s="108">
        <f t="shared" ca="1" si="74"/>
        <v>0</v>
      </c>
      <c r="U181" s="163">
        <f t="shared" ca="1" si="75"/>
        <v>0</v>
      </c>
      <c r="V181" s="25">
        <f t="shared" ca="1" si="76"/>
        <v>0</v>
      </c>
      <c r="W181" s="25">
        <f t="shared" ca="1" si="77"/>
        <v>0</v>
      </c>
      <c r="X181" s="108">
        <f t="shared" ca="1" si="78"/>
        <v>0</v>
      </c>
      <c r="Y181" s="108">
        <f t="shared" ca="1" si="79"/>
        <v>0</v>
      </c>
      <c r="Z181" s="108">
        <f t="shared" ca="1" si="80"/>
        <v>0</v>
      </c>
      <c r="AA181" s="108">
        <f t="shared" ca="1" si="81"/>
        <v>0</v>
      </c>
      <c r="AB181" s="108">
        <f t="shared" ca="1" si="82"/>
        <v>0</v>
      </c>
      <c r="AC181" s="25">
        <f t="shared" ca="1" si="83"/>
        <v>0</v>
      </c>
    </row>
    <row r="182" spans="1:29" ht="14.1" customHeight="1" thickBot="1" x14ac:dyDescent="0.3">
      <c r="A182" s="3">
        <f t="shared" si="67"/>
        <v>2021</v>
      </c>
      <c r="B182" s="3" t="str">
        <f t="shared" si="84"/>
        <v>06 červen</v>
      </c>
      <c r="C182" s="4" t="str">
        <f t="shared" si="68"/>
        <v>červen</v>
      </c>
      <c r="D182" s="10">
        <f t="shared" ca="1" si="69"/>
        <v>0</v>
      </c>
      <c r="E182" s="10" t="str">
        <f t="shared" si="70"/>
        <v>pátek</v>
      </c>
      <c r="F182" s="42" t="str">
        <f ca="1">IF(COUNTIF(List1!$U$4:$AF$16,$G182),"Svátek",TEXT($G182,"dddd"))</f>
        <v>pátek</v>
      </c>
      <c r="G182" s="19">
        <v>44365</v>
      </c>
      <c r="H182" s="109"/>
      <c r="I182" s="110"/>
      <c r="J182" s="109"/>
      <c r="K182" s="110"/>
      <c r="L182" s="21">
        <f t="shared" si="71"/>
        <v>0</v>
      </c>
      <c r="M182" s="22">
        <f t="shared" si="66"/>
        <v>0</v>
      </c>
      <c r="N182" s="98"/>
      <c r="O182" s="101" t="str">
        <f t="shared" ca="1" si="85"/>
        <v/>
      </c>
      <c r="P182" s="41" t="str">
        <f t="shared" si="65"/>
        <v xml:space="preserve"> </v>
      </c>
      <c r="Q182" s="41" t="str">
        <f>IF(MONTH(G183)-MONTH(G182)&lt;&gt;0,SUBTOTAL(109,$P$14:$P$3665)," ")</f>
        <v xml:space="preserve"> </v>
      </c>
      <c r="R182" s="108">
        <f t="shared" ca="1" si="72"/>
        <v>0</v>
      </c>
      <c r="S182" s="25">
        <f t="shared" ca="1" si="73"/>
        <v>0</v>
      </c>
      <c r="T182" s="108">
        <f t="shared" ca="1" si="74"/>
        <v>0</v>
      </c>
      <c r="U182" s="163">
        <f t="shared" ca="1" si="75"/>
        <v>0</v>
      </c>
      <c r="V182" s="25">
        <f t="shared" ca="1" si="76"/>
        <v>0</v>
      </c>
      <c r="W182" s="25">
        <f t="shared" ca="1" si="77"/>
        <v>0</v>
      </c>
      <c r="X182" s="108">
        <f t="shared" ca="1" si="78"/>
        <v>0</v>
      </c>
      <c r="Y182" s="108">
        <f t="shared" ca="1" si="79"/>
        <v>0</v>
      </c>
      <c r="Z182" s="108">
        <f t="shared" ca="1" si="80"/>
        <v>0</v>
      </c>
      <c r="AA182" s="108">
        <f t="shared" ca="1" si="81"/>
        <v>0</v>
      </c>
      <c r="AB182" s="108">
        <f t="shared" ca="1" si="82"/>
        <v>0</v>
      </c>
      <c r="AC182" s="25">
        <f t="shared" ca="1" si="83"/>
        <v>0</v>
      </c>
    </row>
    <row r="183" spans="1:29" ht="14.1" customHeight="1" thickBot="1" x14ac:dyDescent="0.3">
      <c r="A183" s="3">
        <f t="shared" si="67"/>
        <v>2021</v>
      </c>
      <c r="B183" s="3" t="str">
        <f t="shared" si="84"/>
        <v>06 červen</v>
      </c>
      <c r="C183" s="4" t="str">
        <f t="shared" si="68"/>
        <v>červen</v>
      </c>
      <c r="D183" s="10">
        <f t="shared" ca="1" si="69"/>
        <v>0</v>
      </c>
      <c r="E183" s="10" t="str">
        <f t="shared" si="70"/>
        <v>sobota</v>
      </c>
      <c r="F183" s="42" t="str">
        <f ca="1">IF(COUNTIF(List1!$U$4:$AF$16,$G183),"Svátek",TEXT($G183,"dddd"))</f>
        <v>sobota</v>
      </c>
      <c r="G183" s="19">
        <v>44366</v>
      </c>
      <c r="H183" s="49"/>
      <c r="I183" s="50"/>
      <c r="J183" s="49"/>
      <c r="K183" s="50"/>
      <c r="L183" s="21">
        <f t="shared" si="71"/>
        <v>0</v>
      </c>
      <c r="M183" s="22">
        <f t="shared" si="66"/>
        <v>0</v>
      </c>
      <c r="N183" s="98"/>
      <c r="O183" s="101" t="str">
        <f t="shared" ca="1" si="85"/>
        <v/>
      </c>
      <c r="P183" s="41" t="str">
        <f t="shared" si="65"/>
        <v xml:space="preserve"> </v>
      </c>
      <c r="Q183" s="41" t="str">
        <f>IF(MONTH(G184)-MONTH(G183)&lt;&gt;0,SUBTOTAL(109,$P$14:$P$3665)," ")</f>
        <v xml:space="preserve"> </v>
      </c>
      <c r="R183" s="108">
        <f t="shared" ca="1" si="72"/>
        <v>0</v>
      </c>
      <c r="S183" s="25">
        <f t="shared" ca="1" si="73"/>
        <v>0</v>
      </c>
      <c r="T183" s="108">
        <f t="shared" ca="1" si="74"/>
        <v>0</v>
      </c>
      <c r="U183" s="163">
        <f t="shared" ca="1" si="75"/>
        <v>0</v>
      </c>
      <c r="V183" s="25">
        <f t="shared" ca="1" si="76"/>
        <v>0</v>
      </c>
      <c r="W183" s="25">
        <f t="shared" ca="1" si="77"/>
        <v>0</v>
      </c>
      <c r="X183" s="108">
        <f t="shared" ca="1" si="78"/>
        <v>0</v>
      </c>
      <c r="Y183" s="108">
        <f t="shared" ca="1" si="79"/>
        <v>0</v>
      </c>
      <c r="Z183" s="108">
        <f t="shared" ca="1" si="80"/>
        <v>0</v>
      </c>
      <c r="AA183" s="108">
        <f t="shared" ca="1" si="81"/>
        <v>0</v>
      </c>
      <c r="AB183" s="108">
        <f t="shared" ca="1" si="82"/>
        <v>0</v>
      </c>
      <c r="AC183" s="25">
        <f t="shared" ca="1" si="83"/>
        <v>0</v>
      </c>
    </row>
    <row r="184" spans="1:29" ht="14.1" customHeight="1" thickBot="1" x14ac:dyDescent="0.3">
      <c r="A184" s="3">
        <f t="shared" si="67"/>
        <v>2021</v>
      </c>
      <c r="B184" s="3" t="str">
        <f t="shared" si="84"/>
        <v>06 červen</v>
      </c>
      <c r="C184" s="4" t="str">
        <f t="shared" si="68"/>
        <v>červen</v>
      </c>
      <c r="D184" s="10">
        <f t="shared" ca="1" si="69"/>
        <v>0</v>
      </c>
      <c r="E184" s="10" t="str">
        <f t="shared" si="70"/>
        <v>neděle</v>
      </c>
      <c r="F184" s="42" t="str">
        <f ca="1">IF(COUNTIF(List1!$U$4:$AF$16,$G184),"Svátek",TEXT($G184,"dddd"))</f>
        <v>neděle</v>
      </c>
      <c r="G184" s="19">
        <v>44367</v>
      </c>
      <c r="H184" s="49"/>
      <c r="I184" s="50"/>
      <c r="J184" s="49"/>
      <c r="K184" s="50"/>
      <c r="L184" s="21">
        <f t="shared" si="71"/>
        <v>0</v>
      </c>
      <c r="M184" s="22">
        <f t="shared" si="66"/>
        <v>0</v>
      </c>
      <c r="N184" s="98"/>
      <c r="O184" s="101" t="str">
        <f t="shared" ca="1" si="85"/>
        <v/>
      </c>
      <c r="P184" s="41">
        <f t="shared" si="65"/>
        <v>0</v>
      </c>
      <c r="Q184" s="41" t="str">
        <f>IF(MONTH(G185)-MONTH(G184)&lt;&gt;0,SUBTOTAL(109,$P$14:$P$3665)," ")</f>
        <v xml:space="preserve"> </v>
      </c>
      <c r="R184" s="108">
        <f t="shared" ca="1" si="72"/>
        <v>0</v>
      </c>
      <c r="S184" s="25">
        <f t="shared" ca="1" si="73"/>
        <v>0</v>
      </c>
      <c r="T184" s="108">
        <f t="shared" ca="1" si="74"/>
        <v>0</v>
      </c>
      <c r="U184" s="163">
        <f t="shared" ca="1" si="75"/>
        <v>0</v>
      </c>
      <c r="V184" s="25">
        <f t="shared" ca="1" si="76"/>
        <v>0</v>
      </c>
      <c r="W184" s="25">
        <f t="shared" ca="1" si="77"/>
        <v>0</v>
      </c>
      <c r="X184" s="108">
        <f t="shared" ca="1" si="78"/>
        <v>0</v>
      </c>
      <c r="Y184" s="108">
        <f t="shared" ca="1" si="79"/>
        <v>0</v>
      </c>
      <c r="Z184" s="108">
        <f t="shared" ca="1" si="80"/>
        <v>0</v>
      </c>
      <c r="AA184" s="108">
        <f t="shared" ca="1" si="81"/>
        <v>0</v>
      </c>
      <c r="AB184" s="108">
        <f t="shared" ca="1" si="82"/>
        <v>0</v>
      </c>
      <c r="AC184" s="25">
        <f t="shared" ca="1" si="83"/>
        <v>0</v>
      </c>
    </row>
    <row r="185" spans="1:29" ht="14.1" customHeight="1" thickBot="1" x14ac:dyDescent="0.3">
      <c r="A185" s="3">
        <f t="shared" si="67"/>
        <v>2021</v>
      </c>
      <c r="B185" s="3" t="str">
        <f t="shared" si="84"/>
        <v>06 červen</v>
      </c>
      <c r="C185" s="4" t="str">
        <f t="shared" si="68"/>
        <v>červen</v>
      </c>
      <c r="D185" s="10">
        <f t="shared" ca="1" si="69"/>
        <v>0</v>
      </c>
      <c r="E185" s="10" t="str">
        <f t="shared" si="70"/>
        <v>pondělí</v>
      </c>
      <c r="F185" s="42" t="str">
        <f ca="1">IF(COUNTIF(List1!$U$4:$AF$16,$G185),"Svátek",TEXT($G185,"dddd"))</f>
        <v>pondělí</v>
      </c>
      <c r="G185" s="19">
        <v>44368</v>
      </c>
      <c r="H185" s="109"/>
      <c r="I185" s="110"/>
      <c r="J185" s="109"/>
      <c r="K185" s="110"/>
      <c r="L185" s="21">
        <f t="shared" si="71"/>
        <v>0</v>
      </c>
      <c r="M185" s="22">
        <f t="shared" si="66"/>
        <v>0</v>
      </c>
      <c r="N185" s="98"/>
      <c r="O185" s="101"/>
      <c r="P185" s="41" t="str">
        <f t="shared" si="65"/>
        <v xml:space="preserve"> </v>
      </c>
      <c r="Q185" s="41" t="str">
        <f>IF(MONTH(G186)-MONTH(G185)&lt;&gt;0,SUBTOTAL(109,$P$14:$P$3665)," ")</f>
        <v xml:space="preserve"> </v>
      </c>
      <c r="R185" s="108">
        <f t="shared" si="72"/>
        <v>0</v>
      </c>
      <c r="S185" s="25">
        <f t="shared" ca="1" si="73"/>
        <v>0</v>
      </c>
      <c r="T185" s="108">
        <f t="shared" si="74"/>
        <v>0</v>
      </c>
      <c r="U185" s="163">
        <f t="shared" si="75"/>
        <v>0</v>
      </c>
      <c r="V185" s="25">
        <f t="shared" si="76"/>
        <v>0</v>
      </c>
      <c r="W185" s="25">
        <f t="shared" si="77"/>
        <v>0</v>
      </c>
      <c r="X185" s="108">
        <f t="shared" si="78"/>
        <v>0</v>
      </c>
      <c r="Y185" s="108">
        <f t="shared" si="79"/>
        <v>0</v>
      </c>
      <c r="Z185" s="108">
        <f t="shared" si="80"/>
        <v>0</v>
      </c>
      <c r="AA185" s="108">
        <f t="shared" si="81"/>
        <v>0</v>
      </c>
      <c r="AB185" s="108">
        <f t="shared" si="82"/>
        <v>0</v>
      </c>
      <c r="AC185" s="25">
        <f t="shared" ca="1" si="83"/>
        <v>0</v>
      </c>
    </row>
    <row r="186" spans="1:29" ht="14.1" customHeight="1" thickBot="1" x14ac:dyDescent="0.3">
      <c r="A186" s="3">
        <f t="shared" si="67"/>
        <v>2021</v>
      </c>
      <c r="B186" s="3" t="str">
        <f t="shared" si="84"/>
        <v>06 červen</v>
      </c>
      <c r="C186" s="4" t="str">
        <f t="shared" si="68"/>
        <v>červen</v>
      </c>
      <c r="D186" s="10">
        <f t="shared" ca="1" si="69"/>
        <v>0</v>
      </c>
      <c r="E186" s="10" t="str">
        <f t="shared" si="70"/>
        <v>úterý</v>
      </c>
      <c r="F186" s="42" t="str">
        <f ca="1">IF(COUNTIF(List1!$U$4:$AF$16,$G186),"Svátek",TEXT($G186,"dddd"))</f>
        <v>úterý</v>
      </c>
      <c r="G186" s="19">
        <v>44369</v>
      </c>
      <c r="H186" s="109"/>
      <c r="I186" s="110"/>
      <c r="J186" s="109"/>
      <c r="K186" s="110"/>
      <c r="L186" s="21">
        <f t="shared" si="71"/>
        <v>0</v>
      </c>
      <c r="M186" s="22">
        <f t="shared" si="66"/>
        <v>0</v>
      </c>
      <c r="N186" s="98"/>
      <c r="O186" s="101" t="str">
        <f t="shared" ca="1" si="85"/>
        <v/>
      </c>
      <c r="P186" s="41" t="str">
        <f t="shared" si="65"/>
        <v xml:space="preserve"> </v>
      </c>
      <c r="Q186" s="41" t="str">
        <f>IF(MONTH(G187)-MONTH(G186)&lt;&gt;0,SUBTOTAL(109,$P$14:$P$3665)," ")</f>
        <v xml:space="preserve"> </v>
      </c>
      <c r="R186" s="108">
        <f t="shared" ca="1" si="72"/>
        <v>0</v>
      </c>
      <c r="S186" s="25">
        <f t="shared" ca="1" si="73"/>
        <v>0</v>
      </c>
      <c r="T186" s="108">
        <f t="shared" ca="1" si="74"/>
        <v>0</v>
      </c>
      <c r="U186" s="163">
        <f t="shared" ca="1" si="75"/>
        <v>0</v>
      </c>
      <c r="V186" s="25">
        <f t="shared" ca="1" si="76"/>
        <v>0</v>
      </c>
      <c r="W186" s="25">
        <f t="shared" ca="1" si="77"/>
        <v>0</v>
      </c>
      <c r="X186" s="108">
        <f t="shared" ca="1" si="78"/>
        <v>0</v>
      </c>
      <c r="Y186" s="108">
        <f t="shared" ca="1" si="79"/>
        <v>0</v>
      </c>
      <c r="Z186" s="108">
        <f t="shared" ca="1" si="80"/>
        <v>0</v>
      </c>
      <c r="AA186" s="108">
        <f t="shared" ca="1" si="81"/>
        <v>0</v>
      </c>
      <c r="AB186" s="108">
        <f t="shared" ca="1" si="82"/>
        <v>0</v>
      </c>
      <c r="AC186" s="25">
        <f t="shared" ca="1" si="83"/>
        <v>0</v>
      </c>
    </row>
    <row r="187" spans="1:29" ht="14.1" customHeight="1" thickBot="1" x14ac:dyDescent="0.3">
      <c r="A187" s="3">
        <f t="shared" si="67"/>
        <v>2021</v>
      </c>
      <c r="B187" s="3" t="str">
        <f t="shared" si="84"/>
        <v>06 červen</v>
      </c>
      <c r="C187" s="4" t="str">
        <f t="shared" si="68"/>
        <v>červen</v>
      </c>
      <c r="D187" s="10">
        <f t="shared" ca="1" si="69"/>
        <v>0</v>
      </c>
      <c r="E187" s="10" t="str">
        <f t="shared" si="70"/>
        <v>středa</v>
      </c>
      <c r="F187" s="42" t="str">
        <f ca="1">IF(COUNTIF(List1!$U$4:$AF$16,$G187),"Svátek",TEXT($G187,"dddd"))</f>
        <v>středa</v>
      </c>
      <c r="G187" s="19">
        <v>44370</v>
      </c>
      <c r="H187" s="109"/>
      <c r="I187" s="110"/>
      <c r="J187" s="109"/>
      <c r="K187" s="110"/>
      <c r="L187" s="21">
        <f t="shared" si="71"/>
        <v>0</v>
      </c>
      <c r="M187" s="22">
        <f t="shared" si="66"/>
        <v>0</v>
      </c>
      <c r="N187" s="98"/>
      <c r="O187" s="101"/>
      <c r="P187" s="41" t="str">
        <f t="shared" si="65"/>
        <v xml:space="preserve"> </v>
      </c>
      <c r="Q187" s="41" t="str">
        <f>IF(MONTH(G188)-MONTH(G187)&lt;&gt;0,SUBTOTAL(109,$P$14:$P$3665)," ")</f>
        <v xml:space="preserve"> </v>
      </c>
      <c r="R187" s="108">
        <f t="shared" si="72"/>
        <v>0</v>
      </c>
      <c r="S187" s="25">
        <f t="shared" ca="1" si="73"/>
        <v>0</v>
      </c>
      <c r="T187" s="108">
        <f t="shared" si="74"/>
        <v>0</v>
      </c>
      <c r="U187" s="163">
        <f t="shared" si="75"/>
        <v>0</v>
      </c>
      <c r="V187" s="25">
        <f t="shared" si="76"/>
        <v>0</v>
      </c>
      <c r="W187" s="25">
        <f t="shared" si="77"/>
        <v>0</v>
      </c>
      <c r="X187" s="108">
        <f t="shared" si="78"/>
        <v>0</v>
      </c>
      <c r="Y187" s="108">
        <f t="shared" si="79"/>
        <v>0</v>
      </c>
      <c r="Z187" s="108">
        <f t="shared" si="80"/>
        <v>0</v>
      </c>
      <c r="AA187" s="108">
        <f t="shared" si="81"/>
        <v>0</v>
      </c>
      <c r="AB187" s="108">
        <f t="shared" si="82"/>
        <v>0</v>
      </c>
      <c r="AC187" s="25">
        <f t="shared" ca="1" si="83"/>
        <v>0</v>
      </c>
    </row>
    <row r="188" spans="1:29" ht="14.1" customHeight="1" thickBot="1" x14ac:dyDescent="0.3">
      <c r="A188" s="3">
        <f t="shared" si="67"/>
        <v>2021</v>
      </c>
      <c r="B188" s="3" t="str">
        <f t="shared" si="84"/>
        <v>06 červen</v>
      </c>
      <c r="C188" s="4" t="str">
        <f t="shared" si="68"/>
        <v>červen</v>
      </c>
      <c r="D188" s="10">
        <f t="shared" ca="1" si="69"/>
        <v>0</v>
      </c>
      <c r="E188" s="10" t="str">
        <f t="shared" si="70"/>
        <v>čtvrtek</v>
      </c>
      <c r="F188" s="42" t="str">
        <f ca="1">IF(COUNTIF(List1!$U$4:$AF$16,$G188),"Svátek",TEXT($G188,"dddd"))</f>
        <v>čtvrtek</v>
      </c>
      <c r="G188" s="19">
        <v>44371</v>
      </c>
      <c r="H188" s="109"/>
      <c r="I188" s="110"/>
      <c r="J188" s="109"/>
      <c r="K188" s="110"/>
      <c r="L188" s="21">
        <f t="shared" si="71"/>
        <v>0</v>
      </c>
      <c r="M188" s="22">
        <f t="shared" si="66"/>
        <v>0</v>
      </c>
      <c r="N188" s="98"/>
      <c r="O188" s="101" t="str">
        <f t="shared" ca="1" si="85"/>
        <v/>
      </c>
      <c r="P188" s="41" t="str">
        <f t="shared" si="65"/>
        <v xml:space="preserve"> </v>
      </c>
      <c r="Q188" s="41" t="str">
        <f>IF(MONTH(G189)-MONTH(G188)&lt;&gt;0,SUBTOTAL(109,$P$14:$P$3665)," ")</f>
        <v xml:space="preserve"> </v>
      </c>
      <c r="R188" s="108">
        <f t="shared" ca="1" si="72"/>
        <v>0</v>
      </c>
      <c r="S188" s="25">
        <f t="shared" ca="1" si="73"/>
        <v>0</v>
      </c>
      <c r="T188" s="108">
        <f t="shared" ca="1" si="74"/>
        <v>0</v>
      </c>
      <c r="U188" s="163">
        <f t="shared" ca="1" si="75"/>
        <v>0</v>
      </c>
      <c r="V188" s="25">
        <f t="shared" ca="1" si="76"/>
        <v>0</v>
      </c>
      <c r="W188" s="25">
        <f t="shared" ca="1" si="77"/>
        <v>0</v>
      </c>
      <c r="X188" s="108">
        <f t="shared" ca="1" si="78"/>
        <v>0</v>
      </c>
      <c r="Y188" s="108">
        <f t="shared" ca="1" si="79"/>
        <v>0</v>
      </c>
      <c r="Z188" s="108">
        <f t="shared" ca="1" si="80"/>
        <v>0</v>
      </c>
      <c r="AA188" s="108">
        <f t="shared" ca="1" si="81"/>
        <v>0</v>
      </c>
      <c r="AB188" s="108">
        <f t="shared" ca="1" si="82"/>
        <v>0</v>
      </c>
      <c r="AC188" s="25">
        <f t="shared" ca="1" si="83"/>
        <v>0</v>
      </c>
    </row>
    <row r="189" spans="1:29" ht="14.1" customHeight="1" thickBot="1" x14ac:dyDescent="0.3">
      <c r="A189" s="3">
        <f t="shared" si="67"/>
        <v>2021</v>
      </c>
      <c r="B189" s="3" t="str">
        <f t="shared" si="84"/>
        <v>06 červen</v>
      </c>
      <c r="C189" s="4" t="str">
        <f t="shared" si="68"/>
        <v>červen</v>
      </c>
      <c r="D189" s="10">
        <f t="shared" ca="1" si="69"/>
        <v>0</v>
      </c>
      <c r="E189" s="10" t="str">
        <f t="shared" si="70"/>
        <v>pátek</v>
      </c>
      <c r="F189" s="42" t="str">
        <f ca="1">IF(COUNTIF(List1!$U$4:$AF$16,$G189),"Svátek",TEXT($G189,"dddd"))</f>
        <v>pátek</v>
      </c>
      <c r="G189" s="19">
        <v>44372</v>
      </c>
      <c r="H189" s="109"/>
      <c r="I189" s="110"/>
      <c r="J189" s="109"/>
      <c r="K189" s="110"/>
      <c r="L189" s="21">
        <f t="shared" si="71"/>
        <v>0</v>
      </c>
      <c r="M189" s="22">
        <f t="shared" si="66"/>
        <v>0</v>
      </c>
      <c r="N189" s="98"/>
      <c r="O189" s="101" t="str">
        <f t="shared" ca="1" si="85"/>
        <v/>
      </c>
      <c r="P189" s="41" t="str">
        <f t="shared" si="65"/>
        <v xml:space="preserve"> </v>
      </c>
      <c r="Q189" s="41" t="str">
        <f>IF(MONTH(G190)-MONTH(G189)&lt;&gt;0,SUBTOTAL(109,$P$14:$P$3665)," ")</f>
        <v xml:space="preserve"> </v>
      </c>
      <c r="R189" s="108">
        <f t="shared" ca="1" si="72"/>
        <v>0</v>
      </c>
      <c r="S189" s="25">
        <f t="shared" ca="1" si="73"/>
        <v>0</v>
      </c>
      <c r="T189" s="108">
        <f t="shared" ca="1" si="74"/>
        <v>0</v>
      </c>
      <c r="U189" s="163">
        <f t="shared" ca="1" si="75"/>
        <v>0</v>
      </c>
      <c r="V189" s="25">
        <f t="shared" ca="1" si="76"/>
        <v>0</v>
      </c>
      <c r="W189" s="25">
        <f t="shared" ca="1" si="77"/>
        <v>0</v>
      </c>
      <c r="X189" s="108">
        <f t="shared" ca="1" si="78"/>
        <v>0</v>
      </c>
      <c r="Y189" s="108">
        <f t="shared" ca="1" si="79"/>
        <v>0</v>
      </c>
      <c r="Z189" s="108">
        <f t="shared" ca="1" si="80"/>
        <v>0</v>
      </c>
      <c r="AA189" s="108">
        <f t="shared" ca="1" si="81"/>
        <v>0</v>
      </c>
      <c r="AB189" s="108">
        <f t="shared" ca="1" si="82"/>
        <v>0</v>
      </c>
      <c r="AC189" s="25">
        <f t="shared" ca="1" si="83"/>
        <v>0</v>
      </c>
    </row>
    <row r="190" spans="1:29" ht="14.1" customHeight="1" thickBot="1" x14ac:dyDescent="0.3">
      <c r="A190" s="3">
        <f t="shared" si="67"/>
        <v>2021</v>
      </c>
      <c r="B190" s="3" t="str">
        <f t="shared" si="84"/>
        <v>06 červen</v>
      </c>
      <c r="C190" s="4" t="str">
        <f t="shared" si="68"/>
        <v>červen</v>
      </c>
      <c r="D190" s="10">
        <f t="shared" ca="1" si="69"/>
        <v>0</v>
      </c>
      <c r="E190" s="10" t="str">
        <f t="shared" si="70"/>
        <v>sobota</v>
      </c>
      <c r="F190" s="42" t="str">
        <f ca="1">IF(COUNTIF(List1!$U$4:$AF$16,$G190),"Svátek",TEXT($G190,"dddd"))</f>
        <v>sobota</v>
      </c>
      <c r="G190" s="19">
        <v>44373</v>
      </c>
      <c r="H190" s="49"/>
      <c r="I190" s="50"/>
      <c r="J190" s="49"/>
      <c r="K190" s="50"/>
      <c r="L190" s="21">
        <f t="shared" si="71"/>
        <v>0</v>
      </c>
      <c r="M190" s="22">
        <f t="shared" si="66"/>
        <v>0</v>
      </c>
      <c r="N190" s="98"/>
      <c r="O190" s="101" t="str">
        <f t="shared" ca="1" si="85"/>
        <v/>
      </c>
      <c r="P190" s="41" t="str">
        <f t="shared" si="65"/>
        <v xml:space="preserve"> </v>
      </c>
      <c r="Q190" s="41" t="str">
        <f>IF(MONTH(G191)-MONTH(G190)&lt;&gt;0,SUBTOTAL(109,$P$14:$P$3665)," ")</f>
        <v xml:space="preserve"> </v>
      </c>
      <c r="R190" s="108">
        <f t="shared" ca="1" si="72"/>
        <v>0</v>
      </c>
      <c r="S190" s="25">
        <f t="shared" ca="1" si="73"/>
        <v>0</v>
      </c>
      <c r="T190" s="108">
        <f t="shared" ca="1" si="74"/>
        <v>0</v>
      </c>
      <c r="U190" s="163">
        <f t="shared" ca="1" si="75"/>
        <v>0</v>
      </c>
      <c r="V190" s="25">
        <f t="shared" ca="1" si="76"/>
        <v>0</v>
      </c>
      <c r="W190" s="25">
        <f t="shared" ca="1" si="77"/>
        <v>0</v>
      </c>
      <c r="X190" s="108">
        <f t="shared" ca="1" si="78"/>
        <v>0</v>
      </c>
      <c r="Y190" s="108">
        <f t="shared" ca="1" si="79"/>
        <v>0</v>
      </c>
      <c r="Z190" s="108">
        <f t="shared" ca="1" si="80"/>
        <v>0</v>
      </c>
      <c r="AA190" s="108">
        <f t="shared" ca="1" si="81"/>
        <v>0</v>
      </c>
      <c r="AB190" s="108">
        <f t="shared" ca="1" si="82"/>
        <v>0</v>
      </c>
      <c r="AC190" s="25">
        <f t="shared" ca="1" si="83"/>
        <v>0</v>
      </c>
    </row>
    <row r="191" spans="1:29" ht="14.1" customHeight="1" thickBot="1" x14ac:dyDescent="0.3">
      <c r="A191" s="3">
        <f t="shared" si="67"/>
        <v>2021</v>
      </c>
      <c r="B191" s="3" t="str">
        <f t="shared" si="84"/>
        <v>06 červen</v>
      </c>
      <c r="C191" s="4" t="str">
        <f t="shared" si="68"/>
        <v>červen</v>
      </c>
      <c r="D191" s="10">
        <f t="shared" ca="1" si="69"/>
        <v>0</v>
      </c>
      <c r="E191" s="10" t="str">
        <f t="shared" si="70"/>
        <v>neděle</v>
      </c>
      <c r="F191" s="42" t="str">
        <f ca="1">IF(COUNTIF(List1!$U$4:$AF$16,$G191),"Svátek",TEXT($G191,"dddd"))</f>
        <v>neděle</v>
      </c>
      <c r="G191" s="19">
        <v>44374</v>
      </c>
      <c r="H191" s="49"/>
      <c r="I191" s="50"/>
      <c r="J191" s="49"/>
      <c r="K191" s="50"/>
      <c r="L191" s="21">
        <f t="shared" si="71"/>
        <v>0</v>
      </c>
      <c r="M191" s="22">
        <f t="shared" si="66"/>
        <v>0</v>
      </c>
      <c r="N191" s="98"/>
      <c r="O191" s="101" t="str">
        <f t="shared" ca="1" si="85"/>
        <v/>
      </c>
      <c r="P191" s="41">
        <f t="shared" si="65"/>
        <v>0</v>
      </c>
      <c r="Q191" s="41" t="str">
        <f>IF(MONTH(G192)-MONTH(G191)&lt;&gt;0,SUBTOTAL(109,$P$14:$P$3665)," ")</f>
        <v xml:space="preserve"> </v>
      </c>
      <c r="R191" s="108">
        <f t="shared" ca="1" si="72"/>
        <v>0</v>
      </c>
      <c r="S191" s="25">
        <f t="shared" ca="1" si="73"/>
        <v>0</v>
      </c>
      <c r="T191" s="108">
        <f t="shared" ca="1" si="74"/>
        <v>0</v>
      </c>
      <c r="U191" s="163">
        <f t="shared" ca="1" si="75"/>
        <v>0</v>
      </c>
      <c r="V191" s="25">
        <f t="shared" ca="1" si="76"/>
        <v>0</v>
      </c>
      <c r="W191" s="25">
        <f t="shared" ca="1" si="77"/>
        <v>0</v>
      </c>
      <c r="X191" s="108">
        <f t="shared" ca="1" si="78"/>
        <v>0</v>
      </c>
      <c r="Y191" s="108">
        <f t="shared" ca="1" si="79"/>
        <v>0</v>
      </c>
      <c r="Z191" s="108">
        <f t="shared" ca="1" si="80"/>
        <v>0</v>
      </c>
      <c r="AA191" s="108">
        <f t="shared" ca="1" si="81"/>
        <v>0</v>
      </c>
      <c r="AB191" s="108">
        <f t="shared" ca="1" si="82"/>
        <v>0</v>
      </c>
      <c r="AC191" s="25">
        <f t="shared" ca="1" si="83"/>
        <v>0</v>
      </c>
    </row>
    <row r="192" spans="1:29" ht="14.1" customHeight="1" thickBot="1" x14ac:dyDescent="0.3">
      <c r="A192" s="3">
        <f t="shared" si="67"/>
        <v>2021</v>
      </c>
      <c r="B192" s="3" t="str">
        <f t="shared" si="84"/>
        <v>06 červen</v>
      </c>
      <c r="C192" s="4" t="str">
        <f t="shared" si="68"/>
        <v>červen</v>
      </c>
      <c r="D192" s="10">
        <f t="shared" ca="1" si="69"/>
        <v>0</v>
      </c>
      <c r="E192" s="10" t="str">
        <f t="shared" si="70"/>
        <v>pondělí</v>
      </c>
      <c r="F192" s="42" t="str">
        <f ca="1">IF(COUNTIF(List1!$U$4:$AF$16,$G192),"Svátek",TEXT($G192,"dddd"))</f>
        <v>pondělí</v>
      </c>
      <c r="G192" s="19">
        <v>44375</v>
      </c>
      <c r="H192" s="109"/>
      <c r="I192" s="110"/>
      <c r="J192" s="109"/>
      <c r="K192" s="110"/>
      <c r="L192" s="21">
        <f t="shared" si="71"/>
        <v>0</v>
      </c>
      <c r="M192" s="22">
        <f t="shared" si="66"/>
        <v>0</v>
      </c>
      <c r="N192" s="98"/>
      <c r="O192" s="101" t="str">
        <f t="shared" ca="1" si="85"/>
        <v/>
      </c>
      <c r="P192" s="41" t="str">
        <f t="shared" si="65"/>
        <v xml:space="preserve"> </v>
      </c>
      <c r="Q192" s="41" t="str">
        <f>IF(MONTH(G193)-MONTH(G192)&lt;&gt;0,SUBTOTAL(109,$P$14:$P$3665)," ")</f>
        <v xml:space="preserve"> </v>
      </c>
      <c r="R192" s="108">
        <f t="shared" ca="1" si="72"/>
        <v>0</v>
      </c>
      <c r="S192" s="25">
        <f t="shared" ca="1" si="73"/>
        <v>0</v>
      </c>
      <c r="T192" s="108">
        <f t="shared" ca="1" si="74"/>
        <v>0</v>
      </c>
      <c r="U192" s="163">
        <f t="shared" ca="1" si="75"/>
        <v>0</v>
      </c>
      <c r="V192" s="25">
        <f t="shared" ca="1" si="76"/>
        <v>0</v>
      </c>
      <c r="W192" s="25">
        <f t="shared" ca="1" si="77"/>
        <v>0</v>
      </c>
      <c r="X192" s="108">
        <f t="shared" ca="1" si="78"/>
        <v>0</v>
      </c>
      <c r="Y192" s="108">
        <f t="shared" ca="1" si="79"/>
        <v>0</v>
      </c>
      <c r="Z192" s="108">
        <f t="shared" ca="1" si="80"/>
        <v>0</v>
      </c>
      <c r="AA192" s="108">
        <f t="shared" ca="1" si="81"/>
        <v>0</v>
      </c>
      <c r="AB192" s="108">
        <f t="shared" ca="1" si="82"/>
        <v>0</v>
      </c>
      <c r="AC192" s="25">
        <f t="shared" ca="1" si="83"/>
        <v>0</v>
      </c>
    </row>
    <row r="193" spans="1:29" ht="14.1" customHeight="1" thickBot="1" x14ac:dyDescent="0.3">
      <c r="A193" s="3">
        <f t="shared" si="67"/>
        <v>2021</v>
      </c>
      <c r="B193" s="3" t="str">
        <f t="shared" si="84"/>
        <v>06 červen</v>
      </c>
      <c r="C193" s="4" t="str">
        <f t="shared" si="68"/>
        <v>červen</v>
      </c>
      <c r="D193" s="10">
        <f t="shared" ca="1" si="69"/>
        <v>0</v>
      </c>
      <c r="E193" s="10" t="str">
        <f t="shared" si="70"/>
        <v>úterý</v>
      </c>
      <c r="F193" s="42" t="str">
        <f ca="1">IF(COUNTIF(List1!$U$4:$AF$16,$G193),"Svátek",TEXT($G193,"dddd"))</f>
        <v>úterý</v>
      </c>
      <c r="G193" s="19">
        <v>44376</v>
      </c>
      <c r="H193" s="109"/>
      <c r="I193" s="110"/>
      <c r="J193" s="109"/>
      <c r="K193" s="110"/>
      <c r="L193" s="21">
        <f t="shared" si="71"/>
        <v>0</v>
      </c>
      <c r="M193" s="22">
        <f t="shared" si="66"/>
        <v>0</v>
      </c>
      <c r="N193" s="98"/>
      <c r="O193" s="101" t="str">
        <f t="shared" ca="1" si="85"/>
        <v/>
      </c>
      <c r="P193" s="41" t="str">
        <f t="shared" si="65"/>
        <v xml:space="preserve"> </v>
      </c>
      <c r="Q193" s="41" t="str">
        <f>IF(MONTH(G194)-MONTH(G193)&lt;&gt;0,SUBTOTAL(109,$P$14:$P$3665)," ")</f>
        <v xml:space="preserve"> </v>
      </c>
      <c r="R193" s="108">
        <f t="shared" ca="1" si="72"/>
        <v>0</v>
      </c>
      <c r="S193" s="25">
        <f t="shared" ca="1" si="73"/>
        <v>0</v>
      </c>
      <c r="T193" s="108">
        <f t="shared" ca="1" si="74"/>
        <v>0</v>
      </c>
      <c r="U193" s="163">
        <f t="shared" ca="1" si="75"/>
        <v>0</v>
      </c>
      <c r="V193" s="25">
        <f t="shared" ca="1" si="76"/>
        <v>0</v>
      </c>
      <c r="W193" s="25">
        <f t="shared" ca="1" si="77"/>
        <v>0</v>
      </c>
      <c r="X193" s="108">
        <f t="shared" ca="1" si="78"/>
        <v>0</v>
      </c>
      <c r="Y193" s="108">
        <f t="shared" ca="1" si="79"/>
        <v>0</v>
      </c>
      <c r="Z193" s="108">
        <f t="shared" ca="1" si="80"/>
        <v>0</v>
      </c>
      <c r="AA193" s="108">
        <f t="shared" ca="1" si="81"/>
        <v>0</v>
      </c>
      <c r="AB193" s="108">
        <f t="shared" ca="1" si="82"/>
        <v>0</v>
      </c>
      <c r="AC193" s="25">
        <f t="shared" ca="1" si="83"/>
        <v>0</v>
      </c>
    </row>
    <row r="194" spans="1:29" ht="14.1" customHeight="1" x14ac:dyDescent="0.25">
      <c r="A194" s="3">
        <f t="shared" si="67"/>
        <v>2021</v>
      </c>
      <c r="B194" s="3" t="str">
        <f t="shared" si="84"/>
        <v>06 červen</v>
      </c>
      <c r="C194" s="4" t="str">
        <f t="shared" si="68"/>
        <v>červen</v>
      </c>
      <c r="D194" s="10">
        <f t="shared" ca="1" si="69"/>
        <v>0</v>
      </c>
      <c r="E194" s="10" t="str">
        <f t="shared" si="70"/>
        <v>středa</v>
      </c>
      <c r="F194" s="42" t="str">
        <f ca="1">IF(COUNTIF(List1!$U$4:$AF$16,$G194),"Svátek",TEXT($G194,"dddd"))</f>
        <v>středa</v>
      </c>
      <c r="G194" s="19">
        <v>44377</v>
      </c>
      <c r="H194" s="109"/>
      <c r="I194" s="110"/>
      <c r="J194" s="109"/>
      <c r="K194" s="110"/>
      <c r="L194" s="21">
        <f t="shared" si="71"/>
        <v>0</v>
      </c>
      <c r="M194" s="22">
        <f t="shared" si="66"/>
        <v>0</v>
      </c>
      <c r="N194" s="98"/>
      <c r="O194" s="101" t="str">
        <f t="shared" ca="1" si="85"/>
        <v/>
      </c>
      <c r="P194" s="41">
        <f t="shared" si="65"/>
        <v>0</v>
      </c>
      <c r="Q194" s="41">
        <f>IF(MONTH(G195)-MONTH(G194)&lt;&gt;0,SUBTOTAL(109,$P$14:$P$3665)," ")</f>
        <v>0</v>
      </c>
      <c r="R194" s="108">
        <f t="shared" ca="1" si="72"/>
        <v>0</v>
      </c>
      <c r="S194" s="25">
        <f t="shared" ca="1" si="73"/>
        <v>0</v>
      </c>
      <c r="T194" s="108">
        <f t="shared" ca="1" si="74"/>
        <v>0</v>
      </c>
      <c r="U194" s="163">
        <f t="shared" ca="1" si="75"/>
        <v>0</v>
      </c>
      <c r="V194" s="25">
        <f t="shared" ca="1" si="76"/>
        <v>0</v>
      </c>
      <c r="W194" s="25">
        <f t="shared" ca="1" si="77"/>
        <v>0</v>
      </c>
      <c r="X194" s="108">
        <f t="shared" ca="1" si="78"/>
        <v>0</v>
      </c>
      <c r="Y194" s="108">
        <f t="shared" ca="1" si="79"/>
        <v>0</v>
      </c>
      <c r="Z194" s="108">
        <f t="shared" ca="1" si="80"/>
        <v>0</v>
      </c>
      <c r="AA194" s="108">
        <f t="shared" ca="1" si="81"/>
        <v>0</v>
      </c>
      <c r="AB194" s="108">
        <f t="shared" ca="1" si="82"/>
        <v>0</v>
      </c>
      <c r="AC194" s="25">
        <f t="shared" ca="1" si="83"/>
        <v>0</v>
      </c>
    </row>
    <row r="195" spans="1:29" ht="14.1" hidden="1" customHeight="1" thickBot="1" x14ac:dyDescent="0.25">
      <c r="A195" s="3">
        <f t="shared" si="67"/>
        <v>2021</v>
      </c>
      <c r="B195" s="3" t="str">
        <f t="shared" si="84"/>
        <v>07 červenec</v>
      </c>
      <c r="C195" s="4" t="str">
        <f t="shared" si="68"/>
        <v>červenec</v>
      </c>
      <c r="D195" s="10">
        <f t="shared" ca="1" si="69"/>
        <v>0</v>
      </c>
      <c r="E195" s="10" t="str">
        <f t="shared" si="70"/>
        <v>čtvrtek</v>
      </c>
      <c r="F195" s="42" t="str">
        <f ca="1">IF(COUNTIF(List1!$U$4:$AF$16,$G195),"Svátek",TEXT($G195,"dddd"))</f>
        <v>čtvrtek</v>
      </c>
      <c r="G195" s="19">
        <v>44378</v>
      </c>
      <c r="H195" s="49"/>
      <c r="I195" s="50"/>
      <c r="J195" s="49"/>
      <c r="K195" s="50"/>
      <c r="L195" s="21">
        <f t="shared" si="71"/>
        <v>0</v>
      </c>
      <c r="M195" s="22">
        <f t="shared" si="66"/>
        <v>0</v>
      </c>
      <c r="N195" s="98"/>
      <c r="O195" s="101" t="str">
        <f t="shared" ca="1" si="85"/>
        <v/>
      </c>
      <c r="P195" s="41" t="str">
        <f t="shared" si="65"/>
        <v xml:space="preserve"> </v>
      </c>
      <c r="Q195" s="41" t="str">
        <f>IF(MONTH(G196)-MONTH(G195)&lt;&gt;0,SUBTOTAL(109,$P$14:$P$3665)," ")</f>
        <v xml:space="preserve"> </v>
      </c>
      <c r="R195" s="108">
        <f t="shared" ca="1" si="72"/>
        <v>0</v>
      </c>
      <c r="S195" s="25">
        <f t="shared" ca="1" si="73"/>
        <v>0</v>
      </c>
      <c r="T195" s="108">
        <f t="shared" ca="1" si="74"/>
        <v>0</v>
      </c>
      <c r="U195" s="163">
        <f t="shared" ca="1" si="75"/>
        <v>0</v>
      </c>
      <c r="V195" s="25">
        <f t="shared" ca="1" si="76"/>
        <v>0</v>
      </c>
      <c r="W195" s="25">
        <f t="shared" ca="1" si="77"/>
        <v>0</v>
      </c>
      <c r="X195" s="108">
        <f t="shared" ca="1" si="78"/>
        <v>0</v>
      </c>
      <c r="Y195" s="108">
        <f t="shared" ca="1" si="79"/>
        <v>0</v>
      </c>
      <c r="Z195" s="108">
        <f t="shared" ca="1" si="80"/>
        <v>0</v>
      </c>
      <c r="AA195" s="108">
        <f t="shared" ca="1" si="81"/>
        <v>0</v>
      </c>
      <c r="AB195" s="108">
        <f t="shared" ca="1" si="82"/>
        <v>0</v>
      </c>
      <c r="AC195" s="25">
        <f t="shared" ca="1" si="83"/>
        <v>0</v>
      </c>
    </row>
    <row r="196" spans="1:29" ht="14.1" hidden="1" customHeight="1" thickBot="1" x14ac:dyDescent="0.25">
      <c r="A196" s="3">
        <f t="shared" si="67"/>
        <v>2021</v>
      </c>
      <c r="B196" s="3" t="str">
        <f t="shared" si="84"/>
        <v>07 červenec</v>
      </c>
      <c r="C196" s="4" t="str">
        <f t="shared" si="68"/>
        <v>červenec</v>
      </c>
      <c r="D196" s="10">
        <f t="shared" ca="1" si="69"/>
        <v>0</v>
      </c>
      <c r="E196" s="10" t="str">
        <f t="shared" si="70"/>
        <v>pátek</v>
      </c>
      <c r="F196" s="42" t="str">
        <f ca="1">IF(COUNTIF(List1!$U$4:$AF$16,$G196),"Svátek",TEXT($G196,"dddd"))</f>
        <v>pátek</v>
      </c>
      <c r="G196" s="19">
        <v>44379</v>
      </c>
      <c r="H196" s="49"/>
      <c r="I196" s="50"/>
      <c r="J196" s="49"/>
      <c r="K196" s="50"/>
      <c r="L196" s="21">
        <f t="shared" si="71"/>
        <v>0</v>
      </c>
      <c r="M196" s="22">
        <f t="shared" si="66"/>
        <v>0</v>
      </c>
      <c r="N196" s="98"/>
      <c r="O196" s="101" t="str">
        <f t="shared" ca="1" si="85"/>
        <v/>
      </c>
      <c r="P196" s="41" t="str">
        <f t="shared" si="65"/>
        <v xml:space="preserve"> </v>
      </c>
      <c r="Q196" s="41" t="str">
        <f>IF(MONTH(G197)-MONTH(G196)&lt;&gt;0,SUBTOTAL(109,$P$14:$P$3665)," ")</f>
        <v xml:space="preserve"> </v>
      </c>
      <c r="R196" s="108">
        <f t="shared" ca="1" si="72"/>
        <v>0</v>
      </c>
      <c r="S196" s="25">
        <f t="shared" ca="1" si="73"/>
        <v>0</v>
      </c>
      <c r="T196" s="108">
        <f t="shared" ca="1" si="74"/>
        <v>0</v>
      </c>
      <c r="U196" s="163">
        <f t="shared" ca="1" si="75"/>
        <v>0</v>
      </c>
      <c r="V196" s="25">
        <f t="shared" ca="1" si="76"/>
        <v>0</v>
      </c>
      <c r="W196" s="25">
        <f t="shared" ca="1" si="77"/>
        <v>0</v>
      </c>
      <c r="X196" s="108">
        <f t="shared" ca="1" si="78"/>
        <v>0</v>
      </c>
      <c r="Y196" s="108">
        <f t="shared" ca="1" si="79"/>
        <v>0</v>
      </c>
      <c r="Z196" s="108">
        <f t="shared" ca="1" si="80"/>
        <v>0</v>
      </c>
      <c r="AA196" s="108">
        <f t="shared" ca="1" si="81"/>
        <v>0</v>
      </c>
      <c r="AB196" s="108">
        <f t="shared" ca="1" si="82"/>
        <v>0</v>
      </c>
      <c r="AC196" s="25">
        <f t="shared" ca="1" si="83"/>
        <v>0</v>
      </c>
    </row>
    <row r="197" spans="1:29" ht="14.1" hidden="1" customHeight="1" thickBot="1" x14ac:dyDescent="0.25">
      <c r="A197" s="3">
        <f t="shared" si="67"/>
        <v>2021</v>
      </c>
      <c r="B197" s="3" t="str">
        <f t="shared" si="84"/>
        <v>07 červenec</v>
      </c>
      <c r="C197" s="4" t="str">
        <f t="shared" si="68"/>
        <v>červenec</v>
      </c>
      <c r="D197" s="10">
        <f t="shared" ca="1" si="69"/>
        <v>0</v>
      </c>
      <c r="E197" s="10" t="str">
        <f t="shared" si="70"/>
        <v>sobota</v>
      </c>
      <c r="F197" s="42" t="str">
        <f ca="1">IF(COUNTIF(List1!$U$4:$AF$16,$G197),"Svátek",TEXT($G197,"dddd"))</f>
        <v>sobota</v>
      </c>
      <c r="G197" s="19">
        <v>44380</v>
      </c>
      <c r="H197" s="49"/>
      <c r="I197" s="50"/>
      <c r="J197" s="49"/>
      <c r="K197" s="50"/>
      <c r="L197" s="21">
        <f t="shared" si="71"/>
        <v>0</v>
      </c>
      <c r="M197" s="22">
        <f t="shared" si="66"/>
        <v>0</v>
      </c>
      <c r="N197" s="98"/>
      <c r="O197" s="101" t="str">
        <f t="shared" ca="1" si="85"/>
        <v/>
      </c>
      <c r="P197" s="41" t="str">
        <f t="shared" si="65"/>
        <v xml:space="preserve"> </v>
      </c>
      <c r="Q197" s="41" t="str">
        <f>IF(MONTH(G198)-MONTH(G197)&lt;&gt;0,SUBTOTAL(109,$P$14:$P$3665)," ")</f>
        <v xml:space="preserve"> </v>
      </c>
      <c r="R197" s="108">
        <f t="shared" ca="1" si="72"/>
        <v>0</v>
      </c>
      <c r="S197" s="25">
        <f t="shared" ca="1" si="73"/>
        <v>0</v>
      </c>
      <c r="T197" s="108">
        <f t="shared" ca="1" si="74"/>
        <v>0</v>
      </c>
      <c r="U197" s="163">
        <f t="shared" ca="1" si="75"/>
        <v>0</v>
      </c>
      <c r="V197" s="25">
        <f t="shared" ca="1" si="76"/>
        <v>0</v>
      </c>
      <c r="W197" s="25">
        <f t="shared" ca="1" si="77"/>
        <v>0</v>
      </c>
      <c r="X197" s="108">
        <f t="shared" ca="1" si="78"/>
        <v>0</v>
      </c>
      <c r="Y197" s="108">
        <f t="shared" ca="1" si="79"/>
        <v>0</v>
      </c>
      <c r="Z197" s="108">
        <f t="shared" ca="1" si="80"/>
        <v>0</v>
      </c>
      <c r="AA197" s="108">
        <f t="shared" ca="1" si="81"/>
        <v>0</v>
      </c>
      <c r="AB197" s="108">
        <f t="shared" ca="1" si="82"/>
        <v>0</v>
      </c>
      <c r="AC197" s="25">
        <f t="shared" ca="1" si="83"/>
        <v>0</v>
      </c>
    </row>
    <row r="198" spans="1:29" ht="14.1" hidden="1" customHeight="1" thickBot="1" x14ac:dyDescent="0.25">
      <c r="A198" s="3">
        <f t="shared" si="67"/>
        <v>2021</v>
      </c>
      <c r="B198" s="3" t="str">
        <f t="shared" si="84"/>
        <v>07 červenec</v>
      </c>
      <c r="C198" s="4" t="str">
        <f t="shared" si="68"/>
        <v>červenec</v>
      </c>
      <c r="D198" s="10">
        <f t="shared" ca="1" si="69"/>
        <v>0</v>
      </c>
      <c r="E198" s="10" t="str">
        <f t="shared" si="70"/>
        <v>neděle</v>
      </c>
      <c r="F198" s="42" t="str">
        <f ca="1">IF(COUNTIF(List1!$U$4:$AF$16,$G198),"Svátek",TEXT($G198,"dddd"))</f>
        <v>neděle</v>
      </c>
      <c r="G198" s="19">
        <v>44381</v>
      </c>
      <c r="H198" s="49"/>
      <c r="I198" s="50"/>
      <c r="J198" s="49"/>
      <c r="K198" s="50"/>
      <c r="L198" s="21">
        <f t="shared" si="71"/>
        <v>0</v>
      </c>
      <c r="M198" s="22">
        <f t="shared" si="66"/>
        <v>0</v>
      </c>
      <c r="N198" s="98"/>
      <c r="O198" s="101" t="str">
        <f t="shared" ca="1" si="85"/>
        <v/>
      </c>
      <c r="P198" s="41">
        <f t="shared" si="65"/>
        <v>0</v>
      </c>
      <c r="Q198" s="41" t="str">
        <f>IF(MONTH(G199)-MONTH(G198)&lt;&gt;0,SUBTOTAL(109,$P$14:$P$3665)," ")</f>
        <v xml:space="preserve"> </v>
      </c>
      <c r="R198" s="108">
        <f t="shared" ca="1" si="72"/>
        <v>0</v>
      </c>
      <c r="S198" s="25">
        <f t="shared" ca="1" si="73"/>
        <v>0</v>
      </c>
      <c r="T198" s="108">
        <f t="shared" ca="1" si="74"/>
        <v>0</v>
      </c>
      <c r="U198" s="163">
        <f t="shared" ca="1" si="75"/>
        <v>0</v>
      </c>
      <c r="V198" s="25">
        <f t="shared" ca="1" si="76"/>
        <v>0</v>
      </c>
      <c r="W198" s="25">
        <f t="shared" ca="1" si="77"/>
        <v>0</v>
      </c>
      <c r="X198" s="108">
        <f t="shared" ca="1" si="78"/>
        <v>0</v>
      </c>
      <c r="Y198" s="108">
        <f t="shared" ca="1" si="79"/>
        <v>0</v>
      </c>
      <c r="Z198" s="108">
        <f t="shared" ca="1" si="80"/>
        <v>0</v>
      </c>
      <c r="AA198" s="108">
        <f t="shared" ca="1" si="81"/>
        <v>0</v>
      </c>
      <c r="AB198" s="108">
        <f t="shared" ca="1" si="82"/>
        <v>0</v>
      </c>
      <c r="AC198" s="25">
        <f t="shared" ca="1" si="83"/>
        <v>0</v>
      </c>
    </row>
    <row r="199" spans="1:29" ht="14.1" hidden="1" customHeight="1" thickBot="1" x14ac:dyDescent="0.25">
      <c r="A199" s="3">
        <f t="shared" si="67"/>
        <v>2021</v>
      </c>
      <c r="B199" s="3" t="str">
        <f t="shared" si="84"/>
        <v>07 červenec</v>
      </c>
      <c r="C199" s="4" t="str">
        <f t="shared" si="68"/>
        <v>červenec</v>
      </c>
      <c r="D199" s="10">
        <f t="shared" ca="1" si="69"/>
        <v>1</v>
      </c>
      <c r="E199" s="10" t="str">
        <f t="shared" si="70"/>
        <v>pondělí</v>
      </c>
      <c r="F199" s="42" t="str">
        <f ca="1">IF(COUNTIF(List1!$U$4:$AF$16,$G199),"Svátek",TEXT($G199,"dddd"))</f>
        <v>Svátek</v>
      </c>
      <c r="G199" s="19">
        <v>44382</v>
      </c>
      <c r="H199" s="49"/>
      <c r="I199" s="50"/>
      <c r="J199" s="49"/>
      <c r="K199" s="50"/>
      <c r="L199" s="21">
        <f t="shared" si="71"/>
        <v>0</v>
      </c>
      <c r="M199" s="22">
        <f t="shared" si="66"/>
        <v>0</v>
      </c>
      <c r="N199" s="98"/>
      <c r="O199" s="101" t="str">
        <f t="shared" ca="1" si="85"/>
        <v>Svátek</v>
      </c>
      <c r="P199" s="41" t="str">
        <f t="shared" si="65"/>
        <v xml:space="preserve"> </v>
      </c>
      <c r="Q199" s="41" t="str">
        <f>IF(MONTH(G200)-MONTH(G199)&lt;&gt;0,SUBTOTAL(109,$P$14:$P$3665)," ")</f>
        <v xml:space="preserve"> </v>
      </c>
      <c r="R199" s="108">
        <f t="shared" ca="1" si="72"/>
        <v>0</v>
      </c>
      <c r="S199" s="25">
        <f t="shared" ca="1" si="73"/>
        <v>1</v>
      </c>
      <c r="T199" s="108">
        <f t="shared" ca="1" si="74"/>
        <v>0</v>
      </c>
      <c r="U199" s="163">
        <f t="shared" ca="1" si="75"/>
        <v>0</v>
      </c>
      <c r="V199" s="25">
        <f t="shared" ca="1" si="76"/>
        <v>0</v>
      </c>
      <c r="W199" s="25">
        <f t="shared" ca="1" si="77"/>
        <v>0</v>
      </c>
      <c r="X199" s="108">
        <f t="shared" ca="1" si="78"/>
        <v>0</v>
      </c>
      <c r="Y199" s="108">
        <f t="shared" ca="1" si="79"/>
        <v>0</v>
      </c>
      <c r="Z199" s="108">
        <f t="shared" ca="1" si="80"/>
        <v>0</v>
      </c>
      <c r="AA199" s="108">
        <f t="shared" ca="1" si="81"/>
        <v>0</v>
      </c>
      <c r="AB199" s="108">
        <f t="shared" ca="1" si="82"/>
        <v>0</v>
      </c>
      <c r="AC199" s="25">
        <f t="shared" ca="1" si="83"/>
        <v>1</v>
      </c>
    </row>
    <row r="200" spans="1:29" ht="14.1" hidden="1" customHeight="1" thickBot="1" x14ac:dyDescent="0.25">
      <c r="A200" s="3">
        <f t="shared" si="67"/>
        <v>2021</v>
      </c>
      <c r="B200" s="3" t="str">
        <f t="shared" si="84"/>
        <v>07 červenec</v>
      </c>
      <c r="C200" s="4" t="str">
        <f t="shared" si="68"/>
        <v>červenec</v>
      </c>
      <c r="D200" s="10">
        <f t="shared" ca="1" si="69"/>
        <v>1</v>
      </c>
      <c r="E200" s="10" t="str">
        <f t="shared" si="70"/>
        <v>úterý</v>
      </c>
      <c r="F200" s="42" t="str">
        <f ca="1">IF(COUNTIF(List1!$U$4:$AF$16,$G200),"Svátek",TEXT($G200,"dddd"))</f>
        <v>Svátek</v>
      </c>
      <c r="G200" s="19">
        <v>44383</v>
      </c>
      <c r="H200" s="49"/>
      <c r="I200" s="50"/>
      <c r="J200" s="49"/>
      <c r="K200" s="50"/>
      <c r="L200" s="21">
        <f t="shared" si="71"/>
        <v>0</v>
      </c>
      <c r="M200" s="22">
        <f t="shared" si="66"/>
        <v>0</v>
      </c>
      <c r="N200" s="98"/>
      <c r="O200" s="101" t="str">
        <f t="shared" ca="1" si="85"/>
        <v>Svátek</v>
      </c>
      <c r="P200" s="41" t="str">
        <f t="shared" si="65"/>
        <v xml:space="preserve"> </v>
      </c>
      <c r="Q200" s="41" t="str">
        <f>IF(MONTH(G201)-MONTH(G200)&lt;&gt;0,SUBTOTAL(109,$P$14:$P$3665)," ")</f>
        <v xml:space="preserve"> </v>
      </c>
      <c r="R200" s="108">
        <f t="shared" ca="1" si="72"/>
        <v>0</v>
      </c>
      <c r="S200" s="25">
        <f t="shared" ca="1" si="73"/>
        <v>1</v>
      </c>
      <c r="T200" s="108">
        <f t="shared" ca="1" si="74"/>
        <v>0</v>
      </c>
      <c r="U200" s="163">
        <f t="shared" ca="1" si="75"/>
        <v>0</v>
      </c>
      <c r="V200" s="25">
        <f t="shared" ca="1" si="76"/>
        <v>0</v>
      </c>
      <c r="W200" s="25">
        <f t="shared" ca="1" si="77"/>
        <v>0</v>
      </c>
      <c r="X200" s="108">
        <f t="shared" ca="1" si="78"/>
        <v>0</v>
      </c>
      <c r="Y200" s="108">
        <f t="shared" ca="1" si="79"/>
        <v>0</v>
      </c>
      <c r="Z200" s="108">
        <f t="shared" ca="1" si="80"/>
        <v>0</v>
      </c>
      <c r="AA200" s="108">
        <f t="shared" ca="1" si="81"/>
        <v>0</v>
      </c>
      <c r="AB200" s="108">
        <f t="shared" ca="1" si="82"/>
        <v>0</v>
      </c>
      <c r="AC200" s="25">
        <f t="shared" ca="1" si="83"/>
        <v>1</v>
      </c>
    </row>
    <row r="201" spans="1:29" ht="14.1" hidden="1" customHeight="1" thickBot="1" x14ac:dyDescent="0.25">
      <c r="A201" s="3">
        <f t="shared" si="67"/>
        <v>2021</v>
      </c>
      <c r="B201" s="3" t="str">
        <f t="shared" si="84"/>
        <v>07 červenec</v>
      </c>
      <c r="C201" s="4" t="str">
        <f t="shared" si="68"/>
        <v>červenec</v>
      </c>
      <c r="D201" s="10">
        <f t="shared" ca="1" si="69"/>
        <v>0</v>
      </c>
      <c r="E201" s="10" t="str">
        <f t="shared" si="70"/>
        <v>středa</v>
      </c>
      <c r="F201" s="42" t="str">
        <f ca="1">IF(COUNTIF(List1!$U$4:$AF$16,$G201),"Svátek",TEXT($G201,"dddd"))</f>
        <v>středa</v>
      </c>
      <c r="G201" s="19">
        <v>44384</v>
      </c>
      <c r="H201" s="49"/>
      <c r="I201" s="50"/>
      <c r="J201" s="49"/>
      <c r="K201" s="50"/>
      <c r="L201" s="21">
        <f t="shared" si="71"/>
        <v>0</v>
      </c>
      <c r="M201" s="22">
        <f t="shared" si="66"/>
        <v>0</v>
      </c>
      <c r="N201" s="98"/>
      <c r="O201" s="101" t="str">
        <f t="shared" ca="1" si="85"/>
        <v/>
      </c>
      <c r="P201" s="41" t="str">
        <f t="shared" si="65"/>
        <v xml:space="preserve"> </v>
      </c>
      <c r="Q201" s="41" t="str">
        <f>IF(MONTH(G202)-MONTH(G201)&lt;&gt;0,SUBTOTAL(109,$P$14:$P$3665)," ")</f>
        <v xml:space="preserve"> </v>
      </c>
      <c r="R201" s="108">
        <f t="shared" ca="1" si="72"/>
        <v>0</v>
      </c>
      <c r="S201" s="25">
        <f t="shared" ca="1" si="73"/>
        <v>0</v>
      </c>
      <c r="T201" s="108">
        <f t="shared" ca="1" si="74"/>
        <v>0</v>
      </c>
      <c r="U201" s="163">
        <f t="shared" ca="1" si="75"/>
        <v>0</v>
      </c>
      <c r="V201" s="25">
        <f t="shared" ca="1" si="76"/>
        <v>0</v>
      </c>
      <c r="W201" s="25">
        <f t="shared" ca="1" si="77"/>
        <v>0</v>
      </c>
      <c r="X201" s="108">
        <f t="shared" ca="1" si="78"/>
        <v>0</v>
      </c>
      <c r="Y201" s="108">
        <f t="shared" ca="1" si="79"/>
        <v>0</v>
      </c>
      <c r="Z201" s="108">
        <f t="shared" ca="1" si="80"/>
        <v>0</v>
      </c>
      <c r="AA201" s="108">
        <f t="shared" ca="1" si="81"/>
        <v>0</v>
      </c>
      <c r="AB201" s="108">
        <f t="shared" ca="1" si="82"/>
        <v>0</v>
      </c>
      <c r="AC201" s="25">
        <f t="shared" ca="1" si="83"/>
        <v>0</v>
      </c>
    </row>
    <row r="202" spans="1:29" ht="14.1" hidden="1" customHeight="1" thickBot="1" x14ac:dyDescent="0.25">
      <c r="A202" s="3">
        <f t="shared" si="67"/>
        <v>2021</v>
      </c>
      <c r="B202" s="3" t="str">
        <f t="shared" si="84"/>
        <v>07 červenec</v>
      </c>
      <c r="C202" s="4" t="str">
        <f t="shared" si="68"/>
        <v>červenec</v>
      </c>
      <c r="D202" s="10">
        <f t="shared" ca="1" si="69"/>
        <v>0</v>
      </c>
      <c r="E202" s="10" t="str">
        <f t="shared" si="70"/>
        <v>čtvrtek</v>
      </c>
      <c r="F202" s="42" t="str">
        <f ca="1">IF(COUNTIF(List1!$U$4:$AF$16,$G202),"Svátek",TEXT($G202,"dddd"))</f>
        <v>čtvrtek</v>
      </c>
      <c r="G202" s="19">
        <v>44385</v>
      </c>
      <c r="H202" s="49"/>
      <c r="I202" s="50"/>
      <c r="J202" s="49"/>
      <c r="K202" s="50"/>
      <c r="L202" s="21">
        <f t="shared" si="71"/>
        <v>0</v>
      </c>
      <c r="M202" s="22">
        <f t="shared" si="66"/>
        <v>0</v>
      </c>
      <c r="N202" s="98"/>
      <c r="O202" s="101" t="str">
        <f t="shared" ca="1" si="85"/>
        <v/>
      </c>
      <c r="P202" s="41" t="str">
        <f t="shared" si="65"/>
        <v xml:space="preserve"> </v>
      </c>
      <c r="Q202" s="41" t="str">
        <f>IF(MONTH(G203)-MONTH(G202)&lt;&gt;0,SUBTOTAL(109,$P$14:$P$3665)," ")</f>
        <v xml:space="preserve"> </v>
      </c>
      <c r="R202" s="108">
        <f t="shared" ca="1" si="72"/>
        <v>0</v>
      </c>
      <c r="S202" s="25">
        <f t="shared" ca="1" si="73"/>
        <v>0</v>
      </c>
      <c r="T202" s="108">
        <f t="shared" ca="1" si="74"/>
        <v>0</v>
      </c>
      <c r="U202" s="163">
        <f t="shared" ca="1" si="75"/>
        <v>0</v>
      </c>
      <c r="V202" s="25">
        <f t="shared" ca="1" si="76"/>
        <v>0</v>
      </c>
      <c r="W202" s="25">
        <f t="shared" ca="1" si="77"/>
        <v>0</v>
      </c>
      <c r="X202" s="108">
        <f t="shared" ca="1" si="78"/>
        <v>0</v>
      </c>
      <c r="Y202" s="108">
        <f t="shared" ca="1" si="79"/>
        <v>0</v>
      </c>
      <c r="Z202" s="108">
        <f t="shared" ca="1" si="80"/>
        <v>0</v>
      </c>
      <c r="AA202" s="108">
        <f t="shared" ca="1" si="81"/>
        <v>0</v>
      </c>
      <c r="AB202" s="108">
        <f t="shared" ca="1" si="82"/>
        <v>0</v>
      </c>
      <c r="AC202" s="25">
        <f t="shared" ca="1" si="83"/>
        <v>0</v>
      </c>
    </row>
    <row r="203" spans="1:29" ht="14.1" hidden="1" customHeight="1" thickBot="1" x14ac:dyDescent="0.25">
      <c r="A203" s="3">
        <f t="shared" si="67"/>
        <v>2021</v>
      </c>
      <c r="B203" s="3" t="str">
        <f t="shared" si="84"/>
        <v>07 červenec</v>
      </c>
      <c r="C203" s="4" t="str">
        <f t="shared" si="68"/>
        <v>červenec</v>
      </c>
      <c r="D203" s="10">
        <f t="shared" ca="1" si="69"/>
        <v>0</v>
      </c>
      <c r="E203" s="10" t="str">
        <f t="shared" si="70"/>
        <v>pátek</v>
      </c>
      <c r="F203" s="42" t="str">
        <f ca="1">IF(COUNTIF(List1!$U$4:$AF$16,$G203),"Svátek",TEXT($G203,"dddd"))</f>
        <v>pátek</v>
      </c>
      <c r="G203" s="19">
        <v>44386</v>
      </c>
      <c r="H203" s="49"/>
      <c r="I203" s="50"/>
      <c r="J203" s="49"/>
      <c r="K203" s="50"/>
      <c r="L203" s="21">
        <f t="shared" si="71"/>
        <v>0</v>
      </c>
      <c r="M203" s="22">
        <f t="shared" si="66"/>
        <v>0</v>
      </c>
      <c r="N203" s="98"/>
      <c r="O203" s="101" t="str">
        <f t="shared" ca="1" si="85"/>
        <v/>
      </c>
      <c r="P203" s="41" t="str">
        <f t="shared" si="65"/>
        <v xml:space="preserve"> </v>
      </c>
      <c r="Q203" s="41" t="str">
        <f>IF(MONTH(G204)-MONTH(G203)&lt;&gt;0,SUBTOTAL(109,$P$14:$P$3665)," ")</f>
        <v xml:space="preserve"> </v>
      </c>
      <c r="R203" s="108">
        <f t="shared" ca="1" si="72"/>
        <v>0</v>
      </c>
      <c r="S203" s="25">
        <f t="shared" ca="1" si="73"/>
        <v>0</v>
      </c>
      <c r="T203" s="108">
        <f t="shared" ca="1" si="74"/>
        <v>0</v>
      </c>
      <c r="U203" s="163">
        <f t="shared" ca="1" si="75"/>
        <v>0</v>
      </c>
      <c r="V203" s="25">
        <f t="shared" ca="1" si="76"/>
        <v>0</v>
      </c>
      <c r="W203" s="25">
        <f t="shared" ca="1" si="77"/>
        <v>0</v>
      </c>
      <c r="X203" s="108">
        <f t="shared" ca="1" si="78"/>
        <v>0</v>
      </c>
      <c r="Y203" s="108">
        <f t="shared" ca="1" si="79"/>
        <v>0</v>
      </c>
      <c r="Z203" s="108">
        <f t="shared" ca="1" si="80"/>
        <v>0</v>
      </c>
      <c r="AA203" s="108">
        <f t="shared" ca="1" si="81"/>
        <v>0</v>
      </c>
      <c r="AB203" s="108">
        <f t="shared" ca="1" si="82"/>
        <v>0</v>
      </c>
      <c r="AC203" s="25">
        <f t="shared" ca="1" si="83"/>
        <v>0</v>
      </c>
    </row>
    <row r="204" spans="1:29" ht="14.1" hidden="1" customHeight="1" thickBot="1" x14ac:dyDescent="0.25">
      <c r="A204" s="3">
        <f t="shared" si="67"/>
        <v>2021</v>
      </c>
      <c r="B204" s="3" t="str">
        <f t="shared" si="84"/>
        <v>07 červenec</v>
      </c>
      <c r="C204" s="4" t="str">
        <f t="shared" si="68"/>
        <v>červenec</v>
      </c>
      <c r="D204" s="10">
        <f t="shared" ca="1" si="69"/>
        <v>0</v>
      </c>
      <c r="E204" s="10" t="str">
        <f t="shared" si="70"/>
        <v>sobota</v>
      </c>
      <c r="F204" s="42" t="str">
        <f ca="1">IF(COUNTIF(List1!$U$4:$AF$16,$G204),"Svátek",TEXT($G204,"dddd"))</f>
        <v>sobota</v>
      </c>
      <c r="G204" s="19">
        <v>44387</v>
      </c>
      <c r="H204" s="49"/>
      <c r="I204" s="50"/>
      <c r="J204" s="49"/>
      <c r="K204" s="50"/>
      <c r="L204" s="21">
        <f t="shared" si="71"/>
        <v>0</v>
      </c>
      <c r="M204" s="22">
        <f t="shared" si="66"/>
        <v>0</v>
      </c>
      <c r="N204" s="98"/>
      <c r="O204" s="101" t="str">
        <f t="shared" ca="1" si="85"/>
        <v/>
      </c>
      <c r="P204" s="41" t="str">
        <f t="shared" si="65"/>
        <v xml:space="preserve"> </v>
      </c>
      <c r="Q204" s="41" t="str">
        <f>IF(MONTH(G205)-MONTH(G204)&lt;&gt;0,SUBTOTAL(109,$P$14:$P$3665)," ")</f>
        <v xml:space="preserve"> </v>
      </c>
      <c r="R204" s="108">
        <f t="shared" ca="1" si="72"/>
        <v>0</v>
      </c>
      <c r="S204" s="25">
        <f t="shared" ca="1" si="73"/>
        <v>0</v>
      </c>
      <c r="T204" s="108">
        <f t="shared" ca="1" si="74"/>
        <v>0</v>
      </c>
      <c r="U204" s="163">
        <f t="shared" ca="1" si="75"/>
        <v>0</v>
      </c>
      <c r="V204" s="25">
        <f t="shared" ca="1" si="76"/>
        <v>0</v>
      </c>
      <c r="W204" s="25">
        <f t="shared" ca="1" si="77"/>
        <v>0</v>
      </c>
      <c r="X204" s="108">
        <f t="shared" ca="1" si="78"/>
        <v>0</v>
      </c>
      <c r="Y204" s="108">
        <f t="shared" ca="1" si="79"/>
        <v>0</v>
      </c>
      <c r="Z204" s="108">
        <f t="shared" ca="1" si="80"/>
        <v>0</v>
      </c>
      <c r="AA204" s="108">
        <f t="shared" ca="1" si="81"/>
        <v>0</v>
      </c>
      <c r="AB204" s="108">
        <f t="shared" ca="1" si="82"/>
        <v>0</v>
      </c>
      <c r="AC204" s="25">
        <f t="shared" ca="1" si="83"/>
        <v>0</v>
      </c>
    </row>
    <row r="205" spans="1:29" ht="14.1" hidden="1" customHeight="1" thickBot="1" x14ac:dyDescent="0.25">
      <c r="A205" s="3">
        <f t="shared" si="67"/>
        <v>2021</v>
      </c>
      <c r="B205" s="3" t="str">
        <f t="shared" si="84"/>
        <v>07 červenec</v>
      </c>
      <c r="C205" s="4" t="str">
        <f t="shared" si="68"/>
        <v>červenec</v>
      </c>
      <c r="D205" s="10">
        <f t="shared" ca="1" si="69"/>
        <v>0</v>
      </c>
      <c r="E205" s="10" t="str">
        <f t="shared" si="70"/>
        <v>neděle</v>
      </c>
      <c r="F205" s="42" t="str">
        <f ca="1">IF(COUNTIF(List1!$U$4:$AF$16,$G205),"Svátek",TEXT($G205,"dddd"))</f>
        <v>neděle</v>
      </c>
      <c r="G205" s="19">
        <v>44388</v>
      </c>
      <c r="H205" s="49"/>
      <c r="I205" s="50"/>
      <c r="J205" s="49"/>
      <c r="K205" s="50"/>
      <c r="L205" s="21">
        <f t="shared" si="71"/>
        <v>0</v>
      </c>
      <c r="M205" s="22">
        <f t="shared" si="66"/>
        <v>0</v>
      </c>
      <c r="N205" s="98"/>
      <c r="O205" s="101" t="str">
        <f t="shared" ca="1" si="85"/>
        <v/>
      </c>
      <c r="P205" s="41">
        <f t="shared" si="65"/>
        <v>0</v>
      </c>
      <c r="Q205" s="41" t="str">
        <f>IF(MONTH(G206)-MONTH(G205)&lt;&gt;0,SUBTOTAL(109,$P$14:$P$3665)," ")</f>
        <v xml:space="preserve"> </v>
      </c>
      <c r="R205" s="108">
        <f t="shared" ca="1" si="72"/>
        <v>0</v>
      </c>
      <c r="S205" s="25">
        <f t="shared" ca="1" si="73"/>
        <v>0</v>
      </c>
      <c r="T205" s="108">
        <f t="shared" ca="1" si="74"/>
        <v>0</v>
      </c>
      <c r="U205" s="163">
        <f t="shared" ca="1" si="75"/>
        <v>0</v>
      </c>
      <c r="V205" s="25">
        <f t="shared" ca="1" si="76"/>
        <v>0</v>
      </c>
      <c r="W205" s="25">
        <f t="shared" ca="1" si="77"/>
        <v>0</v>
      </c>
      <c r="X205" s="108">
        <f t="shared" ca="1" si="78"/>
        <v>0</v>
      </c>
      <c r="Y205" s="108">
        <f t="shared" ca="1" si="79"/>
        <v>0</v>
      </c>
      <c r="Z205" s="108">
        <f t="shared" ca="1" si="80"/>
        <v>0</v>
      </c>
      <c r="AA205" s="108">
        <f t="shared" ca="1" si="81"/>
        <v>0</v>
      </c>
      <c r="AB205" s="108">
        <f t="shared" ca="1" si="82"/>
        <v>0</v>
      </c>
      <c r="AC205" s="25">
        <f t="shared" ca="1" si="83"/>
        <v>0</v>
      </c>
    </row>
    <row r="206" spans="1:29" ht="14.1" hidden="1" customHeight="1" thickBot="1" x14ac:dyDescent="0.25">
      <c r="A206" s="3">
        <f t="shared" si="67"/>
        <v>2021</v>
      </c>
      <c r="B206" s="3" t="str">
        <f t="shared" si="84"/>
        <v>07 červenec</v>
      </c>
      <c r="C206" s="4" t="str">
        <f t="shared" si="68"/>
        <v>červenec</v>
      </c>
      <c r="D206" s="10">
        <f t="shared" ca="1" si="69"/>
        <v>0</v>
      </c>
      <c r="E206" s="10" t="str">
        <f t="shared" si="70"/>
        <v>pondělí</v>
      </c>
      <c r="F206" s="42" t="str">
        <f ca="1">IF(COUNTIF(List1!$U$4:$AF$16,$G206),"Svátek",TEXT($G206,"dddd"))</f>
        <v>pondělí</v>
      </c>
      <c r="G206" s="19">
        <v>44389</v>
      </c>
      <c r="H206" s="49"/>
      <c r="I206" s="50"/>
      <c r="J206" s="49"/>
      <c r="K206" s="50"/>
      <c r="L206" s="21">
        <f t="shared" si="71"/>
        <v>0</v>
      </c>
      <c r="M206" s="22">
        <f t="shared" si="66"/>
        <v>0</v>
      </c>
      <c r="N206" s="98"/>
      <c r="O206" s="101" t="str">
        <f t="shared" ca="1" si="85"/>
        <v/>
      </c>
      <c r="P206" s="41" t="str">
        <f t="shared" si="65"/>
        <v xml:space="preserve"> </v>
      </c>
      <c r="Q206" s="41" t="str">
        <f>IF(MONTH(G207)-MONTH(G206)&lt;&gt;0,SUBTOTAL(109,$P$14:$P$3665)," ")</f>
        <v xml:space="preserve"> </v>
      </c>
      <c r="R206" s="108">
        <f t="shared" ca="1" si="72"/>
        <v>0</v>
      </c>
      <c r="S206" s="25">
        <f t="shared" ca="1" si="73"/>
        <v>0</v>
      </c>
      <c r="T206" s="108">
        <f t="shared" ca="1" si="74"/>
        <v>0</v>
      </c>
      <c r="U206" s="163">
        <f t="shared" ca="1" si="75"/>
        <v>0</v>
      </c>
      <c r="V206" s="25">
        <f t="shared" ca="1" si="76"/>
        <v>0</v>
      </c>
      <c r="W206" s="25">
        <f t="shared" ca="1" si="77"/>
        <v>0</v>
      </c>
      <c r="X206" s="108">
        <f t="shared" ca="1" si="78"/>
        <v>0</v>
      </c>
      <c r="Y206" s="108">
        <f t="shared" ca="1" si="79"/>
        <v>0</v>
      </c>
      <c r="Z206" s="108">
        <f t="shared" ca="1" si="80"/>
        <v>0</v>
      </c>
      <c r="AA206" s="108">
        <f t="shared" ca="1" si="81"/>
        <v>0</v>
      </c>
      <c r="AB206" s="108">
        <f t="shared" ca="1" si="82"/>
        <v>0</v>
      </c>
      <c r="AC206" s="25">
        <f t="shared" ca="1" si="83"/>
        <v>0</v>
      </c>
    </row>
    <row r="207" spans="1:29" ht="14.1" hidden="1" customHeight="1" thickBot="1" x14ac:dyDescent="0.25">
      <c r="A207" s="3">
        <f t="shared" si="67"/>
        <v>2021</v>
      </c>
      <c r="B207" s="3" t="str">
        <f t="shared" si="84"/>
        <v>07 červenec</v>
      </c>
      <c r="C207" s="4" t="str">
        <f t="shared" si="68"/>
        <v>červenec</v>
      </c>
      <c r="D207" s="10">
        <f t="shared" ca="1" si="69"/>
        <v>0</v>
      </c>
      <c r="E207" s="10" t="str">
        <f t="shared" si="70"/>
        <v>úterý</v>
      </c>
      <c r="F207" s="42" t="str">
        <f ca="1">IF(COUNTIF(List1!$U$4:$AF$16,$G207),"Svátek",TEXT($G207,"dddd"))</f>
        <v>úterý</v>
      </c>
      <c r="G207" s="19">
        <v>44390</v>
      </c>
      <c r="H207" s="49"/>
      <c r="I207" s="50"/>
      <c r="J207" s="49"/>
      <c r="K207" s="50"/>
      <c r="L207" s="21">
        <f t="shared" si="71"/>
        <v>0</v>
      </c>
      <c r="M207" s="22">
        <f t="shared" si="66"/>
        <v>0</v>
      </c>
      <c r="N207" s="98"/>
      <c r="O207" s="101" t="str">
        <f t="shared" ca="1" si="85"/>
        <v/>
      </c>
      <c r="P207" s="41" t="str">
        <f t="shared" si="65"/>
        <v xml:space="preserve"> </v>
      </c>
      <c r="Q207" s="41" t="str">
        <f>IF(MONTH(G208)-MONTH(G207)&lt;&gt;0,SUBTOTAL(109,$P$14:$P$3665)," ")</f>
        <v xml:space="preserve"> </v>
      </c>
      <c r="R207" s="108">
        <f t="shared" ca="1" si="72"/>
        <v>0</v>
      </c>
      <c r="S207" s="25">
        <f t="shared" ca="1" si="73"/>
        <v>0</v>
      </c>
      <c r="T207" s="108">
        <f t="shared" ca="1" si="74"/>
        <v>0</v>
      </c>
      <c r="U207" s="163">
        <f t="shared" ca="1" si="75"/>
        <v>0</v>
      </c>
      <c r="V207" s="25">
        <f t="shared" ca="1" si="76"/>
        <v>0</v>
      </c>
      <c r="W207" s="25">
        <f t="shared" ca="1" si="77"/>
        <v>0</v>
      </c>
      <c r="X207" s="108">
        <f t="shared" ca="1" si="78"/>
        <v>0</v>
      </c>
      <c r="Y207" s="108">
        <f t="shared" ca="1" si="79"/>
        <v>0</v>
      </c>
      <c r="Z207" s="108">
        <f t="shared" ca="1" si="80"/>
        <v>0</v>
      </c>
      <c r="AA207" s="108">
        <f t="shared" ca="1" si="81"/>
        <v>0</v>
      </c>
      <c r="AB207" s="108">
        <f t="shared" ca="1" si="82"/>
        <v>0</v>
      </c>
      <c r="AC207" s="25">
        <f t="shared" ca="1" si="83"/>
        <v>0</v>
      </c>
    </row>
    <row r="208" spans="1:29" ht="14.1" hidden="1" customHeight="1" thickBot="1" x14ac:dyDescent="0.25">
      <c r="A208" s="3">
        <f t="shared" si="67"/>
        <v>2021</v>
      </c>
      <c r="B208" s="3" t="str">
        <f t="shared" si="84"/>
        <v>07 červenec</v>
      </c>
      <c r="C208" s="4" t="str">
        <f t="shared" si="68"/>
        <v>červenec</v>
      </c>
      <c r="D208" s="10">
        <f t="shared" ca="1" si="69"/>
        <v>0</v>
      </c>
      <c r="E208" s="10" t="str">
        <f t="shared" si="70"/>
        <v>středa</v>
      </c>
      <c r="F208" s="42" t="str">
        <f ca="1">IF(COUNTIF(List1!$U$4:$AF$16,$G208),"Svátek",TEXT($G208,"dddd"))</f>
        <v>středa</v>
      </c>
      <c r="G208" s="19">
        <v>44391</v>
      </c>
      <c r="H208" s="49"/>
      <c r="I208" s="50"/>
      <c r="J208" s="49"/>
      <c r="K208" s="50"/>
      <c r="L208" s="21">
        <f t="shared" si="71"/>
        <v>0</v>
      </c>
      <c r="M208" s="22">
        <f t="shared" si="66"/>
        <v>0</v>
      </c>
      <c r="N208" s="98"/>
      <c r="O208" s="101" t="str">
        <f t="shared" ca="1" si="85"/>
        <v/>
      </c>
      <c r="P208" s="41" t="str">
        <f t="shared" si="65"/>
        <v xml:space="preserve"> </v>
      </c>
      <c r="Q208" s="41" t="str">
        <f>IF(MONTH(G209)-MONTH(G208)&lt;&gt;0,SUBTOTAL(109,$P$14:$P$3665)," ")</f>
        <v xml:space="preserve"> </v>
      </c>
      <c r="R208" s="108">
        <f t="shared" ca="1" si="72"/>
        <v>0</v>
      </c>
      <c r="S208" s="25">
        <f t="shared" ca="1" si="73"/>
        <v>0</v>
      </c>
      <c r="T208" s="108">
        <f t="shared" ca="1" si="74"/>
        <v>0</v>
      </c>
      <c r="U208" s="163">
        <f t="shared" ca="1" si="75"/>
        <v>0</v>
      </c>
      <c r="V208" s="25">
        <f t="shared" ca="1" si="76"/>
        <v>0</v>
      </c>
      <c r="W208" s="25">
        <f t="shared" ca="1" si="77"/>
        <v>0</v>
      </c>
      <c r="X208" s="108">
        <f t="shared" ca="1" si="78"/>
        <v>0</v>
      </c>
      <c r="Y208" s="108">
        <f t="shared" ca="1" si="79"/>
        <v>0</v>
      </c>
      <c r="Z208" s="108">
        <f t="shared" ca="1" si="80"/>
        <v>0</v>
      </c>
      <c r="AA208" s="108">
        <f t="shared" ca="1" si="81"/>
        <v>0</v>
      </c>
      <c r="AB208" s="108">
        <f t="shared" ca="1" si="82"/>
        <v>0</v>
      </c>
      <c r="AC208" s="25">
        <f t="shared" ca="1" si="83"/>
        <v>0</v>
      </c>
    </row>
    <row r="209" spans="1:29" ht="14.1" hidden="1" customHeight="1" thickBot="1" x14ac:dyDescent="0.25">
      <c r="A209" s="3">
        <f t="shared" si="67"/>
        <v>2021</v>
      </c>
      <c r="B209" s="3" t="str">
        <f t="shared" si="84"/>
        <v>07 červenec</v>
      </c>
      <c r="C209" s="4" t="str">
        <f t="shared" si="68"/>
        <v>červenec</v>
      </c>
      <c r="D209" s="10">
        <f t="shared" ca="1" si="69"/>
        <v>0</v>
      </c>
      <c r="E209" s="10" t="str">
        <f t="shared" si="70"/>
        <v>čtvrtek</v>
      </c>
      <c r="F209" s="42" t="str">
        <f ca="1">IF(COUNTIF(List1!$U$4:$AF$16,$G209),"Svátek",TEXT($G209,"dddd"))</f>
        <v>čtvrtek</v>
      </c>
      <c r="G209" s="19">
        <v>44392</v>
      </c>
      <c r="H209" s="49"/>
      <c r="I209" s="50"/>
      <c r="J209" s="49"/>
      <c r="K209" s="50"/>
      <c r="L209" s="21">
        <f t="shared" si="71"/>
        <v>0</v>
      </c>
      <c r="M209" s="22">
        <f t="shared" si="66"/>
        <v>0</v>
      </c>
      <c r="N209" s="98"/>
      <c r="O209" s="101" t="str">
        <f t="shared" ca="1" si="85"/>
        <v/>
      </c>
      <c r="P209" s="41" t="str">
        <f t="shared" si="65"/>
        <v xml:space="preserve"> </v>
      </c>
      <c r="Q209" s="41" t="str">
        <f>IF(MONTH(G210)-MONTH(G209)&lt;&gt;0,SUBTOTAL(109,$P$14:$P$3665)," ")</f>
        <v xml:space="preserve"> </v>
      </c>
      <c r="R209" s="108">
        <f t="shared" ca="1" si="72"/>
        <v>0</v>
      </c>
      <c r="S209" s="25">
        <f t="shared" ca="1" si="73"/>
        <v>0</v>
      </c>
      <c r="T209" s="108">
        <f t="shared" ca="1" si="74"/>
        <v>0</v>
      </c>
      <c r="U209" s="163">
        <f t="shared" ca="1" si="75"/>
        <v>0</v>
      </c>
      <c r="V209" s="25">
        <f t="shared" ca="1" si="76"/>
        <v>0</v>
      </c>
      <c r="W209" s="25">
        <f t="shared" ca="1" si="77"/>
        <v>0</v>
      </c>
      <c r="X209" s="108">
        <f t="shared" ca="1" si="78"/>
        <v>0</v>
      </c>
      <c r="Y209" s="108">
        <f t="shared" ca="1" si="79"/>
        <v>0</v>
      </c>
      <c r="Z209" s="108">
        <f t="shared" ca="1" si="80"/>
        <v>0</v>
      </c>
      <c r="AA209" s="108">
        <f t="shared" ca="1" si="81"/>
        <v>0</v>
      </c>
      <c r="AB209" s="108">
        <f t="shared" ca="1" si="82"/>
        <v>0</v>
      </c>
      <c r="AC209" s="25">
        <f t="shared" ca="1" si="83"/>
        <v>0</v>
      </c>
    </row>
    <row r="210" spans="1:29" ht="14.1" hidden="1" customHeight="1" thickBot="1" x14ac:dyDescent="0.25">
      <c r="A210" s="3">
        <f t="shared" si="67"/>
        <v>2021</v>
      </c>
      <c r="B210" s="3" t="str">
        <f t="shared" si="84"/>
        <v>07 červenec</v>
      </c>
      <c r="C210" s="4" t="str">
        <f t="shared" si="68"/>
        <v>červenec</v>
      </c>
      <c r="D210" s="10">
        <f t="shared" ca="1" si="69"/>
        <v>0</v>
      </c>
      <c r="E210" s="10" t="str">
        <f t="shared" si="70"/>
        <v>pátek</v>
      </c>
      <c r="F210" s="42" t="str">
        <f ca="1">IF(COUNTIF(List1!$U$4:$AF$16,$G210),"Svátek",TEXT($G210,"dddd"))</f>
        <v>pátek</v>
      </c>
      <c r="G210" s="19">
        <v>44393</v>
      </c>
      <c r="H210" s="49"/>
      <c r="I210" s="50"/>
      <c r="J210" s="49"/>
      <c r="K210" s="50"/>
      <c r="L210" s="21">
        <f t="shared" si="71"/>
        <v>0</v>
      </c>
      <c r="M210" s="22">
        <f t="shared" si="66"/>
        <v>0</v>
      </c>
      <c r="N210" s="98"/>
      <c r="O210" s="101" t="str">
        <f t="shared" ca="1" si="85"/>
        <v/>
      </c>
      <c r="P210" s="41" t="str">
        <f t="shared" si="65"/>
        <v xml:space="preserve"> </v>
      </c>
      <c r="Q210" s="41" t="str">
        <f>IF(MONTH(G211)-MONTH(G210)&lt;&gt;0,SUBTOTAL(109,$P$14:$P$3665)," ")</f>
        <v xml:space="preserve"> </v>
      </c>
      <c r="R210" s="108">
        <f t="shared" ca="1" si="72"/>
        <v>0</v>
      </c>
      <c r="S210" s="25">
        <f t="shared" ca="1" si="73"/>
        <v>0</v>
      </c>
      <c r="T210" s="108">
        <f t="shared" ca="1" si="74"/>
        <v>0</v>
      </c>
      <c r="U210" s="163">
        <f t="shared" ca="1" si="75"/>
        <v>0</v>
      </c>
      <c r="V210" s="25">
        <f t="shared" ca="1" si="76"/>
        <v>0</v>
      </c>
      <c r="W210" s="25">
        <f t="shared" ca="1" si="77"/>
        <v>0</v>
      </c>
      <c r="X210" s="108">
        <f t="shared" ca="1" si="78"/>
        <v>0</v>
      </c>
      <c r="Y210" s="108">
        <f t="shared" ca="1" si="79"/>
        <v>0</v>
      </c>
      <c r="Z210" s="108">
        <f t="shared" ca="1" si="80"/>
        <v>0</v>
      </c>
      <c r="AA210" s="108">
        <f t="shared" ca="1" si="81"/>
        <v>0</v>
      </c>
      <c r="AB210" s="108">
        <f t="shared" ca="1" si="82"/>
        <v>0</v>
      </c>
      <c r="AC210" s="25">
        <f t="shared" ca="1" si="83"/>
        <v>0</v>
      </c>
    </row>
    <row r="211" spans="1:29" ht="14.1" hidden="1" customHeight="1" thickBot="1" x14ac:dyDescent="0.25">
      <c r="A211" s="3">
        <f t="shared" si="67"/>
        <v>2021</v>
      </c>
      <c r="B211" s="3" t="str">
        <f t="shared" si="84"/>
        <v>07 červenec</v>
      </c>
      <c r="C211" s="4" t="str">
        <f t="shared" si="68"/>
        <v>červenec</v>
      </c>
      <c r="D211" s="10">
        <f t="shared" ca="1" si="69"/>
        <v>0</v>
      </c>
      <c r="E211" s="10" t="str">
        <f t="shared" si="70"/>
        <v>sobota</v>
      </c>
      <c r="F211" s="42" t="str">
        <f ca="1">IF(COUNTIF(List1!$U$4:$AF$16,$G211),"Svátek",TEXT($G211,"dddd"))</f>
        <v>sobota</v>
      </c>
      <c r="G211" s="19">
        <v>44394</v>
      </c>
      <c r="H211" s="49"/>
      <c r="I211" s="50"/>
      <c r="J211" s="49"/>
      <c r="K211" s="50"/>
      <c r="L211" s="21">
        <f t="shared" si="71"/>
        <v>0</v>
      </c>
      <c r="M211" s="22">
        <f t="shared" si="66"/>
        <v>0</v>
      </c>
      <c r="N211" s="98"/>
      <c r="O211" s="101" t="str">
        <f t="shared" ca="1" si="85"/>
        <v/>
      </c>
      <c r="P211" s="41" t="str">
        <f t="shared" si="65"/>
        <v xml:space="preserve"> </v>
      </c>
      <c r="Q211" s="41" t="str">
        <f>IF(MONTH(G212)-MONTH(G211)&lt;&gt;0,SUBTOTAL(109,$P$14:$P$3665)," ")</f>
        <v xml:space="preserve"> </v>
      </c>
      <c r="R211" s="108">
        <f t="shared" ca="1" si="72"/>
        <v>0</v>
      </c>
      <c r="S211" s="25">
        <f t="shared" ca="1" si="73"/>
        <v>0</v>
      </c>
      <c r="T211" s="108">
        <f t="shared" ca="1" si="74"/>
        <v>0</v>
      </c>
      <c r="U211" s="163">
        <f t="shared" ca="1" si="75"/>
        <v>0</v>
      </c>
      <c r="V211" s="25">
        <f t="shared" ca="1" si="76"/>
        <v>0</v>
      </c>
      <c r="W211" s="25">
        <f t="shared" ca="1" si="77"/>
        <v>0</v>
      </c>
      <c r="X211" s="108">
        <f t="shared" ca="1" si="78"/>
        <v>0</v>
      </c>
      <c r="Y211" s="108">
        <f t="shared" ca="1" si="79"/>
        <v>0</v>
      </c>
      <c r="Z211" s="108">
        <f t="shared" ca="1" si="80"/>
        <v>0</v>
      </c>
      <c r="AA211" s="108">
        <f t="shared" ca="1" si="81"/>
        <v>0</v>
      </c>
      <c r="AB211" s="108">
        <f t="shared" ca="1" si="82"/>
        <v>0</v>
      </c>
      <c r="AC211" s="25">
        <f t="shared" ca="1" si="83"/>
        <v>0</v>
      </c>
    </row>
    <row r="212" spans="1:29" ht="14.1" hidden="1" customHeight="1" thickBot="1" x14ac:dyDescent="0.25">
      <c r="A212" s="3">
        <f t="shared" si="67"/>
        <v>2021</v>
      </c>
      <c r="B212" s="3" t="str">
        <f t="shared" si="84"/>
        <v>07 červenec</v>
      </c>
      <c r="C212" s="4" t="str">
        <f t="shared" si="68"/>
        <v>červenec</v>
      </c>
      <c r="D212" s="10">
        <f t="shared" ca="1" si="69"/>
        <v>0</v>
      </c>
      <c r="E212" s="10" t="str">
        <f t="shared" si="70"/>
        <v>neděle</v>
      </c>
      <c r="F212" s="42" t="str">
        <f ca="1">IF(COUNTIF(List1!$U$4:$AF$16,$G212),"Svátek",TEXT($G212,"dddd"))</f>
        <v>neděle</v>
      </c>
      <c r="G212" s="19">
        <v>44395</v>
      </c>
      <c r="H212" s="49"/>
      <c r="I212" s="50"/>
      <c r="J212" s="49"/>
      <c r="K212" s="50"/>
      <c r="L212" s="21">
        <f t="shared" si="71"/>
        <v>0</v>
      </c>
      <c r="M212" s="22">
        <f t="shared" si="66"/>
        <v>0</v>
      </c>
      <c r="N212" s="98"/>
      <c r="O212" s="101" t="str">
        <f t="shared" ca="1" si="85"/>
        <v/>
      </c>
      <c r="P212" s="41">
        <f t="shared" si="65"/>
        <v>0</v>
      </c>
      <c r="Q212" s="41" t="str">
        <f>IF(MONTH(G213)-MONTH(G212)&lt;&gt;0,SUBTOTAL(109,$P$14:$P$3665)," ")</f>
        <v xml:space="preserve"> </v>
      </c>
      <c r="R212" s="108">
        <f t="shared" ca="1" si="72"/>
        <v>0</v>
      </c>
      <c r="S212" s="25">
        <f t="shared" ca="1" si="73"/>
        <v>0</v>
      </c>
      <c r="T212" s="108">
        <f t="shared" ca="1" si="74"/>
        <v>0</v>
      </c>
      <c r="U212" s="163">
        <f t="shared" ca="1" si="75"/>
        <v>0</v>
      </c>
      <c r="V212" s="25">
        <f t="shared" ca="1" si="76"/>
        <v>0</v>
      </c>
      <c r="W212" s="25">
        <f t="shared" ca="1" si="77"/>
        <v>0</v>
      </c>
      <c r="X212" s="108">
        <f t="shared" ca="1" si="78"/>
        <v>0</v>
      </c>
      <c r="Y212" s="108">
        <f t="shared" ca="1" si="79"/>
        <v>0</v>
      </c>
      <c r="Z212" s="108">
        <f t="shared" ca="1" si="80"/>
        <v>0</v>
      </c>
      <c r="AA212" s="108">
        <f t="shared" ca="1" si="81"/>
        <v>0</v>
      </c>
      <c r="AB212" s="108">
        <f t="shared" ca="1" si="82"/>
        <v>0</v>
      </c>
      <c r="AC212" s="25">
        <f t="shared" ca="1" si="83"/>
        <v>0</v>
      </c>
    </row>
    <row r="213" spans="1:29" ht="14.1" hidden="1" customHeight="1" thickBot="1" x14ac:dyDescent="0.25">
      <c r="A213" s="3">
        <f t="shared" si="67"/>
        <v>2021</v>
      </c>
      <c r="B213" s="3" t="str">
        <f t="shared" si="84"/>
        <v>07 červenec</v>
      </c>
      <c r="C213" s="4" t="str">
        <f t="shared" si="68"/>
        <v>červenec</v>
      </c>
      <c r="D213" s="10">
        <f t="shared" ca="1" si="69"/>
        <v>0</v>
      </c>
      <c r="E213" s="10" t="str">
        <f t="shared" si="70"/>
        <v>pondělí</v>
      </c>
      <c r="F213" s="42" t="str">
        <f ca="1">IF(COUNTIF(List1!$U$4:$AF$16,$G213),"Svátek",TEXT($G213,"dddd"))</f>
        <v>pondělí</v>
      </c>
      <c r="G213" s="19">
        <v>44396</v>
      </c>
      <c r="H213" s="49"/>
      <c r="I213" s="50"/>
      <c r="J213" s="49"/>
      <c r="K213" s="50"/>
      <c r="L213" s="21">
        <f t="shared" si="71"/>
        <v>0</v>
      </c>
      <c r="M213" s="22">
        <f t="shared" si="66"/>
        <v>0</v>
      </c>
      <c r="N213" s="98"/>
      <c r="O213" s="101" t="str">
        <f t="shared" ca="1" si="85"/>
        <v/>
      </c>
      <c r="P213" s="41" t="str">
        <f t="shared" si="65"/>
        <v xml:space="preserve"> </v>
      </c>
      <c r="Q213" s="41" t="str">
        <f>IF(MONTH(G214)-MONTH(G213)&lt;&gt;0,SUBTOTAL(109,$P$14:$P$3665)," ")</f>
        <v xml:space="preserve"> </v>
      </c>
      <c r="R213" s="108">
        <f t="shared" ca="1" si="72"/>
        <v>0</v>
      </c>
      <c r="S213" s="25">
        <f t="shared" ca="1" si="73"/>
        <v>0</v>
      </c>
      <c r="T213" s="108">
        <f t="shared" ca="1" si="74"/>
        <v>0</v>
      </c>
      <c r="U213" s="163">
        <f t="shared" ca="1" si="75"/>
        <v>0</v>
      </c>
      <c r="V213" s="25">
        <f t="shared" ca="1" si="76"/>
        <v>0</v>
      </c>
      <c r="W213" s="25">
        <f t="shared" ca="1" si="77"/>
        <v>0</v>
      </c>
      <c r="X213" s="108">
        <f t="shared" ca="1" si="78"/>
        <v>0</v>
      </c>
      <c r="Y213" s="108">
        <f t="shared" ca="1" si="79"/>
        <v>0</v>
      </c>
      <c r="Z213" s="108">
        <f t="shared" ca="1" si="80"/>
        <v>0</v>
      </c>
      <c r="AA213" s="108">
        <f t="shared" ca="1" si="81"/>
        <v>0</v>
      </c>
      <c r="AB213" s="108">
        <f t="shared" ca="1" si="82"/>
        <v>0</v>
      </c>
      <c r="AC213" s="25">
        <f t="shared" ca="1" si="83"/>
        <v>0</v>
      </c>
    </row>
    <row r="214" spans="1:29" ht="14.1" hidden="1" customHeight="1" thickBot="1" x14ac:dyDescent="0.25">
      <c r="A214" s="3">
        <f t="shared" si="67"/>
        <v>2021</v>
      </c>
      <c r="B214" s="3" t="str">
        <f t="shared" si="84"/>
        <v>07 červenec</v>
      </c>
      <c r="C214" s="4" t="str">
        <f t="shared" si="68"/>
        <v>červenec</v>
      </c>
      <c r="D214" s="10">
        <f t="shared" ca="1" si="69"/>
        <v>0</v>
      </c>
      <c r="E214" s="10" t="str">
        <f t="shared" si="70"/>
        <v>úterý</v>
      </c>
      <c r="F214" s="42" t="str">
        <f ca="1">IF(COUNTIF(List1!$U$4:$AF$16,$G214),"Svátek",TEXT($G214,"dddd"))</f>
        <v>úterý</v>
      </c>
      <c r="G214" s="19">
        <v>44397</v>
      </c>
      <c r="H214" s="49"/>
      <c r="I214" s="50"/>
      <c r="J214" s="49"/>
      <c r="K214" s="50"/>
      <c r="L214" s="21">
        <f t="shared" si="71"/>
        <v>0</v>
      </c>
      <c r="M214" s="22">
        <f t="shared" si="66"/>
        <v>0</v>
      </c>
      <c r="N214" s="98"/>
      <c r="O214" s="101" t="str">
        <f t="shared" ca="1" si="85"/>
        <v/>
      </c>
      <c r="P214" s="41" t="str">
        <f t="shared" si="65"/>
        <v xml:space="preserve"> </v>
      </c>
      <c r="Q214" s="41" t="str">
        <f>IF(MONTH(G215)-MONTH(G214)&lt;&gt;0,SUBTOTAL(109,$P$14:$P$3665)," ")</f>
        <v xml:space="preserve"> </v>
      </c>
      <c r="R214" s="108">
        <f t="shared" ca="1" si="72"/>
        <v>0</v>
      </c>
      <c r="S214" s="25">
        <f t="shared" ca="1" si="73"/>
        <v>0</v>
      </c>
      <c r="T214" s="108">
        <f t="shared" ca="1" si="74"/>
        <v>0</v>
      </c>
      <c r="U214" s="163">
        <f t="shared" ca="1" si="75"/>
        <v>0</v>
      </c>
      <c r="V214" s="25">
        <f t="shared" ca="1" si="76"/>
        <v>0</v>
      </c>
      <c r="W214" s="25">
        <f t="shared" ca="1" si="77"/>
        <v>0</v>
      </c>
      <c r="X214" s="108">
        <f t="shared" ca="1" si="78"/>
        <v>0</v>
      </c>
      <c r="Y214" s="108">
        <f t="shared" ca="1" si="79"/>
        <v>0</v>
      </c>
      <c r="Z214" s="108">
        <f t="shared" ca="1" si="80"/>
        <v>0</v>
      </c>
      <c r="AA214" s="108">
        <f t="shared" ca="1" si="81"/>
        <v>0</v>
      </c>
      <c r="AB214" s="108">
        <f t="shared" ca="1" si="82"/>
        <v>0</v>
      </c>
      <c r="AC214" s="25">
        <f t="shared" ca="1" si="83"/>
        <v>0</v>
      </c>
    </row>
    <row r="215" spans="1:29" ht="14.1" hidden="1" customHeight="1" thickBot="1" x14ac:dyDescent="0.25">
      <c r="A215" s="3">
        <f t="shared" si="67"/>
        <v>2021</v>
      </c>
      <c r="B215" s="3" t="str">
        <f t="shared" si="84"/>
        <v>07 červenec</v>
      </c>
      <c r="C215" s="4" t="str">
        <f t="shared" si="68"/>
        <v>červenec</v>
      </c>
      <c r="D215" s="10">
        <f t="shared" ca="1" si="69"/>
        <v>0</v>
      </c>
      <c r="E215" s="10" t="str">
        <f t="shared" si="70"/>
        <v>středa</v>
      </c>
      <c r="F215" s="42" t="str">
        <f ca="1">IF(COUNTIF(List1!$U$4:$AF$16,$G215),"Svátek",TEXT($G215,"dddd"))</f>
        <v>středa</v>
      </c>
      <c r="G215" s="19">
        <v>44398</v>
      </c>
      <c r="H215" s="49"/>
      <c r="I215" s="50"/>
      <c r="J215" s="49"/>
      <c r="K215" s="50"/>
      <c r="L215" s="21">
        <f t="shared" si="71"/>
        <v>0</v>
      </c>
      <c r="M215" s="22">
        <f t="shared" si="66"/>
        <v>0</v>
      </c>
      <c r="N215" s="98"/>
      <c r="O215" s="101" t="str">
        <f t="shared" ca="1" si="85"/>
        <v/>
      </c>
      <c r="P215" s="41" t="str">
        <f t="shared" si="65"/>
        <v xml:space="preserve"> </v>
      </c>
      <c r="Q215" s="41" t="str">
        <f>IF(MONTH(G216)-MONTH(G215)&lt;&gt;0,SUBTOTAL(109,$P$14:$P$3665)," ")</f>
        <v xml:space="preserve"> </v>
      </c>
      <c r="R215" s="108">
        <f t="shared" ca="1" si="72"/>
        <v>0</v>
      </c>
      <c r="S215" s="25">
        <f t="shared" ca="1" si="73"/>
        <v>0</v>
      </c>
      <c r="T215" s="108">
        <f t="shared" ca="1" si="74"/>
        <v>0</v>
      </c>
      <c r="U215" s="163">
        <f t="shared" ca="1" si="75"/>
        <v>0</v>
      </c>
      <c r="V215" s="25">
        <f t="shared" ca="1" si="76"/>
        <v>0</v>
      </c>
      <c r="W215" s="25">
        <f t="shared" ca="1" si="77"/>
        <v>0</v>
      </c>
      <c r="X215" s="108">
        <f t="shared" ca="1" si="78"/>
        <v>0</v>
      </c>
      <c r="Y215" s="108">
        <f t="shared" ca="1" si="79"/>
        <v>0</v>
      </c>
      <c r="Z215" s="108">
        <f t="shared" ca="1" si="80"/>
        <v>0</v>
      </c>
      <c r="AA215" s="108">
        <f t="shared" ca="1" si="81"/>
        <v>0</v>
      </c>
      <c r="AB215" s="108">
        <f t="shared" ca="1" si="82"/>
        <v>0</v>
      </c>
      <c r="AC215" s="25">
        <f t="shared" ca="1" si="83"/>
        <v>0</v>
      </c>
    </row>
    <row r="216" spans="1:29" ht="14.1" hidden="1" customHeight="1" thickBot="1" x14ac:dyDescent="0.25">
      <c r="A216" s="3">
        <f t="shared" si="67"/>
        <v>2021</v>
      </c>
      <c r="B216" s="3" t="str">
        <f t="shared" si="84"/>
        <v>07 červenec</v>
      </c>
      <c r="C216" s="4" t="str">
        <f t="shared" si="68"/>
        <v>červenec</v>
      </c>
      <c r="D216" s="10">
        <f t="shared" ca="1" si="69"/>
        <v>0</v>
      </c>
      <c r="E216" s="10" t="str">
        <f t="shared" si="70"/>
        <v>čtvrtek</v>
      </c>
      <c r="F216" s="42" t="str">
        <f ca="1">IF(COUNTIF(List1!$U$4:$AF$16,$G216),"Svátek",TEXT($G216,"dddd"))</f>
        <v>čtvrtek</v>
      </c>
      <c r="G216" s="19">
        <v>44399</v>
      </c>
      <c r="H216" s="49"/>
      <c r="I216" s="50"/>
      <c r="J216" s="49"/>
      <c r="K216" s="50"/>
      <c r="L216" s="21">
        <f t="shared" si="71"/>
        <v>0</v>
      </c>
      <c r="M216" s="22">
        <f t="shared" si="66"/>
        <v>0</v>
      </c>
      <c r="N216" s="98"/>
      <c r="O216" s="101" t="str">
        <f t="shared" ca="1" si="85"/>
        <v/>
      </c>
      <c r="P216" s="41" t="str">
        <f t="shared" si="65"/>
        <v xml:space="preserve"> </v>
      </c>
      <c r="Q216" s="41" t="str">
        <f>IF(MONTH(G217)-MONTH(G216)&lt;&gt;0,SUBTOTAL(109,$P$14:$P$3665)," ")</f>
        <v xml:space="preserve"> </v>
      </c>
      <c r="R216" s="108">
        <f t="shared" ca="1" si="72"/>
        <v>0</v>
      </c>
      <c r="S216" s="25">
        <f t="shared" ca="1" si="73"/>
        <v>0</v>
      </c>
      <c r="T216" s="108">
        <f t="shared" ca="1" si="74"/>
        <v>0</v>
      </c>
      <c r="U216" s="163">
        <f t="shared" ca="1" si="75"/>
        <v>0</v>
      </c>
      <c r="V216" s="25">
        <f t="shared" ca="1" si="76"/>
        <v>0</v>
      </c>
      <c r="W216" s="25">
        <f t="shared" ca="1" si="77"/>
        <v>0</v>
      </c>
      <c r="X216" s="108">
        <f t="shared" ca="1" si="78"/>
        <v>0</v>
      </c>
      <c r="Y216" s="108">
        <f t="shared" ca="1" si="79"/>
        <v>0</v>
      </c>
      <c r="Z216" s="108">
        <f t="shared" ca="1" si="80"/>
        <v>0</v>
      </c>
      <c r="AA216" s="108">
        <f t="shared" ca="1" si="81"/>
        <v>0</v>
      </c>
      <c r="AB216" s="108">
        <f t="shared" ca="1" si="82"/>
        <v>0</v>
      </c>
      <c r="AC216" s="25">
        <f t="shared" ca="1" si="83"/>
        <v>0</v>
      </c>
    </row>
    <row r="217" spans="1:29" ht="14.1" hidden="1" customHeight="1" thickBot="1" x14ac:dyDescent="0.25">
      <c r="A217" s="3">
        <f t="shared" si="67"/>
        <v>2021</v>
      </c>
      <c r="B217" s="3" t="str">
        <f t="shared" si="84"/>
        <v>07 červenec</v>
      </c>
      <c r="C217" s="4" t="str">
        <f t="shared" si="68"/>
        <v>červenec</v>
      </c>
      <c r="D217" s="10">
        <f t="shared" ca="1" si="69"/>
        <v>0</v>
      </c>
      <c r="E217" s="10" t="str">
        <f t="shared" si="70"/>
        <v>pátek</v>
      </c>
      <c r="F217" s="42" t="str">
        <f ca="1">IF(COUNTIF(List1!$U$4:$AF$16,$G217),"Svátek",TEXT($G217,"dddd"))</f>
        <v>pátek</v>
      </c>
      <c r="G217" s="19">
        <v>44400</v>
      </c>
      <c r="H217" s="49"/>
      <c r="I217" s="50"/>
      <c r="J217" s="49"/>
      <c r="K217" s="50"/>
      <c r="L217" s="21">
        <f t="shared" si="71"/>
        <v>0</v>
      </c>
      <c r="M217" s="22">
        <f t="shared" si="66"/>
        <v>0</v>
      </c>
      <c r="N217" s="98"/>
      <c r="O217" s="101" t="str">
        <f t="shared" ca="1" si="85"/>
        <v/>
      </c>
      <c r="P217" s="41" t="str">
        <f t="shared" si="65"/>
        <v xml:space="preserve"> </v>
      </c>
      <c r="Q217" s="41" t="str">
        <f>IF(MONTH(G218)-MONTH(G217)&lt;&gt;0,SUBTOTAL(109,$P$14:$P$3665)," ")</f>
        <v xml:space="preserve"> </v>
      </c>
      <c r="R217" s="108">
        <f t="shared" ca="1" si="72"/>
        <v>0</v>
      </c>
      <c r="S217" s="25">
        <f t="shared" ca="1" si="73"/>
        <v>0</v>
      </c>
      <c r="T217" s="108">
        <f t="shared" ca="1" si="74"/>
        <v>0</v>
      </c>
      <c r="U217" s="163">
        <f t="shared" ca="1" si="75"/>
        <v>0</v>
      </c>
      <c r="V217" s="25">
        <f t="shared" ca="1" si="76"/>
        <v>0</v>
      </c>
      <c r="W217" s="25">
        <f t="shared" ca="1" si="77"/>
        <v>0</v>
      </c>
      <c r="X217" s="108">
        <f t="shared" ca="1" si="78"/>
        <v>0</v>
      </c>
      <c r="Y217" s="108">
        <f t="shared" ca="1" si="79"/>
        <v>0</v>
      </c>
      <c r="Z217" s="108">
        <f t="shared" ca="1" si="80"/>
        <v>0</v>
      </c>
      <c r="AA217" s="108">
        <f t="shared" ca="1" si="81"/>
        <v>0</v>
      </c>
      <c r="AB217" s="108">
        <f t="shared" ca="1" si="82"/>
        <v>0</v>
      </c>
      <c r="AC217" s="25">
        <f t="shared" ca="1" si="83"/>
        <v>0</v>
      </c>
    </row>
    <row r="218" spans="1:29" ht="14.1" hidden="1" customHeight="1" thickBot="1" x14ac:dyDescent="0.25">
      <c r="A218" s="3">
        <f t="shared" si="67"/>
        <v>2021</v>
      </c>
      <c r="B218" s="3" t="str">
        <f t="shared" si="84"/>
        <v>07 červenec</v>
      </c>
      <c r="C218" s="4" t="str">
        <f t="shared" si="68"/>
        <v>červenec</v>
      </c>
      <c r="D218" s="10">
        <f t="shared" ca="1" si="69"/>
        <v>0</v>
      </c>
      <c r="E218" s="10" t="str">
        <f t="shared" si="70"/>
        <v>sobota</v>
      </c>
      <c r="F218" s="42" t="str">
        <f ca="1">IF(COUNTIF(List1!$U$4:$AF$16,$G218),"Svátek",TEXT($G218,"dddd"))</f>
        <v>sobota</v>
      </c>
      <c r="G218" s="19">
        <v>44401</v>
      </c>
      <c r="H218" s="49"/>
      <c r="I218" s="50"/>
      <c r="J218" s="49"/>
      <c r="K218" s="50"/>
      <c r="L218" s="21">
        <f t="shared" si="71"/>
        <v>0</v>
      </c>
      <c r="M218" s="22">
        <f t="shared" si="66"/>
        <v>0</v>
      </c>
      <c r="N218" s="98"/>
      <c r="O218" s="101" t="str">
        <f t="shared" ca="1" si="85"/>
        <v/>
      </c>
      <c r="P218" s="41" t="str">
        <f t="shared" si="65"/>
        <v xml:space="preserve"> </v>
      </c>
      <c r="Q218" s="41" t="str">
        <f>IF(MONTH(G219)-MONTH(G218)&lt;&gt;0,SUBTOTAL(109,$P$14:$P$3665)," ")</f>
        <v xml:space="preserve"> </v>
      </c>
      <c r="R218" s="108">
        <f t="shared" ca="1" si="72"/>
        <v>0</v>
      </c>
      <c r="S218" s="25">
        <f t="shared" ca="1" si="73"/>
        <v>0</v>
      </c>
      <c r="T218" s="108">
        <f t="shared" ca="1" si="74"/>
        <v>0</v>
      </c>
      <c r="U218" s="163">
        <f t="shared" ca="1" si="75"/>
        <v>0</v>
      </c>
      <c r="V218" s="25">
        <f t="shared" ca="1" si="76"/>
        <v>0</v>
      </c>
      <c r="W218" s="25">
        <f t="shared" ca="1" si="77"/>
        <v>0</v>
      </c>
      <c r="X218" s="108">
        <f t="shared" ca="1" si="78"/>
        <v>0</v>
      </c>
      <c r="Y218" s="108">
        <f t="shared" ca="1" si="79"/>
        <v>0</v>
      </c>
      <c r="Z218" s="108">
        <f t="shared" ca="1" si="80"/>
        <v>0</v>
      </c>
      <c r="AA218" s="108">
        <f t="shared" ca="1" si="81"/>
        <v>0</v>
      </c>
      <c r="AB218" s="108">
        <f t="shared" ca="1" si="82"/>
        <v>0</v>
      </c>
      <c r="AC218" s="25">
        <f t="shared" ca="1" si="83"/>
        <v>0</v>
      </c>
    </row>
    <row r="219" spans="1:29" ht="14.1" hidden="1" customHeight="1" thickBot="1" x14ac:dyDescent="0.25">
      <c r="A219" s="3">
        <f t="shared" si="67"/>
        <v>2021</v>
      </c>
      <c r="B219" s="3" t="str">
        <f t="shared" si="84"/>
        <v>07 červenec</v>
      </c>
      <c r="C219" s="4" t="str">
        <f t="shared" si="68"/>
        <v>červenec</v>
      </c>
      <c r="D219" s="10">
        <f t="shared" ca="1" si="69"/>
        <v>0</v>
      </c>
      <c r="E219" s="10" t="str">
        <f t="shared" si="70"/>
        <v>neděle</v>
      </c>
      <c r="F219" s="42" t="str">
        <f ca="1">IF(COUNTIF(List1!$U$4:$AF$16,$G219),"Svátek",TEXT($G219,"dddd"))</f>
        <v>neděle</v>
      </c>
      <c r="G219" s="19">
        <v>44402</v>
      </c>
      <c r="H219" s="49"/>
      <c r="I219" s="50"/>
      <c r="J219" s="49"/>
      <c r="K219" s="50"/>
      <c r="L219" s="21">
        <f t="shared" si="71"/>
        <v>0</v>
      </c>
      <c r="M219" s="22">
        <f t="shared" si="66"/>
        <v>0</v>
      </c>
      <c r="N219" s="98"/>
      <c r="O219" s="101" t="str">
        <f t="shared" ca="1" si="85"/>
        <v/>
      </c>
      <c r="P219" s="41">
        <f t="shared" ref="P219:P282" si="86">IF(OR(TEXT($G219,"dddd")="neděle",TEXT($G310,"dddd")="Sunday"),IF(DAY(G219)&gt;=7,SUM(L213:L219),IF(DAY(G219)=6,SUM(L214:L219),IF(DAY(G219)=5,SUM(L215:L219),IF(DAY(G219)=4,SUM(L216:L219),IF(DAY(G219)=3,SUM(L217:L219),IF(DAY(G219)=2,SUM(L218:L219),IF(DAY(G219)=1,SUM(L219:L219)," "))))))),IF(MONTH(G220)-MONTH(G219)&lt;&gt;0,IF(TEXT($G219,"dddd")="sobota",SUM(L214:L219),IF(TEXT($G219,"dddd")="pátek",SUM(L215:L219),IF(TEXT($G219,"dddd")="čtvrtek",SUM(L216:L219),IF(TEXT($G219,"dddd")="středa",SUM(L217:L219),IF(TEXT($G219,"dddd")="úterý",SUM(L218:L219),IF(TEXT($G219,"dddd")="pondělí",SUM(L219)," "))))))," "))</f>
        <v>0</v>
      </c>
      <c r="Q219" s="41" t="str">
        <f>IF(MONTH(G220)-MONTH(G219)&lt;&gt;0,SUBTOTAL(109,$P$14:$P$3665)," ")</f>
        <v xml:space="preserve"> </v>
      </c>
      <c r="R219" s="108">
        <f t="shared" ca="1" si="72"/>
        <v>0</v>
      </c>
      <c r="S219" s="25">
        <f t="shared" ca="1" si="73"/>
        <v>0</v>
      </c>
      <c r="T219" s="108">
        <f t="shared" ca="1" si="74"/>
        <v>0</v>
      </c>
      <c r="U219" s="163">
        <f t="shared" ca="1" si="75"/>
        <v>0</v>
      </c>
      <c r="V219" s="25">
        <f t="shared" ca="1" si="76"/>
        <v>0</v>
      </c>
      <c r="W219" s="25">
        <f t="shared" ca="1" si="77"/>
        <v>0</v>
      </c>
      <c r="X219" s="108">
        <f t="shared" ca="1" si="78"/>
        <v>0</v>
      </c>
      <c r="Y219" s="108">
        <f t="shared" ca="1" si="79"/>
        <v>0</v>
      </c>
      <c r="Z219" s="108">
        <f t="shared" ca="1" si="80"/>
        <v>0</v>
      </c>
      <c r="AA219" s="108">
        <f t="shared" ca="1" si="81"/>
        <v>0</v>
      </c>
      <c r="AB219" s="108">
        <f t="shared" ca="1" si="82"/>
        <v>0</v>
      </c>
      <c r="AC219" s="25">
        <f t="shared" ca="1" si="83"/>
        <v>0</v>
      </c>
    </row>
    <row r="220" spans="1:29" ht="14.1" hidden="1" customHeight="1" thickBot="1" x14ac:dyDescent="0.25">
      <c r="A220" s="3">
        <f t="shared" si="67"/>
        <v>2021</v>
      </c>
      <c r="B220" s="3" t="str">
        <f t="shared" si="84"/>
        <v>07 červenec</v>
      </c>
      <c r="C220" s="4" t="str">
        <f t="shared" si="68"/>
        <v>červenec</v>
      </c>
      <c r="D220" s="10">
        <f t="shared" ca="1" si="69"/>
        <v>0</v>
      </c>
      <c r="E220" s="10" t="str">
        <f t="shared" si="70"/>
        <v>pondělí</v>
      </c>
      <c r="F220" s="42" t="str">
        <f ca="1">IF(COUNTIF(List1!$U$4:$AF$16,$G220),"Svátek",TEXT($G220,"dddd"))</f>
        <v>pondělí</v>
      </c>
      <c r="G220" s="19">
        <v>44403</v>
      </c>
      <c r="H220" s="49"/>
      <c r="I220" s="50"/>
      <c r="J220" s="49"/>
      <c r="K220" s="50"/>
      <c r="L220" s="21">
        <f t="shared" si="71"/>
        <v>0</v>
      </c>
      <c r="M220" s="22">
        <f t="shared" si="66"/>
        <v>0</v>
      </c>
      <c r="N220" s="98"/>
      <c r="O220" s="101" t="str">
        <f t="shared" ca="1" si="85"/>
        <v/>
      </c>
      <c r="P220" s="41" t="str">
        <f t="shared" si="86"/>
        <v xml:space="preserve"> </v>
      </c>
      <c r="Q220" s="41" t="str">
        <f>IF(MONTH(G221)-MONTH(G220)&lt;&gt;0,SUBTOTAL(109,$P$14:$P$3665)," ")</f>
        <v xml:space="preserve"> </v>
      </c>
      <c r="R220" s="108">
        <f t="shared" ca="1" si="72"/>
        <v>0</v>
      </c>
      <c r="S220" s="25">
        <f t="shared" ca="1" si="73"/>
        <v>0</v>
      </c>
      <c r="T220" s="108">
        <f t="shared" ca="1" si="74"/>
        <v>0</v>
      </c>
      <c r="U220" s="163">
        <f t="shared" ca="1" si="75"/>
        <v>0</v>
      </c>
      <c r="V220" s="25">
        <f t="shared" ca="1" si="76"/>
        <v>0</v>
      </c>
      <c r="W220" s="25">
        <f t="shared" ca="1" si="77"/>
        <v>0</v>
      </c>
      <c r="X220" s="108">
        <f t="shared" ca="1" si="78"/>
        <v>0</v>
      </c>
      <c r="Y220" s="108">
        <f t="shared" ca="1" si="79"/>
        <v>0</v>
      </c>
      <c r="Z220" s="108">
        <f t="shared" ca="1" si="80"/>
        <v>0</v>
      </c>
      <c r="AA220" s="108">
        <f t="shared" ca="1" si="81"/>
        <v>0</v>
      </c>
      <c r="AB220" s="108">
        <f t="shared" ca="1" si="82"/>
        <v>0</v>
      </c>
      <c r="AC220" s="25">
        <f t="shared" ca="1" si="83"/>
        <v>0</v>
      </c>
    </row>
    <row r="221" spans="1:29" ht="14.1" hidden="1" customHeight="1" thickBot="1" x14ac:dyDescent="0.25">
      <c r="A221" s="3">
        <f t="shared" si="67"/>
        <v>2021</v>
      </c>
      <c r="B221" s="3" t="str">
        <f t="shared" si="84"/>
        <v>07 červenec</v>
      </c>
      <c r="C221" s="4" t="str">
        <f t="shared" si="68"/>
        <v>červenec</v>
      </c>
      <c r="D221" s="10">
        <f t="shared" ca="1" si="69"/>
        <v>0</v>
      </c>
      <c r="E221" s="10" t="str">
        <f t="shared" si="70"/>
        <v>úterý</v>
      </c>
      <c r="F221" s="42" t="str">
        <f ca="1">IF(COUNTIF(List1!$U$4:$AF$16,$G221),"Svátek",TEXT($G221,"dddd"))</f>
        <v>úterý</v>
      </c>
      <c r="G221" s="19">
        <v>44404</v>
      </c>
      <c r="H221" s="49"/>
      <c r="I221" s="50"/>
      <c r="J221" s="49"/>
      <c r="K221" s="50"/>
      <c r="L221" s="21">
        <f t="shared" si="71"/>
        <v>0</v>
      </c>
      <c r="M221" s="22">
        <f t="shared" si="66"/>
        <v>0</v>
      </c>
      <c r="N221" s="98"/>
      <c r="O221" s="101" t="str">
        <f t="shared" ca="1" si="85"/>
        <v/>
      </c>
      <c r="P221" s="41" t="str">
        <f t="shared" si="86"/>
        <v xml:space="preserve"> </v>
      </c>
      <c r="Q221" s="41" t="str">
        <f>IF(MONTH(G222)-MONTH(G221)&lt;&gt;0,SUBTOTAL(109,$P$14:$P$3665)," ")</f>
        <v xml:space="preserve"> </v>
      </c>
      <c r="R221" s="108">
        <f t="shared" ca="1" si="72"/>
        <v>0</v>
      </c>
      <c r="S221" s="25">
        <f t="shared" ca="1" si="73"/>
        <v>0</v>
      </c>
      <c r="T221" s="108">
        <f t="shared" ca="1" si="74"/>
        <v>0</v>
      </c>
      <c r="U221" s="163">
        <f t="shared" ca="1" si="75"/>
        <v>0</v>
      </c>
      <c r="V221" s="25">
        <f t="shared" ca="1" si="76"/>
        <v>0</v>
      </c>
      <c r="W221" s="25">
        <f t="shared" ca="1" si="77"/>
        <v>0</v>
      </c>
      <c r="X221" s="108">
        <f t="shared" ca="1" si="78"/>
        <v>0</v>
      </c>
      <c r="Y221" s="108">
        <f t="shared" ca="1" si="79"/>
        <v>0</v>
      </c>
      <c r="Z221" s="108">
        <f t="shared" ca="1" si="80"/>
        <v>0</v>
      </c>
      <c r="AA221" s="108">
        <f t="shared" ca="1" si="81"/>
        <v>0</v>
      </c>
      <c r="AB221" s="108">
        <f t="shared" ca="1" si="82"/>
        <v>0</v>
      </c>
      <c r="AC221" s="25">
        <f t="shared" ca="1" si="83"/>
        <v>0</v>
      </c>
    </row>
    <row r="222" spans="1:29" ht="14.1" hidden="1" customHeight="1" thickBot="1" x14ac:dyDescent="0.25">
      <c r="A222" s="3">
        <f t="shared" si="67"/>
        <v>2021</v>
      </c>
      <c r="B222" s="3" t="str">
        <f t="shared" si="84"/>
        <v>07 červenec</v>
      </c>
      <c r="C222" s="4" t="str">
        <f t="shared" si="68"/>
        <v>červenec</v>
      </c>
      <c r="D222" s="10">
        <f t="shared" ca="1" si="69"/>
        <v>0</v>
      </c>
      <c r="E222" s="10" t="str">
        <f t="shared" si="70"/>
        <v>středa</v>
      </c>
      <c r="F222" s="42" t="str">
        <f ca="1">IF(COUNTIF(List1!$U$4:$AF$16,$G222),"Svátek",TEXT($G222,"dddd"))</f>
        <v>středa</v>
      </c>
      <c r="G222" s="19">
        <v>44405</v>
      </c>
      <c r="H222" s="49"/>
      <c r="I222" s="50"/>
      <c r="J222" s="49"/>
      <c r="K222" s="50"/>
      <c r="L222" s="21">
        <f t="shared" si="71"/>
        <v>0</v>
      </c>
      <c r="M222" s="22">
        <f t="shared" si="66"/>
        <v>0</v>
      </c>
      <c r="N222" s="98"/>
      <c r="O222" s="101" t="str">
        <f t="shared" ca="1" si="85"/>
        <v/>
      </c>
      <c r="P222" s="41" t="str">
        <f t="shared" si="86"/>
        <v xml:space="preserve"> </v>
      </c>
      <c r="Q222" s="41" t="str">
        <f>IF(MONTH(G223)-MONTH(G222)&lt;&gt;0,SUBTOTAL(109,$P$14:$P$3665)," ")</f>
        <v xml:space="preserve"> </v>
      </c>
      <c r="R222" s="108">
        <f t="shared" ca="1" si="72"/>
        <v>0</v>
      </c>
      <c r="S222" s="25">
        <f t="shared" ca="1" si="73"/>
        <v>0</v>
      </c>
      <c r="T222" s="108">
        <f t="shared" ca="1" si="74"/>
        <v>0</v>
      </c>
      <c r="U222" s="163">
        <f t="shared" ca="1" si="75"/>
        <v>0</v>
      </c>
      <c r="V222" s="25">
        <f t="shared" ca="1" si="76"/>
        <v>0</v>
      </c>
      <c r="W222" s="25">
        <f t="shared" ca="1" si="77"/>
        <v>0</v>
      </c>
      <c r="X222" s="108">
        <f t="shared" ca="1" si="78"/>
        <v>0</v>
      </c>
      <c r="Y222" s="108">
        <f t="shared" ca="1" si="79"/>
        <v>0</v>
      </c>
      <c r="Z222" s="108">
        <f t="shared" ca="1" si="80"/>
        <v>0</v>
      </c>
      <c r="AA222" s="108">
        <f t="shared" ca="1" si="81"/>
        <v>0</v>
      </c>
      <c r="AB222" s="108">
        <f t="shared" ca="1" si="82"/>
        <v>0</v>
      </c>
      <c r="AC222" s="25">
        <f t="shared" ca="1" si="83"/>
        <v>0</v>
      </c>
    </row>
    <row r="223" spans="1:29" ht="14.1" hidden="1" customHeight="1" thickBot="1" x14ac:dyDescent="0.25">
      <c r="A223" s="3">
        <f t="shared" si="67"/>
        <v>2021</v>
      </c>
      <c r="B223" s="3" t="str">
        <f t="shared" si="84"/>
        <v>07 červenec</v>
      </c>
      <c r="C223" s="4" t="str">
        <f t="shared" si="68"/>
        <v>červenec</v>
      </c>
      <c r="D223" s="10">
        <f t="shared" ca="1" si="69"/>
        <v>0</v>
      </c>
      <c r="E223" s="10" t="str">
        <f t="shared" si="70"/>
        <v>čtvrtek</v>
      </c>
      <c r="F223" s="42" t="str">
        <f ca="1">IF(COUNTIF(List1!$U$4:$AF$16,$G223),"Svátek",TEXT($G223,"dddd"))</f>
        <v>čtvrtek</v>
      </c>
      <c r="G223" s="19">
        <v>44406</v>
      </c>
      <c r="H223" s="49"/>
      <c r="I223" s="50"/>
      <c r="J223" s="49"/>
      <c r="K223" s="50"/>
      <c r="L223" s="21">
        <f t="shared" si="71"/>
        <v>0</v>
      </c>
      <c r="M223" s="22">
        <f t="shared" si="66"/>
        <v>0</v>
      </c>
      <c r="N223" s="98"/>
      <c r="O223" s="101" t="str">
        <f t="shared" ca="1" si="85"/>
        <v/>
      </c>
      <c r="P223" s="41" t="str">
        <f t="shared" si="86"/>
        <v xml:space="preserve"> </v>
      </c>
      <c r="Q223" s="41" t="str">
        <f>IF(MONTH(G224)-MONTH(G223)&lt;&gt;0,SUBTOTAL(109,$P$14:$P$3665)," ")</f>
        <v xml:space="preserve"> </v>
      </c>
      <c r="R223" s="108">
        <f t="shared" ca="1" si="72"/>
        <v>0</v>
      </c>
      <c r="S223" s="25">
        <f t="shared" ca="1" si="73"/>
        <v>0</v>
      </c>
      <c r="T223" s="108">
        <f t="shared" ca="1" si="74"/>
        <v>0</v>
      </c>
      <c r="U223" s="163">
        <f t="shared" ca="1" si="75"/>
        <v>0</v>
      </c>
      <c r="V223" s="25">
        <f t="shared" ca="1" si="76"/>
        <v>0</v>
      </c>
      <c r="W223" s="25">
        <f t="shared" ca="1" si="77"/>
        <v>0</v>
      </c>
      <c r="X223" s="108">
        <f t="shared" ca="1" si="78"/>
        <v>0</v>
      </c>
      <c r="Y223" s="108">
        <f t="shared" ca="1" si="79"/>
        <v>0</v>
      </c>
      <c r="Z223" s="108">
        <f t="shared" ca="1" si="80"/>
        <v>0</v>
      </c>
      <c r="AA223" s="108">
        <f t="shared" ca="1" si="81"/>
        <v>0</v>
      </c>
      <c r="AB223" s="108">
        <f t="shared" ca="1" si="82"/>
        <v>0</v>
      </c>
      <c r="AC223" s="25">
        <f t="shared" ca="1" si="83"/>
        <v>0</v>
      </c>
    </row>
    <row r="224" spans="1:29" ht="14.1" hidden="1" customHeight="1" thickBot="1" x14ac:dyDescent="0.25">
      <c r="A224" s="3">
        <f t="shared" si="67"/>
        <v>2021</v>
      </c>
      <c r="B224" s="3" t="str">
        <f t="shared" si="84"/>
        <v>07 červenec</v>
      </c>
      <c r="C224" s="4" t="str">
        <f t="shared" si="68"/>
        <v>červenec</v>
      </c>
      <c r="D224" s="10">
        <f t="shared" ca="1" si="69"/>
        <v>0</v>
      </c>
      <c r="E224" s="10" t="str">
        <f t="shared" si="70"/>
        <v>pátek</v>
      </c>
      <c r="F224" s="42" t="str">
        <f ca="1">IF(COUNTIF(List1!$U$4:$AF$16,$G224),"Svátek",TEXT($G224,"dddd"))</f>
        <v>pátek</v>
      </c>
      <c r="G224" s="19">
        <v>44407</v>
      </c>
      <c r="H224" s="49"/>
      <c r="I224" s="50"/>
      <c r="J224" s="49"/>
      <c r="K224" s="50"/>
      <c r="L224" s="21">
        <f t="shared" si="71"/>
        <v>0</v>
      </c>
      <c r="M224" s="22">
        <f t="shared" si="66"/>
        <v>0</v>
      </c>
      <c r="N224" s="98"/>
      <c r="O224" s="101" t="str">
        <f t="shared" ca="1" si="85"/>
        <v/>
      </c>
      <c r="P224" s="41" t="str">
        <f t="shared" si="86"/>
        <v xml:space="preserve"> </v>
      </c>
      <c r="Q224" s="41" t="str">
        <f>IF(MONTH(G225)-MONTH(G224)&lt;&gt;0,SUBTOTAL(109,$P$14:$P$3665)," ")</f>
        <v xml:space="preserve"> </v>
      </c>
      <c r="R224" s="108">
        <f t="shared" ca="1" si="72"/>
        <v>0</v>
      </c>
      <c r="S224" s="25">
        <f t="shared" ca="1" si="73"/>
        <v>0</v>
      </c>
      <c r="T224" s="108">
        <f t="shared" ca="1" si="74"/>
        <v>0</v>
      </c>
      <c r="U224" s="163">
        <f t="shared" ca="1" si="75"/>
        <v>0</v>
      </c>
      <c r="V224" s="25">
        <f t="shared" ca="1" si="76"/>
        <v>0</v>
      </c>
      <c r="W224" s="25">
        <f t="shared" ca="1" si="77"/>
        <v>0</v>
      </c>
      <c r="X224" s="108">
        <f t="shared" ca="1" si="78"/>
        <v>0</v>
      </c>
      <c r="Y224" s="108">
        <f t="shared" ca="1" si="79"/>
        <v>0</v>
      </c>
      <c r="Z224" s="108">
        <f t="shared" ca="1" si="80"/>
        <v>0</v>
      </c>
      <c r="AA224" s="108">
        <f t="shared" ca="1" si="81"/>
        <v>0</v>
      </c>
      <c r="AB224" s="108">
        <f t="shared" ca="1" si="82"/>
        <v>0</v>
      </c>
      <c r="AC224" s="25">
        <f t="shared" ca="1" si="83"/>
        <v>0</v>
      </c>
    </row>
    <row r="225" spans="1:29" ht="14.1" hidden="1" customHeight="1" thickBot="1" x14ac:dyDescent="0.25">
      <c r="A225" s="3">
        <f t="shared" si="67"/>
        <v>2021</v>
      </c>
      <c r="B225" s="3" t="str">
        <f t="shared" si="84"/>
        <v>07 červenec</v>
      </c>
      <c r="C225" s="4" t="str">
        <f t="shared" si="68"/>
        <v>červenec</v>
      </c>
      <c r="D225" s="10">
        <f t="shared" ca="1" si="69"/>
        <v>0</v>
      </c>
      <c r="E225" s="10" t="str">
        <f t="shared" si="70"/>
        <v>sobota</v>
      </c>
      <c r="F225" s="42" t="str">
        <f ca="1">IF(COUNTIF(List1!$U$4:$AF$16,$G225),"Svátek",TEXT($G225,"dddd"))</f>
        <v>sobota</v>
      </c>
      <c r="G225" s="19">
        <v>44408</v>
      </c>
      <c r="H225" s="49"/>
      <c r="I225" s="50"/>
      <c r="J225" s="49"/>
      <c r="K225" s="50"/>
      <c r="L225" s="21">
        <f t="shared" si="71"/>
        <v>0</v>
      </c>
      <c r="M225" s="22">
        <f t="shared" si="66"/>
        <v>0</v>
      </c>
      <c r="N225" s="98"/>
      <c r="O225" s="101" t="str">
        <f t="shared" ca="1" si="85"/>
        <v/>
      </c>
      <c r="P225" s="41">
        <f t="shared" si="86"/>
        <v>0</v>
      </c>
      <c r="Q225" s="41">
        <f>IF(MONTH(G226)-MONTH(G225)&lt;&gt;0,SUBTOTAL(109,$P$14:$P$3665)," ")</f>
        <v>0</v>
      </c>
      <c r="R225" s="108">
        <f t="shared" ca="1" si="72"/>
        <v>0</v>
      </c>
      <c r="S225" s="25">
        <f t="shared" ca="1" si="73"/>
        <v>0</v>
      </c>
      <c r="T225" s="108">
        <f t="shared" ca="1" si="74"/>
        <v>0</v>
      </c>
      <c r="U225" s="163">
        <f t="shared" ca="1" si="75"/>
        <v>0</v>
      </c>
      <c r="V225" s="25">
        <f t="shared" ca="1" si="76"/>
        <v>0</v>
      </c>
      <c r="W225" s="25">
        <f t="shared" ca="1" si="77"/>
        <v>0</v>
      </c>
      <c r="X225" s="108">
        <f t="shared" ca="1" si="78"/>
        <v>0</v>
      </c>
      <c r="Y225" s="108">
        <f t="shared" ca="1" si="79"/>
        <v>0</v>
      </c>
      <c r="Z225" s="108">
        <f t="shared" ca="1" si="80"/>
        <v>0</v>
      </c>
      <c r="AA225" s="108">
        <f t="shared" ca="1" si="81"/>
        <v>0</v>
      </c>
      <c r="AB225" s="108">
        <f t="shared" ca="1" si="82"/>
        <v>0</v>
      </c>
      <c r="AC225" s="25">
        <f t="shared" ca="1" si="83"/>
        <v>0</v>
      </c>
    </row>
    <row r="226" spans="1:29" ht="14.1" hidden="1" customHeight="1" thickBot="1" x14ac:dyDescent="0.25">
      <c r="A226" s="3">
        <f t="shared" si="67"/>
        <v>2021</v>
      </c>
      <c r="B226" s="3" t="str">
        <f t="shared" si="84"/>
        <v>08 srpen</v>
      </c>
      <c r="C226" s="4" t="str">
        <f t="shared" si="68"/>
        <v>srpen</v>
      </c>
      <c r="D226" s="10">
        <f t="shared" ca="1" si="69"/>
        <v>0</v>
      </c>
      <c r="E226" s="10" t="str">
        <f t="shared" si="70"/>
        <v>neděle</v>
      </c>
      <c r="F226" s="42" t="str">
        <f ca="1">IF(COUNTIF(List1!$U$4:$AF$16,$G226),"Svátek",TEXT($G226,"dddd"))</f>
        <v>neděle</v>
      </c>
      <c r="G226" s="19">
        <v>44409</v>
      </c>
      <c r="H226" s="49"/>
      <c r="I226" s="50"/>
      <c r="J226" s="49"/>
      <c r="K226" s="50"/>
      <c r="L226" s="21">
        <f t="shared" si="71"/>
        <v>0</v>
      </c>
      <c r="M226" s="22">
        <f t="shared" si="66"/>
        <v>0</v>
      </c>
      <c r="N226" s="98"/>
      <c r="O226" s="101" t="str">
        <f t="shared" ca="1" si="85"/>
        <v/>
      </c>
      <c r="P226" s="41">
        <f t="shared" si="86"/>
        <v>0</v>
      </c>
      <c r="Q226" s="41" t="str">
        <f>IF(MONTH(G227)-MONTH(G226)&lt;&gt;0,SUBTOTAL(109,$P$14:$P$3665)," ")</f>
        <v xml:space="preserve"> </v>
      </c>
      <c r="R226" s="108">
        <f t="shared" ca="1" si="72"/>
        <v>0</v>
      </c>
      <c r="S226" s="25">
        <f t="shared" ca="1" si="73"/>
        <v>0</v>
      </c>
      <c r="T226" s="108">
        <f t="shared" ca="1" si="74"/>
        <v>0</v>
      </c>
      <c r="U226" s="163">
        <f t="shared" ca="1" si="75"/>
        <v>0</v>
      </c>
      <c r="V226" s="25">
        <f t="shared" ca="1" si="76"/>
        <v>0</v>
      </c>
      <c r="W226" s="25">
        <f t="shared" ca="1" si="77"/>
        <v>0</v>
      </c>
      <c r="X226" s="108">
        <f t="shared" ca="1" si="78"/>
        <v>0</v>
      </c>
      <c r="Y226" s="108">
        <f t="shared" ca="1" si="79"/>
        <v>0</v>
      </c>
      <c r="Z226" s="108">
        <f t="shared" ca="1" si="80"/>
        <v>0</v>
      </c>
      <c r="AA226" s="108">
        <f t="shared" ca="1" si="81"/>
        <v>0</v>
      </c>
      <c r="AB226" s="108">
        <f t="shared" ca="1" si="82"/>
        <v>0</v>
      </c>
      <c r="AC226" s="25">
        <f t="shared" ca="1" si="83"/>
        <v>0</v>
      </c>
    </row>
    <row r="227" spans="1:29" ht="14.1" hidden="1" customHeight="1" thickBot="1" x14ac:dyDescent="0.25">
      <c r="A227" s="3">
        <f t="shared" si="67"/>
        <v>2021</v>
      </c>
      <c r="B227" s="3" t="str">
        <f t="shared" si="84"/>
        <v>08 srpen</v>
      </c>
      <c r="C227" s="4" t="str">
        <f t="shared" si="68"/>
        <v>srpen</v>
      </c>
      <c r="D227" s="10">
        <f t="shared" ca="1" si="69"/>
        <v>0</v>
      </c>
      <c r="E227" s="10" t="str">
        <f t="shared" si="70"/>
        <v>pondělí</v>
      </c>
      <c r="F227" s="42" t="str">
        <f ca="1">IF(COUNTIF(List1!$U$4:$AF$16,$G227),"Svátek",TEXT($G227,"dddd"))</f>
        <v>pondělí</v>
      </c>
      <c r="G227" s="19">
        <v>44410</v>
      </c>
      <c r="H227" s="49"/>
      <c r="I227" s="50"/>
      <c r="J227" s="49"/>
      <c r="K227" s="50"/>
      <c r="L227" s="21">
        <f t="shared" si="71"/>
        <v>0</v>
      </c>
      <c r="M227" s="22">
        <f t="shared" si="66"/>
        <v>0</v>
      </c>
      <c r="N227" s="98"/>
      <c r="O227" s="101" t="str">
        <f t="shared" ca="1" si="85"/>
        <v/>
      </c>
      <c r="P227" s="41" t="str">
        <f t="shared" si="86"/>
        <v xml:space="preserve"> </v>
      </c>
      <c r="Q227" s="41" t="str">
        <f>IF(MONTH(G228)-MONTH(G227)&lt;&gt;0,SUBTOTAL(109,$P$14:$P$3665)," ")</f>
        <v xml:space="preserve"> </v>
      </c>
      <c r="R227" s="108">
        <f t="shared" ca="1" si="72"/>
        <v>0</v>
      </c>
      <c r="S227" s="25">
        <f t="shared" ca="1" si="73"/>
        <v>0</v>
      </c>
      <c r="T227" s="108">
        <f t="shared" ca="1" si="74"/>
        <v>0</v>
      </c>
      <c r="U227" s="163">
        <f t="shared" ca="1" si="75"/>
        <v>0</v>
      </c>
      <c r="V227" s="25">
        <f t="shared" ca="1" si="76"/>
        <v>0</v>
      </c>
      <c r="W227" s="25">
        <f t="shared" ca="1" si="77"/>
        <v>0</v>
      </c>
      <c r="X227" s="108">
        <f t="shared" ca="1" si="78"/>
        <v>0</v>
      </c>
      <c r="Y227" s="108">
        <f t="shared" ca="1" si="79"/>
        <v>0</v>
      </c>
      <c r="Z227" s="108">
        <f t="shared" ca="1" si="80"/>
        <v>0</v>
      </c>
      <c r="AA227" s="108">
        <f t="shared" ca="1" si="81"/>
        <v>0</v>
      </c>
      <c r="AB227" s="108">
        <f t="shared" ca="1" si="82"/>
        <v>0</v>
      </c>
      <c r="AC227" s="25">
        <f t="shared" ca="1" si="83"/>
        <v>0</v>
      </c>
    </row>
    <row r="228" spans="1:29" ht="14.1" hidden="1" customHeight="1" thickBot="1" x14ac:dyDescent="0.25">
      <c r="A228" s="3">
        <f t="shared" si="67"/>
        <v>2021</v>
      </c>
      <c r="B228" s="3" t="str">
        <f t="shared" si="84"/>
        <v>08 srpen</v>
      </c>
      <c r="C228" s="4" t="str">
        <f t="shared" si="68"/>
        <v>srpen</v>
      </c>
      <c r="D228" s="10">
        <f t="shared" ca="1" si="69"/>
        <v>0</v>
      </c>
      <c r="E228" s="10" t="str">
        <f t="shared" si="70"/>
        <v>úterý</v>
      </c>
      <c r="F228" s="42" t="str">
        <f ca="1">IF(COUNTIF(List1!$U$4:$AF$16,$G228),"Svátek",TEXT($G228,"dddd"))</f>
        <v>úterý</v>
      </c>
      <c r="G228" s="19">
        <v>44411</v>
      </c>
      <c r="H228" s="49"/>
      <c r="I228" s="50"/>
      <c r="J228" s="49"/>
      <c r="K228" s="50"/>
      <c r="L228" s="21">
        <f t="shared" si="71"/>
        <v>0</v>
      </c>
      <c r="M228" s="22">
        <f t="shared" si="66"/>
        <v>0</v>
      </c>
      <c r="N228" s="98"/>
      <c r="O228" s="101" t="str">
        <f t="shared" ca="1" si="85"/>
        <v/>
      </c>
      <c r="P228" s="41" t="str">
        <f t="shared" si="86"/>
        <v xml:space="preserve"> </v>
      </c>
      <c r="Q228" s="41" t="str">
        <f>IF(MONTH(G229)-MONTH(G228)&lt;&gt;0,SUBTOTAL(109,$P$14:$P$3665)," ")</f>
        <v xml:space="preserve"> </v>
      </c>
      <c r="R228" s="108">
        <f t="shared" ca="1" si="72"/>
        <v>0</v>
      </c>
      <c r="S228" s="25">
        <f t="shared" ca="1" si="73"/>
        <v>0</v>
      </c>
      <c r="T228" s="108">
        <f t="shared" ca="1" si="74"/>
        <v>0</v>
      </c>
      <c r="U228" s="163">
        <f t="shared" ca="1" si="75"/>
        <v>0</v>
      </c>
      <c r="V228" s="25">
        <f t="shared" ca="1" si="76"/>
        <v>0</v>
      </c>
      <c r="W228" s="25">
        <f t="shared" ca="1" si="77"/>
        <v>0</v>
      </c>
      <c r="X228" s="108">
        <f t="shared" ca="1" si="78"/>
        <v>0</v>
      </c>
      <c r="Y228" s="108">
        <f t="shared" ca="1" si="79"/>
        <v>0</v>
      </c>
      <c r="Z228" s="108">
        <f t="shared" ca="1" si="80"/>
        <v>0</v>
      </c>
      <c r="AA228" s="108">
        <f t="shared" ca="1" si="81"/>
        <v>0</v>
      </c>
      <c r="AB228" s="108">
        <f t="shared" ca="1" si="82"/>
        <v>0</v>
      </c>
      <c r="AC228" s="25">
        <f t="shared" ca="1" si="83"/>
        <v>0</v>
      </c>
    </row>
    <row r="229" spans="1:29" ht="14.1" hidden="1" customHeight="1" thickBot="1" x14ac:dyDescent="0.25">
      <c r="A229" s="3">
        <f t="shared" si="67"/>
        <v>2021</v>
      </c>
      <c r="B229" s="3" t="str">
        <f t="shared" si="84"/>
        <v>08 srpen</v>
      </c>
      <c r="C229" s="4" t="str">
        <f t="shared" si="68"/>
        <v>srpen</v>
      </c>
      <c r="D229" s="10">
        <f t="shared" ca="1" si="69"/>
        <v>0</v>
      </c>
      <c r="E229" s="10" t="str">
        <f t="shared" si="70"/>
        <v>středa</v>
      </c>
      <c r="F229" s="42" t="str">
        <f ca="1">IF(COUNTIF(List1!$U$4:$AF$16,$G229),"Svátek",TEXT($G229,"dddd"))</f>
        <v>středa</v>
      </c>
      <c r="G229" s="19">
        <v>44412</v>
      </c>
      <c r="H229" s="49"/>
      <c r="I229" s="50"/>
      <c r="J229" s="49"/>
      <c r="K229" s="50"/>
      <c r="L229" s="21">
        <f t="shared" si="71"/>
        <v>0</v>
      </c>
      <c r="M229" s="22">
        <f t="shared" si="66"/>
        <v>0</v>
      </c>
      <c r="N229" s="98"/>
      <c r="O229" s="101" t="str">
        <f t="shared" ca="1" si="85"/>
        <v/>
      </c>
      <c r="P229" s="41" t="str">
        <f t="shared" si="86"/>
        <v xml:space="preserve"> </v>
      </c>
      <c r="Q229" s="41" t="str">
        <f>IF(MONTH(G230)-MONTH(G229)&lt;&gt;0,SUBTOTAL(109,$P$14:$P$3665)," ")</f>
        <v xml:space="preserve"> </v>
      </c>
      <c r="R229" s="108">
        <f t="shared" ca="1" si="72"/>
        <v>0</v>
      </c>
      <c r="S229" s="25">
        <f t="shared" ca="1" si="73"/>
        <v>0</v>
      </c>
      <c r="T229" s="108">
        <f t="shared" ca="1" si="74"/>
        <v>0</v>
      </c>
      <c r="U229" s="163">
        <f t="shared" ca="1" si="75"/>
        <v>0</v>
      </c>
      <c r="V229" s="25">
        <f t="shared" ca="1" si="76"/>
        <v>0</v>
      </c>
      <c r="W229" s="25">
        <f t="shared" ca="1" si="77"/>
        <v>0</v>
      </c>
      <c r="X229" s="108">
        <f t="shared" ca="1" si="78"/>
        <v>0</v>
      </c>
      <c r="Y229" s="108">
        <f t="shared" ca="1" si="79"/>
        <v>0</v>
      </c>
      <c r="Z229" s="108">
        <f t="shared" ca="1" si="80"/>
        <v>0</v>
      </c>
      <c r="AA229" s="108">
        <f t="shared" ca="1" si="81"/>
        <v>0</v>
      </c>
      <c r="AB229" s="108">
        <f t="shared" ca="1" si="82"/>
        <v>0</v>
      </c>
      <c r="AC229" s="25">
        <f t="shared" ca="1" si="83"/>
        <v>0</v>
      </c>
    </row>
    <row r="230" spans="1:29" ht="14.1" hidden="1" customHeight="1" thickBot="1" x14ac:dyDescent="0.25">
      <c r="A230" s="3">
        <f t="shared" si="67"/>
        <v>2021</v>
      </c>
      <c r="B230" s="3" t="str">
        <f t="shared" si="84"/>
        <v>08 srpen</v>
      </c>
      <c r="C230" s="4" t="str">
        <f t="shared" si="68"/>
        <v>srpen</v>
      </c>
      <c r="D230" s="10">
        <f t="shared" ca="1" si="69"/>
        <v>0</v>
      </c>
      <c r="E230" s="10" t="str">
        <f t="shared" si="70"/>
        <v>čtvrtek</v>
      </c>
      <c r="F230" s="42" t="str">
        <f ca="1">IF(COUNTIF(List1!$U$4:$AF$16,$G230),"Svátek",TEXT($G230,"dddd"))</f>
        <v>čtvrtek</v>
      </c>
      <c r="G230" s="19">
        <v>44413</v>
      </c>
      <c r="H230" s="49"/>
      <c r="I230" s="50"/>
      <c r="J230" s="49"/>
      <c r="K230" s="50"/>
      <c r="L230" s="21">
        <f t="shared" si="71"/>
        <v>0</v>
      </c>
      <c r="M230" s="22">
        <f t="shared" ref="M230:M293" si="87">(I230-H230)-(K230-J230)</f>
        <v>0</v>
      </c>
      <c r="N230" s="98"/>
      <c r="O230" s="101" t="str">
        <f t="shared" ref="O230:O293" ca="1" si="88">IF(F230="Svátek","Svátek","")</f>
        <v/>
      </c>
      <c r="P230" s="41" t="str">
        <f t="shared" si="86"/>
        <v xml:space="preserve"> </v>
      </c>
      <c r="Q230" s="41" t="str">
        <f>IF(MONTH(G231)-MONTH(G230)&lt;&gt;0,SUBTOTAL(109,$P$14:$P$3665)," ")</f>
        <v xml:space="preserve"> </v>
      </c>
      <c r="R230" s="108">
        <f t="shared" ca="1" si="72"/>
        <v>0</v>
      </c>
      <c r="S230" s="25">
        <f t="shared" ca="1" si="73"/>
        <v>0</v>
      </c>
      <c r="T230" s="108">
        <f t="shared" ca="1" si="74"/>
        <v>0</v>
      </c>
      <c r="U230" s="163">
        <f t="shared" ca="1" si="75"/>
        <v>0</v>
      </c>
      <c r="V230" s="25">
        <f t="shared" ca="1" si="76"/>
        <v>0</v>
      </c>
      <c r="W230" s="25">
        <f t="shared" ca="1" si="77"/>
        <v>0</v>
      </c>
      <c r="X230" s="108">
        <f t="shared" ca="1" si="78"/>
        <v>0</v>
      </c>
      <c r="Y230" s="108">
        <f t="shared" ca="1" si="79"/>
        <v>0</v>
      </c>
      <c r="Z230" s="108">
        <f t="shared" ca="1" si="80"/>
        <v>0</v>
      </c>
      <c r="AA230" s="108">
        <f t="shared" ca="1" si="81"/>
        <v>0</v>
      </c>
      <c r="AB230" s="108">
        <f t="shared" ca="1" si="82"/>
        <v>0</v>
      </c>
      <c r="AC230" s="25">
        <f t="shared" ca="1" si="83"/>
        <v>0</v>
      </c>
    </row>
    <row r="231" spans="1:29" ht="14.1" hidden="1" customHeight="1" thickBot="1" x14ac:dyDescent="0.25">
      <c r="A231" s="3">
        <f t="shared" ref="A231:A294" si="89">YEAR(G231)</f>
        <v>2021</v>
      </c>
      <c r="B231" s="3" t="str">
        <f t="shared" si="84"/>
        <v>08 srpen</v>
      </c>
      <c r="C231" s="4" t="str">
        <f t="shared" ref="C231:C294" si="90">TEXT(G231,"mmmm")</f>
        <v>srpen</v>
      </c>
      <c r="D231" s="10">
        <f t="shared" ref="D231:D294" ca="1" si="91">IF(F231="Svátek",1,0)</f>
        <v>0</v>
      </c>
      <c r="E231" s="10" t="str">
        <f t="shared" ref="E231:E294" si="92">TEXT($G231,"dddd")</f>
        <v>pátek</v>
      </c>
      <c r="F231" s="42" t="str">
        <f ca="1">IF(COUNTIF(List1!$U$4:$AF$16,$G231),"Svátek",TEXT($G231,"dddd"))</f>
        <v>pátek</v>
      </c>
      <c r="G231" s="19">
        <v>44414</v>
      </c>
      <c r="H231" s="49"/>
      <c r="I231" s="50"/>
      <c r="J231" s="49"/>
      <c r="K231" s="50"/>
      <c r="L231" s="21">
        <f t="shared" ref="L231:L294" si="93">(I231-H231)-(K231-J231)</f>
        <v>0</v>
      </c>
      <c r="M231" s="22">
        <f t="shared" si="87"/>
        <v>0</v>
      </c>
      <c r="N231" s="98"/>
      <c r="O231" s="101" t="str">
        <f t="shared" ca="1" si="88"/>
        <v/>
      </c>
      <c r="P231" s="41" t="str">
        <f t="shared" si="86"/>
        <v xml:space="preserve"> </v>
      </c>
      <c r="Q231" s="41" t="str">
        <f>IF(MONTH(G232)-MONTH(G231)&lt;&gt;0,SUBTOTAL(109,$P$14:$P$3665)," ")</f>
        <v xml:space="preserve"> </v>
      </c>
      <c r="R231" s="108">
        <f t="shared" ref="R231:R294" ca="1" si="94">IF(AND(IF(O231="PC",1,0),OR((E231="pondělí"),E231="úterý",E231="středa",E231="čtvrtek",E231="pátek")),IF($R$3-L231&gt;0,$R$3-L231,0),0)</f>
        <v>0</v>
      </c>
      <c r="S231" s="25">
        <f t="shared" ref="S231:S294" ca="1" si="95">IF(AND(IF(F231="Svátek",1,0),OR(E231="pondělí",E231="úterý",E231="středa",E231="čtvrtek",E231="pátek"),IF(OR(O231="SC",O231="ŘD",O231="NV",O231="N",O231="OČR",O231="P",O231="O"),FALSE,TRUE)),1,0)</f>
        <v>0</v>
      </c>
      <c r="T231" s="108">
        <f t="shared" ref="T231:T294" ca="1" si="96">IF(AND(IF(O231="PMP",1,0),OR((E231="pondělí"),E231="úterý",E231="středa",E231="čtvrtek",E231="pátek")),IF($R$3-L231&gt;0,$R$3-L231,0),0)</f>
        <v>0</v>
      </c>
      <c r="U231" s="163">
        <f t="shared" ref="U231:U294" ca="1" si="97">IF(AND(IF(O231="1/2D",1,0),OR((E231="pondělí"),E231="úterý",E231="středa",E231="čtvrtek",E231="pátek")),1,0)</f>
        <v>0</v>
      </c>
      <c r="V231" s="25">
        <f t="shared" ref="V231:V294" ca="1" si="98">IF(AND(IF(O231="D",1,0),OR((E231="pondělí"),E231="úterý",E231="středa",E231="čtvrtek",E231="pátek")),1,0)</f>
        <v>0</v>
      </c>
      <c r="W231" s="25">
        <f t="shared" ref="W231:W294" ca="1" si="99">IF(AND(IF(O231="PN",1,0),OR((E231="pondělí"),E231="úterý",E231="středa",E231="čtvrtek",E231="pátek")),1,0)</f>
        <v>0</v>
      </c>
      <c r="X231" s="108">
        <f t="shared" ref="X231:X294" ca="1" si="100">IF(AND(IF(O231="NV",1,0),OR((E231="pondělí"),E231="úterý",E231="středa",E231="čtvrtek",E231="pátek")),IF($R$3-L231&gt;0,$R$3-L231,0),0)</f>
        <v>0</v>
      </c>
      <c r="Y231" s="108">
        <f t="shared" ref="Y231:Y294" ca="1" si="101">IF(AND(IF(O231="OČR",1,0),OR((E231="pondělí"),E231="úterý",E231="středa",E231="čtvrtek",E231="pátek")),IF($R$3-L231&gt;0,$R$3-L231,0),0)</f>
        <v>0</v>
      </c>
      <c r="Z231" s="108">
        <f t="shared" ref="Z231:Z294" ca="1" si="102">IF(AND(IF(O231="P",1,0),OR((E231="pondělí"),E231="úterý",E231="středa",E231="čtvrtek",E231="pátek")),IF($R$3-L231&gt;0,$R$3-L231,0),0)</f>
        <v>0</v>
      </c>
      <c r="AA231" s="108">
        <f t="shared" ref="AA231:AA294" ca="1" si="103">IF(AND(IF(O231="O",1,0),OR((E231="pondělí"),E231="úterý",E231="středa",E231="čtvrtek",E231="pátek")),IF($R$3-L231&gt;0,$R$3-L231,0),0)</f>
        <v>0</v>
      </c>
      <c r="AB231" s="108">
        <f t="shared" ref="AB231:AB294" ca="1" si="104">IF(AND(IF(O231="PZ",1,0),OR((E231="pondělí"),E231="úterý",E231="středa",E231="čtvrtek",E231="pátek")),IF($R$3-L231&gt;0,$R$3-L231,0),0)</f>
        <v>0</v>
      </c>
      <c r="AC231" s="25">
        <f t="shared" ref="AC231:AC294" ca="1" si="105">IF(AND(IF(F231="Svátek",1,0),OR(E231="pondělí",E231="úterý",E231="středa",E231="čtvrtek",E231="pátek")),1,0)</f>
        <v>0</v>
      </c>
    </row>
    <row r="232" spans="1:29" ht="14.1" hidden="1" customHeight="1" thickBot="1" x14ac:dyDescent="0.25">
      <c r="A232" s="3">
        <f t="shared" si="89"/>
        <v>2021</v>
      </c>
      <c r="B232" s="3" t="str">
        <f t="shared" ref="B232:B295" si="106">IF(C232="leden","01 leden",IF(C232="únor","02 únor",IF(C232="březen","03 březen",IF(C232="duben","04 duben",IF(C232="květen","05 květen",IF(C232="červen","06 červen",IF(C232="červenec","07 červenec",IF(C232="srpen","08 srpen",IF(C232="září","09 září",IF(C232="říjen","10 říjen",IF(C232="listopad","11 listopad",IF(C232="prosinec","12 prosinec",0))))))))))))</f>
        <v>08 srpen</v>
      </c>
      <c r="C232" s="4" t="str">
        <f t="shared" si="90"/>
        <v>srpen</v>
      </c>
      <c r="D232" s="10">
        <f t="shared" ca="1" si="91"/>
        <v>0</v>
      </c>
      <c r="E232" s="10" t="str">
        <f t="shared" si="92"/>
        <v>sobota</v>
      </c>
      <c r="F232" s="42" t="str">
        <f ca="1">IF(COUNTIF(List1!$U$4:$AF$16,$G232),"Svátek",TEXT($G232,"dddd"))</f>
        <v>sobota</v>
      </c>
      <c r="G232" s="19">
        <v>44415</v>
      </c>
      <c r="H232" s="49"/>
      <c r="I232" s="50"/>
      <c r="J232" s="49"/>
      <c r="K232" s="50"/>
      <c r="L232" s="21">
        <f t="shared" si="93"/>
        <v>0</v>
      </c>
      <c r="M232" s="22">
        <f t="shared" si="87"/>
        <v>0</v>
      </c>
      <c r="N232" s="98"/>
      <c r="O232" s="101" t="str">
        <f t="shared" ca="1" si="88"/>
        <v/>
      </c>
      <c r="P232" s="41" t="str">
        <f t="shared" si="86"/>
        <v xml:space="preserve"> </v>
      </c>
      <c r="Q232" s="41" t="str">
        <f>IF(MONTH(G233)-MONTH(G232)&lt;&gt;0,SUBTOTAL(109,$P$14:$P$3665)," ")</f>
        <v xml:space="preserve"> </v>
      </c>
      <c r="R232" s="108">
        <f t="shared" ca="1" si="94"/>
        <v>0</v>
      </c>
      <c r="S232" s="25">
        <f t="shared" ca="1" si="95"/>
        <v>0</v>
      </c>
      <c r="T232" s="108">
        <f t="shared" ca="1" si="96"/>
        <v>0</v>
      </c>
      <c r="U232" s="163">
        <f t="shared" ca="1" si="97"/>
        <v>0</v>
      </c>
      <c r="V232" s="25">
        <f t="shared" ca="1" si="98"/>
        <v>0</v>
      </c>
      <c r="W232" s="25">
        <f t="shared" ca="1" si="99"/>
        <v>0</v>
      </c>
      <c r="X232" s="108">
        <f t="shared" ca="1" si="100"/>
        <v>0</v>
      </c>
      <c r="Y232" s="108">
        <f t="shared" ca="1" si="101"/>
        <v>0</v>
      </c>
      <c r="Z232" s="108">
        <f t="shared" ca="1" si="102"/>
        <v>0</v>
      </c>
      <c r="AA232" s="108">
        <f t="shared" ca="1" si="103"/>
        <v>0</v>
      </c>
      <c r="AB232" s="108">
        <f t="shared" ca="1" si="104"/>
        <v>0</v>
      </c>
      <c r="AC232" s="25">
        <f t="shared" ca="1" si="105"/>
        <v>0</v>
      </c>
    </row>
    <row r="233" spans="1:29" ht="14.1" hidden="1" customHeight="1" thickBot="1" x14ac:dyDescent="0.25">
      <c r="A233" s="3">
        <f t="shared" si="89"/>
        <v>2021</v>
      </c>
      <c r="B233" s="3" t="str">
        <f t="shared" si="106"/>
        <v>08 srpen</v>
      </c>
      <c r="C233" s="4" t="str">
        <f t="shared" si="90"/>
        <v>srpen</v>
      </c>
      <c r="D233" s="10">
        <f t="shared" ca="1" si="91"/>
        <v>0</v>
      </c>
      <c r="E233" s="10" t="str">
        <f t="shared" si="92"/>
        <v>neděle</v>
      </c>
      <c r="F233" s="42" t="str">
        <f ca="1">IF(COUNTIF(List1!$U$4:$AF$16,$G233),"Svátek",TEXT($G233,"dddd"))</f>
        <v>neděle</v>
      </c>
      <c r="G233" s="19">
        <v>44416</v>
      </c>
      <c r="H233" s="49"/>
      <c r="I233" s="50"/>
      <c r="J233" s="49"/>
      <c r="K233" s="50"/>
      <c r="L233" s="21">
        <f t="shared" si="93"/>
        <v>0</v>
      </c>
      <c r="M233" s="22">
        <f t="shared" si="87"/>
        <v>0</v>
      </c>
      <c r="N233" s="98"/>
      <c r="O233" s="101" t="str">
        <f t="shared" ca="1" si="88"/>
        <v/>
      </c>
      <c r="P233" s="41">
        <f t="shared" si="86"/>
        <v>0</v>
      </c>
      <c r="Q233" s="41" t="str">
        <f>IF(MONTH(G234)-MONTH(G233)&lt;&gt;0,SUBTOTAL(109,$P$14:$P$3665)," ")</f>
        <v xml:space="preserve"> </v>
      </c>
      <c r="R233" s="108">
        <f t="shared" ca="1" si="94"/>
        <v>0</v>
      </c>
      <c r="S233" s="25">
        <f t="shared" ca="1" si="95"/>
        <v>0</v>
      </c>
      <c r="T233" s="108">
        <f t="shared" ca="1" si="96"/>
        <v>0</v>
      </c>
      <c r="U233" s="163">
        <f t="shared" ca="1" si="97"/>
        <v>0</v>
      </c>
      <c r="V233" s="25">
        <f t="shared" ca="1" si="98"/>
        <v>0</v>
      </c>
      <c r="W233" s="25">
        <f t="shared" ca="1" si="99"/>
        <v>0</v>
      </c>
      <c r="X233" s="108">
        <f t="shared" ca="1" si="100"/>
        <v>0</v>
      </c>
      <c r="Y233" s="108">
        <f t="shared" ca="1" si="101"/>
        <v>0</v>
      </c>
      <c r="Z233" s="108">
        <f t="shared" ca="1" si="102"/>
        <v>0</v>
      </c>
      <c r="AA233" s="108">
        <f t="shared" ca="1" si="103"/>
        <v>0</v>
      </c>
      <c r="AB233" s="108">
        <f t="shared" ca="1" si="104"/>
        <v>0</v>
      </c>
      <c r="AC233" s="25">
        <f t="shared" ca="1" si="105"/>
        <v>0</v>
      </c>
    </row>
    <row r="234" spans="1:29" ht="14.1" hidden="1" customHeight="1" thickBot="1" x14ac:dyDescent="0.25">
      <c r="A234" s="3">
        <f t="shared" si="89"/>
        <v>2021</v>
      </c>
      <c r="B234" s="3" t="str">
        <f t="shared" si="106"/>
        <v>08 srpen</v>
      </c>
      <c r="C234" s="4" t="str">
        <f t="shared" si="90"/>
        <v>srpen</v>
      </c>
      <c r="D234" s="10">
        <f t="shared" ca="1" si="91"/>
        <v>0</v>
      </c>
      <c r="E234" s="10" t="str">
        <f t="shared" si="92"/>
        <v>pondělí</v>
      </c>
      <c r="F234" s="42" t="str">
        <f ca="1">IF(COUNTIF(List1!$U$4:$AF$16,$G234),"Svátek",TEXT($G234,"dddd"))</f>
        <v>pondělí</v>
      </c>
      <c r="G234" s="19">
        <v>44417</v>
      </c>
      <c r="H234" s="49"/>
      <c r="I234" s="50"/>
      <c r="J234" s="49"/>
      <c r="K234" s="50"/>
      <c r="L234" s="21">
        <f t="shared" si="93"/>
        <v>0</v>
      </c>
      <c r="M234" s="22">
        <f t="shared" si="87"/>
        <v>0</v>
      </c>
      <c r="N234" s="98"/>
      <c r="O234" s="101" t="str">
        <f t="shared" ca="1" si="88"/>
        <v/>
      </c>
      <c r="P234" s="41" t="str">
        <f t="shared" si="86"/>
        <v xml:space="preserve"> </v>
      </c>
      <c r="Q234" s="41" t="str">
        <f>IF(MONTH(G235)-MONTH(G234)&lt;&gt;0,SUBTOTAL(109,$P$14:$P$3665)," ")</f>
        <v xml:space="preserve"> </v>
      </c>
      <c r="R234" s="108">
        <f t="shared" ca="1" si="94"/>
        <v>0</v>
      </c>
      <c r="S234" s="25">
        <f t="shared" ca="1" si="95"/>
        <v>0</v>
      </c>
      <c r="T234" s="108">
        <f t="shared" ca="1" si="96"/>
        <v>0</v>
      </c>
      <c r="U234" s="163">
        <f t="shared" ca="1" si="97"/>
        <v>0</v>
      </c>
      <c r="V234" s="25">
        <f t="shared" ca="1" si="98"/>
        <v>0</v>
      </c>
      <c r="W234" s="25">
        <f t="shared" ca="1" si="99"/>
        <v>0</v>
      </c>
      <c r="X234" s="108">
        <f t="shared" ca="1" si="100"/>
        <v>0</v>
      </c>
      <c r="Y234" s="108">
        <f t="shared" ca="1" si="101"/>
        <v>0</v>
      </c>
      <c r="Z234" s="108">
        <f t="shared" ca="1" si="102"/>
        <v>0</v>
      </c>
      <c r="AA234" s="108">
        <f t="shared" ca="1" si="103"/>
        <v>0</v>
      </c>
      <c r="AB234" s="108">
        <f t="shared" ca="1" si="104"/>
        <v>0</v>
      </c>
      <c r="AC234" s="25">
        <f t="shared" ca="1" si="105"/>
        <v>0</v>
      </c>
    </row>
    <row r="235" spans="1:29" ht="14.1" hidden="1" customHeight="1" thickBot="1" x14ac:dyDescent="0.25">
      <c r="A235" s="3">
        <f t="shared" si="89"/>
        <v>2021</v>
      </c>
      <c r="B235" s="3" t="str">
        <f t="shared" si="106"/>
        <v>08 srpen</v>
      </c>
      <c r="C235" s="4" t="str">
        <f t="shared" si="90"/>
        <v>srpen</v>
      </c>
      <c r="D235" s="10">
        <f t="shared" ca="1" si="91"/>
        <v>0</v>
      </c>
      <c r="E235" s="10" t="str">
        <f t="shared" si="92"/>
        <v>úterý</v>
      </c>
      <c r="F235" s="42" t="str">
        <f ca="1">IF(COUNTIF(List1!$U$4:$AF$16,$G235),"Svátek",TEXT($G235,"dddd"))</f>
        <v>úterý</v>
      </c>
      <c r="G235" s="19">
        <v>44418</v>
      </c>
      <c r="H235" s="49"/>
      <c r="I235" s="50"/>
      <c r="J235" s="49"/>
      <c r="K235" s="50"/>
      <c r="L235" s="21">
        <f t="shared" si="93"/>
        <v>0</v>
      </c>
      <c r="M235" s="22">
        <f t="shared" si="87"/>
        <v>0</v>
      </c>
      <c r="N235" s="98"/>
      <c r="O235" s="101" t="str">
        <f t="shared" ca="1" si="88"/>
        <v/>
      </c>
      <c r="P235" s="41" t="str">
        <f t="shared" si="86"/>
        <v xml:space="preserve"> </v>
      </c>
      <c r="Q235" s="41" t="str">
        <f>IF(MONTH(G236)-MONTH(G235)&lt;&gt;0,SUBTOTAL(109,$P$14:$P$3665)," ")</f>
        <v xml:space="preserve"> </v>
      </c>
      <c r="R235" s="108">
        <f t="shared" ca="1" si="94"/>
        <v>0</v>
      </c>
      <c r="S235" s="25">
        <f t="shared" ca="1" si="95"/>
        <v>0</v>
      </c>
      <c r="T235" s="108">
        <f t="shared" ca="1" si="96"/>
        <v>0</v>
      </c>
      <c r="U235" s="163">
        <f t="shared" ca="1" si="97"/>
        <v>0</v>
      </c>
      <c r="V235" s="25">
        <f t="shared" ca="1" si="98"/>
        <v>0</v>
      </c>
      <c r="W235" s="25">
        <f t="shared" ca="1" si="99"/>
        <v>0</v>
      </c>
      <c r="X235" s="108">
        <f t="shared" ca="1" si="100"/>
        <v>0</v>
      </c>
      <c r="Y235" s="108">
        <f t="shared" ca="1" si="101"/>
        <v>0</v>
      </c>
      <c r="Z235" s="108">
        <f t="shared" ca="1" si="102"/>
        <v>0</v>
      </c>
      <c r="AA235" s="108">
        <f t="shared" ca="1" si="103"/>
        <v>0</v>
      </c>
      <c r="AB235" s="108">
        <f t="shared" ca="1" si="104"/>
        <v>0</v>
      </c>
      <c r="AC235" s="25">
        <f t="shared" ca="1" si="105"/>
        <v>0</v>
      </c>
    </row>
    <row r="236" spans="1:29" ht="14.1" hidden="1" customHeight="1" thickBot="1" x14ac:dyDescent="0.25">
      <c r="A236" s="3">
        <f t="shared" si="89"/>
        <v>2021</v>
      </c>
      <c r="B236" s="3" t="str">
        <f t="shared" si="106"/>
        <v>08 srpen</v>
      </c>
      <c r="C236" s="4" t="str">
        <f t="shared" si="90"/>
        <v>srpen</v>
      </c>
      <c r="D236" s="10">
        <f t="shared" ca="1" si="91"/>
        <v>0</v>
      </c>
      <c r="E236" s="10" t="str">
        <f t="shared" si="92"/>
        <v>středa</v>
      </c>
      <c r="F236" s="42" t="str">
        <f ca="1">IF(COUNTIF(List1!$U$4:$AF$16,$G236),"Svátek",TEXT($G236,"dddd"))</f>
        <v>středa</v>
      </c>
      <c r="G236" s="19">
        <v>44419</v>
      </c>
      <c r="H236" s="49"/>
      <c r="I236" s="50"/>
      <c r="J236" s="49"/>
      <c r="K236" s="50"/>
      <c r="L236" s="21">
        <f t="shared" si="93"/>
        <v>0</v>
      </c>
      <c r="M236" s="22">
        <f t="shared" si="87"/>
        <v>0</v>
      </c>
      <c r="N236" s="98"/>
      <c r="O236" s="101" t="str">
        <f t="shared" ca="1" si="88"/>
        <v/>
      </c>
      <c r="P236" s="41" t="str">
        <f t="shared" si="86"/>
        <v xml:space="preserve"> </v>
      </c>
      <c r="Q236" s="41" t="str">
        <f>IF(MONTH(G237)-MONTH(G236)&lt;&gt;0,SUBTOTAL(109,$P$14:$P$3665)," ")</f>
        <v xml:space="preserve"> </v>
      </c>
      <c r="R236" s="108">
        <f t="shared" ca="1" si="94"/>
        <v>0</v>
      </c>
      <c r="S236" s="25">
        <f t="shared" ca="1" si="95"/>
        <v>0</v>
      </c>
      <c r="T236" s="108">
        <f t="shared" ca="1" si="96"/>
        <v>0</v>
      </c>
      <c r="U236" s="163">
        <f t="shared" ca="1" si="97"/>
        <v>0</v>
      </c>
      <c r="V236" s="25">
        <f t="shared" ca="1" si="98"/>
        <v>0</v>
      </c>
      <c r="W236" s="25">
        <f t="shared" ca="1" si="99"/>
        <v>0</v>
      </c>
      <c r="X236" s="108">
        <f t="shared" ca="1" si="100"/>
        <v>0</v>
      </c>
      <c r="Y236" s="108">
        <f t="shared" ca="1" si="101"/>
        <v>0</v>
      </c>
      <c r="Z236" s="108">
        <f t="shared" ca="1" si="102"/>
        <v>0</v>
      </c>
      <c r="AA236" s="108">
        <f t="shared" ca="1" si="103"/>
        <v>0</v>
      </c>
      <c r="AB236" s="108">
        <f t="shared" ca="1" si="104"/>
        <v>0</v>
      </c>
      <c r="AC236" s="25">
        <f t="shared" ca="1" si="105"/>
        <v>0</v>
      </c>
    </row>
    <row r="237" spans="1:29" ht="14.1" hidden="1" customHeight="1" thickBot="1" x14ac:dyDescent="0.25">
      <c r="A237" s="3">
        <f t="shared" si="89"/>
        <v>2021</v>
      </c>
      <c r="B237" s="3" t="str">
        <f t="shared" si="106"/>
        <v>08 srpen</v>
      </c>
      <c r="C237" s="4" t="str">
        <f t="shared" si="90"/>
        <v>srpen</v>
      </c>
      <c r="D237" s="10">
        <f t="shared" ca="1" si="91"/>
        <v>0</v>
      </c>
      <c r="E237" s="10" t="str">
        <f t="shared" si="92"/>
        <v>čtvrtek</v>
      </c>
      <c r="F237" s="42" t="str">
        <f ca="1">IF(COUNTIF(List1!$U$4:$AF$16,$G237),"Svátek",TEXT($G237,"dddd"))</f>
        <v>čtvrtek</v>
      </c>
      <c r="G237" s="19">
        <v>44420</v>
      </c>
      <c r="H237" s="49"/>
      <c r="I237" s="50"/>
      <c r="J237" s="49"/>
      <c r="K237" s="50"/>
      <c r="L237" s="21">
        <f t="shared" si="93"/>
        <v>0</v>
      </c>
      <c r="M237" s="22">
        <f t="shared" si="87"/>
        <v>0</v>
      </c>
      <c r="N237" s="98"/>
      <c r="O237" s="101" t="str">
        <f t="shared" ca="1" si="88"/>
        <v/>
      </c>
      <c r="P237" s="41" t="str">
        <f t="shared" si="86"/>
        <v xml:space="preserve"> </v>
      </c>
      <c r="Q237" s="41" t="str">
        <f>IF(MONTH(G238)-MONTH(G237)&lt;&gt;0,SUBTOTAL(109,$P$14:$P$3665)," ")</f>
        <v xml:space="preserve"> </v>
      </c>
      <c r="R237" s="108">
        <f t="shared" ca="1" si="94"/>
        <v>0</v>
      </c>
      <c r="S237" s="25">
        <f t="shared" ca="1" si="95"/>
        <v>0</v>
      </c>
      <c r="T237" s="108">
        <f t="shared" ca="1" si="96"/>
        <v>0</v>
      </c>
      <c r="U237" s="163">
        <f t="shared" ca="1" si="97"/>
        <v>0</v>
      </c>
      <c r="V237" s="25">
        <f t="shared" ca="1" si="98"/>
        <v>0</v>
      </c>
      <c r="W237" s="25">
        <f t="shared" ca="1" si="99"/>
        <v>0</v>
      </c>
      <c r="X237" s="108">
        <f t="shared" ca="1" si="100"/>
        <v>0</v>
      </c>
      <c r="Y237" s="108">
        <f t="shared" ca="1" si="101"/>
        <v>0</v>
      </c>
      <c r="Z237" s="108">
        <f t="shared" ca="1" si="102"/>
        <v>0</v>
      </c>
      <c r="AA237" s="108">
        <f t="shared" ca="1" si="103"/>
        <v>0</v>
      </c>
      <c r="AB237" s="108">
        <f t="shared" ca="1" si="104"/>
        <v>0</v>
      </c>
      <c r="AC237" s="25">
        <f t="shared" ca="1" si="105"/>
        <v>0</v>
      </c>
    </row>
    <row r="238" spans="1:29" ht="14.1" hidden="1" customHeight="1" thickBot="1" x14ac:dyDescent="0.25">
      <c r="A238" s="3">
        <f t="shared" si="89"/>
        <v>2021</v>
      </c>
      <c r="B238" s="3" t="str">
        <f t="shared" si="106"/>
        <v>08 srpen</v>
      </c>
      <c r="C238" s="4" t="str">
        <f t="shared" si="90"/>
        <v>srpen</v>
      </c>
      <c r="D238" s="10">
        <f t="shared" ca="1" si="91"/>
        <v>0</v>
      </c>
      <c r="E238" s="10" t="str">
        <f t="shared" si="92"/>
        <v>pátek</v>
      </c>
      <c r="F238" s="42" t="str">
        <f ca="1">IF(COUNTIF(List1!$U$4:$AF$16,$G238),"Svátek",TEXT($G238,"dddd"))</f>
        <v>pátek</v>
      </c>
      <c r="G238" s="19">
        <v>44421</v>
      </c>
      <c r="H238" s="49"/>
      <c r="I238" s="50"/>
      <c r="J238" s="49"/>
      <c r="K238" s="50"/>
      <c r="L238" s="21">
        <f t="shared" si="93"/>
        <v>0</v>
      </c>
      <c r="M238" s="22">
        <f t="shared" si="87"/>
        <v>0</v>
      </c>
      <c r="N238" s="98"/>
      <c r="O238" s="101" t="str">
        <f t="shared" ca="1" si="88"/>
        <v/>
      </c>
      <c r="P238" s="41" t="str">
        <f t="shared" si="86"/>
        <v xml:space="preserve"> </v>
      </c>
      <c r="Q238" s="41" t="str">
        <f>IF(MONTH(G239)-MONTH(G238)&lt;&gt;0,SUBTOTAL(109,$P$14:$P$3665)," ")</f>
        <v xml:space="preserve"> </v>
      </c>
      <c r="R238" s="108">
        <f t="shared" ca="1" si="94"/>
        <v>0</v>
      </c>
      <c r="S238" s="25">
        <f t="shared" ca="1" si="95"/>
        <v>0</v>
      </c>
      <c r="T238" s="108">
        <f t="shared" ca="1" si="96"/>
        <v>0</v>
      </c>
      <c r="U238" s="163">
        <f t="shared" ca="1" si="97"/>
        <v>0</v>
      </c>
      <c r="V238" s="25">
        <f t="shared" ca="1" si="98"/>
        <v>0</v>
      </c>
      <c r="W238" s="25">
        <f t="shared" ca="1" si="99"/>
        <v>0</v>
      </c>
      <c r="X238" s="108">
        <f t="shared" ca="1" si="100"/>
        <v>0</v>
      </c>
      <c r="Y238" s="108">
        <f t="shared" ca="1" si="101"/>
        <v>0</v>
      </c>
      <c r="Z238" s="108">
        <f t="shared" ca="1" si="102"/>
        <v>0</v>
      </c>
      <c r="AA238" s="108">
        <f t="shared" ca="1" si="103"/>
        <v>0</v>
      </c>
      <c r="AB238" s="108">
        <f t="shared" ca="1" si="104"/>
        <v>0</v>
      </c>
      <c r="AC238" s="25">
        <f t="shared" ca="1" si="105"/>
        <v>0</v>
      </c>
    </row>
    <row r="239" spans="1:29" ht="14.1" hidden="1" customHeight="1" thickBot="1" x14ac:dyDescent="0.25">
      <c r="A239" s="3">
        <f t="shared" si="89"/>
        <v>2021</v>
      </c>
      <c r="B239" s="3" t="str">
        <f t="shared" si="106"/>
        <v>08 srpen</v>
      </c>
      <c r="C239" s="4" t="str">
        <f t="shared" si="90"/>
        <v>srpen</v>
      </c>
      <c r="D239" s="10">
        <f t="shared" ca="1" si="91"/>
        <v>0</v>
      </c>
      <c r="E239" s="10" t="str">
        <f t="shared" si="92"/>
        <v>sobota</v>
      </c>
      <c r="F239" s="42" t="str">
        <f ca="1">IF(COUNTIF(List1!$U$4:$AF$16,$G239),"Svátek",TEXT($G239,"dddd"))</f>
        <v>sobota</v>
      </c>
      <c r="G239" s="19">
        <v>44422</v>
      </c>
      <c r="H239" s="49"/>
      <c r="I239" s="50"/>
      <c r="J239" s="49"/>
      <c r="K239" s="50"/>
      <c r="L239" s="21">
        <f t="shared" si="93"/>
        <v>0</v>
      </c>
      <c r="M239" s="22">
        <f t="shared" si="87"/>
        <v>0</v>
      </c>
      <c r="N239" s="98"/>
      <c r="O239" s="101" t="str">
        <f t="shared" ca="1" si="88"/>
        <v/>
      </c>
      <c r="P239" s="41" t="str">
        <f t="shared" si="86"/>
        <v xml:space="preserve"> </v>
      </c>
      <c r="Q239" s="41" t="str">
        <f>IF(MONTH(G240)-MONTH(G239)&lt;&gt;0,SUBTOTAL(109,$P$14:$P$3665)," ")</f>
        <v xml:space="preserve"> </v>
      </c>
      <c r="R239" s="108">
        <f t="shared" ca="1" si="94"/>
        <v>0</v>
      </c>
      <c r="S239" s="25">
        <f t="shared" ca="1" si="95"/>
        <v>0</v>
      </c>
      <c r="T239" s="108">
        <f t="shared" ca="1" si="96"/>
        <v>0</v>
      </c>
      <c r="U239" s="163">
        <f t="shared" ca="1" si="97"/>
        <v>0</v>
      </c>
      <c r="V239" s="25">
        <f t="shared" ca="1" si="98"/>
        <v>0</v>
      </c>
      <c r="W239" s="25">
        <f t="shared" ca="1" si="99"/>
        <v>0</v>
      </c>
      <c r="X239" s="108">
        <f t="shared" ca="1" si="100"/>
        <v>0</v>
      </c>
      <c r="Y239" s="108">
        <f t="shared" ca="1" si="101"/>
        <v>0</v>
      </c>
      <c r="Z239" s="108">
        <f t="shared" ca="1" si="102"/>
        <v>0</v>
      </c>
      <c r="AA239" s="108">
        <f t="shared" ca="1" si="103"/>
        <v>0</v>
      </c>
      <c r="AB239" s="108">
        <f t="shared" ca="1" si="104"/>
        <v>0</v>
      </c>
      <c r="AC239" s="25">
        <f t="shared" ca="1" si="105"/>
        <v>0</v>
      </c>
    </row>
    <row r="240" spans="1:29" ht="14.1" hidden="1" customHeight="1" thickBot="1" x14ac:dyDescent="0.25">
      <c r="A240" s="3">
        <f t="shared" si="89"/>
        <v>2021</v>
      </c>
      <c r="B240" s="3" t="str">
        <f t="shared" si="106"/>
        <v>08 srpen</v>
      </c>
      <c r="C240" s="4" t="str">
        <f t="shared" si="90"/>
        <v>srpen</v>
      </c>
      <c r="D240" s="10">
        <f t="shared" ca="1" si="91"/>
        <v>0</v>
      </c>
      <c r="E240" s="10" t="str">
        <f t="shared" si="92"/>
        <v>neděle</v>
      </c>
      <c r="F240" s="42" t="str">
        <f ca="1">IF(COUNTIF(List1!$U$4:$AF$16,$G240),"Svátek",TEXT($G240,"dddd"))</f>
        <v>neděle</v>
      </c>
      <c r="G240" s="19">
        <v>44423</v>
      </c>
      <c r="H240" s="49"/>
      <c r="I240" s="50"/>
      <c r="J240" s="49"/>
      <c r="K240" s="50"/>
      <c r="L240" s="21">
        <f t="shared" si="93"/>
        <v>0</v>
      </c>
      <c r="M240" s="22">
        <f t="shared" si="87"/>
        <v>0</v>
      </c>
      <c r="N240" s="98"/>
      <c r="O240" s="101" t="str">
        <f t="shared" ca="1" si="88"/>
        <v/>
      </c>
      <c r="P240" s="41">
        <f t="shared" si="86"/>
        <v>0</v>
      </c>
      <c r="Q240" s="41" t="str">
        <f>IF(MONTH(G241)-MONTH(G240)&lt;&gt;0,SUBTOTAL(109,$P$14:$P$3665)," ")</f>
        <v xml:space="preserve"> </v>
      </c>
      <c r="R240" s="108">
        <f t="shared" ca="1" si="94"/>
        <v>0</v>
      </c>
      <c r="S240" s="25">
        <f t="shared" ca="1" si="95"/>
        <v>0</v>
      </c>
      <c r="T240" s="108">
        <f t="shared" ca="1" si="96"/>
        <v>0</v>
      </c>
      <c r="U240" s="163">
        <f t="shared" ca="1" si="97"/>
        <v>0</v>
      </c>
      <c r="V240" s="25">
        <f t="shared" ca="1" si="98"/>
        <v>0</v>
      </c>
      <c r="W240" s="25">
        <f t="shared" ca="1" si="99"/>
        <v>0</v>
      </c>
      <c r="X240" s="108">
        <f t="shared" ca="1" si="100"/>
        <v>0</v>
      </c>
      <c r="Y240" s="108">
        <f t="shared" ca="1" si="101"/>
        <v>0</v>
      </c>
      <c r="Z240" s="108">
        <f t="shared" ca="1" si="102"/>
        <v>0</v>
      </c>
      <c r="AA240" s="108">
        <f t="shared" ca="1" si="103"/>
        <v>0</v>
      </c>
      <c r="AB240" s="108">
        <f t="shared" ca="1" si="104"/>
        <v>0</v>
      </c>
      <c r="AC240" s="25">
        <f t="shared" ca="1" si="105"/>
        <v>0</v>
      </c>
    </row>
    <row r="241" spans="1:29" ht="14.1" hidden="1" customHeight="1" thickBot="1" x14ac:dyDescent="0.25">
      <c r="A241" s="3">
        <f t="shared" si="89"/>
        <v>2021</v>
      </c>
      <c r="B241" s="3" t="str">
        <f t="shared" si="106"/>
        <v>08 srpen</v>
      </c>
      <c r="C241" s="4" t="str">
        <f t="shared" si="90"/>
        <v>srpen</v>
      </c>
      <c r="D241" s="10">
        <f t="shared" ca="1" si="91"/>
        <v>0</v>
      </c>
      <c r="E241" s="10" t="str">
        <f t="shared" si="92"/>
        <v>pondělí</v>
      </c>
      <c r="F241" s="42" t="str">
        <f ca="1">IF(COUNTIF(List1!$U$4:$AF$16,$G241),"Svátek",TEXT($G241,"dddd"))</f>
        <v>pondělí</v>
      </c>
      <c r="G241" s="19">
        <v>44424</v>
      </c>
      <c r="H241" s="49"/>
      <c r="I241" s="50"/>
      <c r="J241" s="49"/>
      <c r="K241" s="50"/>
      <c r="L241" s="21">
        <f t="shared" si="93"/>
        <v>0</v>
      </c>
      <c r="M241" s="22">
        <f t="shared" si="87"/>
        <v>0</v>
      </c>
      <c r="N241" s="98"/>
      <c r="O241" s="101" t="str">
        <f t="shared" ca="1" si="88"/>
        <v/>
      </c>
      <c r="P241" s="41" t="str">
        <f t="shared" si="86"/>
        <v xml:space="preserve"> </v>
      </c>
      <c r="Q241" s="41" t="str">
        <f>IF(MONTH(G242)-MONTH(G241)&lt;&gt;0,SUBTOTAL(109,$P$14:$P$3665)," ")</f>
        <v xml:space="preserve"> </v>
      </c>
      <c r="R241" s="108">
        <f t="shared" ca="1" si="94"/>
        <v>0</v>
      </c>
      <c r="S241" s="25">
        <f t="shared" ca="1" si="95"/>
        <v>0</v>
      </c>
      <c r="T241" s="108">
        <f t="shared" ca="1" si="96"/>
        <v>0</v>
      </c>
      <c r="U241" s="163">
        <f t="shared" ca="1" si="97"/>
        <v>0</v>
      </c>
      <c r="V241" s="25">
        <f t="shared" ca="1" si="98"/>
        <v>0</v>
      </c>
      <c r="W241" s="25">
        <f t="shared" ca="1" si="99"/>
        <v>0</v>
      </c>
      <c r="X241" s="108">
        <f t="shared" ca="1" si="100"/>
        <v>0</v>
      </c>
      <c r="Y241" s="108">
        <f t="shared" ca="1" si="101"/>
        <v>0</v>
      </c>
      <c r="Z241" s="108">
        <f t="shared" ca="1" si="102"/>
        <v>0</v>
      </c>
      <c r="AA241" s="108">
        <f t="shared" ca="1" si="103"/>
        <v>0</v>
      </c>
      <c r="AB241" s="108">
        <f t="shared" ca="1" si="104"/>
        <v>0</v>
      </c>
      <c r="AC241" s="25">
        <f t="shared" ca="1" si="105"/>
        <v>0</v>
      </c>
    </row>
    <row r="242" spans="1:29" ht="14.1" hidden="1" customHeight="1" thickBot="1" x14ac:dyDescent="0.25">
      <c r="A242" s="3">
        <f t="shared" si="89"/>
        <v>2021</v>
      </c>
      <c r="B242" s="3" t="str">
        <f t="shared" si="106"/>
        <v>08 srpen</v>
      </c>
      <c r="C242" s="4" t="str">
        <f t="shared" si="90"/>
        <v>srpen</v>
      </c>
      <c r="D242" s="10">
        <f t="shared" ca="1" si="91"/>
        <v>0</v>
      </c>
      <c r="E242" s="10" t="str">
        <f t="shared" si="92"/>
        <v>úterý</v>
      </c>
      <c r="F242" s="42" t="str">
        <f ca="1">IF(COUNTIF(List1!$U$4:$AF$16,$G242),"Svátek",TEXT($G242,"dddd"))</f>
        <v>úterý</v>
      </c>
      <c r="G242" s="19">
        <v>44425</v>
      </c>
      <c r="H242" s="49"/>
      <c r="I242" s="50"/>
      <c r="J242" s="49"/>
      <c r="K242" s="50"/>
      <c r="L242" s="21">
        <f t="shared" si="93"/>
        <v>0</v>
      </c>
      <c r="M242" s="22">
        <f t="shared" si="87"/>
        <v>0</v>
      </c>
      <c r="N242" s="98"/>
      <c r="O242" s="101" t="str">
        <f t="shared" ca="1" si="88"/>
        <v/>
      </c>
      <c r="P242" s="41" t="str">
        <f t="shared" si="86"/>
        <v xml:space="preserve"> </v>
      </c>
      <c r="Q242" s="41" t="str">
        <f>IF(MONTH(G243)-MONTH(G242)&lt;&gt;0,SUBTOTAL(109,$P$14:$P$3665)," ")</f>
        <v xml:space="preserve"> </v>
      </c>
      <c r="R242" s="108">
        <f t="shared" ca="1" si="94"/>
        <v>0</v>
      </c>
      <c r="S242" s="25">
        <f t="shared" ca="1" si="95"/>
        <v>0</v>
      </c>
      <c r="T242" s="108">
        <f t="shared" ca="1" si="96"/>
        <v>0</v>
      </c>
      <c r="U242" s="163">
        <f t="shared" ca="1" si="97"/>
        <v>0</v>
      </c>
      <c r="V242" s="25">
        <f t="shared" ca="1" si="98"/>
        <v>0</v>
      </c>
      <c r="W242" s="25">
        <f t="shared" ca="1" si="99"/>
        <v>0</v>
      </c>
      <c r="X242" s="108">
        <f t="shared" ca="1" si="100"/>
        <v>0</v>
      </c>
      <c r="Y242" s="108">
        <f t="shared" ca="1" si="101"/>
        <v>0</v>
      </c>
      <c r="Z242" s="108">
        <f t="shared" ca="1" si="102"/>
        <v>0</v>
      </c>
      <c r="AA242" s="108">
        <f t="shared" ca="1" si="103"/>
        <v>0</v>
      </c>
      <c r="AB242" s="108">
        <f t="shared" ca="1" si="104"/>
        <v>0</v>
      </c>
      <c r="AC242" s="25">
        <f t="shared" ca="1" si="105"/>
        <v>0</v>
      </c>
    </row>
    <row r="243" spans="1:29" ht="14.1" hidden="1" customHeight="1" thickBot="1" x14ac:dyDescent="0.25">
      <c r="A243" s="3">
        <f t="shared" si="89"/>
        <v>2021</v>
      </c>
      <c r="B243" s="3" t="str">
        <f t="shared" si="106"/>
        <v>08 srpen</v>
      </c>
      <c r="C243" s="4" t="str">
        <f t="shared" si="90"/>
        <v>srpen</v>
      </c>
      <c r="D243" s="10">
        <f t="shared" ca="1" si="91"/>
        <v>0</v>
      </c>
      <c r="E243" s="10" t="str">
        <f t="shared" si="92"/>
        <v>středa</v>
      </c>
      <c r="F243" s="42" t="str">
        <f ca="1">IF(COUNTIF(List1!$U$4:$AF$16,$G243),"Svátek",TEXT($G243,"dddd"))</f>
        <v>středa</v>
      </c>
      <c r="G243" s="19">
        <v>44426</v>
      </c>
      <c r="H243" s="49"/>
      <c r="I243" s="50"/>
      <c r="J243" s="49"/>
      <c r="K243" s="50"/>
      <c r="L243" s="21">
        <f t="shared" si="93"/>
        <v>0</v>
      </c>
      <c r="M243" s="22">
        <f t="shared" si="87"/>
        <v>0</v>
      </c>
      <c r="N243" s="98"/>
      <c r="O243" s="101" t="str">
        <f t="shared" ca="1" si="88"/>
        <v/>
      </c>
      <c r="P243" s="41" t="str">
        <f t="shared" si="86"/>
        <v xml:space="preserve"> </v>
      </c>
      <c r="Q243" s="41" t="str">
        <f>IF(MONTH(G244)-MONTH(G243)&lt;&gt;0,SUBTOTAL(109,$P$14:$P$3665)," ")</f>
        <v xml:space="preserve"> </v>
      </c>
      <c r="R243" s="108">
        <f t="shared" ca="1" si="94"/>
        <v>0</v>
      </c>
      <c r="S243" s="25">
        <f t="shared" ca="1" si="95"/>
        <v>0</v>
      </c>
      <c r="T243" s="108">
        <f t="shared" ca="1" si="96"/>
        <v>0</v>
      </c>
      <c r="U243" s="163">
        <f t="shared" ca="1" si="97"/>
        <v>0</v>
      </c>
      <c r="V243" s="25">
        <f t="shared" ca="1" si="98"/>
        <v>0</v>
      </c>
      <c r="W243" s="25">
        <f t="shared" ca="1" si="99"/>
        <v>0</v>
      </c>
      <c r="X243" s="108">
        <f t="shared" ca="1" si="100"/>
        <v>0</v>
      </c>
      <c r="Y243" s="108">
        <f t="shared" ca="1" si="101"/>
        <v>0</v>
      </c>
      <c r="Z243" s="108">
        <f t="shared" ca="1" si="102"/>
        <v>0</v>
      </c>
      <c r="AA243" s="108">
        <f t="shared" ca="1" si="103"/>
        <v>0</v>
      </c>
      <c r="AB243" s="108">
        <f t="shared" ca="1" si="104"/>
        <v>0</v>
      </c>
      <c r="AC243" s="25">
        <f t="shared" ca="1" si="105"/>
        <v>0</v>
      </c>
    </row>
    <row r="244" spans="1:29" ht="14.1" hidden="1" customHeight="1" thickBot="1" x14ac:dyDescent="0.25">
      <c r="A244" s="3">
        <f t="shared" si="89"/>
        <v>2021</v>
      </c>
      <c r="B244" s="3" t="str">
        <f t="shared" si="106"/>
        <v>08 srpen</v>
      </c>
      <c r="C244" s="4" t="str">
        <f t="shared" si="90"/>
        <v>srpen</v>
      </c>
      <c r="D244" s="10">
        <f t="shared" ca="1" si="91"/>
        <v>0</v>
      </c>
      <c r="E244" s="10" t="str">
        <f t="shared" si="92"/>
        <v>čtvrtek</v>
      </c>
      <c r="F244" s="42" t="str">
        <f ca="1">IF(COUNTIF(List1!$U$4:$AF$16,$G244),"Svátek",TEXT($G244,"dddd"))</f>
        <v>čtvrtek</v>
      </c>
      <c r="G244" s="19">
        <v>44427</v>
      </c>
      <c r="H244" s="49"/>
      <c r="I244" s="50"/>
      <c r="J244" s="49"/>
      <c r="K244" s="50"/>
      <c r="L244" s="21">
        <f t="shared" si="93"/>
        <v>0</v>
      </c>
      <c r="M244" s="22">
        <f t="shared" si="87"/>
        <v>0</v>
      </c>
      <c r="N244" s="98"/>
      <c r="O244" s="101" t="str">
        <f t="shared" ca="1" si="88"/>
        <v/>
      </c>
      <c r="P244" s="41" t="str">
        <f t="shared" si="86"/>
        <v xml:space="preserve"> </v>
      </c>
      <c r="Q244" s="41" t="str">
        <f>IF(MONTH(G245)-MONTH(G244)&lt;&gt;0,SUBTOTAL(109,$P$14:$P$3665)," ")</f>
        <v xml:space="preserve"> </v>
      </c>
      <c r="R244" s="108">
        <f t="shared" ca="1" si="94"/>
        <v>0</v>
      </c>
      <c r="S244" s="25">
        <f t="shared" ca="1" si="95"/>
        <v>0</v>
      </c>
      <c r="T244" s="108">
        <f t="shared" ca="1" si="96"/>
        <v>0</v>
      </c>
      <c r="U244" s="163">
        <f t="shared" ca="1" si="97"/>
        <v>0</v>
      </c>
      <c r="V244" s="25">
        <f t="shared" ca="1" si="98"/>
        <v>0</v>
      </c>
      <c r="W244" s="25">
        <f t="shared" ca="1" si="99"/>
        <v>0</v>
      </c>
      <c r="X244" s="108">
        <f t="shared" ca="1" si="100"/>
        <v>0</v>
      </c>
      <c r="Y244" s="108">
        <f t="shared" ca="1" si="101"/>
        <v>0</v>
      </c>
      <c r="Z244" s="108">
        <f t="shared" ca="1" si="102"/>
        <v>0</v>
      </c>
      <c r="AA244" s="108">
        <f t="shared" ca="1" si="103"/>
        <v>0</v>
      </c>
      <c r="AB244" s="108">
        <f t="shared" ca="1" si="104"/>
        <v>0</v>
      </c>
      <c r="AC244" s="25">
        <f t="shared" ca="1" si="105"/>
        <v>0</v>
      </c>
    </row>
    <row r="245" spans="1:29" ht="14.1" hidden="1" customHeight="1" thickBot="1" x14ac:dyDescent="0.25">
      <c r="A245" s="3">
        <f t="shared" si="89"/>
        <v>2021</v>
      </c>
      <c r="B245" s="3" t="str">
        <f t="shared" si="106"/>
        <v>08 srpen</v>
      </c>
      <c r="C245" s="4" t="str">
        <f t="shared" si="90"/>
        <v>srpen</v>
      </c>
      <c r="D245" s="10">
        <f t="shared" ca="1" si="91"/>
        <v>0</v>
      </c>
      <c r="E245" s="10" t="str">
        <f t="shared" si="92"/>
        <v>pátek</v>
      </c>
      <c r="F245" s="42" t="str">
        <f ca="1">IF(COUNTIF(List1!$U$4:$AF$16,$G245),"Svátek",TEXT($G245,"dddd"))</f>
        <v>pátek</v>
      </c>
      <c r="G245" s="19">
        <v>44428</v>
      </c>
      <c r="H245" s="49"/>
      <c r="I245" s="50"/>
      <c r="J245" s="49"/>
      <c r="K245" s="50"/>
      <c r="L245" s="21">
        <f t="shared" si="93"/>
        <v>0</v>
      </c>
      <c r="M245" s="22">
        <f t="shared" si="87"/>
        <v>0</v>
      </c>
      <c r="N245" s="98"/>
      <c r="O245" s="101" t="str">
        <f t="shared" ca="1" si="88"/>
        <v/>
      </c>
      <c r="P245" s="41" t="str">
        <f t="shared" si="86"/>
        <v xml:space="preserve"> </v>
      </c>
      <c r="Q245" s="41" t="str">
        <f>IF(MONTH(G246)-MONTH(G245)&lt;&gt;0,SUBTOTAL(109,$P$14:$P$3665)," ")</f>
        <v xml:space="preserve"> </v>
      </c>
      <c r="R245" s="108">
        <f t="shared" ca="1" si="94"/>
        <v>0</v>
      </c>
      <c r="S245" s="25">
        <f t="shared" ca="1" si="95"/>
        <v>0</v>
      </c>
      <c r="T245" s="108">
        <f t="shared" ca="1" si="96"/>
        <v>0</v>
      </c>
      <c r="U245" s="163">
        <f t="shared" ca="1" si="97"/>
        <v>0</v>
      </c>
      <c r="V245" s="25">
        <f t="shared" ca="1" si="98"/>
        <v>0</v>
      </c>
      <c r="W245" s="25">
        <f t="shared" ca="1" si="99"/>
        <v>0</v>
      </c>
      <c r="X245" s="108">
        <f t="shared" ca="1" si="100"/>
        <v>0</v>
      </c>
      <c r="Y245" s="108">
        <f t="shared" ca="1" si="101"/>
        <v>0</v>
      </c>
      <c r="Z245" s="108">
        <f t="shared" ca="1" si="102"/>
        <v>0</v>
      </c>
      <c r="AA245" s="108">
        <f t="shared" ca="1" si="103"/>
        <v>0</v>
      </c>
      <c r="AB245" s="108">
        <f t="shared" ca="1" si="104"/>
        <v>0</v>
      </c>
      <c r="AC245" s="25">
        <f t="shared" ca="1" si="105"/>
        <v>0</v>
      </c>
    </row>
    <row r="246" spans="1:29" ht="14.1" hidden="1" customHeight="1" thickBot="1" x14ac:dyDescent="0.25">
      <c r="A246" s="3">
        <f t="shared" si="89"/>
        <v>2021</v>
      </c>
      <c r="B246" s="3" t="str">
        <f t="shared" si="106"/>
        <v>08 srpen</v>
      </c>
      <c r="C246" s="4" t="str">
        <f t="shared" si="90"/>
        <v>srpen</v>
      </c>
      <c r="D246" s="10">
        <f t="shared" ca="1" si="91"/>
        <v>0</v>
      </c>
      <c r="E246" s="10" t="str">
        <f t="shared" si="92"/>
        <v>sobota</v>
      </c>
      <c r="F246" s="42" t="str">
        <f ca="1">IF(COUNTIF(List1!$U$4:$AF$16,$G246),"Svátek",TEXT($G246,"dddd"))</f>
        <v>sobota</v>
      </c>
      <c r="G246" s="19">
        <v>44429</v>
      </c>
      <c r="H246" s="49"/>
      <c r="I246" s="50"/>
      <c r="J246" s="49"/>
      <c r="K246" s="50"/>
      <c r="L246" s="21">
        <f t="shared" si="93"/>
        <v>0</v>
      </c>
      <c r="M246" s="22">
        <f t="shared" si="87"/>
        <v>0</v>
      </c>
      <c r="N246" s="98"/>
      <c r="O246" s="101" t="str">
        <f t="shared" ca="1" si="88"/>
        <v/>
      </c>
      <c r="P246" s="41" t="str">
        <f t="shared" si="86"/>
        <v xml:space="preserve"> </v>
      </c>
      <c r="Q246" s="41" t="str">
        <f>IF(MONTH(G247)-MONTH(G246)&lt;&gt;0,SUBTOTAL(109,$P$14:$P$3665)," ")</f>
        <v xml:space="preserve"> </v>
      </c>
      <c r="R246" s="108">
        <f t="shared" ca="1" si="94"/>
        <v>0</v>
      </c>
      <c r="S246" s="25">
        <f t="shared" ca="1" si="95"/>
        <v>0</v>
      </c>
      <c r="T246" s="108">
        <f t="shared" ca="1" si="96"/>
        <v>0</v>
      </c>
      <c r="U246" s="163">
        <f t="shared" ca="1" si="97"/>
        <v>0</v>
      </c>
      <c r="V246" s="25">
        <f t="shared" ca="1" si="98"/>
        <v>0</v>
      </c>
      <c r="W246" s="25">
        <f t="shared" ca="1" si="99"/>
        <v>0</v>
      </c>
      <c r="X246" s="108">
        <f t="shared" ca="1" si="100"/>
        <v>0</v>
      </c>
      <c r="Y246" s="108">
        <f t="shared" ca="1" si="101"/>
        <v>0</v>
      </c>
      <c r="Z246" s="108">
        <f t="shared" ca="1" si="102"/>
        <v>0</v>
      </c>
      <c r="AA246" s="108">
        <f t="shared" ca="1" si="103"/>
        <v>0</v>
      </c>
      <c r="AB246" s="108">
        <f t="shared" ca="1" si="104"/>
        <v>0</v>
      </c>
      <c r="AC246" s="25">
        <f t="shared" ca="1" si="105"/>
        <v>0</v>
      </c>
    </row>
    <row r="247" spans="1:29" ht="14.1" hidden="1" customHeight="1" thickBot="1" x14ac:dyDescent="0.25">
      <c r="A247" s="3">
        <f t="shared" si="89"/>
        <v>2021</v>
      </c>
      <c r="B247" s="3" t="str">
        <f t="shared" si="106"/>
        <v>08 srpen</v>
      </c>
      <c r="C247" s="4" t="str">
        <f t="shared" si="90"/>
        <v>srpen</v>
      </c>
      <c r="D247" s="10">
        <f t="shared" ca="1" si="91"/>
        <v>0</v>
      </c>
      <c r="E247" s="10" t="str">
        <f t="shared" si="92"/>
        <v>neděle</v>
      </c>
      <c r="F247" s="42" t="str">
        <f ca="1">IF(COUNTIF(List1!$U$4:$AF$16,$G247),"Svátek",TEXT($G247,"dddd"))</f>
        <v>neděle</v>
      </c>
      <c r="G247" s="19">
        <v>44430</v>
      </c>
      <c r="H247" s="49"/>
      <c r="I247" s="50"/>
      <c r="J247" s="49"/>
      <c r="K247" s="50"/>
      <c r="L247" s="21">
        <f t="shared" si="93"/>
        <v>0</v>
      </c>
      <c r="M247" s="22">
        <f t="shared" si="87"/>
        <v>0</v>
      </c>
      <c r="N247" s="98"/>
      <c r="O247" s="101" t="str">
        <f t="shared" ca="1" si="88"/>
        <v/>
      </c>
      <c r="P247" s="41">
        <f t="shared" si="86"/>
        <v>0</v>
      </c>
      <c r="Q247" s="41" t="str">
        <f>IF(MONTH(G248)-MONTH(G247)&lt;&gt;0,SUBTOTAL(109,$P$14:$P$3665)," ")</f>
        <v xml:space="preserve"> </v>
      </c>
      <c r="R247" s="108">
        <f t="shared" ca="1" si="94"/>
        <v>0</v>
      </c>
      <c r="S247" s="25">
        <f t="shared" ca="1" si="95"/>
        <v>0</v>
      </c>
      <c r="T247" s="108">
        <f t="shared" ca="1" si="96"/>
        <v>0</v>
      </c>
      <c r="U247" s="163">
        <f t="shared" ca="1" si="97"/>
        <v>0</v>
      </c>
      <c r="V247" s="25">
        <f t="shared" ca="1" si="98"/>
        <v>0</v>
      </c>
      <c r="W247" s="25">
        <f t="shared" ca="1" si="99"/>
        <v>0</v>
      </c>
      <c r="X247" s="108">
        <f t="shared" ca="1" si="100"/>
        <v>0</v>
      </c>
      <c r="Y247" s="108">
        <f t="shared" ca="1" si="101"/>
        <v>0</v>
      </c>
      <c r="Z247" s="108">
        <f t="shared" ca="1" si="102"/>
        <v>0</v>
      </c>
      <c r="AA247" s="108">
        <f t="shared" ca="1" si="103"/>
        <v>0</v>
      </c>
      <c r="AB247" s="108">
        <f t="shared" ca="1" si="104"/>
        <v>0</v>
      </c>
      <c r="AC247" s="25">
        <f t="shared" ca="1" si="105"/>
        <v>0</v>
      </c>
    </row>
    <row r="248" spans="1:29" ht="14.1" hidden="1" customHeight="1" thickBot="1" x14ac:dyDescent="0.25">
      <c r="A248" s="3">
        <f t="shared" si="89"/>
        <v>2021</v>
      </c>
      <c r="B248" s="3" t="str">
        <f t="shared" si="106"/>
        <v>08 srpen</v>
      </c>
      <c r="C248" s="4" t="str">
        <f t="shared" si="90"/>
        <v>srpen</v>
      </c>
      <c r="D248" s="10">
        <f t="shared" ca="1" si="91"/>
        <v>0</v>
      </c>
      <c r="E248" s="10" t="str">
        <f t="shared" si="92"/>
        <v>pondělí</v>
      </c>
      <c r="F248" s="42" t="str">
        <f ca="1">IF(COUNTIF(List1!$U$4:$AF$16,$G248),"Svátek",TEXT($G248,"dddd"))</f>
        <v>pondělí</v>
      </c>
      <c r="G248" s="19">
        <v>44431</v>
      </c>
      <c r="H248" s="49"/>
      <c r="I248" s="50"/>
      <c r="J248" s="49"/>
      <c r="K248" s="50"/>
      <c r="L248" s="21">
        <f t="shared" si="93"/>
        <v>0</v>
      </c>
      <c r="M248" s="22">
        <f t="shared" si="87"/>
        <v>0</v>
      </c>
      <c r="N248" s="98"/>
      <c r="O248" s="101" t="str">
        <f t="shared" ca="1" si="88"/>
        <v/>
      </c>
      <c r="P248" s="41" t="str">
        <f t="shared" si="86"/>
        <v xml:space="preserve"> </v>
      </c>
      <c r="Q248" s="41" t="str">
        <f>IF(MONTH(G249)-MONTH(G248)&lt;&gt;0,SUBTOTAL(109,$P$14:$P$3665)," ")</f>
        <v xml:space="preserve"> </v>
      </c>
      <c r="R248" s="108">
        <f t="shared" ca="1" si="94"/>
        <v>0</v>
      </c>
      <c r="S248" s="25">
        <f t="shared" ca="1" si="95"/>
        <v>0</v>
      </c>
      <c r="T248" s="108">
        <f t="shared" ca="1" si="96"/>
        <v>0</v>
      </c>
      <c r="U248" s="163">
        <f t="shared" ca="1" si="97"/>
        <v>0</v>
      </c>
      <c r="V248" s="25">
        <f t="shared" ca="1" si="98"/>
        <v>0</v>
      </c>
      <c r="W248" s="25">
        <f t="shared" ca="1" si="99"/>
        <v>0</v>
      </c>
      <c r="X248" s="108">
        <f t="shared" ca="1" si="100"/>
        <v>0</v>
      </c>
      <c r="Y248" s="108">
        <f t="shared" ca="1" si="101"/>
        <v>0</v>
      </c>
      <c r="Z248" s="108">
        <f t="shared" ca="1" si="102"/>
        <v>0</v>
      </c>
      <c r="AA248" s="108">
        <f t="shared" ca="1" si="103"/>
        <v>0</v>
      </c>
      <c r="AB248" s="108">
        <f t="shared" ca="1" si="104"/>
        <v>0</v>
      </c>
      <c r="AC248" s="25">
        <f t="shared" ca="1" si="105"/>
        <v>0</v>
      </c>
    </row>
    <row r="249" spans="1:29" ht="14.1" hidden="1" customHeight="1" thickBot="1" x14ac:dyDescent="0.25">
      <c r="A249" s="3">
        <f t="shared" si="89"/>
        <v>2021</v>
      </c>
      <c r="B249" s="3" t="str">
        <f t="shared" si="106"/>
        <v>08 srpen</v>
      </c>
      <c r="C249" s="4" t="str">
        <f t="shared" si="90"/>
        <v>srpen</v>
      </c>
      <c r="D249" s="10">
        <f t="shared" ca="1" si="91"/>
        <v>0</v>
      </c>
      <c r="E249" s="10" t="str">
        <f t="shared" si="92"/>
        <v>úterý</v>
      </c>
      <c r="F249" s="42" t="str">
        <f ca="1">IF(COUNTIF(List1!$U$4:$AF$16,$G249),"Svátek",TEXT($G249,"dddd"))</f>
        <v>úterý</v>
      </c>
      <c r="G249" s="19">
        <v>44432</v>
      </c>
      <c r="H249" s="49"/>
      <c r="I249" s="50"/>
      <c r="J249" s="49"/>
      <c r="K249" s="50"/>
      <c r="L249" s="21">
        <f t="shared" si="93"/>
        <v>0</v>
      </c>
      <c r="M249" s="22">
        <f t="shared" si="87"/>
        <v>0</v>
      </c>
      <c r="N249" s="98"/>
      <c r="O249" s="101" t="str">
        <f t="shared" ca="1" si="88"/>
        <v/>
      </c>
      <c r="P249" s="41" t="str">
        <f t="shared" si="86"/>
        <v xml:space="preserve"> </v>
      </c>
      <c r="Q249" s="41" t="str">
        <f>IF(MONTH(G250)-MONTH(G249)&lt;&gt;0,SUBTOTAL(109,$P$14:$P$3665)," ")</f>
        <v xml:space="preserve"> </v>
      </c>
      <c r="R249" s="108">
        <f t="shared" ca="1" si="94"/>
        <v>0</v>
      </c>
      <c r="S249" s="25">
        <f t="shared" ca="1" si="95"/>
        <v>0</v>
      </c>
      <c r="T249" s="108">
        <f t="shared" ca="1" si="96"/>
        <v>0</v>
      </c>
      <c r="U249" s="163">
        <f t="shared" ca="1" si="97"/>
        <v>0</v>
      </c>
      <c r="V249" s="25">
        <f t="shared" ca="1" si="98"/>
        <v>0</v>
      </c>
      <c r="W249" s="25">
        <f t="shared" ca="1" si="99"/>
        <v>0</v>
      </c>
      <c r="X249" s="108">
        <f t="shared" ca="1" si="100"/>
        <v>0</v>
      </c>
      <c r="Y249" s="108">
        <f t="shared" ca="1" si="101"/>
        <v>0</v>
      </c>
      <c r="Z249" s="108">
        <f t="shared" ca="1" si="102"/>
        <v>0</v>
      </c>
      <c r="AA249" s="108">
        <f t="shared" ca="1" si="103"/>
        <v>0</v>
      </c>
      <c r="AB249" s="108">
        <f t="shared" ca="1" si="104"/>
        <v>0</v>
      </c>
      <c r="AC249" s="25">
        <f t="shared" ca="1" si="105"/>
        <v>0</v>
      </c>
    </row>
    <row r="250" spans="1:29" ht="14.1" hidden="1" customHeight="1" thickBot="1" x14ac:dyDescent="0.25">
      <c r="A250" s="3">
        <f t="shared" si="89"/>
        <v>2021</v>
      </c>
      <c r="B250" s="3" t="str">
        <f t="shared" si="106"/>
        <v>08 srpen</v>
      </c>
      <c r="C250" s="4" t="str">
        <f t="shared" si="90"/>
        <v>srpen</v>
      </c>
      <c r="D250" s="10">
        <f t="shared" ca="1" si="91"/>
        <v>0</v>
      </c>
      <c r="E250" s="10" t="str">
        <f t="shared" si="92"/>
        <v>středa</v>
      </c>
      <c r="F250" s="42" t="str">
        <f ca="1">IF(COUNTIF(List1!$U$4:$AF$16,$G250),"Svátek",TEXT($G250,"dddd"))</f>
        <v>středa</v>
      </c>
      <c r="G250" s="19">
        <v>44433</v>
      </c>
      <c r="H250" s="49"/>
      <c r="I250" s="50"/>
      <c r="J250" s="49"/>
      <c r="K250" s="50"/>
      <c r="L250" s="21">
        <f t="shared" si="93"/>
        <v>0</v>
      </c>
      <c r="M250" s="22">
        <f t="shared" si="87"/>
        <v>0</v>
      </c>
      <c r="N250" s="98"/>
      <c r="O250" s="101" t="str">
        <f t="shared" ca="1" si="88"/>
        <v/>
      </c>
      <c r="P250" s="41" t="str">
        <f t="shared" si="86"/>
        <v xml:space="preserve"> </v>
      </c>
      <c r="Q250" s="41" t="str">
        <f>IF(MONTH(G251)-MONTH(G250)&lt;&gt;0,SUBTOTAL(109,$P$14:$P$3665)," ")</f>
        <v xml:space="preserve"> </v>
      </c>
      <c r="R250" s="108">
        <f t="shared" ca="1" si="94"/>
        <v>0</v>
      </c>
      <c r="S250" s="25">
        <f t="shared" ca="1" si="95"/>
        <v>0</v>
      </c>
      <c r="T250" s="108">
        <f t="shared" ca="1" si="96"/>
        <v>0</v>
      </c>
      <c r="U250" s="163">
        <f t="shared" ca="1" si="97"/>
        <v>0</v>
      </c>
      <c r="V250" s="25">
        <f t="shared" ca="1" si="98"/>
        <v>0</v>
      </c>
      <c r="W250" s="25">
        <f t="shared" ca="1" si="99"/>
        <v>0</v>
      </c>
      <c r="X250" s="108">
        <f t="shared" ca="1" si="100"/>
        <v>0</v>
      </c>
      <c r="Y250" s="108">
        <f t="shared" ca="1" si="101"/>
        <v>0</v>
      </c>
      <c r="Z250" s="108">
        <f t="shared" ca="1" si="102"/>
        <v>0</v>
      </c>
      <c r="AA250" s="108">
        <f t="shared" ca="1" si="103"/>
        <v>0</v>
      </c>
      <c r="AB250" s="108">
        <f t="shared" ca="1" si="104"/>
        <v>0</v>
      </c>
      <c r="AC250" s="25">
        <f t="shared" ca="1" si="105"/>
        <v>0</v>
      </c>
    </row>
    <row r="251" spans="1:29" ht="14.1" hidden="1" customHeight="1" thickBot="1" x14ac:dyDescent="0.25">
      <c r="A251" s="3">
        <f t="shared" si="89"/>
        <v>2021</v>
      </c>
      <c r="B251" s="3" t="str">
        <f t="shared" si="106"/>
        <v>08 srpen</v>
      </c>
      <c r="C251" s="4" t="str">
        <f t="shared" si="90"/>
        <v>srpen</v>
      </c>
      <c r="D251" s="10">
        <f t="shared" ca="1" si="91"/>
        <v>0</v>
      </c>
      <c r="E251" s="10" t="str">
        <f t="shared" si="92"/>
        <v>čtvrtek</v>
      </c>
      <c r="F251" s="42" t="str">
        <f ca="1">IF(COUNTIF(List1!$U$4:$AF$16,$G251),"Svátek",TEXT($G251,"dddd"))</f>
        <v>čtvrtek</v>
      </c>
      <c r="G251" s="19">
        <v>44434</v>
      </c>
      <c r="H251" s="49"/>
      <c r="I251" s="50"/>
      <c r="J251" s="49"/>
      <c r="K251" s="50"/>
      <c r="L251" s="21">
        <f t="shared" si="93"/>
        <v>0</v>
      </c>
      <c r="M251" s="22">
        <f t="shared" si="87"/>
        <v>0</v>
      </c>
      <c r="N251" s="98"/>
      <c r="O251" s="101" t="str">
        <f t="shared" ca="1" si="88"/>
        <v/>
      </c>
      <c r="P251" s="41" t="str">
        <f t="shared" si="86"/>
        <v xml:space="preserve"> </v>
      </c>
      <c r="Q251" s="41" t="str">
        <f>IF(MONTH(G252)-MONTH(G251)&lt;&gt;0,SUBTOTAL(109,$P$14:$P$3665)," ")</f>
        <v xml:space="preserve"> </v>
      </c>
      <c r="R251" s="108">
        <f t="shared" ca="1" si="94"/>
        <v>0</v>
      </c>
      <c r="S251" s="25">
        <f t="shared" ca="1" si="95"/>
        <v>0</v>
      </c>
      <c r="T251" s="108">
        <f t="shared" ca="1" si="96"/>
        <v>0</v>
      </c>
      <c r="U251" s="163">
        <f t="shared" ca="1" si="97"/>
        <v>0</v>
      </c>
      <c r="V251" s="25">
        <f t="shared" ca="1" si="98"/>
        <v>0</v>
      </c>
      <c r="W251" s="25">
        <f t="shared" ca="1" si="99"/>
        <v>0</v>
      </c>
      <c r="X251" s="108">
        <f t="shared" ca="1" si="100"/>
        <v>0</v>
      </c>
      <c r="Y251" s="108">
        <f t="shared" ca="1" si="101"/>
        <v>0</v>
      </c>
      <c r="Z251" s="108">
        <f t="shared" ca="1" si="102"/>
        <v>0</v>
      </c>
      <c r="AA251" s="108">
        <f t="shared" ca="1" si="103"/>
        <v>0</v>
      </c>
      <c r="AB251" s="108">
        <f t="shared" ca="1" si="104"/>
        <v>0</v>
      </c>
      <c r="AC251" s="25">
        <f t="shared" ca="1" si="105"/>
        <v>0</v>
      </c>
    </row>
    <row r="252" spans="1:29" ht="14.1" hidden="1" customHeight="1" thickBot="1" x14ac:dyDescent="0.25">
      <c r="A252" s="3">
        <f t="shared" si="89"/>
        <v>2021</v>
      </c>
      <c r="B252" s="3" t="str">
        <f t="shared" si="106"/>
        <v>08 srpen</v>
      </c>
      <c r="C252" s="4" t="str">
        <f t="shared" si="90"/>
        <v>srpen</v>
      </c>
      <c r="D252" s="10">
        <f t="shared" ca="1" si="91"/>
        <v>0</v>
      </c>
      <c r="E252" s="10" t="str">
        <f t="shared" si="92"/>
        <v>pátek</v>
      </c>
      <c r="F252" s="42" t="str">
        <f ca="1">IF(COUNTIF(List1!$U$4:$AF$16,$G252),"Svátek",TEXT($G252,"dddd"))</f>
        <v>pátek</v>
      </c>
      <c r="G252" s="19">
        <v>44435</v>
      </c>
      <c r="H252" s="49"/>
      <c r="I252" s="50"/>
      <c r="J252" s="49"/>
      <c r="K252" s="50"/>
      <c r="L252" s="21">
        <f t="shared" si="93"/>
        <v>0</v>
      </c>
      <c r="M252" s="22">
        <f t="shared" si="87"/>
        <v>0</v>
      </c>
      <c r="N252" s="98"/>
      <c r="O252" s="101" t="str">
        <f t="shared" ca="1" si="88"/>
        <v/>
      </c>
      <c r="P252" s="41" t="str">
        <f t="shared" si="86"/>
        <v xml:space="preserve"> </v>
      </c>
      <c r="Q252" s="41" t="str">
        <f>IF(MONTH(G253)-MONTH(G252)&lt;&gt;0,SUBTOTAL(109,$P$14:$P$3665)," ")</f>
        <v xml:space="preserve"> </v>
      </c>
      <c r="R252" s="108">
        <f t="shared" ca="1" si="94"/>
        <v>0</v>
      </c>
      <c r="S252" s="25">
        <f t="shared" ca="1" si="95"/>
        <v>0</v>
      </c>
      <c r="T252" s="108">
        <f t="shared" ca="1" si="96"/>
        <v>0</v>
      </c>
      <c r="U252" s="163">
        <f t="shared" ca="1" si="97"/>
        <v>0</v>
      </c>
      <c r="V252" s="25">
        <f t="shared" ca="1" si="98"/>
        <v>0</v>
      </c>
      <c r="W252" s="25">
        <f t="shared" ca="1" si="99"/>
        <v>0</v>
      </c>
      <c r="X252" s="108">
        <f t="shared" ca="1" si="100"/>
        <v>0</v>
      </c>
      <c r="Y252" s="108">
        <f t="shared" ca="1" si="101"/>
        <v>0</v>
      </c>
      <c r="Z252" s="108">
        <f t="shared" ca="1" si="102"/>
        <v>0</v>
      </c>
      <c r="AA252" s="108">
        <f t="shared" ca="1" si="103"/>
        <v>0</v>
      </c>
      <c r="AB252" s="108">
        <f t="shared" ca="1" si="104"/>
        <v>0</v>
      </c>
      <c r="AC252" s="25">
        <f t="shared" ca="1" si="105"/>
        <v>0</v>
      </c>
    </row>
    <row r="253" spans="1:29" ht="14.1" hidden="1" customHeight="1" thickBot="1" x14ac:dyDescent="0.25">
      <c r="A253" s="3">
        <f t="shared" si="89"/>
        <v>2021</v>
      </c>
      <c r="B253" s="3" t="str">
        <f t="shared" si="106"/>
        <v>08 srpen</v>
      </c>
      <c r="C253" s="4" t="str">
        <f t="shared" si="90"/>
        <v>srpen</v>
      </c>
      <c r="D253" s="10">
        <f t="shared" ca="1" si="91"/>
        <v>0</v>
      </c>
      <c r="E253" s="10" t="str">
        <f t="shared" si="92"/>
        <v>sobota</v>
      </c>
      <c r="F253" s="42" t="str">
        <f ca="1">IF(COUNTIF(List1!$U$4:$AF$16,$G253),"Svátek",TEXT($G253,"dddd"))</f>
        <v>sobota</v>
      </c>
      <c r="G253" s="19">
        <v>44436</v>
      </c>
      <c r="H253" s="49"/>
      <c r="I253" s="50"/>
      <c r="J253" s="49"/>
      <c r="K253" s="50"/>
      <c r="L253" s="21">
        <f t="shared" si="93"/>
        <v>0</v>
      </c>
      <c r="M253" s="22">
        <f t="shared" si="87"/>
        <v>0</v>
      </c>
      <c r="N253" s="98"/>
      <c r="O253" s="101" t="str">
        <f t="shared" ca="1" si="88"/>
        <v/>
      </c>
      <c r="P253" s="41" t="str">
        <f t="shared" si="86"/>
        <v xml:space="preserve"> </v>
      </c>
      <c r="Q253" s="41" t="str">
        <f>IF(MONTH(G254)-MONTH(G253)&lt;&gt;0,SUBTOTAL(109,$P$14:$P$3665)," ")</f>
        <v xml:space="preserve"> </v>
      </c>
      <c r="R253" s="108">
        <f t="shared" ca="1" si="94"/>
        <v>0</v>
      </c>
      <c r="S253" s="25">
        <f t="shared" ca="1" si="95"/>
        <v>0</v>
      </c>
      <c r="T253" s="108">
        <f t="shared" ca="1" si="96"/>
        <v>0</v>
      </c>
      <c r="U253" s="163">
        <f t="shared" ca="1" si="97"/>
        <v>0</v>
      </c>
      <c r="V253" s="25">
        <f t="shared" ca="1" si="98"/>
        <v>0</v>
      </c>
      <c r="W253" s="25">
        <f t="shared" ca="1" si="99"/>
        <v>0</v>
      </c>
      <c r="X253" s="108">
        <f t="shared" ca="1" si="100"/>
        <v>0</v>
      </c>
      <c r="Y253" s="108">
        <f t="shared" ca="1" si="101"/>
        <v>0</v>
      </c>
      <c r="Z253" s="108">
        <f t="shared" ca="1" si="102"/>
        <v>0</v>
      </c>
      <c r="AA253" s="108">
        <f t="shared" ca="1" si="103"/>
        <v>0</v>
      </c>
      <c r="AB253" s="108">
        <f t="shared" ca="1" si="104"/>
        <v>0</v>
      </c>
      <c r="AC253" s="25">
        <f t="shared" ca="1" si="105"/>
        <v>0</v>
      </c>
    </row>
    <row r="254" spans="1:29" ht="14.1" hidden="1" customHeight="1" thickBot="1" x14ac:dyDescent="0.25">
      <c r="A254" s="3">
        <f t="shared" si="89"/>
        <v>2021</v>
      </c>
      <c r="B254" s="3" t="str">
        <f t="shared" si="106"/>
        <v>08 srpen</v>
      </c>
      <c r="C254" s="4" t="str">
        <f t="shared" si="90"/>
        <v>srpen</v>
      </c>
      <c r="D254" s="10">
        <f t="shared" ca="1" si="91"/>
        <v>0</v>
      </c>
      <c r="E254" s="10" t="str">
        <f t="shared" si="92"/>
        <v>neděle</v>
      </c>
      <c r="F254" s="42" t="str">
        <f ca="1">IF(COUNTIF(List1!$U$4:$AF$16,$G254),"Svátek",TEXT($G254,"dddd"))</f>
        <v>neděle</v>
      </c>
      <c r="G254" s="19">
        <v>44437</v>
      </c>
      <c r="H254" s="49"/>
      <c r="I254" s="50"/>
      <c r="J254" s="49"/>
      <c r="K254" s="50"/>
      <c r="L254" s="21">
        <f t="shared" si="93"/>
        <v>0</v>
      </c>
      <c r="M254" s="22">
        <f t="shared" si="87"/>
        <v>0</v>
      </c>
      <c r="N254" s="98"/>
      <c r="O254" s="101" t="str">
        <f t="shared" ca="1" si="88"/>
        <v/>
      </c>
      <c r="P254" s="41">
        <f t="shared" si="86"/>
        <v>0</v>
      </c>
      <c r="Q254" s="41" t="str">
        <f>IF(MONTH(G255)-MONTH(G254)&lt;&gt;0,SUBTOTAL(109,$P$14:$P$3665)," ")</f>
        <v xml:space="preserve"> </v>
      </c>
      <c r="R254" s="108">
        <f t="shared" ca="1" si="94"/>
        <v>0</v>
      </c>
      <c r="S254" s="25">
        <f t="shared" ca="1" si="95"/>
        <v>0</v>
      </c>
      <c r="T254" s="108">
        <f t="shared" ca="1" si="96"/>
        <v>0</v>
      </c>
      <c r="U254" s="163">
        <f t="shared" ca="1" si="97"/>
        <v>0</v>
      </c>
      <c r="V254" s="25">
        <f t="shared" ca="1" si="98"/>
        <v>0</v>
      </c>
      <c r="W254" s="25">
        <f t="shared" ca="1" si="99"/>
        <v>0</v>
      </c>
      <c r="X254" s="108">
        <f t="shared" ca="1" si="100"/>
        <v>0</v>
      </c>
      <c r="Y254" s="108">
        <f t="shared" ca="1" si="101"/>
        <v>0</v>
      </c>
      <c r="Z254" s="108">
        <f t="shared" ca="1" si="102"/>
        <v>0</v>
      </c>
      <c r="AA254" s="108">
        <f t="shared" ca="1" si="103"/>
        <v>0</v>
      </c>
      <c r="AB254" s="108">
        <f t="shared" ca="1" si="104"/>
        <v>0</v>
      </c>
      <c r="AC254" s="25">
        <f t="shared" ca="1" si="105"/>
        <v>0</v>
      </c>
    </row>
    <row r="255" spans="1:29" ht="14.1" hidden="1" customHeight="1" thickBot="1" x14ac:dyDescent="0.25">
      <c r="A255" s="3">
        <f t="shared" si="89"/>
        <v>2021</v>
      </c>
      <c r="B255" s="3" t="str">
        <f t="shared" si="106"/>
        <v>08 srpen</v>
      </c>
      <c r="C255" s="4" t="str">
        <f t="shared" si="90"/>
        <v>srpen</v>
      </c>
      <c r="D255" s="10">
        <f t="shared" ca="1" si="91"/>
        <v>0</v>
      </c>
      <c r="E255" s="10" t="str">
        <f t="shared" si="92"/>
        <v>pondělí</v>
      </c>
      <c r="F255" s="42" t="str">
        <f ca="1">IF(COUNTIF(List1!$U$4:$AF$16,$G255),"Svátek",TEXT($G255,"dddd"))</f>
        <v>pondělí</v>
      </c>
      <c r="G255" s="19">
        <v>44438</v>
      </c>
      <c r="H255" s="49"/>
      <c r="I255" s="50"/>
      <c r="J255" s="49"/>
      <c r="K255" s="50"/>
      <c r="L255" s="21">
        <f t="shared" si="93"/>
        <v>0</v>
      </c>
      <c r="M255" s="22">
        <f t="shared" si="87"/>
        <v>0</v>
      </c>
      <c r="N255" s="98"/>
      <c r="O255" s="101" t="str">
        <f t="shared" ca="1" si="88"/>
        <v/>
      </c>
      <c r="P255" s="41" t="str">
        <f t="shared" si="86"/>
        <v xml:space="preserve"> </v>
      </c>
      <c r="Q255" s="41" t="str">
        <f>IF(MONTH(G256)-MONTH(G255)&lt;&gt;0,SUBTOTAL(109,$P$14:$P$3665)," ")</f>
        <v xml:space="preserve"> </v>
      </c>
      <c r="R255" s="108">
        <f t="shared" ca="1" si="94"/>
        <v>0</v>
      </c>
      <c r="S255" s="25">
        <f t="shared" ca="1" si="95"/>
        <v>0</v>
      </c>
      <c r="T255" s="108">
        <f t="shared" ca="1" si="96"/>
        <v>0</v>
      </c>
      <c r="U255" s="163">
        <f t="shared" ca="1" si="97"/>
        <v>0</v>
      </c>
      <c r="V255" s="25">
        <f t="shared" ca="1" si="98"/>
        <v>0</v>
      </c>
      <c r="W255" s="25">
        <f t="shared" ca="1" si="99"/>
        <v>0</v>
      </c>
      <c r="X255" s="108">
        <f t="shared" ca="1" si="100"/>
        <v>0</v>
      </c>
      <c r="Y255" s="108">
        <f t="shared" ca="1" si="101"/>
        <v>0</v>
      </c>
      <c r="Z255" s="108">
        <f t="shared" ca="1" si="102"/>
        <v>0</v>
      </c>
      <c r="AA255" s="108">
        <f t="shared" ca="1" si="103"/>
        <v>0</v>
      </c>
      <c r="AB255" s="108">
        <f t="shared" ca="1" si="104"/>
        <v>0</v>
      </c>
      <c r="AC255" s="25">
        <f t="shared" ca="1" si="105"/>
        <v>0</v>
      </c>
    </row>
    <row r="256" spans="1:29" ht="14.1" hidden="1" customHeight="1" thickBot="1" x14ac:dyDescent="0.25">
      <c r="A256" s="3">
        <f t="shared" si="89"/>
        <v>2021</v>
      </c>
      <c r="B256" s="3" t="str">
        <f t="shared" si="106"/>
        <v>08 srpen</v>
      </c>
      <c r="C256" s="4" t="str">
        <f t="shared" si="90"/>
        <v>srpen</v>
      </c>
      <c r="D256" s="10">
        <f t="shared" ca="1" si="91"/>
        <v>0</v>
      </c>
      <c r="E256" s="10" t="str">
        <f t="shared" si="92"/>
        <v>úterý</v>
      </c>
      <c r="F256" s="42" t="str">
        <f ca="1">IF(COUNTIF(List1!$U$4:$AF$16,$G256),"Svátek",TEXT($G256,"dddd"))</f>
        <v>úterý</v>
      </c>
      <c r="G256" s="19">
        <v>44439</v>
      </c>
      <c r="H256" s="49"/>
      <c r="I256" s="50"/>
      <c r="J256" s="49"/>
      <c r="K256" s="50"/>
      <c r="L256" s="21">
        <f t="shared" si="93"/>
        <v>0</v>
      </c>
      <c r="M256" s="22">
        <f t="shared" si="87"/>
        <v>0</v>
      </c>
      <c r="N256" s="98"/>
      <c r="O256" s="101" t="str">
        <f t="shared" ca="1" si="88"/>
        <v/>
      </c>
      <c r="P256" s="41">
        <f t="shared" si="86"/>
        <v>0</v>
      </c>
      <c r="Q256" s="41">
        <f>IF(MONTH(G257)-MONTH(G256)&lt;&gt;0,SUBTOTAL(109,$P$14:$P$3665)," ")</f>
        <v>0</v>
      </c>
      <c r="R256" s="108">
        <f t="shared" ca="1" si="94"/>
        <v>0</v>
      </c>
      <c r="S256" s="25">
        <f t="shared" ca="1" si="95"/>
        <v>0</v>
      </c>
      <c r="T256" s="108">
        <f t="shared" ca="1" si="96"/>
        <v>0</v>
      </c>
      <c r="U256" s="163">
        <f t="shared" ca="1" si="97"/>
        <v>0</v>
      </c>
      <c r="V256" s="25">
        <f t="shared" ca="1" si="98"/>
        <v>0</v>
      </c>
      <c r="W256" s="25">
        <f t="shared" ca="1" si="99"/>
        <v>0</v>
      </c>
      <c r="X256" s="108">
        <f t="shared" ca="1" si="100"/>
        <v>0</v>
      </c>
      <c r="Y256" s="108">
        <f t="shared" ca="1" si="101"/>
        <v>0</v>
      </c>
      <c r="Z256" s="108">
        <f t="shared" ca="1" si="102"/>
        <v>0</v>
      </c>
      <c r="AA256" s="108">
        <f t="shared" ca="1" si="103"/>
        <v>0</v>
      </c>
      <c r="AB256" s="108">
        <f t="shared" ca="1" si="104"/>
        <v>0</v>
      </c>
      <c r="AC256" s="25">
        <f t="shared" ca="1" si="105"/>
        <v>0</v>
      </c>
    </row>
    <row r="257" spans="1:29" ht="14.1" hidden="1" customHeight="1" thickBot="1" x14ac:dyDescent="0.25">
      <c r="A257" s="3">
        <f t="shared" si="89"/>
        <v>2021</v>
      </c>
      <c r="B257" s="3" t="str">
        <f t="shared" si="106"/>
        <v>09 září</v>
      </c>
      <c r="C257" s="4" t="str">
        <f t="shared" si="90"/>
        <v>září</v>
      </c>
      <c r="D257" s="10">
        <f t="shared" ca="1" si="91"/>
        <v>0</v>
      </c>
      <c r="E257" s="10" t="str">
        <f t="shared" si="92"/>
        <v>středa</v>
      </c>
      <c r="F257" s="42" t="str">
        <f ca="1">IF(COUNTIF(List1!$U$4:$AF$16,$G257),"Svátek",TEXT($G257,"dddd"))</f>
        <v>středa</v>
      </c>
      <c r="G257" s="19">
        <v>44440</v>
      </c>
      <c r="H257" s="49"/>
      <c r="I257" s="50"/>
      <c r="J257" s="49"/>
      <c r="K257" s="50"/>
      <c r="L257" s="21">
        <f t="shared" si="93"/>
        <v>0</v>
      </c>
      <c r="M257" s="22">
        <f t="shared" si="87"/>
        <v>0</v>
      </c>
      <c r="N257" s="98"/>
      <c r="O257" s="101" t="str">
        <f t="shared" ca="1" si="88"/>
        <v/>
      </c>
      <c r="P257" s="41" t="str">
        <f t="shared" si="86"/>
        <v xml:space="preserve"> </v>
      </c>
      <c r="Q257" s="41" t="str">
        <f>IF(MONTH(G258)-MONTH(G257)&lt;&gt;0,SUBTOTAL(109,$P$14:$P$3665)," ")</f>
        <v xml:space="preserve"> </v>
      </c>
      <c r="R257" s="108">
        <f t="shared" ca="1" si="94"/>
        <v>0</v>
      </c>
      <c r="S257" s="25">
        <f t="shared" ca="1" si="95"/>
        <v>0</v>
      </c>
      <c r="T257" s="108">
        <f t="shared" ca="1" si="96"/>
        <v>0</v>
      </c>
      <c r="U257" s="163">
        <f t="shared" ca="1" si="97"/>
        <v>0</v>
      </c>
      <c r="V257" s="25">
        <f t="shared" ca="1" si="98"/>
        <v>0</v>
      </c>
      <c r="W257" s="25">
        <f t="shared" ca="1" si="99"/>
        <v>0</v>
      </c>
      <c r="X257" s="108">
        <f t="shared" ca="1" si="100"/>
        <v>0</v>
      </c>
      <c r="Y257" s="108">
        <f t="shared" ca="1" si="101"/>
        <v>0</v>
      </c>
      <c r="Z257" s="108">
        <f t="shared" ca="1" si="102"/>
        <v>0</v>
      </c>
      <c r="AA257" s="108">
        <f t="shared" ca="1" si="103"/>
        <v>0</v>
      </c>
      <c r="AB257" s="108">
        <f t="shared" ca="1" si="104"/>
        <v>0</v>
      </c>
      <c r="AC257" s="25">
        <f t="shared" ca="1" si="105"/>
        <v>0</v>
      </c>
    </row>
    <row r="258" spans="1:29" ht="14.1" hidden="1" customHeight="1" thickBot="1" x14ac:dyDescent="0.25">
      <c r="A258" s="3">
        <f t="shared" si="89"/>
        <v>2021</v>
      </c>
      <c r="B258" s="3" t="str">
        <f t="shared" si="106"/>
        <v>09 září</v>
      </c>
      <c r="C258" s="4" t="str">
        <f t="shared" si="90"/>
        <v>září</v>
      </c>
      <c r="D258" s="10">
        <f t="shared" ca="1" si="91"/>
        <v>0</v>
      </c>
      <c r="E258" s="10" t="str">
        <f t="shared" si="92"/>
        <v>čtvrtek</v>
      </c>
      <c r="F258" s="42" t="str">
        <f ca="1">IF(COUNTIF(List1!$U$4:$AF$16,$G258),"Svátek",TEXT($G258,"dddd"))</f>
        <v>čtvrtek</v>
      </c>
      <c r="G258" s="19">
        <v>44441</v>
      </c>
      <c r="H258" s="49"/>
      <c r="I258" s="50"/>
      <c r="J258" s="49"/>
      <c r="K258" s="50"/>
      <c r="L258" s="21">
        <f t="shared" si="93"/>
        <v>0</v>
      </c>
      <c r="M258" s="22">
        <f t="shared" si="87"/>
        <v>0</v>
      </c>
      <c r="N258" s="98"/>
      <c r="O258" s="101" t="str">
        <f t="shared" ca="1" si="88"/>
        <v/>
      </c>
      <c r="P258" s="41" t="str">
        <f t="shared" si="86"/>
        <v xml:space="preserve"> </v>
      </c>
      <c r="Q258" s="41" t="str">
        <f>IF(MONTH(G259)-MONTH(G258)&lt;&gt;0,SUBTOTAL(109,$P$14:$P$3665)," ")</f>
        <v xml:space="preserve"> </v>
      </c>
      <c r="R258" s="108">
        <f t="shared" ca="1" si="94"/>
        <v>0</v>
      </c>
      <c r="S258" s="25">
        <f t="shared" ca="1" si="95"/>
        <v>0</v>
      </c>
      <c r="T258" s="108">
        <f t="shared" ca="1" si="96"/>
        <v>0</v>
      </c>
      <c r="U258" s="163">
        <f t="shared" ca="1" si="97"/>
        <v>0</v>
      </c>
      <c r="V258" s="25">
        <f t="shared" ca="1" si="98"/>
        <v>0</v>
      </c>
      <c r="W258" s="25">
        <f t="shared" ca="1" si="99"/>
        <v>0</v>
      </c>
      <c r="X258" s="108">
        <f t="shared" ca="1" si="100"/>
        <v>0</v>
      </c>
      <c r="Y258" s="108">
        <f t="shared" ca="1" si="101"/>
        <v>0</v>
      </c>
      <c r="Z258" s="108">
        <f t="shared" ca="1" si="102"/>
        <v>0</v>
      </c>
      <c r="AA258" s="108">
        <f t="shared" ca="1" si="103"/>
        <v>0</v>
      </c>
      <c r="AB258" s="108">
        <f t="shared" ca="1" si="104"/>
        <v>0</v>
      </c>
      <c r="AC258" s="25">
        <f t="shared" ca="1" si="105"/>
        <v>0</v>
      </c>
    </row>
    <row r="259" spans="1:29" ht="14.1" hidden="1" customHeight="1" thickBot="1" x14ac:dyDescent="0.25">
      <c r="A259" s="3">
        <f t="shared" si="89"/>
        <v>2021</v>
      </c>
      <c r="B259" s="3" t="str">
        <f t="shared" si="106"/>
        <v>09 září</v>
      </c>
      <c r="C259" s="4" t="str">
        <f t="shared" si="90"/>
        <v>září</v>
      </c>
      <c r="D259" s="10">
        <f t="shared" ca="1" si="91"/>
        <v>0</v>
      </c>
      <c r="E259" s="10" t="str">
        <f t="shared" si="92"/>
        <v>pátek</v>
      </c>
      <c r="F259" s="42" t="str">
        <f ca="1">IF(COUNTIF(List1!$U$4:$AF$16,$G259),"Svátek",TEXT($G259,"dddd"))</f>
        <v>pátek</v>
      </c>
      <c r="G259" s="19">
        <v>44442</v>
      </c>
      <c r="H259" s="49"/>
      <c r="I259" s="50"/>
      <c r="J259" s="49"/>
      <c r="K259" s="50"/>
      <c r="L259" s="21">
        <f t="shared" si="93"/>
        <v>0</v>
      </c>
      <c r="M259" s="22">
        <f t="shared" si="87"/>
        <v>0</v>
      </c>
      <c r="N259" s="98"/>
      <c r="O259" s="101" t="str">
        <f t="shared" ca="1" si="88"/>
        <v/>
      </c>
      <c r="P259" s="41" t="str">
        <f t="shared" si="86"/>
        <v xml:space="preserve"> </v>
      </c>
      <c r="Q259" s="41" t="str">
        <f>IF(MONTH(G260)-MONTH(G259)&lt;&gt;0,SUBTOTAL(109,$P$14:$P$3665)," ")</f>
        <v xml:space="preserve"> </v>
      </c>
      <c r="R259" s="108">
        <f t="shared" ca="1" si="94"/>
        <v>0</v>
      </c>
      <c r="S259" s="25">
        <f t="shared" ca="1" si="95"/>
        <v>0</v>
      </c>
      <c r="T259" s="108">
        <f t="shared" ca="1" si="96"/>
        <v>0</v>
      </c>
      <c r="U259" s="163">
        <f t="shared" ca="1" si="97"/>
        <v>0</v>
      </c>
      <c r="V259" s="25">
        <f t="shared" ca="1" si="98"/>
        <v>0</v>
      </c>
      <c r="W259" s="25">
        <f t="shared" ca="1" si="99"/>
        <v>0</v>
      </c>
      <c r="X259" s="108">
        <f t="shared" ca="1" si="100"/>
        <v>0</v>
      </c>
      <c r="Y259" s="108">
        <f t="shared" ca="1" si="101"/>
        <v>0</v>
      </c>
      <c r="Z259" s="108">
        <f t="shared" ca="1" si="102"/>
        <v>0</v>
      </c>
      <c r="AA259" s="108">
        <f t="shared" ca="1" si="103"/>
        <v>0</v>
      </c>
      <c r="AB259" s="108">
        <f t="shared" ca="1" si="104"/>
        <v>0</v>
      </c>
      <c r="AC259" s="25">
        <f t="shared" ca="1" si="105"/>
        <v>0</v>
      </c>
    </row>
    <row r="260" spans="1:29" ht="14.1" hidden="1" customHeight="1" thickBot="1" x14ac:dyDescent="0.25">
      <c r="A260" s="3">
        <f t="shared" si="89"/>
        <v>2021</v>
      </c>
      <c r="B260" s="3" t="str">
        <f t="shared" si="106"/>
        <v>09 září</v>
      </c>
      <c r="C260" s="4" t="str">
        <f t="shared" si="90"/>
        <v>září</v>
      </c>
      <c r="D260" s="10">
        <f t="shared" ca="1" si="91"/>
        <v>0</v>
      </c>
      <c r="E260" s="10" t="str">
        <f t="shared" si="92"/>
        <v>sobota</v>
      </c>
      <c r="F260" s="42" t="str">
        <f ca="1">IF(COUNTIF(List1!$U$4:$AF$16,$G260),"Svátek",TEXT($G260,"dddd"))</f>
        <v>sobota</v>
      </c>
      <c r="G260" s="19">
        <v>44443</v>
      </c>
      <c r="H260" s="49"/>
      <c r="I260" s="50"/>
      <c r="J260" s="49"/>
      <c r="K260" s="50"/>
      <c r="L260" s="21">
        <f t="shared" si="93"/>
        <v>0</v>
      </c>
      <c r="M260" s="22">
        <f t="shared" si="87"/>
        <v>0</v>
      </c>
      <c r="N260" s="98"/>
      <c r="O260" s="101" t="str">
        <f t="shared" ca="1" si="88"/>
        <v/>
      </c>
      <c r="P260" s="41" t="str">
        <f t="shared" si="86"/>
        <v xml:space="preserve"> </v>
      </c>
      <c r="Q260" s="41" t="str">
        <f>IF(MONTH(G261)-MONTH(G260)&lt;&gt;0,SUBTOTAL(109,$P$14:$P$3665)," ")</f>
        <v xml:space="preserve"> </v>
      </c>
      <c r="R260" s="108">
        <f t="shared" ca="1" si="94"/>
        <v>0</v>
      </c>
      <c r="S260" s="25">
        <f t="shared" ca="1" si="95"/>
        <v>0</v>
      </c>
      <c r="T260" s="108">
        <f t="shared" ca="1" si="96"/>
        <v>0</v>
      </c>
      <c r="U260" s="163">
        <f t="shared" ca="1" si="97"/>
        <v>0</v>
      </c>
      <c r="V260" s="25">
        <f t="shared" ca="1" si="98"/>
        <v>0</v>
      </c>
      <c r="W260" s="25">
        <f t="shared" ca="1" si="99"/>
        <v>0</v>
      </c>
      <c r="X260" s="108">
        <f t="shared" ca="1" si="100"/>
        <v>0</v>
      </c>
      <c r="Y260" s="108">
        <f t="shared" ca="1" si="101"/>
        <v>0</v>
      </c>
      <c r="Z260" s="108">
        <f t="shared" ca="1" si="102"/>
        <v>0</v>
      </c>
      <c r="AA260" s="108">
        <f t="shared" ca="1" si="103"/>
        <v>0</v>
      </c>
      <c r="AB260" s="108">
        <f t="shared" ca="1" si="104"/>
        <v>0</v>
      </c>
      <c r="AC260" s="25">
        <f t="shared" ca="1" si="105"/>
        <v>0</v>
      </c>
    </row>
    <row r="261" spans="1:29" ht="14.1" hidden="1" customHeight="1" thickBot="1" x14ac:dyDescent="0.25">
      <c r="A261" s="3">
        <f t="shared" si="89"/>
        <v>2021</v>
      </c>
      <c r="B261" s="3" t="str">
        <f t="shared" si="106"/>
        <v>09 září</v>
      </c>
      <c r="C261" s="4" t="str">
        <f t="shared" si="90"/>
        <v>září</v>
      </c>
      <c r="D261" s="10">
        <f t="shared" ca="1" si="91"/>
        <v>0</v>
      </c>
      <c r="E261" s="10" t="str">
        <f t="shared" si="92"/>
        <v>neděle</v>
      </c>
      <c r="F261" s="42" t="str">
        <f ca="1">IF(COUNTIF(List1!$U$4:$AF$16,$G261),"Svátek",TEXT($G261,"dddd"))</f>
        <v>neděle</v>
      </c>
      <c r="G261" s="19">
        <v>44444</v>
      </c>
      <c r="H261" s="49"/>
      <c r="I261" s="50"/>
      <c r="J261" s="49"/>
      <c r="K261" s="50"/>
      <c r="L261" s="21">
        <f t="shared" si="93"/>
        <v>0</v>
      </c>
      <c r="M261" s="22">
        <f t="shared" si="87"/>
        <v>0</v>
      </c>
      <c r="N261" s="98"/>
      <c r="O261" s="101" t="str">
        <f t="shared" ca="1" si="88"/>
        <v/>
      </c>
      <c r="P261" s="41">
        <f t="shared" si="86"/>
        <v>0</v>
      </c>
      <c r="Q261" s="41" t="str">
        <f>IF(MONTH(G262)-MONTH(G261)&lt;&gt;0,SUBTOTAL(109,$P$14:$P$3665)," ")</f>
        <v xml:space="preserve"> </v>
      </c>
      <c r="R261" s="108">
        <f t="shared" ca="1" si="94"/>
        <v>0</v>
      </c>
      <c r="S261" s="25">
        <f t="shared" ca="1" si="95"/>
        <v>0</v>
      </c>
      <c r="T261" s="108">
        <f t="shared" ca="1" si="96"/>
        <v>0</v>
      </c>
      <c r="U261" s="163">
        <f t="shared" ca="1" si="97"/>
        <v>0</v>
      </c>
      <c r="V261" s="25">
        <f t="shared" ca="1" si="98"/>
        <v>0</v>
      </c>
      <c r="W261" s="25">
        <f t="shared" ca="1" si="99"/>
        <v>0</v>
      </c>
      <c r="X261" s="108">
        <f t="shared" ca="1" si="100"/>
        <v>0</v>
      </c>
      <c r="Y261" s="108">
        <f t="shared" ca="1" si="101"/>
        <v>0</v>
      </c>
      <c r="Z261" s="108">
        <f t="shared" ca="1" si="102"/>
        <v>0</v>
      </c>
      <c r="AA261" s="108">
        <f t="shared" ca="1" si="103"/>
        <v>0</v>
      </c>
      <c r="AB261" s="108">
        <f t="shared" ca="1" si="104"/>
        <v>0</v>
      </c>
      <c r="AC261" s="25">
        <f t="shared" ca="1" si="105"/>
        <v>0</v>
      </c>
    </row>
    <row r="262" spans="1:29" ht="14.1" hidden="1" customHeight="1" thickBot="1" x14ac:dyDescent="0.25">
      <c r="A262" s="3">
        <f t="shared" si="89"/>
        <v>2021</v>
      </c>
      <c r="B262" s="3" t="str">
        <f t="shared" si="106"/>
        <v>09 září</v>
      </c>
      <c r="C262" s="4" t="str">
        <f t="shared" si="90"/>
        <v>září</v>
      </c>
      <c r="D262" s="10">
        <f t="shared" ca="1" si="91"/>
        <v>0</v>
      </c>
      <c r="E262" s="10" t="str">
        <f t="shared" si="92"/>
        <v>pondělí</v>
      </c>
      <c r="F262" s="42" t="str">
        <f ca="1">IF(COUNTIF(List1!$U$4:$AF$16,$G262),"Svátek",TEXT($G262,"dddd"))</f>
        <v>pondělí</v>
      </c>
      <c r="G262" s="19">
        <v>44445</v>
      </c>
      <c r="H262" s="49"/>
      <c r="I262" s="50"/>
      <c r="J262" s="49"/>
      <c r="K262" s="50"/>
      <c r="L262" s="21">
        <f t="shared" si="93"/>
        <v>0</v>
      </c>
      <c r="M262" s="22">
        <f t="shared" si="87"/>
        <v>0</v>
      </c>
      <c r="N262" s="98"/>
      <c r="O262" s="101" t="str">
        <f t="shared" ca="1" si="88"/>
        <v/>
      </c>
      <c r="P262" s="41" t="str">
        <f t="shared" si="86"/>
        <v xml:space="preserve"> </v>
      </c>
      <c r="Q262" s="41" t="str">
        <f>IF(MONTH(G263)-MONTH(G262)&lt;&gt;0,SUBTOTAL(109,$P$14:$P$3665)," ")</f>
        <v xml:space="preserve"> </v>
      </c>
      <c r="R262" s="108">
        <f t="shared" ca="1" si="94"/>
        <v>0</v>
      </c>
      <c r="S262" s="25">
        <f t="shared" ca="1" si="95"/>
        <v>0</v>
      </c>
      <c r="T262" s="108">
        <f t="shared" ca="1" si="96"/>
        <v>0</v>
      </c>
      <c r="U262" s="163">
        <f t="shared" ca="1" si="97"/>
        <v>0</v>
      </c>
      <c r="V262" s="25">
        <f t="shared" ca="1" si="98"/>
        <v>0</v>
      </c>
      <c r="W262" s="25">
        <f t="shared" ca="1" si="99"/>
        <v>0</v>
      </c>
      <c r="X262" s="108">
        <f t="shared" ca="1" si="100"/>
        <v>0</v>
      </c>
      <c r="Y262" s="108">
        <f t="shared" ca="1" si="101"/>
        <v>0</v>
      </c>
      <c r="Z262" s="108">
        <f t="shared" ca="1" si="102"/>
        <v>0</v>
      </c>
      <c r="AA262" s="108">
        <f t="shared" ca="1" si="103"/>
        <v>0</v>
      </c>
      <c r="AB262" s="108">
        <f t="shared" ca="1" si="104"/>
        <v>0</v>
      </c>
      <c r="AC262" s="25">
        <f t="shared" ca="1" si="105"/>
        <v>0</v>
      </c>
    </row>
    <row r="263" spans="1:29" ht="14.1" hidden="1" customHeight="1" thickBot="1" x14ac:dyDescent="0.25">
      <c r="A263" s="3">
        <f t="shared" si="89"/>
        <v>2021</v>
      </c>
      <c r="B263" s="3" t="str">
        <f t="shared" si="106"/>
        <v>09 září</v>
      </c>
      <c r="C263" s="4" t="str">
        <f t="shared" si="90"/>
        <v>září</v>
      </c>
      <c r="D263" s="10">
        <f t="shared" ca="1" si="91"/>
        <v>0</v>
      </c>
      <c r="E263" s="10" t="str">
        <f t="shared" si="92"/>
        <v>úterý</v>
      </c>
      <c r="F263" s="42" t="str">
        <f ca="1">IF(COUNTIF(List1!$U$4:$AF$16,$G263),"Svátek",TEXT($G263,"dddd"))</f>
        <v>úterý</v>
      </c>
      <c r="G263" s="19">
        <v>44446</v>
      </c>
      <c r="H263" s="49"/>
      <c r="I263" s="50"/>
      <c r="J263" s="49"/>
      <c r="K263" s="50"/>
      <c r="L263" s="21">
        <f t="shared" si="93"/>
        <v>0</v>
      </c>
      <c r="M263" s="22">
        <f t="shared" si="87"/>
        <v>0</v>
      </c>
      <c r="N263" s="98"/>
      <c r="O263" s="101" t="str">
        <f t="shared" ca="1" si="88"/>
        <v/>
      </c>
      <c r="P263" s="41" t="str">
        <f t="shared" si="86"/>
        <v xml:space="preserve"> </v>
      </c>
      <c r="Q263" s="41" t="str">
        <f>IF(MONTH(G264)-MONTH(G263)&lt;&gt;0,SUBTOTAL(109,$P$14:$P$3665)," ")</f>
        <v xml:space="preserve"> </v>
      </c>
      <c r="R263" s="108">
        <f t="shared" ca="1" si="94"/>
        <v>0</v>
      </c>
      <c r="S263" s="25">
        <f t="shared" ca="1" si="95"/>
        <v>0</v>
      </c>
      <c r="T263" s="108">
        <f t="shared" ca="1" si="96"/>
        <v>0</v>
      </c>
      <c r="U263" s="163">
        <f t="shared" ca="1" si="97"/>
        <v>0</v>
      </c>
      <c r="V263" s="25">
        <f t="shared" ca="1" si="98"/>
        <v>0</v>
      </c>
      <c r="W263" s="25">
        <f t="shared" ca="1" si="99"/>
        <v>0</v>
      </c>
      <c r="X263" s="108">
        <f t="shared" ca="1" si="100"/>
        <v>0</v>
      </c>
      <c r="Y263" s="108">
        <f t="shared" ca="1" si="101"/>
        <v>0</v>
      </c>
      <c r="Z263" s="108">
        <f t="shared" ca="1" si="102"/>
        <v>0</v>
      </c>
      <c r="AA263" s="108">
        <f t="shared" ca="1" si="103"/>
        <v>0</v>
      </c>
      <c r="AB263" s="108">
        <f t="shared" ca="1" si="104"/>
        <v>0</v>
      </c>
      <c r="AC263" s="25">
        <f t="shared" ca="1" si="105"/>
        <v>0</v>
      </c>
    </row>
    <row r="264" spans="1:29" ht="14.1" hidden="1" customHeight="1" thickBot="1" x14ac:dyDescent="0.25">
      <c r="A264" s="3">
        <f t="shared" si="89"/>
        <v>2021</v>
      </c>
      <c r="B264" s="3" t="str">
        <f t="shared" si="106"/>
        <v>09 září</v>
      </c>
      <c r="C264" s="4" t="str">
        <f t="shared" si="90"/>
        <v>září</v>
      </c>
      <c r="D264" s="10">
        <f t="shared" ca="1" si="91"/>
        <v>0</v>
      </c>
      <c r="E264" s="10" t="str">
        <f t="shared" si="92"/>
        <v>středa</v>
      </c>
      <c r="F264" s="42" t="str">
        <f ca="1">IF(COUNTIF(List1!$U$4:$AF$16,$G264),"Svátek",TEXT($G264,"dddd"))</f>
        <v>středa</v>
      </c>
      <c r="G264" s="19">
        <v>44447</v>
      </c>
      <c r="H264" s="49"/>
      <c r="I264" s="50"/>
      <c r="J264" s="49"/>
      <c r="K264" s="50"/>
      <c r="L264" s="21">
        <f t="shared" si="93"/>
        <v>0</v>
      </c>
      <c r="M264" s="22">
        <f t="shared" si="87"/>
        <v>0</v>
      </c>
      <c r="N264" s="98"/>
      <c r="O264" s="101" t="str">
        <f t="shared" ca="1" si="88"/>
        <v/>
      </c>
      <c r="P264" s="41" t="str">
        <f t="shared" si="86"/>
        <v xml:space="preserve"> </v>
      </c>
      <c r="Q264" s="41" t="str">
        <f>IF(MONTH(G265)-MONTH(G264)&lt;&gt;0,SUBTOTAL(109,$P$14:$P$3665)," ")</f>
        <v xml:space="preserve"> </v>
      </c>
      <c r="R264" s="108">
        <f t="shared" ca="1" si="94"/>
        <v>0</v>
      </c>
      <c r="S264" s="25">
        <f t="shared" ca="1" si="95"/>
        <v>0</v>
      </c>
      <c r="T264" s="108">
        <f t="shared" ca="1" si="96"/>
        <v>0</v>
      </c>
      <c r="U264" s="163">
        <f t="shared" ca="1" si="97"/>
        <v>0</v>
      </c>
      <c r="V264" s="25">
        <f t="shared" ca="1" si="98"/>
        <v>0</v>
      </c>
      <c r="W264" s="25">
        <f t="shared" ca="1" si="99"/>
        <v>0</v>
      </c>
      <c r="X264" s="108">
        <f t="shared" ca="1" si="100"/>
        <v>0</v>
      </c>
      <c r="Y264" s="108">
        <f t="shared" ca="1" si="101"/>
        <v>0</v>
      </c>
      <c r="Z264" s="108">
        <f t="shared" ca="1" si="102"/>
        <v>0</v>
      </c>
      <c r="AA264" s="108">
        <f t="shared" ca="1" si="103"/>
        <v>0</v>
      </c>
      <c r="AB264" s="108">
        <f t="shared" ca="1" si="104"/>
        <v>0</v>
      </c>
      <c r="AC264" s="25">
        <f t="shared" ca="1" si="105"/>
        <v>0</v>
      </c>
    </row>
    <row r="265" spans="1:29" ht="14.1" hidden="1" customHeight="1" thickBot="1" x14ac:dyDescent="0.25">
      <c r="A265" s="3">
        <f t="shared" si="89"/>
        <v>2021</v>
      </c>
      <c r="B265" s="3" t="str">
        <f t="shared" si="106"/>
        <v>09 září</v>
      </c>
      <c r="C265" s="4" t="str">
        <f t="shared" si="90"/>
        <v>září</v>
      </c>
      <c r="D265" s="10">
        <f t="shared" ca="1" si="91"/>
        <v>0</v>
      </c>
      <c r="E265" s="10" t="str">
        <f t="shared" si="92"/>
        <v>čtvrtek</v>
      </c>
      <c r="F265" s="42" t="str">
        <f ca="1">IF(COUNTIF(List1!$U$4:$AF$16,$G265),"Svátek",TEXT($G265,"dddd"))</f>
        <v>čtvrtek</v>
      </c>
      <c r="G265" s="19">
        <v>44448</v>
      </c>
      <c r="H265" s="49"/>
      <c r="I265" s="50"/>
      <c r="J265" s="49"/>
      <c r="K265" s="50"/>
      <c r="L265" s="21">
        <f t="shared" si="93"/>
        <v>0</v>
      </c>
      <c r="M265" s="22">
        <f t="shared" si="87"/>
        <v>0</v>
      </c>
      <c r="N265" s="98"/>
      <c r="O265" s="101" t="str">
        <f t="shared" ca="1" si="88"/>
        <v/>
      </c>
      <c r="P265" s="41" t="str">
        <f t="shared" si="86"/>
        <v xml:space="preserve"> </v>
      </c>
      <c r="Q265" s="41" t="str">
        <f>IF(MONTH(G266)-MONTH(G265)&lt;&gt;0,SUBTOTAL(109,$P$14:$P$3665)," ")</f>
        <v xml:space="preserve"> </v>
      </c>
      <c r="R265" s="108">
        <f t="shared" ca="1" si="94"/>
        <v>0</v>
      </c>
      <c r="S265" s="25">
        <f t="shared" ca="1" si="95"/>
        <v>0</v>
      </c>
      <c r="T265" s="108">
        <f t="shared" ca="1" si="96"/>
        <v>0</v>
      </c>
      <c r="U265" s="163">
        <f t="shared" ca="1" si="97"/>
        <v>0</v>
      </c>
      <c r="V265" s="25">
        <f t="shared" ca="1" si="98"/>
        <v>0</v>
      </c>
      <c r="W265" s="25">
        <f t="shared" ca="1" si="99"/>
        <v>0</v>
      </c>
      <c r="X265" s="108">
        <f t="shared" ca="1" si="100"/>
        <v>0</v>
      </c>
      <c r="Y265" s="108">
        <f t="shared" ca="1" si="101"/>
        <v>0</v>
      </c>
      <c r="Z265" s="108">
        <f t="shared" ca="1" si="102"/>
        <v>0</v>
      </c>
      <c r="AA265" s="108">
        <f t="shared" ca="1" si="103"/>
        <v>0</v>
      </c>
      <c r="AB265" s="108">
        <f t="shared" ca="1" si="104"/>
        <v>0</v>
      </c>
      <c r="AC265" s="25">
        <f t="shared" ca="1" si="105"/>
        <v>0</v>
      </c>
    </row>
    <row r="266" spans="1:29" ht="14.1" hidden="1" customHeight="1" thickBot="1" x14ac:dyDescent="0.25">
      <c r="A266" s="3">
        <f t="shared" si="89"/>
        <v>2021</v>
      </c>
      <c r="B266" s="3" t="str">
        <f t="shared" si="106"/>
        <v>09 září</v>
      </c>
      <c r="C266" s="4" t="str">
        <f t="shared" si="90"/>
        <v>září</v>
      </c>
      <c r="D266" s="10">
        <f t="shared" ca="1" si="91"/>
        <v>0</v>
      </c>
      <c r="E266" s="10" t="str">
        <f t="shared" si="92"/>
        <v>pátek</v>
      </c>
      <c r="F266" s="42" t="str">
        <f ca="1">IF(COUNTIF(List1!$U$4:$AF$16,$G266),"Svátek",TEXT($G266,"dddd"))</f>
        <v>pátek</v>
      </c>
      <c r="G266" s="19">
        <v>44449</v>
      </c>
      <c r="H266" s="49"/>
      <c r="I266" s="50"/>
      <c r="J266" s="49"/>
      <c r="K266" s="50"/>
      <c r="L266" s="21">
        <f t="shared" si="93"/>
        <v>0</v>
      </c>
      <c r="M266" s="22">
        <f t="shared" si="87"/>
        <v>0</v>
      </c>
      <c r="N266" s="98"/>
      <c r="O266" s="101" t="str">
        <f t="shared" ca="1" si="88"/>
        <v/>
      </c>
      <c r="P266" s="41" t="str">
        <f t="shared" si="86"/>
        <v xml:space="preserve"> </v>
      </c>
      <c r="Q266" s="41" t="str">
        <f>IF(MONTH(G267)-MONTH(G266)&lt;&gt;0,SUBTOTAL(109,$P$14:$P$3665)," ")</f>
        <v xml:space="preserve"> </v>
      </c>
      <c r="R266" s="108">
        <f t="shared" ca="1" si="94"/>
        <v>0</v>
      </c>
      <c r="S266" s="25">
        <f t="shared" ca="1" si="95"/>
        <v>0</v>
      </c>
      <c r="T266" s="108">
        <f t="shared" ca="1" si="96"/>
        <v>0</v>
      </c>
      <c r="U266" s="163">
        <f t="shared" ca="1" si="97"/>
        <v>0</v>
      </c>
      <c r="V266" s="25">
        <f t="shared" ca="1" si="98"/>
        <v>0</v>
      </c>
      <c r="W266" s="25">
        <f t="shared" ca="1" si="99"/>
        <v>0</v>
      </c>
      <c r="X266" s="108">
        <f t="shared" ca="1" si="100"/>
        <v>0</v>
      </c>
      <c r="Y266" s="108">
        <f t="shared" ca="1" si="101"/>
        <v>0</v>
      </c>
      <c r="Z266" s="108">
        <f t="shared" ca="1" si="102"/>
        <v>0</v>
      </c>
      <c r="AA266" s="108">
        <f t="shared" ca="1" si="103"/>
        <v>0</v>
      </c>
      <c r="AB266" s="108">
        <f t="shared" ca="1" si="104"/>
        <v>0</v>
      </c>
      <c r="AC266" s="25">
        <f t="shared" ca="1" si="105"/>
        <v>0</v>
      </c>
    </row>
    <row r="267" spans="1:29" ht="14.1" hidden="1" customHeight="1" thickBot="1" x14ac:dyDescent="0.25">
      <c r="A267" s="3">
        <f t="shared" si="89"/>
        <v>2021</v>
      </c>
      <c r="B267" s="3" t="str">
        <f t="shared" si="106"/>
        <v>09 září</v>
      </c>
      <c r="C267" s="4" t="str">
        <f t="shared" si="90"/>
        <v>září</v>
      </c>
      <c r="D267" s="10">
        <f t="shared" ca="1" si="91"/>
        <v>0</v>
      </c>
      <c r="E267" s="10" t="str">
        <f t="shared" si="92"/>
        <v>sobota</v>
      </c>
      <c r="F267" s="42" t="str">
        <f ca="1">IF(COUNTIF(List1!$U$4:$AF$16,$G267),"Svátek",TEXT($G267,"dddd"))</f>
        <v>sobota</v>
      </c>
      <c r="G267" s="19">
        <v>44450</v>
      </c>
      <c r="H267" s="49"/>
      <c r="I267" s="50"/>
      <c r="J267" s="49"/>
      <c r="K267" s="50"/>
      <c r="L267" s="21">
        <f t="shared" si="93"/>
        <v>0</v>
      </c>
      <c r="M267" s="22">
        <f t="shared" si="87"/>
        <v>0</v>
      </c>
      <c r="N267" s="98"/>
      <c r="O267" s="101" t="str">
        <f t="shared" ca="1" si="88"/>
        <v/>
      </c>
      <c r="P267" s="41" t="str">
        <f t="shared" si="86"/>
        <v xml:space="preserve"> </v>
      </c>
      <c r="Q267" s="41" t="str">
        <f>IF(MONTH(G268)-MONTH(G267)&lt;&gt;0,SUBTOTAL(109,$P$14:$P$3665)," ")</f>
        <v xml:space="preserve"> </v>
      </c>
      <c r="R267" s="108">
        <f t="shared" ca="1" si="94"/>
        <v>0</v>
      </c>
      <c r="S267" s="25">
        <f t="shared" ca="1" si="95"/>
        <v>0</v>
      </c>
      <c r="T267" s="108">
        <f t="shared" ca="1" si="96"/>
        <v>0</v>
      </c>
      <c r="U267" s="163">
        <f t="shared" ca="1" si="97"/>
        <v>0</v>
      </c>
      <c r="V267" s="25">
        <f t="shared" ca="1" si="98"/>
        <v>0</v>
      </c>
      <c r="W267" s="25">
        <f t="shared" ca="1" si="99"/>
        <v>0</v>
      </c>
      <c r="X267" s="108">
        <f t="shared" ca="1" si="100"/>
        <v>0</v>
      </c>
      <c r="Y267" s="108">
        <f t="shared" ca="1" si="101"/>
        <v>0</v>
      </c>
      <c r="Z267" s="108">
        <f t="shared" ca="1" si="102"/>
        <v>0</v>
      </c>
      <c r="AA267" s="108">
        <f t="shared" ca="1" si="103"/>
        <v>0</v>
      </c>
      <c r="AB267" s="108">
        <f t="shared" ca="1" si="104"/>
        <v>0</v>
      </c>
      <c r="AC267" s="25">
        <f t="shared" ca="1" si="105"/>
        <v>0</v>
      </c>
    </row>
    <row r="268" spans="1:29" ht="14.1" hidden="1" customHeight="1" thickBot="1" x14ac:dyDescent="0.25">
      <c r="A268" s="3">
        <f t="shared" si="89"/>
        <v>2021</v>
      </c>
      <c r="B268" s="3" t="str">
        <f t="shared" si="106"/>
        <v>09 září</v>
      </c>
      <c r="C268" s="4" t="str">
        <f t="shared" si="90"/>
        <v>září</v>
      </c>
      <c r="D268" s="10">
        <f t="shared" ca="1" si="91"/>
        <v>0</v>
      </c>
      <c r="E268" s="10" t="str">
        <f t="shared" si="92"/>
        <v>neděle</v>
      </c>
      <c r="F268" s="42" t="str">
        <f ca="1">IF(COUNTIF(List1!$U$4:$AF$16,$G268),"Svátek",TEXT($G268,"dddd"))</f>
        <v>neděle</v>
      </c>
      <c r="G268" s="19">
        <v>44451</v>
      </c>
      <c r="H268" s="49"/>
      <c r="I268" s="50"/>
      <c r="J268" s="49"/>
      <c r="K268" s="50"/>
      <c r="L268" s="21">
        <f t="shared" si="93"/>
        <v>0</v>
      </c>
      <c r="M268" s="22">
        <f t="shared" si="87"/>
        <v>0</v>
      </c>
      <c r="N268" s="98"/>
      <c r="O268" s="101" t="str">
        <f t="shared" ca="1" si="88"/>
        <v/>
      </c>
      <c r="P268" s="41">
        <f t="shared" si="86"/>
        <v>0</v>
      </c>
      <c r="Q268" s="41" t="str">
        <f>IF(MONTH(G269)-MONTH(G268)&lt;&gt;0,SUBTOTAL(109,$P$14:$P$3665)," ")</f>
        <v xml:space="preserve"> </v>
      </c>
      <c r="R268" s="108">
        <f t="shared" ca="1" si="94"/>
        <v>0</v>
      </c>
      <c r="S268" s="25">
        <f t="shared" ca="1" si="95"/>
        <v>0</v>
      </c>
      <c r="T268" s="108">
        <f t="shared" ca="1" si="96"/>
        <v>0</v>
      </c>
      <c r="U268" s="163">
        <f t="shared" ca="1" si="97"/>
        <v>0</v>
      </c>
      <c r="V268" s="25">
        <f t="shared" ca="1" si="98"/>
        <v>0</v>
      </c>
      <c r="W268" s="25">
        <f t="shared" ca="1" si="99"/>
        <v>0</v>
      </c>
      <c r="X268" s="108">
        <f t="shared" ca="1" si="100"/>
        <v>0</v>
      </c>
      <c r="Y268" s="108">
        <f t="shared" ca="1" si="101"/>
        <v>0</v>
      </c>
      <c r="Z268" s="108">
        <f t="shared" ca="1" si="102"/>
        <v>0</v>
      </c>
      <c r="AA268" s="108">
        <f t="shared" ca="1" si="103"/>
        <v>0</v>
      </c>
      <c r="AB268" s="108">
        <f t="shared" ca="1" si="104"/>
        <v>0</v>
      </c>
      <c r="AC268" s="25">
        <f t="shared" ca="1" si="105"/>
        <v>0</v>
      </c>
    </row>
    <row r="269" spans="1:29" ht="14.1" hidden="1" customHeight="1" thickBot="1" x14ac:dyDescent="0.25">
      <c r="A269" s="3">
        <f t="shared" si="89"/>
        <v>2021</v>
      </c>
      <c r="B269" s="3" t="str">
        <f t="shared" si="106"/>
        <v>09 září</v>
      </c>
      <c r="C269" s="4" t="str">
        <f t="shared" si="90"/>
        <v>září</v>
      </c>
      <c r="D269" s="10">
        <f t="shared" ca="1" si="91"/>
        <v>0</v>
      </c>
      <c r="E269" s="10" t="str">
        <f t="shared" si="92"/>
        <v>pondělí</v>
      </c>
      <c r="F269" s="42" t="str">
        <f ca="1">IF(COUNTIF(List1!$U$4:$AF$16,$G269),"Svátek",TEXT($G269,"dddd"))</f>
        <v>pondělí</v>
      </c>
      <c r="G269" s="19">
        <v>44452</v>
      </c>
      <c r="H269" s="49"/>
      <c r="I269" s="50"/>
      <c r="J269" s="49"/>
      <c r="K269" s="50"/>
      <c r="L269" s="21">
        <f t="shared" si="93"/>
        <v>0</v>
      </c>
      <c r="M269" s="22">
        <f t="shared" si="87"/>
        <v>0</v>
      </c>
      <c r="N269" s="98"/>
      <c r="O269" s="101" t="str">
        <f t="shared" ca="1" si="88"/>
        <v/>
      </c>
      <c r="P269" s="41" t="str">
        <f t="shared" si="86"/>
        <v xml:space="preserve"> </v>
      </c>
      <c r="Q269" s="41" t="str">
        <f>IF(MONTH(G270)-MONTH(G269)&lt;&gt;0,SUBTOTAL(109,$P$14:$P$3665)," ")</f>
        <v xml:space="preserve"> </v>
      </c>
      <c r="R269" s="108">
        <f t="shared" ca="1" si="94"/>
        <v>0</v>
      </c>
      <c r="S269" s="25">
        <f t="shared" ca="1" si="95"/>
        <v>0</v>
      </c>
      <c r="T269" s="108">
        <f t="shared" ca="1" si="96"/>
        <v>0</v>
      </c>
      <c r="U269" s="163">
        <f t="shared" ca="1" si="97"/>
        <v>0</v>
      </c>
      <c r="V269" s="25">
        <f t="shared" ca="1" si="98"/>
        <v>0</v>
      </c>
      <c r="W269" s="25">
        <f t="shared" ca="1" si="99"/>
        <v>0</v>
      </c>
      <c r="X269" s="108">
        <f t="shared" ca="1" si="100"/>
        <v>0</v>
      </c>
      <c r="Y269" s="108">
        <f t="shared" ca="1" si="101"/>
        <v>0</v>
      </c>
      <c r="Z269" s="108">
        <f t="shared" ca="1" si="102"/>
        <v>0</v>
      </c>
      <c r="AA269" s="108">
        <f t="shared" ca="1" si="103"/>
        <v>0</v>
      </c>
      <c r="AB269" s="108">
        <f t="shared" ca="1" si="104"/>
        <v>0</v>
      </c>
      <c r="AC269" s="25">
        <f t="shared" ca="1" si="105"/>
        <v>0</v>
      </c>
    </row>
    <row r="270" spans="1:29" ht="14.1" hidden="1" customHeight="1" thickBot="1" x14ac:dyDescent="0.25">
      <c r="A270" s="3">
        <f t="shared" si="89"/>
        <v>2021</v>
      </c>
      <c r="B270" s="3" t="str">
        <f t="shared" si="106"/>
        <v>09 září</v>
      </c>
      <c r="C270" s="4" t="str">
        <f t="shared" si="90"/>
        <v>září</v>
      </c>
      <c r="D270" s="10">
        <f t="shared" ca="1" si="91"/>
        <v>0</v>
      </c>
      <c r="E270" s="10" t="str">
        <f t="shared" si="92"/>
        <v>úterý</v>
      </c>
      <c r="F270" s="42" t="str">
        <f ca="1">IF(COUNTIF(List1!$U$4:$AF$16,$G270),"Svátek",TEXT($G270,"dddd"))</f>
        <v>úterý</v>
      </c>
      <c r="G270" s="19">
        <v>44453</v>
      </c>
      <c r="H270" s="49"/>
      <c r="I270" s="50"/>
      <c r="J270" s="49"/>
      <c r="K270" s="50"/>
      <c r="L270" s="21">
        <f t="shared" si="93"/>
        <v>0</v>
      </c>
      <c r="M270" s="22">
        <f t="shared" si="87"/>
        <v>0</v>
      </c>
      <c r="N270" s="98"/>
      <c r="O270" s="101" t="str">
        <f t="shared" ca="1" si="88"/>
        <v/>
      </c>
      <c r="P270" s="41" t="str">
        <f t="shared" si="86"/>
        <v xml:space="preserve"> </v>
      </c>
      <c r="Q270" s="41" t="str">
        <f>IF(MONTH(G271)-MONTH(G270)&lt;&gt;0,SUBTOTAL(109,$P$14:$P$3665)," ")</f>
        <v xml:space="preserve"> </v>
      </c>
      <c r="R270" s="108">
        <f t="shared" ca="1" si="94"/>
        <v>0</v>
      </c>
      <c r="S270" s="25">
        <f t="shared" ca="1" si="95"/>
        <v>0</v>
      </c>
      <c r="T270" s="108">
        <f t="shared" ca="1" si="96"/>
        <v>0</v>
      </c>
      <c r="U270" s="163">
        <f t="shared" ca="1" si="97"/>
        <v>0</v>
      </c>
      <c r="V270" s="25">
        <f t="shared" ca="1" si="98"/>
        <v>0</v>
      </c>
      <c r="W270" s="25">
        <f t="shared" ca="1" si="99"/>
        <v>0</v>
      </c>
      <c r="X270" s="108">
        <f t="shared" ca="1" si="100"/>
        <v>0</v>
      </c>
      <c r="Y270" s="108">
        <f t="shared" ca="1" si="101"/>
        <v>0</v>
      </c>
      <c r="Z270" s="108">
        <f t="shared" ca="1" si="102"/>
        <v>0</v>
      </c>
      <c r="AA270" s="108">
        <f t="shared" ca="1" si="103"/>
        <v>0</v>
      </c>
      <c r="AB270" s="108">
        <f t="shared" ca="1" si="104"/>
        <v>0</v>
      </c>
      <c r="AC270" s="25">
        <f t="shared" ca="1" si="105"/>
        <v>0</v>
      </c>
    </row>
    <row r="271" spans="1:29" ht="14.1" hidden="1" customHeight="1" thickBot="1" x14ac:dyDescent="0.25">
      <c r="A271" s="3">
        <f t="shared" si="89"/>
        <v>2021</v>
      </c>
      <c r="B271" s="3" t="str">
        <f t="shared" si="106"/>
        <v>09 září</v>
      </c>
      <c r="C271" s="4" t="str">
        <f t="shared" si="90"/>
        <v>září</v>
      </c>
      <c r="D271" s="10">
        <f t="shared" ca="1" si="91"/>
        <v>0</v>
      </c>
      <c r="E271" s="10" t="str">
        <f t="shared" si="92"/>
        <v>středa</v>
      </c>
      <c r="F271" s="42" t="str">
        <f ca="1">IF(COUNTIF(List1!$U$4:$AF$16,$G271),"Svátek",TEXT($G271,"dddd"))</f>
        <v>středa</v>
      </c>
      <c r="G271" s="19">
        <v>44454</v>
      </c>
      <c r="H271" s="49"/>
      <c r="I271" s="50"/>
      <c r="J271" s="49"/>
      <c r="K271" s="50"/>
      <c r="L271" s="21">
        <f t="shared" si="93"/>
        <v>0</v>
      </c>
      <c r="M271" s="22">
        <f t="shared" si="87"/>
        <v>0</v>
      </c>
      <c r="N271" s="98"/>
      <c r="O271" s="101" t="str">
        <f t="shared" ca="1" si="88"/>
        <v/>
      </c>
      <c r="P271" s="41" t="str">
        <f t="shared" si="86"/>
        <v xml:space="preserve"> </v>
      </c>
      <c r="Q271" s="41" t="str">
        <f>IF(MONTH(G272)-MONTH(G271)&lt;&gt;0,SUBTOTAL(109,$P$14:$P$3665)," ")</f>
        <v xml:space="preserve"> </v>
      </c>
      <c r="R271" s="108">
        <f t="shared" ca="1" si="94"/>
        <v>0</v>
      </c>
      <c r="S271" s="25">
        <f t="shared" ca="1" si="95"/>
        <v>0</v>
      </c>
      <c r="T271" s="108">
        <f t="shared" ca="1" si="96"/>
        <v>0</v>
      </c>
      <c r="U271" s="163">
        <f t="shared" ca="1" si="97"/>
        <v>0</v>
      </c>
      <c r="V271" s="25">
        <f t="shared" ca="1" si="98"/>
        <v>0</v>
      </c>
      <c r="W271" s="25">
        <f t="shared" ca="1" si="99"/>
        <v>0</v>
      </c>
      <c r="X271" s="108">
        <f t="shared" ca="1" si="100"/>
        <v>0</v>
      </c>
      <c r="Y271" s="108">
        <f t="shared" ca="1" si="101"/>
        <v>0</v>
      </c>
      <c r="Z271" s="108">
        <f t="shared" ca="1" si="102"/>
        <v>0</v>
      </c>
      <c r="AA271" s="108">
        <f t="shared" ca="1" si="103"/>
        <v>0</v>
      </c>
      <c r="AB271" s="108">
        <f t="shared" ca="1" si="104"/>
        <v>0</v>
      </c>
      <c r="AC271" s="25">
        <f t="shared" ca="1" si="105"/>
        <v>0</v>
      </c>
    </row>
    <row r="272" spans="1:29" ht="14.1" hidden="1" customHeight="1" thickBot="1" x14ac:dyDescent="0.25">
      <c r="A272" s="3">
        <f t="shared" si="89"/>
        <v>2021</v>
      </c>
      <c r="B272" s="3" t="str">
        <f t="shared" si="106"/>
        <v>09 září</v>
      </c>
      <c r="C272" s="4" t="str">
        <f t="shared" si="90"/>
        <v>září</v>
      </c>
      <c r="D272" s="10">
        <f t="shared" ca="1" si="91"/>
        <v>0</v>
      </c>
      <c r="E272" s="10" t="str">
        <f t="shared" si="92"/>
        <v>čtvrtek</v>
      </c>
      <c r="F272" s="42" t="str">
        <f ca="1">IF(COUNTIF(List1!$U$4:$AF$16,$G272),"Svátek",TEXT($G272,"dddd"))</f>
        <v>čtvrtek</v>
      </c>
      <c r="G272" s="19">
        <v>44455</v>
      </c>
      <c r="H272" s="49"/>
      <c r="I272" s="50"/>
      <c r="J272" s="49"/>
      <c r="K272" s="50"/>
      <c r="L272" s="21">
        <f t="shared" si="93"/>
        <v>0</v>
      </c>
      <c r="M272" s="22">
        <f t="shared" si="87"/>
        <v>0</v>
      </c>
      <c r="N272" s="98"/>
      <c r="O272" s="101" t="str">
        <f t="shared" ca="1" si="88"/>
        <v/>
      </c>
      <c r="P272" s="41" t="str">
        <f t="shared" si="86"/>
        <v xml:space="preserve"> </v>
      </c>
      <c r="Q272" s="41" t="str">
        <f>IF(MONTH(G273)-MONTH(G272)&lt;&gt;0,SUBTOTAL(109,$P$14:$P$3665)," ")</f>
        <v xml:space="preserve"> </v>
      </c>
      <c r="R272" s="108">
        <f t="shared" ca="1" si="94"/>
        <v>0</v>
      </c>
      <c r="S272" s="25">
        <f t="shared" ca="1" si="95"/>
        <v>0</v>
      </c>
      <c r="T272" s="108">
        <f t="shared" ca="1" si="96"/>
        <v>0</v>
      </c>
      <c r="U272" s="163">
        <f t="shared" ca="1" si="97"/>
        <v>0</v>
      </c>
      <c r="V272" s="25">
        <f t="shared" ca="1" si="98"/>
        <v>0</v>
      </c>
      <c r="W272" s="25">
        <f t="shared" ca="1" si="99"/>
        <v>0</v>
      </c>
      <c r="X272" s="108">
        <f t="shared" ca="1" si="100"/>
        <v>0</v>
      </c>
      <c r="Y272" s="108">
        <f t="shared" ca="1" si="101"/>
        <v>0</v>
      </c>
      <c r="Z272" s="108">
        <f t="shared" ca="1" si="102"/>
        <v>0</v>
      </c>
      <c r="AA272" s="108">
        <f t="shared" ca="1" si="103"/>
        <v>0</v>
      </c>
      <c r="AB272" s="108">
        <f t="shared" ca="1" si="104"/>
        <v>0</v>
      </c>
      <c r="AC272" s="25">
        <f t="shared" ca="1" si="105"/>
        <v>0</v>
      </c>
    </row>
    <row r="273" spans="1:29" ht="14.1" hidden="1" customHeight="1" thickBot="1" x14ac:dyDescent="0.25">
      <c r="A273" s="3">
        <f t="shared" si="89"/>
        <v>2021</v>
      </c>
      <c r="B273" s="3" t="str">
        <f t="shared" si="106"/>
        <v>09 září</v>
      </c>
      <c r="C273" s="4" t="str">
        <f t="shared" si="90"/>
        <v>září</v>
      </c>
      <c r="D273" s="10">
        <f t="shared" ca="1" si="91"/>
        <v>0</v>
      </c>
      <c r="E273" s="10" t="str">
        <f t="shared" si="92"/>
        <v>pátek</v>
      </c>
      <c r="F273" s="42" t="str">
        <f ca="1">IF(COUNTIF(List1!$U$4:$AF$16,$G273),"Svátek",TEXT($G273,"dddd"))</f>
        <v>pátek</v>
      </c>
      <c r="G273" s="19">
        <v>44456</v>
      </c>
      <c r="H273" s="49"/>
      <c r="I273" s="50"/>
      <c r="J273" s="49"/>
      <c r="K273" s="50"/>
      <c r="L273" s="21">
        <f t="shared" si="93"/>
        <v>0</v>
      </c>
      <c r="M273" s="22">
        <f t="shared" si="87"/>
        <v>0</v>
      </c>
      <c r="N273" s="98"/>
      <c r="O273" s="101" t="str">
        <f t="shared" ca="1" si="88"/>
        <v/>
      </c>
      <c r="P273" s="41" t="str">
        <f t="shared" si="86"/>
        <v xml:space="preserve"> </v>
      </c>
      <c r="Q273" s="41" t="str">
        <f>IF(MONTH(G274)-MONTH(G273)&lt;&gt;0,SUBTOTAL(109,$P$14:$P$3665)," ")</f>
        <v xml:space="preserve"> </v>
      </c>
      <c r="R273" s="108">
        <f t="shared" ca="1" si="94"/>
        <v>0</v>
      </c>
      <c r="S273" s="25">
        <f t="shared" ca="1" si="95"/>
        <v>0</v>
      </c>
      <c r="T273" s="108">
        <f t="shared" ca="1" si="96"/>
        <v>0</v>
      </c>
      <c r="U273" s="163">
        <f t="shared" ca="1" si="97"/>
        <v>0</v>
      </c>
      <c r="V273" s="25">
        <f t="shared" ca="1" si="98"/>
        <v>0</v>
      </c>
      <c r="W273" s="25">
        <f t="shared" ca="1" si="99"/>
        <v>0</v>
      </c>
      <c r="X273" s="108">
        <f t="shared" ca="1" si="100"/>
        <v>0</v>
      </c>
      <c r="Y273" s="108">
        <f t="shared" ca="1" si="101"/>
        <v>0</v>
      </c>
      <c r="Z273" s="108">
        <f t="shared" ca="1" si="102"/>
        <v>0</v>
      </c>
      <c r="AA273" s="108">
        <f t="shared" ca="1" si="103"/>
        <v>0</v>
      </c>
      <c r="AB273" s="108">
        <f t="shared" ca="1" si="104"/>
        <v>0</v>
      </c>
      <c r="AC273" s="25">
        <f t="shared" ca="1" si="105"/>
        <v>0</v>
      </c>
    </row>
    <row r="274" spans="1:29" ht="14.1" hidden="1" customHeight="1" thickBot="1" x14ac:dyDescent="0.25">
      <c r="A274" s="3">
        <f t="shared" si="89"/>
        <v>2021</v>
      </c>
      <c r="B274" s="3" t="str">
        <f t="shared" si="106"/>
        <v>09 září</v>
      </c>
      <c r="C274" s="4" t="str">
        <f t="shared" si="90"/>
        <v>září</v>
      </c>
      <c r="D274" s="10">
        <f t="shared" ca="1" si="91"/>
        <v>0</v>
      </c>
      <c r="E274" s="10" t="str">
        <f t="shared" si="92"/>
        <v>sobota</v>
      </c>
      <c r="F274" s="42" t="str">
        <f ca="1">IF(COUNTIF(List1!$U$4:$AF$16,$G274),"Svátek",TEXT($G274,"dddd"))</f>
        <v>sobota</v>
      </c>
      <c r="G274" s="19">
        <v>44457</v>
      </c>
      <c r="H274" s="49"/>
      <c r="I274" s="50"/>
      <c r="J274" s="49"/>
      <c r="K274" s="50"/>
      <c r="L274" s="21">
        <f t="shared" si="93"/>
        <v>0</v>
      </c>
      <c r="M274" s="22">
        <f t="shared" si="87"/>
        <v>0</v>
      </c>
      <c r="N274" s="98"/>
      <c r="O274" s="101" t="str">
        <f t="shared" ca="1" si="88"/>
        <v/>
      </c>
      <c r="P274" s="41" t="str">
        <f t="shared" si="86"/>
        <v xml:space="preserve"> </v>
      </c>
      <c r="Q274" s="41" t="str">
        <f>IF(MONTH(G275)-MONTH(G274)&lt;&gt;0,SUBTOTAL(109,$P$14:$P$3665)," ")</f>
        <v xml:space="preserve"> </v>
      </c>
      <c r="R274" s="108">
        <f t="shared" ca="1" si="94"/>
        <v>0</v>
      </c>
      <c r="S274" s="25">
        <f t="shared" ca="1" si="95"/>
        <v>0</v>
      </c>
      <c r="T274" s="108">
        <f t="shared" ca="1" si="96"/>
        <v>0</v>
      </c>
      <c r="U274" s="163">
        <f t="shared" ca="1" si="97"/>
        <v>0</v>
      </c>
      <c r="V274" s="25">
        <f t="shared" ca="1" si="98"/>
        <v>0</v>
      </c>
      <c r="W274" s="25">
        <f t="shared" ca="1" si="99"/>
        <v>0</v>
      </c>
      <c r="X274" s="108">
        <f t="shared" ca="1" si="100"/>
        <v>0</v>
      </c>
      <c r="Y274" s="108">
        <f t="shared" ca="1" si="101"/>
        <v>0</v>
      </c>
      <c r="Z274" s="108">
        <f t="shared" ca="1" si="102"/>
        <v>0</v>
      </c>
      <c r="AA274" s="108">
        <f t="shared" ca="1" si="103"/>
        <v>0</v>
      </c>
      <c r="AB274" s="108">
        <f t="shared" ca="1" si="104"/>
        <v>0</v>
      </c>
      <c r="AC274" s="25">
        <f t="shared" ca="1" si="105"/>
        <v>0</v>
      </c>
    </row>
    <row r="275" spans="1:29" ht="14.1" hidden="1" customHeight="1" thickBot="1" x14ac:dyDescent="0.25">
      <c r="A275" s="3">
        <f t="shared" si="89"/>
        <v>2021</v>
      </c>
      <c r="B275" s="3" t="str">
        <f t="shared" si="106"/>
        <v>09 září</v>
      </c>
      <c r="C275" s="4" t="str">
        <f t="shared" si="90"/>
        <v>září</v>
      </c>
      <c r="D275" s="10">
        <f t="shared" ca="1" si="91"/>
        <v>0</v>
      </c>
      <c r="E275" s="10" t="str">
        <f t="shared" si="92"/>
        <v>neděle</v>
      </c>
      <c r="F275" s="42" t="str">
        <f ca="1">IF(COUNTIF(List1!$U$4:$AF$16,$G275),"Svátek",TEXT($G275,"dddd"))</f>
        <v>neděle</v>
      </c>
      <c r="G275" s="19">
        <v>44458</v>
      </c>
      <c r="H275" s="49"/>
      <c r="I275" s="50"/>
      <c r="J275" s="49"/>
      <c r="K275" s="50"/>
      <c r="L275" s="21">
        <f t="shared" si="93"/>
        <v>0</v>
      </c>
      <c r="M275" s="22">
        <f t="shared" si="87"/>
        <v>0</v>
      </c>
      <c r="N275" s="98"/>
      <c r="O275" s="101" t="str">
        <f t="shared" ca="1" si="88"/>
        <v/>
      </c>
      <c r="P275" s="41">
        <f t="shared" si="86"/>
        <v>0</v>
      </c>
      <c r="Q275" s="41" t="str">
        <f>IF(MONTH(G276)-MONTH(G275)&lt;&gt;0,SUBTOTAL(109,$P$14:$P$3665)," ")</f>
        <v xml:space="preserve"> </v>
      </c>
      <c r="R275" s="108">
        <f t="shared" ca="1" si="94"/>
        <v>0</v>
      </c>
      <c r="S275" s="25">
        <f t="shared" ca="1" si="95"/>
        <v>0</v>
      </c>
      <c r="T275" s="108">
        <f t="shared" ca="1" si="96"/>
        <v>0</v>
      </c>
      <c r="U275" s="163">
        <f t="shared" ca="1" si="97"/>
        <v>0</v>
      </c>
      <c r="V275" s="25">
        <f t="shared" ca="1" si="98"/>
        <v>0</v>
      </c>
      <c r="W275" s="25">
        <f t="shared" ca="1" si="99"/>
        <v>0</v>
      </c>
      <c r="X275" s="108">
        <f t="shared" ca="1" si="100"/>
        <v>0</v>
      </c>
      <c r="Y275" s="108">
        <f t="shared" ca="1" si="101"/>
        <v>0</v>
      </c>
      <c r="Z275" s="108">
        <f t="shared" ca="1" si="102"/>
        <v>0</v>
      </c>
      <c r="AA275" s="108">
        <f t="shared" ca="1" si="103"/>
        <v>0</v>
      </c>
      <c r="AB275" s="108">
        <f t="shared" ca="1" si="104"/>
        <v>0</v>
      </c>
      <c r="AC275" s="25">
        <f t="shared" ca="1" si="105"/>
        <v>0</v>
      </c>
    </row>
    <row r="276" spans="1:29" ht="14.1" hidden="1" customHeight="1" thickBot="1" x14ac:dyDescent="0.25">
      <c r="A276" s="3">
        <f t="shared" si="89"/>
        <v>2021</v>
      </c>
      <c r="B276" s="3" t="str">
        <f t="shared" si="106"/>
        <v>09 září</v>
      </c>
      <c r="C276" s="4" t="str">
        <f t="shared" si="90"/>
        <v>září</v>
      </c>
      <c r="D276" s="10">
        <f t="shared" ca="1" si="91"/>
        <v>0</v>
      </c>
      <c r="E276" s="10" t="str">
        <f t="shared" si="92"/>
        <v>pondělí</v>
      </c>
      <c r="F276" s="42" t="str">
        <f ca="1">IF(COUNTIF(List1!$U$4:$AF$16,$G276),"Svátek",TEXT($G276,"dddd"))</f>
        <v>pondělí</v>
      </c>
      <c r="G276" s="19">
        <v>44459</v>
      </c>
      <c r="H276" s="49"/>
      <c r="I276" s="50"/>
      <c r="J276" s="49"/>
      <c r="K276" s="50"/>
      <c r="L276" s="21">
        <f t="shared" si="93"/>
        <v>0</v>
      </c>
      <c r="M276" s="22">
        <f t="shared" si="87"/>
        <v>0</v>
      </c>
      <c r="N276" s="98"/>
      <c r="O276" s="101" t="str">
        <f t="shared" ca="1" si="88"/>
        <v/>
      </c>
      <c r="P276" s="41" t="str">
        <f t="shared" si="86"/>
        <v xml:space="preserve"> </v>
      </c>
      <c r="Q276" s="41" t="str">
        <f>IF(MONTH(G277)-MONTH(G276)&lt;&gt;0,SUBTOTAL(109,$P$14:$P$3665)," ")</f>
        <v xml:space="preserve"> </v>
      </c>
      <c r="R276" s="108">
        <f t="shared" ca="1" si="94"/>
        <v>0</v>
      </c>
      <c r="S276" s="25">
        <f t="shared" ca="1" si="95"/>
        <v>0</v>
      </c>
      <c r="T276" s="108">
        <f t="shared" ca="1" si="96"/>
        <v>0</v>
      </c>
      <c r="U276" s="163">
        <f t="shared" ca="1" si="97"/>
        <v>0</v>
      </c>
      <c r="V276" s="25">
        <f t="shared" ca="1" si="98"/>
        <v>0</v>
      </c>
      <c r="W276" s="25">
        <f t="shared" ca="1" si="99"/>
        <v>0</v>
      </c>
      <c r="X276" s="108">
        <f t="shared" ca="1" si="100"/>
        <v>0</v>
      </c>
      <c r="Y276" s="108">
        <f t="shared" ca="1" si="101"/>
        <v>0</v>
      </c>
      <c r="Z276" s="108">
        <f t="shared" ca="1" si="102"/>
        <v>0</v>
      </c>
      <c r="AA276" s="108">
        <f t="shared" ca="1" si="103"/>
        <v>0</v>
      </c>
      <c r="AB276" s="108">
        <f t="shared" ca="1" si="104"/>
        <v>0</v>
      </c>
      <c r="AC276" s="25">
        <f t="shared" ca="1" si="105"/>
        <v>0</v>
      </c>
    </row>
    <row r="277" spans="1:29" ht="14.1" hidden="1" customHeight="1" thickBot="1" x14ac:dyDescent="0.25">
      <c r="A277" s="3">
        <f t="shared" si="89"/>
        <v>2021</v>
      </c>
      <c r="B277" s="3" t="str">
        <f t="shared" si="106"/>
        <v>09 září</v>
      </c>
      <c r="C277" s="4" t="str">
        <f t="shared" si="90"/>
        <v>září</v>
      </c>
      <c r="D277" s="10">
        <f t="shared" ca="1" si="91"/>
        <v>0</v>
      </c>
      <c r="E277" s="10" t="str">
        <f t="shared" si="92"/>
        <v>úterý</v>
      </c>
      <c r="F277" s="42" t="str">
        <f ca="1">IF(COUNTIF(List1!$U$4:$AF$16,$G277),"Svátek",TEXT($G277,"dddd"))</f>
        <v>úterý</v>
      </c>
      <c r="G277" s="19">
        <v>44460</v>
      </c>
      <c r="H277" s="49"/>
      <c r="I277" s="50"/>
      <c r="J277" s="49"/>
      <c r="K277" s="50"/>
      <c r="L277" s="21">
        <f t="shared" si="93"/>
        <v>0</v>
      </c>
      <c r="M277" s="22">
        <f t="shared" si="87"/>
        <v>0</v>
      </c>
      <c r="N277" s="98"/>
      <c r="O277" s="101" t="str">
        <f t="shared" ca="1" si="88"/>
        <v/>
      </c>
      <c r="P277" s="41" t="str">
        <f t="shared" si="86"/>
        <v xml:space="preserve"> </v>
      </c>
      <c r="Q277" s="41" t="str">
        <f>IF(MONTH(G278)-MONTH(G277)&lt;&gt;0,SUBTOTAL(109,$P$14:$P$3665)," ")</f>
        <v xml:space="preserve"> </v>
      </c>
      <c r="R277" s="108">
        <f t="shared" ca="1" si="94"/>
        <v>0</v>
      </c>
      <c r="S277" s="25">
        <f t="shared" ca="1" si="95"/>
        <v>0</v>
      </c>
      <c r="T277" s="108">
        <f t="shared" ca="1" si="96"/>
        <v>0</v>
      </c>
      <c r="U277" s="163">
        <f t="shared" ca="1" si="97"/>
        <v>0</v>
      </c>
      <c r="V277" s="25">
        <f t="shared" ca="1" si="98"/>
        <v>0</v>
      </c>
      <c r="W277" s="25">
        <f t="shared" ca="1" si="99"/>
        <v>0</v>
      </c>
      <c r="X277" s="108">
        <f t="shared" ca="1" si="100"/>
        <v>0</v>
      </c>
      <c r="Y277" s="108">
        <f t="shared" ca="1" si="101"/>
        <v>0</v>
      </c>
      <c r="Z277" s="108">
        <f t="shared" ca="1" si="102"/>
        <v>0</v>
      </c>
      <c r="AA277" s="108">
        <f t="shared" ca="1" si="103"/>
        <v>0</v>
      </c>
      <c r="AB277" s="108">
        <f t="shared" ca="1" si="104"/>
        <v>0</v>
      </c>
      <c r="AC277" s="25">
        <f t="shared" ca="1" si="105"/>
        <v>0</v>
      </c>
    </row>
    <row r="278" spans="1:29" ht="14.1" hidden="1" customHeight="1" thickBot="1" x14ac:dyDescent="0.25">
      <c r="A278" s="3">
        <f t="shared" si="89"/>
        <v>2021</v>
      </c>
      <c r="B278" s="3" t="str">
        <f t="shared" si="106"/>
        <v>09 září</v>
      </c>
      <c r="C278" s="4" t="str">
        <f t="shared" si="90"/>
        <v>září</v>
      </c>
      <c r="D278" s="10">
        <f t="shared" ca="1" si="91"/>
        <v>0</v>
      </c>
      <c r="E278" s="10" t="str">
        <f t="shared" si="92"/>
        <v>středa</v>
      </c>
      <c r="F278" s="42" t="str">
        <f ca="1">IF(COUNTIF(List1!$U$4:$AF$16,$G278),"Svátek",TEXT($G278,"dddd"))</f>
        <v>středa</v>
      </c>
      <c r="G278" s="19">
        <v>44461</v>
      </c>
      <c r="H278" s="49"/>
      <c r="I278" s="50"/>
      <c r="J278" s="49"/>
      <c r="K278" s="50"/>
      <c r="L278" s="21">
        <f t="shared" si="93"/>
        <v>0</v>
      </c>
      <c r="M278" s="22">
        <f t="shared" si="87"/>
        <v>0</v>
      </c>
      <c r="N278" s="98"/>
      <c r="O278" s="101" t="str">
        <f t="shared" ca="1" si="88"/>
        <v/>
      </c>
      <c r="P278" s="41" t="str">
        <f t="shared" si="86"/>
        <v xml:space="preserve"> </v>
      </c>
      <c r="Q278" s="41" t="str">
        <f>IF(MONTH(G279)-MONTH(G278)&lt;&gt;0,SUBTOTAL(109,$P$14:$P$3665)," ")</f>
        <v xml:space="preserve"> </v>
      </c>
      <c r="R278" s="108">
        <f t="shared" ca="1" si="94"/>
        <v>0</v>
      </c>
      <c r="S278" s="25">
        <f t="shared" ca="1" si="95"/>
        <v>0</v>
      </c>
      <c r="T278" s="108">
        <f t="shared" ca="1" si="96"/>
        <v>0</v>
      </c>
      <c r="U278" s="163">
        <f t="shared" ca="1" si="97"/>
        <v>0</v>
      </c>
      <c r="V278" s="25">
        <f t="shared" ca="1" si="98"/>
        <v>0</v>
      </c>
      <c r="W278" s="25">
        <f t="shared" ca="1" si="99"/>
        <v>0</v>
      </c>
      <c r="X278" s="108">
        <f t="shared" ca="1" si="100"/>
        <v>0</v>
      </c>
      <c r="Y278" s="108">
        <f t="shared" ca="1" si="101"/>
        <v>0</v>
      </c>
      <c r="Z278" s="108">
        <f t="shared" ca="1" si="102"/>
        <v>0</v>
      </c>
      <c r="AA278" s="108">
        <f t="shared" ca="1" si="103"/>
        <v>0</v>
      </c>
      <c r="AB278" s="108">
        <f t="shared" ca="1" si="104"/>
        <v>0</v>
      </c>
      <c r="AC278" s="25">
        <f t="shared" ca="1" si="105"/>
        <v>0</v>
      </c>
    </row>
    <row r="279" spans="1:29" ht="14.1" hidden="1" customHeight="1" thickBot="1" x14ac:dyDescent="0.25">
      <c r="A279" s="3">
        <f t="shared" si="89"/>
        <v>2021</v>
      </c>
      <c r="B279" s="3" t="str">
        <f t="shared" si="106"/>
        <v>09 září</v>
      </c>
      <c r="C279" s="4" t="str">
        <f t="shared" si="90"/>
        <v>září</v>
      </c>
      <c r="D279" s="10">
        <f t="shared" ca="1" si="91"/>
        <v>0</v>
      </c>
      <c r="E279" s="10" t="str">
        <f t="shared" si="92"/>
        <v>čtvrtek</v>
      </c>
      <c r="F279" s="42" t="str">
        <f ca="1">IF(COUNTIF(List1!$U$4:$AF$16,$G279),"Svátek",TEXT($G279,"dddd"))</f>
        <v>čtvrtek</v>
      </c>
      <c r="G279" s="19">
        <v>44462</v>
      </c>
      <c r="H279" s="49"/>
      <c r="I279" s="50"/>
      <c r="J279" s="49"/>
      <c r="K279" s="50"/>
      <c r="L279" s="21">
        <f t="shared" si="93"/>
        <v>0</v>
      </c>
      <c r="M279" s="22">
        <f t="shared" si="87"/>
        <v>0</v>
      </c>
      <c r="N279" s="98"/>
      <c r="O279" s="101" t="str">
        <f t="shared" ca="1" si="88"/>
        <v/>
      </c>
      <c r="P279" s="41" t="str">
        <f t="shared" si="86"/>
        <v xml:space="preserve"> </v>
      </c>
      <c r="Q279" s="41" t="str">
        <f>IF(MONTH(G280)-MONTH(G279)&lt;&gt;0,SUBTOTAL(109,$P$14:$P$3665)," ")</f>
        <v xml:space="preserve"> </v>
      </c>
      <c r="R279" s="108">
        <f t="shared" ca="1" si="94"/>
        <v>0</v>
      </c>
      <c r="S279" s="25">
        <f t="shared" ca="1" si="95"/>
        <v>0</v>
      </c>
      <c r="T279" s="108">
        <f t="shared" ca="1" si="96"/>
        <v>0</v>
      </c>
      <c r="U279" s="163">
        <f t="shared" ca="1" si="97"/>
        <v>0</v>
      </c>
      <c r="V279" s="25">
        <f t="shared" ca="1" si="98"/>
        <v>0</v>
      </c>
      <c r="W279" s="25">
        <f t="shared" ca="1" si="99"/>
        <v>0</v>
      </c>
      <c r="X279" s="108">
        <f t="shared" ca="1" si="100"/>
        <v>0</v>
      </c>
      <c r="Y279" s="108">
        <f t="shared" ca="1" si="101"/>
        <v>0</v>
      </c>
      <c r="Z279" s="108">
        <f t="shared" ca="1" si="102"/>
        <v>0</v>
      </c>
      <c r="AA279" s="108">
        <f t="shared" ca="1" si="103"/>
        <v>0</v>
      </c>
      <c r="AB279" s="108">
        <f t="shared" ca="1" si="104"/>
        <v>0</v>
      </c>
      <c r="AC279" s="25">
        <f t="shared" ca="1" si="105"/>
        <v>0</v>
      </c>
    </row>
    <row r="280" spans="1:29" ht="14.1" hidden="1" customHeight="1" thickBot="1" x14ac:dyDescent="0.25">
      <c r="A280" s="3">
        <f t="shared" si="89"/>
        <v>2021</v>
      </c>
      <c r="B280" s="3" t="str">
        <f t="shared" si="106"/>
        <v>09 září</v>
      </c>
      <c r="C280" s="4" t="str">
        <f t="shared" si="90"/>
        <v>září</v>
      </c>
      <c r="D280" s="10">
        <f t="shared" ca="1" si="91"/>
        <v>0</v>
      </c>
      <c r="E280" s="10" t="str">
        <f t="shared" si="92"/>
        <v>pátek</v>
      </c>
      <c r="F280" s="42" t="str">
        <f ca="1">IF(COUNTIF(List1!$U$4:$AF$16,$G280),"Svátek",TEXT($G280,"dddd"))</f>
        <v>pátek</v>
      </c>
      <c r="G280" s="19">
        <v>44463</v>
      </c>
      <c r="H280" s="49"/>
      <c r="I280" s="50"/>
      <c r="J280" s="49"/>
      <c r="K280" s="50"/>
      <c r="L280" s="21">
        <f t="shared" si="93"/>
        <v>0</v>
      </c>
      <c r="M280" s="22">
        <f t="shared" si="87"/>
        <v>0</v>
      </c>
      <c r="N280" s="98"/>
      <c r="O280" s="101" t="str">
        <f t="shared" ca="1" si="88"/>
        <v/>
      </c>
      <c r="P280" s="41" t="str">
        <f t="shared" si="86"/>
        <v xml:space="preserve"> </v>
      </c>
      <c r="Q280" s="41" t="str">
        <f>IF(MONTH(G281)-MONTH(G280)&lt;&gt;0,SUBTOTAL(109,$P$14:$P$3665)," ")</f>
        <v xml:space="preserve"> </v>
      </c>
      <c r="R280" s="108">
        <f t="shared" ca="1" si="94"/>
        <v>0</v>
      </c>
      <c r="S280" s="25">
        <f t="shared" ca="1" si="95"/>
        <v>0</v>
      </c>
      <c r="T280" s="108">
        <f t="shared" ca="1" si="96"/>
        <v>0</v>
      </c>
      <c r="U280" s="163">
        <f t="shared" ca="1" si="97"/>
        <v>0</v>
      </c>
      <c r="V280" s="25">
        <f t="shared" ca="1" si="98"/>
        <v>0</v>
      </c>
      <c r="W280" s="25">
        <f t="shared" ca="1" si="99"/>
        <v>0</v>
      </c>
      <c r="X280" s="108">
        <f t="shared" ca="1" si="100"/>
        <v>0</v>
      </c>
      <c r="Y280" s="108">
        <f t="shared" ca="1" si="101"/>
        <v>0</v>
      </c>
      <c r="Z280" s="108">
        <f t="shared" ca="1" si="102"/>
        <v>0</v>
      </c>
      <c r="AA280" s="108">
        <f t="shared" ca="1" si="103"/>
        <v>0</v>
      </c>
      <c r="AB280" s="108">
        <f t="shared" ca="1" si="104"/>
        <v>0</v>
      </c>
      <c r="AC280" s="25">
        <f t="shared" ca="1" si="105"/>
        <v>0</v>
      </c>
    </row>
    <row r="281" spans="1:29" ht="14.1" hidden="1" customHeight="1" thickBot="1" x14ac:dyDescent="0.25">
      <c r="A281" s="3">
        <f t="shared" si="89"/>
        <v>2021</v>
      </c>
      <c r="B281" s="3" t="str">
        <f t="shared" si="106"/>
        <v>09 září</v>
      </c>
      <c r="C281" s="4" t="str">
        <f t="shared" si="90"/>
        <v>září</v>
      </c>
      <c r="D281" s="10">
        <f t="shared" ca="1" si="91"/>
        <v>0</v>
      </c>
      <c r="E281" s="10" t="str">
        <f t="shared" si="92"/>
        <v>sobota</v>
      </c>
      <c r="F281" s="42" t="str">
        <f ca="1">IF(COUNTIF(List1!$U$4:$AF$16,$G281),"Svátek",TEXT($G281,"dddd"))</f>
        <v>sobota</v>
      </c>
      <c r="G281" s="19">
        <v>44464</v>
      </c>
      <c r="H281" s="49"/>
      <c r="I281" s="50"/>
      <c r="J281" s="49"/>
      <c r="K281" s="50"/>
      <c r="L281" s="21">
        <f t="shared" si="93"/>
        <v>0</v>
      </c>
      <c r="M281" s="22">
        <f t="shared" si="87"/>
        <v>0</v>
      </c>
      <c r="N281" s="98"/>
      <c r="O281" s="101" t="str">
        <f t="shared" ca="1" si="88"/>
        <v/>
      </c>
      <c r="P281" s="41" t="str">
        <f t="shared" si="86"/>
        <v xml:space="preserve"> </v>
      </c>
      <c r="Q281" s="41" t="str">
        <f>IF(MONTH(G282)-MONTH(G281)&lt;&gt;0,SUBTOTAL(109,$P$14:$P$3665)," ")</f>
        <v xml:space="preserve"> </v>
      </c>
      <c r="R281" s="108">
        <f t="shared" ca="1" si="94"/>
        <v>0</v>
      </c>
      <c r="S281" s="25">
        <f t="shared" ca="1" si="95"/>
        <v>0</v>
      </c>
      <c r="T281" s="108">
        <f t="shared" ca="1" si="96"/>
        <v>0</v>
      </c>
      <c r="U281" s="163">
        <f t="shared" ca="1" si="97"/>
        <v>0</v>
      </c>
      <c r="V281" s="25">
        <f t="shared" ca="1" si="98"/>
        <v>0</v>
      </c>
      <c r="W281" s="25">
        <f t="shared" ca="1" si="99"/>
        <v>0</v>
      </c>
      <c r="X281" s="108">
        <f t="shared" ca="1" si="100"/>
        <v>0</v>
      </c>
      <c r="Y281" s="108">
        <f t="shared" ca="1" si="101"/>
        <v>0</v>
      </c>
      <c r="Z281" s="108">
        <f t="shared" ca="1" si="102"/>
        <v>0</v>
      </c>
      <c r="AA281" s="108">
        <f t="shared" ca="1" si="103"/>
        <v>0</v>
      </c>
      <c r="AB281" s="108">
        <f t="shared" ca="1" si="104"/>
        <v>0</v>
      </c>
      <c r="AC281" s="25">
        <f t="shared" ca="1" si="105"/>
        <v>0</v>
      </c>
    </row>
    <row r="282" spans="1:29" ht="14.1" hidden="1" customHeight="1" thickBot="1" x14ac:dyDescent="0.25">
      <c r="A282" s="3">
        <f t="shared" si="89"/>
        <v>2021</v>
      </c>
      <c r="B282" s="3" t="str">
        <f t="shared" si="106"/>
        <v>09 září</v>
      </c>
      <c r="C282" s="4" t="str">
        <f t="shared" si="90"/>
        <v>září</v>
      </c>
      <c r="D282" s="10">
        <f t="shared" ca="1" si="91"/>
        <v>0</v>
      </c>
      <c r="E282" s="10" t="str">
        <f t="shared" si="92"/>
        <v>neděle</v>
      </c>
      <c r="F282" s="42" t="str">
        <f ca="1">IF(COUNTIF(List1!$U$4:$AF$16,$G282),"Svátek",TEXT($G282,"dddd"))</f>
        <v>neděle</v>
      </c>
      <c r="G282" s="19">
        <v>44465</v>
      </c>
      <c r="H282" s="49"/>
      <c r="I282" s="50"/>
      <c r="J282" s="49"/>
      <c r="K282" s="50"/>
      <c r="L282" s="21">
        <f t="shared" si="93"/>
        <v>0</v>
      </c>
      <c r="M282" s="22">
        <f t="shared" si="87"/>
        <v>0</v>
      </c>
      <c r="N282" s="98"/>
      <c r="O282" s="101" t="str">
        <f t="shared" ca="1" si="88"/>
        <v/>
      </c>
      <c r="P282" s="41">
        <f t="shared" si="86"/>
        <v>0</v>
      </c>
      <c r="Q282" s="41" t="str">
        <f>IF(MONTH(G283)-MONTH(G282)&lt;&gt;0,SUBTOTAL(109,$P$14:$P$3665)," ")</f>
        <v xml:space="preserve"> </v>
      </c>
      <c r="R282" s="108">
        <f t="shared" ca="1" si="94"/>
        <v>0</v>
      </c>
      <c r="S282" s="25">
        <f t="shared" ca="1" si="95"/>
        <v>0</v>
      </c>
      <c r="T282" s="108">
        <f t="shared" ca="1" si="96"/>
        <v>0</v>
      </c>
      <c r="U282" s="163">
        <f t="shared" ca="1" si="97"/>
        <v>0</v>
      </c>
      <c r="V282" s="25">
        <f t="shared" ca="1" si="98"/>
        <v>0</v>
      </c>
      <c r="W282" s="25">
        <f t="shared" ca="1" si="99"/>
        <v>0</v>
      </c>
      <c r="X282" s="108">
        <f t="shared" ca="1" si="100"/>
        <v>0</v>
      </c>
      <c r="Y282" s="108">
        <f t="shared" ca="1" si="101"/>
        <v>0</v>
      </c>
      <c r="Z282" s="108">
        <f t="shared" ca="1" si="102"/>
        <v>0</v>
      </c>
      <c r="AA282" s="108">
        <f t="shared" ca="1" si="103"/>
        <v>0</v>
      </c>
      <c r="AB282" s="108">
        <f t="shared" ca="1" si="104"/>
        <v>0</v>
      </c>
      <c r="AC282" s="25">
        <f t="shared" ca="1" si="105"/>
        <v>0</v>
      </c>
    </row>
    <row r="283" spans="1:29" ht="14.1" hidden="1" customHeight="1" thickBot="1" x14ac:dyDescent="0.25">
      <c r="A283" s="3">
        <f t="shared" si="89"/>
        <v>2021</v>
      </c>
      <c r="B283" s="3" t="str">
        <f t="shared" si="106"/>
        <v>09 září</v>
      </c>
      <c r="C283" s="4" t="str">
        <f t="shared" si="90"/>
        <v>září</v>
      </c>
      <c r="D283" s="10">
        <f t="shared" ca="1" si="91"/>
        <v>0</v>
      </c>
      <c r="E283" s="10" t="str">
        <f t="shared" si="92"/>
        <v>pondělí</v>
      </c>
      <c r="F283" s="42" t="str">
        <f ca="1">IF(COUNTIF(List1!$U$4:$AF$16,$G283),"Svátek",TEXT($G283,"dddd"))</f>
        <v>pondělí</v>
      </c>
      <c r="G283" s="19">
        <v>44466</v>
      </c>
      <c r="H283" s="49"/>
      <c r="I283" s="50"/>
      <c r="J283" s="49"/>
      <c r="K283" s="50"/>
      <c r="L283" s="21">
        <f t="shared" si="93"/>
        <v>0</v>
      </c>
      <c r="M283" s="22">
        <f t="shared" si="87"/>
        <v>0</v>
      </c>
      <c r="N283" s="98"/>
      <c r="O283" s="101" t="str">
        <f t="shared" ca="1" si="88"/>
        <v/>
      </c>
      <c r="P283" s="41" t="str">
        <f t="shared" ref="P283:P346" si="107">IF(OR(TEXT($G283,"dddd")="neděle",TEXT($G374,"dddd")="Sunday"),IF(DAY(G283)&gt;=7,SUM(L277:L283),IF(DAY(G283)=6,SUM(L278:L283),IF(DAY(G283)=5,SUM(L279:L283),IF(DAY(G283)=4,SUM(L280:L283),IF(DAY(G283)=3,SUM(L281:L283),IF(DAY(G283)=2,SUM(L282:L283),IF(DAY(G283)=1,SUM(L283:L283)," "))))))),IF(MONTH(G284)-MONTH(G283)&lt;&gt;0,IF(TEXT($G283,"dddd")="sobota",SUM(L278:L283),IF(TEXT($G283,"dddd")="pátek",SUM(L279:L283),IF(TEXT($G283,"dddd")="čtvrtek",SUM(L280:L283),IF(TEXT($G283,"dddd")="středa",SUM(L281:L283),IF(TEXT($G283,"dddd")="úterý",SUM(L282:L283),IF(TEXT($G283,"dddd")="pondělí",SUM(L283)," "))))))," "))</f>
        <v xml:space="preserve"> </v>
      </c>
      <c r="Q283" s="41" t="str">
        <f>IF(MONTH(G284)-MONTH(G283)&lt;&gt;0,SUBTOTAL(109,$P$14:$P$3665)," ")</f>
        <v xml:space="preserve"> </v>
      </c>
      <c r="R283" s="108">
        <f t="shared" ca="1" si="94"/>
        <v>0</v>
      </c>
      <c r="S283" s="25">
        <f t="shared" ca="1" si="95"/>
        <v>0</v>
      </c>
      <c r="T283" s="108">
        <f t="shared" ca="1" si="96"/>
        <v>0</v>
      </c>
      <c r="U283" s="163">
        <f t="shared" ca="1" si="97"/>
        <v>0</v>
      </c>
      <c r="V283" s="25">
        <f t="shared" ca="1" si="98"/>
        <v>0</v>
      </c>
      <c r="W283" s="25">
        <f t="shared" ca="1" si="99"/>
        <v>0</v>
      </c>
      <c r="X283" s="108">
        <f t="shared" ca="1" si="100"/>
        <v>0</v>
      </c>
      <c r="Y283" s="108">
        <f t="shared" ca="1" si="101"/>
        <v>0</v>
      </c>
      <c r="Z283" s="108">
        <f t="shared" ca="1" si="102"/>
        <v>0</v>
      </c>
      <c r="AA283" s="108">
        <f t="shared" ca="1" si="103"/>
        <v>0</v>
      </c>
      <c r="AB283" s="108">
        <f t="shared" ca="1" si="104"/>
        <v>0</v>
      </c>
      <c r="AC283" s="25">
        <f t="shared" ca="1" si="105"/>
        <v>0</v>
      </c>
    </row>
    <row r="284" spans="1:29" ht="14.1" hidden="1" customHeight="1" thickBot="1" x14ac:dyDescent="0.25">
      <c r="A284" s="3">
        <f t="shared" si="89"/>
        <v>2021</v>
      </c>
      <c r="B284" s="3" t="str">
        <f t="shared" si="106"/>
        <v>09 září</v>
      </c>
      <c r="C284" s="4" t="str">
        <f t="shared" si="90"/>
        <v>září</v>
      </c>
      <c r="D284" s="10">
        <f t="shared" ca="1" si="91"/>
        <v>1</v>
      </c>
      <c r="E284" s="10" t="str">
        <f t="shared" si="92"/>
        <v>úterý</v>
      </c>
      <c r="F284" s="42" t="str">
        <f ca="1">IF(COUNTIF(List1!$U$4:$AF$16,$G284),"Svátek",TEXT($G284,"dddd"))</f>
        <v>Svátek</v>
      </c>
      <c r="G284" s="19">
        <v>44467</v>
      </c>
      <c r="H284" s="49"/>
      <c r="I284" s="50"/>
      <c r="J284" s="49"/>
      <c r="K284" s="50"/>
      <c r="L284" s="21">
        <f t="shared" si="93"/>
        <v>0</v>
      </c>
      <c r="M284" s="22">
        <f t="shared" si="87"/>
        <v>0</v>
      </c>
      <c r="N284" s="98"/>
      <c r="O284" s="101" t="str">
        <f t="shared" ca="1" si="88"/>
        <v>Svátek</v>
      </c>
      <c r="P284" s="41" t="str">
        <f t="shared" si="107"/>
        <v xml:space="preserve"> </v>
      </c>
      <c r="Q284" s="41" t="str">
        <f>IF(MONTH(G285)-MONTH(G284)&lt;&gt;0,SUBTOTAL(109,$P$14:$P$3665)," ")</f>
        <v xml:space="preserve"> </v>
      </c>
      <c r="R284" s="108">
        <f t="shared" ca="1" si="94"/>
        <v>0</v>
      </c>
      <c r="S284" s="25">
        <f t="shared" ca="1" si="95"/>
        <v>1</v>
      </c>
      <c r="T284" s="108">
        <f t="shared" ca="1" si="96"/>
        <v>0</v>
      </c>
      <c r="U284" s="163">
        <f t="shared" ca="1" si="97"/>
        <v>0</v>
      </c>
      <c r="V284" s="25">
        <f t="shared" ca="1" si="98"/>
        <v>0</v>
      </c>
      <c r="W284" s="25">
        <f t="shared" ca="1" si="99"/>
        <v>0</v>
      </c>
      <c r="X284" s="108">
        <f t="shared" ca="1" si="100"/>
        <v>0</v>
      </c>
      <c r="Y284" s="108">
        <f t="shared" ca="1" si="101"/>
        <v>0</v>
      </c>
      <c r="Z284" s="108">
        <f t="shared" ca="1" si="102"/>
        <v>0</v>
      </c>
      <c r="AA284" s="108">
        <f t="shared" ca="1" si="103"/>
        <v>0</v>
      </c>
      <c r="AB284" s="108">
        <f t="shared" ca="1" si="104"/>
        <v>0</v>
      </c>
      <c r="AC284" s="25">
        <f t="shared" ca="1" si="105"/>
        <v>1</v>
      </c>
    </row>
    <row r="285" spans="1:29" ht="14.1" hidden="1" customHeight="1" thickBot="1" x14ac:dyDescent="0.25">
      <c r="A285" s="3">
        <f t="shared" si="89"/>
        <v>2021</v>
      </c>
      <c r="B285" s="3" t="str">
        <f t="shared" si="106"/>
        <v>09 září</v>
      </c>
      <c r="C285" s="4" t="str">
        <f t="shared" si="90"/>
        <v>září</v>
      </c>
      <c r="D285" s="10">
        <f t="shared" ca="1" si="91"/>
        <v>0</v>
      </c>
      <c r="E285" s="10" t="str">
        <f t="shared" si="92"/>
        <v>středa</v>
      </c>
      <c r="F285" s="42" t="str">
        <f ca="1">IF(COUNTIF(List1!$U$4:$AF$16,$G285),"Svátek",TEXT($G285,"dddd"))</f>
        <v>středa</v>
      </c>
      <c r="G285" s="19">
        <v>44468</v>
      </c>
      <c r="H285" s="49"/>
      <c r="I285" s="50"/>
      <c r="J285" s="49"/>
      <c r="K285" s="50"/>
      <c r="L285" s="21">
        <f t="shared" si="93"/>
        <v>0</v>
      </c>
      <c r="M285" s="22">
        <f t="shared" si="87"/>
        <v>0</v>
      </c>
      <c r="N285" s="98"/>
      <c r="O285" s="101" t="str">
        <f t="shared" ca="1" si="88"/>
        <v/>
      </c>
      <c r="P285" s="41" t="str">
        <f t="shared" si="107"/>
        <v xml:space="preserve"> </v>
      </c>
      <c r="Q285" s="41" t="str">
        <f>IF(MONTH(G286)-MONTH(G285)&lt;&gt;0,SUBTOTAL(109,$P$14:$P$3665)," ")</f>
        <v xml:space="preserve"> </v>
      </c>
      <c r="R285" s="108">
        <f t="shared" ca="1" si="94"/>
        <v>0</v>
      </c>
      <c r="S285" s="25">
        <f t="shared" ca="1" si="95"/>
        <v>0</v>
      </c>
      <c r="T285" s="108">
        <f t="shared" ca="1" si="96"/>
        <v>0</v>
      </c>
      <c r="U285" s="163">
        <f t="shared" ca="1" si="97"/>
        <v>0</v>
      </c>
      <c r="V285" s="25">
        <f t="shared" ca="1" si="98"/>
        <v>0</v>
      </c>
      <c r="W285" s="25">
        <f t="shared" ca="1" si="99"/>
        <v>0</v>
      </c>
      <c r="X285" s="108">
        <f t="shared" ca="1" si="100"/>
        <v>0</v>
      </c>
      <c r="Y285" s="108">
        <f t="shared" ca="1" si="101"/>
        <v>0</v>
      </c>
      <c r="Z285" s="108">
        <f t="shared" ca="1" si="102"/>
        <v>0</v>
      </c>
      <c r="AA285" s="108">
        <f t="shared" ca="1" si="103"/>
        <v>0</v>
      </c>
      <c r="AB285" s="108">
        <f t="shared" ca="1" si="104"/>
        <v>0</v>
      </c>
      <c r="AC285" s="25">
        <f t="shared" ca="1" si="105"/>
        <v>0</v>
      </c>
    </row>
    <row r="286" spans="1:29" ht="14.1" hidden="1" customHeight="1" thickBot="1" x14ac:dyDescent="0.25">
      <c r="A286" s="3">
        <f t="shared" si="89"/>
        <v>2021</v>
      </c>
      <c r="B286" s="3" t="str">
        <f t="shared" si="106"/>
        <v>09 září</v>
      </c>
      <c r="C286" s="4" t="str">
        <f t="shared" si="90"/>
        <v>září</v>
      </c>
      <c r="D286" s="10">
        <f t="shared" ca="1" si="91"/>
        <v>0</v>
      </c>
      <c r="E286" s="10" t="str">
        <f t="shared" si="92"/>
        <v>čtvrtek</v>
      </c>
      <c r="F286" s="42" t="str">
        <f ca="1">IF(COUNTIF(List1!$U$4:$AF$16,$G286),"Svátek",TEXT($G286,"dddd"))</f>
        <v>čtvrtek</v>
      </c>
      <c r="G286" s="19">
        <v>44469</v>
      </c>
      <c r="H286" s="49"/>
      <c r="I286" s="50"/>
      <c r="J286" s="49"/>
      <c r="K286" s="50"/>
      <c r="L286" s="21">
        <f t="shared" si="93"/>
        <v>0</v>
      </c>
      <c r="M286" s="22">
        <f t="shared" si="87"/>
        <v>0</v>
      </c>
      <c r="N286" s="98"/>
      <c r="O286" s="101" t="str">
        <f t="shared" ca="1" si="88"/>
        <v/>
      </c>
      <c r="P286" s="41">
        <f t="shared" si="107"/>
        <v>0</v>
      </c>
      <c r="Q286" s="41">
        <f>IF(MONTH(G287)-MONTH(G286)&lt;&gt;0,SUBTOTAL(109,$P$14:$P$3665)," ")</f>
        <v>0</v>
      </c>
      <c r="R286" s="108">
        <f t="shared" ca="1" si="94"/>
        <v>0</v>
      </c>
      <c r="S286" s="25">
        <f t="shared" ca="1" si="95"/>
        <v>0</v>
      </c>
      <c r="T286" s="108">
        <f t="shared" ca="1" si="96"/>
        <v>0</v>
      </c>
      <c r="U286" s="163">
        <f t="shared" ca="1" si="97"/>
        <v>0</v>
      </c>
      <c r="V286" s="25">
        <f t="shared" ca="1" si="98"/>
        <v>0</v>
      </c>
      <c r="W286" s="25">
        <f t="shared" ca="1" si="99"/>
        <v>0</v>
      </c>
      <c r="X286" s="108">
        <f t="shared" ca="1" si="100"/>
        <v>0</v>
      </c>
      <c r="Y286" s="108">
        <f t="shared" ca="1" si="101"/>
        <v>0</v>
      </c>
      <c r="Z286" s="108">
        <f t="shared" ca="1" si="102"/>
        <v>0</v>
      </c>
      <c r="AA286" s="108">
        <f t="shared" ca="1" si="103"/>
        <v>0</v>
      </c>
      <c r="AB286" s="108">
        <f t="shared" ca="1" si="104"/>
        <v>0</v>
      </c>
      <c r="AC286" s="25">
        <f t="shared" ca="1" si="105"/>
        <v>0</v>
      </c>
    </row>
    <row r="287" spans="1:29" ht="14.1" hidden="1" customHeight="1" thickBot="1" x14ac:dyDescent="0.25">
      <c r="A287" s="3">
        <f t="shared" si="89"/>
        <v>2021</v>
      </c>
      <c r="B287" s="3" t="str">
        <f t="shared" si="106"/>
        <v>10 říjen</v>
      </c>
      <c r="C287" s="4" t="str">
        <f t="shared" si="90"/>
        <v>říjen</v>
      </c>
      <c r="D287" s="10">
        <f t="shared" ca="1" si="91"/>
        <v>0</v>
      </c>
      <c r="E287" s="10" t="str">
        <f t="shared" si="92"/>
        <v>pátek</v>
      </c>
      <c r="F287" s="42" t="str">
        <f ca="1">IF(COUNTIF(List1!$U$4:$AF$16,$G287),"Svátek",TEXT($G287,"dddd"))</f>
        <v>pátek</v>
      </c>
      <c r="G287" s="19">
        <v>44470</v>
      </c>
      <c r="H287" s="49"/>
      <c r="I287" s="50"/>
      <c r="J287" s="49"/>
      <c r="K287" s="50"/>
      <c r="L287" s="21">
        <f t="shared" si="93"/>
        <v>0</v>
      </c>
      <c r="M287" s="22">
        <f t="shared" si="87"/>
        <v>0</v>
      </c>
      <c r="N287" s="98"/>
      <c r="O287" s="101" t="str">
        <f t="shared" ca="1" si="88"/>
        <v/>
      </c>
      <c r="P287" s="41" t="str">
        <f t="shared" si="107"/>
        <v xml:space="preserve"> </v>
      </c>
      <c r="Q287" s="41" t="str">
        <f>IF(MONTH(G288)-MONTH(G287)&lt;&gt;0,SUBTOTAL(109,$P$14:$P$3665)," ")</f>
        <v xml:space="preserve"> </v>
      </c>
      <c r="R287" s="108">
        <f t="shared" ca="1" si="94"/>
        <v>0</v>
      </c>
      <c r="S287" s="25">
        <f t="shared" ca="1" si="95"/>
        <v>0</v>
      </c>
      <c r="T287" s="108">
        <f t="shared" ca="1" si="96"/>
        <v>0</v>
      </c>
      <c r="U287" s="163">
        <f t="shared" ca="1" si="97"/>
        <v>0</v>
      </c>
      <c r="V287" s="25">
        <f t="shared" ca="1" si="98"/>
        <v>0</v>
      </c>
      <c r="W287" s="25">
        <f t="shared" ca="1" si="99"/>
        <v>0</v>
      </c>
      <c r="X287" s="108">
        <f t="shared" ca="1" si="100"/>
        <v>0</v>
      </c>
      <c r="Y287" s="108">
        <f t="shared" ca="1" si="101"/>
        <v>0</v>
      </c>
      <c r="Z287" s="108">
        <f t="shared" ca="1" si="102"/>
        <v>0</v>
      </c>
      <c r="AA287" s="108">
        <f t="shared" ca="1" si="103"/>
        <v>0</v>
      </c>
      <c r="AB287" s="108">
        <f t="shared" ca="1" si="104"/>
        <v>0</v>
      </c>
      <c r="AC287" s="25">
        <f t="shared" ca="1" si="105"/>
        <v>0</v>
      </c>
    </row>
    <row r="288" spans="1:29" ht="14.1" hidden="1" customHeight="1" thickBot="1" x14ac:dyDescent="0.25">
      <c r="A288" s="3">
        <f t="shared" si="89"/>
        <v>2021</v>
      </c>
      <c r="B288" s="3" t="str">
        <f t="shared" si="106"/>
        <v>10 říjen</v>
      </c>
      <c r="C288" s="4" t="str">
        <f t="shared" si="90"/>
        <v>říjen</v>
      </c>
      <c r="D288" s="10">
        <f t="shared" ca="1" si="91"/>
        <v>0</v>
      </c>
      <c r="E288" s="10" t="str">
        <f t="shared" si="92"/>
        <v>sobota</v>
      </c>
      <c r="F288" s="42" t="str">
        <f ca="1">IF(COUNTIF(List1!$U$4:$AF$16,$G288),"Svátek",TEXT($G288,"dddd"))</f>
        <v>sobota</v>
      </c>
      <c r="G288" s="19">
        <v>44471</v>
      </c>
      <c r="H288" s="49"/>
      <c r="I288" s="50"/>
      <c r="J288" s="49"/>
      <c r="K288" s="50"/>
      <c r="L288" s="21">
        <f t="shared" si="93"/>
        <v>0</v>
      </c>
      <c r="M288" s="22">
        <f t="shared" si="87"/>
        <v>0</v>
      </c>
      <c r="N288" s="98"/>
      <c r="O288" s="101" t="str">
        <f t="shared" ca="1" si="88"/>
        <v/>
      </c>
      <c r="P288" s="41" t="str">
        <f t="shared" si="107"/>
        <v xml:space="preserve"> </v>
      </c>
      <c r="Q288" s="41" t="str">
        <f>IF(MONTH(G289)-MONTH(G288)&lt;&gt;0,SUBTOTAL(109,$P$14:$P$3665)," ")</f>
        <v xml:space="preserve"> </v>
      </c>
      <c r="R288" s="108">
        <f t="shared" ca="1" si="94"/>
        <v>0</v>
      </c>
      <c r="S288" s="25">
        <f t="shared" ca="1" si="95"/>
        <v>0</v>
      </c>
      <c r="T288" s="108">
        <f t="shared" ca="1" si="96"/>
        <v>0</v>
      </c>
      <c r="U288" s="163">
        <f t="shared" ca="1" si="97"/>
        <v>0</v>
      </c>
      <c r="V288" s="25">
        <f t="shared" ca="1" si="98"/>
        <v>0</v>
      </c>
      <c r="W288" s="25">
        <f t="shared" ca="1" si="99"/>
        <v>0</v>
      </c>
      <c r="X288" s="108">
        <f t="shared" ca="1" si="100"/>
        <v>0</v>
      </c>
      <c r="Y288" s="108">
        <f t="shared" ca="1" si="101"/>
        <v>0</v>
      </c>
      <c r="Z288" s="108">
        <f t="shared" ca="1" si="102"/>
        <v>0</v>
      </c>
      <c r="AA288" s="108">
        <f t="shared" ca="1" si="103"/>
        <v>0</v>
      </c>
      <c r="AB288" s="108">
        <f t="shared" ca="1" si="104"/>
        <v>0</v>
      </c>
      <c r="AC288" s="25">
        <f t="shared" ca="1" si="105"/>
        <v>0</v>
      </c>
    </row>
    <row r="289" spans="1:29" ht="14.1" hidden="1" customHeight="1" thickBot="1" x14ac:dyDescent="0.25">
      <c r="A289" s="3">
        <f t="shared" si="89"/>
        <v>2021</v>
      </c>
      <c r="B289" s="3" t="str">
        <f t="shared" si="106"/>
        <v>10 říjen</v>
      </c>
      <c r="C289" s="4" t="str">
        <f t="shared" si="90"/>
        <v>říjen</v>
      </c>
      <c r="D289" s="10">
        <f t="shared" ca="1" si="91"/>
        <v>0</v>
      </c>
      <c r="E289" s="10" t="str">
        <f t="shared" si="92"/>
        <v>neděle</v>
      </c>
      <c r="F289" s="42" t="str">
        <f ca="1">IF(COUNTIF(List1!$U$4:$AF$16,$G289),"Svátek",TEXT($G289,"dddd"))</f>
        <v>neděle</v>
      </c>
      <c r="G289" s="19">
        <v>44472</v>
      </c>
      <c r="H289" s="49"/>
      <c r="I289" s="50"/>
      <c r="J289" s="49"/>
      <c r="K289" s="50"/>
      <c r="L289" s="21">
        <f t="shared" si="93"/>
        <v>0</v>
      </c>
      <c r="M289" s="22">
        <f t="shared" si="87"/>
        <v>0</v>
      </c>
      <c r="N289" s="98"/>
      <c r="O289" s="101" t="str">
        <f t="shared" ca="1" si="88"/>
        <v/>
      </c>
      <c r="P289" s="41">
        <f t="shared" si="107"/>
        <v>0</v>
      </c>
      <c r="Q289" s="41" t="str">
        <f>IF(MONTH(G290)-MONTH(G289)&lt;&gt;0,SUBTOTAL(109,$P$14:$P$3665)," ")</f>
        <v xml:space="preserve"> </v>
      </c>
      <c r="R289" s="108">
        <f t="shared" ca="1" si="94"/>
        <v>0</v>
      </c>
      <c r="S289" s="25">
        <f t="shared" ca="1" si="95"/>
        <v>0</v>
      </c>
      <c r="T289" s="108">
        <f t="shared" ca="1" si="96"/>
        <v>0</v>
      </c>
      <c r="U289" s="163">
        <f t="shared" ca="1" si="97"/>
        <v>0</v>
      </c>
      <c r="V289" s="25">
        <f t="shared" ca="1" si="98"/>
        <v>0</v>
      </c>
      <c r="W289" s="25">
        <f t="shared" ca="1" si="99"/>
        <v>0</v>
      </c>
      <c r="X289" s="108">
        <f t="shared" ca="1" si="100"/>
        <v>0</v>
      </c>
      <c r="Y289" s="108">
        <f t="shared" ca="1" si="101"/>
        <v>0</v>
      </c>
      <c r="Z289" s="108">
        <f t="shared" ca="1" si="102"/>
        <v>0</v>
      </c>
      <c r="AA289" s="108">
        <f t="shared" ca="1" si="103"/>
        <v>0</v>
      </c>
      <c r="AB289" s="108">
        <f t="shared" ca="1" si="104"/>
        <v>0</v>
      </c>
      <c r="AC289" s="25">
        <f t="shared" ca="1" si="105"/>
        <v>0</v>
      </c>
    </row>
    <row r="290" spans="1:29" ht="14.1" hidden="1" customHeight="1" thickBot="1" x14ac:dyDescent="0.25">
      <c r="A290" s="3">
        <f t="shared" si="89"/>
        <v>2021</v>
      </c>
      <c r="B290" s="3" t="str">
        <f t="shared" si="106"/>
        <v>10 říjen</v>
      </c>
      <c r="C290" s="4" t="str">
        <f t="shared" si="90"/>
        <v>říjen</v>
      </c>
      <c r="D290" s="10">
        <f t="shared" ca="1" si="91"/>
        <v>0</v>
      </c>
      <c r="E290" s="10" t="str">
        <f t="shared" si="92"/>
        <v>pondělí</v>
      </c>
      <c r="F290" s="42" t="str">
        <f ca="1">IF(COUNTIF(List1!$U$4:$AF$16,$G290),"Svátek",TEXT($G290,"dddd"))</f>
        <v>pondělí</v>
      </c>
      <c r="G290" s="19">
        <v>44473</v>
      </c>
      <c r="H290" s="49"/>
      <c r="I290" s="50"/>
      <c r="J290" s="49"/>
      <c r="K290" s="50"/>
      <c r="L290" s="21">
        <f t="shared" si="93"/>
        <v>0</v>
      </c>
      <c r="M290" s="22">
        <f t="shared" si="87"/>
        <v>0</v>
      </c>
      <c r="N290" s="98"/>
      <c r="O290" s="101" t="str">
        <f t="shared" ca="1" si="88"/>
        <v/>
      </c>
      <c r="P290" s="41" t="str">
        <f t="shared" si="107"/>
        <v xml:space="preserve"> </v>
      </c>
      <c r="Q290" s="41" t="str">
        <f>IF(MONTH(G291)-MONTH(G290)&lt;&gt;0,SUBTOTAL(109,$P$14:$P$3665)," ")</f>
        <v xml:space="preserve"> </v>
      </c>
      <c r="R290" s="108">
        <f t="shared" ca="1" si="94"/>
        <v>0</v>
      </c>
      <c r="S290" s="25">
        <f t="shared" ca="1" si="95"/>
        <v>0</v>
      </c>
      <c r="T290" s="108">
        <f t="shared" ca="1" si="96"/>
        <v>0</v>
      </c>
      <c r="U290" s="163">
        <f t="shared" ca="1" si="97"/>
        <v>0</v>
      </c>
      <c r="V290" s="25">
        <f t="shared" ca="1" si="98"/>
        <v>0</v>
      </c>
      <c r="W290" s="25">
        <f t="shared" ca="1" si="99"/>
        <v>0</v>
      </c>
      <c r="X290" s="108">
        <f t="shared" ca="1" si="100"/>
        <v>0</v>
      </c>
      <c r="Y290" s="108">
        <f t="shared" ca="1" si="101"/>
        <v>0</v>
      </c>
      <c r="Z290" s="108">
        <f t="shared" ca="1" si="102"/>
        <v>0</v>
      </c>
      <c r="AA290" s="108">
        <f t="shared" ca="1" si="103"/>
        <v>0</v>
      </c>
      <c r="AB290" s="108">
        <f t="shared" ca="1" si="104"/>
        <v>0</v>
      </c>
      <c r="AC290" s="25">
        <f t="shared" ca="1" si="105"/>
        <v>0</v>
      </c>
    </row>
    <row r="291" spans="1:29" ht="14.1" hidden="1" customHeight="1" thickBot="1" x14ac:dyDescent="0.25">
      <c r="A291" s="3">
        <f t="shared" si="89"/>
        <v>2021</v>
      </c>
      <c r="B291" s="3" t="str">
        <f t="shared" si="106"/>
        <v>10 říjen</v>
      </c>
      <c r="C291" s="4" t="str">
        <f t="shared" si="90"/>
        <v>říjen</v>
      </c>
      <c r="D291" s="10">
        <f t="shared" ca="1" si="91"/>
        <v>0</v>
      </c>
      <c r="E291" s="10" t="str">
        <f t="shared" si="92"/>
        <v>úterý</v>
      </c>
      <c r="F291" s="42" t="str">
        <f ca="1">IF(COUNTIF(List1!$U$4:$AF$16,$G291),"Svátek",TEXT($G291,"dddd"))</f>
        <v>úterý</v>
      </c>
      <c r="G291" s="19">
        <v>44474</v>
      </c>
      <c r="H291" s="49"/>
      <c r="I291" s="50"/>
      <c r="J291" s="49"/>
      <c r="K291" s="50"/>
      <c r="L291" s="21">
        <f t="shared" si="93"/>
        <v>0</v>
      </c>
      <c r="M291" s="22">
        <f t="shared" si="87"/>
        <v>0</v>
      </c>
      <c r="N291" s="98"/>
      <c r="O291" s="101" t="str">
        <f t="shared" ca="1" si="88"/>
        <v/>
      </c>
      <c r="P291" s="41" t="str">
        <f t="shared" si="107"/>
        <v xml:space="preserve"> </v>
      </c>
      <c r="Q291" s="41" t="str">
        <f>IF(MONTH(G292)-MONTH(G291)&lt;&gt;0,SUBTOTAL(109,$P$14:$P$3665)," ")</f>
        <v xml:space="preserve"> </v>
      </c>
      <c r="R291" s="108">
        <f t="shared" ca="1" si="94"/>
        <v>0</v>
      </c>
      <c r="S291" s="25">
        <f t="shared" ca="1" si="95"/>
        <v>0</v>
      </c>
      <c r="T291" s="108">
        <f t="shared" ca="1" si="96"/>
        <v>0</v>
      </c>
      <c r="U291" s="163">
        <f t="shared" ca="1" si="97"/>
        <v>0</v>
      </c>
      <c r="V291" s="25">
        <f t="shared" ca="1" si="98"/>
        <v>0</v>
      </c>
      <c r="W291" s="25">
        <f t="shared" ca="1" si="99"/>
        <v>0</v>
      </c>
      <c r="X291" s="108">
        <f t="shared" ca="1" si="100"/>
        <v>0</v>
      </c>
      <c r="Y291" s="108">
        <f t="shared" ca="1" si="101"/>
        <v>0</v>
      </c>
      <c r="Z291" s="108">
        <f t="shared" ca="1" si="102"/>
        <v>0</v>
      </c>
      <c r="AA291" s="108">
        <f t="shared" ca="1" si="103"/>
        <v>0</v>
      </c>
      <c r="AB291" s="108">
        <f t="shared" ca="1" si="104"/>
        <v>0</v>
      </c>
      <c r="AC291" s="25">
        <f t="shared" ca="1" si="105"/>
        <v>0</v>
      </c>
    </row>
    <row r="292" spans="1:29" ht="14.1" hidden="1" customHeight="1" thickBot="1" x14ac:dyDescent="0.25">
      <c r="A292" s="3">
        <f t="shared" si="89"/>
        <v>2021</v>
      </c>
      <c r="B292" s="3" t="str">
        <f t="shared" si="106"/>
        <v>10 říjen</v>
      </c>
      <c r="C292" s="4" t="str">
        <f t="shared" si="90"/>
        <v>říjen</v>
      </c>
      <c r="D292" s="10">
        <f t="shared" ca="1" si="91"/>
        <v>0</v>
      </c>
      <c r="E292" s="10" t="str">
        <f t="shared" si="92"/>
        <v>středa</v>
      </c>
      <c r="F292" s="42" t="str">
        <f ca="1">IF(COUNTIF(List1!$U$4:$AF$16,$G292),"Svátek",TEXT($G292,"dddd"))</f>
        <v>středa</v>
      </c>
      <c r="G292" s="19">
        <v>44475</v>
      </c>
      <c r="H292" s="49"/>
      <c r="I292" s="50"/>
      <c r="J292" s="49"/>
      <c r="K292" s="50"/>
      <c r="L292" s="21">
        <f t="shared" si="93"/>
        <v>0</v>
      </c>
      <c r="M292" s="22">
        <f t="shared" si="87"/>
        <v>0</v>
      </c>
      <c r="N292" s="98"/>
      <c r="O292" s="101" t="str">
        <f t="shared" ca="1" si="88"/>
        <v/>
      </c>
      <c r="P292" s="41" t="str">
        <f t="shared" si="107"/>
        <v xml:space="preserve"> </v>
      </c>
      <c r="Q292" s="41" t="str">
        <f>IF(MONTH(G293)-MONTH(G292)&lt;&gt;0,SUBTOTAL(109,$P$14:$P$3665)," ")</f>
        <v xml:space="preserve"> </v>
      </c>
      <c r="R292" s="108">
        <f t="shared" ca="1" si="94"/>
        <v>0</v>
      </c>
      <c r="S292" s="25">
        <f t="shared" ca="1" si="95"/>
        <v>0</v>
      </c>
      <c r="T292" s="108">
        <f t="shared" ca="1" si="96"/>
        <v>0</v>
      </c>
      <c r="U292" s="163">
        <f t="shared" ca="1" si="97"/>
        <v>0</v>
      </c>
      <c r="V292" s="25">
        <f t="shared" ca="1" si="98"/>
        <v>0</v>
      </c>
      <c r="W292" s="25">
        <f t="shared" ca="1" si="99"/>
        <v>0</v>
      </c>
      <c r="X292" s="108">
        <f t="shared" ca="1" si="100"/>
        <v>0</v>
      </c>
      <c r="Y292" s="108">
        <f t="shared" ca="1" si="101"/>
        <v>0</v>
      </c>
      <c r="Z292" s="108">
        <f t="shared" ca="1" si="102"/>
        <v>0</v>
      </c>
      <c r="AA292" s="108">
        <f t="shared" ca="1" si="103"/>
        <v>0</v>
      </c>
      <c r="AB292" s="108">
        <f t="shared" ca="1" si="104"/>
        <v>0</v>
      </c>
      <c r="AC292" s="25">
        <f t="shared" ca="1" si="105"/>
        <v>0</v>
      </c>
    </row>
    <row r="293" spans="1:29" ht="14.1" hidden="1" customHeight="1" thickBot="1" x14ac:dyDescent="0.25">
      <c r="A293" s="3">
        <f t="shared" si="89"/>
        <v>2021</v>
      </c>
      <c r="B293" s="3" t="str">
        <f t="shared" si="106"/>
        <v>10 říjen</v>
      </c>
      <c r="C293" s="4" t="str">
        <f t="shared" si="90"/>
        <v>říjen</v>
      </c>
      <c r="D293" s="10">
        <f t="shared" ca="1" si="91"/>
        <v>0</v>
      </c>
      <c r="E293" s="10" t="str">
        <f t="shared" si="92"/>
        <v>čtvrtek</v>
      </c>
      <c r="F293" s="42" t="str">
        <f ca="1">IF(COUNTIF(List1!$U$4:$AF$16,$G293),"Svátek",TEXT($G293,"dddd"))</f>
        <v>čtvrtek</v>
      </c>
      <c r="G293" s="19">
        <v>44476</v>
      </c>
      <c r="H293" s="49"/>
      <c r="I293" s="50"/>
      <c r="J293" s="49"/>
      <c r="K293" s="50"/>
      <c r="L293" s="21">
        <f t="shared" si="93"/>
        <v>0</v>
      </c>
      <c r="M293" s="22">
        <f t="shared" si="87"/>
        <v>0</v>
      </c>
      <c r="N293" s="98"/>
      <c r="O293" s="101" t="str">
        <f t="shared" ca="1" si="88"/>
        <v/>
      </c>
      <c r="P293" s="41" t="str">
        <f t="shared" si="107"/>
        <v xml:space="preserve"> </v>
      </c>
      <c r="Q293" s="41" t="str">
        <f>IF(MONTH(G294)-MONTH(G293)&lt;&gt;0,SUBTOTAL(109,$P$14:$P$3665)," ")</f>
        <v xml:space="preserve"> </v>
      </c>
      <c r="R293" s="108">
        <f t="shared" ca="1" si="94"/>
        <v>0</v>
      </c>
      <c r="S293" s="25">
        <f t="shared" ca="1" si="95"/>
        <v>0</v>
      </c>
      <c r="T293" s="108">
        <f t="shared" ca="1" si="96"/>
        <v>0</v>
      </c>
      <c r="U293" s="163">
        <f t="shared" ca="1" si="97"/>
        <v>0</v>
      </c>
      <c r="V293" s="25">
        <f t="shared" ca="1" si="98"/>
        <v>0</v>
      </c>
      <c r="W293" s="25">
        <f t="shared" ca="1" si="99"/>
        <v>0</v>
      </c>
      <c r="X293" s="108">
        <f t="shared" ca="1" si="100"/>
        <v>0</v>
      </c>
      <c r="Y293" s="108">
        <f t="shared" ca="1" si="101"/>
        <v>0</v>
      </c>
      <c r="Z293" s="108">
        <f t="shared" ca="1" si="102"/>
        <v>0</v>
      </c>
      <c r="AA293" s="108">
        <f t="shared" ca="1" si="103"/>
        <v>0</v>
      </c>
      <c r="AB293" s="108">
        <f t="shared" ca="1" si="104"/>
        <v>0</v>
      </c>
      <c r="AC293" s="25">
        <f t="shared" ca="1" si="105"/>
        <v>0</v>
      </c>
    </row>
    <row r="294" spans="1:29" ht="14.1" hidden="1" customHeight="1" thickBot="1" x14ac:dyDescent="0.25">
      <c r="A294" s="3">
        <f t="shared" si="89"/>
        <v>2021</v>
      </c>
      <c r="B294" s="3" t="str">
        <f t="shared" si="106"/>
        <v>10 říjen</v>
      </c>
      <c r="C294" s="4" t="str">
        <f t="shared" si="90"/>
        <v>říjen</v>
      </c>
      <c r="D294" s="10">
        <f t="shared" ca="1" si="91"/>
        <v>0</v>
      </c>
      <c r="E294" s="10" t="str">
        <f t="shared" si="92"/>
        <v>pátek</v>
      </c>
      <c r="F294" s="42" t="str">
        <f ca="1">IF(COUNTIF(List1!$U$4:$AF$16,$G294),"Svátek",TEXT($G294,"dddd"))</f>
        <v>pátek</v>
      </c>
      <c r="G294" s="19">
        <v>44477</v>
      </c>
      <c r="H294" s="49"/>
      <c r="I294" s="50"/>
      <c r="J294" s="49"/>
      <c r="K294" s="50"/>
      <c r="L294" s="21">
        <f t="shared" si="93"/>
        <v>0</v>
      </c>
      <c r="M294" s="22">
        <f t="shared" ref="M294:M357" si="108">(I294-H294)-(K294-J294)</f>
        <v>0</v>
      </c>
      <c r="N294" s="98"/>
      <c r="O294" s="101" t="str">
        <f t="shared" ref="O294:O357" ca="1" si="109">IF(F294="Svátek","Svátek","")</f>
        <v/>
      </c>
      <c r="P294" s="41" t="str">
        <f t="shared" si="107"/>
        <v xml:space="preserve"> </v>
      </c>
      <c r="Q294" s="41" t="str">
        <f>IF(MONTH(G295)-MONTH(G294)&lt;&gt;0,SUBTOTAL(109,$P$14:$P$3665)," ")</f>
        <v xml:space="preserve"> </v>
      </c>
      <c r="R294" s="108">
        <f t="shared" ca="1" si="94"/>
        <v>0</v>
      </c>
      <c r="S294" s="25">
        <f t="shared" ca="1" si="95"/>
        <v>0</v>
      </c>
      <c r="T294" s="108">
        <f t="shared" ca="1" si="96"/>
        <v>0</v>
      </c>
      <c r="U294" s="163">
        <f t="shared" ca="1" si="97"/>
        <v>0</v>
      </c>
      <c r="V294" s="25">
        <f t="shared" ca="1" si="98"/>
        <v>0</v>
      </c>
      <c r="W294" s="25">
        <f t="shared" ca="1" si="99"/>
        <v>0</v>
      </c>
      <c r="X294" s="108">
        <f t="shared" ca="1" si="100"/>
        <v>0</v>
      </c>
      <c r="Y294" s="108">
        <f t="shared" ca="1" si="101"/>
        <v>0</v>
      </c>
      <c r="Z294" s="108">
        <f t="shared" ca="1" si="102"/>
        <v>0</v>
      </c>
      <c r="AA294" s="108">
        <f t="shared" ca="1" si="103"/>
        <v>0</v>
      </c>
      <c r="AB294" s="108">
        <f t="shared" ca="1" si="104"/>
        <v>0</v>
      </c>
      <c r="AC294" s="25">
        <f t="shared" ca="1" si="105"/>
        <v>0</v>
      </c>
    </row>
    <row r="295" spans="1:29" ht="14.1" hidden="1" customHeight="1" thickBot="1" x14ac:dyDescent="0.25">
      <c r="A295" s="3">
        <f t="shared" ref="A295:A358" si="110">YEAR(G295)</f>
        <v>2021</v>
      </c>
      <c r="B295" s="3" t="str">
        <f t="shared" si="106"/>
        <v>10 říjen</v>
      </c>
      <c r="C295" s="4" t="str">
        <f t="shared" ref="C295:C358" si="111">TEXT(G295,"mmmm")</f>
        <v>říjen</v>
      </c>
      <c r="D295" s="10">
        <f t="shared" ref="D295:D358" ca="1" si="112">IF(F295="Svátek",1,0)</f>
        <v>0</v>
      </c>
      <c r="E295" s="10" t="str">
        <f t="shared" ref="E295:E358" si="113">TEXT($G295,"dddd")</f>
        <v>sobota</v>
      </c>
      <c r="F295" s="42" t="str">
        <f ca="1">IF(COUNTIF(List1!$U$4:$AF$16,$G295),"Svátek",TEXT($G295,"dddd"))</f>
        <v>sobota</v>
      </c>
      <c r="G295" s="19">
        <v>44478</v>
      </c>
      <c r="H295" s="49"/>
      <c r="I295" s="50"/>
      <c r="J295" s="49"/>
      <c r="K295" s="50"/>
      <c r="L295" s="21">
        <f t="shared" ref="L295:L358" si="114">(I295-H295)-(K295-J295)</f>
        <v>0</v>
      </c>
      <c r="M295" s="22">
        <f t="shared" si="108"/>
        <v>0</v>
      </c>
      <c r="N295" s="98"/>
      <c r="O295" s="101" t="str">
        <f t="shared" ca="1" si="109"/>
        <v/>
      </c>
      <c r="P295" s="41" t="str">
        <f t="shared" si="107"/>
        <v xml:space="preserve"> </v>
      </c>
      <c r="Q295" s="41" t="str">
        <f>IF(MONTH(G296)-MONTH(G295)&lt;&gt;0,SUBTOTAL(109,$P$14:$P$3665)," ")</f>
        <v xml:space="preserve"> </v>
      </c>
      <c r="R295" s="108">
        <f t="shared" ref="R295:R358" ca="1" si="115">IF(AND(IF(O295="PC",1,0),OR((E295="pondělí"),E295="úterý",E295="středa",E295="čtvrtek",E295="pátek")),IF($R$3-L295&gt;0,$R$3-L295,0),0)</f>
        <v>0</v>
      </c>
      <c r="S295" s="25">
        <f t="shared" ref="S295:S358" ca="1" si="116">IF(AND(IF(F295="Svátek",1,0),OR(E295="pondělí",E295="úterý",E295="středa",E295="čtvrtek",E295="pátek"),IF(OR(O295="SC",O295="ŘD",O295="NV",O295="N",O295="OČR",O295="P",O295="O"),FALSE,TRUE)),1,0)</f>
        <v>0</v>
      </c>
      <c r="T295" s="108">
        <f t="shared" ref="T295:T358" ca="1" si="117">IF(AND(IF(O295="PMP",1,0),OR((E295="pondělí"),E295="úterý",E295="středa",E295="čtvrtek",E295="pátek")),IF($R$3-L295&gt;0,$R$3-L295,0),0)</f>
        <v>0</v>
      </c>
      <c r="U295" s="163">
        <f t="shared" ref="U295:U358" ca="1" si="118">IF(AND(IF(O295="1/2D",1,0),OR((E295="pondělí"),E295="úterý",E295="středa",E295="čtvrtek",E295="pátek")),1,0)</f>
        <v>0</v>
      </c>
      <c r="V295" s="25">
        <f t="shared" ref="V295:V358" ca="1" si="119">IF(AND(IF(O295="D",1,0),OR((E295="pondělí"),E295="úterý",E295="středa",E295="čtvrtek",E295="pátek")),1,0)</f>
        <v>0</v>
      </c>
      <c r="W295" s="25">
        <f t="shared" ref="W295:W358" ca="1" si="120">IF(AND(IF(O295="PN",1,0),OR((E295="pondělí"),E295="úterý",E295="středa",E295="čtvrtek",E295="pátek")),1,0)</f>
        <v>0</v>
      </c>
      <c r="X295" s="108">
        <f t="shared" ref="X295:X358" ca="1" si="121">IF(AND(IF(O295="NV",1,0),OR((E295="pondělí"),E295="úterý",E295="středa",E295="čtvrtek",E295="pátek")),IF($R$3-L295&gt;0,$R$3-L295,0),0)</f>
        <v>0</v>
      </c>
      <c r="Y295" s="108">
        <f t="shared" ref="Y295:Y358" ca="1" si="122">IF(AND(IF(O295="OČR",1,0),OR((E295="pondělí"),E295="úterý",E295="středa",E295="čtvrtek",E295="pátek")),IF($R$3-L295&gt;0,$R$3-L295,0),0)</f>
        <v>0</v>
      </c>
      <c r="Z295" s="108">
        <f t="shared" ref="Z295:Z358" ca="1" si="123">IF(AND(IF(O295="P",1,0),OR((E295="pondělí"),E295="úterý",E295="středa",E295="čtvrtek",E295="pátek")),IF($R$3-L295&gt;0,$R$3-L295,0),0)</f>
        <v>0</v>
      </c>
      <c r="AA295" s="108">
        <f t="shared" ref="AA295:AA358" ca="1" si="124">IF(AND(IF(O295="O",1,0),OR((E295="pondělí"),E295="úterý",E295="středa",E295="čtvrtek",E295="pátek")),IF($R$3-L295&gt;0,$R$3-L295,0),0)</f>
        <v>0</v>
      </c>
      <c r="AB295" s="108">
        <f t="shared" ref="AB295:AB358" ca="1" si="125">IF(AND(IF(O295="PZ",1,0),OR((E295="pondělí"),E295="úterý",E295="středa",E295="čtvrtek",E295="pátek")),IF($R$3-L295&gt;0,$R$3-L295,0),0)</f>
        <v>0</v>
      </c>
      <c r="AC295" s="25">
        <f t="shared" ref="AC295:AC358" ca="1" si="126">IF(AND(IF(F295="Svátek",1,0),OR(E295="pondělí",E295="úterý",E295="středa",E295="čtvrtek",E295="pátek")),1,0)</f>
        <v>0</v>
      </c>
    </row>
    <row r="296" spans="1:29" ht="14.1" hidden="1" customHeight="1" thickBot="1" x14ac:dyDescent="0.25">
      <c r="A296" s="3">
        <f t="shared" si="110"/>
        <v>2021</v>
      </c>
      <c r="B296" s="3" t="str">
        <f t="shared" ref="B296:B359" si="127">IF(C296="leden","01 leden",IF(C296="únor","02 únor",IF(C296="březen","03 březen",IF(C296="duben","04 duben",IF(C296="květen","05 květen",IF(C296="červen","06 červen",IF(C296="červenec","07 červenec",IF(C296="srpen","08 srpen",IF(C296="září","09 září",IF(C296="říjen","10 říjen",IF(C296="listopad","11 listopad",IF(C296="prosinec","12 prosinec",0))))))))))))</f>
        <v>10 říjen</v>
      </c>
      <c r="C296" s="4" t="str">
        <f t="shared" si="111"/>
        <v>říjen</v>
      </c>
      <c r="D296" s="10">
        <f t="shared" ca="1" si="112"/>
        <v>0</v>
      </c>
      <c r="E296" s="10" t="str">
        <f t="shared" si="113"/>
        <v>neděle</v>
      </c>
      <c r="F296" s="42" t="str">
        <f ca="1">IF(COUNTIF(List1!$U$4:$AF$16,$G296),"Svátek",TEXT($G296,"dddd"))</f>
        <v>neděle</v>
      </c>
      <c r="G296" s="19">
        <v>44479</v>
      </c>
      <c r="H296" s="49"/>
      <c r="I296" s="50"/>
      <c r="J296" s="49"/>
      <c r="K296" s="50"/>
      <c r="L296" s="21">
        <f t="shared" si="114"/>
        <v>0</v>
      </c>
      <c r="M296" s="22">
        <f t="shared" si="108"/>
        <v>0</v>
      </c>
      <c r="N296" s="98"/>
      <c r="O296" s="101" t="str">
        <f t="shared" ca="1" si="109"/>
        <v/>
      </c>
      <c r="P296" s="41">
        <f t="shared" si="107"/>
        <v>0</v>
      </c>
      <c r="Q296" s="41" t="str">
        <f>IF(MONTH(G297)-MONTH(G296)&lt;&gt;0,SUBTOTAL(109,$P$14:$P$3665)," ")</f>
        <v xml:space="preserve"> </v>
      </c>
      <c r="R296" s="108">
        <f t="shared" ca="1" si="115"/>
        <v>0</v>
      </c>
      <c r="S296" s="25">
        <f t="shared" ca="1" si="116"/>
        <v>0</v>
      </c>
      <c r="T296" s="108">
        <f t="shared" ca="1" si="117"/>
        <v>0</v>
      </c>
      <c r="U296" s="163">
        <f t="shared" ca="1" si="118"/>
        <v>0</v>
      </c>
      <c r="V296" s="25">
        <f t="shared" ca="1" si="119"/>
        <v>0</v>
      </c>
      <c r="W296" s="25">
        <f t="shared" ca="1" si="120"/>
        <v>0</v>
      </c>
      <c r="X296" s="108">
        <f t="shared" ca="1" si="121"/>
        <v>0</v>
      </c>
      <c r="Y296" s="108">
        <f t="shared" ca="1" si="122"/>
        <v>0</v>
      </c>
      <c r="Z296" s="108">
        <f t="shared" ca="1" si="123"/>
        <v>0</v>
      </c>
      <c r="AA296" s="108">
        <f t="shared" ca="1" si="124"/>
        <v>0</v>
      </c>
      <c r="AB296" s="108">
        <f t="shared" ca="1" si="125"/>
        <v>0</v>
      </c>
      <c r="AC296" s="25">
        <f t="shared" ca="1" si="126"/>
        <v>0</v>
      </c>
    </row>
    <row r="297" spans="1:29" ht="14.1" hidden="1" customHeight="1" thickBot="1" x14ac:dyDescent="0.25">
      <c r="A297" s="3">
        <f t="shared" si="110"/>
        <v>2021</v>
      </c>
      <c r="B297" s="3" t="str">
        <f t="shared" si="127"/>
        <v>10 říjen</v>
      </c>
      <c r="C297" s="4" t="str">
        <f t="shared" si="111"/>
        <v>říjen</v>
      </c>
      <c r="D297" s="10">
        <f t="shared" ca="1" si="112"/>
        <v>0</v>
      </c>
      <c r="E297" s="10" t="str">
        <f t="shared" si="113"/>
        <v>pondělí</v>
      </c>
      <c r="F297" s="42" t="str">
        <f ca="1">IF(COUNTIF(List1!$U$4:$AF$16,$G297),"Svátek",TEXT($G297,"dddd"))</f>
        <v>pondělí</v>
      </c>
      <c r="G297" s="19">
        <v>44480</v>
      </c>
      <c r="H297" s="49"/>
      <c r="I297" s="50"/>
      <c r="J297" s="49"/>
      <c r="K297" s="50"/>
      <c r="L297" s="21">
        <f t="shared" si="114"/>
        <v>0</v>
      </c>
      <c r="M297" s="22">
        <f t="shared" si="108"/>
        <v>0</v>
      </c>
      <c r="N297" s="98"/>
      <c r="O297" s="101" t="str">
        <f t="shared" ca="1" si="109"/>
        <v/>
      </c>
      <c r="P297" s="41" t="str">
        <f t="shared" si="107"/>
        <v xml:space="preserve"> </v>
      </c>
      <c r="Q297" s="41" t="str">
        <f>IF(MONTH(G298)-MONTH(G297)&lt;&gt;0,SUBTOTAL(109,$P$14:$P$3665)," ")</f>
        <v xml:space="preserve"> </v>
      </c>
      <c r="R297" s="108">
        <f t="shared" ca="1" si="115"/>
        <v>0</v>
      </c>
      <c r="S297" s="25">
        <f t="shared" ca="1" si="116"/>
        <v>0</v>
      </c>
      <c r="T297" s="108">
        <f t="shared" ca="1" si="117"/>
        <v>0</v>
      </c>
      <c r="U297" s="163">
        <f t="shared" ca="1" si="118"/>
        <v>0</v>
      </c>
      <c r="V297" s="25">
        <f t="shared" ca="1" si="119"/>
        <v>0</v>
      </c>
      <c r="W297" s="25">
        <f t="shared" ca="1" si="120"/>
        <v>0</v>
      </c>
      <c r="X297" s="108">
        <f t="shared" ca="1" si="121"/>
        <v>0</v>
      </c>
      <c r="Y297" s="108">
        <f t="shared" ca="1" si="122"/>
        <v>0</v>
      </c>
      <c r="Z297" s="108">
        <f t="shared" ca="1" si="123"/>
        <v>0</v>
      </c>
      <c r="AA297" s="108">
        <f t="shared" ca="1" si="124"/>
        <v>0</v>
      </c>
      <c r="AB297" s="108">
        <f t="shared" ca="1" si="125"/>
        <v>0</v>
      </c>
      <c r="AC297" s="25">
        <f t="shared" ca="1" si="126"/>
        <v>0</v>
      </c>
    </row>
    <row r="298" spans="1:29" ht="14.1" hidden="1" customHeight="1" thickBot="1" x14ac:dyDescent="0.25">
      <c r="A298" s="3">
        <f t="shared" si="110"/>
        <v>2021</v>
      </c>
      <c r="B298" s="3" t="str">
        <f t="shared" si="127"/>
        <v>10 říjen</v>
      </c>
      <c r="C298" s="4" t="str">
        <f t="shared" si="111"/>
        <v>říjen</v>
      </c>
      <c r="D298" s="10">
        <f t="shared" ca="1" si="112"/>
        <v>0</v>
      </c>
      <c r="E298" s="10" t="str">
        <f t="shared" si="113"/>
        <v>úterý</v>
      </c>
      <c r="F298" s="42" t="str">
        <f ca="1">IF(COUNTIF(List1!$U$4:$AF$16,$G298),"Svátek",TEXT($G298,"dddd"))</f>
        <v>úterý</v>
      </c>
      <c r="G298" s="19">
        <v>44481</v>
      </c>
      <c r="H298" s="49"/>
      <c r="I298" s="50"/>
      <c r="J298" s="49"/>
      <c r="K298" s="50"/>
      <c r="L298" s="21">
        <f t="shared" si="114"/>
        <v>0</v>
      </c>
      <c r="M298" s="22">
        <f t="shared" si="108"/>
        <v>0</v>
      </c>
      <c r="N298" s="98"/>
      <c r="O298" s="101" t="str">
        <f t="shared" ca="1" si="109"/>
        <v/>
      </c>
      <c r="P298" s="41" t="str">
        <f t="shared" si="107"/>
        <v xml:space="preserve"> </v>
      </c>
      <c r="Q298" s="41" t="str">
        <f>IF(MONTH(G299)-MONTH(G298)&lt;&gt;0,SUBTOTAL(109,$P$14:$P$3665)," ")</f>
        <v xml:space="preserve"> </v>
      </c>
      <c r="R298" s="108">
        <f t="shared" ca="1" si="115"/>
        <v>0</v>
      </c>
      <c r="S298" s="25">
        <f t="shared" ca="1" si="116"/>
        <v>0</v>
      </c>
      <c r="T298" s="108">
        <f t="shared" ca="1" si="117"/>
        <v>0</v>
      </c>
      <c r="U298" s="163">
        <f t="shared" ca="1" si="118"/>
        <v>0</v>
      </c>
      <c r="V298" s="25">
        <f t="shared" ca="1" si="119"/>
        <v>0</v>
      </c>
      <c r="W298" s="25">
        <f t="shared" ca="1" si="120"/>
        <v>0</v>
      </c>
      <c r="X298" s="108">
        <f t="shared" ca="1" si="121"/>
        <v>0</v>
      </c>
      <c r="Y298" s="108">
        <f t="shared" ca="1" si="122"/>
        <v>0</v>
      </c>
      <c r="Z298" s="108">
        <f t="shared" ca="1" si="123"/>
        <v>0</v>
      </c>
      <c r="AA298" s="108">
        <f t="shared" ca="1" si="124"/>
        <v>0</v>
      </c>
      <c r="AB298" s="108">
        <f t="shared" ca="1" si="125"/>
        <v>0</v>
      </c>
      <c r="AC298" s="25">
        <f t="shared" ca="1" si="126"/>
        <v>0</v>
      </c>
    </row>
    <row r="299" spans="1:29" ht="14.1" hidden="1" customHeight="1" thickBot="1" x14ac:dyDescent="0.25">
      <c r="A299" s="3">
        <f t="shared" si="110"/>
        <v>2021</v>
      </c>
      <c r="B299" s="3" t="str">
        <f t="shared" si="127"/>
        <v>10 říjen</v>
      </c>
      <c r="C299" s="4" t="str">
        <f t="shared" si="111"/>
        <v>říjen</v>
      </c>
      <c r="D299" s="10">
        <f t="shared" ca="1" si="112"/>
        <v>0</v>
      </c>
      <c r="E299" s="10" t="str">
        <f t="shared" si="113"/>
        <v>středa</v>
      </c>
      <c r="F299" s="42" t="str">
        <f ca="1">IF(COUNTIF(List1!$U$4:$AF$16,$G299),"Svátek",TEXT($G299,"dddd"))</f>
        <v>středa</v>
      </c>
      <c r="G299" s="19">
        <v>44482</v>
      </c>
      <c r="H299" s="49"/>
      <c r="I299" s="50"/>
      <c r="J299" s="49"/>
      <c r="K299" s="50"/>
      <c r="L299" s="21">
        <f t="shared" si="114"/>
        <v>0</v>
      </c>
      <c r="M299" s="22">
        <f t="shared" si="108"/>
        <v>0</v>
      </c>
      <c r="N299" s="98"/>
      <c r="O299" s="101" t="str">
        <f t="shared" ca="1" si="109"/>
        <v/>
      </c>
      <c r="P299" s="41" t="str">
        <f t="shared" si="107"/>
        <v xml:space="preserve"> </v>
      </c>
      <c r="Q299" s="41" t="str">
        <f>IF(MONTH(G300)-MONTH(G299)&lt;&gt;0,SUBTOTAL(109,$P$14:$P$3665)," ")</f>
        <v xml:space="preserve"> </v>
      </c>
      <c r="R299" s="108">
        <f t="shared" ca="1" si="115"/>
        <v>0</v>
      </c>
      <c r="S299" s="25">
        <f t="shared" ca="1" si="116"/>
        <v>0</v>
      </c>
      <c r="T299" s="108">
        <f t="shared" ca="1" si="117"/>
        <v>0</v>
      </c>
      <c r="U299" s="163">
        <f t="shared" ca="1" si="118"/>
        <v>0</v>
      </c>
      <c r="V299" s="25">
        <f t="shared" ca="1" si="119"/>
        <v>0</v>
      </c>
      <c r="W299" s="25">
        <f t="shared" ca="1" si="120"/>
        <v>0</v>
      </c>
      <c r="X299" s="108">
        <f t="shared" ca="1" si="121"/>
        <v>0</v>
      </c>
      <c r="Y299" s="108">
        <f t="shared" ca="1" si="122"/>
        <v>0</v>
      </c>
      <c r="Z299" s="108">
        <f t="shared" ca="1" si="123"/>
        <v>0</v>
      </c>
      <c r="AA299" s="108">
        <f t="shared" ca="1" si="124"/>
        <v>0</v>
      </c>
      <c r="AB299" s="108">
        <f t="shared" ca="1" si="125"/>
        <v>0</v>
      </c>
      <c r="AC299" s="25">
        <f t="shared" ca="1" si="126"/>
        <v>0</v>
      </c>
    </row>
    <row r="300" spans="1:29" ht="14.1" hidden="1" customHeight="1" thickBot="1" x14ac:dyDescent="0.25">
      <c r="A300" s="3">
        <f t="shared" si="110"/>
        <v>2021</v>
      </c>
      <c r="B300" s="3" t="str">
        <f t="shared" si="127"/>
        <v>10 říjen</v>
      </c>
      <c r="C300" s="4" t="str">
        <f t="shared" si="111"/>
        <v>říjen</v>
      </c>
      <c r="D300" s="10">
        <f t="shared" ca="1" si="112"/>
        <v>0</v>
      </c>
      <c r="E300" s="10" t="str">
        <f t="shared" si="113"/>
        <v>čtvrtek</v>
      </c>
      <c r="F300" s="42" t="str">
        <f ca="1">IF(COUNTIF(List1!$U$4:$AF$16,$G300),"Svátek",TEXT($G300,"dddd"))</f>
        <v>čtvrtek</v>
      </c>
      <c r="G300" s="19">
        <v>44483</v>
      </c>
      <c r="H300" s="49"/>
      <c r="I300" s="50"/>
      <c r="J300" s="49"/>
      <c r="K300" s="50"/>
      <c r="L300" s="21">
        <f t="shared" si="114"/>
        <v>0</v>
      </c>
      <c r="M300" s="22">
        <f t="shared" si="108"/>
        <v>0</v>
      </c>
      <c r="N300" s="98"/>
      <c r="O300" s="101" t="str">
        <f t="shared" ca="1" si="109"/>
        <v/>
      </c>
      <c r="P300" s="41" t="str">
        <f t="shared" si="107"/>
        <v xml:space="preserve"> </v>
      </c>
      <c r="Q300" s="41" t="str">
        <f>IF(MONTH(G301)-MONTH(G300)&lt;&gt;0,SUBTOTAL(109,$P$14:$P$3665)," ")</f>
        <v xml:space="preserve"> </v>
      </c>
      <c r="R300" s="108">
        <f t="shared" ca="1" si="115"/>
        <v>0</v>
      </c>
      <c r="S300" s="25">
        <f t="shared" ca="1" si="116"/>
        <v>0</v>
      </c>
      <c r="T300" s="108">
        <f t="shared" ca="1" si="117"/>
        <v>0</v>
      </c>
      <c r="U300" s="163">
        <f t="shared" ca="1" si="118"/>
        <v>0</v>
      </c>
      <c r="V300" s="25">
        <f t="shared" ca="1" si="119"/>
        <v>0</v>
      </c>
      <c r="W300" s="25">
        <f t="shared" ca="1" si="120"/>
        <v>0</v>
      </c>
      <c r="X300" s="108">
        <f t="shared" ca="1" si="121"/>
        <v>0</v>
      </c>
      <c r="Y300" s="108">
        <f t="shared" ca="1" si="122"/>
        <v>0</v>
      </c>
      <c r="Z300" s="108">
        <f t="shared" ca="1" si="123"/>
        <v>0</v>
      </c>
      <c r="AA300" s="108">
        <f t="shared" ca="1" si="124"/>
        <v>0</v>
      </c>
      <c r="AB300" s="108">
        <f t="shared" ca="1" si="125"/>
        <v>0</v>
      </c>
      <c r="AC300" s="25">
        <f t="shared" ca="1" si="126"/>
        <v>0</v>
      </c>
    </row>
    <row r="301" spans="1:29" ht="14.1" hidden="1" customHeight="1" thickBot="1" x14ac:dyDescent="0.25">
      <c r="A301" s="3">
        <f t="shared" si="110"/>
        <v>2021</v>
      </c>
      <c r="B301" s="3" t="str">
        <f t="shared" si="127"/>
        <v>10 říjen</v>
      </c>
      <c r="C301" s="4" t="str">
        <f t="shared" si="111"/>
        <v>říjen</v>
      </c>
      <c r="D301" s="10">
        <f t="shared" ca="1" si="112"/>
        <v>0</v>
      </c>
      <c r="E301" s="10" t="str">
        <f t="shared" si="113"/>
        <v>pátek</v>
      </c>
      <c r="F301" s="42" t="str">
        <f ca="1">IF(COUNTIF(List1!$U$4:$AF$16,$G301),"Svátek",TEXT($G301,"dddd"))</f>
        <v>pátek</v>
      </c>
      <c r="G301" s="19">
        <v>44484</v>
      </c>
      <c r="H301" s="49"/>
      <c r="I301" s="50"/>
      <c r="J301" s="49"/>
      <c r="K301" s="50"/>
      <c r="L301" s="21">
        <f t="shared" si="114"/>
        <v>0</v>
      </c>
      <c r="M301" s="22">
        <f t="shared" si="108"/>
        <v>0</v>
      </c>
      <c r="N301" s="98"/>
      <c r="O301" s="101" t="str">
        <f t="shared" ca="1" si="109"/>
        <v/>
      </c>
      <c r="P301" s="41" t="str">
        <f t="shared" si="107"/>
        <v xml:space="preserve"> </v>
      </c>
      <c r="Q301" s="41" t="str">
        <f>IF(MONTH(G302)-MONTH(G301)&lt;&gt;0,SUBTOTAL(109,$P$14:$P$3665)," ")</f>
        <v xml:space="preserve"> </v>
      </c>
      <c r="R301" s="108">
        <f t="shared" ca="1" si="115"/>
        <v>0</v>
      </c>
      <c r="S301" s="25">
        <f t="shared" ca="1" si="116"/>
        <v>0</v>
      </c>
      <c r="T301" s="108">
        <f t="shared" ca="1" si="117"/>
        <v>0</v>
      </c>
      <c r="U301" s="163">
        <f t="shared" ca="1" si="118"/>
        <v>0</v>
      </c>
      <c r="V301" s="25">
        <f t="shared" ca="1" si="119"/>
        <v>0</v>
      </c>
      <c r="W301" s="25">
        <f t="shared" ca="1" si="120"/>
        <v>0</v>
      </c>
      <c r="X301" s="108">
        <f t="shared" ca="1" si="121"/>
        <v>0</v>
      </c>
      <c r="Y301" s="108">
        <f t="shared" ca="1" si="122"/>
        <v>0</v>
      </c>
      <c r="Z301" s="108">
        <f t="shared" ca="1" si="123"/>
        <v>0</v>
      </c>
      <c r="AA301" s="108">
        <f t="shared" ca="1" si="124"/>
        <v>0</v>
      </c>
      <c r="AB301" s="108">
        <f t="shared" ca="1" si="125"/>
        <v>0</v>
      </c>
      <c r="AC301" s="25">
        <f t="shared" ca="1" si="126"/>
        <v>0</v>
      </c>
    </row>
    <row r="302" spans="1:29" ht="14.1" hidden="1" customHeight="1" thickBot="1" x14ac:dyDescent="0.25">
      <c r="A302" s="3">
        <f t="shared" si="110"/>
        <v>2021</v>
      </c>
      <c r="B302" s="3" t="str">
        <f t="shared" si="127"/>
        <v>10 říjen</v>
      </c>
      <c r="C302" s="4" t="str">
        <f t="shared" si="111"/>
        <v>říjen</v>
      </c>
      <c r="D302" s="10">
        <f t="shared" ca="1" si="112"/>
        <v>0</v>
      </c>
      <c r="E302" s="10" t="str">
        <f t="shared" si="113"/>
        <v>sobota</v>
      </c>
      <c r="F302" s="42" t="str">
        <f ca="1">IF(COUNTIF(List1!$U$4:$AF$16,$G302),"Svátek",TEXT($G302,"dddd"))</f>
        <v>sobota</v>
      </c>
      <c r="G302" s="19">
        <v>44485</v>
      </c>
      <c r="H302" s="49"/>
      <c r="I302" s="50"/>
      <c r="J302" s="49"/>
      <c r="K302" s="50"/>
      <c r="L302" s="21">
        <f t="shared" si="114"/>
        <v>0</v>
      </c>
      <c r="M302" s="22">
        <f t="shared" si="108"/>
        <v>0</v>
      </c>
      <c r="N302" s="98"/>
      <c r="O302" s="101" t="str">
        <f t="shared" ca="1" si="109"/>
        <v/>
      </c>
      <c r="P302" s="41" t="str">
        <f t="shared" si="107"/>
        <v xml:space="preserve"> </v>
      </c>
      <c r="Q302" s="41" t="str">
        <f>IF(MONTH(G303)-MONTH(G302)&lt;&gt;0,SUBTOTAL(109,$P$14:$P$3665)," ")</f>
        <v xml:space="preserve"> </v>
      </c>
      <c r="R302" s="108">
        <f t="shared" ca="1" si="115"/>
        <v>0</v>
      </c>
      <c r="S302" s="25">
        <f t="shared" ca="1" si="116"/>
        <v>0</v>
      </c>
      <c r="T302" s="108">
        <f t="shared" ca="1" si="117"/>
        <v>0</v>
      </c>
      <c r="U302" s="163">
        <f t="shared" ca="1" si="118"/>
        <v>0</v>
      </c>
      <c r="V302" s="25">
        <f t="shared" ca="1" si="119"/>
        <v>0</v>
      </c>
      <c r="W302" s="25">
        <f t="shared" ca="1" si="120"/>
        <v>0</v>
      </c>
      <c r="X302" s="108">
        <f t="shared" ca="1" si="121"/>
        <v>0</v>
      </c>
      <c r="Y302" s="108">
        <f t="shared" ca="1" si="122"/>
        <v>0</v>
      </c>
      <c r="Z302" s="108">
        <f t="shared" ca="1" si="123"/>
        <v>0</v>
      </c>
      <c r="AA302" s="108">
        <f t="shared" ca="1" si="124"/>
        <v>0</v>
      </c>
      <c r="AB302" s="108">
        <f t="shared" ca="1" si="125"/>
        <v>0</v>
      </c>
      <c r="AC302" s="25">
        <f t="shared" ca="1" si="126"/>
        <v>0</v>
      </c>
    </row>
    <row r="303" spans="1:29" ht="14.1" hidden="1" customHeight="1" thickBot="1" x14ac:dyDescent="0.25">
      <c r="A303" s="3">
        <f t="shared" si="110"/>
        <v>2021</v>
      </c>
      <c r="B303" s="3" t="str">
        <f t="shared" si="127"/>
        <v>10 říjen</v>
      </c>
      <c r="C303" s="4" t="str">
        <f t="shared" si="111"/>
        <v>říjen</v>
      </c>
      <c r="D303" s="10">
        <f t="shared" ca="1" si="112"/>
        <v>0</v>
      </c>
      <c r="E303" s="10" t="str">
        <f t="shared" si="113"/>
        <v>neděle</v>
      </c>
      <c r="F303" s="42" t="str">
        <f ca="1">IF(COUNTIF(List1!$U$4:$AF$16,$G303),"Svátek",TEXT($G303,"dddd"))</f>
        <v>neděle</v>
      </c>
      <c r="G303" s="19">
        <v>44486</v>
      </c>
      <c r="H303" s="49"/>
      <c r="I303" s="50"/>
      <c r="J303" s="49"/>
      <c r="K303" s="50"/>
      <c r="L303" s="21">
        <f t="shared" si="114"/>
        <v>0</v>
      </c>
      <c r="M303" s="22">
        <f t="shared" si="108"/>
        <v>0</v>
      </c>
      <c r="N303" s="98"/>
      <c r="O303" s="101" t="str">
        <f t="shared" ca="1" si="109"/>
        <v/>
      </c>
      <c r="P303" s="41">
        <f t="shared" si="107"/>
        <v>0</v>
      </c>
      <c r="Q303" s="41" t="str">
        <f>IF(MONTH(G304)-MONTH(G303)&lt;&gt;0,SUBTOTAL(109,$P$14:$P$3665)," ")</f>
        <v xml:space="preserve"> </v>
      </c>
      <c r="R303" s="108">
        <f t="shared" ca="1" si="115"/>
        <v>0</v>
      </c>
      <c r="S303" s="25">
        <f t="shared" ca="1" si="116"/>
        <v>0</v>
      </c>
      <c r="T303" s="108">
        <f t="shared" ca="1" si="117"/>
        <v>0</v>
      </c>
      <c r="U303" s="163">
        <f t="shared" ca="1" si="118"/>
        <v>0</v>
      </c>
      <c r="V303" s="25">
        <f t="shared" ca="1" si="119"/>
        <v>0</v>
      </c>
      <c r="W303" s="25">
        <f t="shared" ca="1" si="120"/>
        <v>0</v>
      </c>
      <c r="X303" s="108">
        <f t="shared" ca="1" si="121"/>
        <v>0</v>
      </c>
      <c r="Y303" s="108">
        <f t="shared" ca="1" si="122"/>
        <v>0</v>
      </c>
      <c r="Z303" s="108">
        <f t="shared" ca="1" si="123"/>
        <v>0</v>
      </c>
      <c r="AA303" s="108">
        <f t="shared" ca="1" si="124"/>
        <v>0</v>
      </c>
      <c r="AB303" s="108">
        <f t="shared" ca="1" si="125"/>
        <v>0</v>
      </c>
      <c r="AC303" s="25">
        <f t="shared" ca="1" si="126"/>
        <v>0</v>
      </c>
    </row>
    <row r="304" spans="1:29" ht="14.1" hidden="1" customHeight="1" thickBot="1" x14ac:dyDescent="0.25">
      <c r="A304" s="3">
        <f t="shared" si="110"/>
        <v>2021</v>
      </c>
      <c r="B304" s="3" t="str">
        <f t="shared" si="127"/>
        <v>10 říjen</v>
      </c>
      <c r="C304" s="4" t="str">
        <f t="shared" si="111"/>
        <v>říjen</v>
      </c>
      <c r="D304" s="10">
        <f t="shared" ca="1" si="112"/>
        <v>0</v>
      </c>
      <c r="E304" s="10" t="str">
        <f t="shared" si="113"/>
        <v>pondělí</v>
      </c>
      <c r="F304" s="42" t="str">
        <f ca="1">IF(COUNTIF(List1!$U$4:$AF$16,$G304),"Svátek",TEXT($G304,"dddd"))</f>
        <v>pondělí</v>
      </c>
      <c r="G304" s="19">
        <v>44487</v>
      </c>
      <c r="H304" s="49"/>
      <c r="I304" s="50"/>
      <c r="J304" s="49"/>
      <c r="K304" s="50"/>
      <c r="L304" s="21">
        <f t="shared" si="114"/>
        <v>0</v>
      </c>
      <c r="M304" s="22">
        <f t="shared" si="108"/>
        <v>0</v>
      </c>
      <c r="N304" s="98"/>
      <c r="O304" s="101" t="str">
        <f t="shared" ca="1" si="109"/>
        <v/>
      </c>
      <c r="P304" s="41" t="str">
        <f t="shared" si="107"/>
        <v xml:space="preserve"> </v>
      </c>
      <c r="Q304" s="41" t="str">
        <f>IF(MONTH(G305)-MONTH(G304)&lt;&gt;0,SUBTOTAL(109,$P$14:$P$3665)," ")</f>
        <v xml:space="preserve"> </v>
      </c>
      <c r="R304" s="108">
        <f t="shared" ca="1" si="115"/>
        <v>0</v>
      </c>
      <c r="S304" s="25">
        <f t="shared" ca="1" si="116"/>
        <v>0</v>
      </c>
      <c r="T304" s="108">
        <f t="shared" ca="1" si="117"/>
        <v>0</v>
      </c>
      <c r="U304" s="163">
        <f t="shared" ca="1" si="118"/>
        <v>0</v>
      </c>
      <c r="V304" s="25">
        <f t="shared" ca="1" si="119"/>
        <v>0</v>
      </c>
      <c r="W304" s="25">
        <f t="shared" ca="1" si="120"/>
        <v>0</v>
      </c>
      <c r="X304" s="108">
        <f t="shared" ca="1" si="121"/>
        <v>0</v>
      </c>
      <c r="Y304" s="108">
        <f t="shared" ca="1" si="122"/>
        <v>0</v>
      </c>
      <c r="Z304" s="108">
        <f t="shared" ca="1" si="123"/>
        <v>0</v>
      </c>
      <c r="AA304" s="108">
        <f t="shared" ca="1" si="124"/>
        <v>0</v>
      </c>
      <c r="AB304" s="108">
        <f t="shared" ca="1" si="125"/>
        <v>0</v>
      </c>
      <c r="AC304" s="25">
        <f t="shared" ca="1" si="126"/>
        <v>0</v>
      </c>
    </row>
    <row r="305" spans="1:29" ht="14.1" hidden="1" customHeight="1" thickBot="1" x14ac:dyDescent="0.25">
      <c r="A305" s="3">
        <f t="shared" si="110"/>
        <v>2021</v>
      </c>
      <c r="B305" s="3" t="str">
        <f t="shared" si="127"/>
        <v>10 říjen</v>
      </c>
      <c r="C305" s="4" t="str">
        <f t="shared" si="111"/>
        <v>říjen</v>
      </c>
      <c r="D305" s="10">
        <f t="shared" ca="1" si="112"/>
        <v>0</v>
      </c>
      <c r="E305" s="10" t="str">
        <f t="shared" si="113"/>
        <v>úterý</v>
      </c>
      <c r="F305" s="42" t="str">
        <f ca="1">IF(COUNTIF(List1!$U$4:$AF$16,$G305),"Svátek",TEXT($G305,"dddd"))</f>
        <v>úterý</v>
      </c>
      <c r="G305" s="19">
        <v>44488</v>
      </c>
      <c r="H305" s="49"/>
      <c r="I305" s="50"/>
      <c r="J305" s="49"/>
      <c r="K305" s="50"/>
      <c r="L305" s="21">
        <f t="shared" si="114"/>
        <v>0</v>
      </c>
      <c r="M305" s="22">
        <f t="shared" si="108"/>
        <v>0</v>
      </c>
      <c r="N305" s="98"/>
      <c r="O305" s="101" t="str">
        <f t="shared" ca="1" si="109"/>
        <v/>
      </c>
      <c r="P305" s="41" t="str">
        <f t="shared" si="107"/>
        <v xml:space="preserve"> </v>
      </c>
      <c r="Q305" s="41" t="str">
        <f>IF(MONTH(G306)-MONTH(G305)&lt;&gt;0,SUBTOTAL(109,$P$14:$P$3665)," ")</f>
        <v xml:space="preserve"> </v>
      </c>
      <c r="R305" s="108">
        <f t="shared" ca="1" si="115"/>
        <v>0</v>
      </c>
      <c r="S305" s="25">
        <f t="shared" ca="1" si="116"/>
        <v>0</v>
      </c>
      <c r="T305" s="108">
        <f t="shared" ca="1" si="117"/>
        <v>0</v>
      </c>
      <c r="U305" s="163">
        <f t="shared" ca="1" si="118"/>
        <v>0</v>
      </c>
      <c r="V305" s="25">
        <f t="shared" ca="1" si="119"/>
        <v>0</v>
      </c>
      <c r="W305" s="25">
        <f t="shared" ca="1" si="120"/>
        <v>0</v>
      </c>
      <c r="X305" s="108">
        <f t="shared" ca="1" si="121"/>
        <v>0</v>
      </c>
      <c r="Y305" s="108">
        <f t="shared" ca="1" si="122"/>
        <v>0</v>
      </c>
      <c r="Z305" s="108">
        <f t="shared" ca="1" si="123"/>
        <v>0</v>
      </c>
      <c r="AA305" s="108">
        <f t="shared" ca="1" si="124"/>
        <v>0</v>
      </c>
      <c r="AB305" s="108">
        <f t="shared" ca="1" si="125"/>
        <v>0</v>
      </c>
      <c r="AC305" s="25">
        <f t="shared" ca="1" si="126"/>
        <v>0</v>
      </c>
    </row>
    <row r="306" spans="1:29" ht="14.1" hidden="1" customHeight="1" thickBot="1" x14ac:dyDescent="0.25">
      <c r="A306" s="3">
        <f t="shared" si="110"/>
        <v>2021</v>
      </c>
      <c r="B306" s="3" t="str">
        <f t="shared" si="127"/>
        <v>10 říjen</v>
      </c>
      <c r="C306" s="4" t="str">
        <f t="shared" si="111"/>
        <v>říjen</v>
      </c>
      <c r="D306" s="10">
        <f t="shared" ca="1" si="112"/>
        <v>0</v>
      </c>
      <c r="E306" s="10" t="str">
        <f t="shared" si="113"/>
        <v>středa</v>
      </c>
      <c r="F306" s="42" t="str">
        <f ca="1">IF(COUNTIF(List1!$U$4:$AF$16,$G306),"Svátek",TEXT($G306,"dddd"))</f>
        <v>středa</v>
      </c>
      <c r="G306" s="19">
        <v>44489</v>
      </c>
      <c r="H306" s="49"/>
      <c r="I306" s="50"/>
      <c r="J306" s="49"/>
      <c r="K306" s="50"/>
      <c r="L306" s="21">
        <f t="shared" si="114"/>
        <v>0</v>
      </c>
      <c r="M306" s="22">
        <f t="shared" si="108"/>
        <v>0</v>
      </c>
      <c r="N306" s="98"/>
      <c r="O306" s="101" t="str">
        <f t="shared" ca="1" si="109"/>
        <v/>
      </c>
      <c r="P306" s="41" t="str">
        <f t="shared" si="107"/>
        <v xml:space="preserve"> </v>
      </c>
      <c r="Q306" s="41" t="str">
        <f>IF(MONTH(G307)-MONTH(G306)&lt;&gt;0,SUBTOTAL(109,$P$14:$P$3665)," ")</f>
        <v xml:space="preserve"> </v>
      </c>
      <c r="R306" s="108">
        <f t="shared" ca="1" si="115"/>
        <v>0</v>
      </c>
      <c r="S306" s="25">
        <f t="shared" ca="1" si="116"/>
        <v>0</v>
      </c>
      <c r="T306" s="108">
        <f t="shared" ca="1" si="117"/>
        <v>0</v>
      </c>
      <c r="U306" s="163">
        <f t="shared" ca="1" si="118"/>
        <v>0</v>
      </c>
      <c r="V306" s="25">
        <f t="shared" ca="1" si="119"/>
        <v>0</v>
      </c>
      <c r="W306" s="25">
        <f t="shared" ca="1" si="120"/>
        <v>0</v>
      </c>
      <c r="X306" s="108">
        <f t="shared" ca="1" si="121"/>
        <v>0</v>
      </c>
      <c r="Y306" s="108">
        <f t="shared" ca="1" si="122"/>
        <v>0</v>
      </c>
      <c r="Z306" s="108">
        <f t="shared" ca="1" si="123"/>
        <v>0</v>
      </c>
      <c r="AA306" s="108">
        <f t="shared" ca="1" si="124"/>
        <v>0</v>
      </c>
      <c r="AB306" s="108">
        <f t="shared" ca="1" si="125"/>
        <v>0</v>
      </c>
      <c r="AC306" s="25">
        <f t="shared" ca="1" si="126"/>
        <v>0</v>
      </c>
    </row>
    <row r="307" spans="1:29" ht="14.1" hidden="1" customHeight="1" thickBot="1" x14ac:dyDescent="0.25">
      <c r="A307" s="3">
        <f t="shared" si="110"/>
        <v>2021</v>
      </c>
      <c r="B307" s="3" t="str">
        <f t="shared" si="127"/>
        <v>10 říjen</v>
      </c>
      <c r="C307" s="4" t="str">
        <f t="shared" si="111"/>
        <v>říjen</v>
      </c>
      <c r="D307" s="10">
        <f t="shared" ca="1" si="112"/>
        <v>0</v>
      </c>
      <c r="E307" s="10" t="str">
        <f t="shared" si="113"/>
        <v>čtvrtek</v>
      </c>
      <c r="F307" s="42" t="str">
        <f ca="1">IF(COUNTIF(List1!$U$4:$AF$16,$G307),"Svátek",TEXT($G307,"dddd"))</f>
        <v>čtvrtek</v>
      </c>
      <c r="G307" s="19">
        <v>44490</v>
      </c>
      <c r="H307" s="49"/>
      <c r="I307" s="50"/>
      <c r="J307" s="49"/>
      <c r="K307" s="50"/>
      <c r="L307" s="21">
        <f t="shared" si="114"/>
        <v>0</v>
      </c>
      <c r="M307" s="22">
        <f t="shared" si="108"/>
        <v>0</v>
      </c>
      <c r="N307" s="98"/>
      <c r="O307" s="101" t="str">
        <f t="shared" ca="1" si="109"/>
        <v/>
      </c>
      <c r="P307" s="41" t="str">
        <f t="shared" si="107"/>
        <v xml:space="preserve"> </v>
      </c>
      <c r="Q307" s="41" t="str">
        <f>IF(MONTH(G308)-MONTH(G307)&lt;&gt;0,SUBTOTAL(109,$P$14:$P$3665)," ")</f>
        <v xml:space="preserve"> </v>
      </c>
      <c r="R307" s="108">
        <f t="shared" ca="1" si="115"/>
        <v>0</v>
      </c>
      <c r="S307" s="25">
        <f t="shared" ca="1" si="116"/>
        <v>0</v>
      </c>
      <c r="T307" s="108">
        <f t="shared" ca="1" si="117"/>
        <v>0</v>
      </c>
      <c r="U307" s="163">
        <f t="shared" ca="1" si="118"/>
        <v>0</v>
      </c>
      <c r="V307" s="25">
        <f t="shared" ca="1" si="119"/>
        <v>0</v>
      </c>
      <c r="W307" s="25">
        <f t="shared" ca="1" si="120"/>
        <v>0</v>
      </c>
      <c r="X307" s="108">
        <f t="shared" ca="1" si="121"/>
        <v>0</v>
      </c>
      <c r="Y307" s="108">
        <f t="shared" ca="1" si="122"/>
        <v>0</v>
      </c>
      <c r="Z307" s="108">
        <f t="shared" ca="1" si="123"/>
        <v>0</v>
      </c>
      <c r="AA307" s="108">
        <f t="shared" ca="1" si="124"/>
        <v>0</v>
      </c>
      <c r="AB307" s="108">
        <f t="shared" ca="1" si="125"/>
        <v>0</v>
      </c>
      <c r="AC307" s="25">
        <f t="shared" ca="1" si="126"/>
        <v>0</v>
      </c>
    </row>
    <row r="308" spans="1:29" ht="14.1" hidden="1" customHeight="1" thickBot="1" x14ac:dyDescent="0.25">
      <c r="A308" s="3">
        <f t="shared" si="110"/>
        <v>2021</v>
      </c>
      <c r="B308" s="3" t="str">
        <f t="shared" si="127"/>
        <v>10 říjen</v>
      </c>
      <c r="C308" s="4" t="str">
        <f t="shared" si="111"/>
        <v>říjen</v>
      </c>
      <c r="D308" s="10">
        <f t="shared" ca="1" si="112"/>
        <v>0</v>
      </c>
      <c r="E308" s="10" t="str">
        <f t="shared" si="113"/>
        <v>pátek</v>
      </c>
      <c r="F308" s="42" t="str">
        <f ca="1">IF(COUNTIF(List1!$U$4:$AF$16,$G308),"Svátek",TEXT($G308,"dddd"))</f>
        <v>pátek</v>
      </c>
      <c r="G308" s="19">
        <v>44491</v>
      </c>
      <c r="H308" s="49"/>
      <c r="I308" s="50"/>
      <c r="J308" s="49"/>
      <c r="K308" s="50"/>
      <c r="L308" s="21">
        <f t="shared" si="114"/>
        <v>0</v>
      </c>
      <c r="M308" s="22">
        <f t="shared" si="108"/>
        <v>0</v>
      </c>
      <c r="N308" s="98"/>
      <c r="O308" s="101" t="str">
        <f t="shared" ca="1" si="109"/>
        <v/>
      </c>
      <c r="P308" s="41" t="str">
        <f t="shared" si="107"/>
        <v xml:space="preserve"> </v>
      </c>
      <c r="Q308" s="41" t="str">
        <f>IF(MONTH(G309)-MONTH(G308)&lt;&gt;0,SUBTOTAL(109,$P$14:$P$3665)," ")</f>
        <v xml:space="preserve"> </v>
      </c>
      <c r="R308" s="108">
        <f t="shared" ca="1" si="115"/>
        <v>0</v>
      </c>
      <c r="S308" s="25">
        <f t="shared" ca="1" si="116"/>
        <v>0</v>
      </c>
      <c r="T308" s="108">
        <f t="shared" ca="1" si="117"/>
        <v>0</v>
      </c>
      <c r="U308" s="163">
        <f t="shared" ca="1" si="118"/>
        <v>0</v>
      </c>
      <c r="V308" s="25">
        <f t="shared" ca="1" si="119"/>
        <v>0</v>
      </c>
      <c r="W308" s="25">
        <f t="shared" ca="1" si="120"/>
        <v>0</v>
      </c>
      <c r="X308" s="108">
        <f t="shared" ca="1" si="121"/>
        <v>0</v>
      </c>
      <c r="Y308" s="108">
        <f t="shared" ca="1" si="122"/>
        <v>0</v>
      </c>
      <c r="Z308" s="108">
        <f t="shared" ca="1" si="123"/>
        <v>0</v>
      </c>
      <c r="AA308" s="108">
        <f t="shared" ca="1" si="124"/>
        <v>0</v>
      </c>
      <c r="AB308" s="108">
        <f t="shared" ca="1" si="125"/>
        <v>0</v>
      </c>
      <c r="AC308" s="25">
        <f t="shared" ca="1" si="126"/>
        <v>0</v>
      </c>
    </row>
    <row r="309" spans="1:29" ht="14.1" hidden="1" customHeight="1" thickBot="1" x14ac:dyDescent="0.25">
      <c r="A309" s="3">
        <f t="shared" si="110"/>
        <v>2021</v>
      </c>
      <c r="B309" s="3" t="str">
        <f t="shared" si="127"/>
        <v>10 říjen</v>
      </c>
      <c r="C309" s="4" t="str">
        <f t="shared" si="111"/>
        <v>říjen</v>
      </c>
      <c r="D309" s="10">
        <f t="shared" ca="1" si="112"/>
        <v>0</v>
      </c>
      <c r="E309" s="10" t="str">
        <f t="shared" si="113"/>
        <v>sobota</v>
      </c>
      <c r="F309" s="42" t="str">
        <f ca="1">IF(COUNTIF(List1!$U$4:$AF$16,$G309),"Svátek",TEXT($G309,"dddd"))</f>
        <v>sobota</v>
      </c>
      <c r="G309" s="19">
        <v>44492</v>
      </c>
      <c r="H309" s="49"/>
      <c r="I309" s="50"/>
      <c r="J309" s="49"/>
      <c r="K309" s="50"/>
      <c r="L309" s="21">
        <f t="shared" si="114"/>
        <v>0</v>
      </c>
      <c r="M309" s="22">
        <f t="shared" si="108"/>
        <v>0</v>
      </c>
      <c r="N309" s="98"/>
      <c r="O309" s="101" t="str">
        <f t="shared" ca="1" si="109"/>
        <v/>
      </c>
      <c r="P309" s="41" t="str">
        <f t="shared" si="107"/>
        <v xml:space="preserve"> </v>
      </c>
      <c r="Q309" s="41" t="str">
        <f>IF(MONTH(G310)-MONTH(G309)&lt;&gt;0,SUBTOTAL(109,$P$14:$P$3665)," ")</f>
        <v xml:space="preserve"> </v>
      </c>
      <c r="R309" s="108">
        <f t="shared" ca="1" si="115"/>
        <v>0</v>
      </c>
      <c r="S309" s="25">
        <f t="shared" ca="1" si="116"/>
        <v>0</v>
      </c>
      <c r="T309" s="108">
        <f t="shared" ca="1" si="117"/>
        <v>0</v>
      </c>
      <c r="U309" s="163">
        <f t="shared" ca="1" si="118"/>
        <v>0</v>
      </c>
      <c r="V309" s="25">
        <f t="shared" ca="1" si="119"/>
        <v>0</v>
      </c>
      <c r="W309" s="25">
        <f t="shared" ca="1" si="120"/>
        <v>0</v>
      </c>
      <c r="X309" s="108">
        <f t="shared" ca="1" si="121"/>
        <v>0</v>
      </c>
      <c r="Y309" s="108">
        <f t="shared" ca="1" si="122"/>
        <v>0</v>
      </c>
      <c r="Z309" s="108">
        <f t="shared" ca="1" si="123"/>
        <v>0</v>
      </c>
      <c r="AA309" s="108">
        <f t="shared" ca="1" si="124"/>
        <v>0</v>
      </c>
      <c r="AB309" s="108">
        <f t="shared" ca="1" si="125"/>
        <v>0</v>
      </c>
      <c r="AC309" s="25">
        <f t="shared" ca="1" si="126"/>
        <v>0</v>
      </c>
    </row>
    <row r="310" spans="1:29" ht="14.1" hidden="1" customHeight="1" thickBot="1" x14ac:dyDescent="0.25">
      <c r="A310" s="3">
        <f t="shared" si="110"/>
        <v>2021</v>
      </c>
      <c r="B310" s="3" t="str">
        <f t="shared" si="127"/>
        <v>10 říjen</v>
      </c>
      <c r="C310" s="4" t="str">
        <f t="shared" si="111"/>
        <v>říjen</v>
      </c>
      <c r="D310" s="10">
        <f t="shared" ca="1" si="112"/>
        <v>0</v>
      </c>
      <c r="E310" s="10" t="str">
        <f t="shared" si="113"/>
        <v>neděle</v>
      </c>
      <c r="F310" s="42" t="str">
        <f ca="1">IF(COUNTIF(List1!$U$4:$AF$16,$G310),"Svátek",TEXT($G310,"dddd"))</f>
        <v>neděle</v>
      </c>
      <c r="G310" s="19">
        <v>44493</v>
      </c>
      <c r="H310" s="49"/>
      <c r="I310" s="50"/>
      <c r="J310" s="49"/>
      <c r="K310" s="50"/>
      <c r="L310" s="21">
        <f t="shared" si="114"/>
        <v>0</v>
      </c>
      <c r="M310" s="22">
        <f t="shared" si="108"/>
        <v>0</v>
      </c>
      <c r="N310" s="98"/>
      <c r="O310" s="101" t="str">
        <f t="shared" ca="1" si="109"/>
        <v/>
      </c>
      <c r="P310" s="41">
        <f t="shared" si="107"/>
        <v>0</v>
      </c>
      <c r="Q310" s="41" t="str">
        <f>IF(MONTH(G311)-MONTH(G310)&lt;&gt;0,SUBTOTAL(109,$P$14:$P$3665)," ")</f>
        <v xml:space="preserve"> </v>
      </c>
      <c r="R310" s="108">
        <f t="shared" ca="1" si="115"/>
        <v>0</v>
      </c>
      <c r="S310" s="25">
        <f t="shared" ca="1" si="116"/>
        <v>0</v>
      </c>
      <c r="T310" s="108">
        <f t="shared" ca="1" si="117"/>
        <v>0</v>
      </c>
      <c r="U310" s="163">
        <f t="shared" ca="1" si="118"/>
        <v>0</v>
      </c>
      <c r="V310" s="25">
        <f t="shared" ca="1" si="119"/>
        <v>0</v>
      </c>
      <c r="W310" s="25">
        <f t="shared" ca="1" si="120"/>
        <v>0</v>
      </c>
      <c r="X310" s="108">
        <f t="shared" ca="1" si="121"/>
        <v>0</v>
      </c>
      <c r="Y310" s="108">
        <f t="shared" ca="1" si="122"/>
        <v>0</v>
      </c>
      <c r="Z310" s="108">
        <f t="shared" ca="1" si="123"/>
        <v>0</v>
      </c>
      <c r="AA310" s="108">
        <f t="shared" ca="1" si="124"/>
        <v>0</v>
      </c>
      <c r="AB310" s="108">
        <f t="shared" ca="1" si="125"/>
        <v>0</v>
      </c>
      <c r="AC310" s="25">
        <f t="shared" ca="1" si="126"/>
        <v>0</v>
      </c>
    </row>
    <row r="311" spans="1:29" ht="14.1" hidden="1" customHeight="1" thickBot="1" x14ac:dyDescent="0.25">
      <c r="A311" s="3">
        <f t="shared" si="110"/>
        <v>2021</v>
      </c>
      <c r="B311" s="3" t="str">
        <f t="shared" si="127"/>
        <v>10 říjen</v>
      </c>
      <c r="C311" s="4" t="str">
        <f t="shared" si="111"/>
        <v>říjen</v>
      </c>
      <c r="D311" s="10">
        <f t="shared" ca="1" si="112"/>
        <v>0</v>
      </c>
      <c r="E311" s="10" t="str">
        <f t="shared" si="113"/>
        <v>pondělí</v>
      </c>
      <c r="F311" s="42" t="str">
        <f ca="1">IF(COUNTIF(List1!$U$4:$AF$16,$G311),"Svátek",TEXT($G311,"dddd"))</f>
        <v>pondělí</v>
      </c>
      <c r="G311" s="19">
        <v>44494</v>
      </c>
      <c r="H311" s="49"/>
      <c r="I311" s="50"/>
      <c r="J311" s="49"/>
      <c r="K311" s="50"/>
      <c r="L311" s="21">
        <f t="shared" si="114"/>
        <v>0</v>
      </c>
      <c r="M311" s="22">
        <f t="shared" si="108"/>
        <v>0</v>
      </c>
      <c r="N311" s="98"/>
      <c r="O311" s="101" t="str">
        <f t="shared" ca="1" si="109"/>
        <v/>
      </c>
      <c r="P311" s="41" t="str">
        <f t="shared" si="107"/>
        <v xml:space="preserve"> </v>
      </c>
      <c r="Q311" s="41" t="str">
        <f>IF(MONTH(G312)-MONTH(G311)&lt;&gt;0,SUBTOTAL(109,$P$14:$P$3665)," ")</f>
        <v xml:space="preserve"> </v>
      </c>
      <c r="R311" s="108">
        <f t="shared" ca="1" si="115"/>
        <v>0</v>
      </c>
      <c r="S311" s="25">
        <f t="shared" ca="1" si="116"/>
        <v>0</v>
      </c>
      <c r="T311" s="108">
        <f t="shared" ca="1" si="117"/>
        <v>0</v>
      </c>
      <c r="U311" s="163">
        <f t="shared" ca="1" si="118"/>
        <v>0</v>
      </c>
      <c r="V311" s="25">
        <f t="shared" ca="1" si="119"/>
        <v>0</v>
      </c>
      <c r="W311" s="25">
        <f t="shared" ca="1" si="120"/>
        <v>0</v>
      </c>
      <c r="X311" s="108">
        <f t="shared" ca="1" si="121"/>
        <v>0</v>
      </c>
      <c r="Y311" s="108">
        <f t="shared" ca="1" si="122"/>
        <v>0</v>
      </c>
      <c r="Z311" s="108">
        <f t="shared" ca="1" si="123"/>
        <v>0</v>
      </c>
      <c r="AA311" s="108">
        <f t="shared" ca="1" si="124"/>
        <v>0</v>
      </c>
      <c r="AB311" s="108">
        <f t="shared" ca="1" si="125"/>
        <v>0</v>
      </c>
      <c r="AC311" s="25">
        <f t="shared" ca="1" si="126"/>
        <v>0</v>
      </c>
    </row>
    <row r="312" spans="1:29" ht="14.1" hidden="1" customHeight="1" thickBot="1" x14ac:dyDescent="0.25">
      <c r="A312" s="3">
        <f t="shared" si="110"/>
        <v>2021</v>
      </c>
      <c r="B312" s="3" t="str">
        <f t="shared" si="127"/>
        <v>10 říjen</v>
      </c>
      <c r="C312" s="4" t="str">
        <f t="shared" si="111"/>
        <v>říjen</v>
      </c>
      <c r="D312" s="10">
        <f t="shared" ca="1" si="112"/>
        <v>0</v>
      </c>
      <c r="E312" s="10" t="str">
        <f t="shared" si="113"/>
        <v>úterý</v>
      </c>
      <c r="F312" s="42" t="str">
        <f ca="1">IF(COUNTIF(List1!$U$4:$AF$16,$G312),"Svátek",TEXT($G312,"dddd"))</f>
        <v>úterý</v>
      </c>
      <c r="G312" s="19">
        <v>44495</v>
      </c>
      <c r="H312" s="49"/>
      <c r="I312" s="50"/>
      <c r="J312" s="49"/>
      <c r="K312" s="50"/>
      <c r="L312" s="21">
        <f t="shared" si="114"/>
        <v>0</v>
      </c>
      <c r="M312" s="22">
        <f t="shared" si="108"/>
        <v>0</v>
      </c>
      <c r="N312" s="98"/>
      <c r="O312" s="101" t="str">
        <f t="shared" ca="1" si="109"/>
        <v/>
      </c>
      <c r="P312" s="41" t="str">
        <f t="shared" si="107"/>
        <v xml:space="preserve"> </v>
      </c>
      <c r="Q312" s="41" t="str">
        <f>IF(MONTH(G313)-MONTH(G312)&lt;&gt;0,SUBTOTAL(109,$P$14:$P$3665)," ")</f>
        <v xml:space="preserve"> </v>
      </c>
      <c r="R312" s="108">
        <f t="shared" ca="1" si="115"/>
        <v>0</v>
      </c>
      <c r="S312" s="25">
        <f t="shared" ca="1" si="116"/>
        <v>0</v>
      </c>
      <c r="T312" s="108">
        <f t="shared" ca="1" si="117"/>
        <v>0</v>
      </c>
      <c r="U312" s="163">
        <f t="shared" ca="1" si="118"/>
        <v>0</v>
      </c>
      <c r="V312" s="25">
        <f t="shared" ca="1" si="119"/>
        <v>0</v>
      </c>
      <c r="W312" s="25">
        <f t="shared" ca="1" si="120"/>
        <v>0</v>
      </c>
      <c r="X312" s="108">
        <f t="shared" ca="1" si="121"/>
        <v>0</v>
      </c>
      <c r="Y312" s="108">
        <f t="shared" ca="1" si="122"/>
        <v>0</v>
      </c>
      <c r="Z312" s="108">
        <f t="shared" ca="1" si="123"/>
        <v>0</v>
      </c>
      <c r="AA312" s="108">
        <f t="shared" ca="1" si="124"/>
        <v>0</v>
      </c>
      <c r="AB312" s="108">
        <f t="shared" ca="1" si="125"/>
        <v>0</v>
      </c>
      <c r="AC312" s="25">
        <f t="shared" ca="1" si="126"/>
        <v>0</v>
      </c>
    </row>
    <row r="313" spans="1:29" ht="14.1" hidden="1" customHeight="1" thickBot="1" x14ac:dyDescent="0.25">
      <c r="A313" s="3">
        <f t="shared" si="110"/>
        <v>2021</v>
      </c>
      <c r="B313" s="3" t="str">
        <f t="shared" si="127"/>
        <v>10 říjen</v>
      </c>
      <c r="C313" s="4" t="str">
        <f t="shared" si="111"/>
        <v>říjen</v>
      </c>
      <c r="D313" s="10">
        <f t="shared" ca="1" si="112"/>
        <v>0</v>
      </c>
      <c r="E313" s="10" t="str">
        <f t="shared" si="113"/>
        <v>středa</v>
      </c>
      <c r="F313" s="42" t="str">
        <f ca="1">IF(COUNTIF(List1!$U$4:$AF$16,$G313),"Svátek",TEXT($G313,"dddd"))</f>
        <v>středa</v>
      </c>
      <c r="G313" s="19">
        <v>44496</v>
      </c>
      <c r="H313" s="49"/>
      <c r="I313" s="50"/>
      <c r="J313" s="49"/>
      <c r="K313" s="50"/>
      <c r="L313" s="21">
        <f t="shared" si="114"/>
        <v>0</v>
      </c>
      <c r="M313" s="22">
        <f t="shared" si="108"/>
        <v>0</v>
      </c>
      <c r="N313" s="98"/>
      <c r="O313" s="101" t="str">
        <f t="shared" ca="1" si="109"/>
        <v/>
      </c>
      <c r="P313" s="41" t="str">
        <f t="shared" si="107"/>
        <v xml:space="preserve"> </v>
      </c>
      <c r="Q313" s="41" t="str">
        <f>IF(MONTH(G314)-MONTH(G313)&lt;&gt;0,SUBTOTAL(109,$P$14:$P$3665)," ")</f>
        <v xml:space="preserve"> </v>
      </c>
      <c r="R313" s="108">
        <f t="shared" ca="1" si="115"/>
        <v>0</v>
      </c>
      <c r="S313" s="25">
        <f t="shared" ca="1" si="116"/>
        <v>0</v>
      </c>
      <c r="T313" s="108">
        <f t="shared" ca="1" si="117"/>
        <v>0</v>
      </c>
      <c r="U313" s="163">
        <f t="shared" ca="1" si="118"/>
        <v>0</v>
      </c>
      <c r="V313" s="25">
        <f t="shared" ca="1" si="119"/>
        <v>0</v>
      </c>
      <c r="W313" s="25">
        <f t="shared" ca="1" si="120"/>
        <v>0</v>
      </c>
      <c r="X313" s="108">
        <f t="shared" ca="1" si="121"/>
        <v>0</v>
      </c>
      <c r="Y313" s="108">
        <f t="shared" ca="1" si="122"/>
        <v>0</v>
      </c>
      <c r="Z313" s="108">
        <f t="shared" ca="1" si="123"/>
        <v>0</v>
      </c>
      <c r="AA313" s="108">
        <f t="shared" ca="1" si="124"/>
        <v>0</v>
      </c>
      <c r="AB313" s="108">
        <f t="shared" ca="1" si="125"/>
        <v>0</v>
      </c>
      <c r="AC313" s="25">
        <f t="shared" ca="1" si="126"/>
        <v>0</v>
      </c>
    </row>
    <row r="314" spans="1:29" ht="14.1" hidden="1" customHeight="1" thickBot="1" x14ac:dyDescent="0.25">
      <c r="A314" s="3">
        <f t="shared" si="110"/>
        <v>2021</v>
      </c>
      <c r="B314" s="3" t="str">
        <f t="shared" si="127"/>
        <v>10 říjen</v>
      </c>
      <c r="C314" s="4" t="str">
        <f t="shared" si="111"/>
        <v>říjen</v>
      </c>
      <c r="D314" s="10">
        <f t="shared" ca="1" si="112"/>
        <v>1</v>
      </c>
      <c r="E314" s="10" t="str">
        <f t="shared" si="113"/>
        <v>čtvrtek</v>
      </c>
      <c r="F314" s="42" t="str">
        <f ca="1">IF(COUNTIF(List1!$U$4:$AF$16,$G314),"Svátek",TEXT($G314,"dddd"))</f>
        <v>Svátek</v>
      </c>
      <c r="G314" s="19">
        <v>44497</v>
      </c>
      <c r="H314" s="49"/>
      <c r="I314" s="50"/>
      <c r="J314" s="49"/>
      <c r="K314" s="50"/>
      <c r="L314" s="21">
        <f t="shared" si="114"/>
        <v>0</v>
      </c>
      <c r="M314" s="22">
        <f t="shared" si="108"/>
        <v>0</v>
      </c>
      <c r="N314" s="98"/>
      <c r="O314" s="101" t="str">
        <f t="shared" ca="1" si="109"/>
        <v>Svátek</v>
      </c>
      <c r="P314" s="41" t="str">
        <f t="shared" si="107"/>
        <v xml:space="preserve"> </v>
      </c>
      <c r="Q314" s="41" t="str">
        <f>IF(MONTH(G315)-MONTH(G314)&lt;&gt;0,SUBTOTAL(109,$P$14:$P$3665)," ")</f>
        <v xml:space="preserve"> </v>
      </c>
      <c r="R314" s="108">
        <f t="shared" ca="1" si="115"/>
        <v>0</v>
      </c>
      <c r="S314" s="25">
        <f t="shared" ca="1" si="116"/>
        <v>1</v>
      </c>
      <c r="T314" s="108">
        <f t="shared" ca="1" si="117"/>
        <v>0</v>
      </c>
      <c r="U314" s="163">
        <f t="shared" ca="1" si="118"/>
        <v>0</v>
      </c>
      <c r="V314" s="25">
        <f t="shared" ca="1" si="119"/>
        <v>0</v>
      </c>
      <c r="W314" s="25">
        <f t="shared" ca="1" si="120"/>
        <v>0</v>
      </c>
      <c r="X314" s="108">
        <f t="shared" ca="1" si="121"/>
        <v>0</v>
      </c>
      <c r="Y314" s="108">
        <f t="shared" ca="1" si="122"/>
        <v>0</v>
      </c>
      <c r="Z314" s="108">
        <f t="shared" ca="1" si="123"/>
        <v>0</v>
      </c>
      <c r="AA314" s="108">
        <f t="shared" ca="1" si="124"/>
        <v>0</v>
      </c>
      <c r="AB314" s="108">
        <f t="shared" ca="1" si="125"/>
        <v>0</v>
      </c>
      <c r="AC314" s="25">
        <f t="shared" ca="1" si="126"/>
        <v>1</v>
      </c>
    </row>
    <row r="315" spans="1:29" ht="14.1" hidden="1" customHeight="1" thickBot="1" x14ac:dyDescent="0.25">
      <c r="A315" s="3">
        <f t="shared" si="110"/>
        <v>2021</v>
      </c>
      <c r="B315" s="3" t="str">
        <f t="shared" si="127"/>
        <v>10 říjen</v>
      </c>
      <c r="C315" s="4" t="str">
        <f t="shared" si="111"/>
        <v>říjen</v>
      </c>
      <c r="D315" s="10">
        <f t="shared" ca="1" si="112"/>
        <v>0</v>
      </c>
      <c r="E315" s="10" t="str">
        <f t="shared" si="113"/>
        <v>pátek</v>
      </c>
      <c r="F315" s="42" t="str">
        <f ca="1">IF(COUNTIF(List1!$U$4:$AF$16,$G315),"Svátek",TEXT($G315,"dddd"))</f>
        <v>pátek</v>
      </c>
      <c r="G315" s="19">
        <v>44498</v>
      </c>
      <c r="H315" s="49"/>
      <c r="I315" s="50"/>
      <c r="J315" s="49"/>
      <c r="K315" s="50"/>
      <c r="L315" s="21">
        <f t="shared" si="114"/>
        <v>0</v>
      </c>
      <c r="M315" s="22">
        <f t="shared" si="108"/>
        <v>0</v>
      </c>
      <c r="N315" s="98"/>
      <c r="O315" s="101" t="str">
        <f t="shared" ca="1" si="109"/>
        <v/>
      </c>
      <c r="P315" s="41" t="str">
        <f t="shared" si="107"/>
        <v xml:space="preserve"> </v>
      </c>
      <c r="Q315" s="41" t="str">
        <f>IF(MONTH(G316)-MONTH(G315)&lt;&gt;0,SUBTOTAL(109,$P$14:$P$3665)," ")</f>
        <v xml:space="preserve"> </v>
      </c>
      <c r="R315" s="108">
        <f t="shared" ca="1" si="115"/>
        <v>0</v>
      </c>
      <c r="S315" s="25">
        <f t="shared" ca="1" si="116"/>
        <v>0</v>
      </c>
      <c r="T315" s="108">
        <f t="shared" ca="1" si="117"/>
        <v>0</v>
      </c>
      <c r="U315" s="163">
        <f t="shared" ca="1" si="118"/>
        <v>0</v>
      </c>
      <c r="V315" s="25">
        <f t="shared" ca="1" si="119"/>
        <v>0</v>
      </c>
      <c r="W315" s="25">
        <f t="shared" ca="1" si="120"/>
        <v>0</v>
      </c>
      <c r="X315" s="108">
        <f t="shared" ca="1" si="121"/>
        <v>0</v>
      </c>
      <c r="Y315" s="108">
        <f t="shared" ca="1" si="122"/>
        <v>0</v>
      </c>
      <c r="Z315" s="108">
        <f t="shared" ca="1" si="123"/>
        <v>0</v>
      </c>
      <c r="AA315" s="108">
        <f t="shared" ca="1" si="124"/>
        <v>0</v>
      </c>
      <c r="AB315" s="108">
        <f t="shared" ca="1" si="125"/>
        <v>0</v>
      </c>
      <c r="AC315" s="25">
        <f t="shared" ca="1" si="126"/>
        <v>0</v>
      </c>
    </row>
    <row r="316" spans="1:29" ht="14.1" hidden="1" customHeight="1" thickBot="1" x14ac:dyDescent="0.25">
      <c r="A316" s="3">
        <f t="shared" si="110"/>
        <v>2021</v>
      </c>
      <c r="B316" s="3" t="str">
        <f t="shared" si="127"/>
        <v>10 říjen</v>
      </c>
      <c r="C316" s="4" t="str">
        <f t="shared" si="111"/>
        <v>říjen</v>
      </c>
      <c r="D316" s="10">
        <f t="shared" ca="1" si="112"/>
        <v>0</v>
      </c>
      <c r="E316" s="10" t="str">
        <f t="shared" si="113"/>
        <v>sobota</v>
      </c>
      <c r="F316" s="42" t="str">
        <f ca="1">IF(COUNTIF(List1!$U$4:$AF$16,$G316),"Svátek",TEXT($G316,"dddd"))</f>
        <v>sobota</v>
      </c>
      <c r="G316" s="19">
        <v>44499</v>
      </c>
      <c r="H316" s="49"/>
      <c r="I316" s="50"/>
      <c r="J316" s="49"/>
      <c r="K316" s="50"/>
      <c r="L316" s="21">
        <f t="shared" si="114"/>
        <v>0</v>
      </c>
      <c r="M316" s="22">
        <f t="shared" si="108"/>
        <v>0</v>
      </c>
      <c r="N316" s="98"/>
      <c r="O316" s="101" t="str">
        <f t="shared" ca="1" si="109"/>
        <v/>
      </c>
      <c r="P316" s="41" t="str">
        <f t="shared" si="107"/>
        <v xml:space="preserve"> </v>
      </c>
      <c r="Q316" s="41" t="str">
        <f>IF(MONTH(G317)-MONTH(G316)&lt;&gt;0,SUBTOTAL(109,$P$14:$P$3665)," ")</f>
        <v xml:space="preserve"> </v>
      </c>
      <c r="R316" s="108">
        <f t="shared" ca="1" si="115"/>
        <v>0</v>
      </c>
      <c r="S316" s="25">
        <f t="shared" ca="1" si="116"/>
        <v>0</v>
      </c>
      <c r="T316" s="108">
        <f t="shared" ca="1" si="117"/>
        <v>0</v>
      </c>
      <c r="U316" s="163">
        <f t="shared" ca="1" si="118"/>
        <v>0</v>
      </c>
      <c r="V316" s="25">
        <f t="shared" ca="1" si="119"/>
        <v>0</v>
      </c>
      <c r="W316" s="25">
        <f t="shared" ca="1" si="120"/>
        <v>0</v>
      </c>
      <c r="X316" s="108">
        <f t="shared" ca="1" si="121"/>
        <v>0</v>
      </c>
      <c r="Y316" s="108">
        <f t="shared" ca="1" si="122"/>
        <v>0</v>
      </c>
      <c r="Z316" s="108">
        <f t="shared" ca="1" si="123"/>
        <v>0</v>
      </c>
      <c r="AA316" s="108">
        <f t="shared" ca="1" si="124"/>
        <v>0</v>
      </c>
      <c r="AB316" s="108">
        <f t="shared" ca="1" si="125"/>
        <v>0</v>
      </c>
      <c r="AC316" s="25">
        <f t="shared" ca="1" si="126"/>
        <v>0</v>
      </c>
    </row>
    <row r="317" spans="1:29" ht="14.1" hidden="1" customHeight="1" thickBot="1" x14ac:dyDescent="0.25">
      <c r="A317" s="3">
        <f t="shared" si="110"/>
        <v>2021</v>
      </c>
      <c r="B317" s="3" t="str">
        <f t="shared" si="127"/>
        <v>10 říjen</v>
      </c>
      <c r="C317" s="4" t="str">
        <f t="shared" si="111"/>
        <v>říjen</v>
      </c>
      <c r="D317" s="10">
        <f t="shared" ca="1" si="112"/>
        <v>0</v>
      </c>
      <c r="E317" s="10" t="str">
        <f t="shared" si="113"/>
        <v>neděle</v>
      </c>
      <c r="F317" s="42" t="str">
        <f ca="1">IF(COUNTIF(List1!$U$4:$AF$16,$G317),"Svátek",TEXT($G317,"dddd"))</f>
        <v>neděle</v>
      </c>
      <c r="G317" s="19">
        <v>44500</v>
      </c>
      <c r="H317" s="49"/>
      <c r="I317" s="50"/>
      <c r="J317" s="49"/>
      <c r="K317" s="50"/>
      <c r="L317" s="21">
        <f t="shared" si="114"/>
        <v>0</v>
      </c>
      <c r="M317" s="22">
        <f t="shared" si="108"/>
        <v>0</v>
      </c>
      <c r="N317" s="98"/>
      <c r="O317" s="101" t="str">
        <f t="shared" ca="1" si="109"/>
        <v/>
      </c>
      <c r="P317" s="41">
        <f t="shared" si="107"/>
        <v>0</v>
      </c>
      <c r="Q317" s="41">
        <f>IF(MONTH(G318)-MONTH(G317)&lt;&gt;0,SUBTOTAL(109,$P$14:$P$3665)," ")</f>
        <v>0</v>
      </c>
      <c r="R317" s="108">
        <f t="shared" ca="1" si="115"/>
        <v>0</v>
      </c>
      <c r="S317" s="25">
        <f t="shared" ca="1" si="116"/>
        <v>0</v>
      </c>
      <c r="T317" s="108">
        <f t="shared" ca="1" si="117"/>
        <v>0</v>
      </c>
      <c r="U317" s="163">
        <f t="shared" ca="1" si="118"/>
        <v>0</v>
      </c>
      <c r="V317" s="25">
        <f t="shared" ca="1" si="119"/>
        <v>0</v>
      </c>
      <c r="W317" s="25">
        <f t="shared" ca="1" si="120"/>
        <v>0</v>
      </c>
      <c r="X317" s="108">
        <f t="shared" ca="1" si="121"/>
        <v>0</v>
      </c>
      <c r="Y317" s="108">
        <f t="shared" ca="1" si="122"/>
        <v>0</v>
      </c>
      <c r="Z317" s="108">
        <f t="shared" ca="1" si="123"/>
        <v>0</v>
      </c>
      <c r="AA317" s="108">
        <f t="shared" ca="1" si="124"/>
        <v>0</v>
      </c>
      <c r="AB317" s="108">
        <f t="shared" ca="1" si="125"/>
        <v>0</v>
      </c>
      <c r="AC317" s="25">
        <f t="shared" ca="1" si="126"/>
        <v>0</v>
      </c>
    </row>
    <row r="318" spans="1:29" ht="14.1" hidden="1" customHeight="1" thickBot="1" x14ac:dyDescent="0.25">
      <c r="A318" s="3">
        <f t="shared" si="110"/>
        <v>2021</v>
      </c>
      <c r="B318" s="3" t="str">
        <f t="shared" si="127"/>
        <v>11 listopad</v>
      </c>
      <c r="C318" s="4" t="str">
        <f t="shared" si="111"/>
        <v>listopad</v>
      </c>
      <c r="D318" s="10">
        <f t="shared" ca="1" si="112"/>
        <v>0</v>
      </c>
      <c r="E318" s="10" t="str">
        <f t="shared" si="113"/>
        <v>pondělí</v>
      </c>
      <c r="F318" s="42" t="str">
        <f ca="1">IF(COUNTIF(List1!$U$4:$AF$16,$G318),"Svátek",TEXT($G318,"dddd"))</f>
        <v>pondělí</v>
      </c>
      <c r="G318" s="19">
        <v>44501</v>
      </c>
      <c r="H318" s="49"/>
      <c r="I318" s="50"/>
      <c r="J318" s="49"/>
      <c r="K318" s="50"/>
      <c r="L318" s="21">
        <f t="shared" si="114"/>
        <v>0</v>
      </c>
      <c r="M318" s="22">
        <f t="shared" si="108"/>
        <v>0</v>
      </c>
      <c r="N318" s="98"/>
      <c r="O318" s="101" t="str">
        <f t="shared" ca="1" si="109"/>
        <v/>
      </c>
      <c r="P318" s="41" t="str">
        <f t="shared" si="107"/>
        <v xml:space="preserve"> </v>
      </c>
      <c r="Q318" s="41" t="str">
        <f>IF(MONTH(G319)-MONTH(G318)&lt;&gt;0,SUBTOTAL(109,$P$14:$P$3665)," ")</f>
        <v xml:space="preserve"> </v>
      </c>
      <c r="R318" s="108">
        <f t="shared" ca="1" si="115"/>
        <v>0</v>
      </c>
      <c r="S318" s="25">
        <f t="shared" ca="1" si="116"/>
        <v>0</v>
      </c>
      <c r="T318" s="108">
        <f t="shared" ca="1" si="117"/>
        <v>0</v>
      </c>
      <c r="U318" s="163">
        <f t="shared" ca="1" si="118"/>
        <v>0</v>
      </c>
      <c r="V318" s="25">
        <f t="shared" ca="1" si="119"/>
        <v>0</v>
      </c>
      <c r="W318" s="25">
        <f t="shared" ca="1" si="120"/>
        <v>0</v>
      </c>
      <c r="X318" s="108">
        <f t="shared" ca="1" si="121"/>
        <v>0</v>
      </c>
      <c r="Y318" s="108">
        <f t="shared" ca="1" si="122"/>
        <v>0</v>
      </c>
      <c r="Z318" s="108">
        <f t="shared" ca="1" si="123"/>
        <v>0</v>
      </c>
      <c r="AA318" s="108">
        <f t="shared" ca="1" si="124"/>
        <v>0</v>
      </c>
      <c r="AB318" s="108">
        <f t="shared" ca="1" si="125"/>
        <v>0</v>
      </c>
      <c r="AC318" s="25">
        <f t="shared" ca="1" si="126"/>
        <v>0</v>
      </c>
    </row>
    <row r="319" spans="1:29" ht="14.1" hidden="1" customHeight="1" thickBot="1" x14ac:dyDescent="0.25">
      <c r="A319" s="3">
        <f t="shared" si="110"/>
        <v>2021</v>
      </c>
      <c r="B319" s="3" t="str">
        <f t="shared" si="127"/>
        <v>11 listopad</v>
      </c>
      <c r="C319" s="4" t="str">
        <f t="shared" si="111"/>
        <v>listopad</v>
      </c>
      <c r="D319" s="10">
        <f t="shared" ca="1" si="112"/>
        <v>0</v>
      </c>
      <c r="E319" s="10" t="str">
        <f t="shared" si="113"/>
        <v>úterý</v>
      </c>
      <c r="F319" s="42" t="str">
        <f ca="1">IF(COUNTIF(List1!$U$4:$AF$16,$G319),"Svátek",TEXT($G319,"dddd"))</f>
        <v>úterý</v>
      </c>
      <c r="G319" s="19">
        <v>44502</v>
      </c>
      <c r="H319" s="49"/>
      <c r="I319" s="50"/>
      <c r="J319" s="49"/>
      <c r="K319" s="50"/>
      <c r="L319" s="21">
        <f t="shared" si="114"/>
        <v>0</v>
      </c>
      <c r="M319" s="22">
        <f t="shared" si="108"/>
        <v>0</v>
      </c>
      <c r="N319" s="98"/>
      <c r="O319" s="101" t="str">
        <f t="shared" ca="1" si="109"/>
        <v/>
      </c>
      <c r="P319" s="41" t="str">
        <f t="shared" si="107"/>
        <v xml:space="preserve"> </v>
      </c>
      <c r="Q319" s="41" t="str">
        <f>IF(MONTH(G320)-MONTH(G319)&lt;&gt;0,SUBTOTAL(109,$P$14:$P$3665)," ")</f>
        <v xml:space="preserve"> </v>
      </c>
      <c r="R319" s="108">
        <f t="shared" ca="1" si="115"/>
        <v>0</v>
      </c>
      <c r="S319" s="25">
        <f t="shared" ca="1" si="116"/>
        <v>0</v>
      </c>
      <c r="T319" s="108">
        <f t="shared" ca="1" si="117"/>
        <v>0</v>
      </c>
      <c r="U319" s="163">
        <f t="shared" ca="1" si="118"/>
        <v>0</v>
      </c>
      <c r="V319" s="25">
        <f t="shared" ca="1" si="119"/>
        <v>0</v>
      </c>
      <c r="W319" s="25">
        <f t="shared" ca="1" si="120"/>
        <v>0</v>
      </c>
      <c r="X319" s="108">
        <f t="shared" ca="1" si="121"/>
        <v>0</v>
      </c>
      <c r="Y319" s="108">
        <f t="shared" ca="1" si="122"/>
        <v>0</v>
      </c>
      <c r="Z319" s="108">
        <f t="shared" ca="1" si="123"/>
        <v>0</v>
      </c>
      <c r="AA319" s="108">
        <f t="shared" ca="1" si="124"/>
        <v>0</v>
      </c>
      <c r="AB319" s="108">
        <f t="shared" ca="1" si="125"/>
        <v>0</v>
      </c>
      <c r="AC319" s="25">
        <f t="shared" ca="1" si="126"/>
        <v>0</v>
      </c>
    </row>
    <row r="320" spans="1:29" ht="14.1" hidden="1" customHeight="1" thickBot="1" x14ac:dyDescent="0.25">
      <c r="A320" s="3">
        <f t="shared" si="110"/>
        <v>2021</v>
      </c>
      <c r="B320" s="3" t="str">
        <f t="shared" si="127"/>
        <v>11 listopad</v>
      </c>
      <c r="C320" s="4" t="str">
        <f t="shared" si="111"/>
        <v>listopad</v>
      </c>
      <c r="D320" s="10">
        <f t="shared" ca="1" si="112"/>
        <v>0</v>
      </c>
      <c r="E320" s="10" t="str">
        <f t="shared" si="113"/>
        <v>středa</v>
      </c>
      <c r="F320" s="42" t="str">
        <f ca="1">IF(COUNTIF(List1!$U$4:$AF$16,$G320),"Svátek",TEXT($G320,"dddd"))</f>
        <v>středa</v>
      </c>
      <c r="G320" s="19">
        <v>44503</v>
      </c>
      <c r="H320" s="49"/>
      <c r="I320" s="50"/>
      <c r="J320" s="49"/>
      <c r="K320" s="50"/>
      <c r="L320" s="21">
        <f t="shared" si="114"/>
        <v>0</v>
      </c>
      <c r="M320" s="22">
        <f t="shared" si="108"/>
        <v>0</v>
      </c>
      <c r="N320" s="98"/>
      <c r="O320" s="101" t="str">
        <f t="shared" ca="1" si="109"/>
        <v/>
      </c>
      <c r="P320" s="41" t="str">
        <f t="shared" si="107"/>
        <v xml:space="preserve"> </v>
      </c>
      <c r="Q320" s="41" t="str">
        <f>IF(MONTH(G321)-MONTH(G320)&lt;&gt;0,SUBTOTAL(109,$P$14:$P$3665)," ")</f>
        <v xml:space="preserve"> </v>
      </c>
      <c r="R320" s="108">
        <f t="shared" ca="1" si="115"/>
        <v>0</v>
      </c>
      <c r="S320" s="25">
        <f t="shared" ca="1" si="116"/>
        <v>0</v>
      </c>
      <c r="T320" s="108">
        <f t="shared" ca="1" si="117"/>
        <v>0</v>
      </c>
      <c r="U320" s="163">
        <f t="shared" ca="1" si="118"/>
        <v>0</v>
      </c>
      <c r="V320" s="25">
        <f t="shared" ca="1" si="119"/>
        <v>0</v>
      </c>
      <c r="W320" s="25">
        <f t="shared" ca="1" si="120"/>
        <v>0</v>
      </c>
      <c r="X320" s="108">
        <f t="shared" ca="1" si="121"/>
        <v>0</v>
      </c>
      <c r="Y320" s="108">
        <f t="shared" ca="1" si="122"/>
        <v>0</v>
      </c>
      <c r="Z320" s="108">
        <f t="shared" ca="1" si="123"/>
        <v>0</v>
      </c>
      <c r="AA320" s="108">
        <f t="shared" ca="1" si="124"/>
        <v>0</v>
      </c>
      <c r="AB320" s="108">
        <f t="shared" ca="1" si="125"/>
        <v>0</v>
      </c>
      <c r="AC320" s="25">
        <f t="shared" ca="1" si="126"/>
        <v>0</v>
      </c>
    </row>
    <row r="321" spans="1:29" ht="14.1" hidden="1" customHeight="1" thickBot="1" x14ac:dyDescent="0.25">
      <c r="A321" s="3">
        <f t="shared" si="110"/>
        <v>2021</v>
      </c>
      <c r="B321" s="3" t="str">
        <f t="shared" si="127"/>
        <v>11 listopad</v>
      </c>
      <c r="C321" s="4" t="str">
        <f t="shared" si="111"/>
        <v>listopad</v>
      </c>
      <c r="D321" s="10">
        <f t="shared" ca="1" si="112"/>
        <v>0</v>
      </c>
      <c r="E321" s="10" t="str">
        <f t="shared" si="113"/>
        <v>čtvrtek</v>
      </c>
      <c r="F321" s="42" t="str">
        <f ca="1">IF(COUNTIF(List1!$U$4:$AF$16,$G321),"Svátek",TEXT($G321,"dddd"))</f>
        <v>čtvrtek</v>
      </c>
      <c r="G321" s="19">
        <v>44504</v>
      </c>
      <c r="H321" s="49"/>
      <c r="I321" s="50"/>
      <c r="J321" s="49"/>
      <c r="K321" s="50"/>
      <c r="L321" s="21">
        <f t="shared" si="114"/>
        <v>0</v>
      </c>
      <c r="M321" s="22">
        <f t="shared" si="108"/>
        <v>0</v>
      </c>
      <c r="N321" s="98"/>
      <c r="O321" s="101" t="str">
        <f t="shared" ca="1" si="109"/>
        <v/>
      </c>
      <c r="P321" s="41" t="str">
        <f t="shared" si="107"/>
        <v xml:space="preserve"> </v>
      </c>
      <c r="Q321" s="41" t="str">
        <f>IF(MONTH(G322)-MONTH(G321)&lt;&gt;0,SUBTOTAL(109,$P$14:$P$3665)," ")</f>
        <v xml:space="preserve"> </v>
      </c>
      <c r="R321" s="108">
        <f t="shared" ca="1" si="115"/>
        <v>0</v>
      </c>
      <c r="S321" s="25">
        <f t="shared" ca="1" si="116"/>
        <v>0</v>
      </c>
      <c r="T321" s="108">
        <f t="shared" ca="1" si="117"/>
        <v>0</v>
      </c>
      <c r="U321" s="163">
        <f t="shared" ca="1" si="118"/>
        <v>0</v>
      </c>
      <c r="V321" s="25">
        <f t="shared" ca="1" si="119"/>
        <v>0</v>
      </c>
      <c r="W321" s="25">
        <f t="shared" ca="1" si="120"/>
        <v>0</v>
      </c>
      <c r="X321" s="108">
        <f t="shared" ca="1" si="121"/>
        <v>0</v>
      </c>
      <c r="Y321" s="108">
        <f t="shared" ca="1" si="122"/>
        <v>0</v>
      </c>
      <c r="Z321" s="108">
        <f t="shared" ca="1" si="123"/>
        <v>0</v>
      </c>
      <c r="AA321" s="108">
        <f t="shared" ca="1" si="124"/>
        <v>0</v>
      </c>
      <c r="AB321" s="108">
        <f t="shared" ca="1" si="125"/>
        <v>0</v>
      </c>
      <c r="AC321" s="25">
        <f t="shared" ca="1" si="126"/>
        <v>0</v>
      </c>
    </row>
    <row r="322" spans="1:29" ht="14.1" hidden="1" customHeight="1" thickBot="1" x14ac:dyDescent="0.25">
      <c r="A322" s="3">
        <f t="shared" si="110"/>
        <v>2021</v>
      </c>
      <c r="B322" s="3" t="str">
        <f t="shared" si="127"/>
        <v>11 listopad</v>
      </c>
      <c r="C322" s="4" t="str">
        <f t="shared" si="111"/>
        <v>listopad</v>
      </c>
      <c r="D322" s="10">
        <f t="shared" ca="1" si="112"/>
        <v>0</v>
      </c>
      <c r="E322" s="10" t="str">
        <f t="shared" si="113"/>
        <v>pátek</v>
      </c>
      <c r="F322" s="42" t="str">
        <f ca="1">IF(COUNTIF(List1!$U$4:$AF$16,$G322),"Svátek",TEXT($G322,"dddd"))</f>
        <v>pátek</v>
      </c>
      <c r="G322" s="19">
        <v>44505</v>
      </c>
      <c r="H322" s="49"/>
      <c r="I322" s="50"/>
      <c r="J322" s="49"/>
      <c r="K322" s="50"/>
      <c r="L322" s="21">
        <f t="shared" si="114"/>
        <v>0</v>
      </c>
      <c r="M322" s="22">
        <f t="shared" si="108"/>
        <v>0</v>
      </c>
      <c r="N322" s="98"/>
      <c r="O322" s="101" t="str">
        <f t="shared" ca="1" si="109"/>
        <v/>
      </c>
      <c r="P322" s="41" t="str">
        <f t="shared" si="107"/>
        <v xml:space="preserve"> </v>
      </c>
      <c r="Q322" s="41" t="str">
        <f>IF(MONTH(G323)-MONTH(G322)&lt;&gt;0,SUBTOTAL(109,$P$14:$P$3665)," ")</f>
        <v xml:space="preserve"> </v>
      </c>
      <c r="R322" s="108">
        <f t="shared" ca="1" si="115"/>
        <v>0</v>
      </c>
      <c r="S322" s="25">
        <f t="shared" ca="1" si="116"/>
        <v>0</v>
      </c>
      <c r="T322" s="108">
        <f t="shared" ca="1" si="117"/>
        <v>0</v>
      </c>
      <c r="U322" s="163">
        <f t="shared" ca="1" si="118"/>
        <v>0</v>
      </c>
      <c r="V322" s="25">
        <f t="shared" ca="1" si="119"/>
        <v>0</v>
      </c>
      <c r="W322" s="25">
        <f t="shared" ca="1" si="120"/>
        <v>0</v>
      </c>
      <c r="X322" s="108">
        <f t="shared" ca="1" si="121"/>
        <v>0</v>
      </c>
      <c r="Y322" s="108">
        <f t="shared" ca="1" si="122"/>
        <v>0</v>
      </c>
      <c r="Z322" s="108">
        <f t="shared" ca="1" si="123"/>
        <v>0</v>
      </c>
      <c r="AA322" s="108">
        <f t="shared" ca="1" si="124"/>
        <v>0</v>
      </c>
      <c r="AB322" s="108">
        <f t="shared" ca="1" si="125"/>
        <v>0</v>
      </c>
      <c r="AC322" s="25">
        <f t="shared" ca="1" si="126"/>
        <v>0</v>
      </c>
    </row>
    <row r="323" spans="1:29" ht="14.1" hidden="1" customHeight="1" thickBot="1" x14ac:dyDescent="0.25">
      <c r="A323" s="3">
        <f t="shared" si="110"/>
        <v>2021</v>
      </c>
      <c r="B323" s="3" t="str">
        <f t="shared" si="127"/>
        <v>11 listopad</v>
      </c>
      <c r="C323" s="4" t="str">
        <f t="shared" si="111"/>
        <v>listopad</v>
      </c>
      <c r="D323" s="10">
        <f t="shared" ca="1" si="112"/>
        <v>0</v>
      </c>
      <c r="E323" s="10" t="str">
        <f t="shared" si="113"/>
        <v>sobota</v>
      </c>
      <c r="F323" s="42" t="str">
        <f ca="1">IF(COUNTIF(List1!$U$4:$AF$16,$G323),"Svátek",TEXT($G323,"dddd"))</f>
        <v>sobota</v>
      </c>
      <c r="G323" s="19">
        <v>44506</v>
      </c>
      <c r="H323" s="49"/>
      <c r="I323" s="50"/>
      <c r="J323" s="49"/>
      <c r="K323" s="50"/>
      <c r="L323" s="21">
        <f t="shared" si="114"/>
        <v>0</v>
      </c>
      <c r="M323" s="22">
        <f t="shared" si="108"/>
        <v>0</v>
      </c>
      <c r="N323" s="98"/>
      <c r="O323" s="101" t="str">
        <f t="shared" ca="1" si="109"/>
        <v/>
      </c>
      <c r="P323" s="41" t="str">
        <f t="shared" si="107"/>
        <v xml:space="preserve"> </v>
      </c>
      <c r="Q323" s="41" t="str">
        <f>IF(MONTH(G324)-MONTH(G323)&lt;&gt;0,SUBTOTAL(109,$P$14:$P$3665)," ")</f>
        <v xml:space="preserve"> </v>
      </c>
      <c r="R323" s="108">
        <f t="shared" ca="1" si="115"/>
        <v>0</v>
      </c>
      <c r="S323" s="25">
        <f t="shared" ca="1" si="116"/>
        <v>0</v>
      </c>
      <c r="T323" s="108">
        <f t="shared" ca="1" si="117"/>
        <v>0</v>
      </c>
      <c r="U323" s="163">
        <f t="shared" ca="1" si="118"/>
        <v>0</v>
      </c>
      <c r="V323" s="25">
        <f t="shared" ca="1" si="119"/>
        <v>0</v>
      </c>
      <c r="W323" s="25">
        <f t="shared" ca="1" si="120"/>
        <v>0</v>
      </c>
      <c r="X323" s="108">
        <f t="shared" ca="1" si="121"/>
        <v>0</v>
      </c>
      <c r="Y323" s="108">
        <f t="shared" ca="1" si="122"/>
        <v>0</v>
      </c>
      <c r="Z323" s="108">
        <f t="shared" ca="1" si="123"/>
        <v>0</v>
      </c>
      <c r="AA323" s="108">
        <f t="shared" ca="1" si="124"/>
        <v>0</v>
      </c>
      <c r="AB323" s="108">
        <f t="shared" ca="1" si="125"/>
        <v>0</v>
      </c>
      <c r="AC323" s="25">
        <f t="shared" ca="1" si="126"/>
        <v>0</v>
      </c>
    </row>
    <row r="324" spans="1:29" ht="14.1" hidden="1" customHeight="1" thickBot="1" x14ac:dyDescent="0.25">
      <c r="A324" s="3">
        <f t="shared" si="110"/>
        <v>2021</v>
      </c>
      <c r="B324" s="3" t="str">
        <f t="shared" si="127"/>
        <v>11 listopad</v>
      </c>
      <c r="C324" s="4" t="str">
        <f t="shared" si="111"/>
        <v>listopad</v>
      </c>
      <c r="D324" s="10">
        <f t="shared" ca="1" si="112"/>
        <v>0</v>
      </c>
      <c r="E324" s="10" t="str">
        <f t="shared" si="113"/>
        <v>neděle</v>
      </c>
      <c r="F324" s="42" t="str">
        <f ca="1">IF(COUNTIF(List1!$U$4:$AF$16,$G324),"Svátek",TEXT($G324,"dddd"))</f>
        <v>neděle</v>
      </c>
      <c r="G324" s="19">
        <v>44507</v>
      </c>
      <c r="H324" s="49"/>
      <c r="I324" s="50"/>
      <c r="J324" s="49"/>
      <c r="K324" s="50"/>
      <c r="L324" s="21">
        <f t="shared" si="114"/>
        <v>0</v>
      </c>
      <c r="M324" s="22">
        <f t="shared" si="108"/>
        <v>0</v>
      </c>
      <c r="N324" s="98"/>
      <c r="O324" s="101" t="str">
        <f t="shared" ca="1" si="109"/>
        <v/>
      </c>
      <c r="P324" s="41">
        <f t="shared" si="107"/>
        <v>0</v>
      </c>
      <c r="Q324" s="41" t="str">
        <f>IF(MONTH(G325)-MONTH(G324)&lt;&gt;0,SUBTOTAL(109,$P$14:$P$3665)," ")</f>
        <v xml:space="preserve"> </v>
      </c>
      <c r="R324" s="108">
        <f t="shared" ca="1" si="115"/>
        <v>0</v>
      </c>
      <c r="S324" s="25">
        <f t="shared" ca="1" si="116"/>
        <v>0</v>
      </c>
      <c r="T324" s="108">
        <f t="shared" ca="1" si="117"/>
        <v>0</v>
      </c>
      <c r="U324" s="163">
        <f t="shared" ca="1" si="118"/>
        <v>0</v>
      </c>
      <c r="V324" s="25">
        <f t="shared" ca="1" si="119"/>
        <v>0</v>
      </c>
      <c r="W324" s="25">
        <f t="shared" ca="1" si="120"/>
        <v>0</v>
      </c>
      <c r="X324" s="108">
        <f t="shared" ca="1" si="121"/>
        <v>0</v>
      </c>
      <c r="Y324" s="108">
        <f t="shared" ca="1" si="122"/>
        <v>0</v>
      </c>
      <c r="Z324" s="108">
        <f t="shared" ca="1" si="123"/>
        <v>0</v>
      </c>
      <c r="AA324" s="108">
        <f t="shared" ca="1" si="124"/>
        <v>0</v>
      </c>
      <c r="AB324" s="108">
        <f t="shared" ca="1" si="125"/>
        <v>0</v>
      </c>
      <c r="AC324" s="25">
        <f t="shared" ca="1" si="126"/>
        <v>0</v>
      </c>
    </row>
    <row r="325" spans="1:29" ht="14.1" hidden="1" customHeight="1" thickBot="1" x14ac:dyDescent="0.25">
      <c r="A325" s="3">
        <f t="shared" si="110"/>
        <v>2021</v>
      </c>
      <c r="B325" s="3" t="str">
        <f t="shared" si="127"/>
        <v>11 listopad</v>
      </c>
      <c r="C325" s="4" t="str">
        <f t="shared" si="111"/>
        <v>listopad</v>
      </c>
      <c r="D325" s="10">
        <f t="shared" ca="1" si="112"/>
        <v>0</v>
      </c>
      <c r="E325" s="10" t="str">
        <f t="shared" si="113"/>
        <v>pondělí</v>
      </c>
      <c r="F325" s="42" t="str">
        <f ca="1">IF(COUNTIF(List1!$U$4:$AF$16,$G325),"Svátek",TEXT($G325,"dddd"))</f>
        <v>pondělí</v>
      </c>
      <c r="G325" s="19">
        <v>44508</v>
      </c>
      <c r="H325" s="49"/>
      <c r="I325" s="50"/>
      <c r="J325" s="49"/>
      <c r="K325" s="50"/>
      <c r="L325" s="21">
        <f t="shared" si="114"/>
        <v>0</v>
      </c>
      <c r="M325" s="22">
        <f t="shared" si="108"/>
        <v>0</v>
      </c>
      <c r="N325" s="98"/>
      <c r="O325" s="101" t="str">
        <f t="shared" ca="1" si="109"/>
        <v/>
      </c>
      <c r="P325" s="41" t="str">
        <f t="shared" si="107"/>
        <v xml:space="preserve"> </v>
      </c>
      <c r="Q325" s="41" t="str">
        <f>IF(MONTH(G326)-MONTH(G325)&lt;&gt;0,SUBTOTAL(109,$P$14:$P$3665)," ")</f>
        <v xml:space="preserve"> </v>
      </c>
      <c r="R325" s="108">
        <f t="shared" ca="1" si="115"/>
        <v>0</v>
      </c>
      <c r="S325" s="25">
        <f t="shared" ca="1" si="116"/>
        <v>0</v>
      </c>
      <c r="T325" s="108">
        <f t="shared" ca="1" si="117"/>
        <v>0</v>
      </c>
      <c r="U325" s="163">
        <f t="shared" ca="1" si="118"/>
        <v>0</v>
      </c>
      <c r="V325" s="25">
        <f t="shared" ca="1" si="119"/>
        <v>0</v>
      </c>
      <c r="W325" s="25">
        <f t="shared" ca="1" si="120"/>
        <v>0</v>
      </c>
      <c r="X325" s="108">
        <f t="shared" ca="1" si="121"/>
        <v>0</v>
      </c>
      <c r="Y325" s="108">
        <f t="shared" ca="1" si="122"/>
        <v>0</v>
      </c>
      <c r="Z325" s="108">
        <f t="shared" ca="1" si="123"/>
        <v>0</v>
      </c>
      <c r="AA325" s="108">
        <f t="shared" ca="1" si="124"/>
        <v>0</v>
      </c>
      <c r="AB325" s="108">
        <f t="shared" ca="1" si="125"/>
        <v>0</v>
      </c>
      <c r="AC325" s="25">
        <f t="shared" ca="1" si="126"/>
        <v>0</v>
      </c>
    </row>
    <row r="326" spans="1:29" ht="14.1" hidden="1" customHeight="1" thickBot="1" x14ac:dyDescent="0.25">
      <c r="A326" s="3">
        <f t="shared" si="110"/>
        <v>2021</v>
      </c>
      <c r="B326" s="3" t="str">
        <f t="shared" si="127"/>
        <v>11 listopad</v>
      </c>
      <c r="C326" s="4" t="str">
        <f t="shared" si="111"/>
        <v>listopad</v>
      </c>
      <c r="D326" s="10">
        <f t="shared" ca="1" si="112"/>
        <v>0</v>
      </c>
      <c r="E326" s="10" t="str">
        <f t="shared" si="113"/>
        <v>úterý</v>
      </c>
      <c r="F326" s="42" t="str">
        <f ca="1">IF(COUNTIF(List1!$U$4:$AF$16,$G326),"Svátek",TEXT($G326,"dddd"))</f>
        <v>úterý</v>
      </c>
      <c r="G326" s="19">
        <v>44509</v>
      </c>
      <c r="H326" s="49"/>
      <c r="I326" s="50"/>
      <c r="J326" s="49"/>
      <c r="K326" s="50"/>
      <c r="L326" s="21">
        <f t="shared" si="114"/>
        <v>0</v>
      </c>
      <c r="M326" s="22">
        <f t="shared" si="108"/>
        <v>0</v>
      </c>
      <c r="N326" s="98"/>
      <c r="O326" s="101" t="str">
        <f t="shared" ca="1" si="109"/>
        <v/>
      </c>
      <c r="P326" s="41" t="str">
        <f t="shared" si="107"/>
        <v xml:space="preserve"> </v>
      </c>
      <c r="Q326" s="41" t="str">
        <f>IF(MONTH(G327)-MONTH(G326)&lt;&gt;0,SUBTOTAL(109,$P$14:$P$3665)," ")</f>
        <v xml:space="preserve"> </v>
      </c>
      <c r="R326" s="108">
        <f t="shared" ca="1" si="115"/>
        <v>0</v>
      </c>
      <c r="S326" s="25">
        <f t="shared" ca="1" si="116"/>
        <v>0</v>
      </c>
      <c r="T326" s="108">
        <f t="shared" ca="1" si="117"/>
        <v>0</v>
      </c>
      <c r="U326" s="163">
        <f t="shared" ca="1" si="118"/>
        <v>0</v>
      </c>
      <c r="V326" s="25">
        <f t="shared" ca="1" si="119"/>
        <v>0</v>
      </c>
      <c r="W326" s="25">
        <f t="shared" ca="1" si="120"/>
        <v>0</v>
      </c>
      <c r="X326" s="108">
        <f t="shared" ca="1" si="121"/>
        <v>0</v>
      </c>
      <c r="Y326" s="108">
        <f t="shared" ca="1" si="122"/>
        <v>0</v>
      </c>
      <c r="Z326" s="108">
        <f t="shared" ca="1" si="123"/>
        <v>0</v>
      </c>
      <c r="AA326" s="108">
        <f t="shared" ca="1" si="124"/>
        <v>0</v>
      </c>
      <c r="AB326" s="108">
        <f t="shared" ca="1" si="125"/>
        <v>0</v>
      </c>
      <c r="AC326" s="25">
        <f t="shared" ca="1" si="126"/>
        <v>0</v>
      </c>
    </row>
    <row r="327" spans="1:29" ht="14.1" hidden="1" customHeight="1" thickBot="1" x14ac:dyDescent="0.25">
      <c r="A327" s="3">
        <f t="shared" si="110"/>
        <v>2021</v>
      </c>
      <c r="B327" s="3" t="str">
        <f t="shared" si="127"/>
        <v>11 listopad</v>
      </c>
      <c r="C327" s="4" t="str">
        <f t="shared" si="111"/>
        <v>listopad</v>
      </c>
      <c r="D327" s="10">
        <f t="shared" ca="1" si="112"/>
        <v>0</v>
      </c>
      <c r="E327" s="10" t="str">
        <f t="shared" si="113"/>
        <v>středa</v>
      </c>
      <c r="F327" s="42" t="str">
        <f ca="1">IF(COUNTIF(List1!$U$4:$AF$16,$G327),"Svátek",TEXT($G327,"dddd"))</f>
        <v>středa</v>
      </c>
      <c r="G327" s="19">
        <v>44510</v>
      </c>
      <c r="H327" s="49"/>
      <c r="I327" s="50"/>
      <c r="J327" s="49"/>
      <c r="K327" s="50"/>
      <c r="L327" s="21">
        <f t="shared" si="114"/>
        <v>0</v>
      </c>
      <c r="M327" s="22">
        <f t="shared" si="108"/>
        <v>0</v>
      </c>
      <c r="N327" s="98"/>
      <c r="O327" s="101" t="str">
        <f t="shared" ca="1" si="109"/>
        <v/>
      </c>
      <c r="P327" s="41" t="str">
        <f t="shared" si="107"/>
        <v xml:space="preserve"> </v>
      </c>
      <c r="Q327" s="41" t="str">
        <f>IF(MONTH(G328)-MONTH(G327)&lt;&gt;0,SUBTOTAL(109,$P$14:$P$3665)," ")</f>
        <v xml:space="preserve"> </v>
      </c>
      <c r="R327" s="108">
        <f t="shared" ca="1" si="115"/>
        <v>0</v>
      </c>
      <c r="S327" s="25">
        <f t="shared" ca="1" si="116"/>
        <v>0</v>
      </c>
      <c r="T327" s="108">
        <f t="shared" ca="1" si="117"/>
        <v>0</v>
      </c>
      <c r="U327" s="163">
        <f t="shared" ca="1" si="118"/>
        <v>0</v>
      </c>
      <c r="V327" s="25">
        <f t="shared" ca="1" si="119"/>
        <v>0</v>
      </c>
      <c r="W327" s="25">
        <f t="shared" ca="1" si="120"/>
        <v>0</v>
      </c>
      <c r="X327" s="108">
        <f t="shared" ca="1" si="121"/>
        <v>0</v>
      </c>
      <c r="Y327" s="108">
        <f t="shared" ca="1" si="122"/>
        <v>0</v>
      </c>
      <c r="Z327" s="108">
        <f t="shared" ca="1" si="123"/>
        <v>0</v>
      </c>
      <c r="AA327" s="108">
        <f t="shared" ca="1" si="124"/>
        <v>0</v>
      </c>
      <c r="AB327" s="108">
        <f t="shared" ca="1" si="125"/>
        <v>0</v>
      </c>
      <c r="AC327" s="25">
        <f t="shared" ca="1" si="126"/>
        <v>0</v>
      </c>
    </row>
    <row r="328" spans="1:29" ht="14.1" hidden="1" customHeight="1" thickBot="1" x14ac:dyDescent="0.25">
      <c r="A328" s="3">
        <f t="shared" si="110"/>
        <v>2021</v>
      </c>
      <c r="B328" s="3" t="str">
        <f t="shared" si="127"/>
        <v>11 listopad</v>
      </c>
      <c r="C328" s="4" t="str">
        <f t="shared" si="111"/>
        <v>listopad</v>
      </c>
      <c r="D328" s="10">
        <f t="shared" ca="1" si="112"/>
        <v>0</v>
      </c>
      <c r="E328" s="10" t="str">
        <f t="shared" si="113"/>
        <v>čtvrtek</v>
      </c>
      <c r="F328" s="42" t="str">
        <f ca="1">IF(COUNTIF(List1!$U$4:$AF$16,$G328),"Svátek",TEXT($G328,"dddd"))</f>
        <v>čtvrtek</v>
      </c>
      <c r="G328" s="19">
        <v>44511</v>
      </c>
      <c r="H328" s="49"/>
      <c r="I328" s="50"/>
      <c r="J328" s="49"/>
      <c r="K328" s="50"/>
      <c r="L328" s="21">
        <f t="shared" si="114"/>
        <v>0</v>
      </c>
      <c r="M328" s="22">
        <f t="shared" si="108"/>
        <v>0</v>
      </c>
      <c r="N328" s="98"/>
      <c r="O328" s="101" t="str">
        <f t="shared" ca="1" si="109"/>
        <v/>
      </c>
      <c r="P328" s="41" t="str">
        <f t="shared" si="107"/>
        <v xml:space="preserve"> </v>
      </c>
      <c r="Q328" s="41" t="str">
        <f>IF(MONTH(G329)-MONTH(G328)&lt;&gt;0,SUBTOTAL(109,$P$14:$P$3665)," ")</f>
        <v xml:space="preserve"> </v>
      </c>
      <c r="R328" s="108">
        <f t="shared" ca="1" si="115"/>
        <v>0</v>
      </c>
      <c r="S328" s="25">
        <f t="shared" ca="1" si="116"/>
        <v>0</v>
      </c>
      <c r="T328" s="108">
        <f t="shared" ca="1" si="117"/>
        <v>0</v>
      </c>
      <c r="U328" s="163">
        <f t="shared" ca="1" si="118"/>
        <v>0</v>
      </c>
      <c r="V328" s="25">
        <f t="shared" ca="1" si="119"/>
        <v>0</v>
      </c>
      <c r="W328" s="25">
        <f t="shared" ca="1" si="120"/>
        <v>0</v>
      </c>
      <c r="X328" s="108">
        <f t="shared" ca="1" si="121"/>
        <v>0</v>
      </c>
      <c r="Y328" s="108">
        <f t="shared" ca="1" si="122"/>
        <v>0</v>
      </c>
      <c r="Z328" s="108">
        <f t="shared" ca="1" si="123"/>
        <v>0</v>
      </c>
      <c r="AA328" s="108">
        <f t="shared" ca="1" si="124"/>
        <v>0</v>
      </c>
      <c r="AB328" s="108">
        <f t="shared" ca="1" si="125"/>
        <v>0</v>
      </c>
      <c r="AC328" s="25">
        <f t="shared" ca="1" si="126"/>
        <v>0</v>
      </c>
    </row>
    <row r="329" spans="1:29" ht="14.1" hidden="1" customHeight="1" thickBot="1" x14ac:dyDescent="0.25">
      <c r="A329" s="3">
        <f t="shared" si="110"/>
        <v>2021</v>
      </c>
      <c r="B329" s="3" t="str">
        <f t="shared" si="127"/>
        <v>11 listopad</v>
      </c>
      <c r="C329" s="4" t="str">
        <f t="shared" si="111"/>
        <v>listopad</v>
      </c>
      <c r="D329" s="10">
        <f t="shared" ca="1" si="112"/>
        <v>0</v>
      </c>
      <c r="E329" s="10" t="str">
        <f t="shared" si="113"/>
        <v>pátek</v>
      </c>
      <c r="F329" s="42" t="str">
        <f ca="1">IF(COUNTIF(List1!$U$4:$AF$16,$G329),"Svátek",TEXT($G329,"dddd"))</f>
        <v>pátek</v>
      </c>
      <c r="G329" s="19">
        <v>44512</v>
      </c>
      <c r="H329" s="49"/>
      <c r="I329" s="50"/>
      <c r="J329" s="49"/>
      <c r="K329" s="50"/>
      <c r="L329" s="21">
        <f t="shared" si="114"/>
        <v>0</v>
      </c>
      <c r="M329" s="22">
        <f t="shared" si="108"/>
        <v>0</v>
      </c>
      <c r="N329" s="98"/>
      <c r="O329" s="101" t="str">
        <f t="shared" ca="1" si="109"/>
        <v/>
      </c>
      <c r="P329" s="41" t="str">
        <f t="shared" si="107"/>
        <v xml:space="preserve"> </v>
      </c>
      <c r="Q329" s="41" t="str">
        <f>IF(MONTH(G330)-MONTH(G329)&lt;&gt;0,SUBTOTAL(109,$P$14:$P$3665)," ")</f>
        <v xml:space="preserve"> </v>
      </c>
      <c r="R329" s="108">
        <f t="shared" ca="1" si="115"/>
        <v>0</v>
      </c>
      <c r="S329" s="25">
        <f t="shared" ca="1" si="116"/>
        <v>0</v>
      </c>
      <c r="T329" s="108">
        <f t="shared" ca="1" si="117"/>
        <v>0</v>
      </c>
      <c r="U329" s="163">
        <f t="shared" ca="1" si="118"/>
        <v>0</v>
      </c>
      <c r="V329" s="25">
        <f t="shared" ca="1" si="119"/>
        <v>0</v>
      </c>
      <c r="W329" s="25">
        <f t="shared" ca="1" si="120"/>
        <v>0</v>
      </c>
      <c r="X329" s="108">
        <f t="shared" ca="1" si="121"/>
        <v>0</v>
      </c>
      <c r="Y329" s="108">
        <f t="shared" ca="1" si="122"/>
        <v>0</v>
      </c>
      <c r="Z329" s="108">
        <f t="shared" ca="1" si="123"/>
        <v>0</v>
      </c>
      <c r="AA329" s="108">
        <f t="shared" ca="1" si="124"/>
        <v>0</v>
      </c>
      <c r="AB329" s="108">
        <f t="shared" ca="1" si="125"/>
        <v>0</v>
      </c>
      <c r="AC329" s="25">
        <f t="shared" ca="1" si="126"/>
        <v>0</v>
      </c>
    </row>
    <row r="330" spans="1:29" ht="14.1" hidden="1" customHeight="1" thickBot="1" x14ac:dyDescent="0.25">
      <c r="A330" s="3">
        <f t="shared" si="110"/>
        <v>2021</v>
      </c>
      <c r="B330" s="3" t="str">
        <f t="shared" si="127"/>
        <v>11 listopad</v>
      </c>
      <c r="C330" s="4" t="str">
        <f t="shared" si="111"/>
        <v>listopad</v>
      </c>
      <c r="D330" s="10">
        <f t="shared" ca="1" si="112"/>
        <v>0</v>
      </c>
      <c r="E330" s="10" t="str">
        <f t="shared" si="113"/>
        <v>sobota</v>
      </c>
      <c r="F330" s="42" t="str">
        <f ca="1">IF(COUNTIF(List1!$U$4:$AF$16,$G330),"Svátek",TEXT($G330,"dddd"))</f>
        <v>sobota</v>
      </c>
      <c r="G330" s="19">
        <v>44513</v>
      </c>
      <c r="H330" s="49"/>
      <c r="I330" s="50"/>
      <c r="J330" s="49"/>
      <c r="K330" s="50"/>
      <c r="L330" s="21">
        <f t="shared" si="114"/>
        <v>0</v>
      </c>
      <c r="M330" s="22">
        <f t="shared" si="108"/>
        <v>0</v>
      </c>
      <c r="N330" s="98"/>
      <c r="O330" s="101" t="str">
        <f t="shared" ca="1" si="109"/>
        <v/>
      </c>
      <c r="P330" s="41" t="str">
        <f t="shared" si="107"/>
        <v xml:space="preserve"> </v>
      </c>
      <c r="Q330" s="41" t="str">
        <f>IF(MONTH(G331)-MONTH(G330)&lt;&gt;0,SUBTOTAL(109,$P$14:$P$3665)," ")</f>
        <v xml:space="preserve"> </v>
      </c>
      <c r="R330" s="108">
        <f t="shared" ca="1" si="115"/>
        <v>0</v>
      </c>
      <c r="S330" s="25">
        <f t="shared" ca="1" si="116"/>
        <v>0</v>
      </c>
      <c r="T330" s="108">
        <f t="shared" ca="1" si="117"/>
        <v>0</v>
      </c>
      <c r="U330" s="163">
        <f t="shared" ca="1" si="118"/>
        <v>0</v>
      </c>
      <c r="V330" s="25">
        <f t="shared" ca="1" si="119"/>
        <v>0</v>
      </c>
      <c r="W330" s="25">
        <f t="shared" ca="1" si="120"/>
        <v>0</v>
      </c>
      <c r="X330" s="108">
        <f t="shared" ca="1" si="121"/>
        <v>0</v>
      </c>
      <c r="Y330" s="108">
        <f t="shared" ca="1" si="122"/>
        <v>0</v>
      </c>
      <c r="Z330" s="108">
        <f t="shared" ca="1" si="123"/>
        <v>0</v>
      </c>
      <c r="AA330" s="108">
        <f t="shared" ca="1" si="124"/>
        <v>0</v>
      </c>
      <c r="AB330" s="108">
        <f t="shared" ca="1" si="125"/>
        <v>0</v>
      </c>
      <c r="AC330" s="25">
        <f t="shared" ca="1" si="126"/>
        <v>0</v>
      </c>
    </row>
    <row r="331" spans="1:29" ht="14.1" hidden="1" customHeight="1" thickBot="1" x14ac:dyDescent="0.25">
      <c r="A331" s="3">
        <f t="shared" si="110"/>
        <v>2021</v>
      </c>
      <c r="B331" s="3" t="str">
        <f t="shared" si="127"/>
        <v>11 listopad</v>
      </c>
      <c r="C331" s="4" t="str">
        <f t="shared" si="111"/>
        <v>listopad</v>
      </c>
      <c r="D331" s="10">
        <f t="shared" ca="1" si="112"/>
        <v>0</v>
      </c>
      <c r="E331" s="10" t="str">
        <f t="shared" si="113"/>
        <v>neděle</v>
      </c>
      <c r="F331" s="42" t="str">
        <f ca="1">IF(COUNTIF(List1!$U$4:$AF$16,$G331),"Svátek",TEXT($G331,"dddd"))</f>
        <v>neděle</v>
      </c>
      <c r="G331" s="19">
        <v>44514</v>
      </c>
      <c r="H331" s="49"/>
      <c r="I331" s="50"/>
      <c r="J331" s="49"/>
      <c r="K331" s="50"/>
      <c r="L331" s="21">
        <f t="shared" si="114"/>
        <v>0</v>
      </c>
      <c r="M331" s="22">
        <f t="shared" si="108"/>
        <v>0</v>
      </c>
      <c r="N331" s="98"/>
      <c r="O331" s="101" t="str">
        <f t="shared" ca="1" si="109"/>
        <v/>
      </c>
      <c r="P331" s="41">
        <f t="shared" si="107"/>
        <v>0</v>
      </c>
      <c r="Q331" s="41" t="str">
        <f>IF(MONTH(G332)-MONTH(G331)&lt;&gt;0,SUBTOTAL(109,$P$14:$P$3665)," ")</f>
        <v xml:space="preserve"> </v>
      </c>
      <c r="R331" s="108">
        <f t="shared" ca="1" si="115"/>
        <v>0</v>
      </c>
      <c r="S331" s="25">
        <f t="shared" ca="1" si="116"/>
        <v>0</v>
      </c>
      <c r="T331" s="108">
        <f t="shared" ca="1" si="117"/>
        <v>0</v>
      </c>
      <c r="U331" s="163">
        <f t="shared" ca="1" si="118"/>
        <v>0</v>
      </c>
      <c r="V331" s="25">
        <f t="shared" ca="1" si="119"/>
        <v>0</v>
      </c>
      <c r="W331" s="25">
        <f t="shared" ca="1" si="120"/>
        <v>0</v>
      </c>
      <c r="X331" s="108">
        <f t="shared" ca="1" si="121"/>
        <v>0</v>
      </c>
      <c r="Y331" s="108">
        <f t="shared" ca="1" si="122"/>
        <v>0</v>
      </c>
      <c r="Z331" s="108">
        <f t="shared" ca="1" si="123"/>
        <v>0</v>
      </c>
      <c r="AA331" s="108">
        <f t="shared" ca="1" si="124"/>
        <v>0</v>
      </c>
      <c r="AB331" s="108">
        <f t="shared" ca="1" si="125"/>
        <v>0</v>
      </c>
      <c r="AC331" s="25">
        <f t="shared" ca="1" si="126"/>
        <v>0</v>
      </c>
    </row>
    <row r="332" spans="1:29" ht="14.1" hidden="1" customHeight="1" thickBot="1" x14ac:dyDescent="0.25">
      <c r="A332" s="3">
        <f t="shared" si="110"/>
        <v>2021</v>
      </c>
      <c r="B332" s="3" t="str">
        <f t="shared" si="127"/>
        <v>11 listopad</v>
      </c>
      <c r="C332" s="4" t="str">
        <f t="shared" si="111"/>
        <v>listopad</v>
      </c>
      <c r="D332" s="10">
        <f t="shared" ca="1" si="112"/>
        <v>0</v>
      </c>
      <c r="E332" s="10" t="str">
        <f t="shared" si="113"/>
        <v>pondělí</v>
      </c>
      <c r="F332" s="42" t="str">
        <f ca="1">IF(COUNTIF(List1!$U$4:$AF$16,$G332),"Svátek",TEXT($G332,"dddd"))</f>
        <v>pondělí</v>
      </c>
      <c r="G332" s="19">
        <v>44515</v>
      </c>
      <c r="H332" s="49"/>
      <c r="I332" s="50"/>
      <c r="J332" s="49"/>
      <c r="K332" s="50"/>
      <c r="L332" s="21">
        <f t="shared" si="114"/>
        <v>0</v>
      </c>
      <c r="M332" s="22">
        <f t="shared" si="108"/>
        <v>0</v>
      </c>
      <c r="N332" s="98"/>
      <c r="O332" s="101" t="str">
        <f t="shared" ca="1" si="109"/>
        <v/>
      </c>
      <c r="P332" s="41" t="str">
        <f t="shared" si="107"/>
        <v xml:space="preserve"> </v>
      </c>
      <c r="Q332" s="41" t="str">
        <f>IF(MONTH(G333)-MONTH(G332)&lt;&gt;0,SUBTOTAL(109,$P$14:$P$3665)," ")</f>
        <v xml:space="preserve"> </v>
      </c>
      <c r="R332" s="108">
        <f t="shared" ca="1" si="115"/>
        <v>0</v>
      </c>
      <c r="S332" s="25">
        <f t="shared" ca="1" si="116"/>
        <v>0</v>
      </c>
      <c r="T332" s="108">
        <f t="shared" ca="1" si="117"/>
        <v>0</v>
      </c>
      <c r="U332" s="163">
        <f t="shared" ca="1" si="118"/>
        <v>0</v>
      </c>
      <c r="V332" s="25">
        <f t="shared" ca="1" si="119"/>
        <v>0</v>
      </c>
      <c r="W332" s="25">
        <f t="shared" ca="1" si="120"/>
        <v>0</v>
      </c>
      <c r="X332" s="108">
        <f t="shared" ca="1" si="121"/>
        <v>0</v>
      </c>
      <c r="Y332" s="108">
        <f t="shared" ca="1" si="122"/>
        <v>0</v>
      </c>
      <c r="Z332" s="108">
        <f t="shared" ca="1" si="123"/>
        <v>0</v>
      </c>
      <c r="AA332" s="108">
        <f t="shared" ca="1" si="124"/>
        <v>0</v>
      </c>
      <c r="AB332" s="108">
        <f t="shared" ca="1" si="125"/>
        <v>0</v>
      </c>
      <c r="AC332" s="25">
        <f t="shared" ca="1" si="126"/>
        <v>0</v>
      </c>
    </row>
    <row r="333" spans="1:29" ht="14.1" hidden="1" customHeight="1" thickBot="1" x14ac:dyDescent="0.25">
      <c r="A333" s="3">
        <f t="shared" si="110"/>
        <v>2021</v>
      </c>
      <c r="B333" s="3" t="str">
        <f t="shared" si="127"/>
        <v>11 listopad</v>
      </c>
      <c r="C333" s="4" t="str">
        <f t="shared" si="111"/>
        <v>listopad</v>
      </c>
      <c r="D333" s="10">
        <f t="shared" ca="1" si="112"/>
        <v>0</v>
      </c>
      <c r="E333" s="10" t="str">
        <f t="shared" si="113"/>
        <v>úterý</v>
      </c>
      <c r="F333" s="42" t="str">
        <f ca="1">IF(COUNTIF(List1!$U$4:$AF$16,$G333),"Svátek",TEXT($G333,"dddd"))</f>
        <v>úterý</v>
      </c>
      <c r="G333" s="19">
        <v>44516</v>
      </c>
      <c r="H333" s="49"/>
      <c r="I333" s="50"/>
      <c r="J333" s="49"/>
      <c r="K333" s="50"/>
      <c r="L333" s="21">
        <f t="shared" si="114"/>
        <v>0</v>
      </c>
      <c r="M333" s="22">
        <f t="shared" si="108"/>
        <v>0</v>
      </c>
      <c r="N333" s="98"/>
      <c r="O333" s="101" t="str">
        <f t="shared" ca="1" si="109"/>
        <v/>
      </c>
      <c r="P333" s="41" t="str">
        <f t="shared" si="107"/>
        <v xml:space="preserve"> </v>
      </c>
      <c r="Q333" s="41" t="str">
        <f>IF(MONTH(G334)-MONTH(G333)&lt;&gt;0,SUBTOTAL(109,$P$14:$P$3665)," ")</f>
        <v xml:space="preserve"> </v>
      </c>
      <c r="R333" s="108">
        <f t="shared" ca="1" si="115"/>
        <v>0</v>
      </c>
      <c r="S333" s="25">
        <f t="shared" ca="1" si="116"/>
        <v>0</v>
      </c>
      <c r="T333" s="108">
        <f t="shared" ca="1" si="117"/>
        <v>0</v>
      </c>
      <c r="U333" s="163">
        <f t="shared" ca="1" si="118"/>
        <v>0</v>
      </c>
      <c r="V333" s="25">
        <f t="shared" ca="1" si="119"/>
        <v>0</v>
      </c>
      <c r="W333" s="25">
        <f t="shared" ca="1" si="120"/>
        <v>0</v>
      </c>
      <c r="X333" s="108">
        <f t="shared" ca="1" si="121"/>
        <v>0</v>
      </c>
      <c r="Y333" s="108">
        <f t="shared" ca="1" si="122"/>
        <v>0</v>
      </c>
      <c r="Z333" s="108">
        <f t="shared" ca="1" si="123"/>
        <v>0</v>
      </c>
      <c r="AA333" s="108">
        <f t="shared" ca="1" si="124"/>
        <v>0</v>
      </c>
      <c r="AB333" s="108">
        <f t="shared" ca="1" si="125"/>
        <v>0</v>
      </c>
      <c r="AC333" s="25">
        <f t="shared" ca="1" si="126"/>
        <v>0</v>
      </c>
    </row>
    <row r="334" spans="1:29" ht="14.1" hidden="1" customHeight="1" thickBot="1" x14ac:dyDescent="0.25">
      <c r="A334" s="3">
        <f t="shared" si="110"/>
        <v>2021</v>
      </c>
      <c r="B334" s="3" t="str">
        <f t="shared" si="127"/>
        <v>11 listopad</v>
      </c>
      <c r="C334" s="4" t="str">
        <f t="shared" si="111"/>
        <v>listopad</v>
      </c>
      <c r="D334" s="10">
        <f t="shared" ca="1" si="112"/>
        <v>1</v>
      </c>
      <c r="E334" s="10" t="str">
        <f t="shared" si="113"/>
        <v>středa</v>
      </c>
      <c r="F334" s="42" t="str">
        <f ca="1">IF(COUNTIF(List1!$U$4:$AF$16,$G334),"Svátek",TEXT($G334,"dddd"))</f>
        <v>Svátek</v>
      </c>
      <c r="G334" s="19">
        <v>44517</v>
      </c>
      <c r="H334" s="49"/>
      <c r="I334" s="50"/>
      <c r="J334" s="49"/>
      <c r="K334" s="50"/>
      <c r="L334" s="21">
        <f t="shared" si="114"/>
        <v>0</v>
      </c>
      <c r="M334" s="22">
        <f t="shared" si="108"/>
        <v>0</v>
      </c>
      <c r="N334" s="98"/>
      <c r="O334" s="101" t="str">
        <f t="shared" ca="1" si="109"/>
        <v>Svátek</v>
      </c>
      <c r="P334" s="41" t="str">
        <f t="shared" si="107"/>
        <v xml:space="preserve"> </v>
      </c>
      <c r="Q334" s="41" t="str">
        <f>IF(MONTH(G335)-MONTH(G334)&lt;&gt;0,SUBTOTAL(109,$P$14:$P$3665)," ")</f>
        <v xml:space="preserve"> </v>
      </c>
      <c r="R334" s="108">
        <f t="shared" ca="1" si="115"/>
        <v>0</v>
      </c>
      <c r="S334" s="25">
        <f t="shared" ca="1" si="116"/>
        <v>1</v>
      </c>
      <c r="T334" s="108">
        <f t="shared" ca="1" si="117"/>
        <v>0</v>
      </c>
      <c r="U334" s="163">
        <f t="shared" ca="1" si="118"/>
        <v>0</v>
      </c>
      <c r="V334" s="25">
        <f t="shared" ca="1" si="119"/>
        <v>0</v>
      </c>
      <c r="W334" s="25">
        <f t="shared" ca="1" si="120"/>
        <v>0</v>
      </c>
      <c r="X334" s="108">
        <f t="shared" ca="1" si="121"/>
        <v>0</v>
      </c>
      <c r="Y334" s="108">
        <f t="shared" ca="1" si="122"/>
        <v>0</v>
      </c>
      <c r="Z334" s="108">
        <f t="shared" ca="1" si="123"/>
        <v>0</v>
      </c>
      <c r="AA334" s="108">
        <f t="shared" ca="1" si="124"/>
        <v>0</v>
      </c>
      <c r="AB334" s="108">
        <f t="shared" ca="1" si="125"/>
        <v>0</v>
      </c>
      <c r="AC334" s="25">
        <f t="shared" ca="1" si="126"/>
        <v>1</v>
      </c>
    </row>
    <row r="335" spans="1:29" ht="14.1" hidden="1" customHeight="1" thickBot="1" x14ac:dyDescent="0.25">
      <c r="A335" s="3">
        <f t="shared" si="110"/>
        <v>2021</v>
      </c>
      <c r="B335" s="3" t="str">
        <f t="shared" si="127"/>
        <v>11 listopad</v>
      </c>
      <c r="C335" s="4" t="str">
        <f t="shared" si="111"/>
        <v>listopad</v>
      </c>
      <c r="D335" s="10">
        <f t="shared" ca="1" si="112"/>
        <v>0</v>
      </c>
      <c r="E335" s="10" t="str">
        <f t="shared" si="113"/>
        <v>čtvrtek</v>
      </c>
      <c r="F335" s="42" t="str">
        <f ca="1">IF(COUNTIF(List1!$U$4:$AF$16,$G335),"Svátek",TEXT($G335,"dddd"))</f>
        <v>čtvrtek</v>
      </c>
      <c r="G335" s="19">
        <v>44518</v>
      </c>
      <c r="H335" s="49"/>
      <c r="I335" s="50"/>
      <c r="J335" s="49"/>
      <c r="K335" s="50"/>
      <c r="L335" s="21">
        <f t="shared" si="114"/>
        <v>0</v>
      </c>
      <c r="M335" s="22">
        <f t="shared" si="108"/>
        <v>0</v>
      </c>
      <c r="N335" s="98"/>
      <c r="O335" s="101" t="str">
        <f t="shared" ca="1" si="109"/>
        <v/>
      </c>
      <c r="P335" s="41" t="str">
        <f t="shared" si="107"/>
        <v xml:space="preserve"> </v>
      </c>
      <c r="Q335" s="41" t="str">
        <f>IF(MONTH(G336)-MONTH(G335)&lt;&gt;0,SUBTOTAL(109,$P$14:$P$3665)," ")</f>
        <v xml:space="preserve"> </v>
      </c>
      <c r="R335" s="108">
        <f t="shared" ca="1" si="115"/>
        <v>0</v>
      </c>
      <c r="S335" s="25">
        <f t="shared" ca="1" si="116"/>
        <v>0</v>
      </c>
      <c r="T335" s="108">
        <f t="shared" ca="1" si="117"/>
        <v>0</v>
      </c>
      <c r="U335" s="163">
        <f t="shared" ca="1" si="118"/>
        <v>0</v>
      </c>
      <c r="V335" s="25">
        <f t="shared" ca="1" si="119"/>
        <v>0</v>
      </c>
      <c r="W335" s="25">
        <f t="shared" ca="1" si="120"/>
        <v>0</v>
      </c>
      <c r="X335" s="108">
        <f t="shared" ca="1" si="121"/>
        <v>0</v>
      </c>
      <c r="Y335" s="108">
        <f t="shared" ca="1" si="122"/>
        <v>0</v>
      </c>
      <c r="Z335" s="108">
        <f t="shared" ca="1" si="123"/>
        <v>0</v>
      </c>
      <c r="AA335" s="108">
        <f t="shared" ca="1" si="124"/>
        <v>0</v>
      </c>
      <c r="AB335" s="108">
        <f t="shared" ca="1" si="125"/>
        <v>0</v>
      </c>
      <c r="AC335" s="25">
        <f t="shared" ca="1" si="126"/>
        <v>0</v>
      </c>
    </row>
    <row r="336" spans="1:29" ht="14.1" hidden="1" customHeight="1" thickBot="1" x14ac:dyDescent="0.25">
      <c r="A336" s="3">
        <f t="shared" si="110"/>
        <v>2021</v>
      </c>
      <c r="B336" s="3" t="str">
        <f t="shared" si="127"/>
        <v>11 listopad</v>
      </c>
      <c r="C336" s="4" t="str">
        <f t="shared" si="111"/>
        <v>listopad</v>
      </c>
      <c r="D336" s="10">
        <f t="shared" ca="1" si="112"/>
        <v>0</v>
      </c>
      <c r="E336" s="10" t="str">
        <f t="shared" si="113"/>
        <v>pátek</v>
      </c>
      <c r="F336" s="42" t="str">
        <f ca="1">IF(COUNTIF(List1!$U$4:$AF$16,$G336),"Svátek",TEXT($G336,"dddd"))</f>
        <v>pátek</v>
      </c>
      <c r="G336" s="19">
        <v>44519</v>
      </c>
      <c r="H336" s="49"/>
      <c r="I336" s="50"/>
      <c r="J336" s="49"/>
      <c r="K336" s="50"/>
      <c r="L336" s="21">
        <f t="shared" si="114"/>
        <v>0</v>
      </c>
      <c r="M336" s="22">
        <f t="shared" si="108"/>
        <v>0</v>
      </c>
      <c r="N336" s="98"/>
      <c r="O336" s="101" t="str">
        <f t="shared" ca="1" si="109"/>
        <v/>
      </c>
      <c r="P336" s="41" t="str">
        <f t="shared" si="107"/>
        <v xml:space="preserve"> </v>
      </c>
      <c r="Q336" s="41" t="str">
        <f>IF(MONTH(G337)-MONTH(G336)&lt;&gt;0,SUBTOTAL(109,$P$14:$P$3665)," ")</f>
        <v xml:space="preserve"> </v>
      </c>
      <c r="R336" s="108">
        <f t="shared" ca="1" si="115"/>
        <v>0</v>
      </c>
      <c r="S336" s="25">
        <f t="shared" ca="1" si="116"/>
        <v>0</v>
      </c>
      <c r="T336" s="108">
        <f t="shared" ca="1" si="117"/>
        <v>0</v>
      </c>
      <c r="U336" s="163">
        <f t="shared" ca="1" si="118"/>
        <v>0</v>
      </c>
      <c r="V336" s="25">
        <f t="shared" ca="1" si="119"/>
        <v>0</v>
      </c>
      <c r="W336" s="25">
        <f t="shared" ca="1" si="120"/>
        <v>0</v>
      </c>
      <c r="X336" s="108">
        <f t="shared" ca="1" si="121"/>
        <v>0</v>
      </c>
      <c r="Y336" s="108">
        <f t="shared" ca="1" si="122"/>
        <v>0</v>
      </c>
      <c r="Z336" s="108">
        <f t="shared" ca="1" si="123"/>
        <v>0</v>
      </c>
      <c r="AA336" s="108">
        <f t="shared" ca="1" si="124"/>
        <v>0</v>
      </c>
      <c r="AB336" s="108">
        <f t="shared" ca="1" si="125"/>
        <v>0</v>
      </c>
      <c r="AC336" s="25">
        <f t="shared" ca="1" si="126"/>
        <v>0</v>
      </c>
    </row>
    <row r="337" spans="1:29" ht="14.1" hidden="1" customHeight="1" thickBot="1" x14ac:dyDescent="0.25">
      <c r="A337" s="3">
        <f t="shared" si="110"/>
        <v>2021</v>
      </c>
      <c r="B337" s="3" t="str">
        <f t="shared" si="127"/>
        <v>11 listopad</v>
      </c>
      <c r="C337" s="4" t="str">
        <f t="shared" si="111"/>
        <v>listopad</v>
      </c>
      <c r="D337" s="10">
        <f t="shared" ca="1" si="112"/>
        <v>0</v>
      </c>
      <c r="E337" s="10" t="str">
        <f t="shared" si="113"/>
        <v>sobota</v>
      </c>
      <c r="F337" s="42" t="str">
        <f ca="1">IF(COUNTIF(List1!$U$4:$AF$16,$G337),"Svátek",TEXT($G337,"dddd"))</f>
        <v>sobota</v>
      </c>
      <c r="G337" s="19">
        <v>44520</v>
      </c>
      <c r="H337" s="49"/>
      <c r="I337" s="50"/>
      <c r="J337" s="49"/>
      <c r="K337" s="50"/>
      <c r="L337" s="21">
        <f t="shared" si="114"/>
        <v>0</v>
      </c>
      <c r="M337" s="22">
        <f t="shared" si="108"/>
        <v>0</v>
      </c>
      <c r="N337" s="98"/>
      <c r="O337" s="101" t="str">
        <f t="shared" ca="1" si="109"/>
        <v/>
      </c>
      <c r="P337" s="41" t="str">
        <f t="shared" si="107"/>
        <v xml:space="preserve"> </v>
      </c>
      <c r="Q337" s="41" t="str">
        <f>IF(MONTH(G338)-MONTH(G337)&lt;&gt;0,SUBTOTAL(109,$P$14:$P$3665)," ")</f>
        <v xml:space="preserve"> </v>
      </c>
      <c r="R337" s="108">
        <f t="shared" ca="1" si="115"/>
        <v>0</v>
      </c>
      <c r="S337" s="25">
        <f t="shared" ca="1" si="116"/>
        <v>0</v>
      </c>
      <c r="T337" s="108">
        <f t="shared" ca="1" si="117"/>
        <v>0</v>
      </c>
      <c r="U337" s="163">
        <f t="shared" ca="1" si="118"/>
        <v>0</v>
      </c>
      <c r="V337" s="25">
        <f t="shared" ca="1" si="119"/>
        <v>0</v>
      </c>
      <c r="W337" s="25">
        <f t="shared" ca="1" si="120"/>
        <v>0</v>
      </c>
      <c r="X337" s="108">
        <f t="shared" ca="1" si="121"/>
        <v>0</v>
      </c>
      <c r="Y337" s="108">
        <f t="shared" ca="1" si="122"/>
        <v>0</v>
      </c>
      <c r="Z337" s="108">
        <f t="shared" ca="1" si="123"/>
        <v>0</v>
      </c>
      <c r="AA337" s="108">
        <f t="shared" ca="1" si="124"/>
        <v>0</v>
      </c>
      <c r="AB337" s="108">
        <f t="shared" ca="1" si="125"/>
        <v>0</v>
      </c>
      <c r="AC337" s="25">
        <f t="shared" ca="1" si="126"/>
        <v>0</v>
      </c>
    </row>
    <row r="338" spans="1:29" ht="14.1" hidden="1" customHeight="1" thickBot="1" x14ac:dyDescent="0.25">
      <c r="A338" s="3">
        <f t="shared" si="110"/>
        <v>2021</v>
      </c>
      <c r="B338" s="3" t="str">
        <f t="shared" si="127"/>
        <v>11 listopad</v>
      </c>
      <c r="C338" s="4" t="str">
        <f t="shared" si="111"/>
        <v>listopad</v>
      </c>
      <c r="D338" s="10">
        <f t="shared" ca="1" si="112"/>
        <v>0</v>
      </c>
      <c r="E338" s="10" t="str">
        <f t="shared" si="113"/>
        <v>neděle</v>
      </c>
      <c r="F338" s="42" t="str">
        <f ca="1">IF(COUNTIF(List1!$U$4:$AF$16,$G338),"Svátek",TEXT($G338,"dddd"))</f>
        <v>neděle</v>
      </c>
      <c r="G338" s="19">
        <v>44521</v>
      </c>
      <c r="H338" s="49"/>
      <c r="I338" s="50"/>
      <c r="J338" s="49"/>
      <c r="K338" s="50"/>
      <c r="L338" s="21">
        <f t="shared" si="114"/>
        <v>0</v>
      </c>
      <c r="M338" s="22">
        <f t="shared" si="108"/>
        <v>0</v>
      </c>
      <c r="N338" s="98"/>
      <c r="O338" s="101" t="str">
        <f t="shared" ca="1" si="109"/>
        <v/>
      </c>
      <c r="P338" s="41">
        <f t="shared" si="107"/>
        <v>0</v>
      </c>
      <c r="Q338" s="41" t="str">
        <f>IF(MONTH(G339)-MONTH(G338)&lt;&gt;0,SUBTOTAL(109,$P$14:$P$3665)," ")</f>
        <v xml:space="preserve"> </v>
      </c>
      <c r="R338" s="108">
        <f t="shared" ca="1" si="115"/>
        <v>0</v>
      </c>
      <c r="S338" s="25">
        <f t="shared" ca="1" si="116"/>
        <v>0</v>
      </c>
      <c r="T338" s="108">
        <f t="shared" ca="1" si="117"/>
        <v>0</v>
      </c>
      <c r="U338" s="163">
        <f t="shared" ca="1" si="118"/>
        <v>0</v>
      </c>
      <c r="V338" s="25">
        <f t="shared" ca="1" si="119"/>
        <v>0</v>
      </c>
      <c r="W338" s="25">
        <f t="shared" ca="1" si="120"/>
        <v>0</v>
      </c>
      <c r="X338" s="108">
        <f t="shared" ca="1" si="121"/>
        <v>0</v>
      </c>
      <c r="Y338" s="108">
        <f t="shared" ca="1" si="122"/>
        <v>0</v>
      </c>
      <c r="Z338" s="108">
        <f t="shared" ca="1" si="123"/>
        <v>0</v>
      </c>
      <c r="AA338" s="108">
        <f t="shared" ca="1" si="124"/>
        <v>0</v>
      </c>
      <c r="AB338" s="108">
        <f t="shared" ca="1" si="125"/>
        <v>0</v>
      </c>
      <c r="AC338" s="25">
        <f t="shared" ca="1" si="126"/>
        <v>0</v>
      </c>
    </row>
    <row r="339" spans="1:29" ht="14.1" hidden="1" customHeight="1" thickBot="1" x14ac:dyDescent="0.25">
      <c r="A339" s="3">
        <f t="shared" si="110"/>
        <v>2021</v>
      </c>
      <c r="B339" s="3" t="str">
        <f t="shared" si="127"/>
        <v>11 listopad</v>
      </c>
      <c r="C339" s="4" t="str">
        <f t="shared" si="111"/>
        <v>listopad</v>
      </c>
      <c r="D339" s="10">
        <f t="shared" ca="1" si="112"/>
        <v>0</v>
      </c>
      <c r="E339" s="10" t="str">
        <f t="shared" si="113"/>
        <v>pondělí</v>
      </c>
      <c r="F339" s="42" t="str">
        <f ca="1">IF(COUNTIF(List1!$U$4:$AF$16,$G339),"Svátek",TEXT($G339,"dddd"))</f>
        <v>pondělí</v>
      </c>
      <c r="G339" s="19">
        <v>44522</v>
      </c>
      <c r="H339" s="49"/>
      <c r="I339" s="50"/>
      <c r="J339" s="49"/>
      <c r="K339" s="50"/>
      <c r="L339" s="21">
        <f t="shared" si="114"/>
        <v>0</v>
      </c>
      <c r="M339" s="22">
        <f t="shared" si="108"/>
        <v>0</v>
      </c>
      <c r="N339" s="98"/>
      <c r="O339" s="101" t="str">
        <f t="shared" ca="1" si="109"/>
        <v/>
      </c>
      <c r="P339" s="41" t="str">
        <f t="shared" si="107"/>
        <v xml:space="preserve"> </v>
      </c>
      <c r="Q339" s="41" t="str">
        <f>IF(MONTH(G340)-MONTH(G339)&lt;&gt;0,SUBTOTAL(109,$P$14:$P$3665)," ")</f>
        <v xml:space="preserve"> </v>
      </c>
      <c r="R339" s="108">
        <f t="shared" ca="1" si="115"/>
        <v>0</v>
      </c>
      <c r="S339" s="25">
        <f t="shared" ca="1" si="116"/>
        <v>0</v>
      </c>
      <c r="T339" s="108">
        <f t="shared" ca="1" si="117"/>
        <v>0</v>
      </c>
      <c r="U339" s="163">
        <f t="shared" ca="1" si="118"/>
        <v>0</v>
      </c>
      <c r="V339" s="25">
        <f t="shared" ca="1" si="119"/>
        <v>0</v>
      </c>
      <c r="W339" s="25">
        <f t="shared" ca="1" si="120"/>
        <v>0</v>
      </c>
      <c r="X339" s="108">
        <f t="shared" ca="1" si="121"/>
        <v>0</v>
      </c>
      <c r="Y339" s="108">
        <f t="shared" ca="1" si="122"/>
        <v>0</v>
      </c>
      <c r="Z339" s="108">
        <f t="shared" ca="1" si="123"/>
        <v>0</v>
      </c>
      <c r="AA339" s="108">
        <f t="shared" ca="1" si="124"/>
        <v>0</v>
      </c>
      <c r="AB339" s="108">
        <f t="shared" ca="1" si="125"/>
        <v>0</v>
      </c>
      <c r="AC339" s="25">
        <f t="shared" ca="1" si="126"/>
        <v>0</v>
      </c>
    </row>
    <row r="340" spans="1:29" ht="14.1" hidden="1" customHeight="1" thickBot="1" x14ac:dyDescent="0.25">
      <c r="A340" s="3">
        <f t="shared" si="110"/>
        <v>2021</v>
      </c>
      <c r="B340" s="3" t="str">
        <f t="shared" si="127"/>
        <v>11 listopad</v>
      </c>
      <c r="C340" s="4" t="str">
        <f t="shared" si="111"/>
        <v>listopad</v>
      </c>
      <c r="D340" s="10">
        <f t="shared" ca="1" si="112"/>
        <v>0</v>
      </c>
      <c r="E340" s="10" t="str">
        <f t="shared" si="113"/>
        <v>úterý</v>
      </c>
      <c r="F340" s="42" t="str">
        <f ca="1">IF(COUNTIF(List1!$U$4:$AF$16,$G340),"Svátek",TEXT($G340,"dddd"))</f>
        <v>úterý</v>
      </c>
      <c r="G340" s="19">
        <v>44523</v>
      </c>
      <c r="H340" s="49"/>
      <c r="I340" s="50"/>
      <c r="J340" s="49"/>
      <c r="K340" s="50"/>
      <c r="L340" s="21">
        <f t="shared" si="114"/>
        <v>0</v>
      </c>
      <c r="M340" s="22">
        <f t="shared" si="108"/>
        <v>0</v>
      </c>
      <c r="N340" s="98"/>
      <c r="O340" s="101" t="str">
        <f t="shared" ca="1" si="109"/>
        <v/>
      </c>
      <c r="P340" s="41" t="str">
        <f t="shared" si="107"/>
        <v xml:space="preserve"> </v>
      </c>
      <c r="Q340" s="41" t="str">
        <f>IF(MONTH(G341)-MONTH(G340)&lt;&gt;0,SUBTOTAL(109,$P$14:$P$3665)," ")</f>
        <v xml:space="preserve"> </v>
      </c>
      <c r="R340" s="108">
        <f t="shared" ca="1" si="115"/>
        <v>0</v>
      </c>
      <c r="S340" s="25">
        <f t="shared" ca="1" si="116"/>
        <v>0</v>
      </c>
      <c r="T340" s="108">
        <f t="shared" ca="1" si="117"/>
        <v>0</v>
      </c>
      <c r="U340" s="163">
        <f t="shared" ca="1" si="118"/>
        <v>0</v>
      </c>
      <c r="V340" s="25">
        <f t="shared" ca="1" si="119"/>
        <v>0</v>
      </c>
      <c r="W340" s="25">
        <f t="shared" ca="1" si="120"/>
        <v>0</v>
      </c>
      <c r="X340" s="108">
        <f t="shared" ca="1" si="121"/>
        <v>0</v>
      </c>
      <c r="Y340" s="108">
        <f t="shared" ca="1" si="122"/>
        <v>0</v>
      </c>
      <c r="Z340" s="108">
        <f t="shared" ca="1" si="123"/>
        <v>0</v>
      </c>
      <c r="AA340" s="108">
        <f t="shared" ca="1" si="124"/>
        <v>0</v>
      </c>
      <c r="AB340" s="108">
        <f t="shared" ca="1" si="125"/>
        <v>0</v>
      </c>
      <c r="AC340" s="25">
        <f t="shared" ca="1" si="126"/>
        <v>0</v>
      </c>
    </row>
    <row r="341" spans="1:29" ht="14.1" hidden="1" customHeight="1" thickBot="1" x14ac:dyDescent="0.25">
      <c r="A341" s="3">
        <f t="shared" si="110"/>
        <v>2021</v>
      </c>
      <c r="B341" s="3" t="str">
        <f t="shared" si="127"/>
        <v>11 listopad</v>
      </c>
      <c r="C341" s="4" t="str">
        <f t="shared" si="111"/>
        <v>listopad</v>
      </c>
      <c r="D341" s="10">
        <f t="shared" ca="1" si="112"/>
        <v>0</v>
      </c>
      <c r="E341" s="10" t="str">
        <f t="shared" si="113"/>
        <v>středa</v>
      </c>
      <c r="F341" s="42" t="str">
        <f ca="1">IF(COUNTIF(List1!$U$4:$AF$16,$G341),"Svátek",TEXT($G341,"dddd"))</f>
        <v>středa</v>
      </c>
      <c r="G341" s="19">
        <v>44524</v>
      </c>
      <c r="H341" s="49"/>
      <c r="I341" s="50"/>
      <c r="J341" s="49"/>
      <c r="K341" s="50"/>
      <c r="L341" s="21">
        <f t="shared" si="114"/>
        <v>0</v>
      </c>
      <c r="M341" s="22">
        <f t="shared" si="108"/>
        <v>0</v>
      </c>
      <c r="N341" s="98"/>
      <c r="O341" s="101" t="str">
        <f t="shared" ca="1" si="109"/>
        <v/>
      </c>
      <c r="P341" s="41" t="str">
        <f t="shared" si="107"/>
        <v xml:space="preserve"> </v>
      </c>
      <c r="Q341" s="41" t="str">
        <f>IF(MONTH(G342)-MONTH(G341)&lt;&gt;0,SUBTOTAL(109,$P$14:$P$3665)," ")</f>
        <v xml:space="preserve"> </v>
      </c>
      <c r="R341" s="108">
        <f t="shared" ca="1" si="115"/>
        <v>0</v>
      </c>
      <c r="S341" s="25">
        <f t="shared" ca="1" si="116"/>
        <v>0</v>
      </c>
      <c r="T341" s="108">
        <f t="shared" ca="1" si="117"/>
        <v>0</v>
      </c>
      <c r="U341" s="163">
        <f t="shared" ca="1" si="118"/>
        <v>0</v>
      </c>
      <c r="V341" s="25">
        <f t="shared" ca="1" si="119"/>
        <v>0</v>
      </c>
      <c r="W341" s="25">
        <f t="shared" ca="1" si="120"/>
        <v>0</v>
      </c>
      <c r="X341" s="108">
        <f t="shared" ca="1" si="121"/>
        <v>0</v>
      </c>
      <c r="Y341" s="108">
        <f t="shared" ca="1" si="122"/>
        <v>0</v>
      </c>
      <c r="Z341" s="108">
        <f t="shared" ca="1" si="123"/>
        <v>0</v>
      </c>
      <c r="AA341" s="108">
        <f t="shared" ca="1" si="124"/>
        <v>0</v>
      </c>
      <c r="AB341" s="108">
        <f t="shared" ca="1" si="125"/>
        <v>0</v>
      </c>
      <c r="AC341" s="25">
        <f t="shared" ca="1" si="126"/>
        <v>0</v>
      </c>
    </row>
    <row r="342" spans="1:29" ht="14.1" hidden="1" customHeight="1" thickBot="1" x14ac:dyDescent="0.25">
      <c r="A342" s="3">
        <f t="shared" si="110"/>
        <v>2021</v>
      </c>
      <c r="B342" s="3" t="str">
        <f t="shared" si="127"/>
        <v>11 listopad</v>
      </c>
      <c r="C342" s="4" t="str">
        <f t="shared" si="111"/>
        <v>listopad</v>
      </c>
      <c r="D342" s="10">
        <f t="shared" ca="1" si="112"/>
        <v>0</v>
      </c>
      <c r="E342" s="10" t="str">
        <f t="shared" si="113"/>
        <v>čtvrtek</v>
      </c>
      <c r="F342" s="42" t="str">
        <f ca="1">IF(COUNTIF(List1!$U$4:$AF$16,$G342),"Svátek",TEXT($G342,"dddd"))</f>
        <v>čtvrtek</v>
      </c>
      <c r="G342" s="19">
        <v>44525</v>
      </c>
      <c r="H342" s="49"/>
      <c r="I342" s="50"/>
      <c r="J342" s="49"/>
      <c r="K342" s="50"/>
      <c r="L342" s="21">
        <f t="shared" si="114"/>
        <v>0</v>
      </c>
      <c r="M342" s="22">
        <f t="shared" si="108"/>
        <v>0</v>
      </c>
      <c r="N342" s="98"/>
      <c r="O342" s="101" t="str">
        <f t="shared" ca="1" si="109"/>
        <v/>
      </c>
      <c r="P342" s="41" t="str">
        <f t="shared" si="107"/>
        <v xml:space="preserve"> </v>
      </c>
      <c r="Q342" s="41" t="str">
        <f>IF(MONTH(G343)-MONTH(G342)&lt;&gt;0,SUBTOTAL(109,$P$14:$P$3665)," ")</f>
        <v xml:space="preserve"> </v>
      </c>
      <c r="R342" s="108">
        <f t="shared" ca="1" si="115"/>
        <v>0</v>
      </c>
      <c r="S342" s="25">
        <f t="shared" ca="1" si="116"/>
        <v>0</v>
      </c>
      <c r="T342" s="108">
        <f t="shared" ca="1" si="117"/>
        <v>0</v>
      </c>
      <c r="U342" s="163">
        <f t="shared" ca="1" si="118"/>
        <v>0</v>
      </c>
      <c r="V342" s="25">
        <f t="shared" ca="1" si="119"/>
        <v>0</v>
      </c>
      <c r="W342" s="25">
        <f t="shared" ca="1" si="120"/>
        <v>0</v>
      </c>
      <c r="X342" s="108">
        <f t="shared" ca="1" si="121"/>
        <v>0</v>
      </c>
      <c r="Y342" s="108">
        <f t="shared" ca="1" si="122"/>
        <v>0</v>
      </c>
      <c r="Z342" s="108">
        <f t="shared" ca="1" si="123"/>
        <v>0</v>
      </c>
      <c r="AA342" s="108">
        <f t="shared" ca="1" si="124"/>
        <v>0</v>
      </c>
      <c r="AB342" s="108">
        <f t="shared" ca="1" si="125"/>
        <v>0</v>
      </c>
      <c r="AC342" s="25">
        <f t="shared" ca="1" si="126"/>
        <v>0</v>
      </c>
    </row>
    <row r="343" spans="1:29" ht="14.1" hidden="1" customHeight="1" thickBot="1" x14ac:dyDescent="0.25">
      <c r="A343" s="3">
        <f t="shared" si="110"/>
        <v>2021</v>
      </c>
      <c r="B343" s="3" t="str">
        <f t="shared" si="127"/>
        <v>11 listopad</v>
      </c>
      <c r="C343" s="4" t="str">
        <f t="shared" si="111"/>
        <v>listopad</v>
      </c>
      <c r="D343" s="10">
        <f t="shared" ca="1" si="112"/>
        <v>0</v>
      </c>
      <c r="E343" s="10" t="str">
        <f t="shared" si="113"/>
        <v>pátek</v>
      </c>
      <c r="F343" s="42" t="str">
        <f ca="1">IF(COUNTIF(List1!$U$4:$AF$16,$G343),"Svátek",TEXT($G343,"dddd"))</f>
        <v>pátek</v>
      </c>
      <c r="G343" s="19">
        <v>44526</v>
      </c>
      <c r="H343" s="49"/>
      <c r="I343" s="50"/>
      <c r="J343" s="49"/>
      <c r="K343" s="50"/>
      <c r="L343" s="21">
        <f t="shared" si="114"/>
        <v>0</v>
      </c>
      <c r="M343" s="22">
        <f t="shared" si="108"/>
        <v>0</v>
      </c>
      <c r="N343" s="98"/>
      <c r="O343" s="101" t="str">
        <f t="shared" ca="1" si="109"/>
        <v/>
      </c>
      <c r="P343" s="41" t="str">
        <f t="shared" si="107"/>
        <v xml:space="preserve"> </v>
      </c>
      <c r="Q343" s="41" t="str">
        <f>IF(MONTH(G344)-MONTH(G343)&lt;&gt;0,SUBTOTAL(109,$P$14:$P$3665)," ")</f>
        <v xml:space="preserve"> </v>
      </c>
      <c r="R343" s="108">
        <f t="shared" ca="1" si="115"/>
        <v>0</v>
      </c>
      <c r="S343" s="25">
        <f t="shared" ca="1" si="116"/>
        <v>0</v>
      </c>
      <c r="T343" s="108">
        <f t="shared" ca="1" si="117"/>
        <v>0</v>
      </c>
      <c r="U343" s="163">
        <f t="shared" ca="1" si="118"/>
        <v>0</v>
      </c>
      <c r="V343" s="25">
        <f t="shared" ca="1" si="119"/>
        <v>0</v>
      </c>
      <c r="W343" s="25">
        <f t="shared" ca="1" si="120"/>
        <v>0</v>
      </c>
      <c r="X343" s="108">
        <f t="shared" ca="1" si="121"/>
        <v>0</v>
      </c>
      <c r="Y343" s="108">
        <f t="shared" ca="1" si="122"/>
        <v>0</v>
      </c>
      <c r="Z343" s="108">
        <f t="shared" ca="1" si="123"/>
        <v>0</v>
      </c>
      <c r="AA343" s="108">
        <f t="shared" ca="1" si="124"/>
        <v>0</v>
      </c>
      <c r="AB343" s="108">
        <f t="shared" ca="1" si="125"/>
        <v>0</v>
      </c>
      <c r="AC343" s="25">
        <f t="shared" ca="1" si="126"/>
        <v>0</v>
      </c>
    </row>
    <row r="344" spans="1:29" ht="14.1" hidden="1" customHeight="1" thickBot="1" x14ac:dyDescent="0.25">
      <c r="A344" s="3">
        <f t="shared" si="110"/>
        <v>2021</v>
      </c>
      <c r="B344" s="3" t="str">
        <f t="shared" si="127"/>
        <v>11 listopad</v>
      </c>
      <c r="C344" s="4" t="str">
        <f t="shared" si="111"/>
        <v>listopad</v>
      </c>
      <c r="D344" s="10">
        <f t="shared" ca="1" si="112"/>
        <v>0</v>
      </c>
      <c r="E344" s="10" t="str">
        <f t="shared" si="113"/>
        <v>sobota</v>
      </c>
      <c r="F344" s="42" t="str">
        <f ca="1">IF(COUNTIF(List1!$U$4:$AF$16,$G344),"Svátek",TEXT($G344,"dddd"))</f>
        <v>sobota</v>
      </c>
      <c r="G344" s="19">
        <v>44527</v>
      </c>
      <c r="H344" s="49"/>
      <c r="I344" s="50"/>
      <c r="J344" s="49"/>
      <c r="K344" s="50"/>
      <c r="L344" s="21">
        <f t="shared" si="114"/>
        <v>0</v>
      </c>
      <c r="M344" s="22">
        <f t="shared" si="108"/>
        <v>0</v>
      </c>
      <c r="N344" s="98"/>
      <c r="O344" s="101" t="str">
        <f t="shared" ca="1" si="109"/>
        <v/>
      </c>
      <c r="P344" s="41" t="str">
        <f t="shared" si="107"/>
        <v xml:space="preserve"> </v>
      </c>
      <c r="Q344" s="41" t="str">
        <f>IF(MONTH(G345)-MONTH(G344)&lt;&gt;0,SUBTOTAL(109,$P$14:$P$3665)," ")</f>
        <v xml:space="preserve"> </v>
      </c>
      <c r="R344" s="108">
        <f t="shared" ca="1" si="115"/>
        <v>0</v>
      </c>
      <c r="S344" s="25">
        <f t="shared" ca="1" si="116"/>
        <v>0</v>
      </c>
      <c r="T344" s="108">
        <f t="shared" ca="1" si="117"/>
        <v>0</v>
      </c>
      <c r="U344" s="163">
        <f t="shared" ca="1" si="118"/>
        <v>0</v>
      </c>
      <c r="V344" s="25">
        <f t="shared" ca="1" si="119"/>
        <v>0</v>
      </c>
      <c r="W344" s="25">
        <f t="shared" ca="1" si="120"/>
        <v>0</v>
      </c>
      <c r="X344" s="108">
        <f t="shared" ca="1" si="121"/>
        <v>0</v>
      </c>
      <c r="Y344" s="108">
        <f t="shared" ca="1" si="122"/>
        <v>0</v>
      </c>
      <c r="Z344" s="108">
        <f t="shared" ca="1" si="123"/>
        <v>0</v>
      </c>
      <c r="AA344" s="108">
        <f t="shared" ca="1" si="124"/>
        <v>0</v>
      </c>
      <c r="AB344" s="108">
        <f t="shared" ca="1" si="125"/>
        <v>0</v>
      </c>
      <c r="AC344" s="25">
        <f t="shared" ca="1" si="126"/>
        <v>0</v>
      </c>
    </row>
    <row r="345" spans="1:29" ht="14.1" hidden="1" customHeight="1" thickBot="1" x14ac:dyDescent="0.25">
      <c r="A345" s="3">
        <f t="shared" si="110"/>
        <v>2021</v>
      </c>
      <c r="B345" s="3" t="str">
        <f t="shared" si="127"/>
        <v>11 listopad</v>
      </c>
      <c r="C345" s="4" t="str">
        <f t="shared" si="111"/>
        <v>listopad</v>
      </c>
      <c r="D345" s="10">
        <f t="shared" ca="1" si="112"/>
        <v>0</v>
      </c>
      <c r="E345" s="10" t="str">
        <f t="shared" si="113"/>
        <v>neděle</v>
      </c>
      <c r="F345" s="42" t="str">
        <f ca="1">IF(COUNTIF(List1!$U$4:$AF$16,$G345),"Svátek",TEXT($G345,"dddd"))</f>
        <v>neděle</v>
      </c>
      <c r="G345" s="19">
        <v>44528</v>
      </c>
      <c r="H345" s="49"/>
      <c r="I345" s="50"/>
      <c r="J345" s="49"/>
      <c r="K345" s="50"/>
      <c r="L345" s="21">
        <f t="shared" si="114"/>
        <v>0</v>
      </c>
      <c r="M345" s="22">
        <f t="shared" si="108"/>
        <v>0</v>
      </c>
      <c r="N345" s="98"/>
      <c r="O345" s="101" t="str">
        <f t="shared" ca="1" si="109"/>
        <v/>
      </c>
      <c r="P345" s="41">
        <f t="shared" si="107"/>
        <v>0</v>
      </c>
      <c r="Q345" s="41" t="str">
        <f>IF(MONTH(G346)-MONTH(G345)&lt;&gt;0,SUBTOTAL(109,$P$14:$P$3665)," ")</f>
        <v xml:space="preserve"> </v>
      </c>
      <c r="R345" s="108">
        <f t="shared" ca="1" si="115"/>
        <v>0</v>
      </c>
      <c r="S345" s="25">
        <f t="shared" ca="1" si="116"/>
        <v>0</v>
      </c>
      <c r="T345" s="108">
        <f t="shared" ca="1" si="117"/>
        <v>0</v>
      </c>
      <c r="U345" s="163">
        <f t="shared" ca="1" si="118"/>
        <v>0</v>
      </c>
      <c r="V345" s="25">
        <f t="shared" ca="1" si="119"/>
        <v>0</v>
      </c>
      <c r="W345" s="25">
        <f t="shared" ca="1" si="120"/>
        <v>0</v>
      </c>
      <c r="X345" s="108">
        <f t="shared" ca="1" si="121"/>
        <v>0</v>
      </c>
      <c r="Y345" s="108">
        <f t="shared" ca="1" si="122"/>
        <v>0</v>
      </c>
      <c r="Z345" s="108">
        <f t="shared" ca="1" si="123"/>
        <v>0</v>
      </c>
      <c r="AA345" s="108">
        <f t="shared" ca="1" si="124"/>
        <v>0</v>
      </c>
      <c r="AB345" s="108">
        <f t="shared" ca="1" si="125"/>
        <v>0</v>
      </c>
      <c r="AC345" s="25">
        <f t="shared" ca="1" si="126"/>
        <v>0</v>
      </c>
    </row>
    <row r="346" spans="1:29" ht="14.1" hidden="1" customHeight="1" thickBot="1" x14ac:dyDescent="0.25">
      <c r="A346" s="3">
        <f t="shared" si="110"/>
        <v>2021</v>
      </c>
      <c r="B346" s="3" t="str">
        <f t="shared" si="127"/>
        <v>11 listopad</v>
      </c>
      <c r="C346" s="4" t="str">
        <f t="shared" si="111"/>
        <v>listopad</v>
      </c>
      <c r="D346" s="10">
        <f t="shared" ca="1" si="112"/>
        <v>0</v>
      </c>
      <c r="E346" s="10" t="str">
        <f t="shared" si="113"/>
        <v>pondělí</v>
      </c>
      <c r="F346" s="42" t="str">
        <f ca="1">IF(COUNTIF(List1!$U$4:$AF$16,$G346),"Svátek",TEXT($G346,"dddd"))</f>
        <v>pondělí</v>
      </c>
      <c r="G346" s="19">
        <v>44529</v>
      </c>
      <c r="H346" s="49"/>
      <c r="I346" s="50"/>
      <c r="J346" s="49"/>
      <c r="K346" s="50"/>
      <c r="L346" s="21">
        <f t="shared" si="114"/>
        <v>0</v>
      </c>
      <c r="M346" s="22">
        <f t="shared" si="108"/>
        <v>0</v>
      </c>
      <c r="N346" s="98"/>
      <c r="O346" s="101" t="str">
        <f t="shared" ca="1" si="109"/>
        <v/>
      </c>
      <c r="P346" s="41" t="str">
        <f t="shared" si="107"/>
        <v xml:space="preserve"> </v>
      </c>
      <c r="Q346" s="41" t="str">
        <f>IF(MONTH(G347)-MONTH(G346)&lt;&gt;0,SUBTOTAL(109,$P$14:$P$3665)," ")</f>
        <v xml:space="preserve"> </v>
      </c>
      <c r="R346" s="108">
        <f t="shared" ca="1" si="115"/>
        <v>0</v>
      </c>
      <c r="S346" s="25">
        <f t="shared" ca="1" si="116"/>
        <v>0</v>
      </c>
      <c r="T346" s="108">
        <f t="shared" ca="1" si="117"/>
        <v>0</v>
      </c>
      <c r="U346" s="163">
        <f t="shared" ca="1" si="118"/>
        <v>0</v>
      </c>
      <c r="V346" s="25">
        <f t="shared" ca="1" si="119"/>
        <v>0</v>
      </c>
      <c r="W346" s="25">
        <f t="shared" ca="1" si="120"/>
        <v>0</v>
      </c>
      <c r="X346" s="108">
        <f t="shared" ca="1" si="121"/>
        <v>0</v>
      </c>
      <c r="Y346" s="108">
        <f t="shared" ca="1" si="122"/>
        <v>0</v>
      </c>
      <c r="Z346" s="108">
        <f t="shared" ca="1" si="123"/>
        <v>0</v>
      </c>
      <c r="AA346" s="108">
        <f t="shared" ca="1" si="124"/>
        <v>0</v>
      </c>
      <c r="AB346" s="108">
        <f t="shared" ca="1" si="125"/>
        <v>0</v>
      </c>
      <c r="AC346" s="25">
        <f t="shared" ca="1" si="126"/>
        <v>0</v>
      </c>
    </row>
    <row r="347" spans="1:29" ht="14.1" hidden="1" customHeight="1" thickBot="1" x14ac:dyDescent="0.25">
      <c r="A347" s="3">
        <f t="shared" si="110"/>
        <v>2021</v>
      </c>
      <c r="B347" s="3" t="str">
        <f t="shared" si="127"/>
        <v>11 listopad</v>
      </c>
      <c r="C347" s="4" t="str">
        <f t="shared" si="111"/>
        <v>listopad</v>
      </c>
      <c r="D347" s="10">
        <f t="shared" ca="1" si="112"/>
        <v>0</v>
      </c>
      <c r="E347" s="10" t="str">
        <f t="shared" si="113"/>
        <v>úterý</v>
      </c>
      <c r="F347" s="42" t="str">
        <f ca="1">IF(COUNTIF(List1!$U$4:$AF$16,$G347),"Svátek",TEXT($G347,"dddd"))</f>
        <v>úterý</v>
      </c>
      <c r="G347" s="19">
        <v>44530</v>
      </c>
      <c r="H347" s="49"/>
      <c r="I347" s="50"/>
      <c r="J347" s="49"/>
      <c r="K347" s="50"/>
      <c r="L347" s="21">
        <f t="shared" si="114"/>
        <v>0</v>
      </c>
      <c r="M347" s="22">
        <f t="shared" si="108"/>
        <v>0</v>
      </c>
      <c r="N347" s="98"/>
      <c r="O347" s="101" t="str">
        <f t="shared" ca="1" si="109"/>
        <v/>
      </c>
      <c r="P347" s="41">
        <f t="shared" ref="P347:P410" si="128">IF(OR(TEXT($G347,"dddd")="neděle",TEXT($G438,"dddd")="Sunday"),IF(DAY(G347)&gt;=7,SUM(L341:L347),IF(DAY(G347)=6,SUM(L342:L347),IF(DAY(G347)=5,SUM(L343:L347),IF(DAY(G347)=4,SUM(L344:L347),IF(DAY(G347)=3,SUM(L345:L347),IF(DAY(G347)=2,SUM(L346:L347),IF(DAY(G347)=1,SUM(L347:L347)," "))))))),IF(MONTH(G348)-MONTH(G347)&lt;&gt;0,IF(TEXT($G347,"dddd")="sobota",SUM(L342:L347),IF(TEXT($G347,"dddd")="pátek",SUM(L343:L347),IF(TEXT($G347,"dddd")="čtvrtek",SUM(L344:L347),IF(TEXT($G347,"dddd")="středa",SUM(L345:L347),IF(TEXT($G347,"dddd")="úterý",SUM(L346:L347),IF(TEXT($G347,"dddd")="pondělí",SUM(L347)," "))))))," "))</f>
        <v>0</v>
      </c>
      <c r="Q347" s="41">
        <f>IF(MONTH(G348)-MONTH(G347)&lt;&gt;0,SUBTOTAL(109,$P$14:$P$3665)," ")</f>
        <v>0</v>
      </c>
      <c r="R347" s="108">
        <f t="shared" ca="1" si="115"/>
        <v>0</v>
      </c>
      <c r="S347" s="25">
        <f t="shared" ca="1" si="116"/>
        <v>0</v>
      </c>
      <c r="T347" s="108">
        <f t="shared" ca="1" si="117"/>
        <v>0</v>
      </c>
      <c r="U347" s="163">
        <f t="shared" ca="1" si="118"/>
        <v>0</v>
      </c>
      <c r="V347" s="25">
        <f t="shared" ca="1" si="119"/>
        <v>0</v>
      </c>
      <c r="W347" s="25">
        <f t="shared" ca="1" si="120"/>
        <v>0</v>
      </c>
      <c r="X347" s="108">
        <f t="shared" ca="1" si="121"/>
        <v>0</v>
      </c>
      <c r="Y347" s="108">
        <f t="shared" ca="1" si="122"/>
        <v>0</v>
      </c>
      <c r="Z347" s="108">
        <f t="shared" ca="1" si="123"/>
        <v>0</v>
      </c>
      <c r="AA347" s="108">
        <f t="shared" ca="1" si="124"/>
        <v>0</v>
      </c>
      <c r="AB347" s="108">
        <f t="shared" ca="1" si="125"/>
        <v>0</v>
      </c>
      <c r="AC347" s="25">
        <f t="shared" ca="1" si="126"/>
        <v>0</v>
      </c>
    </row>
    <row r="348" spans="1:29" ht="14.1" hidden="1" customHeight="1" thickBot="1" x14ac:dyDescent="0.25">
      <c r="A348" s="3">
        <f t="shared" si="110"/>
        <v>2021</v>
      </c>
      <c r="B348" s="3" t="str">
        <f t="shared" si="127"/>
        <v>12 prosinec</v>
      </c>
      <c r="C348" s="4" t="str">
        <f t="shared" si="111"/>
        <v>prosinec</v>
      </c>
      <c r="D348" s="10">
        <f t="shared" ca="1" si="112"/>
        <v>0</v>
      </c>
      <c r="E348" s="10" t="str">
        <f t="shared" si="113"/>
        <v>středa</v>
      </c>
      <c r="F348" s="42" t="str">
        <f ca="1">IF(COUNTIF(List1!$U$4:$AF$16,$G348),"Svátek",TEXT($G348,"dddd"))</f>
        <v>středa</v>
      </c>
      <c r="G348" s="19">
        <v>44531</v>
      </c>
      <c r="H348" s="49"/>
      <c r="I348" s="50"/>
      <c r="J348" s="49"/>
      <c r="K348" s="50"/>
      <c r="L348" s="21">
        <f t="shared" si="114"/>
        <v>0</v>
      </c>
      <c r="M348" s="22">
        <f t="shared" si="108"/>
        <v>0</v>
      </c>
      <c r="N348" s="98"/>
      <c r="O348" s="101" t="str">
        <f t="shared" ca="1" si="109"/>
        <v/>
      </c>
      <c r="P348" s="41" t="str">
        <f t="shared" si="128"/>
        <v xml:space="preserve"> </v>
      </c>
      <c r="Q348" s="41" t="str">
        <f>IF(MONTH(G349)-MONTH(G348)&lt;&gt;0,SUBTOTAL(109,$P$14:$P$3665)," ")</f>
        <v xml:space="preserve"> </v>
      </c>
      <c r="R348" s="108">
        <f t="shared" ca="1" si="115"/>
        <v>0</v>
      </c>
      <c r="S348" s="25">
        <f t="shared" ca="1" si="116"/>
        <v>0</v>
      </c>
      <c r="T348" s="108">
        <f t="shared" ca="1" si="117"/>
        <v>0</v>
      </c>
      <c r="U348" s="163">
        <f t="shared" ca="1" si="118"/>
        <v>0</v>
      </c>
      <c r="V348" s="25">
        <f t="shared" ca="1" si="119"/>
        <v>0</v>
      </c>
      <c r="W348" s="25">
        <f t="shared" ca="1" si="120"/>
        <v>0</v>
      </c>
      <c r="X348" s="108">
        <f t="shared" ca="1" si="121"/>
        <v>0</v>
      </c>
      <c r="Y348" s="108">
        <f t="shared" ca="1" si="122"/>
        <v>0</v>
      </c>
      <c r="Z348" s="108">
        <f t="shared" ca="1" si="123"/>
        <v>0</v>
      </c>
      <c r="AA348" s="108">
        <f t="shared" ca="1" si="124"/>
        <v>0</v>
      </c>
      <c r="AB348" s="108">
        <f t="shared" ca="1" si="125"/>
        <v>0</v>
      </c>
      <c r="AC348" s="25">
        <f t="shared" ca="1" si="126"/>
        <v>0</v>
      </c>
    </row>
    <row r="349" spans="1:29" ht="14.1" hidden="1" customHeight="1" thickBot="1" x14ac:dyDescent="0.25">
      <c r="A349" s="3">
        <f t="shared" si="110"/>
        <v>2021</v>
      </c>
      <c r="B349" s="3" t="str">
        <f t="shared" si="127"/>
        <v>12 prosinec</v>
      </c>
      <c r="C349" s="4" t="str">
        <f t="shared" si="111"/>
        <v>prosinec</v>
      </c>
      <c r="D349" s="10">
        <f t="shared" ca="1" si="112"/>
        <v>0</v>
      </c>
      <c r="E349" s="10" t="str">
        <f t="shared" si="113"/>
        <v>čtvrtek</v>
      </c>
      <c r="F349" s="42" t="str">
        <f ca="1">IF(COUNTIF(List1!$U$4:$AF$16,$G349),"Svátek",TEXT($G349,"dddd"))</f>
        <v>čtvrtek</v>
      </c>
      <c r="G349" s="19">
        <v>44532</v>
      </c>
      <c r="H349" s="49"/>
      <c r="I349" s="50"/>
      <c r="J349" s="49"/>
      <c r="K349" s="50"/>
      <c r="L349" s="21">
        <f t="shared" si="114"/>
        <v>0</v>
      </c>
      <c r="M349" s="22">
        <f t="shared" si="108"/>
        <v>0</v>
      </c>
      <c r="N349" s="98"/>
      <c r="O349" s="101" t="str">
        <f t="shared" ca="1" si="109"/>
        <v/>
      </c>
      <c r="P349" s="41" t="str">
        <f t="shared" si="128"/>
        <v xml:space="preserve"> </v>
      </c>
      <c r="Q349" s="41" t="str">
        <f>IF(MONTH(G350)-MONTH(G349)&lt;&gt;0,SUBTOTAL(109,$P$14:$P$3665)," ")</f>
        <v xml:space="preserve"> </v>
      </c>
      <c r="R349" s="108">
        <f t="shared" ca="1" si="115"/>
        <v>0</v>
      </c>
      <c r="S349" s="25">
        <f t="shared" ca="1" si="116"/>
        <v>0</v>
      </c>
      <c r="T349" s="108">
        <f t="shared" ca="1" si="117"/>
        <v>0</v>
      </c>
      <c r="U349" s="163">
        <f t="shared" ca="1" si="118"/>
        <v>0</v>
      </c>
      <c r="V349" s="25">
        <f t="shared" ca="1" si="119"/>
        <v>0</v>
      </c>
      <c r="W349" s="25">
        <f t="shared" ca="1" si="120"/>
        <v>0</v>
      </c>
      <c r="X349" s="108">
        <f t="shared" ca="1" si="121"/>
        <v>0</v>
      </c>
      <c r="Y349" s="108">
        <f t="shared" ca="1" si="122"/>
        <v>0</v>
      </c>
      <c r="Z349" s="108">
        <f t="shared" ca="1" si="123"/>
        <v>0</v>
      </c>
      <c r="AA349" s="108">
        <f t="shared" ca="1" si="124"/>
        <v>0</v>
      </c>
      <c r="AB349" s="108">
        <f t="shared" ca="1" si="125"/>
        <v>0</v>
      </c>
      <c r="AC349" s="25">
        <f t="shared" ca="1" si="126"/>
        <v>0</v>
      </c>
    </row>
    <row r="350" spans="1:29" ht="14.1" hidden="1" customHeight="1" thickBot="1" x14ac:dyDescent="0.25">
      <c r="A350" s="3">
        <f t="shared" si="110"/>
        <v>2021</v>
      </c>
      <c r="B350" s="3" t="str">
        <f t="shared" si="127"/>
        <v>12 prosinec</v>
      </c>
      <c r="C350" s="4" t="str">
        <f t="shared" si="111"/>
        <v>prosinec</v>
      </c>
      <c r="D350" s="10">
        <f t="shared" ca="1" si="112"/>
        <v>0</v>
      </c>
      <c r="E350" s="10" t="str">
        <f t="shared" si="113"/>
        <v>pátek</v>
      </c>
      <c r="F350" s="42" t="str">
        <f ca="1">IF(COUNTIF(List1!$U$4:$AF$16,$G350),"Svátek",TEXT($G350,"dddd"))</f>
        <v>pátek</v>
      </c>
      <c r="G350" s="19">
        <v>44533</v>
      </c>
      <c r="H350" s="49"/>
      <c r="I350" s="50"/>
      <c r="J350" s="49"/>
      <c r="K350" s="50"/>
      <c r="L350" s="21">
        <f t="shared" si="114"/>
        <v>0</v>
      </c>
      <c r="M350" s="22">
        <f t="shared" si="108"/>
        <v>0</v>
      </c>
      <c r="N350" s="98"/>
      <c r="O350" s="101" t="str">
        <f t="shared" ca="1" si="109"/>
        <v/>
      </c>
      <c r="P350" s="41" t="str">
        <f t="shared" si="128"/>
        <v xml:space="preserve"> </v>
      </c>
      <c r="Q350" s="41" t="str">
        <f>IF(MONTH(G351)-MONTH(G350)&lt;&gt;0,SUBTOTAL(109,$P$14:$P$3665)," ")</f>
        <v xml:space="preserve"> </v>
      </c>
      <c r="R350" s="108">
        <f t="shared" ca="1" si="115"/>
        <v>0</v>
      </c>
      <c r="S350" s="25">
        <f t="shared" ca="1" si="116"/>
        <v>0</v>
      </c>
      <c r="T350" s="108">
        <f t="shared" ca="1" si="117"/>
        <v>0</v>
      </c>
      <c r="U350" s="163">
        <f t="shared" ca="1" si="118"/>
        <v>0</v>
      </c>
      <c r="V350" s="25">
        <f t="shared" ca="1" si="119"/>
        <v>0</v>
      </c>
      <c r="W350" s="25">
        <f t="shared" ca="1" si="120"/>
        <v>0</v>
      </c>
      <c r="X350" s="108">
        <f t="shared" ca="1" si="121"/>
        <v>0</v>
      </c>
      <c r="Y350" s="108">
        <f t="shared" ca="1" si="122"/>
        <v>0</v>
      </c>
      <c r="Z350" s="108">
        <f t="shared" ca="1" si="123"/>
        <v>0</v>
      </c>
      <c r="AA350" s="108">
        <f t="shared" ca="1" si="124"/>
        <v>0</v>
      </c>
      <c r="AB350" s="108">
        <f t="shared" ca="1" si="125"/>
        <v>0</v>
      </c>
      <c r="AC350" s="25">
        <f t="shared" ca="1" si="126"/>
        <v>0</v>
      </c>
    </row>
    <row r="351" spans="1:29" ht="14.1" hidden="1" customHeight="1" thickBot="1" x14ac:dyDescent="0.25">
      <c r="A351" s="3">
        <f t="shared" si="110"/>
        <v>2021</v>
      </c>
      <c r="B351" s="3" t="str">
        <f t="shared" si="127"/>
        <v>12 prosinec</v>
      </c>
      <c r="C351" s="4" t="str">
        <f t="shared" si="111"/>
        <v>prosinec</v>
      </c>
      <c r="D351" s="10">
        <f t="shared" ca="1" si="112"/>
        <v>0</v>
      </c>
      <c r="E351" s="10" t="str">
        <f t="shared" si="113"/>
        <v>sobota</v>
      </c>
      <c r="F351" s="42" t="str">
        <f ca="1">IF(COUNTIF(List1!$U$4:$AF$16,$G351),"Svátek",TEXT($G351,"dddd"))</f>
        <v>sobota</v>
      </c>
      <c r="G351" s="19">
        <v>44534</v>
      </c>
      <c r="H351" s="49"/>
      <c r="I351" s="50"/>
      <c r="J351" s="49"/>
      <c r="K351" s="50"/>
      <c r="L351" s="21">
        <f t="shared" si="114"/>
        <v>0</v>
      </c>
      <c r="M351" s="22">
        <f t="shared" si="108"/>
        <v>0</v>
      </c>
      <c r="N351" s="98"/>
      <c r="O351" s="101" t="str">
        <f t="shared" ca="1" si="109"/>
        <v/>
      </c>
      <c r="P351" s="41" t="str">
        <f t="shared" si="128"/>
        <v xml:space="preserve"> </v>
      </c>
      <c r="Q351" s="41" t="str">
        <f>IF(MONTH(G352)-MONTH(G351)&lt;&gt;0,SUBTOTAL(109,$P$14:$P$3665)," ")</f>
        <v xml:space="preserve"> </v>
      </c>
      <c r="R351" s="108">
        <f t="shared" ca="1" si="115"/>
        <v>0</v>
      </c>
      <c r="S351" s="25">
        <f t="shared" ca="1" si="116"/>
        <v>0</v>
      </c>
      <c r="T351" s="108">
        <f t="shared" ca="1" si="117"/>
        <v>0</v>
      </c>
      <c r="U351" s="163">
        <f t="shared" ca="1" si="118"/>
        <v>0</v>
      </c>
      <c r="V351" s="25">
        <f t="shared" ca="1" si="119"/>
        <v>0</v>
      </c>
      <c r="W351" s="25">
        <f t="shared" ca="1" si="120"/>
        <v>0</v>
      </c>
      <c r="X351" s="108">
        <f t="shared" ca="1" si="121"/>
        <v>0</v>
      </c>
      <c r="Y351" s="108">
        <f t="shared" ca="1" si="122"/>
        <v>0</v>
      </c>
      <c r="Z351" s="108">
        <f t="shared" ca="1" si="123"/>
        <v>0</v>
      </c>
      <c r="AA351" s="108">
        <f t="shared" ca="1" si="124"/>
        <v>0</v>
      </c>
      <c r="AB351" s="108">
        <f t="shared" ca="1" si="125"/>
        <v>0</v>
      </c>
      <c r="AC351" s="25">
        <f t="shared" ca="1" si="126"/>
        <v>0</v>
      </c>
    </row>
    <row r="352" spans="1:29" ht="14.1" hidden="1" customHeight="1" thickBot="1" x14ac:dyDescent="0.25">
      <c r="A352" s="3">
        <f t="shared" si="110"/>
        <v>2021</v>
      </c>
      <c r="B352" s="3" t="str">
        <f t="shared" si="127"/>
        <v>12 prosinec</v>
      </c>
      <c r="C352" s="4" t="str">
        <f t="shared" si="111"/>
        <v>prosinec</v>
      </c>
      <c r="D352" s="10">
        <f t="shared" ca="1" si="112"/>
        <v>0</v>
      </c>
      <c r="E352" s="10" t="str">
        <f t="shared" si="113"/>
        <v>neděle</v>
      </c>
      <c r="F352" s="42" t="str">
        <f ca="1">IF(COUNTIF(List1!$U$4:$AF$16,$G352),"Svátek",TEXT($G352,"dddd"))</f>
        <v>neděle</v>
      </c>
      <c r="G352" s="19">
        <v>44535</v>
      </c>
      <c r="H352" s="49"/>
      <c r="I352" s="50"/>
      <c r="J352" s="49"/>
      <c r="K352" s="50"/>
      <c r="L352" s="21">
        <f t="shared" si="114"/>
        <v>0</v>
      </c>
      <c r="M352" s="22">
        <f t="shared" si="108"/>
        <v>0</v>
      </c>
      <c r="N352" s="98"/>
      <c r="O352" s="101" t="str">
        <f t="shared" ca="1" si="109"/>
        <v/>
      </c>
      <c r="P352" s="41">
        <f t="shared" si="128"/>
        <v>0</v>
      </c>
      <c r="Q352" s="41" t="str">
        <f>IF(MONTH(G353)-MONTH(G352)&lt;&gt;0,SUBTOTAL(109,$P$14:$P$3665)," ")</f>
        <v xml:space="preserve"> </v>
      </c>
      <c r="R352" s="108">
        <f t="shared" ca="1" si="115"/>
        <v>0</v>
      </c>
      <c r="S352" s="25">
        <f t="shared" ca="1" si="116"/>
        <v>0</v>
      </c>
      <c r="T352" s="108">
        <f t="shared" ca="1" si="117"/>
        <v>0</v>
      </c>
      <c r="U352" s="163">
        <f t="shared" ca="1" si="118"/>
        <v>0</v>
      </c>
      <c r="V352" s="25">
        <f t="shared" ca="1" si="119"/>
        <v>0</v>
      </c>
      <c r="W352" s="25">
        <f t="shared" ca="1" si="120"/>
        <v>0</v>
      </c>
      <c r="X352" s="108">
        <f t="shared" ca="1" si="121"/>
        <v>0</v>
      </c>
      <c r="Y352" s="108">
        <f t="shared" ca="1" si="122"/>
        <v>0</v>
      </c>
      <c r="Z352" s="108">
        <f t="shared" ca="1" si="123"/>
        <v>0</v>
      </c>
      <c r="AA352" s="108">
        <f t="shared" ca="1" si="124"/>
        <v>0</v>
      </c>
      <c r="AB352" s="108">
        <f t="shared" ca="1" si="125"/>
        <v>0</v>
      </c>
      <c r="AC352" s="25">
        <f t="shared" ca="1" si="126"/>
        <v>0</v>
      </c>
    </row>
    <row r="353" spans="1:29" ht="14.1" hidden="1" customHeight="1" thickBot="1" x14ac:dyDescent="0.25">
      <c r="A353" s="3">
        <f t="shared" si="110"/>
        <v>2021</v>
      </c>
      <c r="B353" s="3" t="str">
        <f t="shared" si="127"/>
        <v>12 prosinec</v>
      </c>
      <c r="C353" s="4" t="str">
        <f t="shared" si="111"/>
        <v>prosinec</v>
      </c>
      <c r="D353" s="10">
        <f t="shared" ca="1" si="112"/>
        <v>0</v>
      </c>
      <c r="E353" s="10" t="str">
        <f t="shared" si="113"/>
        <v>pondělí</v>
      </c>
      <c r="F353" s="42" t="str">
        <f ca="1">IF(COUNTIF(List1!$U$4:$AF$16,$G353),"Svátek",TEXT($G353,"dddd"))</f>
        <v>pondělí</v>
      </c>
      <c r="G353" s="19">
        <v>44536</v>
      </c>
      <c r="H353" s="49"/>
      <c r="I353" s="50"/>
      <c r="J353" s="49"/>
      <c r="K353" s="50"/>
      <c r="L353" s="21">
        <f t="shared" si="114"/>
        <v>0</v>
      </c>
      <c r="M353" s="22">
        <f t="shared" si="108"/>
        <v>0</v>
      </c>
      <c r="N353" s="98"/>
      <c r="O353" s="101" t="str">
        <f t="shared" ca="1" si="109"/>
        <v/>
      </c>
      <c r="P353" s="41" t="str">
        <f t="shared" si="128"/>
        <v xml:space="preserve"> </v>
      </c>
      <c r="Q353" s="41" t="str">
        <f>IF(MONTH(G354)-MONTH(G353)&lt;&gt;0,SUBTOTAL(109,$P$14:$P$3665)," ")</f>
        <v xml:space="preserve"> </v>
      </c>
      <c r="R353" s="108">
        <f t="shared" ca="1" si="115"/>
        <v>0</v>
      </c>
      <c r="S353" s="25">
        <f t="shared" ca="1" si="116"/>
        <v>0</v>
      </c>
      <c r="T353" s="108">
        <f t="shared" ca="1" si="117"/>
        <v>0</v>
      </c>
      <c r="U353" s="163">
        <f t="shared" ca="1" si="118"/>
        <v>0</v>
      </c>
      <c r="V353" s="25">
        <f t="shared" ca="1" si="119"/>
        <v>0</v>
      </c>
      <c r="W353" s="25">
        <f t="shared" ca="1" si="120"/>
        <v>0</v>
      </c>
      <c r="X353" s="108">
        <f t="shared" ca="1" si="121"/>
        <v>0</v>
      </c>
      <c r="Y353" s="108">
        <f t="shared" ca="1" si="122"/>
        <v>0</v>
      </c>
      <c r="Z353" s="108">
        <f t="shared" ca="1" si="123"/>
        <v>0</v>
      </c>
      <c r="AA353" s="108">
        <f t="shared" ca="1" si="124"/>
        <v>0</v>
      </c>
      <c r="AB353" s="108">
        <f t="shared" ca="1" si="125"/>
        <v>0</v>
      </c>
      <c r="AC353" s="25">
        <f t="shared" ca="1" si="126"/>
        <v>0</v>
      </c>
    </row>
    <row r="354" spans="1:29" ht="14.1" hidden="1" customHeight="1" thickBot="1" x14ac:dyDescent="0.25">
      <c r="A354" s="3">
        <f t="shared" si="110"/>
        <v>2021</v>
      </c>
      <c r="B354" s="3" t="str">
        <f t="shared" si="127"/>
        <v>12 prosinec</v>
      </c>
      <c r="C354" s="4" t="str">
        <f t="shared" si="111"/>
        <v>prosinec</v>
      </c>
      <c r="D354" s="10">
        <f t="shared" ca="1" si="112"/>
        <v>0</v>
      </c>
      <c r="E354" s="10" t="str">
        <f t="shared" si="113"/>
        <v>úterý</v>
      </c>
      <c r="F354" s="42" t="str">
        <f ca="1">IF(COUNTIF(List1!$U$4:$AF$16,$G354),"Svátek",TEXT($G354,"dddd"))</f>
        <v>úterý</v>
      </c>
      <c r="G354" s="19">
        <v>44537</v>
      </c>
      <c r="H354" s="49"/>
      <c r="I354" s="50"/>
      <c r="J354" s="49"/>
      <c r="K354" s="50"/>
      <c r="L354" s="21">
        <f t="shared" si="114"/>
        <v>0</v>
      </c>
      <c r="M354" s="22">
        <f t="shared" si="108"/>
        <v>0</v>
      </c>
      <c r="N354" s="98"/>
      <c r="O354" s="101" t="str">
        <f t="shared" ca="1" si="109"/>
        <v/>
      </c>
      <c r="P354" s="41" t="str">
        <f t="shared" si="128"/>
        <v xml:space="preserve"> </v>
      </c>
      <c r="Q354" s="41" t="str">
        <f>IF(MONTH(G355)-MONTH(G354)&lt;&gt;0,SUBTOTAL(109,$P$14:$P$3665)," ")</f>
        <v xml:space="preserve"> </v>
      </c>
      <c r="R354" s="108">
        <f t="shared" ca="1" si="115"/>
        <v>0</v>
      </c>
      <c r="S354" s="25">
        <f t="shared" ca="1" si="116"/>
        <v>0</v>
      </c>
      <c r="T354" s="108">
        <f t="shared" ca="1" si="117"/>
        <v>0</v>
      </c>
      <c r="U354" s="163">
        <f t="shared" ca="1" si="118"/>
        <v>0</v>
      </c>
      <c r="V354" s="25">
        <f t="shared" ca="1" si="119"/>
        <v>0</v>
      </c>
      <c r="W354" s="25">
        <f t="shared" ca="1" si="120"/>
        <v>0</v>
      </c>
      <c r="X354" s="108">
        <f t="shared" ca="1" si="121"/>
        <v>0</v>
      </c>
      <c r="Y354" s="108">
        <f t="shared" ca="1" si="122"/>
        <v>0</v>
      </c>
      <c r="Z354" s="108">
        <f t="shared" ca="1" si="123"/>
        <v>0</v>
      </c>
      <c r="AA354" s="108">
        <f t="shared" ca="1" si="124"/>
        <v>0</v>
      </c>
      <c r="AB354" s="108">
        <f t="shared" ca="1" si="125"/>
        <v>0</v>
      </c>
      <c r="AC354" s="25">
        <f t="shared" ca="1" si="126"/>
        <v>0</v>
      </c>
    </row>
    <row r="355" spans="1:29" ht="14.1" hidden="1" customHeight="1" thickBot="1" x14ac:dyDescent="0.25">
      <c r="A355" s="3">
        <f t="shared" si="110"/>
        <v>2021</v>
      </c>
      <c r="B355" s="3" t="str">
        <f t="shared" si="127"/>
        <v>12 prosinec</v>
      </c>
      <c r="C355" s="4" t="str">
        <f t="shared" si="111"/>
        <v>prosinec</v>
      </c>
      <c r="D355" s="10">
        <f t="shared" ca="1" si="112"/>
        <v>0</v>
      </c>
      <c r="E355" s="10" t="str">
        <f t="shared" si="113"/>
        <v>středa</v>
      </c>
      <c r="F355" s="42" t="str">
        <f ca="1">IF(COUNTIF(List1!$U$4:$AF$16,$G355),"Svátek",TEXT($G355,"dddd"))</f>
        <v>středa</v>
      </c>
      <c r="G355" s="19">
        <v>44538</v>
      </c>
      <c r="H355" s="49"/>
      <c r="I355" s="50"/>
      <c r="J355" s="49"/>
      <c r="K355" s="50"/>
      <c r="L355" s="21">
        <f t="shared" si="114"/>
        <v>0</v>
      </c>
      <c r="M355" s="22">
        <f t="shared" si="108"/>
        <v>0</v>
      </c>
      <c r="N355" s="98"/>
      <c r="O355" s="101" t="str">
        <f t="shared" ca="1" si="109"/>
        <v/>
      </c>
      <c r="P355" s="41" t="str">
        <f t="shared" si="128"/>
        <v xml:space="preserve"> </v>
      </c>
      <c r="Q355" s="41" t="str">
        <f>IF(MONTH(G356)-MONTH(G355)&lt;&gt;0,SUBTOTAL(109,$P$14:$P$3665)," ")</f>
        <v xml:space="preserve"> </v>
      </c>
      <c r="R355" s="108">
        <f t="shared" ca="1" si="115"/>
        <v>0</v>
      </c>
      <c r="S355" s="25">
        <f t="shared" ca="1" si="116"/>
        <v>0</v>
      </c>
      <c r="T355" s="108">
        <f t="shared" ca="1" si="117"/>
        <v>0</v>
      </c>
      <c r="U355" s="163">
        <f t="shared" ca="1" si="118"/>
        <v>0</v>
      </c>
      <c r="V355" s="25">
        <f t="shared" ca="1" si="119"/>
        <v>0</v>
      </c>
      <c r="W355" s="25">
        <f t="shared" ca="1" si="120"/>
        <v>0</v>
      </c>
      <c r="X355" s="108">
        <f t="shared" ca="1" si="121"/>
        <v>0</v>
      </c>
      <c r="Y355" s="108">
        <f t="shared" ca="1" si="122"/>
        <v>0</v>
      </c>
      <c r="Z355" s="108">
        <f t="shared" ca="1" si="123"/>
        <v>0</v>
      </c>
      <c r="AA355" s="108">
        <f t="shared" ca="1" si="124"/>
        <v>0</v>
      </c>
      <c r="AB355" s="108">
        <f t="shared" ca="1" si="125"/>
        <v>0</v>
      </c>
      <c r="AC355" s="25">
        <f t="shared" ca="1" si="126"/>
        <v>0</v>
      </c>
    </row>
    <row r="356" spans="1:29" ht="14.1" hidden="1" customHeight="1" thickBot="1" x14ac:dyDescent="0.25">
      <c r="A356" s="3">
        <f t="shared" si="110"/>
        <v>2021</v>
      </c>
      <c r="B356" s="3" t="str">
        <f t="shared" si="127"/>
        <v>12 prosinec</v>
      </c>
      <c r="C356" s="4" t="str">
        <f t="shared" si="111"/>
        <v>prosinec</v>
      </c>
      <c r="D356" s="10">
        <f t="shared" ca="1" si="112"/>
        <v>0</v>
      </c>
      <c r="E356" s="10" t="str">
        <f t="shared" si="113"/>
        <v>čtvrtek</v>
      </c>
      <c r="F356" s="42" t="str">
        <f ca="1">IF(COUNTIF(List1!$U$4:$AF$16,$G356),"Svátek",TEXT($G356,"dddd"))</f>
        <v>čtvrtek</v>
      </c>
      <c r="G356" s="19">
        <v>44539</v>
      </c>
      <c r="H356" s="49"/>
      <c r="I356" s="50"/>
      <c r="J356" s="49"/>
      <c r="K356" s="50"/>
      <c r="L356" s="21">
        <f t="shared" si="114"/>
        <v>0</v>
      </c>
      <c r="M356" s="22">
        <f t="shared" si="108"/>
        <v>0</v>
      </c>
      <c r="N356" s="98"/>
      <c r="O356" s="101" t="str">
        <f t="shared" ca="1" si="109"/>
        <v/>
      </c>
      <c r="P356" s="41" t="str">
        <f t="shared" si="128"/>
        <v xml:space="preserve"> </v>
      </c>
      <c r="Q356" s="41" t="str">
        <f>IF(MONTH(G357)-MONTH(G356)&lt;&gt;0,SUBTOTAL(109,$P$14:$P$3665)," ")</f>
        <v xml:space="preserve"> </v>
      </c>
      <c r="R356" s="108">
        <f t="shared" ca="1" si="115"/>
        <v>0</v>
      </c>
      <c r="S356" s="25">
        <f t="shared" ca="1" si="116"/>
        <v>0</v>
      </c>
      <c r="T356" s="108">
        <f t="shared" ca="1" si="117"/>
        <v>0</v>
      </c>
      <c r="U356" s="163">
        <f t="shared" ca="1" si="118"/>
        <v>0</v>
      </c>
      <c r="V356" s="25">
        <f t="shared" ca="1" si="119"/>
        <v>0</v>
      </c>
      <c r="W356" s="25">
        <f t="shared" ca="1" si="120"/>
        <v>0</v>
      </c>
      <c r="X356" s="108">
        <f t="shared" ca="1" si="121"/>
        <v>0</v>
      </c>
      <c r="Y356" s="108">
        <f t="shared" ca="1" si="122"/>
        <v>0</v>
      </c>
      <c r="Z356" s="108">
        <f t="shared" ca="1" si="123"/>
        <v>0</v>
      </c>
      <c r="AA356" s="108">
        <f t="shared" ca="1" si="124"/>
        <v>0</v>
      </c>
      <c r="AB356" s="108">
        <f t="shared" ca="1" si="125"/>
        <v>0</v>
      </c>
      <c r="AC356" s="25">
        <f t="shared" ca="1" si="126"/>
        <v>0</v>
      </c>
    </row>
    <row r="357" spans="1:29" ht="14.1" hidden="1" customHeight="1" thickBot="1" x14ac:dyDescent="0.25">
      <c r="A357" s="3">
        <f t="shared" si="110"/>
        <v>2021</v>
      </c>
      <c r="B357" s="3" t="str">
        <f t="shared" si="127"/>
        <v>12 prosinec</v>
      </c>
      <c r="C357" s="4" t="str">
        <f t="shared" si="111"/>
        <v>prosinec</v>
      </c>
      <c r="D357" s="10">
        <f t="shared" ca="1" si="112"/>
        <v>0</v>
      </c>
      <c r="E357" s="10" t="str">
        <f t="shared" si="113"/>
        <v>pátek</v>
      </c>
      <c r="F357" s="42" t="str">
        <f ca="1">IF(COUNTIF(List1!$U$4:$AF$16,$G357),"Svátek",TEXT($G357,"dddd"))</f>
        <v>pátek</v>
      </c>
      <c r="G357" s="19">
        <v>44540</v>
      </c>
      <c r="H357" s="49"/>
      <c r="I357" s="50"/>
      <c r="J357" s="49"/>
      <c r="K357" s="50"/>
      <c r="L357" s="21">
        <f t="shared" si="114"/>
        <v>0</v>
      </c>
      <c r="M357" s="22">
        <f t="shared" si="108"/>
        <v>0</v>
      </c>
      <c r="N357" s="98"/>
      <c r="O357" s="101" t="str">
        <f t="shared" ca="1" si="109"/>
        <v/>
      </c>
      <c r="P357" s="41" t="str">
        <f t="shared" si="128"/>
        <v xml:space="preserve"> </v>
      </c>
      <c r="Q357" s="41" t="str">
        <f>IF(MONTH(G358)-MONTH(G357)&lt;&gt;0,SUBTOTAL(109,$P$14:$P$3665)," ")</f>
        <v xml:space="preserve"> </v>
      </c>
      <c r="R357" s="108">
        <f t="shared" ca="1" si="115"/>
        <v>0</v>
      </c>
      <c r="S357" s="25">
        <f t="shared" ca="1" si="116"/>
        <v>0</v>
      </c>
      <c r="T357" s="108">
        <f t="shared" ca="1" si="117"/>
        <v>0</v>
      </c>
      <c r="U357" s="163">
        <f t="shared" ca="1" si="118"/>
        <v>0</v>
      </c>
      <c r="V357" s="25">
        <f t="shared" ca="1" si="119"/>
        <v>0</v>
      </c>
      <c r="W357" s="25">
        <f t="shared" ca="1" si="120"/>
        <v>0</v>
      </c>
      <c r="X357" s="108">
        <f t="shared" ca="1" si="121"/>
        <v>0</v>
      </c>
      <c r="Y357" s="108">
        <f t="shared" ca="1" si="122"/>
        <v>0</v>
      </c>
      <c r="Z357" s="108">
        <f t="shared" ca="1" si="123"/>
        <v>0</v>
      </c>
      <c r="AA357" s="108">
        <f t="shared" ca="1" si="124"/>
        <v>0</v>
      </c>
      <c r="AB357" s="108">
        <f t="shared" ca="1" si="125"/>
        <v>0</v>
      </c>
      <c r="AC357" s="25">
        <f t="shared" ca="1" si="126"/>
        <v>0</v>
      </c>
    </row>
    <row r="358" spans="1:29" ht="14.1" hidden="1" customHeight="1" thickBot="1" x14ac:dyDescent="0.25">
      <c r="A358" s="3">
        <f t="shared" si="110"/>
        <v>2021</v>
      </c>
      <c r="B358" s="3" t="str">
        <f t="shared" si="127"/>
        <v>12 prosinec</v>
      </c>
      <c r="C358" s="4" t="str">
        <f t="shared" si="111"/>
        <v>prosinec</v>
      </c>
      <c r="D358" s="10">
        <f t="shared" ca="1" si="112"/>
        <v>0</v>
      </c>
      <c r="E358" s="10" t="str">
        <f t="shared" si="113"/>
        <v>sobota</v>
      </c>
      <c r="F358" s="42" t="str">
        <f ca="1">IF(COUNTIF(List1!$U$4:$AF$16,$G358),"Svátek",TEXT($G358,"dddd"))</f>
        <v>sobota</v>
      </c>
      <c r="G358" s="19">
        <v>44541</v>
      </c>
      <c r="H358" s="49"/>
      <c r="I358" s="50"/>
      <c r="J358" s="49"/>
      <c r="K358" s="50"/>
      <c r="L358" s="21">
        <f t="shared" si="114"/>
        <v>0</v>
      </c>
      <c r="M358" s="22">
        <f t="shared" ref="M358:M421" si="129">(I358-H358)-(K358-J358)</f>
        <v>0</v>
      </c>
      <c r="N358" s="98"/>
      <c r="O358" s="101" t="str">
        <f t="shared" ref="O358:O421" ca="1" si="130">IF(F358="Svátek","Svátek","")</f>
        <v/>
      </c>
      <c r="P358" s="41" t="str">
        <f t="shared" si="128"/>
        <v xml:space="preserve"> </v>
      </c>
      <c r="Q358" s="41" t="str">
        <f>IF(MONTH(G359)-MONTH(G358)&lt;&gt;0,SUBTOTAL(109,$P$14:$P$3665)," ")</f>
        <v xml:space="preserve"> </v>
      </c>
      <c r="R358" s="108">
        <f t="shared" ca="1" si="115"/>
        <v>0</v>
      </c>
      <c r="S358" s="25">
        <f t="shared" ca="1" si="116"/>
        <v>0</v>
      </c>
      <c r="T358" s="108">
        <f t="shared" ca="1" si="117"/>
        <v>0</v>
      </c>
      <c r="U358" s="163">
        <f t="shared" ca="1" si="118"/>
        <v>0</v>
      </c>
      <c r="V358" s="25">
        <f t="shared" ca="1" si="119"/>
        <v>0</v>
      </c>
      <c r="W358" s="25">
        <f t="shared" ca="1" si="120"/>
        <v>0</v>
      </c>
      <c r="X358" s="108">
        <f t="shared" ca="1" si="121"/>
        <v>0</v>
      </c>
      <c r="Y358" s="108">
        <f t="shared" ca="1" si="122"/>
        <v>0</v>
      </c>
      <c r="Z358" s="108">
        <f t="shared" ca="1" si="123"/>
        <v>0</v>
      </c>
      <c r="AA358" s="108">
        <f t="shared" ca="1" si="124"/>
        <v>0</v>
      </c>
      <c r="AB358" s="108">
        <f t="shared" ca="1" si="125"/>
        <v>0</v>
      </c>
      <c r="AC358" s="25">
        <f t="shared" ca="1" si="126"/>
        <v>0</v>
      </c>
    </row>
    <row r="359" spans="1:29" ht="14.1" hidden="1" customHeight="1" thickBot="1" x14ac:dyDescent="0.25">
      <c r="A359" s="3">
        <f t="shared" ref="A359:A422" si="131">YEAR(G359)</f>
        <v>2021</v>
      </c>
      <c r="B359" s="3" t="str">
        <f t="shared" si="127"/>
        <v>12 prosinec</v>
      </c>
      <c r="C359" s="4" t="str">
        <f t="shared" ref="C359:C422" si="132">TEXT(G359,"mmmm")</f>
        <v>prosinec</v>
      </c>
      <c r="D359" s="10">
        <f t="shared" ref="D359:D422" ca="1" si="133">IF(F359="Svátek",1,0)</f>
        <v>0</v>
      </c>
      <c r="E359" s="10" t="str">
        <f t="shared" ref="E359:E422" si="134">TEXT($G359,"dddd")</f>
        <v>neděle</v>
      </c>
      <c r="F359" s="42" t="str">
        <f ca="1">IF(COUNTIF(List1!$U$4:$AF$16,$G359),"Svátek",TEXT($G359,"dddd"))</f>
        <v>neděle</v>
      </c>
      <c r="G359" s="19">
        <v>44542</v>
      </c>
      <c r="H359" s="49"/>
      <c r="I359" s="50"/>
      <c r="J359" s="49"/>
      <c r="K359" s="50"/>
      <c r="L359" s="21">
        <f t="shared" ref="L359:L422" si="135">(I359-H359)-(K359-J359)</f>
        <v>0</v>
      </c>
      <c r="M359" s="22">
        <f t="shared" si="129"/>
        <v>0</v>
      </c>
      <c r="N359" s="98"/>
      <c r="O359" s="101" t="str">
        <f t="shared" ca="1" si="130"/>
        <v/>
      </c>
      <c r="P359" s="41">
        <f t="shared" si="128"/>
        <v>0</v>
      </c>
      <c r="Q359" s="41" t="str">
        <f>IF(MONTH(G360)-MONTH(G359)&lt;&gt;0,SUBTOTAL(109,$P$14:$P$3665)," ")</f>
        <v xml:space="preserve"> </v>
      </c>
      <c r="R359" s="108">
        <f t="shared" ref="R359:R422" ca="1" si="136">IF(AND(IF(O359="PC",1,0),OR((E359="pondělí"),E359="úterý",E359="středa",E359="čtvrtek",E359="pátek")),IF($R$3-L359&gt;0,$R$3-L359,0),0)</f>
        <v>0</v>
      </c>
      <c r="S359" s="25">
        <f t="shared" ref="S359:S422" ca="1" si="137">IF(AND(IF(F359="Svátek",1,0),OR(E359="pondělí",E359="úterý",E359="středa",E359="čtvrtek",E359="pátek"),IF(OR(O359="SC",O359="ŘD",O359="NV",O359="N",O359="OČR",O359="P",O359="O"),FALSE,TRUE)),1,0)</f>
        <v>0</v>
      </c>
      <c r="T359" s="108">
        <f t="shared" ref="T359:T422" ca="1" si="138">IF(AND(IF(O359="PMP",1,0),OR((E359="pondělí"),E359="úterý",E359="středa",E359="čtvrtek",E359="pátek")),IF($R$3-L359&gt;0,$R$3-L359,0),0)</f>
        <v>0</v>
      </c>
      <c r="U359" s="163">
        <f t="shared" ref="U359:U422" ca="1" si="139">IF(AND(IF(O359="1/2D",1,0),OR((E359="pondělí"),E359="úterý",E359="středa",E359="čtvrtek",E359="pátek")),1,0)</f>
        <v>0</v>
      </c>
      <c r="V359" s="25">
        <f t="shared" ref="V359:V422" ca="1" si="140">IF(AND(IF(O359="D",1,0),OR((E359="pondělí"),E359="úterý",E359="středa",E359="čtvrtek",E359="pátek")),1,0)</f>
        <v>0</v>
      </c>
      <c r="W359" s="25">
        <f t="shared" ref="W359:W422" ca="1" si="141">IF(AND(IF(O359="PN",1,0),OR((E359="pondělí"),E359="úterý",E359="středa",E359="čtvrtek",E359="pátek")),1,0)</f>
        <v>0</v>
      </c>
      <c r="X359" s="108">
        <f t="shared" ref="X359:X422" ca="1" si="142">IF(AND(IF(O359="NV",1,0),OR((E359="pondělí"),E359="úterý",E359="středa",E359="čtvrtek",E359="pátek")),IF($R$3-L359&gt;0,$R$3-L359,0),0)</f>
        <v>0</v>
      </c>
      <c r="Y359" s="108">
        <f t="shared" ref="Y359:Y422" ca="1" si="143">IF(AND(IF(O359="OČR",1,0),OR((E359="pondělí"),E359="úterý",E359="středa",E359="čtvrtek",E359="pátek")),IF($R$3-L359&gt;0,$R$3-L359,0),0)</f>
        <v>0</v>
      </c>
      <c r="Z359" s="108">
        <f t="shared" ref="Z359:Z422" ca="1" si="144">IF(AND(IF(O359="P",1,0),OR((E359="pondělí"),E359="úterý",E359="středa",E359="čtvrtek",E359="pátek")),IF($R$3-L359&gt;0,$R$3-L359,0),0)</f>
        <v>0</v>
      </c>
      <c r="AA359" s="108">
        <f t="shared" ref="AA359:AA422" ca="1" si="145">IF(AND(IF(O359="O",1,0),OR((E359="pondělí"),E359="úterý",E359="středa",E359="čtvrtek",E359="pátek")),IF($R$3-L359&gt;0,$R$3-L359,0),0)</f>
        <v>0</v>
      </c>
      <c r="AB359" s="108">
        <f t="shared" ref="AB359:AB422" ca="1" si="146">IF(AND(IF(O359="PZ",1,0),OR((E359="pondělí"),E359="úterý",E359="středa",E359="čtvrtek",E359="pátek")),IF($R$3-L359&gt;0,$R$3-L359,0),0)</f>
        <v>0</v>
      </c>
      <c r="AC359" s="25">
        <f t="shared" ref="AC359:AC422" ca="1" si="147">IF(AND(IF(F359="Svátek",1,0),OR(E359="pondělí",E359="úterý",E359="středa",E359="čtvrtek",E359="pátek")),1,0)</f>
        <v>0</v>
      </c>
    </row>
    <row r="360" spans="1:29" ht="14.1" hidden="1" customHeight="1" thickBot="1" x14ac:dyDescent="0.25">
      <c r="A360" s="3">
        <f t="shared" si="131"/>
        <v>2021</v>
      </c>
      <c r="B360" s="3" t="str">
        <f t="shared" ref="B360:B423" si="148">IF(C360="leden","01 leden",IF(C360="únor","02 únor",IF(C360="březen","03 březen",IF(C360="duben","04 duben",IF(C360="květen","05 květen",IF(C360="červen","06 červen",IF(C360="červenec","07 červenec",IF(C360="srpen","08 srpen",IF(C360="září","09 září",IF(C360="říjen","10 říjen",IF(C360="listopad","11 listopad",IF(C360="prosinec","12 prosinec",0))))))))))))</f>
        <v>12 prosinec</v>
      </c>
      <c r="C360" s="4" t="str">
        <f t="shared" si="132"/>
        <v>prosinec</v>
      </c>
      <c r="D360" s="10">
        <f t="shared" ca="1" si="133"/>
        <v>0</v>
      </c>
      <c r="E360" s="10" t="str">
        <f t="shared" si="134"/>
        <v>pondělí</v>
      </c>
      <c r="F360" s="42" t="str">
        <f ca="1">IF(COUNTIF(List1!$U$4:$AF$16,$G360),"Svátek",TEXT($G360,"dddd"))</f>
        <v>pondělí</v>
      </c>
      <c r="G360" s="19">
        <v>44543</v>
      </c>
      <c r="H360" s="49"/>
      <c r="I360" s="50"/>
      <c r="J360" s="49"/>
      <c r="K360" s="50"/>
      <c r="L360" s="21">
        <f t="shared" si="135"/>
        <v>0</v>
      </c>
      <c r="M360" s="22">
        <f t="shared" si="129"/>
        <v>0</v>
      </c>
      <c r="N360" s="98"/>
      <c r="O360" s="101" t="str">
        <f t="shared" ca="1" si="130"/>
        <v/>
      </c>
      <c r="P360" s="41" t="str">
        <f t="shared" si="128"/>
        <v xml:space="preserve"> </v>
      </c>
      <c r="Q360" s="41" t="str">
        <f>IF(MONTH(G361)-MONTH(G360)&lt;&gt;0,SUBTOTAL(109,$P$14:$P$3665)," ")</f>
        <v xml:space="preserve"> </v>
      </c>
      <c r="R360" s="108">
        <f t="shared" ca="1" si="136"/>
        <v>0</v>
      </c>
      <c r="S360" s="25">
        <f t="shared" ca="1" si="137"/>
        <v>0</v>
      </c>
      <c r="T360" s="108">
        <f t="shared" ca="1" si="138"/>
        <v>0</v>
      </c>
      <c r="U360" s="163">
        <f t="shared" ca="1" si="139"/>
        <v>0</v>
      </c>
      <c r="V360" s="25">
        <f t="shared" ca="1" si="140"/>
        <v>0</v>
      </c>
      <c r="W360" s="25">
        <f t="shared" ca="1" si="141"/>
        <v>0</v>
      </c>
      <c r="X360" s="108">
        <f t="shared" ca="1" si="142"/>
        <v>0</v>
      </c>
      <c r="Y360" s="108">
        <f t="shared" ca="1" si="143"/>
        <v>0</v>
      </c>
      <c r="Z360" s="108">
        <f t="shared" ca="1" si="144"/>
        <v>0</v>
      </c>
      <c r="AA360" s="108">
        <f t="shared" ca="1" si="145"/>
        <v>0</v>
      </c>
      <c r="AB360" s="108">
        <f t="shared" ca="1" si="146"/>
        <v>0</v>
      </c>
      <c r="AC360" s="25">
        <f t="shared" ca="1" si="147"/>
        <v>0</v>
      </c>
    </row>
    <row r="361" spans="1:29" ht="14.1" hidden="1" customHeight="1" thickBot="1" x14ac:dyDescent="0.25">
      <c r="A361" s="3">
        <f t="shared" si="131"/>
        <v>2021</v>
      </c>
      <c r="B361" s="3" t="str">
        <f t="shared" si="148"/>
        <v>12 prosinec</v>
      </c>
      <c r="C361" s="4" t="str">
        <f t="shared" si="132"/>
        <v>prosinec</v>
      </c>
      <c r="D361" s="10">
        <f t="shared" ca="1" si="133"/>
        <v>0</v>
      </c>
      <c r="E361" s="10" t="str">
        <f t="shared" si="134"/>
        <v>úterý</v>
      </c>
      <c r="F361" s="42" t="str">
        <f ca="1">IF(COUNTIF(List1!$U$4:$AF$16,$G361),"Svátek",TEXT($G361,"dddd"))</f>
        <v>úterý</v>
      </c>
      <c r="G361" s="19">
        <v>44544</v>
      </c>
      <c r="H361" s="49"/>
      <c r="I361" s="50"/>
      <c r="J361" s="49"/>
      <c r="K361" s="50"/>
      <c r="L361" s="21">
        <f t="shared" si="135"/>
        <v>0</v>
      </c>
      <c r="M361" s="22">
        <f t="shared" si="129"/>
        <v>0</v>
      </c>
      <c r="N361" s="98"/>
      <c r="O361" s="101" t="str">
        <f t="shared" ca="1" si="130"/>
        <v/>
      </c>
      <c r="P361" s="41" t="str">
        <f t="shared" si="128"/>
        <v xml:space="preserve"> </v>
      </c>
      <c r="Q361" s="41" t="str">
        <f>IF(MONTH(G362)-MONTH(G361)&lt;&gt;0,SUBTOTAL(109,$P$14:$P$3665)," ")</f>
        <v xml:space="preserve"> </v>
      </c>
      <c r="R361" s="108">
        <f t="shared" ca="1" si="136"/>
        <v>0</v>
      </c>
      <c r="S361" s="25">
        <f t="shared" ca="1" si="137"/>
        <v>0</v>
      </c>
      <c r="T361" s="108">
        <f t="shared" ca="1" si="138"/>
        <v>0</v>
      </c>
      <c r="U361" s="163">
        <f t="shared" ca="1" si="139"/>
        <v>0</v>
      </c>
      <c r="V361" s="25">
        <f t="shared" ca="1" si="140"/>
        <v>0</v>
      </c>
      <c r="W361" s="25">
        <f t="shared" ca="1" si="141"/>
        <v>0</v>
      </c>
      <c r="X361" s="108">
        <f t="shared" ca="1" si="142"/>
        <v>0</v>
      </c>
      <c r="Y361" s="108">
        <f t="shared" ca="1" si="143"/>
        <v>0</v>
      </c>
      <c r="Z361" s="108">
        <f t="shared" ca="1" si="144"/>
        <v>0</v>
      </c>
      <c r="AA361" s="108">
        <f t="shared" ca="1" si="145"/>
        <v>0</v>
      </c>
      <c r="AB361" s="108">
        <f t="shared" ca="1" si="146"/>
        <v>0</v>
      </c>
      <c r="AC361" s="25">
        <f t="shared" ca="1" si="147"/>
        <v>0</v>
      </c>
    </row>
    <row r="362" spans="1:29" ht="14.1" hidden="1" customHeight="1" thickBot="1" x14ac:dyDescent="0.25">
      <c r="A362" s="3">
        <f t="shared" si="131"/>
        <v>2021</v>
      </c>
      <c r="B362" s="3" t="str">
        <f t="shared" si="148"/>
        <v>12 prosinec</v>
      </c>
      <c r="C362" s="4" t="str">
        <f t="shared" si="132"/>
        <v>prosinec</v>
      </c>
      <c r="D362" s="10">
        <f t="shared" ca="1" si="133"/>
        <v>0</v>
      </c>
      <c r="E362" s="10" t="str">
        <f t="shared" si="134"/>
        <v>středa</v>
      </c>
      <c r="F362" s="42" t="str">
        <f ca="1">IF(COUNTIF(List1!$U$4:$AF$16,$G362),"Svátek",TEXT($G362,"dddd"))</f>
        <v>středa</v>
      </c>
      <c r="G362" s="19">
        <v>44545</v>
      </c>
      <c r="H362" s="49"/>
      <c r="I362" s="50"/>
      <c r="J362" s="49"/>
      <c r="K362" s="50"/>
      <c r="L362" s="21">
        <f t="shared" si="135"/>
        <v>0</v>
      </c>
      <c r="M362" s="22">
        <f t="shared" si="129"/>
        <v>0</v>
      </c>
      <c r="N362" s="98"/>
      <c r="O362" s="101" t="str">
        <f t="shared" ca="1" si="130"/>
        <v/>
      </c>
      <c r="P362" s="41" t="str">
        <f t="shared" si="128"/>
        <v xml:space="preserve"> </v>
      </c>
      <c r="Q362" s="41" t="str">
        <f>IF(MONTH(G363)-MONTH(G362)&lt;&gt;0,SUBTOTAL(109,$P$14:$P$3665)," ")</f>
        <v xml:space="preserve"> </v>
      </c>
      <c r="R362" s="108">
        <f t="shared" ca="1" si="136"/>
        <v>0</v>
      </c>
      <c r="S362" s="25">
        <f t="shared" ca="1" si="137"/>
        <v>0</v>
      </c>
      <c r="T362" s="108">
        <f t="shared" ca="1" si="138"/>
        <v>0</v>
      </c>
      <c r="U362" s="163">
        <f t="shared" ca="1" si="139"/>
        <v>0</v>
      </c>
      <c r="V362" s="25">
        <f t="shared" ca="1" si="140"/>
        <v>0</v>
      </c>
      <c r="W362" s="25">
        <f t="shared" ca="1" si="141"/>
        <v>0</v>
      </c>
      <c r="X362" s="108">
        <f t="shared" ca="1" si="142"/>
        <v>0</v>
      </c>
      <c r="Y362" s="108">
        <f t="shared" ca="1" si="143"/>
        <v>0</v>
      </c>
      <c r="Z362" s="108">
        <f t="shared" ca="1" si="144"/>
        <v>0</v>
      </c>
      <c r="AA362" s="108">
        <f t="shared" ca="1" si="145"/>
        <v>0</v>
      </c>
      <c r="AB362" s="108">
        <f t="shared" ca="1" si="146"/>
        <v>0</v>
      </c>
      <c r="AC362" s="25">
        <f t="shared" ca="1" si="147"/>
        <v>0</v>
      </c>
    </row>
    <row r="363" spans="1:29" ht="14.1" hidden="1" customHeight="1" thickBot="1" x14ac:dyDescent="0.25">
      <c r="A363" s="3">
        <f t="shared" si="131"/>
        <v>2021</v>
      </c>
      <c r="B363" s="3" t="str">
        <f t="shared" si="148"/>
        <v>12 prosinec</v>
      </c>
      <c r="C363" s="4" t="str">
        <f t="shared" si="132"/>
        <v>prosinec</v>
      </c>
      <c r="D363" s="10">
        <f t="shared" ca="1" si="133"/>
        <v>0</v>
      </c>
      <c r="E363" s="10" t="str">
        <f t="shared" si="134"/>
        <v>čtvrtek</v>
      </c>
      <c r="F363" s="42" t="str">
        <f ca="1">IF(COUNTIF(List1!$U$4:$AF$16,$G363),"Svátek",TEXT($G363,"dddd"))</f>
        <v>čtvrtek</v>
      </c>
      <c r="G363" s="19">
        <v>44546</v>
      </c>
      <c r="H363" s="49"/>
      <c r="I363" s="50"/>
      <c r="J363" s="49"/>
      <c r="K363" s="50"/>
      <c r="L363" s="21">
        <f t="shared" si="135"/>
        <v>0</v>
      </c>
      <c r="M363" s="22">
        <f t="shared" si="129"/>
        <v>0</v>
      </c>
      <c r="N363" s="98"/>
      <c r="O363" s="101" t="str">
        <f t="shared" ca="1" si="130"/>
        <v/>
      </c>
      <c r="P363" s="41" t="str">
        <f t="shared" si="128"/>
        <v xml:space="preserve"> </v>
      </c>
      <c r="Q363" s="41" t="str">
        <f>IF(MONTH(G364)-MONTH(G363)&lt;&gt;0,SUBTOTAL(109,$P$14:$P$3665)," ")</f>
        <v xml:space="preserve"> </v>
      </c>
      <c r="R363" s="108">
        <f t="shared" ca="1" si="136"/>
        <v>0</v>
      </c>
      <c r="S363" s="25">
        <f t="shared" ca="1" si="137"/>
        <v>0</v>
      </c>
      <c r="T363" s="108">
        <f t="shared" ca="1" si="138"/>
        <v>0</v>
      </c>
      <c r="U363" s="163">
        <f t="shared" ca="1" si="139"/>
        <v>0</v>
      </c>
      <c r="V363" s="25">
        <f t="shared" ca="1" si="140"/>
        <v>0</v>
      </c>
      <c r="W363" s="25">
        <f t="shared" ca="1" si="141"/>
        <v>0</v>
      </c>
      <c r="X363" s="108">
        <f t="shared" ca="1" si="142"/>
        <v>0</v>
      </c>
      <c r="Y363" s="108">
        <f t="shared" ca="1" si="143"/>
        <v>0</v>
      </c>
      <c r="Z363" s="108">
        <f t="shared" ca="1" si="144"/>
        <v>0</v>
      </c>
      <c r="AA363" s="108">
        <f t="shared" ca="1" si="145"/>
        <v>0</v>
      </c>
      <c r="AB363" s="108">
        <f t="shared" ca="1" si="146"/>
        <v>0</v>
      </c>
      <c r="AC363" s="25">
        <f t="shared" ca="1" si="147"/>
        <v>0</v>
      </c>
    </row>
    <row r="364" spans="1:29" ht="14.1" hidden="1" customHeight="1" thickBot="1" x14ac:dyDescent="0.25">
      <c r="A364" s="3">
        <f t="shared" si="131"/>
        <v>2021</v>
      </c>
      <c r="B364" s="3" t="str">
        <f t="shared" si="148"/>
        <v>12 prosinec</v>
      </c>
      <c r="C364" s="4" t="str">
        <f t="shared" si="132"/>
        <v>prosinec</v>
      </c>
      <c r="D364" s="10">
        <f t="shared" ca="1" si="133"/>
        <v>0</v>
      </c>
      <c r="E364" s="10" t="str">
        <f t="shared" si="134"/>
        <v>pátek</v>
      </c>
      <c r="F364" s="42" t="str">
        <f ca="1">IF(COUNTIF(List1!$U$4:$AF$16,$G364),"Svátek",TEXT($G364,"dddd"))</f>
        <v>pátek</v>
      </c>
      <c r="G364" s="19">
        <v>44547</v>
      </c>
      <c r="H364" s="49"/>
      <c r="I364" s="50"/>
      <c r="J364" s="49"/>
      <c r="K364" s="50"/>
      <c r="L364" s="21">
        <f t="shared" si="135"/>
        <v>0</v>
      </c>
      <c r="M364" s="22">
        <f t="shared" si="129"/>
        <v>0</v>
      </c>
      <c r="N364" s="98"/>
      <c r="O364" s="101" t="str">
        <f t="shared" ca="1" si="130"/>
        <v/>
      </c>
      <c r="P364" s="41" t="str">
        <f t="shared" si="128"/>
        <v xml:space="preserve"> </v>
      </c>
      <c r="Q364" s="41" t="str">
        <f>IF(MONTH(G365)-MONTH(G364)&lt;&gt;0,SUBTOTAL(109,$P$14:$P$3665)," ")</f>
        <v xml:space="preserve"> </v>
      </c>
      <c r="R364" s="108">
        <f t="shared" ca="1" si="136"/>
        <v>0</v>
      </c>
      <c r="S364" s="25">
        <f t="shared" ca="1" si="137"/>
        <v>0</v>
      </c>
      <c r="T364" s="108">
        <f t="shared" ca="1" si="138"/>
        <v>0</v>
      </c>
      <c r="U364" s="163">
        <f t="shared" ca="1" si="139"/>
        <v>0</v>
      </c>
      <c r="V364" s="25">
        <f t="shared" ca="1" si="140"/>
        <v>0</v>
      </c>
      <c r="W364" s="25">
        <f t="shared" ca="1" si="141"/>
        <v>0</v>
      </c>
      <c r="X364" s="108">
        <f t="shared" ca="1" si="142"/>
        <v>0</v>
      </c>
      <c r="Y364" s="108">
        <f t="shared" ca="1" si="143"/>
        <v>0</v>
      </c>
      <c r="Z364" s="108">
        <f t="shared" ca="1" si="144"/>
        <v>0</v>
      </c>
      <c r="AA364" s="108">
        <f t="shared" ca="1" si="145"/>
        <v>0</v>
      </c>
      <c r="AB364" s="108">
        <f t="shared" ca="1" si="146"/>
        <v>0</v>
      </c>
      <c r="AC364" s="25">
        <f t="shared" ca="1" si="147"/>
        <v>0</v>
      </c>
    </row>
    <row r="365" spans="1:29" ht="14.1" hidden="1" customHeight="1" thickBot="1" x14ac:dyDescent="0.25">
      <c r="A365" s="3">
        <f t="shared" si="131"/>
        <v>2021</v>
      </c>
      <c r="B365" s="3" t="str">
        <f t="shared" si="148"/>
        <v>12 prosinec</v>
      </c>
      <c r="C365" s="4" t="str">
        <f t="shared" si="132"/>
        <v>prosinec</v>
      </c>
      <c r="D365" s="10">
        <f t="shared" ca="1" si="133"/>
        <v>0</v>
      </c>
      <c r="E365" s="10" t="str">
        <f t="shared" si="134"/>
        <v>sobota</v>
      </c>
      <c r="F365" s="42" t="str">
        <f ca="1">IF(COUNTIF(List1!$U$4:$AF$16,$G365),"Svátek",TEXT($G365,"dddd"))</f>
        <v>sobota</v>
      </c>
      <c r="G365" s="19">
        <v>44548</v>
      </c>
      <c r="H365" s="49"/>
      <c r="I365" s="50"/>
      <c r="J365" s="49"/>
      <c r="K365" s="50"/>
      <c r="L365" s="21">
        <f t="shared" si="135"/>
        <v>0</v>
      </c>
      <c r="M365" s="22">
        <f t="shared" si="129"/>
        <v>0</v>
      </c>
      <c r="N365" s="98"/>
      <c r="O365" s="101" t="str">
        <f t="shared" ca="1" si="130"/>
        <v/>
      </c>
      <c r="P365" s="41" t="str">
        <f t="shared" si="128"/>
        <v xml:space="preserve"> </v>
      </c>
      <c r="Q365" s="41" t="str">
        <f>IF(MONTH(G366)-MONTH(G365)&lt;&gt;0,SUBTOTAL(109,$P$14:$P$3665)," ")</f>
        <v xml:space="preserve"> </v>
      </c>
      <c r="R365" s="108">
        <f t="shared" ca="1" si="136"/>
        <v>0</v>
      </c>
      <c r="S365" s="25">
        <f t="shared" ca="1" si="137"/>
        <v>0</v>
      </c>
      <c r="T365" s="108">
        <f t="shared" ca="1" si="138"/>
        <v>0</v>
      </c>
      <c r="U365" s="163">
        <f t="shared" ca="1" si="139"/>
        <v>0</v>
      </c>
      <c r="V365" s="25">
        <f t="shared" ca="1" si="140"/>
        <v>0</v>
      </c>
      <c r="W365" s="25">
        <f t="shared" ca="1" si="141"/>
        <v>0</v>
      </c>
      <c r="X365" s="108">
        <f t="shared" ca="1" si="142"/>
        <v>0</v>
      </c>
      <c r="Y365" s="108">
        <f t="shared" ca="1" si="143"/>
        <v>0</v>
      </c>
      <c r="Z365" s="108">
        <f t="shared" ca="1" si="144"/>
        <v>0</v>
      </c>
      <c r="AA365" s="108">
        <f t="shared" ca="1" si="145"/>
        <v>0</v>
      </c>
      <c r="AB365" s="108">
        <f t="shared" ca="1" si="146"/>
        <v>0</v>
      </c>
      <c r="AC365" s="25">
        <f t="shared" ca="1" si="147"/>
        <v>0</v>
      </c>
    </row>
    <row r="366" spans="1:29" ht="14.1" hidden="1" customHeight="1" thickBot="1" x14ac:dyDescent="0.25">
      <c r="A366" s="3">
        <f t="shared" si="131"/>
        <v>2021</v>
      </c>
      <c r="B366" s="3" t="str">
        <f t="shared" si="148"/>
        <v>12 prosinec</v>
      </c>
      <c r="C366" s="4" t="str">
        <f t="shared" si="132"/>
        <v>prosinec</v>
      </c>
      <c r="D366" s="10">
        <f t="shared" ca="1" si="133"/>
        <v>0</v>
      </c>
      <c r="E366" s="10" t="str">
        <f t="shared" si="134"/>
        <v>neděle</v>
      </c>
      <c r="F366" s="42" t="str">
        <f ca="1">IF(COUNTIF(List1!$U$4:$AF$16,$G366),"Svátek",TEXT($G366,"dddd"))</f>
        <v>neděle</v>
      </c>
      <c r="G366" s="19">
        <v>44549</v>
      </c>
      <c r="H366" s="49"/>
      <c r="I366" s="50"/>
      <c r="J366" s="49"/>
      <c r="K366" s="50"/>
      <c r="L366" s="21">
        <f t="shared" si="135"/>
        <v>0</v>
      </c>
      <c r="M366" s="22">
        <f t="shared" si="129"/>
        <v>0</v>
      </c>
      <c r="N366" s="98"/>
      <c r="O366" s="101" t="str">
        <f t="shared" ca="1" si="130"/>
        <v/>
      </c>
      <c r="P366" s="41">
        <f t="shared" si="128"/>
        <v>0</v>
      </c>
      <c r="Q366" s="41" t="str">
        <f>IF(MONTH(G367)-MONTH(G366)&lt;&gt;0,SUBTOTAL(109,$P$14:$P$3665)," ")</f>
        <v xml:space="preserve"> </v>
      </c>
      <c r="R366" s="108">
        <f t="shared" ca="1" si="136"/>
        <v>0</v>
      </c>
      <c r="S366" s="25">
        <f t="shared" ca="1" si="137"/>
        <v>0</v>
      </c>
      <c r="T366" s="108">
        <f t="shared" ca="1" si="138"/>
        <v>0</v>
      </c>
      <c r="U366" s="163">
        <f t="shared" ca="1" si="139"/>
        <v>0</v>
      </c>
      <c r="V366" s="25">
        <f t="shared" ca="1" si="140"/>
        <v>0</v>
      </c>
      <c r="W366" s="25">
        <f t="shared" ca="1" si="141"/>
        <v>0</v>
      </c>
      <c r="X366" s="108">
        <f t="shared" ca="1" si="142"/>
        <v>0</v>
      </c>
      <c r="Y366" s="108">
        <f t="shared" ca="1" si="143"/>
        <v>0</v>
      </c>
      <c r="Z366" s="108">
        <f t="shared" ca="1" si="144"/>
        <v>0</v>
      </c>
      <c r="AA366" s="108">
        <f t="shared" ca="1" si="145"/>
        <v>0</v>
      </c>
      <c r="AB366" s="108">
        <f t="shared" ca="1" si="146"/>
        <v>0</v>
      </c>
      <c r="AC366" s="25">
        <f t="shared" ca="1" si="147"/>
        <v>0</v>
      </c>
    </row>
    <row r="367" spans="1:29" ht="14.1" hidden="1" customHeight="1" thickBot="1" x14ac:dyDescent="0.25">
      <c r="A367" s="3">
        <f t="shared" si="131"/>
        <v>2021</v>
      </c>
      <c r="B367" s="3" t="str">
        <f t="shared" si="148"/>
        <v>12 prosinec</v>
      </c>
      <c r="C367" s="4" t="str">
        <f t="shared" si="132"/>
        <v>prosinec</v>
      </c>
      <c r="D367" s="10">
        <f t="shared" ca="1" si="133"/>
        <v>0</v>
      </c>
      <c r="E367" s="10" t="str">
        <f t="shared" si="134"/>
        <v>pondělí</v>
      </c>
      <c r="F367" s="42" t="str">
        <f ca="1">IF(COUNTIF(List1!$U$4:$AF$16,$G367),"Svátek",TEXT($G367,"dddd"))</f>
        <v>pondělí</v>
      </c>
      <c r="G367" s="19">
        <v>44550</v>
      </c>
      <c r="H367" s="49"/>
      <c r="I367" s="50"/>
      <c r="J367" s="49"/>
      <c r="K367" s="50"/>
      <c r="L367" s="21">
        <f t="shared" si="135"/>
        <v>0</v>
      </c>
      <c r="M367" s="22">
        <f t="shared" si="129"/>
        <v>0</v>
      </c>
      <c r="N367" s="98"/>
      <c r="O367" s="101" t="str">
        <f t="shared" ca="1" si="130"/>
        <v/>
      </c>
      <c r="P367" s="41" t="str">
        <f t="shared" si="128"/>
        <v xml:space="preserve"> </v>
      </c>
      <c r="Q367" s="41" t="str">
        <f>IF(MONTH(G368)-MONTH(G367)&lt;&gt;0,SUBTOTAL(109,$P$14:$P$3665)," ")</f>
        <v xml:space="preserve"> </v>
      </c>
      <c r="R367" s="108">
        <f t="shared" ca="1" si="136"/>
        <v>0</v>
      </c>
      <c r="S367" s="25">
        <f t="shared" ca="1" si="137"/>
        <v>0</v>
      </c>
      <c r="T367" s="108">
        <f t="shared" ca="1" si="138"/>
        <v>0</v>
      </c>
      <c r="U367" s="163">
        <f t="shared" ca="1" si="139"/>
        <v>0</v>
      </c>
      <c r="V367" s="25">
        <f t="shared" ca="1" si="140"/>
        <v>0</v>
      </c>
      <c r="W367" s="25">
        <f t="shared" ca="1" si="141"/>
        <v>0</v>
      </c>
      <c r="X367" s="108">
        <f t="shared" ca="1" si="142"/>
        <v>0</v>
      </c>
      <c r="Y367" s="108">
        <f t="shared" ca="1" si="143"/>
        <v>0</v>
      </c>
      <c r="Z367" s="108">
        <f t="shared" ca="1" si="144"/>
        <v>0</v>
      </c>
      <c r="AA367" s="108">
        <f t="shared" ca="1" si="145"/>
        <v>0</v>
      </c>
      <c r="AB367" s="108">
        <f t="shared" ca="1" si="146"/>
        <v>0</v>
      </c>
      <c r="AC367" s="25">
        <f t="shared" ca="1" si="147"/>
        <v>0</v>
      </c>
    </row>
    <row r="368" spans="1:29" ht="14.1" hidden="1" customHeight="1" thickBot="1" x14ac:dyDescent="0.25">
      <c r="A368" s="3">
        <f t="shared" si="131"/>
        <v>2021</v>
      </c>
      <c r="B368" s="3" t="str">
        <f t="shared" si="148"/>
        <v>12 prosinec</v>
      </c>
      <c r="C368" s="4" t="str">
        <f t="shared" si="132"/>
        <v>prosinec</v>
      </c>
      <c r="D368" s="10">
        <f t="shared" ca="1" si="133"/>
        <v>0</v>
      </c>
      <c r="E368" s="10" t="str">
        <f t="shared" si="134"/>
        <v>úterý</v>
      </c>
      <c r="F368" s="42" t="str">
        <f ca="1">IF(COUNTIF(List1!$U$4:$AF$16,$G368),"Svátek",TEXT($G368,"dddd"))</f>
        <v>úterý</v>
      </c>
      <c r="G368" s="19">
        <v>44551</v>
      </c>
      <c r="H368" s="49"/>
      <c r="I368" s="50"/>
      <c r="J368" s="49"/>
      <c r="K368" s="50"/>
      <c r="L368" s="21">
        <f t="shared" si="135"/>
        <v>0</v>
      </c>
      <c r="M368" s="22">
        <f t="shared" si="129"/>
        <v>0</v>
      </c>
      <c r="N368" s="98"/>
      <c r="O368" s="101" t="str">
        <f t="shared" ca="1" si="130"/>
        <v/>
      </c>
      <c r="P368" s="41" t="str">
        <f t="shared" si="128"/>
        <v xml:space="preserve"> </v>
      </c>
      <c r="Q368" s="41" t="str">
        <f>IF(MONTH(G369)-MONTH(G368)&lt;&gt;0,SUBTOTAL(109,$P$14:$P$3665)," ")</f>
        <v xml:space="preserve"> </v>
      </c>
      <c r="R368" s="108">
        <f t="shared" ca="1" si="136"/>
        <v>0</v>
      </c>
      <c r="S368" s="25">
        <f t="shared" ca="1" si="137"/>
        <v>0</v>
      </c>
      <c r="T368" s="108">
        <f t="shared" ca="1" si="138"/>
        <v>0</v>
      </c>
      <c r="U368" s="163">
        <f t="shared" ca="1" si="139"/>
        <v>0</v>
      </c>
      <c r="V368" s="25">
        <f t="shared" ca="1" si="140"/>
        <v>0</v>
      </c>
      <c r="W368" s="25">
        <f t="shared" ca="1" si="141"/>
        <v>0</v>
      </c>
      <c r="X368" s="108">
        <f t="shared" ca="1" si="142"/>
        <v>0</v>
      </c>
      <c r="Y368" s="108">
        <f t="shared" ca="1" si="143"/>
        <v>0</v>
      </c>
      <c r="Z368" s="108">
        <f t="shared" ca="1" si="144"/>
        <v>0</v>
      </c>
      <c r="AA368" s="108">
        <f t="shared" ca="1" si="145"/>
        <v>0</v>
      </c>
      <c r="AB368" s="108">
        <f t="shared" ca="1" si="146"/>
        <v>0</v>
      </c>
      <c r="AC368" s="25">
        <f t="shared" ca="1" si="147"/>
        <v>0</v>
      </c>
    </row>
    <row r="369" spans="1:29" ht="14.1" hidden="1" customHeight="1" thickBot="1" x14ac:dyDescent="0.25">
      <c r="A369" s="3">
        <f t="shared" si="131"/>
        <v>2021</v>
      </c>
      <c r="B369" s="3" t="str">
        <f t="shared" si="148"/>
        <v>12 prosinec</v>
      </c>
      <c r="C369" s="4" t="str">
        <f t="shared" si="132"/>
        <v>prosinec</v>
      </c>
      <c r="D369" s="10">
        <f t="shared" ca="1" si="133"/>
        <v>0</v>
      </c>
      <c r="E369" s="10" t="str">
        <f t="shared" si="134"/>
        <v>středa</v>
      </c>
      <c r="F369" s="42" t="str">
        <f ca="1">IF(COUNTIF(List1!$U$4:$AF$16,$G369),"Svátek",TEXT($G369,"dddd"))</f>
        <v>středa</v>
      </c>
      <c r="G369" s="19">
        <v>44552</v>
      </c>
      <c r="H369" s="49"/>
      <c r="I369" s="50"/>
      <c r="J369" s="49"/>
      <c r="K369" s="50"/>
      <c r="L369" s="21">
        <f t="shared" si="135"/>
        <v>0</v>
      </c>
      <c r="M369" s="22">
        <f t="shared" si="129"/>
        <v>0</v>
      </c>
      <c r="N369" s="98"/>
      <c r="O369" s="101" t="str">
        <f t="shared" ca="1" si="130"/>
        <v/>
      </c>
      <c r="P369" s="41" t="str">
        <f t="shared" si="128"/>
        <v xml:space="preserve"> </v>
      </c>
      <c r="Q369" s="41" t="str">
        <f>IF(MONTH(G370)-MONTH(G369)&lt;&gt;0,SUBTOTAL(109,$P$14:$P$3665)," ")</f>
        <v xml:space="preserve"> </v>
      </c>
      <c r="R369" s="108">
        <f t="shared" ca="1" si="136"/>
        <v>0</v>
      </c>
      <c r="S369" s="25">
        <f t="shared" ca="1" si="137"/>
        <v>0</v>
      </c>
      <c r="T369" s="108">
        <f t="shared" ca="1" si="138"/>
        <v>0</v>
      </c>
      <c r="U369" s="163">
        <f t="shared" ca="1" si="139"/>
        <v>0</v>
      </c>
      <c r="V369" s="25">
        <f t="shared" ca="1" si="140"/>
        <v>0</v>
      </c>
      <c r="W369" s="25">
        <f t="shared" ca="1" si="141"/>
        <v>0</v>
      </c>
      <c r="X369" s="108">
        <f t="shared" ca="1" si="142"/>
        <v>0</v>
      </c>
      <c r="Y369" s="108">
        <f t="shared" ca="1" si="143"/>
        <v>0</v>
      </c>
      <c r="Z369" s="108">
        <f t="shared" ca="1" si="144"/>
        <v>0</v>
      </c>
      <c r="AA369" s="108">
        <f t="shared" ca="1" si="145"/>
        <v>0</v>
      </c>
      <c r="AB369" s="108">
        <f t="shared" ca="1" si="146"/>
        <v>0</v>
      </c>
      <c r="AC369" s="25">
        <f t="shared" ca="1" si="147"/>
        <v>0</v>
      </c>
    </row>
    <row r="370" spans="1:29" ht="14.1" hidden="1" customHeight="1" thickBot="1" x14ac:dyDescent="0.25">
      <c r="A370" s="3">
        <f t="shared" si="131"/>
        <v>2021</v>
      </c>
      <c r="B370" s="3" t="str">
        <f t="shared" si="148"/>
        <v>12 prosinec</v>
      </c>
      <c r="C370" s="4" t="str">
        <f t="shared" si="132"/>
        <v>prosinec</v>
      </c>
      <c r="D370" s="10">
        <f t="shared" ca="1" si="133"/>
        <v>0</v>
      </c>
      <c r="E370" s="10" t="str">
        <f t="shared" si="134"/>
        <v>čtvrtek</v>
      </c>
      <c r="F370" s="42" t="str">
        <f ca="1">IF(COUNTIF(List1!$U$4:$AF$16,$G370),"Svátek",TEXT($G370,"dddd"))</f>
        <v>čtvrtek</v>
      </c>
      <c r="G370" s="19">
        <v>44553</v>
      </c>
      <c r="H370" s="49"/>
      <c r="I370" s="50"/>
      <c r="J370" s="49"/>
      <c r="K370" s="50"/>
      <c r="L370" s="21">
        <f t="shared" si="135"/>
        <v>0</v>
      </c>
      <c r="M370" s="22">
        <f t="shared" si="129"/>
        <v>0</v>
      </c>
      <c r="N370" s="98"/>
      <c r="O370" s="101" t="str">
        <f t="shared" ca="1" si="130"/>
        <v/>
      </c>
      <c r="P370" s="41" t="str">
        <f t="shared" si="128"/>
        <v xml:space="preserve"> </v>
      </c>
      <c r="Q370" s="41" t="str">
        <f>IF(MONTH(G371)-MONTH(G370)&lt;&gt;0,SUBTOTAL(109,$P$14:$P$3665)," ")</f>
        <v xml:space="preserve"> </v>
      </c>
      <c r="R370" s="108">
        <f t="shared" ca="1" si="136"/>
        <v>0</v>
      </c>
      <c r="S370" s="25">
        <f t="shared" ca="1" si="137"/>
        <v>0</v>
      </c>
      <c r="T370" s="108">
        <f t="shared" ca="1" si="138"/>
        <v>0</v>
      </c>
      <c r="U370" s="163">
        <f t="shared" ca="1" si="139"/>
        <v>0</v>
      </c>
      <c r="V370" s="25">
        <f t="shared" ca="1" si="140"/>
        <v>0</v>
      </c>
      <c r="W370" s="25">
        <f t="shared" ca="1" si="141"/>
        <v>0</v>
      </c>
      <c r="X370" s="108">
        <f t="shared" ca="1" si="142"/>
        <v>0</v>
      </c>
      <c r="Y370" s="108">
        <f t="shared" ca="1" si="143"/>
        <v>0</v>
      </c>
      <c r="Z370" s="108">
        <f t="shared" ca="1" si="144"/>
        <v>0</v>
      </c>
      <c r="AA370" s="108">
        <f t="shared" ca="1" si="145"/>
        <v>0</v>
      </c>
      <c r="AB370" s="108">
        <f t="shared" ca="1" si="146"/>
        <v>0</v>
      </c>
      <c r="AC370" s="25">
        <f t="shared" ca="1" si="147"/>
        <v>0</v>
      </c>
    </row>
    <row r="371" spans="1:29" ht="14.1" hidden="1" customHeight="1" thickBot="1" x14ac:dyDescent="0.25">
      <c r="A371" s="3">
        <f t="shared" si="131"/>
        <v>2021</v>
      </c>
      <c r="B371" s="3" t="str">
        <f t="shared" si="148"/>
        <v>12 prosinec</v>
      </c>
      <c r="C371" s="4" t="str">
        <f t="shared" si="132"/>
        <v>prosinec</v>
      </c>
      <c r="D371" s="10">
        <f t="shared" ca="1" si="133"/>
        <v>1</v>
      </c>
      <c r="E371" s="10" t="str">
        <f t="shared" si="134"/>
        <v>pátek</v>
      </c>
      <c r="F371" s="42" t="str">
        <f ca="1">IF(COUNTIF(List1!$U$4:$AF$16,$G371),"Svátek",TEXT($G371,"dddd"))</f>
        <v>Svátek</v>
      </c>
      <c r="G371" s="19">
        <v>44554</v>
      </c>
      <c r="H371" s="49"/>
      <c r="I371" s="50"/>
      <c r="J371" s="49"/>
      <c r="K371" s="50"/>
      <c r="L371" s="21">
        <f t="shared" si="135"/>
        <v>0</v>
      </c>
      <c r="M371" s="22">
        <f t="shared" si="129"/>
        <v>0</v>
      </c>
      <c r="N371" s="98"/>
      <c r="O371" s="101" t="str">
        <f t="shared" ca="1" si="130"/>
        <v>Svátek</v>
      </c>
      <c r="P371" s="41" t="str">
        <f t="shared" si="128"/>
        <v xml:space="preserve"> </v>
      </c>
      <c r="Q371" s="41" t="str">
        <f>IF(MONTH(G372)-MONTH(G371)&lt;&gt;0,SUBTOTAL(109,$P$14:$P$3665)," ")</f>
        <v xml:space="preserve"> </v>
      </c>
      <c r="R371" s="108">
        <f t="shared" ca="1" si="136"/>
        <v>0</v>
      </c>
      <c r="S371" s="25">
        <f t="shared" ca="1" si="137"/>
        <v>1</v>
      </c>
      <c r="T371" s="108">
        <f t="shared" ca="1" si="138"/>
        <v>0</v>
      </c>
      <c r="U371" s="163">
        <f t="shared" ca="1" si="139"/>
        <v>0</v>
      </c>
      <c r="V371" s="25">
        <f t="shared" ca="1" si="140"/>
        <v>0</v>
      </c>
      <c r="W371" s="25">
        <f t="shared" ca="1" si="141"/>
        <v>0</v>
      </c>
      <c r="X371" s="108">
        <f t="shared" ca="1" si="142"/>
        <v>0</v>
      </c>
      <c r="Y371" s="108">
        <f t="shared" ca="1" si="143"/>
        <v>0</v>
      </c>
      <c r="Z371" s="108">
        <f t="shared" ca="1" si="144"/>
        <v>0</v>
      </c>
      <c r="AA371" s="108">
        <f t="shared" ca="1" si="145"/>
        <v>0</v>
      </c>
      <c r="AB371" s="108">
        <f t="shared" ca="1" si="146"/>
        <v>0</v>
      </c>
      <c r="AC371" s="25">
        <f t="shared" ca="1" si="147"/>
        <v>1</v>
      </c>
    </row>
    <row r="372" spans="1:29" ht="14.1" hidden="1" customHeight="1" thickBot="1" x14ac:dyDescent="0.25">
      <c r="A372" s="3">
        <f t="shared" si="131"/>
        <v>2021</v>
      </c>
      <c r="B372" s="3" t="str">
        <f t="shared" si="148"/>
        <v>12 prosinec</v>
      </c>
      <c r="C372" s="4" t="str">
        <f t="shared" si="132"/>
        <v>prosinec</v>
      </c>
      <c r="D372" s="10">
        <f t="shared" ca="1" si="133"/>
        <v>1</v>
      </c>
      <c r="E372" s="10" t="str">
        <f t="shared" si="134"/>
        <v>sobota</v>
      </c>
      <c r="F372" s="42" t="str">
        <f ca="1">IF(COUNTIF(List1!$U$4:$AF$16,$G372),"Svátek",TEXT($G372,"dddd"))</f>
        <v>Svátek</v>
      </c>
      <c r="G372" s="19">
        <v>44555</v>
      </c>
      <c r="H372" s="49"/>
      <c r="I372" s="50"/>
      <c r="J372" s="49"/>
      <c r="K372" s="50"/>
      <c r="L372" s="21">
        <f t="shared" si="135"/>
        <v>0</v>
      </c>
      <c r="M372" s="22">
        <f t="shared" si="129"/>
        <v>0</v>
      </c>
      <c r="N372" s="98"/>
      <c r="O372" s="101" t="str">
        <f t="shared" ca="1" si="130"/>
        <v>Svátek</v>
      </c>
      <c r="P372" s="41" t="str">
        <f t="shared" si="128"/>
        <v xml:space="preserve"> </v>
      </c>
      <c r="Q372" s="41" t="str">
        <f>IF(MONTH(G373)-MONTH(G372)&lt;&gt;0,SUBTOTAL(109,$P$14:$P$3665)," ")</f>
        <v xml:space="preserve"> </v>
      </c>
      <c r="R372" s="108">
        <f t="shared" ca="1" si="136"/>
        <v>0</v>
      </c>
      <c r="S372" s="25">
        <f t="shared" ca="1" si="137"/>
        <v>0</v>
      </c>
      <c r="T372" s="108">
        <f t="shared" ca="1" si="138"/>
        <v>0</v>
      </c>
      <c r="U372" s="163">
        <f t="shared" ca="1" si="139"/>
        <v>0</v>
      </c>
      <c r="V372" s="25">
        <f t="shared" ca="1" si="140"/>
        <v>0</v>
      </c>
      <c r="W372" s="25">
        <f t="shared" ca="1" si="141"/>
        <v>0</v>
      </c>
      <c r="X372" s="108">
        <f t="shared" ca="1" si="142"/>
        <v>0</v>
      </c>
      <c r="Y372" s="108">
        <f t="shared" ca="1" si="143"/>
        <v>0</v>
      </c>
      <c r="Z372" s="108">
        <f t="shared" ca="1" si="144"/>
        <v>0</v>
      </c>
      <c r="AA372" s="108">
        <f t="shared" ca="1" si="145"/>
        <v>0</v>
      </c>
      <c r="AB372" s="108">
        <f t="shared" ca="1" si="146"/>
        <v>0</v>
      </c>
      <c r="AC372" s="25">
        <f t="shared" ca="1" si="147"/>
        <v>0</v>
      </c>
    </row>
    <row r="373" spans="1:29" ht="14.1" hidden="1" customHeight="1" thickBot="1" x14ac:dyDescent="0.25">
      <c r="A373" s="3">
        <f t="shared" si="131"/>
        <v>2021</v>
      </c>
      <c r="B373" s="3" t="str">
        <f t="shared" si="148"/>
        <v>12 prosinec</v>
      </c>
      <c r="C373" s="4" t="str">
        <f t="shared" si="132"/>
        <v>prosinec</v>
      </c>
      <c r="D373" s="10">
        <f t="shared" ca="1" si="133"/>
        <v>1</v>
      </c>
      <c r="E373" s="10" t="str">
        <f t="shared" si="134"/>
        <v>neděle</v>
      </c>
      <c r="F373" s="42" t="str">
        <f ca="1">IF(COUNTIF(List1!$U$4:$AF$16,$G373),"Svátek",TEXT($G373,"dddd"))</f>
        <v>Svátek</v>
      </c>
      <c r="G373" s="19">
        <v>44556</v>
      </c>
      <c r="H373" s="49"/>
      <c r="I373" s="50"/>
      <c r="J373" s="49"/>
      <c r="K373" s="50"/>
      <c r="L373" s="21">
        <f t="shared" si="135"/>
        <v>0</v>
      </c>
      <c r="M373" s="22">
        <f t="shared" si="129"/>
        <v>0</v>
      </c>
      <c r="N373" s="98"/>
      <c r="O373" s="101" t="str">
        <f t="shared" ca="1" si="130"/>
        <v>Svátek</v>
      </c>
      <c r="P373" s="41">
        <f t="shared" si="128"/>
        <v>0</v>
      </c>
      <c r="Q373" s="41" t="str">
        <f>IF(MONTH(G374)-MONTH(G373)&lt;&gt;0,SUBTOTAL(109,$P$14:$P$3665)," ")</f>
        <v xml:space="preserve"> </v>
      </c>
      <c r="R373" s="108">
        <f t="shared" ca="1" si="136"/>
        <v>0</v>
      </c>
      <c r="S373" s="25">
        <f t="shared" ca="1" si="137"/>
        <v>0</v>
      </c>
      <c r="T373" s="108">
        <f t="shared" ca="1" si="138"/>
        <v>0</v>
      </c>
      <c r="U373" s="163">
        <f t="shared" ca="1" si="139"/>
        <v>0</v>
      </c>
      <c r="V373" s="25">
        <f t="shared" ca="1" si="140"/>
        <v>0</v>
      </c>
      <c r="W373" s="25">
        <f t="shared" ca="1" si="141"/>
        <v>0</v>
      </c>
      <c r="X373" s="108">
        <f t="shared" ca="1" si="142"/>
        <v>0</v>
      </c>
      <c r="Y373" s="108">
        <f t="shared" ca="1" si="143"/>
        <v>0</v>
      </c>
      <c r="Z373" s="108">
        <f t="shared" ca="1" si="144"/>
        <v>0</v>
      </c>
      <c r="AA373" s="108">
        <f t="shared" ca="1" si="145"/>
        <v>0</v>
      </c>
      <c r="AB373" s="108">
        <f t="shared" ca="1" si="146"/>
        <v>0</v>
      </c>
      <c r="AC373" s="25">
        <f t="shared" ca="1" si="147"/>
        <v>0</v>
      </c>
    </row>
    <row r="374" spans="1:29" ht="14.1" hidden="1" customHeight="1" thickBot="1" x14ac:dyDescent="0.25">
      <c r="A374" s="3">
        <f t="shared" si="131"/>
        <v>2021</v>
      </c>
      <c r="B374" s="3" t="str">
        <f t="shared" si="148"/>
        <v>12 prosinec</v>
      </c>
      <c r="C374" s="4" t="str">
        <f t="shared" si="132"/>
        <v>prosinec</v>
      </c>
      <c r="D374" s="10">
        <f t="shared" ca="1" si="133"/>
        <v>0</v>
      </c>
      <c r="E374" s="10" t="str">
        <f t="shared" si="134"/>
        <v>pondělí</v>
      </c>
      <c r="F374" s="42" t="str">
        <f ca="1">IF(COUNTIF(List1!$U$4:$AF$16,$G374),"Svátek",TEXT($G374,"dddd"))</f>
        <v>pondělí</v>
      </c>
      <c r="G374" s="19">
        <v>44557</v>
      </c>
      <c r="H374" s="49"/>
      <c r="I374" s="50"/>
      <c r="J374" s="49"/>
      <c r="K374" s="50"/>
      <c r="L374" s="21">
        <f t="shared" si="135"/>
        <v>0</v>
      </c>
      <c r="M374" s="22">
        <f t="shared" si="129"/>
        <v>0</v>
      </c>
      <c r="N374" s="98"/>
      <c r="O374" s="101" t="str">
        <f t="shared" ca="1" si="130"/>
        <v/>
      </c>
      <c r="P374" s="41" t="str">
        <f t="shared" si="128"/>
        <v xml:space="preserve"> </v>
      </c>
      <c r="Q374" s="41" t="str">
        <f>IF(MONTH(G375)-MONTH(G374)&lt;&gt;0,SUBTOTAL(109,$P$14:$P$3665)," ")</f>
        <v xml:space="preserve"> </v>
      </c>
      <c r="R374" s="108">
        <f t="shared" ca="1" si="136"/>
        <v>0</v>
      </c>
      <c r="S374" s="25">
        <f t="shared" ca="1" si="137"/>
        <v>0</v>
      </c>
      <c r="T374" s="108">
        <f t="shared" ca="1" si="138"/>
        <v>0</v>
      </c>
      <c r="U374" s="163">
        <f t="shared" ca="1" si="139"/>
        <v>0</v>
      </c>
      <c r="V374" s="25">
        <f t="shared" ca="1" si="140"/>
        <v>0</v>
      </c>
      <c r="W374" s="25">
        <f t="shared" ca="1" si="141"/>
        <v>0</v>
      </c>
      <c r="X374" s="108">
        <f t="shared" ca="1" si="142"/>
        <v>0</v>
      </c>
      <c r="Y374" s="108">
        <f t="shared" ca="1" si="143"/>
        <v>0</v>
      </c>
      <c r="Z374" s="108">
        <f t="shared" ca="1" si="144"/>
        <v>0</v>
      </c>
      <c r="AA374" s="108">
        <f t="shared" ca="1" si="145"/>
        <v>0</v>
      </c>
      <c r="AB374" s="108">
        <f t="shared" ca="1" si="146"/>
        <v>0</v>
      </c>
      <c r="AC374" s="25">
        <f t="shared" ca="1" si="147"/>
        <v>0</v>
      </c>
    </row>
    <row r="375" spans="1:29" ht="14.1" hidden="1" customHeight="1" thickBot="1" x14ac:dyDescent="0.25">
      <c r="A375" s="3">
        <f t="shared" si="131"/>
        <v>2021</v>
      </c>
      <c r="B375" s="3" t="str">
        <f t="shared" si="148"/>
        <v>12 prosinec</v>
      </c>
      <c r="C375" s="4" t="str">
        <f t="shared" si="132"/>
        <v>prosinec</v>
      </c>
      <c r="D375" s="10">
        <f t="shared" ca="1" si="133"/>
        <v>0</v>
      </c>
      <c r="E375" s="10" t="str">
        <f t="shared" si="134"/>
        <v>úterý</v>
      </c>
      <c r="F375" s="42" t="str">
        <f ca="1">IF(COUNTIF(List1!$U$4:$AF$16,$G375),"Svátek",TEXT($G375,"dddd"))</f>
        <v>úterý</v>
      </c>
      <c r="G375" s="19">
        <v>44558</v>
      </c>
      <c r="H375" s="49"/>
      <c r="I375" s="50"/>
      <c r="J375" s="49"/>
      <c r="K375" s="50"/>
      <c r="L375" s="21">
        <f t="shared" si="135"/>
        <v>0</v>
      </c>
      <c r="M375" s="22">
        <f t="shared" si="129"/>
        <v>0</v>
      </c>
      <c r="N375" s="98"/>
      <c r="O375" s="101" t="str">
        <f t="shared" ca="1" si="130"/>
        <v/>
      </c>
      <c r="P375" s="41" t="str">
        <f t="shared" si="128"/>
        <v xml:space="preserve"> </v>
      </c>
      <c r="Q375" s="41" t="str">
        <f>IF(MONTH(G376)-MONTH(G375)&lt;&gt;0,SUBTOTAL(109,$P$14:$P$3665)," ")</f>
        <v xml:space="preserve"> </v>
      </c>
      <c r="R375" s="108">
        <f t="shared" ca="1" si="136"/>
        <v>0</v>
      </c>
      <c r="S375" s="25">
        <f t="shared" ca="1" si="137"/>
        <v>0</v>
      </c>
      <c r="T375" s="108">
        <f t="shared" ca="1" si="138"/>
        <v>0</v>
      </c>
      <c r="U375" s="163">
        <f t="shared" ca="1" si="139"/>
        <v>0</v>
      </c>
      <c r="V375" s="25">
        <f t="shared" ca="1" si="140"/>
        <v>0</v>
      </c>
      <c r="W375" s="25">
        <f t="shared" ca="1" si="141"/>
        <v>0</v>
      </c>
      <c r="X375" s="108">
        <f t="shared" ca="1" si="142"/>
        <v>0</v>
      </c>
      <c r="Y375" s="108">
        <f t="shared" ca="1" si="143"/>
        <v>0</v>
      </c>
      <c r="Z375" s="108">
        <f t="shared" ca="1" si="144"/>
        <v>0</v>
      </c>
      <c r="AA375" s="108">
        <f t="shared" ca="1" si="145"/>
        <v>0</v>
      </c>
      <c r="AB375" s="108">
        <f t="shared" ca="1" si="146"/>
        <v>0</v>
      </c>
      <c r="AC375" s="25">
        <f t="shared" ca="1" si="147"/>
        <v>0</v>
      </c>
    </row>
    <row r="376" spans="1:29" ht="14.1" hidden="1" customHeight="1" thickBot="1" x14ac:dyDescent="0.25">
      <c r="A376" s="3">
        <f t="shared" si="131"/>
        <v>2021</v>
      </c>
      <c r="B376" s="3" t="str">
        <f t="shared" si="148"/>
        <v>12 prosinec</v>
      </c>
      <c r="C376" s="4" t="str">
        <f t="shared" si="132"/>
        <v>prosinec</v>
      </c>
      <c r="D376" s="10">
        <f t="shared" ca="1" si="133"/>
        <v>0</v>
      </c>
      <c r="E376" s="10" t="str">
        <f t="shared" si="134"/>
        <v>středa</v>
      </c>
      <c r="F376" s="42" t="str">
        <f ca="1">IF(COUNTIF(List1!$U$4:$AF$16,$G376),"Svátek",TEXT($G376,"dddd"))</f>
        <v>středa</v>
      </c>
      <c r="G376" s="19">
        <v>44559</v>
      </c>
      <c r="H376" s="49"/>
      <c r="I376" s="50"/>
      <c r="J376" s="49"/>
      <c r="K376" s="50"/>
      <c r="L376" s="21">
        <f t="shared" si="135"/>
        <v>0</v>
      </c>
      <c r="M376" s="22">
        <f t="shared" si="129"/>
        <v>0</v>
      </c>
      <c r="N376" s="98"/>
      <c r="O376" s="101" t="str">
        <f t="shared" ca="1" si="130"/>
        <v/>
      </c>
      <c r="P376" s="41" t="str">
        <f t="shared" si="128"/>
        <v xml:space="preserve"> </v>
      </c>
      <c r="Q376" s="41" t="str">
        <f>IF(MONTH(G377)-MONTH(G376)&lt;&gt;0,SUBTOTAL(109,$P$14:$P$3665)," ")</f>
        <v xml:space="preserve"> </v>
      </c>
      <c r="R376" s="108">
        <f t="shared" ca="1" si="136"/>
        <v>0</v>
      </c>
      <c r="S376" s="25">
        <f t="shared" ca="1" si="137"/>
        <v>0</v>
      </c>
      <c r="T376" s="108">
        <f t="shared" ca="1" si="138"/>
        <v>0</v>
      </c>
      <c r="U376" s="163">
        <f t="shared" ca="1" si="139"/>
        <v>0</v>
      </c>
      <c r="V376" s="25">
        <f t="shared" ca="1" si="140"/>
        <v>0</v>
      </c>
      <c r="W376" s="25">
        <f t="shared" ca="1" si="141"/>
        <v>0</v>
      </c>
      <c r="X376" s="108">
        <f t="shared" ca="1" si="142"/>
        <v>0</v>
      </c>
      <c r="Y376" s="108">
        <f t="shared" ca="1" si="143"/>
        <v>0</v>
      </c>
      <c r="Z376" s="108">
        <f t="shared" ca="1" si="144"/>
        <v>0</v>
      </c>
      <c r="AA376" s="108">
        <f t="shared" ca="1" si="145"/>
        <v>0</v>
      </c>
      <c r="AB376" s="108">
        <f t="shared" ca="1" si="146"/>
        <v>0</v>
      </c>
      <c r="AC376" s="25">
        <f t="shared" ca="1" si="147"/>
        <v>0</v>
      </c>
    </row>
    <row r="377" spans="1:29" ht="14.1" hidden="1" customHeight="1" thickBot="1" x14ac:dyDescent="0.25">
      <c r="A377" s="3">
        <f t="shared" si="131"/>
        <v>2021</v>
      </c>
      <c r="B377" s="3" t="str">
        <f t="shared" si="148"/>
        <v>12 prosinec</v>
      </c>
      <c r="C377" s="4" t="str">
        <f t="shared" si="132"/>
        <v>prosinec</v>
      </c>
      <c r="D377" s="10">
        <f t="shared" ca="1" si="133"/>
        <v>0</v>
      </c>
      <c r="E377" s="10" t="str">
        <f t="shared" si="134"/>
        <v>čtvrtek</v>
      </c>
      <c r="F377" s="42" t="str">
        <f ca="1">IF(COUNTIF(List1!$U$4:$AF$16,$G377),"Svátek",TEXT($G377,"dddd"))</f>
        <v>čtvrtek</v>
      </c>
      <c r="G377" s="19">
        <v>44560</v>
      </c>
      <c r="H377" s="49"/>
      <c r="I377" s="50"/>
      <c r="J377" s="49"/>
      <c r="K377" s="50"/>
      <c r="L377" s="21">
        <f t="shared" si="135"/>
        <v>0</v>
      </c>
      <c r="M377" s="22">
        <f t="shared" si="129"/>
        <v>0</v>
      </c>
      <c r="N377" s="98"/>
      <c r="O377" s="101" t="str">
        <f t="shared" ca="1" si="130"/>
        <v/>
      </c>
      <c r="P377" s="41" t="str">
        <f t="shared" si="128"/>
        <v xml:space="preserve"> </v>
      </c>
      <c r="Q377" s="41" t="str">
        <f>IF(MONTH(G378)-MONTH(G377)&lt;&gt;0,SUBTOTAL(109,$P$14:$P$3665)," ")</f>
        <v xml:space="preserve"> </v>
      </c>
      <c r="R377" s="108">
        <f t="shared" ca="1" si="136"/>
        <v>0</v>
      </c>
      <c r="S377" s="25">
        <f t="shared" ca="1" si="137"/>
        <v>0</v>
      </c>
      <c r="T377" s="108">
        <f t="shared" ca="1" si="138"/>
        <v>0</v>
      </c>
      <c r="U377" s="163">
        <f t="shared" ca="1" si="139"/>
        <v>0</v>
      </c>
      <c r="V377" s="25">
        <f t="shared" ca="1" si="140"/>
        <v>0</v>
      </c>
      <c r="W377" s="25">
        <f t="shared" ca="1" si="141"/>
        <v>0</v>
      </c>
      <c r="X377" s="108">
        <f t="shared" ca="1" si="142"/>
        <v>0</v>
      </c>
      <c r="Y377" s="108">
        <f t="shared" ca="1" si="143"/>
        <v>0</v>
      </c>
      <c r="Z377" s="108">
        <f t="shared" ca="1" si="144"/>
        <v>0</v>
      </c>
      <c r="AA377" s="108">
        <f t="shared" ca="1" si="145"/>
        <v>0</v>
      </c>
      <c r="AB377" s="108">
        <f t="shared" ca="1" si="146"/>
        <v>0</v>
      </c>
      <c r="AC377" s="25">
        <f t="shared" ca="1" si="147"/>
        <v>0</v>
      </c>
    </row>
    <row r="378" spans="1:29" ht="14.1" hidden="1" customHeight="1" x14ac:dyDescent="0.25">
      <c r="A378" s="3">
        <f t="shared" si="131"/>
        <v>2021</v>
      </c>
      <c r="B378" s="3" t="str">
        <f t="shared" si="148"/>
        <v>12 prosinec</v>
      </c>
      <c r="C378" s="4" t="str">
        <f t="shared" si="132"/>
        <v>prosinec</v>
      </c>
      <c r="D378" s="10">
        <f t="shared" ca="1" si="133"/>
        <v>0</v>
      </c>
      <c r="E378" s="10" t="str">
        <f t="shared" si="134"/>
        <v>pátek</v>
      </c>
      <c r="F378" s="42" t="str">
        <f ca="1">IF(COUNTIF(List1!$U$4:$AF$16,$G378),"Svátek",TEXT($G378,"dddd"))</f>
        <v>pátek</v>
      </c>
      <c r="G378" s="19">
        <v>44561</v>
      </c>
      <c r="H378" s="49"/>
      <c r="I378" s="50"/>
      <c r="J378" s="49"/>
      <c r="K378" s="50"/>
      <c r="L378" s="21">
        <f t="shared" si="135"/>
        <v>0</v>
      </c>
      <c r="M378" s="22">
        <f t="shared" si="129"/>
        <v>0</v>
      </c>
      <c r="N378" s="98"/>
      <c r="O378" s="101" t="str">
        <f t="shared" ca="1" si="130"/>
        <v/>
      </c>
      <c r="P378" s="41">
        <f t="shared" si="128"/>
        <v>0</v>
      </c>
      <c r="Q378" s="41">
        <f>IF(MONTH(G379)-MONTH(G378)&lt;&gt;0,SUBTOTAL(109,$P$14:$P$3665)," ")</f>
        <v>0</v>
      </c>
      <c r="R378" s="108">
        <f t="shared" ca="1" si="136"/>
        <v>0</v>
      </c>
      <c r="S378" s="25">
        <f t="shared" ca="1" si="137"/>
        <v>0</v>
      </c>
      <c r="T378" s="108">
        <f t="shared" ca="1" si="138"/>
        <v>0</v>
      </c>
      <c r="U378" s="163">
        <f t="shared" ca="1" si="139"/>
        <v>0</v>
      </c>
      <c r="V378" s="25">
        <f t="shared" ca="1" si="140"/>
        <v>0</v>
      </c>
      <c r="W378" s="25">
        <f t="shared" ca="1" si="141"/>
        <v>0</v>
      </c>
      <c r="X378" s="108">
        <f t="shared" ca="1" si="142"/>
        <v>0</v>
      </c>
      <c r="Y378" s="108">
        <f t="shared" ca="1" si="143"/>
        <v>0</v>
      </c>
      <c r="Z378" s="108">
        <f t="shared" ca="1" si="144"/>
        <v>0</v>
      </c>
      <c r="AA378" s="108">
        <f t="shared" ca="1" si="145"/>
        <v>0</v>
      </c>
      <c r="AB378" s="108">
        <f t="shared" ca="1" si="146"/>
        <v>0</v>
      </c>
      <c r="AC378" s="25">
        <f t="shared" ca="1" si="147"/>
        <v>0</v>
      </c>
    </row>
    <row r="379" spans="1:29" ht="14.1" hidden="1" customHeight="1" thickBot="1" x14ac:dyDescent="0.25">
      <c r="A379" s="3">
        <f t="shared" si="131"/>
        <v>2022</v>
      </c>
      <c r="B379" s="3" t="str">
        <f t="shared" si="148"/>
        <v>01 leden</v>
      </c>
      <c r="C379" s="4" t="str">
        <f t="shared" si="132"/>
        <v>leden</v>
      </c>
      <c r="D379" s="10">
        <f t="shared" ca="1" si="133"/>
        <v>1</v>
      </c>
      <c r="E379" s="10" t="str">
        <f t="shared" si="134"/>
        <v>sobota</v>
      </c>
      <c r="F379" s="42" t="str">
        <f ca="1">IF(COUNTIF(List1!$U$4:$AF$16,$G379),"Svátek",TEXT($G379,"dddd"))</f>
        <v>Svátek</v>
      </c>
      <c r="G379" s="19">
        <v>44562</v>
      </c>
      <c r="H379" s="49"/>
      <c r="I379" s="50"/>
      <c r="J379" s="49"/>
      <c r="K379" s="50"/>
      <c r="L379" s="21">
        <f t="shared" si="135"/>
        <v>0</v>
      </c>
      <c r="M379" s="22">
        <f t="shared" si="129"/>
        <v>0</v>
      </c>
      <c r="N379" s="98"/>
      <c r="O379" s="101" t="str">
        <f t="shared" ca="1" si="130"/>
        <v>Svátek</v>
      </c>
      <c r="P379" s="41" t="str">
        <f t="shared" si="128"/>
        <v xml:space="preserve"> </v>
      </c>
      <c r="Q379" s="41" t="str">
        <f>IF(MONTH(G380)-MONTH(G379)&lt;&gt;0,SUBTOTAL(109,$P$14:$P$3665)," ")</f>
        <v xml:space="preserve"> </v>
      </c>
      <c r="R379" s="108">
        <f t="shared" ca="1" si="136"/>
        <v>0</v>
      </c>
      <c r="S379" s="25">
        <f t="shared" ca="1" si="137"/>
        <v>0</v>
      </c>
      <c r="T379" s="108">
        <f t="shared" ca="1" si="138"/>
        <v>0</v>
      </c>
      <c r="U379" s="163">
        <f t="shared" ca="1" si="139"/>
        <v>0</v>
      </c>
      <c r="V379" s="25">
        <f t="shared" ca="1" si="140"/>
        <v>0</v>
      </c>
      <c r="W379" s="25">
        <f t="shared" ca="1" si="141"/>
        <v>0</v>
      </c>
      <c r="X379" s="108">
        <f t="shared" ca="1" si="142"/>
        <v>0</v>
      </c>
      <c r="Y379" s="108">
        <f t="shared" ca="1" si="143"/>
        <v>0</v>
      </c>
      <c r="Z379" s="108">
        <f t="shared" ca="1" si="144"/>
        <v>0</v>
      </c>
      <c r="AA379" s="108">
        <f t="shared" ca="1" si="145"/>
        <v>0</v>
      </c>
      <c r="AB379" s="108">
        <f t="shared" ca="1" si="146"/>
        <v>0</v>
      </c>
      <c r="AC379" s="25">
        <f t="shared" ca="1" si="147"/>
        <v>0</v>
      </c>
    </row>
    <row r="380" spans="1:29" ht="14.1" hidden="1" customHeight="1" thickBot="1" x14ac:dyDescent="0.25">
      <c r="A380" s="3">
        <f t="shared" si="131"/>
        <v>2022</v>
      </c>
      <c r="B380" s="3" t="str">
        <f t="shared" si="148"/>
        <v>01 leden</v>
      </c>
      <c r="C380" s="4" t="str">
        <f t="shared" si="132"/>
        <v>leden</v>
      </c>
      <c r="D380" s="10">
        <f t="shared" ca="1" si="133"/>
        <v>0</v>
      </c>
      <c r="E380" s="10" t="str">
        <f t="shared" si="134"/>
        <v>neděle</v>
      </c>
      <c r="F380" s="42" t="str">
        <f ca="1">IF(COUNTIF(List1!$U$4:$AF$16,$G380),"Svátek",TEXT($G380,"dddd"))</f>
        <v>neděle</v>
      </c>
      <c r="G380" s="19">
        <v>44563</v>
      </c>
      <c r="H380" s="49"/>
      <c r="I380" s="50"/>
      <c r="J380" s="49"/>
      <c r="K380" s="50"/>
      <c r="L380" s="21">
        <f t="shared" si="135"/>
        <v>0</v>
      </c>
      <c r="M380" s="22">
        <f t="shared" si="129"/>
        <v>0</v>
      </c>
      <c r="N380" s="98"/>
      <c r="O380" s="101" t="str">
        <f t="shared" ca="1" si="130"/>
        <v/>
      </c>
      <c r="P380" s="41">
        <f t="shared" si="128"/>
        <v>0</v>
      </c>
      <c r="Q380" s="41" t="str">
        <f>IF(MONTH(G381)-MONTH(G380)&lt;&gt;0,SUBTOTAL(109,$P$14:$P$3665)," ")</f>
        <v xml:space="preserve"> </v>
      </c>
      <c r="R380" s="108">
        <f t="shared" ca="1" si="136"/>
        <v>0</v>
      </c>
      <c r="S380" s="25">
        <f t="shared" ca="1" si="137"/>
        <v>0</v>
      </c>
      <c r="T380" s="108">
        <f t="shared" ca="1" si="138"/>
        <v>0</v>
      </c>
      <c r="U380" s="163">
        <f t="shared" ca="1" si="139"/>
        <v>0</v>
      </c>
      <c r="V380" s="25">
        <f t="shared" ca="1" si="140"/>
        <v>0</v>
      </c>
      <c r="W380" s="25">
        <f t="shared" ca="1" si="141"/>
        <v>0</v>
      </c>
      <c r="X380" s="108">
        <f t="shared" ca="1" si="142"/>
        <v>0</v>
      </c>
      <c r="Y380" s="108">
        <f t="shared" ca="1" si="143"/>
        <v>0</v>
      </c>
      <c r="Z380" s="108">
        <f t="shared" ca="1" si="144"/>
        <v>0</v>
      </c>
      <c r="AA380" s="108">
        <f t="shared" ca="1" si="145"/>
        <v>0</v>
      </c>
      <c r="AB380" s="108">
        <f t="shared" ca="1" si="146"/>
        <v>0</v>
      </c>
      <c r="AC380" s="25">
        <f t="shared" ca="1" si="147"/>
        <v>0</v>
      </c>
    </row>
    <row r="381" spans="1:29" ht="14.1" hidden="1" customHeight="1" thickBot="1" x14ac:dyDescent="0.25">
      <c r="A381" s="3">
        <f t="shared" si="131"/>
        <v>2022</v>
      </c>
      <c r="B381" s="3" t="str">
        <f t="shared" si="148"/>
        <v>01 leden</v>
      </c>
      <c r="C381" s="4" t="str">
        <f t="shared" si="132"/>
        <v>leden</v>
      </c>
      <c r="D381" s="10">
        <f t="shared" ca="1" si="133"/>
        <v>0</v>
      </c>
      <c r="E381" s="10" t="str">
        <f t="shared" si="134"/>
        <v>pondělí</v>
      </c>
      <c r="F381" s="42" t="str">
        <f ca="1">IF(COUNTIF(List1!$U$4:$AF$16,$G381),"Svátek",TEXT($G381,"dddd"))</f>
        <v>pondělí</v>
      </c>
      <c r="G381" s="19">
        <v>44564</v>
      </c>
      <c r="H381" s="49"/>
      <c r="I381" s="50"/>
      <c r="J381" s="49"/>
      <c r="K381" s="50"/>
      <c r="L381" s="21">
        <f t="shared" si="135"/>
        <v>0</v>
      </c>
      <c r="M381" s="22">
        <f t="shared" si="129"/>
        <v>0</v>
      </c>
      <c r="N381" s="98"/>
      <c r="O381" s="101" t="str">
        <f t="shared" ca="1" si="130"/>
        <v/>
      </c>
      <c r="P381" s="41" t="str">
        <f t="shared" si="128"/>
        <v xml:space="preserve"> </v>
      </c>
      <c r="Q381" s="41" t="str">
        <f>IF(MONTH(G382)-MONTH(G381)&lt;&gt;0,SUBTOTAL(109,$P$14:$P$3665)," ")</f>
        <v xml:space="preserve"> </v>
      </c>
      <c r="R381" s="108">
        <f t="shared" ca="1" si="136"/>
        <v>0</v>
      </c>
      <c r="S381" s="25">
        <f t="shared" ca="1" si="137"/>
        <v>0</v>
      </c>
      <c r="T381" s="108">
        <f t="shared" ca="1" si="138"/>
        <v>0</v>
      </c>
      <c r="U381" s="163">
        <f t="shared" ca="1" si="139"/>
        <v>0</v>
      </c>
      <c r="V381" s="25">
        <f t="shared" ca="1" si="140"/>
        <v>0</v>
      </c>
      <c r="W381" s="25">
        <f t="shared" ca="1" si="141"/>
        <v>0</v>
      </c>
      <c r="X381" s="108">
        <f t="shared" ca="1" si="142"/>
        <v>0</v>
      </c>
      <c r="Y381" s="108">
        <f t="shared" ca="1" si="143"/>
        <v>0</v>
      </c>
      <c r="Z381" s="108">
        <f t="shared" ca="1" si="144"/>
        <v>0</v>
      </c>
      <c r="AA381" s="108">
        <f t="shared" ca="1" si="145"/>
        <v>0</v>
      </c>
      <c r="AB381" s="108">
        <f t="shared" ca="1" si="146"/>
        <v>0</v>
      </c>
      <c r="AC381" s="25">
        <f t="shared" ca="1" si="147"/>
        <v>0</v>
      </c>
    </row>
    <row r="382" spans="1:29" ht="14.1" hidden="1" customHeight="1" thickBot="1" x14ac:dyDescent="0.25">
      <c r="A382" s="3">
        <f t="shared" si="131"/>
        <v>2022</v>
      </c>
      <c r="B382" s="3" t="str">
        <f t="shared" si="148"/>
        <v>01 leden</v>
      </c>
      <c r="C382" s="4" t="str">
        <f t="shared" si="132"/>
        <v>leden</v>
      </c>
      <c r="D382" s="10">
        <f t="shared" ca="1" si="133"/>
        <v>0</v>
      </c>
      <c r="E382" s="10" t="str">
        <f t="shared" si="134"/>
        <v>úterý</v>
      </c>
      <c r="F382" s="42" t="str">
        <f ca="1">IF(COUNTIF(List1!$U$4:$AF$16,$G382),"Svátek",TEXT($G382,"dddd"))</f>
        <v>úterý</v>
      </c>
      <c r="G382" s="19">
        <v>44565</v>
      </c>
      <c r="H382" s="49"/>
      <c r="I382" s="50"/>
      <c r="J382" s="49"/>
      <c r="K382" s="50"/>
      <c r="L382" s="21">
        <f t="shared" si="135"/>
        <v>0</v>
      </c>
      <c r="M382" s="22">
        <f t="shared" si="129"/>
        <v>0</v>
      </c>
      <c r="N382" s="98"/>
      <c r="O382" s="101" t="str">
        <f t="shared" ca="1" si="130"/>
        <v/>
      </c>
      <c r="P382" s="41" t="str">
        <f t="shared" si="128"/>
        <v xml:space="preserve"> </v>
      </c>
      <c r="Q382" s="41" t="str">
        <f>IF(MONTH(G383)-MONTH(G382)&lt;&gt;0,SUBTOTAL(109,$P$14:$P$3665)," ")</f>
        <v xml:space="preserve"> </v>
      </c>
      <c r="R382" s="108">
        <f t="shared" ca="1" si="136"/>
        <v>0</v>
      </c>
      <c r="S382" s="25">
        <f t="shared" ca="1" si="137"/>
        <v>0</v>
      </c>
      <c r="T382" s="108">
        <f t="shared" ca="1" si="138"/>
        <v>0</v>
      </c>
      <c r="U382" s="163">
        <f t="shared" ca="1" si="139"/>
        <v>0</v>
      </c>
      <c r="V382" s="25">
        <f t="shared" ca="1" si="140"/>
        <v>0</v>
      </c>
      <c r="W382" s="25">
        <f t="shared" ca="1" si="141"/>
        <v>0</v>
      </c>
      <c r="X382" s="108">
        <f t="shared" ca="1" si="142"/>
        <v>0</v>
      </c>
      <c r="Y382" s="108">
        <f t="shared" ca="1" si="143"/>
        <v>0</v>
      </c>
      <c r="Z382" s="108">
        <f t="shared" ca="1" si="144"/>
        <v>0</v>
      </c>
      <c r="AA382" s="108">
        <f t="shared" ca="1" si="145"/>
        <v>0</v>
      </c>
      <c r="AB382" s="108">
        <f t="shared" ca="1" si="146"/>
        <v>0</v>
      </c>
      <c r="AC382" s="25">
        <f t="shared" ca="1" si="147"/>
        <v>0</v>
      </c>
    </row>
    <row r="383" spans="1:29" ht="14.1" hidden="1" customHeight="1" thickBot="1" x14ac:dyDescent="0.25">
      <c r="A383" s="3">
        <f t="shared" si="131"/>
        <v>2022</v>
      </c>
      <c r="B383" s="3" t="str">
        <f t="shared" si="148"/>
        <v>01 leden</v>
      </c>
      <c r="C383" s="4" t="str">
        <f t="shared" si="132"/>
        <v>leden</v>
      </c>
      <c r="D383" s="10">
        <f t="shared" ca="1" si="133"/>
        <v>0</v>
      </c>
      <c r="E383" s="10" t="str">
        <f t="shared" si="134"/>
        <v>středa</v>
      </c>
      <c r="F383" s="42" t="str">
        <f ca="1">IF(COUNTIF(List1!$U$4:$AF$16,$G383),"Svátek",TEXT($G383,"dddd"))</f>
        <v>středa</v>
      </c>
      <c r="G383" s="19">
        <v>44566</v>
      </c>
      <c r="H383" s="49"/>
      <c r="I383" s="50"/>
      <c r="J383" s="49"/>
      <c r="K383" s="50"/>
      <c r="L383" s="21">
        <f t="shared" si="135"/>
        <v>0</v>
      </c>
      <c r="M383" s="22">
        <f t="shared" si="129"/>
        <v>0</v>
      </c>
      <c r="N383" s="98"/>
      <c r="O383" s="101" t="str">
        <f t="shared" ca="1" si="130"/>
        <v/>
      </c>
      <c r="P383" s="41" t="str">
        <f t="shared" si="128"/>
        <v xml:space="preserve"> </v>
      </c>
      <c r="Q383" s="41" t="str">
        <f>IF(MONTH(G384)-MONTH(G383)&lt;&gt;0,SUBTOTAL(109,$P$14:$P$3665)," ")</f>
        <v xml:space="preserve"> </v>
      </c>
      <c r="R383" s="108">
        <f t="shared" ca="1" si="136"/>
        <v>0</v>
      </c>
      <c r="S383" s="25">
        <f t="shared" ca="1" si="137"/>
        <v>0</v>
      </c>
      <c r="T383" s="108">
        <f t="shared" ca="1" si="138"/>
        <v>0</v>
      </c>
      <c r="U383" s="163">
        <f t="shared" ca="1" si="139"/>
        <v>0</v>
      </c>
      <c r="V383" s="25">
        <f t="shared" ca="1" si="140"/>
        <v>0</v>
      </c>
      <c r="W383" s="25">
        <f t="shared" ca="1" si="141"/>
        <v>0</v>
      </c>
      <c r="X383" s="108">
        <f t="shared" ca="1" si="142"/>
        <v>0</v>
      </c>
      <c r="Y383" s="108">
        <f t="shared" ca="1" si="143"/>
        <v>0</v>
      </c>
      <c r="Z383" s="108">
        <f t="shared" ca="1" si="144"/>
        <v>0</v>
      </c>
      <c r="AA383" s="108">
        <f t="shared" ca="1" si="145"/>
        <v>0</v>
      </c>
      <c r="AB383" s="108">
        <f t="shared" ca="1" si="146"/>
        <v>0</v>
      </c>
      <c r="AC383" s="25">
        <f t="shared" ca="1" si="147"/>
        <v>0</v>
      </c>
    </row>
    <row r="384" spans="1:29" ht="14.1" hidden="1" customHeight="1" thickBot="1" x14ac:dyDescent="0.25">
      <c r="A384" s="3">
        <f t="shared" si="131"/>
        <v>2022</v>
      </c>
      <c r="B384" s="3" t="str">
        <f t="shared" si="148"/>
        <v>01 leden</v>
      </c>
      <c r="C384" s="4" t="str">
        <f t="shared" si="132"/>
        <v>leden</v>
      </c>
      <c r="D384" s="10">
        <f t="shared" ca="1" si="133"/>
        <v>0</v>
      </c>
      <c r="E384" s="10" t="str">
        <f t="shared" si="134"/>
        <v>čtvrtek</v>
      </c>
      <c r="F384" s="42" t="str">
        <f ca="1">IF(COUNTIF(List1!$U$4:$AF$16,$G384),"Svátek",TEXT($G384,"dddd"))</f>
        <v>čtvrtek</v>
      </c>
      <c r="G384" s="19">
        <v>44567</v>
      </c>
      <c r="H384" s="49"/>
      <c r="I384" s="50"/>
      <c r="J384" s="49"/>
      <c r="K384" s="50"/>
      <c r="L384" s="21">
        <f t="shared" si="135"/>
        <v>0</v>
      </c>
      <c r="M384" s="22">
        <f t="shared" si="129"/>
        <v>0</v>
      </c>
      <c r="N384" s="98"/>
      <c r="O384" s="101" t="str">
        <f t="shared" ca="1" si="130"/>
        <v/>
      </c>
      <c r="P384" s="41" t="str">
        <f t="shared" si="128"/>
        <v xml:space="preserve"> </v>
      </c>
      <c r="Q384" s="41" t="str">
        <f>IF(MONTH(G385)-MONTH(G384)&lt;&gt;0,SUBTOTAL(109,$P$14:$P$3665)," ")</f>
        <v xml:space="preserve"> </v>
      </c>
      <c r="R384" s="108">
        <f t="shared" ca="1" si="136"/>
        <v>0</v>
      </c>
      <c r="S384" s="25">
        <f t="shared" ca="1" si="137"/>
        <v>0</v>
      </c>
      <c r="T384" s="108">
        <f t="shared" ca="1" si="138"/>
        <v>0</v>
      </c>
      <c r="U384" s="163">
        <f t="shared" ca="1" si="139"/>
        <v>0</v>
      </c>
      <c r="V384" s="25">
        <f t="shared" ca="1" si="140"/>
        <v>0</v>
      </c>
      <c r="W384" s="25">
        <f t="shared" ca="1" si="141"/>
        <v>0</v>
      </c>
      <c r="X384" s="108">
        <f t="shared" ca="1" si="142"/>
        <v>0</v>
      </c>
      <c r="Y384" s="108">
        <f t="shared" ca="1" si="143"/>
        <v>0</v>
      </c>
      <c r="Z384" s="108">
        <f t="shared" ca="1" si="144"/>
        <v>0</v>
      </c>
      <c r="AA384" s="108">
        <f t="shared" ca="1" si="145"/>
        <v>0</v>
      </c>
      <c r="AB384" s="108">
        <f t="shared" ca="1" si="146"/>
        <v>0</v>
      </c>
      <c r="AC384" s="25">
        <f t="shared" ca="1" si="147"/>
        <v>0</v>
      </c>
    </row>
    <row r="385" spans="1:29" ht="14.1" hidden="1" customHeight="1" thickBot="1" x14ac:dyDescent="0.25">
      <c r="A385" s="3">
        <f t="shared" si="131"/>
        <v>2022</v>
      </c>
      <c r="B385" s="3" t="str">
        <f t="shared" si="148"/>
        <v>01 leden</v>
      </c>
      <c r="C385" s="4" t="str">
        <f t="shared" si="132"/>
        <v>leden</v>
      </c>
      <c r="D385" s="10">
        <f t="shared" ca="1" si="133"/>
        <v>0</v>
      </c>
      <c r="E385" s="10" t="str">
        <f t="shared" si="134"/>
        <v>pátek</v>
      </c>
      <c r="F385" s="42" t="str">
        <f ca="1">IF(COUNTIF(List1!$U$4:$AF$16,$G385),"Svátek",TEXT($G385,"dddd"))</f>
        <v>pátek</v>
      </c>
      <c r="G385" s="19">
        <v>44568</v>
      </c>
      <c r="H385" s="49"/>
      <c r="I385" s="50"/>
      <c r="J385" s="49"/>
      <c r="K385" s="50"/>
      <c r="L385" s="21">
        <f t="shared" si="135"/>
        <v>0</v>
      </c>
      <c r="M385" s="22">
        <f t="shared" si="129"/>
        <v>0</v>
      </c>
      <c r="N385" s="98"/>
      <c r="O385" s="101" t="str">
        <f t="shared" ca="1" si="130"/>
        <v/>
      </c>
      <c r="P385" s="41" t="str">
        <f t="shared" si="128"/>
        <v xml:space="preserve"> </v>
      </c>
      <c r="Q385" s="41" t="str">
        <f>IF(MONTH(G386)-MONTH(G385)&lt;&gt;0,SUBTOTAL(109,$P$14:$P$3665)," ")</f>
        <v xml:space="preserve"> </v>
      </c>
      <c r="R385" s="108">
        <f t="shared" ca="1" si="136"/>
        <v>0</v>
      </c>
      <c r="S385" s="25">
        <f t="shared" ca="1" si="137"/>
        <v>0</v>
      </c>
      <c r="T385" s="108">
        <f t="shared" ca="1" si="138"/>
        <v>0</v>
      </c>
      <c r="U385" s="163">
        <f t="shared" ca="1" si="139"/>
        <v>0</v>
      </c>
      <c r="V385" s="25">
        <f t="shared" ca="1" si="140"/>
        <v>0</v>
      </c>
      <c r="W385" s="25">
        <f t="shared" ca="1" si="141"/>
        <v>0</v>
      </c>
      <c r="X385" s="108">
        <f t="shared" ca="1" si="142"/>
        <v>0</v>
      </c>
      <c r="Y385" s="108">
        <f t="shared" ca="1" si="143"/>
        <v>0</v>
      </c>
      <c r="Z385" s="108">
        <f t="shared" ca="1" si="144"/>
        <v>0</v>
      </c>
      <c r="AA385" s="108">
        <f t="shared" ca="1" si="145"/>
        <v>0</v>
      </c>
      <c r="AB385" s="108">
        <f t="shared" ca="1" si="146"/>
        <v>0</v>
      </c>
      <c r="AC385" s="25">
        <f t="shared" ca="1" si="147"/>
        <v>0</v>
      </c>
    </row>
    <row r="386" spans="1:29" ht="14.1" hidden="1" customHeight="1" thickBot="1" x14ac:dyDescent="0.25">
      <c r="A386" s="3">
        <f t="shared" si="131"/>
        <v>2022</v>
      </c>
      <c r="B386" s="3" t="str">
        <f t="shared" si="148"/>
        <v>01 leden</v>
      </c>
      <c r="C386" s="4" t="str">
        <f t="shared" si="132"/>
        <v>leden</v>
      </c>
      <c r="D386" s="10">
        <f t="shared" ca="1" si="133"/>
        <v>0</v>
      </c>
      <c r="E386" s="10" t="str">
        <f t="shared" si="134"/>
        <v>sobota</v>
      </c>
      <c r="F386" s="42" t="str">
        <f ca="1">IF(COUNTIF(List1!$U$4:$AF$16,$G386),"Svátek",TEXT($G386,"dddd"))</f>
        <v>sobota</v>
      </c>
      <c r="G386" s="19">
        <v>44569</v>
      </c>
      <c r="H386" s="49"/>
      <c r="I386" s="50"/>
      <c r="J386" s="49"/>
      <c r="K386" s="50"/>
      <c r="L386" s="21">
        <f t="shared" si="135"/>
        <v>0</v>
      </c>
      <c r="M386" s="22">
        <f t="shared" si="129"/>
        <v>0</v>
      </c>
      <c r="N386" s="98"/>
      <c r="O386" s="101" t="str">
        <f t="shared" ca="1" si="130"/>
        <v/>
      </c>
      <c r="P386" s="41" t="str">
        <f t="shared" si="128"/>
        <v xml:space="preserve"> </v>
      </c>
      <c r="Q386" s="41" t="str">
        <f>IF(MONTH(G387)-MONTH(G386)&lt;&gt;0,SUBTOTAL(109,$P$14:$P$3665)," ")</f>
        <v xml:space="preserve"> </v>
      </c>
      <c r="R386" s="108">
        <f t="shared" ca="1" si="136"/>
        <v>0</v>
      </c>
      <c r="S386" s="25">
        <f t="shared" ca="1" si="137"/>
        <v>0</v>
      </c>
      <c r="T386" s="108">
        <f t="shared" ca="1" si="138"/>
        <v>0</v>
      </c>
      <c r="U386" s="163">
        <f t="shared" ca="1" si="139"/>
        <v>0</v>
      </c>
      <c r="V386" s="25">
        <f t="shared" ca="1" si="140"/>
        <v>0</v>
      </c>
      <c r="W386" s="25">
        <f t="shared" ca="1" si="141"/>
        <v>0</v>
      </c>
      <c r="X386" s="108">
        <f t="shared" ca="1" si="142"/>
        <v>0</v>
      </c>
      <c r="Y386" s="108">
        <f t="shared" ca="1" si="143"/>
        <v>0</v>
      </c>
      <c r="Z386" s="108">
        <f t="shared" ca="1" si="144"/>
        <v>0</v>
      </c>
      <c r="AA386" s="108">
        <f t="shared" ca="1" si="145"/>
        <v>0</v>
      </c>
      <c r="AB386" s="108">
        <f t="shared" ca="1" si="146"/>
        <v>0</v>
      </c>
      <c r="AC386" s="25">
        <f t="shared" ca="1" si="147"/>
        <v>0</v>
      </c>
    </row>
    <row r="387" spans="1:29" ht="14.1" hidden="1" customHeight="1" thickBot="1" x14ac:dyDescent="0.25">
      <c r="A387" s="3">
        <f t="shared" si="131"/>
        <v>2022</v>
      </c>
      <c r="B387" s="3" t="str">
        <f t="shared" si="148"/>
        <v>01 leden</v>
      </c>
      <c r="C387" s="4" t="str">
        <f t="shared" si="132"/>
        <v>leden</v>
      </c>
      <c r="D387" s="10">
        <f t="shared" ca="1" si="133"/>
        <v>0</v>
      </c>
      <c r="E387" s="10" t="str">
        <f t="shared" si="134"/>
        <v>neděle</v>
      </c>
      <c r="F387" s="42" t="str">
        <f ca="1">IF(COUNTIF(List1!$U$4:$AF$16,$G387),"Svátek",TEXT($G387,"dddd"))</f>
        <v>neděle</v>
      </c>
      <c r="G387" s="19">
        <v>44570</v>
      </c>
      <c r="H387" s="49"/>
      <c r="I387" s="50"/>
      <c r="J387" s="49"/>
      <c r="K387" s="50"/>
      <c r="L387" s="21">
        <f t="shared" si="135"/>
        <v>0</v>
      </c>
      <c r="M387" s="22">
        <f t="shared" si="129"/>
        <v>0</v>
      </c>
      <c r="N387" s="98"/>
      <c r="O387" s="101" t="str">
        <f t="shared" ca="1" si="130"/>
        <v/>
      </c>
      <c r="P387" s="41">
        <f t="shared" si="128"/>
        <v>0</v>
      </c>
      <c r="Q387" s="41" t="str">
        <f>IF(MONTH(G388)-MONTH(G387)&lt;&gt;0,SUBTOTAL(109,$P$14:$P$3665)," ")</f>
        <v xml:space="preserve"> </v>
      </c>
      <c r="R387" s="108">
        <f t="shared" ca="1" si="136"/>
        <v>0</v>
      </c>
      <c r="S387" s="25">
        <f t="shared" ca="1" si="137"/>
        <v>0</v>
      </c>
      <c r="T387" s="108">
        <f t="shared" ca="1" si="138"/>
        <v>0</v>
      </c>
      <c r="U387" s="163">
        <f t="shared" ca="1" si="139"/>
        <v>0</v>
      </c>
      <c r="V387" s="25">
        <f t="shared" ca="1" si="140"/>
        <v>0</v>
      </c>
      <c r="W387" s="25">
        <f t="shared" ca="1" si="141"/>
        <v>0</v>
      </c>
      <c r="X387" s="108">
        <f t="shared" ca="1" si="142"/>
        <v>0</v>
      </c>
      <c r="Y387" s="108">
        <f t="shared" ca="1" si="143"/>
        <v>0</v>
      </c>
      <c r="Z387" s="108">
        <f t="shared" ca="1" si="144"/>
        <v>0</v>
      </c>
      <c r="AA387" s="108">
        <f t="shared" ca="1" si="145"/>
        <v>0</v>
      </c>
      <c r="AB387" s="108">
        <f t="shared" ca="1" si="146"/>
        <v>0</v>
      </c>
      <c r="AC387" s="25">
        <f t="shared" ca="1" si="147"/>
        <v>0</v>
      </c>
    </row>
    <row r="388" spans="1:29" ht="14.1" hidden="1" customHeight="1" thickBot="1" x14ac:dyDescent="0.25">
      <c r="A388" s="3">
        <f t="shared" si="131"/>
        <v>2022</v>
      </c>
      <c r="B388" s="3" t="str">
        <f t="shared" si="148"/>
        <v>01 leden</v>
      </c>
      <c r="C388" s="4" t="str">
        <f t="shared" si="132"/>
        <v>leden</v>
      </c>
      <c r="D388" s="10">
        <f t="shared" ca="1" si="133"/>
        <v>0</v>
      </c>
      <c r="E388" s="10" t="str">
        <f t="shared" si="134"/>
        <v>pondělí</v>
      </c>
      <c r="F388" s="42" t="str">
        <f ca="1">IF(COUNTIF(List1!$U$4:$AF$16,$G388),"Svátek",TEXT($G388,"dddd"))</f>
        <v>pondělí</v>
      </c>
      <c r="G388" s="19">
        <v>44571</v>
      </c>
      <c r="H388" s="49"/>
      <c r="I388" s="50"/>
      <c r="J388" s="49"/>
      <c r="K388" s="50"/>
      <c r="L388" s="21">
        <f t="shared" si="135"/>
        <v>0</v>
      </c>
      <c r="M388" s="22">
        <f t="shared" si="129"/>
        <v>0</v>
      </c>
      <c r="N388" s="98"/>
      <c r="O388" s="101" t="str">
        <f t="shared" ca="1" si="130"/>
        <v/>
      </c>
      <c r="P388" s="41" t="str">
        <f t="shared" si="128"/>
        <v xml:space="preserve"> </v>
      </c>
      <c r="Q388" s="41" t="str">
        <f>IF(MONTH(G389)-MONTH(G388)&lt;&gt;0,SUBTOTAL(109,$P$14:$P$3665)," ")</f>
        <v xml:space="preserve"> </v>
      </c>
      <c r="R388" s="108">
        <f t="shared" ca="1" si="136"/>
        <v>0</v>
      </c>
      <c r="S388" s="25">
        <f t="shared" ca="1" si="137"/>
        <v>0</v>
      </c>
      <c r="T388" s="108">
        <f t="shared" ca="1" si="138"/>
        <v>0</v>
      </c>
      <c r="U388" s="163">
        <f t="shared" ca="1" si="139"/>
        <v>0</v>
      </c>
      <c r="V388" s="25">
        <f t="shared" ca="1" si="140"/>
        <v>0</v>
      </c>
      <c r="W388" s="25">
        <f t="shared" ca="1" si="141"/>
        <v>0</v>
      </c>
      <c r="X388" s="108">
        <f t="shared" ca="1" si="142"/>
        <v>0</v>
      </c>
      <c r="Y388" s="108">
        <f t="shared" ca="1" si="143"/>
        <v>0</v>
      </c>
      <c r="Z388" s="108">
        <f t="shared" ca="1" si="144"/>
        <v>0</v>
      </c>
      <c r="AA388" s="108">
        <f t="shared" ca="1" si="145"/>
        <v>0</v>
      </c>
      <c r="AB388" s="108">
        <f t="shared" ca="1" si="146"/>
        <v>0</v>
      </c>
      <c r="AC388" s="25">
        <f t="shared" ca="1" si="147"/>
        <v>0</v>
      </c>
    </row>
    <row r="389" spans="1:29" ht="14.1" hidden="1" customHeight="1" thickBot="1" x14ac:dyDescent="0.25">
      <c r="A389" s="3">
        <f t="shared" si="131"/>
        <v>2022</v>
      </c>
      <c r="B389" s="3" t="str">
        <f t="shared" si="148"/>
        <v>01 leden</v>
      </c>
      <c r="C389" s="4" t="str">
        <f t="shared" si="132"/>
        <v>leden</v>
      </c>
      <c r="D389" s="10">
        <f t="shared" ca="1" si="133"/>
        <v>0</v>
      </c>
      <c r="E389" s="10" t="str">
        <f t="shared" si="134"/>
        <v>úterý</v>
      </c>
      <c r="F389" s="42" t="str">
        <f ca="1">IF(COUNTIF(List1!$U$4:$AF$16,$G389),"Svátek",TEXT($G389,"dddd"))</f>
        <v>úterý</v>
      </c>
      <c r="G389" s="19">
        <v>44572</v>
      </c>
      <c r="H389" s="49"/>
      <c r="I389" s="50"/>
      <c r="J389" s="49"/>
      <c r="K389" s="50"/>
      <c r="L389" s="21">
        <f t="shared" si="135"/>
        <v>0</v>
      </c>
      <c r="M389" s="22">
        <f t="shared" si="129"/>
        <v>0</v>
      </c>
      <c r="N389" s="98"/>
      <c r="O389" s="101" t="str">
        <f t="shared" ca="1" si="130"/>
        <v/>
      </c>
      <c r="P389" s="41" t="str">
        <f t="shared" si="128"/>
        <v xml:space="preserve"> </v>
      </c>
      <c r="Q389" s="41" t="str">
        <f>IF(MONTH(G390)-MONTH(G389)&lt;&gt;0,SUBTOTAL(109,$P$14:$P$3665)," ")</f>
        <v xml:space="preserve"> </v>
      </c>
      <c r="R389" s="108">
        <f t="shared" ca="1" si="136"/>
        <v>0</v>
      </c>
      <c r="S389" s="25">
        <f t="shared" ca="1" si="137"/>
        <v>0</v>
      </c>
      <c r="T389" s="108">
        <f t="shared" ca="1" si="138"/>
        <v>0</v>
      </c>
      <c r="U389" s="163">
        <f t="shared" ca="1" si="139"/>
        <v>0</v>
      </c>
      <c r="V389" s="25">
        <f t="shared" ca="1" si="140"/>
        <v>0</v>
      </c>
      <c r="W389" s="25">
        <f t="shared" ca="1" si="141"/>
        <v>0</v>
      </c>
      <c r="X389" s="108">
        <f t="shared" ca="1" si="142"/>
        <v>0</v>
      </c>
      <c r="Y389" s="108">
        <f t="shared" ca="1" si="143"/>
        <v>0</v>
      </c>
      <c r="Z389" s="108">
        <f t="shared" ca="1" si="144"/>
        <v>0</v>
      </c>
      <c r="AA389" s="108">
        <f t="shared" ca="1" si="145"/>
        <v>0</v>
      </c>
      <c r="AB389" s="108">
        <f t="shared" ca="1" si="146"/>
        <v>0</v>
      </c>
      <c r="AC389" s="25">
        <f t="shared" ca="1" si="147"/>
        <v>0</v>
      </c>
    </row>
    <row r="390" spans="1:29" ht="14.1" hidden="1" customHeight="1" thickBot="1" x14ac:dyDescent="0.25">
      <c r="A390" s="3">
        <f t="shared" si="131"/>
        <v>2022</v>
      </c>
      <c r="B390" s="3" t="str">
        <f t="shared" si="148"/>
        <v>01 leden</v>
      </c>
      <c r="C390" s="4" t="str">
        <f t="shared" si="132"/>
        <v>leden</v>
      </c>
      <c r="D390" s="10">
        <f t="shared" ca="1" si="133"/>
        <v>0</v>
      </c>
      <c r="E390" s="10" t="str">
        <f t="shared" si="134"/>
        <v>středa</v>
      </c>
      <c r="F390" s="42" t="str">
        <f ca="1">IF(COUNTIF(List1!$U$4:$AF$16,$G390),"Svátek",TEXT($G390,"dddd"))</f>
        <v>středa</v>
      </c>
      <c r="G390" s="19">
        <v>44573</v>
      </c>
      <c r="H390" s="49"/>
      <c r="I390" s="50"/>
      <c r="J390" s="49"/>
      <c r="K390" s="50"/>
      <c r="L390" s="21">
        <f t="shared" si="135"/>
        <v>0</v>
      </c>
      <c r="M390" s="22">
        <f t="shared" si="129"/>
        <v>0</v>
      </c>
      <c r="N390" s="98"/>
      <c r="O390" s="101" t="str">
        <f t="shared" ca="1" si="130"/>
        <v/>
      </c>
      <c r="P390" s="41" t="str">
        <f t="shared" si="128"/>
        <v xml:space="preserve"> </v>
      </c>
      <c r="Q390" s="41" t="str">
        <f>IF(MONTH(G391)-MONTH(G390)&lt;&gt;0,SUBTOTAL(109,$P$14:$P$3665)," ")</f>
        <v xml:space="preserve"> </v>
      </c>
      <c r="R390" s="108">
        <f t="shared" ca="1" si="136"/>
        <v>0</v>
      </c>
      <c r="S390" s="25">
        <f t="shared" ca="1" si="137"/>
        <v>0</v>
      </c>
      <c r="T390" s="108">
        <f t="shared" ca="1" si="138"/>
        <v>0</v>
      </c>
      <c r="U390" s="163">
        <f t="shared" ca="1" si="139"/>
        <v>0</v>
      </c>
      <c r="V390" s="25">
        <f t="shared" ca="1" si="140"/>
        <v>0</v>
      </c>
      <c r="W390" s="25">
        <f t="shared" ca="1" si="141"/>
        <v>0</v>
      </c>
      <c r="X390" s="108">
        <f t="shared" ca="1" si="142"/>
        <v>0</v>
      </c>
      <c r="Y390" s="108">
        <f t="shared" ca="1" si="143"/>
        <v>0</v>
      </c>
      <c r="Z390" s="108">
        <f t="shared" ca="1" si="144"/>
        <v>0</v>
      </c>
      <c r="AA390" s="108">
        <f t="shared" ca="1" si="145"/>
        <v>0</v>
      </c>
      <c r="AB390" s="108">
        <f t="shared" ca="1" si="146"/>
        <v>0</v>
      </c>
      <c r="AC390" s="25">
        <f t="shared" ca="1" si="147"/>
        <v>0</v>
      </c>
    </row>
    <row r="391" spans="1:29" ht="14.1" hidden="1" customHeight="1" thickBot="1" x14ac:dyDescent="0.25">
      <c r="A391" s="3">
        <f t="shared" si="131"/>
        <v>2022</v>
      </c>
      <c r="B391" s="3" t="str">
        <f t="shared" si="148"/>
        <v>01 leden</v>
      </c>
      <c r="C391" s="4" t="str">
        <f t="shared" si="132"/>
        <v>leden</v>
      </c>
      <c r="D391" s="10">
        <f t="shared" ca="1" si="133"/>
        <v>0</v>
      </c>
      <c r="E391" s="10" t="str">
        <f t="shared" si="134"/>
        <v>čtvrtek</v>
      </c>
      <c r="F391" s="42" t="str">
        <f ca="1">IF(COUNTIF(List1!$U$4:$AF$16,$G391),"Svátek",TEXT($G391,"dddd"))</f>
        <v>čtvrtek</v>
      </c>
      <c r="G391" s="19">
        <v>44574</v>
      </c>
      <c r="H391" s="49"/>
      <c r="I391" s="50"/>
      <c r="J391" s="49"/>
      <c r="K391" s="50"/>
      <c r="L391" s="21">
        <f t="shared" si="135"/>
        <v>0</v>
      </c>
      <c r="M391" s="22">
        <f t="shared" si="129"/>
        <v>0</v>
      </c>
      <c r="N391" s="98"/>
      <c r="O391" s="101" t="str">
        <f t="shared" ca="1" si="130"/>
        <v/>
      </c>
      <c r="P391" s="41" t="str">
        <f t="shared" si="128"/>
        <v xml:space="preserve"> </v>
      </c>
      <c r="Q391" s="41" t="str">
        <f>IF(MONTH(G392)-MONTH(G391)&lt;&gt;0,SUBTOTAL(109,$P$14:$P$3665)," ")</f>
        <v xml:space="preserve"> </v>
      </c>
      <c r="R391" s="108">
        <f t="shared" ca="1" si="136"/>
        <v>0</v>
      </c>
      <c r="S391" s="25">
        <f t="shared" ca="1" si="137"/>
        <v>0</v>
      </c>
      <c r="T391" s="108">
        <f t="shared" ca="1" si="138"/>
        <v>0</v>
      </c>
      <c r="U391" s="163">
        <f t="shared" ca="1" si="139"/>
        <v>0</v>
      </c>
      <c r="V391" s="25">
        <f t="shared" ca="1" si="140"/>
        <v>0</v>
      </c>
      <c r="W391" s="25">
        <f t="shared" ca="1" si="141"/>
        <v>0</v>
      </c>
      <c r="X391" s="108">
        <f t="shared" ca="1" si="142"/>
        <v>0</v>
      </c>
      <c r="Y391" s="108">
        <f t="shared" ca="1" si="143"/>
        <v>0</v>
      </c>
      <c r="Z391" s="108">
        <f t="shared" ca="1" si="144"/>
        <v>0</v>
      </c>
      <c r="AA391" s="108">
        <f t="shared" ca="1" si="145"/>
        <v>0</v>
      </c>
      <c r="AB391" s="108">
        <f t="shared" ca="1" si="146"/>
        <v>0</v>
      </c>
      <c r="AC391" s="25">
        <f t="shared" ca="1" si="147"/>
        <v>0</v>
      </c>
    </row>
    <row r="392" spans="1:29" ht="14.1" hidden="1" customHeight="1" thickBot="1" x14ac:dyDescent="0.25">
      <c r="A392" s="3">
        <f t="shared" si="131"/>
        <v>2022</v>
      </c>
      <c r="B392" s="3" t="str">
        <f t="shared" si="148"/>
        <v>01 leden</v>
      </c>
      <c r="C392" s="4" t="str">
        <f t="shared" si="132"/>
        <v>leden</v>
      </c>
      <c r="D392" s="10">
        <f t="shared" ca="1" si="133"/>
        <v>0</v>
      </c>
      <c r="E392" s="10" t="str">
        <f t="shared" si="134"/>
        <v>pátek</v>
      </c>
      <c r="F392" s="42" t="str">
        <f ca="1">IF(COUNTIF(List1!$U$4:$AF$16,$G392),"Svátek",TEXT($G392,"dddd"))</f>
        <v>pátek</v>
      </c>
      <c r="G392" s="19">
        <v>44575</v>
      </c>
      <c r="H392" s="49"/>
      <c r="I392" s="50"/>
      <c r="J392" s="49"/>
      <c r="K392" s="50"/>
      <c r="L392" s="21">
        <f t="shared" si="135"/>
        <v>0</v>
      </c>
      <c r="M392" s="22">
        <f t="shared" si="129"/>
        <v>0</v>
      </c>
      <c r="N392" s="98"/>
      <c r="O392" s="101" t="str">
        <f t="shared" ca="1" si="130"/>
        <v/>
      </c>
      <c r="P392" s="41" t="str">
        <f t="shared" si="128"/>
        <v xml:space="preserve"> </v>
      </c>
      <c r="Q392" s="41" t="str">
        <f>IF(MONTH(G393)-MONTH(G392)&lt;&gt;0,SUBTOTAL(109,$P$14:$P$3665)," ")</f>
        <v xml:space="preserve"> </v>
      </c>
      <c r="R392" s="108">
        <f t="shared" ca="1" si="136"/>
        <v>0</v>
      </c>
      <c r="S392" s="25">
        <f t="shared" ca="1" si="137"/>
        <v>0</v>
      </c>
      <c r="T392" s="108">
        <f t="shared" ca="1" si="138"/>
        <v>0</v>
      </c>
      <c r="U392" s="163">
        <f t="shared" ca="1" si="139"/>
        <v>0</v>
      </c>
      <c r="V392" s="25">
        <f t="shared" ca="1" si="140"/>
        <v>0</v>
      </c>
      <c r="W392" s="25">
        <f t="shared" ca="1" si="141"/>
        <v>0</v>
      </c>
      <c r="X392" s="108">
        <f t="shared" ca="1" si="142"/>
        <v>0</v>
      </c>
      <c r="Y392" s="108">
        <f t="shared" ca="1" si="143"/>
        <v>0</v>
      </c>
      <c r="Z392" s="108">
        <f t="shared" ca="1" si="144"/>
        <v>0</v>
      </c>
      <c r="AA392" s="108">
        <f t="shared" ca="1" si="145"/>
        <v>0</v>
      </c>
      <c r="AB392" s="108">
        <f t="shared" ca="1" si="146"/>
        <v>0</v>
      </c>
      <c r="AC392" s="25">
        <f t="shared" ca="1" si="147"/>
        <v>0</v>
      </c>
    </row>
    <row r="393" spans="1:29" ht="14.1" hidden="1" customHeight="1" thickBot="1" x14ac:dyDescent="0.25">
      <c r="A393" s="3">
        <f t="shared" si="131"/>
        <v>2022</v>
      </c>
      <c r="B393" s="3" t="str">
        <f t="shared" si="148"/>
        <v>01 leden</v>
      </c>
      <c r="C393" s="4" t="str">
        <f t="shared" si="132"/>
        <v>leden</v>
      </c>
      <c r="D393" s="10">
        <f t="shared" ca="1" si="133"/>
        <v>0</v>
      </c>
      <c r="E393" s="10" t="str">
        <f t="shared" si="134"/>
        <v>sobota</v>
      </c>
      <c r="F393" s="42" t="str">
        <f ca="1">IF(COUNTIF(List1!$U$4:$AF$16,$G393),"Svátek",TEXT($G393,"dddd"))</f>
        <v>sobota</v>
      </c>
      <c r="G393" s="19">
        <v>44576</v>
      </c>
      <c r="H393" s="49"/>
      <c r="I393" s="50"/>
      <c r="J393" s="49"/>
      <c r="K393" s="50"/>
      <c r="L393" s="21">
        <f t="shared" si="135"/>
        <v>0</v>
      </c>
      <c r="M393" s="22">
        <f t="shared" si="129"/>
        <v>0</v>
      </c>
      <c r="N393" s="98"/>
      <c r="O393" s="101" t="str">
        <f t="shared" ca="1" si="130"/>
        <v/>
      </c>
      <c r="P393" s="41" t="str">
        <f t="shared" si="128"/>
        <v xml:space="preserve"> </v>
      </c>
      <c r="Q393" s="41" t="str">
        <f>IF(MONTH(G394)-MONTH(G393)&lt;&gt;0,SUBTOTAL(109,$P$14:$P$3665)," ")</f>
        <v xml:space="preserve"> </v>
      </c>
      <c r="R393" s="108">
        <f t="shared" ca="1" si="136"/>
        <v>0</v>
      </c>
      <c r="S393" s="25">
        <f t="shared" ca="1" si="137"/>
        <v>0</v>
      </c>
      <c r="T393" s="108">
        <f t="shared" ca="1" si="138"/>
        <v>0</v>
      </c>
      <c r="U393" s="163">
        <f t="shared" ca="1" si="139"/>
        <v>0</v>
      </c>
      <c r="V393" s="25">
        <f t="shared" ca="1" si="140"/>
        <v>0</v>
      </c>
      <c r="W393" s="25">
        <f t="shared" ca="1" si="141"/>
        <v>0</v>
      </c>
      <c r="X393" s="108">
        <f t="shared" ca="1" si="142"/>
        <v>0</v>
      </c>
      <c r="Y393" s="108">
        <f t="shared" ca="1" si="143"/>
        <v>0</v>
      </c>
      <c r="Z393" s="108">
        <f t="shared" ca="1" si="144"/>
        <v>0</v>
      </c>
      <c r="AA393" s="108">
        <f t="shared" ca="1" si="145"/>
        <v>0</v>
      </c>
      <c r="AB393" s="108">
        <f t="shared" ca="1" si="146"/>
        <v>0</v>
      </c>
      <c r="AC393" s="25">
        <f t="shared" ca="1" si="147"/>
        <v>0</v>
      </c>
    </row>
    <row r="394" spans="1:29" ht="14.1" hidden="1" customHeight="1" thickBot="1" x14ac:dyDescent="0.25">
      <c r="A394" s="3">
        <f t="shared" si="131"/>
        <v>2022</v>
      </c>
      <c r="B394" s="3" t="str">
        <f t="shared" si="148"/>
        <v>01 leden</v>
      </c>
      <c r="C394" s="4" t="str">
        <f t="shared" si="132"/>
        <v>leden</v>
      </c>
      <c r="D394" s="10">
        <f t="shared" ca="1" si="133"/>
        <v>0</v>
      </c>
      <c r="E394" s="10" t="str">
        <f t="shared" si="134"/>
        <v>neděle</v>
      </c>
      <c r="F394" s="42" t="str">
        <f ca="1">IF(COUNTIF(List1!$U$4:$AF$16,$G394),"Svátek",TEXT($G394,"dddd"))</f>
        <v>neděle</v>
      </c>
      <c r="G394" s="19">
        <v>44577</v>
      </c>
      <c r="H394" s="49"/>
      <c r="I394" s="50"/>
      <c r="J394" s="49"/>
      <c r="K394" s="50"/>
      <c r="L394" s="21">
        <f t="shared" si="135"/>
        <v>0</v>
      </c>
      <c r="M394" s="22">
        <f t="shared" si="129"/>
        <v>0</v>
      </c>
      <c r="N394" s="98"/>
      <c r="O394" s="101" t="str">
        <f t="shared" ca="1" si="130"/>
        <v/>
      </c>
      <c r="P394" s="41">
        <f t="shared" si="128"/>
        <v>0</v>
      </c>
      <c r="Q394" s="41" t="str">
        <f>IF(MONTH(G395)-MONTH(G394)&lt;&gt;0,SUBTOTAL(109,$P$14:$P$3665)," ")</f>
        <v xml:space="preserve"> </v>
      </c>
      <c r="R394" s="108">
        <f t="shared" ca="1" si="136"/>
        <v>0</v>
      </c>
      <c r="S394" s="25">
        <f t="shared" ca="1" si="137"/>
        <v>0</v>
      </c>
      <c r="T394" s="108">
        <f t="shared" ca="1" si="138"/>
        <v>0</v>
      </c>
      <c r="U394" s="163">
        <f t="shared" ca="1" si="139"/>
        <v>0</v>
      </c>
      <c r="V394" s="25">
        <f t="shared" ca="1" si="140"/>
        <v>0</v>
      </c>
      <c r="W394" s="25">
        <f t="shared" ca="1" si="141"/>
        <v>0</v>
      </c>
      <c r="X394" s="108">
        <f t="shared" ca="1" si="142"/>
        <v>0</v>
      </c>
      <c r="Y394" s="108">
        <f t="shared" ca="1" si="143"/>
        <v>0</v>
      </c>
      <c r="Z394" s="108">
        <f t="shared" ca="1" si="144"/>
        <v>0</v>
      </c>
      <c r="AA394" s="108">
        <f t="shared" ca="1" si="145"/>
        <v>0</v>
      </c>
      <c r="AB394" s="108">
        <f t="shared" ca="1" si="146"/>
        <v>0</v>
      </c>
      <c r="AC394" s="25">
        <f t="shared" ca="1" si="147"/>
        <v>0</v>
      </c>
    </row>
    <row r="395" spans="1:29" ht="14.1" hidden="1" customHeight="1" thickBot="1" x14ac:dyDescent="0.25">
      <c r="A395" s="3">
        <f t="shared" si="131"/>
        <v>2022</v>
      </c>
      <c r="B395" s="3" t="str">
        <f t="shared" si="148"/>
        <v>01 leden</v>
      </c>
      <c r="C395" s="4" t="str">
        <f t="shared" si="132"/>
        <v>leden</v>
      </c>
      <c r="D395" s="10">
        <f t="shared" ca="1" si="133"/>
        <v>0</v>
      </c>
      <c r="E395" s="10" t="str">
        <f t="shared" si="134"/>
        <v>pondělí</v>
      </c>
      <c r="F395" s="42" t="str">
        <f ca="1">IF(COUNTIF(List1!$U$4:$AF$16,$G395),"Svátek",TEXT($G395,"dddd"))</f>
        <v>pondělí</v>
      </c>
      <c r="G395" s="19">
        <v>44578</v>
      </c>
      <c r="H395" s="49"/>
      <c r="I395" s="50"/>
      <c r="J395" s="49"/>
      <c r="K395" s="50"/>
      <c r="L395" s="21">
        <f t="shared" si="135"/>
        <v>0</v>
      </c>
      <c r="M395" s="22">
        <f t="shared" si="129"/>
        <v>0</v>
      </c>
      <c r="N395" s="98"/>
      <c r="O395" s="101" t="str">
        <f t="shared" ca="1" si="130"/>
        <v/>
      </c>
      <c r="P395" s="41" t="str">
        <f t="shared" si="128"/>
        <v xml:space="preserve"> </v>
      </c>
      <c r="Q395" s="41" t="str">
        <f>IF(MONTH(G396)-MONTH(G395)&lt;&gt;0,SUBTOTAL(109,$P$14:$P$3665)," ")</f>
        <v xml:space="preserve"> </v>
      </c>
      <c r="R395" s="108">
        <f t="shared" ca="1" si="136"/>
        <v>0</v>
      </c>
      <c r="S395" s="25">
        <f t="shared" ca="1" si="137"/>
        <v>0</v>
      </c>
      <c r="T395" s="108">
        <f t="shared" ca="1" si="138"/>
        <v>0</v>
      </c>
      <c r="U395" s="163">
        <f t="shared" ca="1" si="139"/>
        <v>0</v>
      </c>
      <c r="V395" s="25">
        <f t="shared" ca="1" si="140"/>
        <v>0</v>
      </c>
      <c r="W395" s="25">
        <f t="shared" ca="1" si="141"/>
        <v>0</v>
      </c>
      <c r="X395" s="108">
        <f t="shared" ca="1" si="142"/>
        <v>0</v>
      </c>
      <c r="Y395" s="108">
        <f t="shared" ca="1" si="143"/>
        <v>0</v>
      </c>
      <c r="Z395" s="108">
        <f t="shared" ca="1" si="144"/>
        <v>0</v>
      </c>
      <c r="AA395" s="108">
        <f t="shared" ca="1" si="145"/>
        <v>0</v>
      </c>
      <c r="AB395" s="108">
        <f t="shared" ca="1" si="146"/>
        <v>0</v>
      </c>
      <c r="AC395" s="25">
        <f t="shared" ca="1" si="147"/>
        <v>0</v>
      </c>
    </row>
    <row r="396" spans="1:29" ht="14.1" hidden="1" customHeight="1" thickBot="1" x14ac:dyDescent="0.25">
      <c r="A396" s="3">
        <f t="shared" si="131"/>
        <v>2022</v>
      </c>
      <c r="B396" s="3" t="str">
        <f t="shared" si="148"/>
        <v>01 leden</v>
      </c>
      <c r="C396" s="4" t="str">
        <f t="shared" si="132"/>
        <v>leden</v>
      </c>
      <c r="D396" s="10">
        <f t="shared" ca="1" si="133"/>
        <v>0</v>
      </c>
      <c r="E396" s="10" t="str">
        <f t="shared" si="134"/>
        <v>úterý</v>
      </c>
      <c r="F396" s="42" t="str">
        <f ca="1">IF(COUNTIF(List1!$U$4:$AF$16,$G396),"Svátek",TEXT($G396,"dddd"))</f>
        <v>úterý</v>
      </c>
      <c r="G396" s="19">
        <v>44579</v>
      </c>
      <c r="H396" s="49"/>
      <c r="I396" s="50"/>
      <c r="J396" s="49"/>
      <c r="K396" s="50"/>
      <c r="L396" s="21">
        <f t="shared" si="135"/>
        <v>0</v>
      </c>
      <c r="M396" s="22">
        <f t="shared" si="129"/>
        <v>0</v>
      </c>
      <c r="N396" s="98"/>
      <c r="O396" s="101" t="str">
        <f t="shared" ca="1" si="130"/>
        <v/>
      </c>
      <c r="P396" s="41" t="str">
        <f t="shared" si="128"/>
        <v xml:space="preserve"> </v>
      </c>
      <c r="Q396" s="41" t="str">
        <f>IF(MONTH(G397)-MONTH(G396)&lt;&gt;0,SUBTOTAL(109,$P$14:$P$3665)," ")</f>
        <v xml:space="preserve"> </v>
      </c>
      <c r="R396" s="108">
        <f t="shared" ca="1" si="136"/>
        <v>0</v>
      </c>
      <c r="S396" s="25">
        <f t="shared" ca="1" si="137"/>
        <v>0</v>
      </c>
      <c r="T396" s="108">
        <f t="shared" ca="1" si="138"/>
        <v>0</v>
      </c>
      <c r="U396" s="163">
        <f t="shared" ca="1" si="139"/>
        <v>0</v>
      </c>
      <c r="V396" s="25">
        <f t="shared" ca="1" si="140"/>
        <v>0</v>
      </c>
      <c r="W396" s="25">
        <f t="shared" ca="1" si="141"/>
        <v>0</v>
      </c>
      <c r="X396" s="108">
        <f t="shared" ca="1" si="142"/>
        <v>0</v>
      </c>
      <c r="Y396" s="108">
        <f t="shared" ca="1" si="143"/>
        <v>0</v>
      </c>
      <c r="Z396" s="108">
        <f t="shared" ca="1" si="144"/>
        <v>0</v>
      </c>
      <c r="AA396" s="108">
        <f t="shared" ca="1" si="145"/>
        <v>0</v>
      </c>
      <c r="AB396" s="108">
        <f t="shared" ca="1" si="146"/>
        <v>0</v>
      </c>
      <c r="AC396" s="25">
        <f t="shared" ca="1" si="147"/>
        <v>0</v>
      </c>
    </row>
    <row r="397" spans="1:29" ht="14.1" hidden="1" customHeight="1" thickBot="1" x14ac:dyDescent="0.25">
      <c r="A397" s="3">
        <f t="shared" si="131"/>
        <v>2022</v>
      </c>
      <c r="B397" s="3" t="str">
        <f t="shared" si="148"/>
        <v>01 leden</v>
      </c>
      <c r="C397" s="4" t="str">
        <f t="shared" si="132"/>
        <v>leden</v>
      </c>
      <c r="D397" s="10">
        <f t="shared" ca="1" si="133"/>
        <v>0</v>
      </c>
      <c r="E397" s="10" t="str">
        <f t="shared" si="134"/>
        <v>středa</v>
      </c>
      <c r="F397" s="42" t="str">
        <f ca="1">IF(COUNTIF(List1!$U$4:$AF$16,$G397),"Svátek",TEXT($G397,"dddd"))</f>
        <v>středa</v>
      </c>
      <c r="G397" s="19">
        <v>44580</v>
      </c>
      <c r="H397" s="49"/>
      <c r="I397" s="50"/>
      <c r="J397" s="49"/>
      <c r="K397" s="50"/>
      <c r="L397" s="21">
        <f t="shared" si="135"/>
        <v>0</v>
      </c>
      <c r="M397" s="22">
        <f t="shared" si="129"/>
        <v>0</v>
      </c>
      <c r="N397" s="98"/>
      <c r="O397" s="101" t="str">
        <f t="shared" ca="1" si="130"/>
        <v/>
      </c>
      <c r="P397" s="41" t="str">
        <f t="shared" si="128"/>
        <v xml:space="preserve"> </v>
      </c>
      <c r="Q397" s="41" t="str">
        <f>IF(MONTH(G398)-MONTH(G397)&lt;&gt;0,SUBTOTAL(109,$P$14:$P$3665)," ")</f>
        <v xml:space="preserve"> </v>
      </c>
      <c r="R397" s="108">
        <f t="shared" ca="1" si="136"/>
        <v>0</v>
      </c>
      <c r="S397" s="25">
        <f t="shared" ca="1" si="137"/>
        <v>0</v>
      </c>
      <c r="T397" s="108">
        <f t="shared" ca="1" si="138"/>
        <v>0</v>
      </c>
      <c r="U397" s="163">
        <f t="shared" ca="1" si="139"/>
        <v>0</v>
      </c>
      <c r="V397" s="25">
        <f t="shared" ca="1" si="140"/>
        <v>0</v>
      </c>
      <c r="W397" s="25">
        <f t="shared" ca="1" si="141"/>
        <v>0</v>
      </c>
      <c r="X397" s="108">
        <f t="shared" ca="1" si="142"/>
        <v>0</v>
      </c>
      <c r="Y397" s="108">
        <f t="shared" ca="1" si="143"/>
        <v>0</v>
      </c>
      <c r="Z397" s="108">
        <f t="shared" ca="1" si="144"/>
        <v>0</v>
      </c>
      <c r="AA397" s="108">
        <f t="shared" ca="1" si="145"/>
        <v>0</v>
      </c>
      <c r="AB397" s="108">
        <f t="shared" ca="1" si="146"/>
        <v>0</v>
      </c>
      <c r="AC397" s="25">
        <f t="shared" ca="1" si="147"/>
        <v>0</v>
      </c>
    </row>
    <row r="398" spans="1:29" ht="14.1" hidden="1" customHeight="1" thickBot="1" x14ac:dyDescent="0.25">
      <c r="A398" s="3">
        <f t="shared" si="131"/>
        <v>2022</v>
      </c>
      <c r="B398" s="3" t="str">
        <f t="shared" si="148"/>
        <v>01 leden</v>
      </c>
      <c r="C398" s="4" t="str">
        <f t="shared" si="132"/>
        <v>leden</v>
      </c>
      <c r="D398" s="10">
        <f t="shared" ca="1" si="133"/>
        <v>0</v>
      </c>
      <c r="E398" s="10" t="str">
        <f t="shared" si="134"/>
        <v>čtvrtek</v>
      </c>
      <c r="F398" s="42" t="str">
        <f ca="1">IF(COUNTIF(List1!$U$4:$AF$16,$G398),"Svátek",TEXT($G398,"dddd"))</f>
        <v>čtvrtek</v>
      </c>
      <c r="G398" s="19">
        <v>44581</v>
      </c>
      <c r="H398" s="49"/>
      <c r="I398" s="50"/>
      <c r="J398" s="49"/>
      <c r="K398" s="50"/>
      <c r="L398" s="21">
        <f t="shared" si="135"/>
        <v>0</v>
      </c>
      <c r="M398" s="22">
        <f t="shared" si="129"/>
        <v>0</v>
      </c>
      <c r="N398" s="98"/>
      <c r="O398" s="101" t="str">
        <f t="shared" ca="1" si="130"/>
        <v/>
      </c>
      <c r="P398" s="41" t="str">
        <f t="shared" si="128"/>
        <v xml:space="preserve"> </v>
      </c>
      <c r="Q398" s="41" t="str">
        <f>IF(MONTH(G399)-MONTH(G398)&lt;&gt;0,SUBTOTAL(109,$P$14:$P$3665)," ")</f>
        <v xml:space="preserve"> </v>
      </c>
      <c r="R398" s="108">
        <f t="shared" ca="1" si="136"/>
        <v>0</v>
      </c>
      <c r="S398" s="25">
        <f t="shared" ca="1" si="137"/>
        <v>0</v>
      </c>
      <c r="T398" s="108">
        <f t="shared" ca="1" si="138"/>
        <v>0</v>
      </c>
      <c r="U398" s="163">
        <f t="shared" ca="1" si="139"/>
        <v>0</v>
      </c>
      <c r="V398" s="25">
        <f t="shared" ca="1" si="140"/>
        <v>0</v>
      </c>
      <c r="W398" s="25">
        <f t="shared" ca="1" si="141"/>
        <v>0</v>
      </c>
      <c r="X398" s="108">
        <f t="shared" ca="1" si="142"/>
        <v>0</v>
      </c>
      <c r="Y398" s="108">
        <f t="shared" ca="1" si="143"/>
        <v>0</v>
      </c>
      <c r="Z398" s="108">
        <f t="shared" ca="1" si="144"/>
        <v>0</v>
      </c>
      <c r="AA398" s="108">
        <f t="shared" ca="1" si="145"/>
        <v>0</v>
      </c>
      <c r="AB398" s="108">
        <f t="shared" ca="1" si="146"/>
        <v>0</v>
      </c>
      <c r="AC398" s="25">
        <f t="shared" ca="1" si="147"/>
        <v>0</v>
      </c>
    </row>
    <row r="399" spans="1:29" ht="14.1" hidden="1" customHeight="1" thickBot="1" x14ac:dyDescent="0.25">
      <c r="A399" s="3">
        <f t="shared" si="131"/>
        <v>2022</v>
      </c>
      <c r="B399" s="3" t="str">
        <f t="shared" si="148"/>
        <v>01 leden</v>
      </c>
      <c r="C399" s="4" t="str">
        <f t="shared" si="132"/>
        <v>leden</v>
      </c>
      <c r="D399" s="10">
        <f t="shared" ca="1" si="133"/>
        <v>0</v>
      </c>
      <c r="E399" s="10" t="str">
        <f t="shared" si="134"/>
        <v>pátek</v>
      </c>
      <c r="F399" s="42" t="str">
        <f ca="1">IF(COUNTIF(List1!$U$4:$AF$16,$G399),"Svátek",TEXT($G399,"dddd"))</f>
        <v>pátek</v>
      </c>
      <c r="G399" s="19">
        <v>44582</v>
      </c>
      <c r="H399" s="49"/>
      <c r="I399" s="50"/>
      <c r="J399" s="49"/>
      <c r="K399" s="50"/>
      <c r="L399" s="21">
        <f t="shared" si="135"/>
        <v>0</v>
      </c>
      <c r="M399" s="22">
        <f t="shared" si="129"/>
        <v>0</v>
      </c>
      <c r="N399" s="98"/>
      <c r="O399" s="101" t="str">
        <f t="shared" ca="1" si="130"/>
        <v/>
      </c>
      <c r="P399" s="41" t="str">
        <f t="shared" si="128"/>
        <v xml:space="preserve"> </v>
      </c>
      <c r="Q399" s="41" t="str">
        <f>IF(MONTH(G400)-MONTH(G399)&lt;&gt;0,SUBTOTAL(109,$P$14:$P$3665)," ")</f>
        <v xml:space="preserve"> </v>
      </c>
      <c r="R399" s="108">
        <f t="shared" ca="1" si="136"/>
        <v>0</v>
      </c>
      <c r="S399" s="25">
        <f t="shared" ca="1" si="137"/>
        <v>0</v>
      </c>
      <c r="T399" s="108">
        <f t="shared" ca="1" si="138"/>
        <v>0</v>
      </c>
      <c r="U399" s="163">
        <f t="shared" ca="1" si="139"/>
        <v>0</v>
      </c>
      <c r="V399" s="25">
        <f t="shared" ca="1" si="140"/>
        <v>0</v>
      </c>
      <c r="W399" s="25">
        <f t="shared" ca="1" si="141"/>
        <v>0</v>
      </c>
      <c r="X399" s="108">
        <f t="shared" ca="1" si="142"/>
        <v>0</v>
      </c>
      <c r="Y399" s="108">
        <f t="shared" ca="1" si="143"/>
        <v>0</v>
      </c>
      <c r="Z399" s="108">
        <f t="shared" ca="1" si="144"/>
        <v>0</v>
      </c>
      <c r="AA399" s="108">
        <f t="shared" ca="1" si="145"/>
        <v>0</v>
      </c>
      <c r="AB399" s="108">
        <f t="shared" ca="1" si="146"/>
        <v>0</v>
      </c>
      <c r="AC399" s="25">
        <f t="shared" ca="1" si="147"/>
        <v>0</v>
      </c>
    </row>
    <row r="400" spans="1:29" ht="14.1" hidden="1" customHeight="1" thickBot="1" x14ac:dyDescent="0.25">
      <c r="A400" s="3">
        <f t="shared" si="131"/>
        <v>2022</v>
      </c>
      <c r="B400" s="3" t="str">
        <f t="shared" si="148"/>
        <v>01 leden</v>
      </c>
      <c r="C400" s="4" t="str">
        <f t="shared" si="132"/>
        <v>leden</v>
      </c>
      <c r="D400" s="10">
        <f t="shared" ca="1" si="133"/>
        <v>0</v>
      </c>
      <c r="E400" s="10" t="str">
        <f t="shared" si="134"/>
        <v>sobota</v>
      </c>
      <c r="F400" s="42" t="str">
        <f ca="1">IF(COUNTIF(List1!$U$4:$AF$16,$G400),"Svátek",TEXT($G400,"dddd"))</f>
        <v>sobota</v>
      </c>
      <c r="G400" s="19">
        <v>44583</v>
      </c>
      <c r="H400" s="49"/>
      <c r="I400" s="50"/>
      <c r="J400" s="49"/>
      <c r="K400" s="50"/>
      <c r="L400" s="21">
        <f t="shared" si="135"/>
        <v>0</v>
      </c>
      <c r="M400" s="22">
        <f t="shared" si="129"/>
        <v>0</v>
      </c>
      <c r="N400" s="98"/>
      <c r="O400" s="101" t="str">
        <f t="shared" ca="1" si="130"/>
        <v/>
      </c>
      <c r="P400" s="41" t="str">
        <f t="shared" si="128"/>
        <v xml:space="preserve"> </v>
      </c>
      <c r="Q400" s="41" t="str">
        <f>IF(MONTH(G401)-MONTH(G400)&lt;&gt;0,SUBTOTAL(109,$P$14:$P$3665)," ")</f>
        <v xml:space="preserve"> </v>
      </c>
      <c r="R400" s="108">
        <f t="shared" ca="1" si="136"/>
        <v>0</v>
      </c>
      <c r="S400" s="25">
        <f t="shared" ca="1" si="137"/>
        <v>0</v>
      </c>
      <c r="T400" s="108">
        <f t="shared" ca="1" si="138"/>
        <v>0</v>
      </c>
      <c r="U400" s="163">
        <f t="shared" ca="1" si="139"/>
        <v>0</v>
      </c>
      <c r="V400" s="25">
        <f t="shared" ca="1" si="140"/>
        <v>0</v>
      </c>
      <c r="W400" s="25">
        <f t="shared" ca="1" si="141"/>
        <v>0</v>
      </c>
      <c r="X400" s="108">
        <f t="shared" ca="1" si="142"/>
        <v>0</v>
      </c>
      <c r="Y400" s="108">
        <f t="shared" ca="1" si="143"/>
        <v>0</v>
      </c>
      <c r="Z400" s="108">
        <f t="shared" ca="1" si="144"/>
        <v>0</v>
      </c>
      <c r="AA400" s="108">
        <f t="shared" ca="1" si="145"/>
        <v>0</v>
      </c>
      <c r="AB400" s="108">
        <f t="shared" ca="1" si="146"/>
        <v>0</v>
      </c>
      <c r="AC400" s="25">
        <f t="shared" ca="1" si="147"/>
        <v>0</v>
      </c>
    </row>
    <row r="401" spans="1:29" ht="14.1" hidden="1" customHeight="1" thickBot="1" x14ac:dyDescent="0.25">
      <c r="A401" s="3">
        <f t="shared" si="131"/>
        <v>2022</v>
      </c>
      <c r="B401" s="3" t="str">
        <f t="shared" si="148"/>
        <v>01 leden</v>
      </c>
      <c r="C401" s="4" t="str">
        <f t="shared" si="132"/>
        <v>leden</v>
      </c>
      <c r="D401" s="10">
        <f t="shared" ca="1" si="133"/>
        <v>0</v>
      </c>
      <c r="E401" s="10" t="str">
        <f t="shared" si="134"/>
        <v>neděle</v>
      </c>
      <c r="F401" s="42" t="str">
        <f ca="1">IF(COUNTIF(List1!$U$4:$AF$16,$G401),"Svátek",TEXT($G401,"dddd"))</f>
        <v>neděle</v>
      </c>
      <c r="G401" s="19">
        <v>44584</v>
      </c>
      <c r="H401" s="49"/>
      <c r="I401" s="50"/>
      <c r="J401" s="49"/>
      <c r="K401" s="50"/>
      <c r="L401" s="21">
        <f t="shared" si="135"/>
        <v>0</v>
      </c>
      <c r="M401" s="22">
        <f t="shared" si="129"/>
        <v>0</v>
      </c>
      <c r="N401" s="98"/>
      <c r="O401" s="101" t="str">
        <f t="shared" ca="1" si="130"/>
        <v/>
      </c>
      <c r="P401" s="41">
        <f t="shared" si="128"/>
        <v>0</v>
      </c>
      <c r="Q401" s="41" t="str">
        <f>IF(MONTH(G402)-MONTH(G401)&lt;&gt;0,SUBTOTAL(109,$P$14:$P$3665)," ")</f>
        <v xml:space="preserve"> </v>
      </c>
      <c r="R401" s="108">
        <f t="shared" ca="1" si="136"/>
        <v>0</v>
      </c>
      <c r="S401" s="25">
        <f t="shared" ca="1" si="137"/>
        <v>0</v>
      </c>
      <c r="T401" s="108">
        <f t="shared" ca="1" si="138"/>
        <v>0</v>
      </c>
      <c r="U401" s="163">
        <f t="shared" ca="1" si="139"/>
        <v>0</v>
      </c>
      <c r="V401" s="25">
        <f t="shared" ca="1" si="140"/>
        <v>0</v>
      </c>
      <c r="W401" s="25">
        <f t="shared" ca="1" si="141"/>
        <v>0</v>
      </c>
      <c r="X401" s="108">
        <f t="shared" ca="1" si="142"/>
        <v>0</v>
      </c>
      <c r="Y401" s="108">
        <f t="shared" ca="1" si="143"/>
        <v>0</v>
      </c>
      <c r="Z401" s="108">
        <f t="shared" ca="1" si="144"/>
        <v>0</v>
      </c>
      <c r="AA401" s="108">
        <f t="shared" ca="1" si="145"/>
        <v>0</v>
      </c>
      <c r="AB401" s="108">
        <f t="shared" ca="1" si="146"/>
        <v>0</v>
      </c>
      <c r="AC401" s="25">
        <f t="shared" ca="1" si="147"/>
        <v>0</v>
      </c>
    </row>
    <row r="402" spans="1:29" ht="14.1" hidden="1" customHeight="1" thickBot="1" x14ac:dyDescent="0.25">
      <c r="A402" s="3">
        <f t="shared" si="131"/>
        <v>2022</v>
      </c>
      <c r="B402" s="3" t="str">
        <f t="shared" si="148"/>
        <v>01 leden</v>
      </c>
      <c r="C402" s="4" t="str">
        <f t="shared" si="132"/>
        <v>leden</v>
      </c>
      <c r="D402" s="10">
        <f t="shared" ca="1" si="133"/>
        <v>0</v>
      </c>
      <c r="E402" s="10" t="str">
        <f t="shared" si="134"/>
        <v>pondělí</v>
      </c>
      <c r="F402" s="42" t="str">
        <f ca="1">IF(COUNTIF(List1!$U$4:$AF$16,$G402),"Svátek",TEXT($G402,"dddd"))</f>
        <v>pondělí</v>
      </c>
      <c r="G402" s="19">
        <v>44585</v>
      </c>
      <c r="H402" s="49"/>
      <c r="I402" s="50"/>
      <c r="J402" s="49"/>
      <c r="K402" s="50"/>
      <c r="L402" s="21">
        <f t="shared" si="135"/>
        <v>0</v>
      </c>
      <c r="M402" s="22">
        <f t="shared" si="129"/>
        <v>0</v>
      </c>
      <c r="N402" s="98"/>
      <c r="O402" s="101" t="str">
        <f t="shared" ca="1" si="130"/>
        <v/>
      </c>
      <c r="P402" s="41" t="str">
        <f t="shared" si="128"/>
        <v xml:space="preserve"> </v>
      </c>
      <c r="Q402" s="41" t="str">
        <f>IF(MONTH(G403)-MONTH(G402)&lt;&gt;0,SUBTOTAL(109,$P$14:$P$3665)," ")</f>
        <v xml:space="preserve"> </v>
      </c>
      <c r="R402" s="108">
        <f t="shared" ca="1" si="136"/>
        <v>0</v>
      </c>
      <c r="S402" s="25">
        <f t="shared" ca="1" si="137"/>
        <v>0</v>
      </c>
      <c r="T402" s="108">
        <f t="shared" ca="1" si="138"/>
        <v>0</v>
      </c>
      <c r="U402" s="163">
        <f t="shared" ca="1" si="139"/>
        <v>0</v>
      </c>
      <c r="V402" s="25">
        <f t="shared" ca="1" si="140"/>
        <v>0</v>
      </c>
      <c r="W402" s="25">
        <f t="shared" ca="1" si="141"/>
        <v>0</v>
      </c>
      <c r="X402" s="108">
        <f t="shared" ca="1" si="142"/>
        <v>0</v>
      </c>
      <c r="Y402" s="108">
        <f t="shared" ca="1" si="143"/>
        <v>0</v>
      </c>
      <c r="Z402" s="108">
        <f t="shared" ca="1" si="144"/>
        <v>0</v>
      </c>
      <c r="AA402" s="108">
        <f t="shared" ca="1" si="145"/>
        <v>0</v>
      </c>
      <c r="AB402" s="108">
        <f t="shared" ca="1" si="146"/>
        <v>0</v>
      </c>
      <c r="AC402" s="25">
        <f t="shared" ca="1" si="147"/>
        <v>0</v>
      </c>
    </row>
    <row r="403" spans="1:29" ht="14.1" hidden="1" customHeight="1" thickBot="1" x14ac:dyDescent="0.25">
      <c r="A403" s="3">
        <f t="shared" si="131"/>
        <v>2022</v>
      </c>
      <c r="B403" s="3" t="str">
        <f t="shared" si="148"/>
        <v>01 leden</v>
      </c>
      <c r="C403" s="4" t="str">
        <f t="shared" si="132"/>
        <v>leden</v>
      </c>
      <c r="D403" s="10">
        <f t="shared" ca="1" si="133"/>
        <v>0</v>
      </c>
      <c r="E403" s="10" t="str">
        <f t="shared" si="134"/>
        <v>úterý</v>
      </c>
      <c r="F403" s="42" t="str">
        <f ca="1">IF(COUNTIF(List1!$U$4:$AF$16,$G403),"Svátek",TEXT($G403,"dddd"))</f>
        <v>úterý</v>
      </c>
      <c r="G403" s="19">
        <v>44586</v>
      </c>
      <c r="H403" s="49"/>
      <c r="I403" s="50"/>
      <c r="J403" s="49"/>
      <c r="K403" s="50"/>
      <c r="L403" s="21">
        <f t="shared" si="135"/>
        <v>0</v>
      </c>
      <c r="M403" s="22">
        <f t="shared" si="129"/>
        <v>0</v>
      </c>
      <c r="N403" s="98"/>
      <c r="O403" s="101" t="str">
        <f t="shared" ca="1" si="130"/>
        <v/>
      </c>
      <c r="P403" s="41" t="str">
        <f t="shared" si="128"/>
        <v xml:space="preserve"> </v>
      </c>
      <c r="Q403" s="41" t="str">
        <f>IF(MONTH(G404)-MONTH(G403)&lt;&gt;0,SUBTOTAL(109,$P$14:$P$3665)," ")</f>
        <v xml:space="preserve"> </v>
      </c>
      <c r="R403" s="108">
        <f t="shared" ca="1" si="136"/>
        <v>0</v>
      </c>
      <c r="S403" s="25">
        <f t="shared" ca="1" si="137"/>
        <v>0</v>
      </c>
      <c r="T403" s="108">
        <f t="shared" ca="1" si="138"/>
        <v>0</v>
      </c>
      <c r="U403" s="163">
        <f t="shared" ca="1" si="139"/>
        <v>0</v>
      </c>
      <c r="V403" s="25">
        <f t="shared" ca="1" si="140"/>
        <v>0</v>
      </c>
      <c r="W403" s="25">
        <f t="shared" ca="1" si="141"/>
        <v>0</v>
      </c>
      <c r="X403" s="108">
        <f t="shared" ca="1" si="142"/>
        <v>0</v>
      </c>
      <c r="Y403" s="108">
        <f t="shared" ca="1" si="143"/>
        <v>0</v>
      </c>
      <c r="Z403" s="108">
        <f t="shared" ca="1" si="144"/>
        <v>0</v>
      </c>
      <c r="AA403" s="108">
        <f t="shared" ca="1" si="145"/>
        <v>0</v>
      </c>
      <c r="AB403" s="108">
        <f t="shared" ca="1" si="146"/>
        <v>0</v>
      </c>
      <c r="AC403" s="25">
        <f t="shared" ca="1" si="147"/>
        <v>0</v>
      </c>
    </row>
    <row r="404" spans="1:29" ht="14.1" hidden="1" customHeight="1" thickBot="1" x14ac:dyDescent="0.25">
      <c r="A404" s="3">
        <f t="shared" si="131"/>
        <v>2022</v>
      </c>
      <c r="B404" s="3" t="str">
        <f t="shared" si="148"/>
        <v>01 leden</v>
      </c>
      <c r="C404" s="4" t="str">
        <f t="shared" si="132"/>
        <v>leden</v>
      </c>
      <c r="D404" s="10">
        <f t="shared" ca="1" si="133"/>
        <v>0</v>
      </c>
      <c r="E404" s="10" t="str">
        <f t="shared" si="134"/>
        <v>středa</v>
      </c>
      <c r="F404" s="42" t="str">
        <f ca="1">IF(COUNTIF(List1!$U$4:$AF$16,$G404),"Svátek",TEXT($G404,"dddd"))</f>
        <v>středa</v>
      </c>
      <c r="G404" s="19">
        <v>44587</v>
      </c>
      <c r="H404" s="49"/>
      <c r="I404" s="50"/>
      <c r="J404" s="49"/>
      <c r="K404" s="50"/>
      <c r="L404" s="21">
        <f t="shared" si="135"/>
        <v>0</v>
      </c>
      <c r="M404" s="22">
        <f t="shared" si="129"/>
        <v>0</v>
      </c>
      <c r="N404" s="98"/>
      <c r="O404" s="101" t="str">
        <f t="shared" ca="1" si="130"/>
        <v/>
      </c>
      <c r="P404" s="41" t="str">
        <f t="shared" si="128"/>
        <v xml:space="preserve"> </v>
      </c>
      <c r="Q404" s="41" t="str">
        <f>IF(MONTH(G405)-MONTH(G404)&lt;&gt;0,SUBTOTAL(109,$P$14:$P$3665)," ")</f>
        <v xml:space="preserve"> </v>
      </c>
      <c r="R404" s="108">
        <f t="shared" ca="1" si="136"/>
        <v>0</v>
      </c>
      <c r="S404" s="25">
        <f t="shared" ca="1" si="137"/>
        <v>0</v>
      </c>
      <c r="T404" s="108">
        <f t="shared" ca="1" si="138"/>
        <v>0</v>
      </c>
      <c r="U404" s="163">
        <f t="shared" ca="1" si="139"/>
        <v>0</v>
      </c>
      <c r="V404" s="25">
        <f t="shared" ca="1" si="140"/>
        <v>0</v>
      </c>
      <c r="W404" s="25">
        <f t="shared" ca="1" si="141"/>
        <v>0</v>
      </c>
      <c r="X404" s="108">
        <f t="shared" ca="1" si="142"/>
        <v>0</v>
      </c>
      <c r="Y404" s="108">
        <f t="shared" ca="1" si="143"/>
        <v>0</v>
      </c>
      <c r="Z404" s="108">
        <f t="shared" ca="1" si="144"/>
        <v>0</v>
      </c>
      <c r="AA404" s="108">
        <f t="shared" ca="1" si="145"/>
        <v>0</v>
      </c>
      <c r="AB404" s="108">
        <f t="shared" ca="1" si="146"/>
        <v>0</v>
      </c>
      <c r="AC404" s="25">
        <f t="shared" ca="1" si="147"/>
        <v>0</v>
      </c>
    </row>
    <row r="405" spans="1:29" ht="14.1" hidden="1" customHeight="1" thickBot="1" x14ac:dyDescent="0.25">
      <c r="A405" s="3">
        <f t="shared" si="131"/>
        <v>2022</v>
      </c>
      <c r="B405" s="3" t="str">
        <f t="shared" si="148"/>
        <v>01 leden</v>
      </c>
      <c r="C405" s="4" t="str">
        <f t="shared" si="132"/>
        <v>leden</v>
      </c>
      <c r="D405" s="10">
        <f t="shared" ca="1" si="133"/>
        <v>0</v>
      </c>
      <c r="E405" s="10" t="str">
        <f t="shared" si="134"/>
        <v>čtvrtek</v>
      </c>
      <c r="F405" s="42" t="str">
        <f ca="1">IF(COUNTIF(List1!$U$4:$AF$16,$G405),"Svátek",TEXT($G405,"dddd"))</f>
        <v>čtvrtek</v>
      </c>
      <c r="G405" s="19">
        <v>44588</v>
      </c>
      <c r="H405" s="49"/>
      <c r="I405" s="50"/>
      <c r="J405" s="49"/>
      <c r="K405" s="50"/>
      <c r="L405" s="21">
        <f t="shared" si="135"/>
        <v>0</v>
      </c>
      <c r="M405" s="22">
        <f t="shared" si="129"/>
        <v>0</v>
      </c>
      <c r="N405" s="98"/>
      <c r="O405" s="101" t="str">
        <f t="shared" ca="1" si="130"/>
        <v/>
      </c>
      <c r="P405" s="41" t="str">
        <f t="shared" si="128"/>
        <v xml:space="preserve"> </v>
      </c>
      <c r="Q405" s="41" t="str">
        <f>IF(MONTH(G406)-MONTH(G405)&lt;&gt;0,SUBTOTAL(109,$P$14:$P$3665)," ")</f>
        <v xml:space="preserve"> </v>
      </c>
      <c r="R405" s="108">
        <f t="shared" ca="1" si="136"/>
        <v>0</v>
      </c>
      <c r="S405" s="25">
        <f t="shared" ca="1" si="137"/>
        <v>0</v>
      </c>
      <c r="T405" s="108">
        <f t="shared" ca="1" si="138"/>
        <v>0</v>
      </c>
      <c r="U405" s="163">
        <f t="shared" ca="1" si="139"/>
        <v>0</v>
      </c>
      <c r="V405" s="25">
        <f t="shared" ca="1" si="140"/>
        <v>0</v>
      </c>
      <c r="W405" s="25">
        <f t="shared" ca="1" si="141"/>
        <v>0</v>
      </c>
      <c r="X405" s="108">
        <f t="shared" ca="1" si="142"/>
        <v>0</v>
      </c>
      <c r="Y405" s="108">
        <f t="shared" ca="1" si="143"/>
        <v>0</v>
      </c>
      <c r="Z405" s="108">
        <f t="shared" ca="1" si="144"/>
        <v>0</v>
      </c>
      <c r="AA405" s="108">
        <f t="shared" ca="1" si="145"/>
        <v>0</v>
      </c>
      <c r="AB405" s="108">
        <f t="shared" ca="1" si="146"/>
        <v>0</v>
      </c>
      <c r="AC405" s="25">
        <f t="shared" ca="1" si="147"/>
        <v>0</v>
      </c>
    </row>
    <row r="406" spans="1:29" ht="14.1" hidden="1" customHeight="1" thickBot="1" x14ac:dyDescent="0.25">
      <c r="A406" s="3">
        <f t="shared" si="131"/>
        <v>2022</v>
      </c>
      <c r="B406" s="3" t="str">
        <f t="shared" si="148"/>
        <v>01 leden</v>
      </c>
      <c r="C406" s="4" t="str">
        <f t="shared" si="132"/>
        <v>leden</v>
      </c>
      <c r="D406" s="10">
        <f t="shared" ca="1" si="133"/>
        <v>0</v>
      </c>
      <c r="E406" s="10" t="str">
        <f t="shared" si="134"/>
        <v>pátek</v>
      </c>
      <c r="F406" s="42" t="str">
        <f ca="1">IF(COUNTIF(List1!$U$4:$AF$16,$G406),"Svátek",TEXT($G406,"dddd"))</f>
        <v>pátek</v>
      </c>
      <c r="G406" s="19">
        <v>44589</v>
      </c>
      <c r="H406" s="49"/>
      <c r="I406" s="50"/>
      <c r="J406" s="49"/>
      <c r="K406" s="50"/>
      <c r="L406" s="21">
        <f t="shared" si="135"/>
        <v>0</v>
      </c>
      <c r="M406" s="22">
        <f t="shared" si="129"/>
        <v>0</v>
      </c>
      <c r="N406" s="98"/>
      <c r="O406" s="101" t="str">
        <f t="shared" ca="1" si="130"/>
        <v/>
      </c>
      <c r="P406" s="41" t="str">
        <f t="shared" si="128"/>
        <v xml:space="preserve"> </v>
      </c>
      <c r="Q406" s="41" t="str">
        <f>IF(MONTH(G407)-MONTH(G406)&lt;&gt;0,SUBTOTAL(109,$P$14:$P$3665)," ")</f>
        <v xml:space="preserve"> </v>
      </c>
      <c r="R406" s="108">
        <f t="shared" ca="1" si="136"/>
        <v>0</v>
      </c>
      <c r="S406" s="25">
        <f t="shared" ca="1" si="137"/>
        <v>0</v>
      </c>
      <c r="T406" s="108">
        <f t="shared" ca="1" si="138"/>
        <v>0</v>
      </c>
      <c r="U406" s="163">
        <f t="shared" ca="1" si="139"/>
        <v>0</v>
      </c>
      <c r="V406" s="25">
        <f t="shared" ca="1" si="140"/>
        <v>0</v>
      </c>
      <c r="W406" s="25">
        <f t="shared" ca="1" si="141"/>
        <v>0</v>
      </c>
      <c r="X406" s="108">
        <f t="shared" ca="1" si="142"/>
        <v>0</v>
      </c>
      <c r="Y406" s="108">
        <f t="shared" ca="1" si="143"/>
        <v>0</v>
      </c>
      <c r="Z406" s="108">
        <f t="shared" ca="1" si="144"/>
        <v>0</v>
      </c>
      <c r="AA406" s="108">
        <f t="shared" ca="1" si="145"/>
        <v>0</v>
      </c>
      <c r="AB406" s="108">
        <f t="shared" ca="1" si="146"/>
        <v>0</v>
      </c>
      <c r="AC406" s="25">
        <f t="shared" ca="1" si="147"/>
        <v>0</v>
      </c>
    </row>
    <row r="407" spans="1:29" ht="14.1" hidden="1" customHeight="1" thickBot="1" x14ac:dyDescent="0.25">
      <c r="A407" s="3">
        <f t="shared" si="131"/>
        <v>2022</v>
      </c>
      <c r="B407" s="3" t="str">
        <f t="shared" si="148"/>
        <v>01 leden</v>
      </c>
      <c r="C407" s="4" t="str">
        <f t="shared" si="132"/>
        <v>leden</v>
      </c>
      <c r="D407" s="10">
        <f t="shared" ca="1" si="133"/>
        <v>0</v>
      </c>
      <c r="E407" s="10" t="str">
        <f t="shared" si="134"/>
        <v>sobota</v>
      </c>
      <c r="F407" s="42" t="str">
        <f ca="1">IF(COUNTIF(List1!$U$4:$AF$16,$G407),"Svátek",TEXT($G407,"dddd"))</f>
        <v>sobota</v>
      </c>
      <c r="G407" s="19">
        <v>44590</v>
      </c>
      <c r="H407" s="49"/>
      <c r="I407" s="50"/>
      <c r="J407" s="49"/>
      <c r="K407" s="50"/>
      <c r="L407" s="21">
        <f t="shared" si="135"/>
        <v>0</v>
      </c>
      <c r="M407" s="22">
        <f t="shared" si="129"/>
        <v>0</v>
      </c>
      <c r="N407" s="98"/>
      <c r="O407" s="101" t="str">
        <f t="shared" ca="1" si="130"/>
        <v/>
      </c>
      <c r="P407" s="41" t="str">
        <f t="shared" si="128"/>
        <v xml:space="preserve"> </v>
      </c>
      <c r="Q407" s="41" t="str">
        <f>IF(MONTH(G408)-MONTH(G407)&lt;&gt;0,SUBTOTAL(109,$P$14:$P$3665)," ")</f>
        <v xml:space="preserve"> </v>
      </c>
      <c r="R407" s="108">
        <f t="shared" ca="1" si="136"/>
        <v>0</v>
      </c>
      <c r="S407" s="25">
        <f t="shared" ca="1" si="137"/>
        <v>0</v>
      </c>
      <c r="T407" s="108">
        <f t="shared" ca="1" si="138"/>
        <v>0</v>
      </c>
      <c r="U407" s="163">
        <f t="shared" ca="1" si="139"/>
        <v>0</v>
      </c>
      <c r="V407" s="25">
        <f t="shared" ca="1" si="140"/>
        <v>0</v>
      </c>
      <c r="W407" s="25">
        <f t="shared" ca="1" si="141"/>
        <v>0</v>
      </c>
      <c r="X407" s="108">
        <f t="shared" ca="1" si="142"/>
        <v>0</v>
      </c>
      <c r="Y407" s="108">
        <f t="shared" ca="1" si="143"/>
        <v>0</v>
      </c>
      <c r="Z407" s="108">
        <f t="shared" ca="1" si="144"/>
        <v>0</v>
      </c>
      <c r="AA407" s="108">
        <f t="shared" ca="1" si="145"/>
        <v>0</v>
      </c>
      <c r="AB407" s="108">
        <f t="shared" ca="1" si="146"/>
        <v>0</v>
      </c>
      <c r="AC407" s="25">
        <f t="shared" ca="1" si="147"/>
        <v>0</v>
      </c>
    </row>
    <row r="408" spans="1:29" ht="14.1" hidden="1" customHeight="1" thickBot="1" x14ac:dyDescent="0.25">
      <c r="A408" s="3">
        <f t="shared" si="131"/>
        <v>2022</v>
      </c>
      <c r="B408" s="3" t="str">
        <f t="shared" si="148"/>
        <v>01 leden</v>
      </c>
      <c r="C408" s="4" t="str">
        <f t="shared" si="132"/>
        <v>leden</v>
      </c>
      <c r="D408" s="10">
        <f t="shared" ca="1" si="133"/>
        <v>0</v>
      </c>
      <c r="E408" s="10" t="str">
        <f t="shared" si="134"/>
        <v>neděle</v>
      </c>
      <c r="F408" s="42" t="str">
        <f ca="1">IF(COUNTIF(List1!$U$4:$AF$16,$G408),"Svátek",TEXT($G408,"dddd"))</f>
        <v>neděle</v>
      </c>
      <c r="G408" s="19">
        <v>44591</v>
      </c>
      <c r="H408" s="49"/>
      <c r="I408" s="50"/>
      <c r="J408" s="49"/>
      <c r="K408" s="50"/>
      <c r="L408" s="21">
        <f t="shared" si="135"/>
        <v>0</v>
      </c>
      <c r="M408" s="22">
        <f t="shared" si="129"/>
        <v>0</v>
      </c>
      <c r="N408" s="98"/>
      <c r="O408" s="101" t="str">
        <f t="shared" ca="1" si="130"/>
        <v/>
      </c>
      <c r="P408" s="41">
        <f t="shared" si="128"/>
        <v>0</v>
      </c>
      <c r="Q408" s="41" t="str">
        <f>IF(MONTH(G409)-MONTH(G408)&lt;&gt;0,SUBTOTAL(109,$P$14:$P$3665)," ")</f>
        <v xml:space="preserve"> </v>
      </c>
      <c r="R408" s="108">
        <f t="shared" ca="1" si="136"/>
        <v>0</v>
      </c>
      <c r="S408" s="25">
        <f t="shared" ca="1" si="137"/>
        <v>0</v>
      </c>
      <c r="T408" s="108">
        <f t="shared" ca="1" si="138"/>
        <v>0</v>
      </c>
      <c r="U408" s="163">
        <f t="shared" ca="1" si="139"/>
        <v>0</v>
      </c>
      <c r="V408" s="25">
        <f t="shared" ca="1" si="140"/>
        <v>0</v>
      </c>
      <c r="W408" s="25">
        <f t="shared" ca="1" si="141"/>
        <v>0</v>
      </c>
      <c r="X408" s="108">
        <f t="shared" ca="1" si="142"/>
        <v>0</v>
      </c>
      <c r="Y408" s="108">
        <f t="shared" ca="1" si="143"/>
        <v>0</v>
      </c>
      <c r="Z408" s="108">
        <f t="shared" ca="1" si="144"/>
        <v>0</v>
      </c>
      <c r="AA408" s="108">
        <f t="shared" ca="1" si="145"/>
        <v>0</v>
      </c>
      <c r="AB408" s="108">
        <f t="shared" ca="1" si="146"/>
        <v>0</v>
      </c>
      <c r="AC408" s="25">
        <f t="shared" ca="1" si="147"/>
        <v>0</v>
      </c>
    </row>
    <row r="409" spans="1:29" ht="14.1" hidden="1" customHeight="1" thickBot="1" x14ac:dyDescent="0.25">
      <c r="A409" s="3">
        <f t="shared" si="131"/>
        <v>2022</v>
      </c>
      <c r="B409" s="3" t="str">
        <f t="shared" si="148"/>
        <v>01 leden</v>
      </c>
      <c r="C409" s="4" t="str">
        <f t="shared" si="132"/>
        <v>leden</v>
      </c>
      <c r="D409" s="10">
        <f t="shared" ca="1" si="133"/>
        <v>0</v>
      </c>
      <c r="E409" s="10" t="str">
        <f t="shared" si="134"/>
        <v>pondělí</v>
      </c>
      <c r="F409" s="42" t="str">
        <f ca="1">IF(COUNTIF(List1!$U$4:$AF$16,$G409),"Svátek",TEXT($G409,"dddd"))</f>
        <v>pondělí</v>
      </c>
      <c r="G409" s="19">
        <v>44592</v>
      </c>
      <c r="H409" s="49"/>
      <c r="I409" s="50"/>
      <c r="J409" s="49"/>
      <c r="K409" s="50"/>
      <c r="L409" s="21">
        <f t="shared" si="135"/>
        <v>0</v>
      </c>
      <c r="M409" s="22">
        <f t="shared" si="129"/>
        <v>0</v>
      </c>
      <c r="N409" s="98"/>
      <c r="O409" s="101" t="str">
        <f t="shared" ca="1" si="130"/>
        <v/>
      </c>
      <c r="P409" s="41">
        <f t="shared" si="128"/>
        <v>0</v>
      </c>
      <c r="Q409" s="41">
        <f>IF(MONTH(G410)-MONTH(G409)&lt;&gt;0,SUBTOTAL(109,$P$14:$P$3665)," ")</f>
        <v>0</v>
      </c>
      <c r="R409" s="108">
        <f t="shared" ca="1" si="136"/>
        <v>0</v>
      </c>
      <c r="S409" s="25">
        <f t="shared" ca="1" si="137"/>
        <v>0</v>
      </c>
      <c r="T409" s="108">
        <f t="shared" ca="1" si="138"/>
        <v>0</v>
      </c>
      <c r="U409" s="163">
        <f t="shared" ca="1" si="139"/>
        <v>0</v>
      </c>
      <c r="V409" s="25">
        <f t="shared" ca="1" si="140"/>
        <v>0</v>
      </c>
      <c r="W409" s="25">
        <f t="shared" ca="1" si="141"/>
        <v>0</v>
      </c>
      <c r="X409" s="108">
        <f t="shared" ca="1" si="142"/>
        <v>0</v>
      </c>
      <c r="Y409" s="108">
        <f t="shared" ca="1" si="143"/>
        <v>0</v>
      </c>
      <c r="Z409" s="108">
        <f t="shared" ca="1" si="144"/>
        <v>0</v>
      </c>
      <c r="AA409" s="108">
        <f t="shared" ca="1" si="145"/>
        <v>0</v>
      </c>
      <c r="AB409" s="108">
        <f t="shared" ca="1" si="146"/>
        <v>0</v>
      </c>
      <c r="AC409" s="25">
        <f t="shared" ca="1" si="147"/>
        <v>0</v>
      </c>
    </row>
    <row r="410" spans="1:29" ht="14.1" hidden="1" customHeight="1" thickBot="1" x14ac:dyDescent="0.25">
      <c r="A410" s="3">
        <f t="shared" si="131"/>
        <v>2022</v>
      </c>
      <c r="B410" s="3" t="str">
        <f t="shared" si="148"/>
        <v>02 únor</v>
      </c>
      <c r="C410" s="4" t="str">
        <f t="shared" si="132"/>
        <v>únor</v>
      </c>
      <c r="D410" s="10">
        <f t="shared" ca="1" si="133"/>
        <v>0</v>
      </c>
      <c r="E410" s="10" t="str">
        <f t="shared" si="134"/>
        <v>úterý</v>
      </c>
      <c r="F410" s="42" t="str">
        <f ca="1">IF(COUNTIF(List1!$U$4:$AF$16,$G410),"Svátek",TEXT($G410,"dddd"))</f>
        <v>úterý</v>
      </c>
      <c r="G410" s="19">
        <v>44593</v>
      </c>
      <c r="H410" s="49"/>
      <c r="I410" s="50"/>
      <c r="J410" s="49"/>
      <c r="K410" s="50"/>
      <c r="L410" s="21">
        <f t="shared" si="135"/>
        <v>0</v>
      </c>
      <c r="M410" s="22">
        <f t="shared" si="129"/>
        <v>0</v>
      </c>
      <c r="N410" s="98"/>
      <c r="O410" s="101" t="str">
        <f t="shared" ca="1" si="130"/>
        <v/>
      </c>
      <c r="P410" s="41" t="str">
        <f t="shared" si="128"/>
        <v xml:space="preserve"> </v>
      </c>
      <c r="Q410" s="41" t="str">
        <f>IF(MONTH(G411)-MONTH(G410)&lt;&gt;0,SUBTOTAL(109,$P$14:$P$3665)," ")</f>
        <v xml:space="preserve"> </v>
      </c>
      <c r="R410" s="108">
        <f t="shared" ca="1" si="136"/>
        <v>0</v>
      </c>
      <c r="S410" s="25">
        <f t="shared" ca="1" si="137"/>
        <v>0</v>
      </c>
      <c r="T410" s="108">
        <f t="shared" ca="1" si="138"/>
        <v>0</v>
      </c>
      <c r="U410" s="163">
        <f t="shared" ca="1" si="139"/>
        <v>0</v>
      </c>
      <c r="V410" s="25">
        <f t="shared" ca="1" si="140"/>
        <v>0</v>
      </c>
      <c r="W410" s="25">
        <f t="shared" ca="1" si="141"/>
        <v>0</v>
      </c>
      <c r="X410" s="108">
        <f t="shared" ca="1" si="142"/>
        <v>0</v>
      </c>
      <c r="Y410" s="108">
        <f t="shared" ca="1" si="143"/>
        <v>0</v>
      </c>
      <c r="Z410" s="108">
        <f t="shared" ca="1" si="144"/>
        <v>0</v>
      </c>
      <c r="AA410" s="108">
        <f t="shared" ca="1" si="145"/>
        <v>0</v>
      </c>
      <c r="AB410" s="108">
        <f t="shared" ca="1" si="146"/>
        <v>0</v>
      </c>
      <c r="AC410" s="25">
        <f t="shared" ca="1" si="147"/>
        <v>0</v>
      </c>
    </row>
    <row r="411" spans="1:29" ht="14.1" hidden="1" customHeight="1" thickBot="1" x14ac:dyDescent="0.25">
      <c r="A411" s="3">
        <f t="shared" si="131"/>
        <v>2022</v>
      </c>
      <c r="B411" s="3" t="str">
        <f t="shared" si="148"/>
        <v>02 únor</v>
      </c>
      <c r="C411" s="4" t="str">
        <f t="shared" si="132"/>
        <v>únor</v>
      </c>
      <c r="D411" s="10">
        <f t="shared" ca="1" si="133"/>
        <v>0</v>
      </c>
      <c r="E411" s="10" t="str">
        <f t="shared" si="134"/>
        <v>středa</v>
      </c>
      <c r="F411" s="42" t="str">
        <f ca="1">IF(COUNTIF(List1!$U$4:$AF$16,$G411),"Svátek",TEXT($G411,"dddd"))</f>
        <v>středa</v>
      </c>
      <c r="G411" s="19">
        <v>44594</v>
      </c>
      <c r="H411" s="49"/>
      <c r="I411" s="50"/>
      <c r="J411" s="49"/>
      <c r="K411" s="50"/>
      <c r="L411" s="21">
        <f t="shared" si="135"/>
        <v>0</v>
      </c>
      <c r="M411" s="22">
        <f t="shared" si="129"/>
        <v>0</v>
      </c>
      <c r="N411" s="98"/>
      <c r="O411" s="101" t="str">
        <f t="shared" ca="1" si="130"/>
        <v/>
      </c>
      <c r="P411" s="41" t="str">
        <f t="shared" ref="P411:P474" si="149">IF(OR(TEXT($G411,"dddd")="neděle",TEXT($G502,"dddd")="Sunday"),IF(DAY(G411)&gt;=7,SUM(L405:L411),IF(DAY(G411)=6,SUM(L406:L411),IF(DAY(G411)=5,SUM(L407:L411),IF(DAY(G411)=4,SUM(L408:L411),IF(DAY(G411)=3,SUM(L409:L411),IF(DAY(G411)=2,SUM(L410:L411),IF(DAY(G411)=1,SUM(L411:L411)," "))))))),IF(MONTH(G412)-MONTH(G411)&lt;&gt;0,IF(TEXT($G411,"dddd")="sobota",SUM(L406:L411),IF(TEXT($G411,"dddd")="pátek",SUM(L407:L411),IF(TEXT($G411,"dddd")="čtvrtek",SUM(L408:L411),IF(TEXT($G411,"dddd")="středa",SUM(L409:L411),IF(TEXT($G411,"dddd")="úterý",SUM(L410:L411),IF(TEXT($G411,"dddd")="pondělí",SUM(L411)," "))))))," "))</f>
        <v xml:space="preserve"> </v>
      </c>
      <c r="Q411" s="41" t="str">
        <f>IF(MONTH(G412)-MONTH(G411)&lt;&gt;0,SUBTOTAL(109,$P$14:$P$3665)," ")</f>
        <v xml:space="preserve"> </v>
      </c>
      <c r="R411" s="108">
        <f t="shared" ca="1" si="136"/>
        <v>0</v>
      </c>
      <c r="S411" s="25">
        <f t="shared" ca="1" si="137"/>
        <v>0</v>
      </c>
      <c r="T411" s="108">
        <f t="shared" ca="1" si="138"/>
        <v>0</v>
      </c>
      <c r="U411" s="163">
        <f t="shared" ca="1" si="139"/>
        <v>0</v>
      </c>
      <c r="V411" s="25">
        <f t="shared" ca="1" si="140"/>
        <v>0</v>
      </c>
      <c r="W411" s="25">
        <f t="shared" ca="1" si="141"/>
        <v>0</v>
      </c>
      <c r="X411" s="108">
        <f t="shared" ca="1" si="142"/>
        <v>0</v>
      </c>
      <c r="Y411" s="108">
        <f t="shared" ca="1" si="143"/>
        <v>0</v>
      </c>
      <c r="Z411" s="108">
        <f t="shared" ca="1" si="144"/>
        <v>0</v>
      </c>
      <c r="AA411" s="108">
        <f t="shared" ca="1" si="145"/>
        <v>0</v>
      </c>
      <c r="AB411" s="108">
        <f t="shared" ca="1" si="146"/>
        <v>0</v>
      </c>
      <c r="AC411" s="25">
        <f t="shared" ca="1" si="147"/>
        <v>0</v>
      </c>
    </row>
    <row r="412" spans="1:29" ht="14.1" hidden="1" customHeight="1" thickBot="1" x14ac:dyDescent="0.25">
      <c r="A412" s="3">
        <f t="shared" si="131"/>
        <v>2022</v>
      </c>
      <c r="B412" s="3" t="str">
        <f t="shared" si="148"/>
        <v>02 únor</v>
      </c>
      <c r="C412" s="4" t="str">
        <f t="shared" si="132"/>
        <v>únor</v>
      </c>
      <c r="D412" s="10">
        <f t="shared" ca="1" si="133"/>
        <v>0</v>
      </c>
      <c r="E412" s="10" t="str">
        <f t="shared" si="134"/>
        <v>čtvrtek</v>
      </c>
      <c r="F412" s="42" t="str">
        <f ca="1">IF(COUNTIF(List1!$U$4:$AF$16,$G412),"Svátek",TEXT($G412,"dddd"))</f>
        <v>čtvrtek</v>
      </c>
      <c r="G412" s="19">
        <v>44595</v>
      </c>
      <c r="H412" s="49"/>
      <c r="I412" s="50"/>
      <c r="J412" s="49"/>
      <c r="K412" s="50"/>
      <c r="L412" s="21">
        <f t="shared" si="135"/>
        <v>0</v>
      </c>
      <c r="M412" s="22">
        <f t="shared" si="129"/>
        <v>0</v>
      </c>
      <c r="N412" s="98"/>
      <c r="O412" s="101" t="str">
        <f t="shared" ca="1" si="130"/>
        <v/>
      </c>
      <c r="P412" s="41" t="str">
        <f t="shared" si="149"/>
        <v xml:space="preserve"> </v>
      </c>
      <c r="Q412" s="41" t="str">
        <f>IF(MONTH(G413)-MONTH(G412)&lt;&gt;0,SUBTOTAL(109,$P$14:$P$3665)," ")</f>
        <v xml:space="preserve"> </v>
      </c>
      <c r="R412" s="108">
        <f t="shared" ca="1" si="136"/>
        <v>0</v>
      </c>
      <c r="S412" s="25">
        <f t="shared" ca="1" si="137"/>
        <v>0</v>
      </c>
      <c r="T412" s="108">
        <f t="shared" ca="1" si="138"/>
        <v>0</v>
      </c>
      <c r="U412" s="163">
        <f t="shared" ca="1" si="139"/>
        <v>0</v>
      </c>
      <c r="V412" s="25">
        <f t="shared" ca="1" si="140"/>
        <v>0</v>
      </c>
      <c r="W412" s="25">
        <f t="shared" ca="1" si="141"/>
        <v>0</v>
      </c>
      <c r="X412" s="108">
        <f t="shared" ca="1" si="142"/>
        <v>0</v>
      </c>
      <c r="Y412" s="108">
        <f t="shared" ca="1" si="143"/>
        <v>0</v>
      </c>
      <c r="Z412" s="108">
        <f t="shared" ca="1" si="144"/>
        <v>0</v>
      </c>
      <c r="AA412" s="108">
        <f t="shared" ca="1" si="145"/>
        <v>0</v>
      </c>
      <c r="AB412" s="108">
        <f t="shared" ca="1" si="146"/>
        <v>0</v>
      </c>
      <c r="AC412" s="25">
        <f t="shared" ca="1" si="147"/>
        <v>0</v>
      </c>
    </row>
    <row r="413" spans="1:29" ht="14.1" hidden="1" customHeight="1" thickBot="1" x14ac:dyDescent="0.25">
      <c r="A413" s="3">
        <f t="shared" si="131"/>
        <v>2022</v>
      </c>
      <c r="B413" s="3" t="str">
        <f t="shared" si="148"/>
        <v>02 únor</v>
      </c>
      <c r="C413" s="4" t="str">
        <f t="shared" si="132"/>
        <v>únor</v>
      </c>
      <c r="D413" s="10">
        <f t="shared" ca="1" si="133"/>
        <v>0</v>
      </c>
      <c r="E413" s="10" t="str">
        <f t="shared" si="134"/>
        <v>pátek</v>
      </c>
      <c r="F413" s="42" t="str">
        <f ca="1">IF(COUNTIF(List1!$U$4:$AF$16,$G413),"Svátek",TEXT($G413,"dddd"))</f>
        <v>pátek</v>
      </c>
      <c r="G413" s="19">
        <v>44596</v>
      </c>
      <c r="H413" s="49"/>
      <c r="I413" s="50"/>
      <c r="J413" s="49"/>
      <c r="K413" s="50"/>
      <c r="L413" s="21">
        <f t="shared" si="135"/>
        <v>0</v>
      </c>
      <c r="M413" s="22">
        <f t="shared" si="129"/>
        <v>0</v>
      </c>
      <c r="N413" s="98"/>
      <c r="O413" s="101" t="str">
        <f t="shared" ca="1" si="130"/>
        <v/>
      </c>
      <c r="P413" s="41" t="str">
        <f t="shared" si="149"/>
        <v xml:space="preserve"> </v>
      </c>
      <c r="Q413" s="41" t="str">
        <f>IF(MONTH(G414)-MONTH(G413)&lt;&gt;0,SUBTOTAL(109,$P$14:$P$3665)," ")</f>
        <v xml:space="preserve"> </v>
      </c>
      <c r="R413" s="108">
        <f t="shared" ca="1" si="136"/>
        <v>0</v>
      </c>
      <c r="S413" s="25">
        <f t="shared" ca="1" si="137"/>
        <v>0</v>
      </c>
      <c r="T413" s="108">
        <f t="shared" ca="1" si="138"/>
        <v>0</v>
      </c>
      <c r="U413" s="163">
        <f t="shared" ca="1" si="139"/>
        <v>0</v>
      </c>
      <c r="V413" s="25">
        <f t="shared" ca="1" si="140"/>
        <v>0</v>
      </c>
      <c r="W413" s="25">
        <f t="shared" ca="1" si="141"/>
        <v>0</v>
      </c>
      <c r="X413" s="108">
        <f t="shared" ca="1" si="142"/>
        <v>0</v>
      </c>
      <c r="Y413" s="108">
        <f t="shared" ca="1" si="143"/>
        <v>0</v>
      </c>
      <c r="Z413" s="108">
        <f t="shared" ca="1" si="144"/>
        <v>0</v>
      </c>
      <c r="AA413" s="108">
        <f t="shared" ca="1" si="145"/>
        <v>0</v>
      </c>
      <c r="AB413" s="108">
        <f t="shared" ca="1" si="146"/>
        <v>0</v>
      </c>
      <c r="AC413" s="25">
        <f t="shared" ca="1" si="147"/>
        <v>0</v>
      </c>
    </row>
    <row r="414" spans="1:29" ht="14.1" hidden="1" customHeight="1" thickBot="1" x14ac:dyDescent="0.25">
      <c r="A414" s="3">
        <f t="shared" si="131"/>
        <v>2022</v>
      </c>
      <c r="B414" s="3" t="str">
        <f t="shared" si="148"/>
        <v>02 únor</v>
      </c>
      <c r="C414" s="4" t="str">
        <f t="shared" si="132"/>
        <v>únor</v>
      </c>
      <c r="D414" s="10">
        <f t="shared" ca="1" si="133"/>
        <v>0</v>
      </c>
      <c r="E414" s="10" t="str">
        <f t="shared" si="134"/>
        <v>sobota</v>
      </c>
      <c r="F414" s="42" t="str">
        <f ca="1">IF(COUNTIF(List1!$U$4:$AF$16,$G414),"Svátek",TEXT($G414,"dddd"))</f>
        <v>sobota</v>
      </c>
      <c r="G414" s="19">
        <v>44597</v>
      </c>
      <c r="H414" s="49"/>
      <c r="I414" s="50"/>
      <c r="J414" s="49"/>
      <c r="K414" s="50"/>
      <c r="L414" s="21">
        <f t="shared" si="135"/>
        <v>0</v>
      </c>
      <c r="M414" s="22">
        <f t="shared" si="129"/>
        <v>0</v>
      </c>
      <c r="N414" s="98"/>
      <c r="O414" s="101" t="str">
        <f t="shared" ca="1" si="130"/>
        <v/>
      </c>
      <c r="P414" s="41" t="str">
        <f t="shared" si="149"/>
        <v xml:space="preserve"> </v>
      </c>
      <c r="Q414" s="41" t="str">
        <f>IF(MONTH(G415)-MONTH(G414)&lt;&gt;0,SUBTOTAL(109,$P$14:$P$3665)," ")</f>
        <v xml:space="preserve"> </v>
      </c>
      <c r="R414" s="108">
        <f t="shared" ca="1" si="136"/>
        <v>0</v>
      </c>
      <c r="S414" s="25">
        <f t="shared" ca="1" si="137"/>
        <v>0</v>
      </c>
      <c r="T414" s="108">
        <f t="shared" ca="1" si="138"/>
        <v>0</v>
      </c>
      <c r="U414" s="163">
        <f t="shared" ca="1" si="139"/>
        <v>0</v>
      </c>
      <c r="V414" s="25">
        <f t="shared" ca="1" si="140"/>
        <v>0</v>
      </c>
      <c r="W414" s="25">
        <f t="shared" ca="1" si="141"/>
        <v>0</v>
      </c>
      <c r="X414" s="108">
        <f t="shared" ca="1" si="142"/>
        <v>0</v>
      </c>
      <c r="Y414" s="108">
        <f t="shared" ca="1" si="143"/>
        <v>0</v>
      </c>
      <c r="Z414" s="108">
        <f t="shared" ca="1" si="144"/>
        <v>0</v>
      </c>
      <c r="AA414" s="108">
        <f t="shared" ca="1" si="145"/>
        <v>0</v>
      </c>
      <c r="AB414" s="108">
        <f t="shared" ca="1" si="146"/>
        <v>0</v>
      </c>
      <c r="AC414" s="25">
        <f t="shared" ca="1" si="147"/>
        <v>0</v>
      </c>
    </row>
    <row r="415" spans="1:29" ht="14.1" hidden="1" customHeight="1" thickBot="1" x14ac:dyDescent="0.25">
      <c r="A415" s="3">
        <f t="shared" si="131"/>
        <v>2022</v>
      </c>
      <c r="B415" s="3" t="str">
        <f t="shared" si="148"/>
        <v>02 únor</v>
      </c>
      <c r="C415" s="4" t="str">
        <f t="shared" si="132"/>
        <v>únor</v>
      </c>
      <c r="D415" s="10">
        <f t="shared" ca="1" si="133"/>
        <v>0</v>
      </c>
      <c r="E415" s="10" t="str">
        <f t="shared" si="134"/>
        <v>neděle</v>
      </c>
      <c r="F415" s="42" t="str">
        <f ca="1">IF(COUNTIF(List1!$U$4:$AF$16,$G415),"Svátek",TEXT($G415,"dddd"))</f>
        <v>neděle</v>
      </c>
      <c r="G415" s="19">
        <v>44598</v>
      </c>
      <c r="H415" s="49"/>
      <c r="I415" s="50"/>
      <c r="J415" s="49"/>
      <c r="K415" s="50"/>
      <c r="L415" s="21">
        <f t="shared" si="135"/>
        <v>0</v>
      </c>
      <c r="M415" s="22">
        <f t="shared" si="129"/>
        <v>0</v>
      </c>
      <c r="N415" s="98"/>
      <c r="O415" s="101" t="str">
        <f t="shared" ca="1" si="130"/>
        <v/>
      </c>
      <c r="P415" s="41">
        <f t="shared" si="149"/>
        <v>0</v>
      </c>
      <c r="Q415" s="41" t="str">
        <f>IF(MONTH(G416)-MONTH(G415)&lt;&gt;0,SUBTOTAL(109,$P$14:$P$3665)," ")</f>
        <v xml:space="preserve"> </v>
      </c>
      <c r="R415" s="108">
        <f t="shared" ca="1" si="136"/>
        <v>0</v>
      </c>
      <c r="S415" s="25">
        <f t="shared" ca="1" si="137"/>
        <v>0</v>
      </c>
      <c r="T415" s="108">
        <f t="shared" ca="1" si="138"/>
        <v>0</v>
      </c>
      <c r="U415" s="163">
        <f t="shared" ca="1" si="139"/>
        <v>0</v>
      </c>
      <c r="V415" s="25">
        <f t="shared" ca="1" si="140"/>
        <v>0</v>
      </c>
      <c r="W415" s="25">
        <f t="shared" ca="1" si="141"/>
        <v>0</v>
      </c>
      <c r="X415" s="108">
        <f t="shared" ca="1" si="142"/>
        <v>0</v>
      </c>
      <c r="Y415" s="108">
        <f t="shared" ca="1" si="143"/>
        <v>0</v>
      </c>
      <c r="Z415" s="108">
        <f t="shared" ca="1" si="144"/>
        <v>0</v>
      </c>
      <c r="AA415" s="108">
        <f t="shared" ca="1" si="145"/>
        <v>0</v>
      </c>
      <c r="AB415" s="108">
        <f t="shared" ca="1" si="146"/>
        <v>0</v>
      </c>
      <c r="AC415" s="25">
        <f t="shared" ca="1" si="147"/>
        <v>0</v>
      </c>
    </row>
    <row r="416" spans="1:29" ht="14.1" hidden="1" customHeight="1" thickBot="1" x14ac:dyDescent="0.25">
      <c r="A416" s="3">
        <f t="shared" si="131"/>
        <v>2022</v>
      </c>
      <c r="B416" s="3" t="str">
        <f t="shared" si="148"/>
        <v>02 únor</v>
      </c>
      <c r="C416" s="4" t="str">
        <f t="shared" si="132"/>
        <v>únor</v>
      </c>
      <c r="D416" s="10">
        <f t="shared" ca="1" si="133"/>
        <v>0</v>
      </c>
      <c r="E416" s="10" t="str">
        <f t="shared" si="134"/>
        <v>pondělí</v>
      </c>
      <c r="F416" s="42" t="str">
        <f ca="1">IF(COUNTIF(List1!$U$4:$AF$16,$G416),"Svátek",TEXT($G416,"dddd"))</f>
        <v>pondělí</v>
      </c>
      <c r="G416" s="19">
        <v>44599</v>
      </c>
      <c r="H416" s="49"/>
      <c r="I416" s="50"/>
      <c r="J416" s="49"/>
      <c r="K416" s="50"/>
      <c r="L416" s="21">
        <f t="shared" si="135"/>
        <v>0</v>
      </c>
      <c r="M416" s="22">
        <f t="shared" si="129"/>
        <v>0</v>
      </c>
      <c r="N416" s="98"/>
      <c r="O416" s="101" t="str">
        <f t="shared" ca="1" si="130"/>
        <v/>
      </c>
      <c r="P416" s="41" t="str">
        <f t="shared" si="149"/>
        <v xml:space="preserve"> </v>
      </c>
      <c r="Q416" s="41" t="str">
        <f>IF(MONTH(G417)-MONTH(G416)&lt;&gt;0,SUBTOTAL(109,$P$14:$P$3665)," ")</f>
        <v xml:space="preserve"> </v>
      </c>
      <c r="R416" s="108">
        <f t="shared" ca="1" si="136"/>
        <v>0</v>
      </c>
      <c r="S416" s="25">
        <f t="shared" ca="1" si="137"/>
        <v>0</v>
      </c>
      <c r="T416" s="108">
        <f t="shared" ca="1" si="138"/>
        <v>0</v>
      </c>
      <c r="U416" s="163">
        <f t="shared" ca="1" si="139"/>
        <v>0</v>
      </c>
      <c r="V416" s="25">
        <f t="shared" ca="1" si="140"/>
        <v>0</v>
      </c>
      <c r="W416" s="25">
        <f t="shared" ca="1" si="141"/>
        <v>0</v>
      </c>
      <c r="X416" s="108">
        <f t="shared" ca="1" si="142"/>
        <v>0</v>
      </c>
      <c r="Y416" s="108">
        <f t="shared" ca="1" si="143"/>
        <v>0</v>
      </c>
      <c r="Z416" s="108">
        <f t="shared" ca="1" si="144"/>
        <v>0</v>
      </c>
      <c r="AA416" s="108">
        <f t="shared" ca="1" si="145"/>
        <v>0</v>
      </c>
      <c r="AB416" s="108">
        <f t="shared" ca="1" si="146"/>
        <v>0</v>
      </c>
      <c r="AC416" s="25">
        <f t="shared" ca="1" si="147"/>
        <v>0</v>
      </c>
    </row>
    <row r="417" spans="1:29" ht="14.1" hidden="1" customHeight="1" thickBot="1" x14ac:dyDescent="0.25">
      <c r="A417" s="3">
        <f t="shared" si="131"/>
        <v>2022</v>
      </c>
      <c r="B417" s="3" t="str">
        <f t="shared" si="148"/>
        <v>02 únor</v>
      </c>
      <c r="C417" s="4" t="str">
        <f t="shared" si="132"/>
        <v>únor</v>
      </c>
      <c r="D417" s="10">
        <f t="shared" ca="1" si="133"/>
        <v>0</v>
      </c>
      <c r="E417" s="10" t="str">
        <f t="shared" si="134"/>
        <v>úterý</v>
      </c>
      <c r="F417" s="42" t="str">
        <f ca="1">IF(COUNTIF(List1!$U$4:$AF$16,$G417),"Svátek",TEXT($G417,"dddd"))</f>
        <v>úterý</v>
      </c>
      <c r="G417" s="19">
        <v>44600</v>
      </c>
      <c r="H417" s="49"/>
      <c r="I417" s="50"/>
      <c r="J417" s="49"/>
      <c r="K417" s="50"/>
      <c r="L417" s="21">
        <f t="shared" si="135"/>
        <v>0</v>
      </c>
      <c r="M417" s="22">
        <f t="shared" si="129"/>
        <v>0</v>
      </c>
      <c r="N417" s="98"/>
      <c r="O417" s="101" t="str">
        <f t="shared" ca="1" si="130"/>
        <v/>
      </c>
      <c r="P417" s="41" t="str">
        <f t="shared" si="149"/>
        <v xml:space="preserve"> </v>
      </c>
      <c r="Q417" s="41" t="str">
        <f>IF(MONTH(G418)-MONTH(G417)&lt;&gt;0,SUBTOTAL(109,$P$14:$P$3665)," ")</f>
        <v xml:space="preserve"> </v>
      </c>
      <c r="R417" s="108">
        <f t="shared" ca="1" si="136"/>
        <v>0</v>
      </c>
      <c r="S417" s="25">
        <f t="shared" ca="1" si="137"/>
        <v>0</v>
      </c>
      <c r="T417" s="108">
        <f t="shared" ca="1" si="138"/>
        <v>0</v>
      </c>
      <c r="U417" s="163">
        <f t="shared" ca="1" si="139"/>
        <v>0</v>
      </c>
      <c r="V417" s="25">
        <f t="shared" ca="1" si="140"/>
        <v>0</v>
      </c>
      <c r="W417" s="25">
        <f t="shared" ca="1" si="141"/>
        <v>0</v>
      </c>
      <c r="X417" s="108">
        <f t="shared" ca="1" si="142"/>
        <v>0</v>
      </c>
      <c r="Y417" s="108">
        <f t="shared" ca="1" si="143"/>
        <v>0</v>
      </c>
      <c r="Z417" s="108">
        <f t="shared" ca="1" si="144"/>
        <v>0</v>
      </c>
      <c r="AA417" s="108">
        <f t="shared" ca="1" si="145"/>
        <v>0</v>
      </c>
      <c r="AB417" s="108">
        <f t="shared" ca="1" si="146"/>
        <v>0</v>
      </c>
      <c r="AC417" s="25">
        <f t="shared" ca="1" si="147"/>
        <v>0</v>
      </c>
    </row>
    <row r="418" spans="1:29" ht="14.1" hidden="1" customHeight="1" thickBot="1" x14ac:dyDescent="0.25">
      <c r="A418" s="3">
        <f t="shared" si="131"/>
        <v>2022</v>
      </c>
      <c r="B418" s="3" t="str">
        <f t="shared" si="148"/>
        <v>02 únor</v>
      </c>
      <c r="C418" s="4" t="str">
        <f t="shared" si="132"/>
        <v>únor</v>
      </c>
      <c r="D418" s="10">
        <f t="shared" ca="1" si="133"/>
        <v>0</v>
      </c>
      <c r="E418" s="10" t="str">
        <f t="shared" si="134"/>
        <v>středa</v>
      </c>
      <c r="F418" s="42" t="str">
        <f ca="1">IF(COUNTIF(List1!$U$4:$AF$16,$G418),"Svátek",TEXT($G418,"dddd"))</f>
        <v>středa</v>
      </c>
      <c r="G418" s="19">
        <v>44601</v>
      </c>
      <c r="H418" s="49"/>
      <c r="I418" s="50"/>
      <c r="J418" s="49"/>
      <c r="K418" s="50"/>
      <c r="L418" s="21">
        <f t="shared" si="135"/>
        <v>0</v>
      </c>
      <c r="M418" s="22">
        <f t="shared" si="129"/>
        <v>0</v>
      </c>
      <c r="N418" s="98"/>
      <c r="O418" s="101" t="str">
        <f t="shared" ca="1" si="130"/>
        <v/>
      </c>
      <c r="P418" s="41" t="str">
        <f t="shared" si="149"/>
        <v xml:space="preserve"> </v>
      </c>
      <c r="Q418" s="41" t="str">
        <f>IF(MONTH(G419)-MONTH(G418)&lt;&gt;0,SUBTOTAL(109,$P$14:$P$3665)," ")</f>
        <v xml:space="preserve"> </v>
      </c>
      <c r="R418" s="108">
        <f t="shared" ca="1" si="136"/>
        <v>0</v>
      </c>
      <c r="S418" s="25">
        <f t="shared" ca="1" si="137"/>
        <v>0</v>
      </c>
      <c r="T418" s="108">
        <f t="shared" ca="1" si="138"/>
        <v>0</v>
      </c>
      <c r="U418" s="163">
        <f t="shared" ca="1" si="139"/>
        <v>0</v>
      </c>
      <c r="V418" s="25">
        <f t="shared" ca="1" si="140"/>
        <v>0</v>
      </c>
      <c r="W418" s="25">
        <f t="shared" ca="1" si="141"/>
        <v>0</v>
      </c>
      <c r="X418" s="108">
        <f t="shared" ca="1" si="142"/>
        <v>0</v>
      </c>
      <c r="Y418" s="108">
        <f t="shared" ca="1" si="143"/>
        <v>0</v>
      </c>
      <c r="Z418" s="108">
        <f t="shared" ca="1" si="144"/>
        <v>0</v>
      </c>
      <c r="AA418" s="108">
        <f t="shared" ca="1" si="145"/>
        <v>0</v>
      </c>
      <c r="AB418" s="108">
        <f t="shared" ca="1" si="146"/>
        <v>0</v>
      </c>
      <c r="AC418" s="25">
        <f t="shared" ca="1" si="147"/>
        <v>0</v>
      </c>
    </row>
    <row r="419" spans="1:29" ht="14.1" hidden="1" customHeight="1" thickBot="1" x14ac:dyDescent="0.25">
      <c r="A419" s="3">
        <f t="shared" si="131"/>
        <v>2022</v>
      </c>
      <c r="B419" s="3" t="str">
        <f t="shared" si="148"/>
        <v>02 únor</v>
      </c>
      <c r="C419" s="4" t="str">
        <f t="shared" si="132"/>
        <v>únor</v>
      </c>
      <c r="D419" s="10">
        <f t="shared" ca="1" si="133"/>
        <v>0</v>
      </c>
      <c r="E419" s="10" t="str">
        <f t="shared" si="134"/>
        <v>čtvrtek</v>
      </c>
      <c r="F419" s="42" t="str">
        <f ca="1">IF(COUNTIF(List1!$U$4:$AF$16,$G419),"Svátek",TEXT($G419,"dddd"))</f>
        <v>čtvrtek</v>
      </c>
      <c r="G419" s="19">
        <v>44602</v>
      </c>
      <c r="H419" s="49"/>
      <c r="I419" s="50"/>
      <c r="J419" s="49"/>
      <c r="K419" s="50"/>
      <c r="L419" s="21">
        <f t="shared" si="135"/>
        <v>0</v>
      </c>
      <c r="M419" s="22">
        <f t="shared" si="129"/>
        <v>0</v>
      </c>
      <c r="N419" s="98"/>
      <c r="O419" s="101" t="str">
        <f t="shared" ca="1" si="130"/>
        <v/>
      </c>
      <c r="P419" s="41" t="str">
        <f t="shared" si="149"/>
        <v xml:space="preserve"> </v>
      </c>
      <c r="Q419" s="41" t="str">
        <f>IF(MONTH(G420)-MONTH(G419)&lt;&gt;0,SUBTOTAL(109,$P$14:$P$3665)," ")</f>
        <v xml:space="preserve"> </v>
      </c>
      <c r="R419" s="108">
        <f t="shared" ca="1" si="136"/>
        <v>0</v>
      </c>
      <c r="S419" s="25">
        <f t="shared" ca="1" si="137"/>
        <v>0</v>
      </c>
      <c r="T419" s="108">
        <f t="shared" ca="1" si="138"/>
        <v>0</v>
      </c>
      <c r="U419" s="163">
        <f t="shared" ca="1" si="139"/>
        <v>0</v>
      </c>
      <c r="V419" s="25">
        <f t="shared" ca="1" si="140"/>
        <v>0</v>
      </c>
      <c r="W419" s="25">
        <f t="shared" ca="1" si="141"/>
        <v>0</v>
      </c>
      <c r="X419" s="108">
        <f t="shared" ca="1" si="142"/>
        <v>0</v>
      </c>
      <c r="Y419" s="108">
        <f t="shared" ca="1" si="143"/>
        <v>0</v>
      </c>
      <c r="Z419" s="108">
        <f t="shared" ca="1" si="144"/>
        <v>0</v>
      </c>
      <c r="AA419" s="108">
        <f t="shared" ca="1" si="145"/>
        <v>0</v>
      </c>
      <c r="AB419" s="108">
        <f t="shared" ca="1" si="146"/>
        <v>0</v>
      </c>
      <c r="AC419" s="25">
        <f t="shared" ca="1" si="147"/>
        <v>0</v>
      </c>
    </row>
    <row r="420" spans="1:29" ht="14.1" hidden="1" customHeight="1" thickBot="1" x14ac:dyDescent="0.25">
      <c r="A420" s="3">
        <f t="shared" si="131"/>
        <v>2022</v>
      </c>
      <c r="B420" s="3" t="str">
        <f t="shared" si="148"/>
        <v>02 únor</v>
      </c>
      <c r="C420" s="4" t="str">
        <f t="shared" si="132"/>
        <v>únor</v>
      </c>
      <c r="D420" s="10">
        <f t="shared" ca="1" si="133"/>
        <v>0</v>
      </c>
      <c r="E420" s="10" t="str">
        <f t="shared" si="134"/>
        <v>pátek</v>
      </c>
      <c r="F420" s="42" t="str">
        <f ca="1">IF(COUNTIF(List1!$U$4:$AF$16,$G420),"Svátek",TEXT($G420,"dddd"))</f>
        <v>pátek</v>
      </c>
      <c r="G420" s="19">
        <v>44603</v>
      </c>
      <c r="H420" s="49"/>
      <c r="I420" s="50"/>
      <c r="J420" s="49"/>
      <c r="K420" s="50"/>
      <c r="L420" s="21">
        <f t="shared" si="135"/>
        <v>0</v>
      </c>
      <c r="M420" s="22">
        <f t="shared" si="129"/>
        <v>0</v>
      </c>
      <c r="N420" s="98"/>
      <c r="O420" s="101" t="str">
        <f t="shared" ca="1" si="130"/>
        <v/>
      </c>
      <c r="P420" s="41" t="str">
        <f t="shared" si="149"/>
        <v xml:space="preserve"> </v>
      </c>
      <c r="Q420" s="41" t="str">
        <f>IF(MONTH(G421)-MONTH(G420)&lt;&gt;0,SUBTOTAL(109,$P$14:$P$3665)," ")</f>
        <v xml:space="preserve"> </v>
      </c>
      <c r="R420" s="108">
        <f t="shared" ca="1" si="136"/>
        <v>0</v>
      </c>
      <c r="S420" s="25">
        <f t="shared" ca="1" si="137"/>
        <v>0</v>
      </c>
      <c r="T420" s="108">
        <f t="shared" ca="1" si="138"/>
        <v>0</v>
      </c>
      <c r="U420" s="163">
        <f t="shared" ca="1" si="139"/>
        <v>0</v>
      </c>
      <c r="V420" s="25">
        <f t="shared" ca="1" si="140"/>
        <v>0</v>
      </c>
      <c r="W420" s="25">
        <f t="shared" ca="1" si="141"/>
        <v>0</v>
      </c>
      <c r="X420" s="108">
        <f t="shared" ca="1" si="142"/>
        <v>0</v>
      </c>
      <c r="Y420" s="108">
        <f t="shared" ca="1" si="143"/>
        <v>0</v>
      </c>
      <c r="Z420" s="108">
        <f t="shared" ca="1" si="144"/>
        <v>0</v>
      </c>
      <c r="AA420" s="108">
        <f t="shared" ca="1" si="145"/>
        <v>0</v>
      </c>
      <c r="AB420" s="108">
        <f t="shared" ca="1" si="146"/>
        <v>0</v>
      </c>
      <c r="AC420" s="25">
        <f t="shared" ca="1" si="147"/>
        <v>0</v>
      </c>
    </row>
    <row r="421" spans="1:29" ht="14.1" hidden="1" customHeight="1" thickBot="1" x14ac:dyDescent="0.25">
      <c r="A421" s="3">
        <f t="shared" si="131"/>
        <v>2022</v>
      </c>
      <c r="B421" s="3" t="str">
        <f t="shared" si="148"/>
        <v>02 únor</v>
      </c>
      <c r="C421" s="4" t="str">
        <f t="shared" si="132"/>
        <v>únor</v>
      </c>
      <c r="D421" s="10">
        <f t="shared" ca="1" si="133"/>
        <v>0</v>
      </c>
      <c r="E421" s="10" t="str">
        <f t="shared" si="134"/>
        <v>sobota</v>
      </c>
      <c r="F421" s="42" t="str">
        <f ca="1">IF(COUNTIF(List1!$U$4:$AF$16,$G421),"Svátek",TEXT($G421,"dddd"))</f>
        <v>sobota</v>
      </c>
      <c r="G421" s="19">
        <v>44604</v>
      </c>
      <c r="H421" s="49"/>
      <c r="I421" s="50"/>
      <c r="J421" s="49"/>
      <c r="K421" s="50"/>
      <c r="L421" s="21">
        <f t="shared" si="135"/>
        <v>0</v>
      </c>
      <c r="M421" s="22">
        <f t="shared" si="129"/>
        <v>0</v>
      </c>
      <c r="N421" s="98"/>
      <c r="O421" s="101" t="str">
        <f t="shared" ca="1" si="130"/>
        <v/>
      </c>
      <c r="P421" s="41" t="str">
        <f t="shared" si="149"/>
        <v xml:space="preserve"> </v>
      </c>
      <c r="Q421" s="41" t="str">
        <f>IF(MONTH(G422)-MONTH(G421)&lt;&gt;0,SUBTOTAL(109,$P$14:$P$3665)," ")</f>
        <v xml:space="preserve"> </v>
      </c>
      <c r="R421" s="108">
        <f t="shared" ca="1" si="136"/>
        <v>0</v>
      </c>
      <c r="S421" s="25">
        <f t="shared" ca="1" si="137"/>
        <v>0</v>
      </c>
      <c r="T421" s="108">
        <f t="shared" ca="1" si="138"/>
        <v>0</v>
      </c>
      <c r="U421" s="163">
        <f t="shared" ca="1" si="139"/>
        <v>0</v>
      </c>
      <c r="V421" s="25">
        <f t="shared" ca="1" si="140"/>
        <v>0</v>
      </c>
      <c r="W421" s="25">
        <f t="shared" ca="1" si="141"/>
        <v>0</v>
      </c>
      <c r="X421" s="108">
        <f t="shared" ca="1" si="142"/>
        <v>0</v>
      </c>
      <c r="Y421" s="108">
        <f t="shared" ca="1" si="143"/>
        <v>0</v>
      </c>
      <c r="Z421" s="108">
        <f t="shared" ca="1" si="144"/>
        <v>0</v>
      </c>
      <c r="AA421" s="108">
        <f t="shared" ca="1" si="145"/>
        <v>0</v>
      </c>
      <c r="AB421" s="108">
        <f t="shared" ca="1" si="146"/>
        <v>0</v>
      </c>
      <c r="AC421" s="25">
        <f t="shared" ca="1" si="147"/>
        <v>0</v>
      </c>
    </row>
    <row r="422" spans="1:29" ht="14.1" hidden="1" customHeight="1" thickBot="1" x14ac:dyDescent="0.25">
      <c r="A422" s="3">
        <f t="shared" si="131"/>
        <v>2022</v>
      </c>
      <c r="B422" s="3" t="str">
        <f t="shared" si="148"/>
        <v>02 únor</v>
      </c>
      <c r="C422" s="4" t="str">
        <f t="shared" si="132"/>
        <v>únor</v>
      </c>
      <c r="D422" s="10">
        <f t="shared" ca="1" si="133"/>
        <v>0</v>
      </c>
      <c r="E422" s="10" t="str">
        <f t="shared" si="134"/>
        <v>neděle</v>
      </c>
      <c r="F422" s="42" t="str">
        <f ca="1">IF(COUNTIF(List1!$U$4:$AF$16,$G422),"Svátek",TEXT($G422,"dddd"))</f>
        <v>neděle</v>
      </c>
      <c r="G422" s="19">
        <v>44605</v>
      </c>
      <c r="H422" s="49"/>
      <c r="I422" s="50"/>
      <c r="J422" s="49"/>
      <c r="K422" s="50"/>
      <c r="L422" s="21">
        <f t="shared" si="135"/>
        <v>0</v>
      </c>
      <c r="M422" s="22">
        <f t="shared" ref="M422:M485" si="150">(I422-H422)-(K422-J422)</f>
        <v>0</v>
      </c>
      <c r="N422" s="98"/>
      <c r="O422" s="101" t="str">
        <f t="shared" ref="O422:O485" ca="1" si="151">IF(F422="Svátek","Svátek","")</f>
        <v/>
      </c>
      <c r="P422" s="41">
        <f t="shared" si="149"/>
        <v>0</v>
      </c>
      <c r="Q422" s="41" t="str">
        <f>IF(MONTH(G423)-MONTH(G422)&lt;&gt;0,SUBTOTAL(109,$P$14:$P$3665)," ")</f>
        <v xml:space="preserve"> </v>
      </c>
      <c r="R422" s="108">
        <f t="shared" ca="1" si="136"/>
        <v>0</v>
      </c>
      <c r="S422" s="25">
        <f t="shared" ca="1" si="137"/>
        <v>0</v>
      </c>
      <c r="T422" s="108">
        <f t="shared" ca="1" si="138"/>
        <v>0</v>
      </c>
      <c r="U422" s="163">
        <f t="shared" ca="1" si="139"/>
        <v>0</v>
      </c>
      <c r="V422" s="25">
        <f t="shared" ca="1" si="140"/>
        <v>0</v>
      </c>
      <c r="W422" s="25">
        <f t="shared" ca="1" si="141"/>
        <v>0</v>
      </c>
      <c r="X422" s="108">
        <f t="shared" ca="1" si="142"/>
        <v>0</v>
      </c>
      <c r="Y422" s="108">
        <f t="shared" ca="1" si="143"/>
        <v>0</v>
      </c>
      <c r="Z422" s="108">
        <f t="shared" ca="1" si="144"/>
        <v>0</v>
      </c>
      <c r="AA422" s="108">
        <f t="shared" ca="1" si="145"/>
        <v>0</v>
      </c>
      <c r="AB422" s="108">
        <f t="shared" ca="1" si="146"/>
        <v>0</v>
      </c>
      <c r="AC422" s="25">
        <f t="shared" ca="1" si="147"/>
        <v>0</v>
      </c>
    </row>
    <row r="423" spans="1:29" ht="14.1" hidden="1" customHeight="1" thickBot="1" x14ac:dyDescent="0.25">
      <c r="A423" s="3">
        <f t="shared" ref="A423:A486" si="152">YEAR(G423)</f>
        <v>2022</v>
      </c>
      <c r="B423" s="3" t="str">
        <f t="shared" si="148"/>
        <v>02 únor</v>
      </c>
      <c r="C423" s="4" t="str">
        <f t="shared" ref="C423:C486" si="153">TEXT(G423,"mmmm")</f>
        <v>únor</v>
      </c>
      <c r="D423" s="10">
        <f t="shared" ref="D423:D486" ca="1" si="154">IF(F423="Svátek",1,0)</f>
        <v>0</v>
      </c>
      <c r="E423" s="10" t="str">
        <f t="shared" ref="E423:E486" si="155">TEXT($G423,"dddd")</f>
        <v>pondělí</v>
      </c>
      <c r="F423" s="42" t="str">
        <f ca="1">IF(COUNTIF(List1!$U$4:$AF$16,$G423),"Svátek",TEXT($G423,"dddd"))</f>
        <v>pondělí</v>
      </c>
      <c r="G423" s="19">
        <v>44606</v>
      </c>
      <c r="H423" s="49"/>
      <c r="I423" s="50"/>
      <c r="J423" s="49"/>
      <c r="K423" s="50"/>
      <c r="L423" s="21">
        <f t="shared" ref="L423:L486" si="156">(I423-H423)-(K423-J423)</f>
        <v>0</v>
      </c>
      <c r="M423" s="22">
        <f t="shared" si="150"/>
        <v>0</v>
      </c>
      <c r="N423" s="98"/>
      <c r="O423" s="101" t="str">
        <f t="shared" ca="1" si="151"/>
        <v/>
      </c>
      <c r="P423" s="41" t="str">
        <f t="shared" si="149"/>
        <v xml:space="preserve"> </v>
      </c>
      <c r="Q423" s="41" t="str">
        <f>IF(MONTH(G424)-MONTH(G423)&lt;&gt;0,SUBTOTAL(109,$P$14:$P$3665)," ")</f>
        <v xml:space="preserve"> </v>
      </c>
      <c r="R423" s="108">
        <f t="shared" ref="R423:R486" ca="1" si="157">IF(AND(IF(O423="PC",1,0),OR((E423="pondělí"),E423="úterý",E423="středa",E423="čtvrtek",E423="pátek")),IF($R$3-L423&gt;0,$R$3-L423,0),0)</f>
        <v>0</v>
      </c>
      <c r="S423" s="25">
        <f t="shared" ref="S423:S486" ca="1" si="158">IF(AND(IF(F423="Svátek",1,0),OR(E423="pondělí",E423="úterý",E423="středa",E423="čtvrtek",E423="pátek"),IF(OR(O423="SC",O423="ŘD",O423="NV",O423="N",O423="OČR",O423="P",O423="O"),FALSE,TRUE)),1,0)</f>
        <v>0</v>
      </c>
      <c r="T423" s="108">
        <f t="shared" ref="T423:T486" ca="1" si="159">IF(AND(IF(O423="PMP",1,0),OR((E423="pondělí"),E423="úterý",E423="středa",E423="čtvrtek",E423="pátek")),IF($R$3-L423&gt;0,$R$3-L423,0),0)</f>
        <v>0</v>
      </c>
      <c r="U423" s="163">
        <f t="shared" ref="U423:U486" ca="1" si="160">IF(AND(IF(O423="1/2D",1,0),OR((E423="pondělí"),E423="úterý",E423="středa",E423="čtvrtek",E423="pátek")),1,0)</f>
        <v>0</v>
      </c>
      <c r="V423" s="25">
        <f t="shared" ref="V423:V486" ca="1" si="161">IF(AND(IF(O423="D",1,0),OR((E423="pondělí"),E423="úterý",E423="středa",E423="čtvrtek",E423="pátek")),1,0)</f>
        <v>0</v>
      </c>
      <c r="W423" s="25">
        <f t="shared" ref="W423:W486" ca="1" si="162">IF(AND(IF(O423="PN",1,0),OR((E423="pondělí"),E423="úterý",E423="středa",E423="čtvrtek",E423="pátek")),1,0)</f>
        <v>0</v>
      </c>
      <c r="X423" s="108">
        <f t="shared" ref="X423:X486" ca="1" si="163">IF(AND(IF(O423="NV",1,0),OR((E423="pondělí"),E423="úterý",E423="středa",E423="čtvrtek",E423="pátek")),IF($R$3-L423&gt;0,$R$3-L423,0),0)</f>
        <v>0</v>
      </c>
      <c r="Y423" s="108">
        <f t="shared" ref="Y423:Y486" ca="1" si="164">IF(AND(IF(O423="OČR",1,0),OR((E423="pondělí"),E423="úterý",E423="středa",E423="čtvrtek",E423="pátek")),IF($R$3-L423&gt;0,$R$3-L423,0),0)</f>
        <v>0</v>
      </c>
      <c r="Z423" s="108">
        <f t="shared" ref="Z423:Z486" ca="1" si="165">IF(AND(IF(O423="P",1,0),OR((E423="pondělí"),E423="úterý",E423="středa",E423="čtvrtek",E423="pátek")),IF($R$3-L423&gt;0,$R$3-L423,0),0)</f>
        <v>0</v>
      </c>
      <c r="AA423" s="108">
        <f t="shared" ref="AA423:AA486" ca="1" si="166">IF(AND(IF(O423="O",1,0),OR((E423="pondělí"),E423="úterý",E423="středa",E423="čtvrtek",E423="pátek")),IF($R$3-L423&gt;0,$R$3-L423,0),0)</f>
        <v>0</v>
      </c>
      <c r="AB423" s="108">
        <f t="shared" ref="AB423:AB486" ca="1" si="167">IF(AND(IF(O423="PZ",1,0),OR((E423="pondělí"),E423="úterý",E423="středa",E423="čtvrtek",E423="pátek")),IF($R$3-L423&gt;0,$R$3-L423,0),0)</f>
        <v>0</v>
      </c>
      <c r="AC423" s="25">
        <f t="shared" ref="AC423:AC486" ca="1" si="168">IF(AND(IF(F423="Svátek",1,0),OR(E423="pondělí",E423="úterý",E423="středa",E423="čtvrtek",E423="pátek")),1,0)</f>
        <v>0</v>
      </c>
    </row>
    <row r="424" spans="1:29" ht="14.1" hidden="1" customHeight="1" thickBot="1" x14ac:dyDescent="0.25">
      <c r="A424" s="3">
        <f t="shared" si="152"/>
        <v>2022</v>
      </c>
      <c r="B424" s="3" t="str">
        <f t="shared" ref="B424:B487" si="169">IF(C424="leden","01 leden",IF(C424="únor","02 únor",IF(C424="březen","03 březen",IF(C424="duben","04 duben",IF(C424="květen","05 květen",IF(C424="červen","06 červen",IF(C424="červenec","07 červenec",IF(C424="srpen","08 srpen",IF(C424="září","09 září",IF(C424="říjen","10 říjen",IF(C424="listopad","11 listopad",IF(C424="prosinec","12 prosinec",0))))))))))))</f>
        <v>02 únor</v>
      </c>
      <c r="C424" s="4" t="str">
        <f t="shared" si="153"/>
        <v>únor</v>
      </c>
      <c r="D424" s="10">
        <f t="shared" ca="1" si="154"/>
        <v>0</v>
      </c>
      <c r="E424" s="10" t="str">
        <f t="shared" si="155"/>
        <v>úterý</v>
      </c>
      <c r="F424" s="42" t="str">
        <f ca="1">IF(COUNTIF(List1!$U$4:$AF$16,$G424),"Svátek",TEXT($G424,"dddd"))</f>
        <v>úterý</v>
      </c>
      <c r="G424" s="19">
        <v>44607</v>
      </c>
      <c r="H424" s="49"/>
      <c r="I424" s="50"/>
      <c r="J424" s="49"/>
      <c r="K424" s="50"/>
      <c r="L424" s="21">
        <f t="shared" si="156"/>
        <v>0</v>
      </c>
      <c r="M424" s="22">
        <f t="shared" si="150"/>
        <v>0</v>
      </c>
      <c r="N424" s="98"/>
      <c r="O424" s="101" t="str">
        <f t="shared" ca="1" si="151"/>
        <v/>
      </c>
      <c r="P424" s="41" t="str">
        <f t="shared" si="149"/>
        <v xml:space="preserve"> </v>
      </c>
      <c r="Q424" s="41" t="str">
        <f>IF(MONTH(G425)-MONTH(G424)&lt;&gt;0,SUBTOTAL(109,$P$14:$P$3665)," ")</f>
        <v xml:space="preserve"> </v>
      </c>
      <c r="R424" s="108">
        <f t="shared" ca="1" si="157"/>
        <v>0</v>
      </c>
      <c r="S424" s="25">
        <f t="shared" ca="1" si="158"/>
        <v>0</v>
      </c>
      <c r="T424" s="108">
        <f t="shared" ca="1" si="159"/>
        <v>0</v>
      </c>
      <c r="U424" s="163">
        <f t="shared" ca="1" si="160"/>
        <v>0</v>
      </c>
      <c r="V424" s="25">
        <f t="shared" ca="1" si="161"/>
        <v>0</v>
      </c>
      <c r="W424" s="25">
        <f t="shared" ca="1" si="162"/>
        <v>0</v>
      </c>
      <c r="X424" s="108">
        <f t="shared" ca="1" si="163"/>
        <v>0</v>
      </c>
      <c r="Y424" s="108">
        <f t="shared" ca="1" si="164"/>
        <v>0</v>
      </c>
      <c r="Z424" s="108">
        <f t="shared" ca="1" si="165"/>
        <v>0</v>
      </c>
      <c r="AA424" s="108">
        <f t="shared" ca="1" si="166"/>
        <v>0</v>
      </c>
      <c r="AB424" s="108">
        <f t="shared" ca="1" si="167"/>
        <v>0</v>
      </c>
      <c r="AC424" s="25">
        <f t="shared" ca="1" si="168"/>
        <v>0</v>
      </c>
    </row>
    <row r="425" spans="1:29" ht="14.1" hidden="1" customHeight="1" thickBot="1" x14ac:dyDescent="0.25">
      <c r="A425" s="3">
        <f t="shared" si="152"/>
        <v>2022</v>
      </c>
      <c r="B425" s="3" t="str">
        <f t="shared" si="169"/>
        <v>02 únor</v>
      </c>
      <c r="C425" s="4" t="str">
        <f t="shared" si="153"/>
        <v>únor</v>
      </c>
      <c r="D425" s="10">
        <f t="shared" ca="1" si="154"/>
        <v>0</v>
      </c>
      <c r="E425" s="10" t="str">
        <f t="shared" si="155"/>
        <v>středa</v>
      </c>
      <c r="F425" s="42" t="str">
        <f ca="1">IF(COUNTIF(List1!$U$4:$AF$16,$G425),"Svátek",TEXT($G425,"dddd"))</f>
        <v>středa</v>
      </c>
      <c r="G425" s="19">
        <v>44608</v>
      </c>
      <c r="H425" s="49"/>
      <c r="I425" s="50"/>
      <c r="J425" s="49"/>
      <c r="K425" s="50"/>
      <c r="L425" s="21">
        <f t="shared" si="156"/>
        <v>0</v>
      </c>
      <c r="M425" s="22">
        <f t="shared" si="150"/>
        <v>0</v>
      </c>
      <c r="N425" s="98"/>
      <c r="O425" s="101" t="str">
        <f t="shared" ca="1" si="151"/>
        <v/>
      </c>
      <c r="P425" s="41" t="str">
        <f t="shared" si="149"/>
        <v xml:space="preserve"> </v>
      </c>
      <c r="Q425" s="41" t="str">
        <f>IF(MONTH(G426)-MONTH(G425)&lt;&gt;0,SUBTOTAL(109,$P$14:$P$3665)," ")</f>
        <v xml:space="preserve"> </v>
      </c>
      <c r="R425" s="108">
        <f t="shared" ca="1" si="157"/>
        <v>0</v>
      </c>
      <c r="S425" s="25">
        <f t="shared" ca="1" si="158"/>
        <v>0</v>
      </c>
      <c r="T425" s="108">
        <f t="shared" ca="1" si="159"/>
        <v>0</v>
      </c>
      <c r="U425" s="163">
        <f t="shared" ca="1" si="160"/>
        <v>0</v>
      </c>
      <c r="V425" s="25">
        <f t="shared" ca="1" si="161"/>
        <v>0</v>
      </c>
      <c r="W425" s="25">
        <f t="shared" ca="1" si="162"/>
        <v>0</v>
      </c>
      <c r="X425" s="108">
        <f t="shared" ca="1" si="163"/>
        <v>0</v>
      </c>
      <c r="Y425" s="108">
        <f t="shared" ca="1" si="164"/>
        <v>0</v>
      </c>
      <c r="Z425" s="108">
        <f t="shared" ca="1" si="165"/>
        <v>0</v>
      </c>
      <c r="AA425" s="108">
        <f t="shared" ca="1" si="166"/>
        <v>0</v>
      </c>
      <c r="AB425" s="108">
        <f t="shared" ca="1" si="167"/>
        <v>0</v>
      </c>
      <c r="AC425" s="25">
        <f t="shared" ca="1" si="168"/>
        <v>0</v>
      </c>
    </row>
    <row r="426" spans="1:29" ht="14.1" hidden="1" customHeight="1" thickBot="1" x14ac:dyDescent="0.25">
      <c r="A426" s="3">
        <f t="shared" si="152"/>
        <v>2022</v>
      </c>
      <c r="B426" s="3" t="str">
        <f t="shared" si="169"/>
        <v>02 únor</v>
      </c>
      <c r="C426" s="4" t="str">
        <f t="shared" si="153"/>
        <v>únor</v>
      </c>
      <c r="D426" s="10">
        <f t="shared" ca="1" si="154"/>
        <v>0</v>
      </c>
      <c r="E426" s="10" t="str">
        <f t="shared" si="155"/>
        <v>čtvrtek</v>
      </c>
      <c r="F426" s="42" t="str">
        <f ca="1">IF(COUNTIF(List1!$U$4:$AF$16,$G426),"Svátek",TEXT($G426,"dddd"))</f>
        <v>čtvrtek</v>
      </c>
      <c r="G426" s="19">
        <v>44609</v>
      </c>
      <c r="H426" s="49"/>
      <c r="I426" s="50"/>
      <c r="J426" s="49"/>
      <c r="K426" s="50"/>
      <c r="L426" s="21">
        <f t="shared" si="156"/>
        <v>0</v>
      </c>
      <c r="M426" s="22">
        <f t="shared" si="150"/>
        <v>0</v>
      </c>
      <c r="N426" s="98"/>
      <c r="O426" s="101" t="str">
        <f t="shared" ca="1" si="151"/>
        <v/>
      </c>
      <c r="P426" s="41" t="str">
        <f t="shared" si="149"/>
        <v xml:space="preserve"> </v>
      </c>
      <c r="Q426" s="41" t="str">
        <f>IF(MONTH(G427)-MONTH(G426)&lt;&gt;0,SUBTOTAL(109,$P$14:$P$3665)," ")</f>
        <v xml:space="preserve"> </v>
      </c>
      <c r="R426" s="108">
        <f t="shared" ca="1" si="157"/>
        <v>0</v>
      </c>
      <c r="S426" s="25">
        <f t="shared" ca="1" si="158"/>
        <v>0</v>
      </c>
      <c r="T426" s="108">
        <f t="shared" ca="1" si="159"/>
        <v>0</v>
      </c>
      <c r="U426" s="163">
        <f t="shared" ca="1" si="160"/>
        <v>0</v>
      </c>
      <c r="V426" s="25">
        <f t="shared" ca="1" si="161"/>
        <v>0</v>
      </c>
      <c r="W426" s="25">
        <f t="shared" ca="1" si="162"/>
        <v>0</v>
      </c>
      <c r="X426" s="108">
        <f t="shared" ca="1" si="163"/>
        <v>0</v>
      </c>
      <c r="Y426" s="108">
        <f t="shared" ca="1" si="164"/>
        <v>0</v>
      </c>
      <c r="Z426" s="108">
        <f t="shared" ca="1" si="165"/>
        <v>0</v>
      </c>
      <c r="AA426" s="108">
        <f t="shared" ca="1" si="166"/>
        <v>0</v>
      </c>
      <c r="AB426" s="108">
        <f t="shared" ca="1" si="167"/>
        <v>0</v>
      </c>
      <c r="AC426" s="25">
        <f t="shared" ca="1" si="168"/>
        <v>0</v>
      </c>
    </row>
    <row r="427" spans="1:29" ht="14.1" hidden="1" customHeight="1" thickBot="1" x14ac:dyDescent="0.25">
      <c r="A427" s="3">
        <f t="shared" si="152"/>
        <v>2022</v>
      </c>
      <c r="B427" s="3" t="str">
        <f t="shared" si="169"/>
        <v>02 únor</v>
      </c>
      <c r="C427" s="4" t="str">
        <f t="shared" si="153"/>
        <v>únor</v>
      </c>
      <c r="D427" s="10">
        <f t="shared" ca="1" si="154"/>
        <v>0</v>
      </c>
      <c r="E427" s="10" t="str">
        <f t="shared" si="155"/>
        <v>pátek</v>
      </c>
      <c r="F427" s="42" t="str">
        <f ca="1">IF(COUNTIF(List1!$U$4:$AF$16,$G427),"Svátek",TEXT($G427,"dddd"))</f>
        <v>pátek</v>
      </c>
      <c r="G427" s="19">
        <v>44610</v>
      </c>
      <c r="H427" s="49"/>
      <c r="I427" s="50"/>
      <c r="J427" s="49"/>
      <c r="K427" s="50"/>
      <c r="L427" s="21">
        <f t="shared" si="156"/>
        <v>0</v>
      </c>
      <c r="M427" s="22">
        <f t="shared" si="150"/>
        <v>0</v>
      </c>
      <c r="N427" s="98"/>
      <c r="O427" s="101" t="str">
        <f t="shared" ca="1" si="151"/>
        <v/>
      </c>
      <c r="P427" s="41" t="str">
        <f t="shared" si="149"/>
        <v xml:space="preserve"> </v>
      </c>
      <c r="Q427" s="41" t="str">
        <f>IF(MONTH(G428)-MONTH(G427)&lt;&gt;0,SUBTOTAL(109,$P$14:$P$3665)," ")</f>
        <v xml:space="preserve"> </v>
      </c>
      <c r="R427" s="108">
        <f t="shared" ca="1" si="157"/>
        <v>0</v>
      </c>
      <c r="S427" s="25">
        <f t="shared" ca="1" si="158"/>
        <v>0</v>
      </c>
      <c r="T427" s="108">
        <f t="shared" ca="1" si="159"/>
        <v>0</v>
      </c>
      <c r="U427" s="163">
        <f t="shared" ca="1" si="160"/>
        <v>0</v>
      </c>
      <c r="V427" s="25">
        <f t="shared" ca="1" si="161"/>
        <v>0</v>
      </c>
      <c r="W427" s="25">
        <f t="shared" ca="1" si="162"/>
        <v>0</v>
      </c>
      <c r="X427" s="108">
        <f t="shared" ca="1" si="163"/>
        <v>0</v>
      </c>
      <c r="Y427" s="108">
        <f t="shared" ca="1" si="164"/>
        <v>0</v>
      </c>
      <c r="Z427" s="108">
        <f t="shared" ca="1" si="165"/>
        <v>0</v>
      </c>
      <c r="AA427" s="108">
        <f t="shared" ca="1" si="166"/>
        <v>0</v>
      </c>
      <c r="AB427" s="108">
        <f t="shared" ca="1" si="167"/>
        <v>0</v>
      </c>
      <c r="AC427" s="25">
        <f t="shared" ca="1" si="168"/>
        <v>0</v>
      </c>
    </row>
    <row r="428" spans="1:29" ht="14.1" hidden="1" customHeight="1" thickBot="1" x14ac:dyDescent="0.25">
      <c r="A428" s="3">
        <f t="shared" si="152"/>
        <v>2022</v>
      </c>
      <c r="B428" s="3" t="str">
        <f t="shared" si="169"/>
        <v>02 únor</v>
      </c>
      <c r="C428" s="4" t="str">
        <f t="shared" si="153"/>
        <v>únor</v>
      </c>
      <c r="D428" s="10">
        <f t="shared" ca="1" si="154"/>
        <v>0</v>
      </c>
      <c r="E428" s="10" t="str">
        <f t="shared" si="155"/>
        <v>sobota</v>
      </c>
      <c r="F428" s="42" t="str">
        <f ca="1">IF(COUNTIF(List1!$U$4:$AF$16,$G428),"Svátek",TEXT($G428,"dddd"))</f>
        <v>sobota</v>
      </c>
      <c r="G428" s="19">
        <v>44611</v>
      </c>
      <c r="H428" s="49"/>
      <c r="I428" s="50"/>
      <c r="J428" s="49"/>
      <c r="K428" s="50"/>
      <c r="L428" s="21">
        <f t="shared" si="156"/>
        <v>0</v>
      </c>
      <c r="M428" s="22">
        <f t="shared" si="150"/>
        <v>0</v>
      </c>
      <c r="N428" s="98"/>
      <c r="O428" s="101" t="str">
        <f t="shared" ca="1" si="151"/>
        <v/>
      </c>
      <c r="P428" s="41" t="str">
        <f t="shared" si="149"/>
        <v xml:space="preserve"> </v>
      </c>
      <c r="Q428" s="41" t="str">
        <f>IF(MONTH(G429)-MONTH(G428)&lt;&gt;0,SUBTOTAL(109,$P$14:$P$3665)," ")</f>
        <v xml:space="preserve"> </v>
      </c>
      <c r="R428" s="108">
        <f t="shared" ca="1" si="157"/>
        <v>0</v>
      </c>
      <c r="S428" s="25">
        <f t="shared" ca="1" si="158"/>
        <v>0</v>
      </c>
      <c r="T428" s="108">
        <f t="shared" ca="1" si="159"/>
        <v>0</v>
      </c>
      <c r="U428" s="163">
        <f t="shared" ca="1" si="160"/>
        <v>0</v>
      </c>
      <c r="V428" s="25">
        <f t="shared" ca="1" si="161"/>
        <v>0</v>
      </c>
      <c r="W428" s="25">
        <f t="shared" ca="1" si="162"/>
        <v>0</v>
      </c>
      <c r="X428" s="108">
        <f t="shared" ca="1" si="163"/>
        <v>0</v>
      </c>
      <c r="Y428" s="108">
        <f t="shared" ca="1" si="164"/>
        <v>0</v>
      </c>
      <c r="Z428" s="108">
        <f t="shared" ca="1" si="165"/>
        <v>0</v>
      </c>
      <c r="AA428" s="108">
        <f t="shared" ca="1" si="166"/>
        <v>0</v>
      </c>
      <c r="AB428" s="108">
        <f t="shared" ca="1" si="167"/>
        <v>0</v>
      </c>
      <c r="AC428" s="25">
        <f t="shared" ca="1" si="168"/>
        <v>0</v>
      </c>
    </row>
    <row r="429" spans="1:29" ht="14.1" hidden="1" customHeight="1" thickBot="1" x14ac:dyDescent="0.25">
      <c r="A429" s="3">
        <f t="shared" si="152"/>
        <v>2022</v>
      </c>
      <c r="B429" s="3" t="str">
        <f t="shared" si="169"/>
        <v>02 únor</v>
      </c>
      <c r="C429" s="4" t="str">
        <f t="shared" si="153"/>
        <v>únor</v>
      </c>
      <c r="D429" s="10">
        <f t="shared" ca="1" si="154"/>
        <v>0</v>
      </c>
      <c r="E429" s="10" t="str">
        <f t="shared" si="155"/>
        <v>neděle</v>
      </c>
      <c r="F429" s="42" t="str">
        <f ca="1">IF(COUNTIF(List1!$U$4:$AF$16,$G429),"Svátek",TEXT($G429,"dddd"))</f>
        <v>neděle</v>
      </c>
      <c r="G429" s="19">
        <v>44612</v>
      </c>
      <c r="H429" s="49"/>
      <c r="I429" s="50"/>
      <c r="J429" s="49"/>
      <c r="K429" s="50"/>
      <c r="L429" s="21">
        <f t="shared" si="156"/>
        <v>0</v>
      </c>
      <c r="M429" s="22">
        <f t="shared" si="150"/>
        <v>0</v>
      </c>
      <c r="N429" s="98"/>
      <c r="O429" s="101" t="str">
        <f t="shared" ca="1" si="151"/>
        <v/>
      </c>
      <c r="P429" s="41">
        <f t="shared" si="149"/>
        <v>0</v>
      </c>
      <c r="Q429" s="41" t="str">
        <f>IF(MONTH(G430)-MONTH(G429)&lt;&gt;0,SUBTOTAL(109,$P$14:$P$3665)," ")</f>
        <v xml:space="preserve"> </v>
      </c>
      <c r="R429" s="108">
        <f t="shared" ca="1" si="157"/>
        <v>0</v>
      </c>
      <c r="S429" s="25">
        <f t="shared" ca="1" si="158"/>
        <v>0</v>
      </c>
      <c r="T429" s="108">
        <f t="shared" ca="1" si="159"/>
        <v>0</v>
      </c>
      <c r="U429" s="163">
        <f t="shared" ca="1" si="160"/>
        <v>0</v>
      </c>
      <c r="V429" s="25">
        <f t="shared" ca="1" si="161"/>
        <v>0</v>
      </c>
      <c r="W429" s="25">
        <f t="shared" ca="1" si="162"/>
        <v>0</v>
      </c>
      <c r="X429" s="108">
        <f t="shared" ca="1" si="163"/>
        <v>0</v>
      </c>
      <c r="Y429" s="108">
        <f t="shared" ca="1" si="164"/>
        <v>0</v>
      </c>
      <c r="Z429" s="108">
        <f t="shared" ca="1" si="165"/>
        <v>0</v>
      </c>
      <c r="AA429" s="108">
        <f t="shared" ca="1" si="166"/>
        <v>0</v>
      </c>
      <c r="AB429" s="108">
        <f t="shared" ca="1" si="167"/>
        <v>0</v>
      </c>
      <c r="AC429" s="25">
        <f t="shared" ca="1" si="168"/>
        <v>0</v>
      </c>
    </row>
    <row r="430" spans="1:29" ht="14.1" hidden="1" customHeight="1" thickBot="1" x14ac:dyDescent="0.25">
      <c r="A430" s="3">
        <f t="shared" si="152"/>
        <v>2022</v>
      </c>
      <c r="B430" s="3" t="str">
        <f t="shared" si="169"/>
        <v>02 únor</v>
      </c>
      <c r="C430" s="4" t="str">
        <f t="shared" si="153"/>
        <v>únor</v>
      </c>
      <c r="D430" s="10">
        <f t="shared" ca="1" si="154"/>
        <v>0</v>
      </c>
      <c r="E430" s="10" t="str">
        <f t="shared" si="155"/>
        <v>pondělí</v>
      </c>
      <c r="F430" s="42" t="str">
        <f ca="1">IF(COUNTIF(List1!$U$4:$AF$16,$G430),"Svátek",TEXT($G430,"dddd"))</f>
        <v>pondělí</v>
      </c>
      <c r="G430" s="19">
        <v>44613</v>
      </c>
      <c r="H430" s="49"/>
      <c r="I430" s="50"/>
      <c r="J430" s="49"/>
      <c r="K430" s="50"/>
      <c r="L430" s="21">
        <f t="shared" si="156"/>
        <v>0</v>
      </c>
      <c r="M430" s="22">
        <f t="shared" si="150"/>
        <v>0</v>
      </c>
      <c r="N430" s="98"/>
      <c r="O430" s="101" t="str">
        <f t="shared" ca="1" si="151"/>
        <v/>
      </c>
      <c r="P430" s="41" t="str">
        <f t="shared" si="149"/>
        <v xml:space="preserve"> </v>
      </c>
      <c r="Q430" s="41" t="str">
        <f>IF(MONTH(G431)-MONTH(G430)&lt;&gt;0,SUBTOTAL(109,$P$14:$P$3665)," ")</f>
        <v xml:space="preserve"> </v>
      </c>
      <c r="R430" s="108">
        <f t="shared" ca="1" si="157"/>
        <v>0</v>
      </c>
      <c r="S430" s="25">
        <f t="shared" ca="1" si="158"/>
        <v>0</v>
      </c>
      <c r="T430" s="108">
        <f t="shared" ca="1" si="159"/>
        <v>0</v>
      </c>
      <c r="U430" s="163">
        <f t="shared" ca="1" si="160"/>
        <v>0</v>
      </c>
      <c r="V430" s="25">
        <f t="shared" ca="1" si="161"/>
        <v>0</v>
      </c>
      <c r="W430" s="25">
        <f t="shared" ca="1" si="162"/>
        <v>0</v>
      </c>
      <c r="X430" s="108">
        <f t="shared" ca="1" si="163"/>
        <v>0</v>
      </c>
      <c r="Y430" s="108">
        <f t="shared" ca="1" si="164"/>
        <v>0</v>
      </c>
      <c r="Z430" s="108">
        <f t="shared" ca="1" si="165"/>
        <v>0</v>
      </c>
      <c r="AA430" s="108">
        <f t="shared" ca="1" si="166"/>
        <v>0</v>
      </c>
      <c r="AB430" s="108">
        <f t="shared" ca="1" si="167"/>
        <v>0</v>
      </c>
      <c r="AC430" s="25">
        <f t="shared" ca="1" si="168"/>
        <v>0</v>
      </c>
    </row>
    <row r="431" spans="1:29" ht="14.1" hidden="1" customHeight="1" thickBot="1" x14ac:dyDescent="0.25">
      <c r="A431" s="3">
        <f t="shared" si="152"/>
        <v>2022</v>
      </c>
      <c r="B431" s="3" t="str">
        <f t="shared" si="169"/>
        <v>02 únor</v>
      </c>
      <c r="C431" s="4" t="str">
        <f t="shared" si="153"/>
        <v>únor</v>
      </c>
      <c r="D431" s="10">
        <f t="shared" ca="1" si="154"/>
        <v>0</v>
      </c>
      <c r="E431" s="10" t="str">
        <f t="shared" si="155"/>
        <v>úterý</v>
      </c>
      <c r="F431" s="42" t="str">
        <f ca="1">IF(COUNTIF(List1!$U$4:$AF$16,$G431),"Svátek",TEXT($G431,"dddd"))</f>
        <v>úterý</v>
      </c>
      <c r="G431" s="19">
        <v>44614</v>
      </c>
      <c r="H431" s="49"/>
      <c r="I431" s="50"/>
      <c r="J431" s="49"/>
      <c r="K431" s="50"/>
      <c r="L431" s="21">
        <f t="shared" si="156"/>
        <v>0</v>
      </c>
      <c r="M431" s="22">
        <f t="shared" si="150"/>
        <v>0</v>
      </c>
      <c r="N431" s="98"/>
      <c r="O431" s="101" t="str">
        <f t="shared" ca="1" si="151"/>
        <v/>
      </c>
      <c r="P431" s="41" t="str">
        <f t="shared" si="149"/>
        <v xml:space="preserve"> </v>
      </c>
      <c r="Q431" s="41" t="str">
        <f>IF(MONTH(G432)-MONTH(G431)&lt;&gt;0,SUBTOTAL(109,$P$14:$P$3665)," ")</f>
        <v xml:space="preserve"> </v>
      </c>
      <c r="R431" s="108">
        <f t="shared" ca="1" si="157"/>
        <v>0</v>
      </c>
      <c r="S431" s="25">
        <f t="shared" ca="1" si="158"/>
        <v>0</v>
      </c>
      <c r="T431" s="108">
        <f t="shared" ca="1" si="159"/>
        <v>0</v>
      </c>
      <c r="U431" s="163">
        <f t="shared" ca="1" si="160"/>
        <v>0</v>
      </c>
      <c r="V431" s="25">
        <f t="shared" ca="1" si="161"/>
        <v>0</v>
      </c>
      <c r="W431" s="25">
        <f t="shared" ca="1" si="162"/>
        <v>0</v>
      </c>
      <c r="X431" s="108">
        <f t="shared" ca="1" si="163"/>
        <v>0</v>
      </c>
      <c r="Y431" s="108">
        <f t="shared" ca="1" si="164"/>
        <v>0</v>
      </c>
      <c r="Z431" s="108">
        <f t="shared" ca="1" si="165"/>
        <v>0</v>
      </c>
      <c r="AA431" s="108">
        <f t="shared" ca="1" si="166"/>
        <v>0</v>
      </c>
      <c r="AB431" s="108">
        <f t="shared" ca="1" si="167"/>
        <v>0</v>
      </c>
      <c r="AC431" s="25">
        <f t="shared" ca="1" si="168"/>
        <v>0</v>
      </c>
    </row>
    <row r="432" spans="1:29" ht="14.1" hidden="1" customHeight="1" thickBot="1" x14ac:dyDescent="0.25">
      <c r="A432" s="3">
        <f t="shared" si="152"/>
        <v>2022</v>
      </c>
      <c r="B432" s="3" t="str">
        <f t="shared" si="169"/>
        <v>02 únor</v>
      </c>
      <c r="C432" s="4" t="str">
        <f t="shared" si="153"/>
        <v>únor</v>
      </c>
      <c r="D432" s="10">
        <f t="shared" ca="1" si="154"/>
        <v>0</v>
      </c>
      <c r="E432" s="10" t="str">
        <f t="shared" si="155"/>
        <v>středa</v>
      </c>
      <c r="F432" s="42" t="str">
        <f ca="1">IF(COUNTIF(List1!$U$4:$AF$16,$G432),"Svátek",TEXT($G432,"dddd"))</f>
        <v>středa</v>
      </c>
      <c r="G432" s="19">
        <v>44615</v>
      </c>
      <c r="H432" s="49"/>
      <c r="I432" s="50"/>
      <c r="J432" s="49"/>
      <c r="K432" s="50"/>
      <c r="L432" s="21">
        <f t="shared" si="156"/>
        <v>0</v>
      </c>
      <c r="M432" s="22">
        <f t="shared" si="150"/>
        <v>0</v>
      </c>
      <c r="N432" s="98"/>
      <c r="O432" s="101" t="str">
        <f t="shared" ca="1" si="151"/>
        <v/>
      </c>
      <c r="P432" s="41" t="str">
        <f t="shared" si="149"/>
        <v xml:space="preserve"> </v>
      </c>
      <c r="Q432" s="41" t="str">
        <f>IF(MONTH(G433)-MONTH(G432)&lt;&gt;0,SUBTOTAL(109,$P$14:$P$3665)," ")</f>
        <v xml:space="preserve"> </v>
      </c>
      <c r="R432" s="108">
        <f t="shared" ca="1" si="157"/>
        <v>0</v>
      </c>
      <c r="S432" s="25">
        <f t="shared" ca="1" si="158"/>
        <v>0</v>
      </c>
      <c r="T432" s="108">
        <f t="shared" ca="1" si="159"/>
        <v>0</v>
      </c>
      <c r="U432" s="163">
        <f t="shared" ca="1" si="160"/>
        <v>0</v>
      </c>
      <c r="V432" s="25">
        <f t="shared" ca="1" si="161"/>
        <v>0</v>
      </c>
      <c r="W432" s="25">
        <f t="shared" ca="1" si="162"/>
        <v>0</v>
      </c>
      <c r="X432" s="108">
        <f t="shared" ca="1" si="163"/>
        <v>0</v>
      </c>
      <c r="Y432" s="108">
        <f t="shared" ca="1" si="164"/>
        <v>0</v>
      </c>
      <c r="Z432" s="108">
        <f t="shared" ca="1" si="165"/>
        <v>0</v>
      </c>
      <c r="AA432" s="108">
        <f t="shared" ca="1" si="166"/>
        <v>0</v>
      </c>
      <c r="AB432" s="108">
        <f t="shared" ca="1" si="167"/>
        <v>0</v>
      </c>
      <c r="AC432" s="25">
        <f t="shared" ca="1" si="168"/>
        <v>0</v>
      </c>
    </row>
    <row r="433" spans="1:29" ht="14.1" hidden="1" customHeight="1" thickBot="1" x14ac:dyDescent="0.25">
      <c r="A433" s="3">
        <f t="shared" si="152"/>
        <v>2022</v>
      </c>
      <c r="B433" s="3" t="str">
        <f t="shared" si="169"/>
        <v>02 únor</v>
      </c>
      <c r="C433" s="4" t="str">
        <f t="shared" si="153"/>
        <v>únor</v>
      </c>
      <c r="D433" s="10">
        <f t="shared" ca="1" si="154"/>
        <v>0</v>
      </c>
      <c r="E433" s="10" t="str">
        <f t="shared" si="155"/>
        <v>čtvrtek</v>
      </c>
      <c r="F433" s="42" t="str">
        <f ca="1">IF(COUNTIF(List1!$U$4:$AF$16,$G433),"Svátek",TEXT($G433,"dddd"))</f>
        <v>čtvrtek</v>
      </c>
      <c r="G433" s="19">
        <v>44616</v>
      </c>
      <c r="H433" s="49"/>
      <c r="I433" s="50"/>
      <c r="J433" s="49"/>
      <c r="K433" s="50"/>
      <c r="L433" s="21">
        <f t="shared" si="156"/>
        <v>0</v>
      </c>
      <c r="M433" s="22">
        <f t="shared" si="150"/>
        <v>0</v>
      </c>
      <c r="N433" s="98"/>
      <c r="O433" s="101" t="str">
        <f t="shared" ca="1" si="151"/>
        <v/>
      </c>
      <c r="P433" s="41" t="str">
        <f t="shared" si="149"/>
        <v xml:space="preserve"> </v>
      </c>
      <c r="Q433" s="41" t="str">
        <f>IF(MONTH(G434)-MONTH(G433)&lt;&gt;0,SUBTOTAL(109,$P$14:$P$3665)," ")</f>
        <v xml:space="preserve"> </v>
      </c>
      <c r="R433" s="108">
        <f t="shared" ca="1" si="157"/>
        <v>0</v>
      </c>
      <c r="S433" s="25">
        <f t="shared" ca="1" si="158"/>
        <v>0</v>
      </c>
      <c r="T433" s="108">
        <f t="shared" ca="1" si="159"/>
        <v>0</v>
      </c>
      <c r="U433" s="163">
        <f t="shared" ca="1" si="160"/>
        <v>0</v>
      </c>
      <c r="V433" s="25">
        <f t="shared" ca="1" si="161"/>
        <v>0</v>
      </c>
      <c r="W433" s="25">
        <f t="shared" ca="1" si="162"/>
        <v>0</v>
      </c>
      <c r="X433" s="108">
        <f t="shared" ca="1" si="163"/>
        <v>0</v>
      </c>
      <c r="Y433" s="108">
        <f t="shared" ca="1" si="164"/>
        <v>0</v>
      </c>
      <c r="Z433" s="108">
        <f t="shared" ca="1" si="165"/>
        <v>0</v>
      </c>
      <c r="AA433" s="108">
        <f t="shared" ca="1" si="166"/>
        <v>0</v>
      </c>
      <c r="AB433" s="108">
        <f t="shared" ca="1" si="167"/>
        <v>0</v>
      </c>
      <c r="AC433" s="25">
        <f t="shared" ca="1" si="168"/>
        <v>0</v>
      </c>
    </row>
    <row r="434" spans="1:29" ht="14.1" hidden="1" customHeight="1" thickBot="1" x14ac:dyDescent="0.25">
      <c r="A434" s="3">
        <f t="shared" si="152"/>
        <v>2022</v>
      </c>
      <c r="B434" s="3" t="str">
        <f t="shared" si="169"/>
        <v>02 únor</v>
      </c>
      <c r="C434" s="4" t="str">
        <f t="shared" si="153"/>
        <v>únor</v>
      </c>
      <c r="D434" s="10">
        <f t="shared" ca="1" si="154"/>
        <v>0</v>
      </c>
      <c r="E434" s="10" t="str">
        <f t="shared" si="155"/>
        <v>pátek</v>
      </c>
      <c r="F434" s="42" t="str">
        <f ca="1">IF(COUNTIF(List1!$U$4:$AF$16,$G434),"Svátek",TEXT($G434,"dddd"))</f>
        <v>pátek</v>
      </c>
      <c r="G434" s="19">
        <v>44617</v>
      </c>
      <c r="H434" s="49"/>
      <c r="I434" s="50"/>
      <c r="J434" s="49"/>
      <c r="K434" s="50"/>
      <c r="L434" s="21">
        <f t="shared" si="156"/>
        <v>0</v>
      </c>
      <c r="M434" s="22">
        <f t="shared" si="150"/>
        <v>0</v>
      </c>
      <c r="N434" s="98"/>
      <c r="O434" s="101" t="str">
        <f t="shared" ca="1" si="151"/>
        <v/>
      </c>
      <c r="P434" s="41" t="str">
        <f t="shared" si="149"/>
        <v xml:space="preserve"> </v>
      </c>
      <c r="Q434" s="41" t="str">
        <f>IF(MONTH(G435)-MONTH(G434)&lt;&gt;0,SUBTOTAL(109,$P$14:$P$3665)," ")</f>
        <v xml:space="preserve"> </v>
      </c>
      <c r="R434" s="108">
        <f t="shared" ca="1" si="157"/>
        <v>0</v>
      </c>
      <c r="S434" s="25">
        <f t="shared" ca="1" si="158"/>
        <v>0</v>
      </c>
      <c r="T434" s="108">
        <f t="shared" ca="1" si="159"/>
        <v>0</v>
      </c>
      <c r="U434" s="163">
        <f t="shared" ca="1" si="160"/>
        <v>0</v>
      </c>
      <c r="V434" s="25">
        <f t="shared" ca="1" si="161"/>
        <v>0</v>
      </c>
      <c r="W434" s="25">
        <f t="shared" ca="1" si="162"/>
        <v>0</v>
      </c>
      <c r="X434" s="108">
        <f t="shared" ca="1" si="163"/>
        <v>0</v>
      </c>
      <c r="Y434" s="108">
        <f t="shared" ca="1" si="164"/>
        <v>0</v>
      </c>
      <c r="Z434" s="108">
        <f t="shared" ca="1" si="165"/>
        <v>0</v>
      </c>
      <c r="AA434" s="108">
        <f t="shared" ca="1" si="166"/>
        <v>0</v>
      </c>
      <c r="AB434" s="108">
        <f t="shared" ca="1" si="167"/>
        <v>0</v>
      </c>
      <c r="AC434" s="25">
        <f t="shared" ca="1" si="168"/>
        <v>0</v>
      </c>
    </row>
    <row r="435" spans="1:29" ht="14.1" hidden="1" customHeight="1" thickBot="1" x14ac:dyDescent="0.25">
      <c r="A435" s="3">
        <f t="shared" si="152"/>
        <v>2022</v>
      </c>
      <c r="B435" s="3" t="str">
        <f t="shared" si="169"/>
        <v>02 únor</v>
      </c>
      <c r="C435" s="4" t="str">
        <f t="shared" si="153"/>
        <v>únor</v>
      </c>
      <c r="D435" s="10">
        <f t="shared" ca="1" si="154"/>
        <v>0</v>
      </c>
      <c r="E435" s="10" t="str">
        <f t="shared" si="155"/>
        <v>sobota</v>
      </c>
      <c r="F435" s="42" t="str">
        <f ca="1">IF(COUNTIF(List1!$U$4:$AF$16,$G435),"Svátek",TEXT($G435,"dddd"))</f>
        <v>sobota</v>
      </c>
      <c r="G435" s="19">
        <v>44618</v>
      </c>
      <c r="H435" s="49"/>
      <c r="I435" s="50"/>
      <c r="J435" s="49"/>
      <c r="K435" s="50"/>
      <c r="L435" s="21">
        <f t="shared" si="156"/>
        <v>0</v>
      </c>
      <c r="M435" s="22">
        <f t="shared" si="150"/>
        <v>0</v>
      </c>
      <c r="N435" s="98"/>
      <c r="O435" s="101" t="str">
        <f t="shared" ca="1" si="151"/>
        <v/>
      </c>
      <c r="P435" s="41" t="str">
        <f t="shared" si="149"/>
        <v xml:space="preserve"> </v>
      </c>
      <c r="Q435" s="41" t="str">
        <f>IF(MONTH(G436)-MONTH(G435)&lt;&gt;0,SUBTOTAL(109,$P$14:$P$3665)," ")</f>
        <v xml:space="preserve"> </v>
      </c>
      <c r="R435" s="108">
        <f t="shared" ca="1" si="157"/>
        <v>0</v>
      </c>
      <c r="S435" s="25">
        <f t="shared" ca="1" si="158"/>
        <v>0</v>
      </c>
      <c r="T435" s="108">
        <f t="shared" ca="1" si="159"/>
        <v>0</v>
      </c>
      <c r="U435" s="163">
        <f t="shared" ca="1" si="160"/>
        <v>0</v>
      </c>
      <c r="V435" s="25">
        <f t="shared" ca="1" si="161"/>
        <v>0</v>
      </c>
      <c r="W435" s="25">
        <f t="shared" ca="1" si="162"/>
        <v>0</v>
      </c>
      <c r="X435" s="108">
        <f t="shared" ca="1" si="163"/>
        <v>0</v>
      </c>
      <c r="Y435" s="108">
        <f t="shared" ca="1" si="164"/>
        <v>0</v>
      </c>
      <c r="Z435" s="108">
        <f t="shared" ca="1" si="165"/>
        <v>0</v>
      </c>
      <c r="AA435" s="108">
        <f t="shared" ca="1" si="166"/>
        <v>0</v>
      </c>
      <c r="AB435" s="108">
        <f t="shared" ca="1" si="167"/>
        <v>0</v>
      </c>
      <c r="AC435" s="25">
        <f t="shared" ca="1" si="168"/>
        <v>0</v>
      </c>
    </row>
    <row r="436" spans="1:29" ht="14.1" hidden="1" customHeight="1" thickBot="1" x14ac:dyDescent="0.25">
      <c r="A436" s="3">
        <f t="shared" si="152"/>
        <v>2022</v>
      </c>
      <c r="B436" s="3" t="str">
        <f t="shared" si="169"/>
        <v>02 únor</v>
      </c>
      <c r="C436" s="4" t="str">
        <f t="shared" si="153"/>
        <v>únor</v>
      </c>
      <c r="D436" s="10">
        <f t="shared" ca="1" si="154"/>
        <v>0</v>
      </c>
      <c r="E436" s="10" t="str">
        <f t="shared" si="155"/>
        <v>neděle</v>
      </c>
      <c r="F436" s="42" t="str">
        <f ca="1">IF(COUNTIF(List1!$U$4:$AF$16,$G436),"Svátek",TEXT($G436,"dddd"))</f>
        <v>neděle</v>
      </c>
      <c r="G436" s="19">
        <v>44619</v>
      </c>
      <c r="H436" s="49"/>
      <c r="I436" s="50"/>
      <c r="J436" s="49"/>
      <c r="K436" s="50"/>
      <c r="L436" s="21">
        <f t="shared" si="156"/>
        <v>0</v>
      </c>
      <c r="M436" s="22">
        <f t="shared" si="150"/>
        <v>0</v>
      </c>
      <c r="N436" s="98"/>
      <c r="O436" s="101" t="str">
        <f t="shared" ca="1" si="151"/>
        <v/>
      </c>
      <c r="P436" s="41">
        <f t="shared" si="149"/>
        <v>0</v>
      </c>
      <c r="Q436" s="41" t="str">
        <f>IF(MONTH(G437)-MONTH(G436)&lt;&gt;0,SUBTOTAL(109,$P$14:$P$3665)," ")</f>
        <v xml:space="preserve"> </v>
      </c>
      <c r="R436" s="108">
        <f t="shared" ca="1" si="157"/>
        <v>0</v>
      </c>
      <c r="S436" s="25">
        <f t="shared" ca="1" si="158"/>
        <v>0</v>
      </c>
      <c r="T436" s="108">
        <f t="shared" ca="1" si="159"/>
        <v>0</v>
      </c>
      <c r="U436" s="163">
        <f t="shared" ca="1" si="160"/>
        <v>0</v>
      </c>
      <c r="V436" s="25">
        <f t="shared" ca="1" si="161"/>
        <v>0</v>
      </c>
      <c r="W436" s="25">
        <f t="shared" ca="1" si="162"/>
        <v>0</v>
      </c>
      <c r="X436" s="108">
        <f t="shared" ca="1" si="163"/>
        <v>0</v>
      </c>
      <c r="Y436" s="108">
        <f t="shared" ca="1" si="164"/>
        <v>0</v>
      </c>
      <c r="Z436" s="108">
        <f t="shared" ca="1" si="165"/>
        <v>0</v>
      </c>
      <c r="AA436" s="108">
        <f t="shared" ca="1" si="166"/>
        <v>0</v>
      </c>
      <c r="AB436" s="108">
        <f t="shared" ca="1" si="167"/>
        <v>0</v>
      </c>
      <c r="AC436" s="25">
        <f t="shared" ca="1" si="168"/>
        <v>0</v>
      </c>
    </row>
    <row r="437" spans="1:29" ht="14.1" hidden="1" customHeight="1" thickBot="1" x14ac:dyDescent="0.25">
      <c r="A437" s="3">
        <f t="shared" si="152"/>
        <v>2022</v>
      </c>
      <c r="B437" s="3" t="str">
        <f t="shared" si="169"/>
        <v>02 únor</v>
      </c>
      <c r="C437" s="4" t="str">
        <f t="shared" si="153"/>
        <v>únor</v>
      </c>
      <c r="D437" s="10">
        <f t="shared" ca="1" si="154"/>
        <v>0</v>
      </c>
      <c r="E437" s="10" t="str">
        <f t="shared" si="155"/>
        <v>pondělí</v>
      </c>
      <c r="F437" s="42" t="str">
        <f ca="1">IF(COUNTIF(List1!$U$4:$AF$16,$G437),"Svátek",TEXT($G437,"dddd"))</f>
        <v>pondělí</v>
      </c>
      <c r="G437" s="19">
        <v>44620</v>
      </c>
      <c r="H437" s="49"/>
      <c r="I437" s="50"/>
      <c r="J437" s="49"/>
      <c r="K437" s="50"/>
      <c r="L437" s="21">
        <f t="shared" si="156"/>
        <v>0</v>
      </c>
      <c r="M437" s="22">
        <f t="shared" si="150"/>
        <v>0</v>
      </c>
      <c r="N437" s="98"/>
      <c r="O437" s="101" t="str">
        <f t="shared" ca="1" si="151"/>
        <v/>
      </c>
      <c r="P437" s="41">
        <f t="shared" si="149"/>
        <v>0</v>
      </c>
      <c r="Q437" s="41">
        <f>IF(MONTH(G438)-MONTH(G437)&lt;&gt;0,SUBTOTAL(109,$P$14:$P$3665)," ")</f>
        <v>0</v>
      </c>
      <c r="R437" s="108">
        <f t="shared" ca="1" si="157"/>
        <v>0</v>
      </c>
      <c r="S437" s="25">
        <f t="shared" ca="1" si="158"/>
        <v>0</v>
      </c>
      <c r="T437" s="108">
        <f t="shared" ca="1" si="159"/>
        <v>0</v>
      </c>
      <c r="U437" s="163">
        <f t="shared" ca="1" si="160"/>
        <v>0</v>
      </c>
      <c r="V437" s="25">
        <f t="shared" ca="1" si="161"/>
        <v>0</v>
      </c>
      <c r="W437" s="25">
        <f t="shared" ca="1" si="162"/>
        <v>0</v>
      </c>
      <c r="X437" s="108">
        <f t="shared" ca="1" si="163"/>
        <v>0</v>
      </c>
      <c r="Y437" s="108">
        <f t="shared" ca="1" si="164"/>
        <v>0</v>
      </c>
      <c r="Z437" s="108">
        <f t="shared" ca="1" si="165"/>
        <v>0</v>
      </c>
      <c r="AA437" s="108">
        <f t="shared" ca="1" si="166"/>
        <v>0</v>
      </c>
      <c r="AB437" s="108">
        <f t="shared" ca="1" si="167"/>
        <v>0</v>
      </c>
      <c r="AC437" s="25">
        <f t="shared" ca="1" si="168"/>
        <v>0</v>
      </c>
    </row>
    <row r="438" spans="1:29" ht="14.1" hidden="1" customHeight="1" thickBot="1" x14ac:dyDescent="0.25">
      <c r="A438" s="3">
        <f t="shared" si="152"/>
        <v>2022</v>
      </c>
      <c r="B438" s="3" t="str">
        <f t="shared" si="169"/>
        <v>03 březen</v>
      </c>
      <c r="C438" s="4" t="str">
        <f t="shared" si="153"/>
        <v>březen</v>
      </c>
      <c r="D438" s="10">
        <f t="shared" ca="1" si="154"/>
        <v>0</v>
      </c>
      <c r="E438" s="10" t="str">
        <f t="shared" si="155"/>
        <v>úterý</v>
      </c>
      <c r="F438" s="42" t="str">
        <f ca="1">IF(COUNTIF(List1!$U$4:$AF$16,$G438),"Svátek",TEXT($G438,"dddd"))</f>
        <v>úterý</v>
      </c>
      <c r="G438" s="19">
        <v>44621</v>
      </c>
      <c r="H438" s="49"/>
      <c r="I438" s="50"/>
      <c r="J438" s="49"/>
      <c r="K438" s="50"/>
      <c r="L438" s="21">
        <f t="shared" si="156"/>
        <v>0</v>
      </c>
      <c r="M438" s="22">
        <f t="shared" si="150"/>
        <v>0</v>
      </c>
      <c r="N438" s="98"/>
      <c r="O438" s="101" t="str">
        <f t="shared" ca="1" si="151"/>
        <v/>
      </c>
      <c r="P438" s="41" t="str">
        <f t="shared" si="149"/>
        <v xml:space="preserve"> </v>
      </c>
      <c r="Q438" s="41" t="str">
        <f>IF(MONTH(G439)-MONTH(G438)&lt;&gt;0,SUBTOTAL(109,$P$14:$P$3665)," ")</f>
        <v xml:space="preserve"> </v>
      </c>
      <c r="R438" s="108">
        <f t="shared" ca="1" si="157"/>
        <v>0</v>
      </c>
      <c r="S438" s="25">
        <f t="shared" ca="1" si="158"/>
        <v>0</v>
      </c>
      <c r="T438" s="108">
        <f t="shared" ca="1" si="159"/>
        <v>0</v>
      </c>
      <c r="U438" s="163">
        <f t="shared" ca="1" si="160"/>
        <v>0</v>
      </c>
      <c r="V438" s="25">
        <f t="shared" ca="1" si="161"/>
        <v>0</v>
      </c>
      <c r="W438" s="25">
        <f t="shared" ca="1" si="162"/>
        <v>0</v>
      </c>
      <c r="X438" s="108">
        <f t="shared" ca="1" si="163"/>
        <v>0</v>
      </c>
      <c r="Y438" s="108">
        <f t="shared" ca="1" si="164"/>
        <v>0</v>
      </c>
      <c r="Z438" s="108">
        <f t="shared" ca="1" si="165"/>
        <v>0</v>
      </c>
      <c r="AA438" s="108">
        <f t="shared" ca="1" si="166"/>
        <v>0</v>
      </c>
      <c r="AB438" s="108">
        <f t="shared" ca="1" si="167"/>
        <v>0</v>
      </c>
      <c r="AC438" s="25">
        <f t="shared" ca="1" si="168"/>
        <v>0</v>
      </c>
    </row>
    <row r="439" spans="1:29" ht="14.1" hidden="1" customHeight="1" thickBot="1" x14ac:dyDescent="0.25">
      <c r="A439" s="3">
        <f t="shared" si="152"/>
        <v>2022</v>
      </c>
      <c r="B439" s="3" t="str">
        <f t="shared" si="169"/>
        <v>03 březen</v>
      </c>
      <c r="C439" s="4" t="str">
        <f t="shared" si="153"/>
        <v>březen</v>
      </c>
      <c r="D439" s="10">
        <f t="shared" ca="1" si="154"/>
        <v>0</v>
      </c>
      <c r="E439" s="10" t="str">
        <f t="shared" si="155"/>
        <v>středa</v>
      </c>
      <c r="F439" s="42" t="str">
        <f ca="1">IF(COUNTIF(List1!$U$4:$AF$16,$G439),"Svátek",TEXT($G439,"dddd"))</f>
        <v>středa</v>
      </c>
      <c r="G439" s="19">
        <v>44622</v>
      </c>
      <c r="H439" s="49"/>
      <c r="I439" s="50"/>
      <c r="J439" s="49"/>
      <c r="K439" s="50"/>
      <c r="L439" s="21">
        <f t="shared" si="156"/>
        <v>0</v>
      </c>
      <c r="M439" s="22">
        <f t="shared" si="150"/>
        <v>0</v>
      </c>
      <c r="N439" s="98"/>
      <c r="O439" s="101" t="str">
        <f t="shared" ca="1" si="151"/>
        <v/>
      </c>
      <c r="P439" s="41" t="str">
        <f t="shared" si="149"/>
        <v xml:space="preserve"> </v>
      </c>
      <c r="Q439" s="41" t="str">
        <f>IF(MONTH(G440)-MONTH(G439)&lt;&gt;0,SUBTOTAL(109,$P$14:$P$3665)," ")</f>
        <v xml:space="preserve"> </v>
      </c>
      <c r="R439" s="108">
        <f t="shared" ca="1" si="157"/>
        <v>0</v>
      </c>
      <c r="S439" s="25">
        <f t="shared" ca="1" si="158"/>
        <v>0</v>
      </c>
      <c r="T439" s="108">
        <f t="shared" ca="1" si="159"/>
        <v>0</v>
      </c>
      <c r="U439" s="163">
        <f t="shared" ca="1" si="160"/>
        <v>0</v>
      </c>
      <c r="V439" s="25">
        <f t="shared" ca="1" si="161"/>
        <v>0</v>
      </c>
      <c r="W439" s="25">
        <f t="shared" ca="1" si="162"/>
        <v>0</v>
      </c>
      <c r="X439" s="108">
        <f t="shared" ca="1" si="163"/>
        <v>0</v>
      </c>
      <c r="Y439" s="108">
        <f t="shared" ca="1" si="164"/>
        <v>0</v>
      </c>
      <c r="Z439" s="108">
        <f t="shared" ca="1" si="165"/>
        <v>0</v>
      </c>
      <c r="AA439" s="108">
        <f t="shared" ca="1" si="166"/>
        <v>0</v>
      </c>
      <c r="AB439" s="108">
        <f t="shared" ca="1" si="167"/>
        <v>0</v>
      </c>
      <c r="AC439" s="25">
        <f t="shared" ca="1" si="168"/>
        <v>0</v>
      </c>
    </row>
    <row r="440" spans="1:29" ht="14.1" hidden="1" customHeight="1" thickBot="1" x14ac:dyDescent="0.25">
      <c r="A440" s="3">
        <f t="shared" si="152"/>
        <v>2022</v>
      </c>
      <c r="B440" s="3" t="str">
        <f t="shared" si="169"/>
        <v>03 březen</v>
      </c>
      <c r="C440" s="4" t="str">
        <f t="shared" si="153"/>
        <v>březen</v>
      </c>
      <c r="D440" s="10">
        <f t="shared" ca="1" si="154"/>
        <v>0</v>
      </c>
      <c r="E440" s="10" t="str">
        <f t="shared" si="155"/>
        <v>čtvrtek</v>
      </c>
      <c r="F440" s="42" t="str">
        <f ca="1">IF(COUNTIF(List1!$U$4:$AF$16,$G440),"Svátek",TEXT($G440,"dddd"))</f>
        <v>čtvrtek</v>
      </c>
      <c r="G440" s="19">
        <v>44623</v>
      </c>
      <c r="H440" s="49"/>
      <c r="I440" s="50"/>
      <c r="J440" s="49"/>
      <c r="K440" s="50"/>
      <c r="L440" s="21">
        <f t="shared" si="156"/>
        <v>0</v>
      </c>
      <c r="M440" s="22">
        <f t="shared" si="150"/>
        <v>0</v>
      </c>
      <c r="N440" s="98"/>
      <c r="O440" s="101" t="str">
        <f t="shared" ca="1" si="151"/>
        <v/>
      </c>
      <c r="P440" s="41" t="str">
        <f t="shared" si="149"/>
        <v xml:space="preserve"> </v>
      </c>
      <c r="Q440" s="41" t="str">
        <f>IF(MONTH(G441)-MONTH(G440)&lt;&gt;0,SUBTOTAL(109,$P$14:$P$3665)," ")</f>
        <v xml:space="preserve"> </v>
      </c>
      <c r="R440" s="108">
        <f t="shared" ca="1" si="157"/>
        <v>0</v>
      </c>
      <c r="S440" s="25">
        <f t="shared" ca="1" si="158"/>
        <v>0</v>
      </c>
      <c r="T440" s="108">
        <f t="shared" ca="1" si="159"/>
        <v>0</v>
      </c>
      <c r="U440" s="163">
        <f t="shared" ca="1" si="160"/>
        <v>0</v>
      </c>
      <c r="V440" s="25">
        <f t="shared" ca="1" si="161"/>
        <v>0</v>
      </c>
      <c r="W440" s="25">
        <f t="shared" ca="1" si="162"/>
        <v>0</v>
      </c>
      <c r="X440" s="108">
        <f t="shared" ca="1" si="163"/>
        <v>0</v>
      </c>
      <c r="Y440" s="108">
        <f t="shared" ca="1" si="164"/>
        <v>0</v>
      </c>
      <c r="Z440" s="108">
        <f t="shared" ca="1" si="165"/>
        <v>0</v>
      </c>
      <c r="AA440" s="108">
        <f t="shared" ca="1" si="166"/>
        <v>0</v>
      </c>
      <c r="AB440" s="108">
        <f t="shared" ca="1" si="167"/>
        <v>0</v>
      </c>
      <c r="AC440" s="25">
        <f t="shared" ca="1" si="168"/>
        <v>0</v>
      </c>
    </row>
    <row r="441" spans="1:29" ht="14.1" hidden="1" customHeight="1" thickBot="1" x14ac:dyDescent="0.25">
      <c r="A441" s="3">
        <f t="shared" si="152"/>
        <v>2022</v>
      </c>
      <c r="B441" s="3" t="str">
        <f t="shared" si="169"/>
        <v>03 březen</v>
      </c>
      <c r="C441" s="4" t="str">
        <f t="shared" si="153"/>
        <v>březen</v>
      </c>
      <c r="D441" s="10">
        <f t="shared" ca="1" si="154"/>
        <v>0</v>
      </c>
      <c r="E441" s="10" t="str">
        <f t="shared" si="155"/>
        <v>pátek</v>
      </c>
      <c r="F441" s="42" t="str">
        <f ca="1">IF(COUNTIF(List1!$U$4:$AF$16,$G441),"Svátek",TEXT($G441,"dddd"))</f>
        <v>pátek</v>
      </c>
      <c r="G441" s="19">
        <v>44624</v>
      </c>
      <c r="H441" s="49"/>
      <c r="I441" s="50"/>
      <c r="J441" s="49"/>
      <c r="K441" s="50"/>
      <c r="L441" s="21">
        <f t="shared" si="156"/>
        <v>0</v>
      </c>
      <c r="M441" s="22">
        <f t="shared" si="150"/>
        <v>0</v>
      </c>
      <c r="N441" s="98"/>
      <c r="O441" s="101" t="str">
        <f t="shared" ca="1" si="151"/>
        <v/>
      </c>
      <c r="P441" s="41" t="str">
        <f t="shared" si="149"/>
        <v xml:space="preserve"> </v>
      </c>
      <c r="Q441" s="41" t="str">
        <f>IF(MONTH(G442)-MONTH(G441)&lt;&gt;0,SUBTOTAL(109,$P$14:$P$3665)," ")</f>
        <v xml:space="preserve"> </v>
      </c>
      <c r="R441" s="108">
        <f t="shared" ca="1" si="157"/>
        <v>0</v>
      </c>
      <c r="S441" s="25">
        <f t="shared" ca="1" si="158"/>
        <v>0</v>
      </c>
      <c r="T441" s="108">
        <f t="shared" ca="1" si="159"/>
        <v>0</v>
      </c>
      <c r="U441" s="163">
        <f t="shared" ca="1" si="160"/>
        <v>0</v>
      </c>
      <c r="V441" s="25">
        <f t="shared" ca="1" si="161"/>
        <v>0</v>
      </c>
      <c r="W441" s="25">
        <f t="shared" ca="1" si="162"/>
        <v>0</v>
      </c>
      <c r="X441" s="108">
        <f t="shared" ca="1" si="163"/>
        <v>0</v>
      </c>
      <c r="Y441" s="108">
        <f t="shared" ca="1" si="164"/>
        <v>0</v>
      </c>
      <c r="Z441" s="108">
        <f t="shared" ca="1" si="165"/>
        <v>0</v>
      </c>
      <c r="AA441" s="108">
        <f t="shared" ca="1" si="166"/>
        <v>0</v>
      </c>
      <c r="AB441" s="108">
        <f t="shared" ca="1" si="167"/>
        <v>0</v>
      </c>
      <c r="AC441" s="25">
        <f t="shared" ca="1" si="168"/>
        <v>0</v>
      </c>
    </row>
    <row r="442" spans="1:29" ht="14.1" hidden="1" customHeight="1" thickBot="1" x14ac:dyDescent="0.25">
      <c r="A442" s="3">
        <f t="shared" si="152"/>
        <v>2022</v>
      </c>
      <c r="B442" s="3" t="str">
        <f t="shared" si="169"/>
        <v>03 březen</v>
      </c>
      <c r="C442" s="4" t="str">
        <f t="shared" si="153"/>
        <v>březen</v>
      </c>
      <c r="D442" s="10">
        <f t="shared" ca="1" si="154"/>
        <v>0</v>
      </c>
      <c r="E442" s="10" t="str">
        <f t="shared" si="155"/>
        <v>sobota</v>
      </c>
      <c r="F442" s="42" t="str">
        <f ca="1">IF(COUNTIF(List1!$U$4:$AF$16,$G442),"Svátek",TEXT($G442,"dddd"))</f>
        <v>sobota</v>
      </c>
      <c r="G442" s="19">
        <v>44625</v>
      </c>
      <c r="H442" s="49"/>
      <c r="I442" s="50"/>
      <c r="J442" s="49"/>
      <c r="K442" s="50"/>
      <c r="L442" s="21">
        <f t="shared" si="156"/>
        <v>0</v>
      </c>
      <c r="M442" s="22">
        <f t="shared" si="150"/>
        <v>0</v>
      </c>
      <c r="N442" s="98"/>
      <c r="O442" s="101" t="str">
        <f t="shared" ca="1" si="151"/>
        <v/>
      </c>
      <c r="P442" s="41" t="str">
        <f t="shared" si="149"/>
        <v xml:space="preserve"> </v>
      </c>
      <c r="Q442" s="41" t="str">
        <f>IF(MONTH(G443)-MONTH(G442)&lt;&gt;0,SUBTOTAL(109,$P$14:$P$3665)," ")</f>
        <v xml:space="preserve"> </v>
      </c>
      <c r="R442" s="108">
        <f t="shared" ca="1" si="157"/>
        <v>0</v>
      </c>
      <c r="S442" s="25">
        <f t="shared" ca="1" si="158"/>
        <v>0</v>
      </c>
      <c r="T442" s="108">
        <f t="shared" ca="1" si="159"/>
        <v>0</v>
      </c>
      <c r="U442" s="163">
        <f t="shared" ca="1" si="160"/>
        <v>0</v>
      </c>
      <c r="V442" s="25">
        <f t="shared" ca="1" si="161"/>
        <v>0</v>
      </c>
      <c r="W442" s="25">
        <f t="shared" ca="1" si="162"/>
        <v>0</v>
      </c>
      <c r="X442" s="108">
        <f t="shared" ca="1" si="163"/>
        <v>0</v>
      </c>
      <c r="Y442" s="108">
        <f t="shared" ca="1" si="164"/>
        <v>0</v>
      </c>
      <c r="Z442" s="108">
        <f t="shared" ca="1" si="165"/>
        <v>0</v>
      </c>
      <c r="AA442" s="108">
        <f t="shared" ca="1" si="166"/>
        <v>0</v>
      </c>
      <c r="AB442" s="108">
        <f t="shared" ca="1" si="167"/>
        <v>0</v>
      </c>
      <c r="AC442" s="25">
        <f t="shared" ca="1" si="168"/>
        <v>0</v>
      </c>
    </row>
    <row r="443" spans="1:29" ht="14.1" hidden="1" customHeight="1" thickBot="1" x14ac:dyDescent="0.25">
      <c r="A443" s="3">
        <f t="shared" si="152"/>
        <v>2022</v>
      </c>
      <c r="B443" s="3" t="str">
        <f t="shared" si="169"/>
        <v>03 březen</v>
      </c>
      <c r="C443" s="4" t="str">
        <f t="shared" si="153"/>
        <v>březen</v>
      </c>
      <c r="D443" s="10">
        <f t="shared" ca="1" si="154"/>
        <v>0</v>
      </c>
      <c r="E443" s="10" t="str">
        <f t="shared" si="155"/>
        <v>neděle</v>
      </c>
      <c r="F443" s="42" t="str">
        <f ca="1">IF(COUNTIF(List1!$U$4:$AF$16,$G443),"Svátek",TEXT($G443,"dddd"))</f>
        <v>neděle</v>
      </c>
      <c r="G443" s="19">
        <v>44626</v>
      </c>
      <c r="H443" s="49"/>
      <c r="I443" s="50"/>
      <c r="J443" s="49"/>
      <c r="K443" s="50"/>
      <c r="L443" s="21">
        <f t="shared" si="156"/>
        <v>0</v>
      </c>
      <c r="M443" s="22">
        <f t="shared" si="150"/>
        <v>0</v>
      </c>
      <c r="N443" s="98"/>
      <c r="O443" s="101" t="str">
        <f t="shared" ca="1" si="151"/>
        <v/>
      </c>
      <c r="P443" s="41">
        <f t="shared" si="149"/>
        <v>0</v>
      </c>
      <c r="Q443" s="41" t="str">
        <f>IF(MONTH(G444)-MONTH(G443)&lt;&gt;0,SUBTOTAL(109,$P$14:$P$3665)," ")</f>
        <v xml:space="preserve"> </v>
      </c>
      <c r="R443" s="108">
        <f t="shared" ca="1" si="157"/>
        <v>0</v>
      </c>
      <c r="S443" s="25">
        <f t="shared" ca="1" si="158"/>
        <v>0</v>
      </c>
      <c r="T443" s="108">
        <f t="shared" ca="1" si="159"/>
        <v>0</v>
      </c>
      <c r="U443" s="163">
        <f t="shared" ca="1" si="160"/>
        <v>0</v>
      </c>
      <c r="V443" s="25">
        <f t="shared" ca="1" si="161"/>
        <v>0</v>
      </c>
      <c r="W443" s="25">
        <f t="shared" ca="1" si="162"/>
        <v>0</v>
      </c>
      <c r="X443" s="108">
        <f t="shared" ca="1" si="163"/>
        <v>0</v>
      </c>
      <c r="Y443" s="108">
        <f t="shared" ca="1" si="164"/>
        <v>0</v>
      </c>
      <c r="Z443" s="108">
        <f t="shared" ca="1" si="165"/>
        <v>0</v>
      </c>
      <c r="AA443" s="108">
        <f t="shared" ca="1" si="166"/>
        <v>0</v>
      </c>
      <c r="AB443" s="108">
        <f t="shared" ca="1" si="167"/>
        <v>0</v>
      </c>
      <c r="AC443" s="25">
        <f t="shared" ca="1" si="168"/>
        <v>0</v>
      </c>
    </row>
    <row r="444" spans="1:29" ht="14.1" hidden="1" customHeight="1" thickBot="1" x14ac:dyDescent="0.25">
      <c r="A444" s="3">
        <f t="shared" si="152"/>
        <v>2022</v>
      </c>
      <c r="B444" s="3" t="str">
        <f t="shared" si="169"/>
        <v>03 březen</v>
      </c>
      <c r="C444" s="4" t="str">
        <f t="shared" si="153"/>
        <v>březen</v>
      </c>
      <c r="D444" s="10">
        <f t="shared" ca="1" si="154"/>
        <v>0</v>
      </c>
      <c r="E444" s="10" t="str">
        <f t="shared" si="155"/>
        <v>pondělí</v>
      </c>
      <c r="F444" s="42" t="str">
        <f ca="1">IF(COUNTIF(List1!$U$4:$AF$16,$G444),"Svátek",TEXT($G444,"dddd"))</f>
        <v>pondělí</v>
      </c>
      <c r="G444" s="19">
        <v>44627</v>
      </c>
      <c r="H444" s="49"/>
      <c r="I444" s="50"/>
      <c r="J444" s="49"/>
      <c r="K444" s="50"/>
      <c r="L444" s="21">
        <f t="shared" si="156"/>
        <v>0</v>
      </c>
      <c r="M444" s="22">
        <f t="shared" si="150"/>
        <v>0</v>
      </c>
      <c r="N444" s="98"/>
      <c r="O444" s="101" t="str">
        <f t="shared" ca="1" si="151"/>
        <v/>
      </c>
      <c r="P444" s="41" t="str">
        <f t="shared" si="149"/>
        <v xml:space="preserve"> </v>
      </c>
      <c r="Q444" s="41" t="str">
        <f>IF(MONTH(G445)-MONTH(G444)&lt;&gt;0,SUBTOTAL(109,$P$14:$P$3665)," ")</f>
        <v xml:space="preserve"> </v>
      </c>
      <c r="R444" s="108">
        <f t="shared" ca="1" si="157"/>
        <v>0</v>
      </c>
      <c r="S444" s="25">
        <f t="shared" ca="1" si="158"/>
        <v>0</v>
      </c>
      <c r="T444" s="108">
        <f t="shared" ca="1" si="159"/>
        <v>0</v>
      </c>
      <c r="U444" s="163">
        <f t="shared" ca="1" si="160"/>
        <v>0</v>
      </c>
      <c r="V444" s="25">
        <f t="shared" ca="1" si="161"/>
        <v>0</v>
      </c>
      <c r="W444" s="25">
        <f t="shared" ca="1" si="162"/>
        <v>0</v>
      </c>
      <c r="X444" s="108">
        <f t="shared" ca="1" si="163"/>
        <v>0</v>
      </c>
      <c r="Y444" s="108">
        <f t="shared" ca="1" si="164"/>
        <v>0</v>
      </c>
      <c r="Z444" s="108">
        <f t="shared" ca="1" si="165"/>
        <v>0</v>
      </c>
      <c r="AA444" s="108">
        <f t="shared" ca="1" si="166"/>
        <v>0</v>
      </c>
      <c r="AB444" s="108">
        <f t="shared" ca="1" si="167"/>
        <v>0</v>
      </c>
      <c r="AC444" s="25">
        <f t="shared" ca="1" si="168"/>
        <v>0</v>
      </c>
    </row>
    <row r="445" spans="1:29" ht="14.1" hidden="1" customHeight="1" thickBot="1" x14ac:dyDescent="0.25">
      <c r="A445" s="3">
        <f t="shared" si="152"/>
        <v>2022</v>
      </c>
      <c r="B445" s="3" t="str">
        <f t="shared" si="169"/>
        <v>03 březen</v>
      </c>
      <c r="C445" s="4" t="str">
        <f t="shared" si="153"/>
        <v>březen</v>
      </c>
      <c r="D445" s="10">
        <f t="shared" ca="1" si="154"/>
        <v>0</v>
      </c>
      <c r="E445" s="10" t="str">
        <f t="shared" si="155"/>
        <v>úterý</v>
      </c>
      <c r="F445" s="42" t="str">
        <f ca="1">IF(COUNTIF(List1!$U$4:$AF$16,$G445),"Svátek",TEXT($G445,"dddd"))</f>
        <v>úterý</v>
      </c>
      <c r="G445" s="19">
        <v>44628</v>
      </c>
      <c r="H445" s="49"/>
      <c r="I445" s="50"/>
      <c r="J445" s="49"/>
      <c r="K445" s="50"/>
      <c r="L445" s="21">
        <f t="shared" si="156"/>
        <v>0</v>
      </c>
      <c r="M445" s="22">
        <f t="shared" si="150"/>
        <v>0</v>
      </c>
      <c r="N445" s="98"/>
      <c r="O445" s="101" t="str">
        <f t="shared" ca="1" si="151"/>
        <v/>
      </c>
      <c r="P445" s="41" t="str">
        <f t="shared" si="149"/>
        <v xml:space="preserve"> </v>
      </c>
      <c r="Q445" s="41" t="str">
        <f>IF(MONTH(G446)-MONTH(G445)&lt;&gt;0,SUBTOTAL(109,$P$14:$P$3665)," ")</f>
        <v xml:space="preserve"> </v>
      </c>
      <c r="R445" s="108">
        <f t="shared" ca="1" si="157"/>
        <v>0</v>
      </c>
      <c r="S445" s="25">
        <f t="shared" ca="1" si="158"/>
        <v>0</v>
      </c>
      <c r="T445" s="108">
        <f t="shared" ca="1" si="159"/>
        <v>0</v>
      </c>
      <c r="U445" s="163">
        <f t="shared" ca="1" si="160"/>
        <v>0</v>
      </c>
      <c r="V445" s="25">
        <f t="shared" ca="1" si="161"/>
        <v>0</v>
      </c>
      <c r="W445" s="25">
        <f t="shared" ca="1" si="162"/>
        <v>0</v>
      </c>
      <c r="X445" s="108">
        <f t="shared" ca="1" si="163"/>
        <v>0</v>
      </c>
      <c r="Y445" s="108">
        <f t="shared" ca="1" si="164"/>
        <v>0</v>
      </c>
      <c r="Z445" s="108">
        <f t="shared" ca="1" si="165"/>
        <v>0</v>
      </c>
      <c r="AA445" s="108">
        <f t="shared" ca="1" si="166"/>
        <v>0</v>
      </c>
      <c r="AB445" s="108">
        <f t="shared" ca="1" si="167"/>
        <v>0</v>
      </c>
      <c r="AC445" s="25">
        <f t="shared" ca="1" si="168"/>
        <v>0</v>
      </c>
    </row>
    <row r="446" spans="1:29" ht="14.1" hidden="1" customHeight="1" thickBot="1" x14ac:dyDescent="0.25">
      <c r="A446" s="3">
        <f t="shared" si="152"/>
        <v>2022</v>
      </c>
      <c r="B446" s="3" t="str">
        <f t="shared" si="169"/>
        <v>03 březen</v>
      </c>
      <c r="C446" s="4" t="str">
        <f t="shared" si="153"/>
        <v>březen</v>
      </c>
      <c r="D446" s="10">
        <f t="shared" ca="1" si="154"/>
        <v>0</v>
      </c>
      <c r="E446" s="10" t="str">
        <f t="shared" si="155"/>
        <v>středa</v>
      </c>
      <c r="F446" s="42" t="str">
        <f ca="1">IF(COUNTIF(List1!$U$4:$AF$16,$G446),"Svátek",TEXT($G446,"dddd"))</f>
        <v>středa</v>
      </c>
      <c r="G446" s="19">
        <v>44629</v>
      </c>
      <c r="H446" s="49"/>
      <c r="I446" s="50"/>
      <c r="J446" s="49"/>
      <c r="K446" s="50"/>
      <c r="L446" s="21">
        <f t="shared" si="156"/>
        <v>0</v>
      </c>
      <c r="M446" s="22">
        <f t="shared" si="150"/>
        <v>0</v>
      </c>
      <c r="N446" s="98"/>
      <c r="O446" s="101" t="str">
        <f t="shared" ca="1" si="151"/>
        <v/>
      </c>
      <c r="P446" s="41" t="str">
        <f t="shared" si="149"/>
        <v xml:space="preserve"> </v>
      </c>
      <c r="Q446" s="41" t="str">
        <f>IF(MONTH(G447)-MONTH(G446)&lt;&gt;0,SUBTOTAL(109,$P$14:$P$3665)," ")</f>
        <v xml:space="preserve"> </v>
      </c>
      <c r="R446" s="108">
        <f t="shared" ca="1" si="157"/>
        <v>0</v>
      </c>
      <c r="S446" s="25">
        <f t="shared" ca="1" si="158"/>
        <v>0</v>
      </c>
      <c r="T446" s="108">
        <f t="shared" ca="1" si="159"/>
        <v>0</v>
      </c>
      <c r="U446" s="163">
        <f t="shared" ca="1" si="160"/>
        <v>0</v>
      </c>
      <c r="V446" s="25">
        <f t="shared" ca="1" si="161"/>
        <v>0</v>
      </c>
      <c r="W446" s="25">
        <f t="shared" ca="1" si="162"/>
        <v>0</v>
      </c>
      <c r="X446" s="108">
        <f t="shared" ca="1" si="163"/>
        <v>0</v>
      </c>
      <c r="Y446" s="108">
        <f t="shared" ca="1" si="164"/>
        <v>0</v>
      </c>
      <c r="Z446" s="108">
        <f t="shared" ca="1" si="165"/>
        <v>0</v>
      </c>
      <c r="AA446" s="108">
        <f t="shared" ca="1" si="166"/>
        <v>0</v>
      </c>
      <c r="AB446" s="108">
        <f t="shared" ca="1" si="167"/>
        <v>0</v>
      </c>
      <c r="AC446" s="25">
        <f t="shared" ca="1" si="168"/>
        <v>0</v>
      </c>
    </row>
    <row r="447" spans="1:29" ht="14.1" hidden="1" customHeight="1" thickBot="1" x14ac:dyDescent="0.25">
      <c r="A447" s="3">
        <f t="shared" si="152"/>
        <v>2022</v>
      </c>
      <c r="B447" s="3" t="str">
        <f t="shared" si="169"/>
        <v>03 březen</v>
      </c>
      <c r="C447" s="4" t="str">
        <f t="shared" si="153"/>
        <v>březen</v>
      </c>
      <c r="D447" s="10">
        <f t="shared" ca="1" si="154"/>
        <v>0</v>
      </c>
      <c r="E447" s="10" t="str">
        <f t="shared" si="155"/>
        <v>čtvrtek</v>
      </c>
      <c r="F447" s="42" t="str">
        <f ca="1">IF(COUNTIF(List1!$U$4:$AF$16,$G447),"Svátek",TEXT($G447,"dddd"))</f>
        <v>čtvrtek</v>
      </c>
      <c r="G447" s="19">
        <v>44630</v>
      </c>
      <c r="H447" s="49"/>
      <c r="I447" s="50"/>
      <c r="J447" s="49"/>
      <c r="K447" s="50"/>
      <c r="L447" s="21">
        <f t="shared" si="156"/>
        <v>0</v>
      </c>
      <c r="M447" s="22">
        <f t="shared" si="150"/>
        <v>0</v>
      </c>
      <c r="N447" s="98"/>
      <c r="O447" s="101" t="str">
        <f t="shared" ca="1" si="151"/>
        <v/>
      </c>
      <c r="P447" s="41" t="str">
        <f t="shared" si="149"/>
        <v xml:space="preserve"> </v>
      </c>
      <c r="Q447" s="41" t="str">
        <f>IF(MONTH(G448)-MONTH(G447)&lt;&gt;0,SUBTOTAL(109,$P$14:$P$3665)," ")</f>
        <v xml:space="preserve"> </v>
      </c>
      <c r="R447" s="108">
        <f t="shared" ca="1" si="157"/>
        <v>0</v>
      </c>
      <c r="S447" s="25">
        <f t="shared" ca="1" si="158"/>
        <v>0</v>
      </c>
      <c r="T447" s="108">
        <f t="shared" ca="1" si="159"/>
        <v>0</v>
      </c>
      <c r="U447" s="163">
        <f t="shared" ca="1" si="160"/>
        <v>0</v>
      </c>
      <c r="V447" s="25">
        <f t="shared" ca="1" si="161"/>
        <v>0</v>
      </c>
      <c r="W447" s="25">
        <f t="shared" ca="1" si="162"/>
        <v>0</v>
      </c>
      <c r="X447" s="108">
        <f t="shared" ca="1" si="163"/>
        <v>0</v>
      </c>
      <c r="Y447" s="108">
        <f t="shared" ca="1" si="164"/>
        <v>0</v>
      </c>
      <c r="Z447" s="108">
        <f t="shared" ca="1" si="165"/>
        <v>0</v>
      </c>
      <c r="AA447" s="108">
        <f t="shared" ca="1" si="166"/>
        <v>0</v>
      </c>
      <c r="AB447" s="108">
        <f t="shared" ca="1" si="167"/>
        <v>0</v>
      </c>
      <c r="AC447" s="25">
        <f t="shared" ca="1" si="168"/>
        <v>0</v>
      </c>
    </row>
    <row r="448" spans="1:29" ht="14.1" hidden="1" customHeight="1" thickBot="1" x14ac:dyDescent="0.25">
      <c r="A448" s="3">
        <f t="shared" si="152"/>
        <v>2022</v>
      </c>
      <c r="B448" s="3" t="str">
        <f t="shared" si="169"/>
        <v>03 březen</v>
      </c>
      <c r="C448" s="4" t="str">
        <f t="shared" si="153"/>
        <v>březen</v>
      </c>
      <c r="D448" s="10">
        <f t="shared" ca="1" si="154"/>
        <v>0</v>
      </c>
      <c r="E448" s="10" t="str">
        <f t="shared" si="155"/>
        <v>pátek</v>
      </c>
      <c r="F448" s="42" t="str">
        <f ca="1">IF(COUNTIF(List1!$U$4:$AF$16,$G448),"Svátek",TEXT($G448,"dddd"))</f>
        <v>pátek</v>
      </c>
      <c r="G448" s="19">
        <v>44631</v>
      </c>
      <c r="H448" s="49"/>
      <c r="I448" s="50"/>
      <c r="J448" s="49"/>
      <c r="K448" s="50"/>
      <c r="L448" s="21">
        <f t="shared" si="156"/>
        <v>0</v>
      </c>
      <c r="M448" s="22">
        <f t="shared" si="150"/>
        <v>0</v>
      </c>
      <c r="N448" s="98"/>
      <c r="O448" s="101" t="str">
        <f t="shared" ca="1" si="151"/>
        <v/>
      </c>
      <c r="P448" s="41" t="str">
        <f t="shared" si="149"/>
        <v xml:space="preserve"> </v>
      </c>
      <c r="Q448" s="41" t="str">
        <f>IF(MONTH(G449)-MONTH(G448)&lt;&gt;0,SUBTOTAL(109,$P$14:$P$3665)," ")</f>
        <v xml:space="preserve"> </v>
      </c>
      <c r="R448" s="108">
        <f t="shared" ca="1" si="157"/>
        <v>0</v>
      </c>
      <c r="S448" s="25">
        <f t="shared" ca="1" si="158"/>
        <v>0</v>
      </c>
      <c r="T448" s="108">
        <f t="shared" ca="1" si="159"/>
        <v>0</v>
      </c>
      <c r="U448" s="163">
        <f t="shared" ca="1" si="160"/>
        <v>0</v>
      </c>
      <c r="V448" s="25">
        <f t="shared" ca="1" si="161"/>
        <v>0</v>
      </c>
      <c r="W448" s="25">
        <f t="shared" ca="1" si="162"/>
        <v>0</v>
      </c>
      <c r="X448" s="108">
        <f t="shared" ca="1" si="163"/>
        <v>0</v>
      </c>
      <c r="Y448" s="108">
        <f t="shared" ca="1" si="164"/>
        <v>0</v>
      </c>
      <c r="Z448" s="108">
        <f t="shared" ca="1" si="165"/>
        <v>0</v>
      </c>
      <c r="AA448" s="108">
        <f t="shared" ca="1" si="166"/>
        <v>0</v>
      </c>
      <c r="AB448" s="108">
        <f t="shared" ca="1" si="167"/>
        <v>0</v>
      </c>
      <c r="AC448" s="25">
        <f t="shared" ca="1" si="168"/>
        <v>0</v>
      </c>
    </row>
    <row r="449" spans="1:29" ht="14.1" hidden="1" customHeight="1" thickBot="1" x14ac:dyDescent="0.25">
      <c r="A449" s="3">
        <f t="shared" si="152"/>
        <v>2022</v>
      </c>
      <c r="B449" s="3" t="str">
        <f t="shared" si="169"/>
        <v>03 březen</v>
      </c>
      <c r="C449" s="4" t="str">
        <f t="shared" si="153"/>
        <v>březen</v>
      </c>
      <c r="D449" s="10">
        <f t="shared" ca="1" si="154"/>
        <v>0</v>
      </c>
      <c r="E449" s="10" t="str">
        <f t="shared" si="155"/>
        <v>sobota</v>
      </c>
      <c r="F449" s="42" t="str">
        <f ca="1">IF(COUNTIF(List1!$U$4:$AF$16,$G449),"Svátek",TEXT($G449,"dddd"))</f>
        <v>sobota</v>
      </c>
      <c r="G449" s="19">
        <v>44632</v>
      </c>
      <c r="H449" s="49"/>
      <c r="I449" s="50"/>
      <c r="J449" s="49"/>
      <c r="K449" s="50"/>
      <c r="L449" s="21">
        <f t="shared" si="156"/>
        <v>0</v>
      </c>
      <c r="M449" s="22">
        <f t="shared" si="150"/>
        <v>0</v>
      </c>
      <c r="N449" s="98"/>
      <c r="O449" s="101" t="str">
        <f t="shared" ca="1" si="151"/>
        <v/>
      </c>
      <c r="P449" s="41" t="str">
        <f t="shared" si="149"/>
        <v xml:space="preserve"> </v>
      </c>
      <c r="Q449" s="41" t="str">
        <f>IF(MONTH(G450)-MONTH(G449)&lt;&gt;0,SUBTOTAL(109,$P$14:$P$3665)," ")</f>
        <v xml:space="preserve"> </v>
      </c>
      <c r="R449" s="108">
        <f t="shared" ca="1" si="157"/>
        <v>0</v>
      </c>
      <c r="S449" s="25">
        <f t="shared" ca="1" si="158"/>
        <v>0</v>
      </c>
      <c r="T449" s="108">
        <f t="shared" ca="1" si="159"/>
        <v>0</v>
      </c>
      <c r="U449" s="163">
        <f t="shared" ca="1" si="160"/>
        <v>0</v>
      </c>
      <c r="V449" s="25">
        <f t="shared" ca="1" si="161"/>
        <v>0</v>
      </c>
      <c r="W449" s="25">
        <f t="shared" ca="1" si="162"/>
        <v>0</v>
      </c>
      <c r="X449" s="108">
        <f t="shared" ca="1" si="163"/>
        <v>0</v>
      </c>
      <c r="Y449" s="108">
        <f t="shared" ca="1" si="164"/>
        <v>0</v>
      </c>
      <c r="Z449" s="108">
        <f t="shared" ca="1" si="165"/>
        <v>0</v>
      </c>
      <c r="AA449" s="108">
        <f t="shared" ca="1" si="166"/>
        <v>0</v>
      </c>
      <c r="AB449" s="108">
        <f t="shared" ca="1" si="167"/>
        <v>0</v>
      </c>
      <c r="AC449" s="25">
        <f t="shared" ca="1" si="168"/>
        <v>0</v>
      </c>
    </row>
    <row r="450" spans="1:29" ht="14.1" hidden="1" customHeight="1" thickBot="1" x14ac:dyDescent="0.25">
      <c r="A450" s="3">
        <f t="shared" si="152"/>
        <v>2022</v>
      </c>
      <c r="B450" s="3" t="str">
        <f t="shared" si="169"/>
        <v>03 březen</v>
      </c>
      <c r="C450" s="4" t="str">
        <f t="shared" si="153"/>
        <v>březen</v>
      </c>
      <c r="D450" s="10">
        <f t="shared" ca="1" si="154"/>
        <v>0</v>
      </c>
      <c r="E450" s="10" t="str">
        <f t="shared" si="155"/>
        <v>neděle</v>
      </c>
      <c r="F450" s="42" t="str">
        <f ca="1">IF(COUNTIF(List1!$U$4:$AF$16,$G450),"Svátek",TEXT($G450,"dddd"))</f>
        <v>neděle</v>
      </c>
      <c r="G450" s="19">
        <v>44633</v>
      </c>
      <c r="H450" s="49"/>
      <c r="I450" s="50"/>
      <c r="J450" s="49"/>
      <c r="K450" s="50"/>
      <c r="L450" s="21">
        <f t="shared" si="156"/>
        <v>0</v>
      </c>
      <c r="M450" s="22">
        <f t="shared" si="150"/>
        <v>0</v>
      </c>
      <c r="N450" s="98"/>
      <c r="O450" s="101" t="str">
        <f t="shared" ca="1" si="151"/>
        <v/>
      </c>
      <c r="P450" s="41">
        <f t="shared" si="149"/>
        <v>0</v>
      </c>
      <c r="Q450" s="41" t="str">
        <f>IF(MONTH(G451)-MONTH(G450)&lt;&gt;0,SUBTOTAL(109,$P$14:$P$3665)," ")</f>
        <v xml:space="preserve"> </v>
      </c>
      <c r="R450" s="108">
        <f t="shared" ca="1" si="157"/>
        <v>0</v>
      </c>
      <c r="S450" s="25">
        <f t="shared" ca="1" si="158"/>
        <v>0</v>
      </c>
      <c r="T450" s="108">
        <f t="shared" ca="1" si="159"/>
        <v>0</v>
      </c>
      <c r="U450" s="163">
        <f t="shared" ca="1" si="160"/>
        <v>0</v>
      </c>
      <c r="V450" s="25">
        <f t="shared" ca="1" si="161"/>
        <v>0</v>
      </c>
      <c r="W450" s="25">
        <f t="shared" ca="1" si="162"/>
        <v>0</v>
      </c>
      <c r="X450" s="108">
        <f t="shared" ca="1" si="163"/>
        <v>0</v>
      </c>
      <c r="Y450" s="108">
        <f t="shared" ca="1" si="164"/>
        <v>0</v>
      </c>
      <c r="Z450" s="108">
        <f t="shared" ca="1" si="165"/>
        <v>0</v>
      </c>
      <c r="AA450" s="108">
        <f t="shared" ca="1" si="166"/>
        <v>0</v>
      </c>
      <c r="AB450" s="108">
        <f t="shared" ca="1" si="167"/>
        <v>0</v>
      </c>
      <c r="AC450" s="25">
        <f t="shared" ca="1" si="168"/>
        <v>0</v>
      </c>
    </row>
    <row r="451" spans="1:29" ht="14.1" hidden="1" customHeight="1" thickBot="1" x14ac:dyDescent="0.25">
      <c r="A451" s="3">
        <f t="shared" si="152"/>
        <v>2022</v>
      </c>
      <c r="B451" s="3" t="str">
        <f t="shared" si="169"/>
        <v>03 březen</v>
      </c>
      <c r="C451" s="4" t="str">
        <f t="shared" si="153"/>
        <v>březen</v>
      </c>
      <c r="D451" s="10">
        <f t="shared" ca="1" si="154"/>
        <v>0</v>
      </c>
      <c r="E451" s="10" t="str">
        <f t="shared" si="155"/>
        <v>pondělí</v>
      </c>
      <c r="F451" s="42" t="str">
        <f ca="1">IF(COUNTIF(List1!$U$4:$AF$16,$G451),"Svátek",TEXT($G451,"dddd"))</f>
        <v>pondělí</v>
      </c>
      <c r="G451" s="19">
        <v>44634</v>
      </c>
      <c r="H451" s="49"/>
      <c r="I451" s="50"/>
      <c r="J451" s="49"/>
      <c r="K451" s="50"/>
      <c r="L451" s="21">
        <f t="shared" si="156"/>
        <v>0</v>
      </c>
      <c r="M451" s="22">
        <f t="shared" si="150"/>
        <v>0</v>
      </c>
      <c r="N451" s="98"/>
      <c r="O451" s="101" t="str">
        <f t="shared" ca="1" si="151"/>
        <v/>
      </c>
      <c r="P451" s="41" t="str">
        <f t="shared" si="149"/>
        <v xml:space="preserve"> </v>
      </c>
      <c r="Q451" s="41" t="str">
        <f>IF(MONTH(G452)-MONTH(G451)&lt;&gt;0,SUBTOTAL(109,$P$14:$P$3665)," ")</f>
        <v xml:space="preserve"> </v>
      </c>
      <c r="R451" s="108">
        <f t="shared" ca="1" si="157"/>
        <v>0</v>
      </c>
      <c r="S451" s="25">
        <f t="shared" ca="1" si="158"/>
        <v>0</v>
      </c>
      <c r="T451" s="108">
        <f t="shared" ca="1" si="159"/>
        <v>0</v>
      </c>
      <c r="U451" s="163">
        <f t="shared" ca="1" si="160"/>
        <v>0</v>
      </c>
      <c r="V451" s="25">
        <f t="shared" ca="1" si="161"/>
        <v>0</v>
      </c>
      <c r="W451" s="25">
        <f t="shared" ca="1" si="162"/>
        <v>0</v>
      </c>
      <c r="X451" s="108">
        <f t="shared" ca="1" si="163"/>
        <v>0</v>
      </c>
      <c r="Y451" s="108">
        <f t="shared" ca="1" si="164"/>
        <v>0</v>
      </c>
      <c r="Z451" s="108">
        <f t="shared" ca="1" si="165"/>
        <v>0</v>
      </c>
      <c r="AA451" s="108">
        <f t="shared" ca="1" si="166"/>
        <v>0</v>
      </c>
      <c r="AB451" s="108">
        <f t="shared" ca="1" si="167"/>
        <v>0</v>
      </c>
      <c r="AC451" s="25">
        <f t="shared" ca="1" si="168"/>
        <v>0</v>
      </c>
    </row>
    <row r="452" spans="1:29" ht="14.1" hidden="1" customHeight="1" thickBot="1" x14ac:dyDescent="0.25">
      <c r="A452" s="3">
        <f t="shared" si="152"/>
        <v>2022</v>
      </c>
      <c r="B452" s="3" t="str">
        <f t="shared" si="169"/>
        <v>03 březen</v>
      </c>
      <c r="C452" s="4" t="str">
        <f t="shared" si="153"/>
        <v>březen</v>
      </c>
      <c r="D452" s="10">
        <f t="shared" ca="1" si="154"/>
        <v>0</v>
      </c>
      <c r="E452" s="10" t="str">
        <f t="shared" si="155"/>
        <v>úterý</v>
      </c>
      <c r="F452" s="42" t="str">
        <f ca="1">IF(COUNTIF(List1!$U$4:$AF$16,$G452),"Svátek",TEXT($G452,"dddd"))</f>
        <v>úterý</v>
      </c>
      <c r="G452" s="19">
        <v>44635</v>
      </c>
      <c r="H452" s="49"/>
      <c r="I452" s="50"/>
      <c r="J452" s="49"/>
      <c r="K452" s="50"/>
      <c r="L452" s="21">
        <f t="shared" si="156"/>
        <v>0</v>
      </c>
      <c r="M452" s="22">
        <f t="shared" si="150"/>
        <v>0</v>
      </c>
      <c r="N452" s="98"/>
      <c r="O452" s="101" t="str">
        <f t="shared" ca="1" si="151"/>
        <v/>
      </c>
      <c r="P452" s="41" t="str">
        <f t="shared" si="149"/>
        <v xml:space="preserve"> </v>
      </c>
      <c r="Q452" s="41" t="str">
        <f>IF(MONTH(G453)-MONTH(G452)&lt;&gt;0,SUBTOTAL(109,$P$14:$P$3665)," ")</f>
        <v xml:space="preserve"> </v>
      </c>
      <c r="R452" s="108">
        <f t="shared" ca="1" si="157"/>
        <v>0</v>
      </c>
      <c r="S452" s="25">
        <f t="shared" ca="1" si="158"/>
        <v>0</v>
      </c>
      <c r="T452" s="108">
        <f t="shared" ca="1" si="159"/>
        <v>0</v>
      </c>
      <c r="U452" s="163">
        <f t="shared" ca="1" si="160"/>
        <v>0</v>
      </c>
      <c r="V452" s="25">
        <f t="shared" ca="1" si="161"/>
        <v>0</v>
      </c>
      <c r="W452" s="25">
        <f t="shared" ca="1" si="162"/>
        <v>0</v>
      </c>
      <c r="X452" s="108">
        <f t="shared" ca="1" si="163"/>
        <v>0</v>
      </c>
      <c r="Y452" s="108">
        <f t="shared" ca="1" si="164"/>
        <v>0</v>
      </c>
      <c r="Z452" s="108">
        <f t="shared" ca="1" si="165"/>
        <v>0</v>
      </c>
      <c r="AA452" s="108">
        <f t="shared" ca="1" si="166"/>
        <v>0</v>
      </c>
      <c r="AB452" s="108">
        <f t="shared" ca="1" si="167"/>
        <v>0</v>
      </c>
      <c r="AC452" s="25">
        <f t="shared" ca="1" si="168"/>
        <v>0</v>
      </c>
    </row>
    <row r="453" spans="1:29" ht="14.1" hidden="1" customHeight="1" thickBot="1" x14ac:dyDescent="0.25">
      <c r="A453" s="3">
        <f t="shared" si="152"/>
        <v>2022</v>
      </c>
      <c r="B453" s="3" t="str">
        <f t="shared" si="169"/>
        <v>03 březen</v>
      </c>
      <c r="C453" s="4" t="str">
        <f t="shared" si="153"/>
        <v>březen</v>
      </c>
      <c r="D453" s="10">
        <f t="shared" ca="1" si="154"/>
        <v>0</v>
      </c>
      <c r="E453" s="10" t="str">
        <f t="shared" si="155"/>
        <v>středa</v>
      </c>
      <c r="F453" s="42" t="str">
        <f ca="1">IF(COUNTIF(List1!$U$4:$AF$16,$G453),"Svátek",TEXT($G453,"dddd"))</f>
        <v>středa</v>
      </c>
      <c r="G453" s="19">
        <v>44636</v>
      </c>
      <c r="H453" s="49"/>
      <c r="I453" s="50"/>
      <c r="J453" s="49"/>
      <c r="K453" s="50"/>
      <c r="L453" s="21">
        <f t="shared" si="156"/>
        <v>0</v>
      </c>
      <c r="M453" s="22">
        <f t="shared" si="150"/>
        <v>0</v>
      </c>
      <c r="N453" s="98"/>
      <c r="O453" s="101" t="str">
        <f t="shared" ca="1" si="151"/>
        <v/>
      </c>
      <c r="P453" s="41" t="str">
        <f t="shared" si="149"/>
        <v xml:space="preserve"> </v>
      </c>
      <c r="Q453" s="41" t="str">
        <f>IF(MONTH(G454)-MONTH(G453)&lt;&gt;0,SUBTOTAL(109,$P$14:$P$3665)," ")</f>
        <v xml:space="preserve"> </v>
      </c>
      <c r="R453" s="108">
        <f t="shared" ca="1" si="157"/>
        <v>0</v>
      </c>
      <c r="S453" s="25">
        <f t="shared" ca="1" si="158"/>
        <v>0</v>
      </c>
      <c r="T453" s="108">
        <f t="shared" ca="1" si="159"/>
        <v>0</v>
      </c>
      <c r="U453" s="163">
        <f t="shared" ca="1" si="160"/>
        <v>0</v>
      </c>
      <c r="V453" s="25">
        <f t="shared" ca="1" si="161"/>
        <v>0</v>
      </c>
      <c r="W453" s="25">
        <f t="shared" ca="1" si="162"/>
        <v>0</v>
      </c>
      <c r="X453" s="108">
        <f t="shared" ca="1" si="163"/>
        <v>0</v>
      </c>
      <c r="Y453" s="108">
        <f t="shared" ca="1" si="164"/>
        <v>0</v>
      </c>
      <c r="Z453" s="108">
        <f t="shared" ca="1" si="165"/>
        <v>0</v>
      </c>
      <c r="AA453" s="108">
        <f t="shared" ca="1" si="166"/>
        <v>0</v>
      </c>
      <c r="AB453" s="108">
        <f t="shared" ca="1" si="167"/>
        <v>0</v>
      </c>
      <c r="AC453" s="25">
        <f t="shared" ca="1" si="168"/>
        <v>0</v>
      </c>
    </row>
    <row r="454" spans="1:29" ht="14.1" hidden="1" customHeight="1" thickBot="1" x14ac:dyDescent="0.25">
      <c r="A454" s="3">
        <f t="shared" si="152"/>
        <v>2022</v>
      </c>
      <c r="B454" s="3" t="str">
        <f t="shared" si="169"/>
        <v>03 březen</v>
      </c>
      <c r="C454" s="4" t="str">
        <f t="shared" si="153"/>
        <v>březen</v>
      </c>
      <c r="D454" s="10">
        <f t="shared" ca="1" si="154"/>
        <v>0</v>
      </c>
      <c r="E454" s="10" t="str">
        <f t="shared" si="155"/>
        <v>čtvrtek</v>
      </c>
      <c r="F454" s="42" t="str">
        <f ca="1">IF(COUNTIF(List1!$U$4:$AF$16,$G454),"Svátek",TEXT($G454,"dddd"))</f>
        <v>čtvrtek</v>
      </c>
      <c r="G454" s="19">
        <v>44637</v>
      </c>
      <c r="H454" s="49"/>
      <c r="I454" s="50"/>
      <c r="J454" s="49"/>
      <c r="K454" s="50"/>
      <c r="L454" s="21">
        <f t="shared" si="156"/>
        <v>0</v>
      </c>
      <c r="M454" s="22">
        <f t="shared" si="150"/>
        <v>0</v>
      </c>
      <c r="N454" s="98"/>
      <c r="O454" s="101" t="str">
        <f t="shared" ca="1" si="151"/>
        <v/>
      </c>
      <c r="P454" s="41" t="str">
        <f t="shared" si="149"/>
        <v xml:space="preserve"> </v>
      </c>
      <c r="Q454" s="41" t="str">
        <f>IF(MONTH(G455)-MONTH(G454)&lt;&gt;0,SUBTOTAL(109,$P$14:$P$3665)," ")</f>
        <v xml:space="preserve"> </v>
      </c>
      <c r="R454" s="108">
        <f t="shared" ca="1" si="157"/>
        <v>0</v>
      </c>
      <c r="S454" s="25">
        <f t="shared" ca="1" si="158"/>
        <v>0</v>
      </c>
      <c r="T454" s="108">
        <f t="shared" ca="1" si="159"/>
        <v>0</v>
      </c>
      <c r="U454" s="163">
        <f t="shared" ca="1" si="160"/>
        <v>0</v>
      </c>
      <c r="V454" s="25">
        <f t="shared" ca="1" si="161"/>
        <v>0</v>
      </c>
      <c r="W454" s="25">
        <f t="shared" ca="1" si="162"/>
        <v>0</v>
      </c>
      <c r="X454" s="108">
        <f t="shared" ca="1" si="163"/>
        <v>0</v>
      </c>
      <c r="Y454" s="108">
        <f t="shared" ca="1" si="164"/>
        <v>0</v>
      </c>
      <c r="Z454" s="108">
        <f t="shared" ca="1" si="165"/>
        <v>0</v>
      </c>
      <c r="AA454" s="108">
        <f t="shared" ca="1" si="166"/>
        <v>0</v>
      </c>
      <c r="AB454" s="108">
        <f t="shared" ca="1" si="167"/>
        <v>0</v>
      </c>
      <c r="AC454" s="25">
        <f t="shared" ca="1" si="168"/>
        <v>0</v>
      </c>
    </row>
    <row r="455" spans="1:29" ht="14.1" hidden="1" customHeight="1" thickBot="1" x14ac:dyDescent="0.25">
      <c r="A455" s="3">
        <f t="shared" si="152"/>
        <v>2022</v>
      </c>
      <c r="B455" s="3" t="str">
        <f t="shared" si="169"/>
        <v>03 březen</v>
      </c>
      <c r="C455" s="4" t="str">
        <f t="shared" si="153"/>
        <v>březen</v>
      </c>
      <c r="D455" s="10">
        <f t="shared" ca="1" si="154"/>
        <v>0</v>
      </c>
      <c r="E455" s="10" t="str">
        <f t="shared" si="155"/>
        <v>pátek</v>
      </c>
      <c r="F455" s="42" t="str">
        <f ca="1">IF(COUNTIF(List1!$U$4:$AF$16,$G455),"Svátek",TEXT($G455,"dddd"))</f>
        <v>pátek</v>
      </c>
      <c r="G455" s="19">
        <v>44638</v>
      </c>
      <c r="H455" s="49"/>
      <c r="I455" s="50"/>
      <c r="J455" s="49"/>
      <c r="K455" s="50"/>
      <c r="L455" s="21">
        <f t="shared" si="156"/>
        <v>0</v>
      </c>
      <c r="M455" s="22">
        <f t="shared" si="150"/>
        <v>0</v>
      </c>
      <c r="N455" s="98"/>
      <c r="O455" s="101" t="str">
        <f t="shared" ca="1" si="151"/>
        <v/>
      </c>
      <c r="P455" s="41" t="str">
        <f t="shared" si="149"/>
        <v xml:space="preserve"> </v>
      </c>
      <c r="Q455" s="41" t="str">
        <f>IF(MONTH(G456)-MONTH(G455)&lt;&gt;0,SUBTOTAL(109,$P$14:$P$3665)," ")</f>
        <v xml:space="preserve"> </v>
      </c>
      <c r="R455" s="108">
        <f t="shared" ca="1" si="157"/>
        <v>0</v>
      </c>
      <c r="S455" s="25">
        <f t="shared" ca="1" si="158"/>
        <v>0</v>
      </c>
      <c r="T455" s="108">
        <f t="shared" ca="1" si="159"/>
        <v>0</v>
      </c>
      <c r="U455" s="163">
        <f t="shared" ca="1" si="160"/>
        <v>0</v>
      </c>
      <c r="V455" s="25">
        <f t="shared" ca="1" si="161"/>
        <v>0</v>
      </c>
      <c r="W455" s="25">
        <f t="shared" ca="1" si="162"/>
        <v>0</v>
      </c>
      <c r="X455" s="108">
        <f t="shared" ca="1" si="163"/>
        <v>0</v>
      </c>
      <c r="Y455" s="108">
        <f t="shared" ca="1" si="164"/>
        <v>0</v>
      </c>
      <c r="Z455" s="108">
        <f t="shared" ca="1" si="165"/>
        <v>0</v>
      </c>
      <c r="AA455" s="108">
        <f t="shared" ca="1" si="166"/>
        <v>0</v>
      </c>
      <c r="AB455" s="108">
        <f t="shared" ca="1" si="167"/>
        <v>0</v>
      </c>
      <c r="AC455" s="25">
        <f t="shared" ca="1" si="168"/>
        <v>0</v>
      </c>
    </row>
    <row r="456" spans="1:29" ht="14.1" hidden="1" customHeight="1" thickBot="1" x14ac:dyDescent="0.25">
      <c r="A456" s="3">
        <f t="shared" si="152"/>
        <v>2022</v>
      </c>
      <c r="B456" s="3" t="str">
        <f t="shared" si="169"/>
        <v>03 březen</v>
      </c>
      <c r="C456" s="4" t="str">
        <f t="shared" si="153"/>
        <v>březen</v>
      </c>
      <c r="D456" s="10">
        <f t="shared" ca="1" si="154"/>
        <v>0</v>
      </c>
      <c r="E456" s="10" t="str">
        <f t="shared" si="155"/>
        <v>sobota</v>
      </c>
      <c r="F456" s="42" t="str">
        <f ca="1">IF(COUNTIF(List1!$U$4:$AF$16,$G456),"Svátek",TEXT($G456,"dddd"))</f>
        <v>sobota</v>
      </c>
      <c r="G456" s="19">
        <v>44639</v>
      </c>
      <c r="H456" s="49"/>
      <c r="I456" s="50"/>
      <c r="J456" s="49"/>
      <c r="K456" s="50"/>
      <c r="L456" s="21">
        <f t="shared" si="156"/>
        <v>0</v>
      </c>
      <c r="M456" s="22">
        <f t="shared" si="150"/>
        <v>0</v>
      </c>
      <c r="N456" s="98"/>
      <c r="O456" s="101" t="str">
        <f t="shared" ca="1" si="151"/>
        <v/>
      </c>
      <c r="P456" s="41" t="str">
        <f t="shared" si="149"/>
        <v xml:space="preserve"> </v>
      </c>
      <c r="Q456" s="41" t="str">
        <f>IF(MONTH(G457)-MONTH(G456)&lt;&gt;0,SUBTOTAL(109,$P$14:$P$3665)," ")</f>
        <v xml:space="preserve"> </v>
      </c>
      <c r="R456" s="108">
        <f t="shared" ca="1" si="157"/>
        <v>0</v>
      </c>
      <c r="S456" s="25">
        <f t="shared" ca="1" si="158"/>
        <v>0</v>
      </c>
      <c r="T456" s="108">
        <f t="shared" ca="1" si="159"/>
        <v>0</v>
      </c>
      <c r="U456" s="163">
        <f t="shared" ca="1" si="160"/>
        <v>0</v>
      </c>
      <c r="V456" s="25">
        <f t="shared" ca="1" si="161"/>
        <v>0</v>
      </c>
      <c r="W456" s="25">
        <f t="shared" ca="1" si="162"/>
        <v>0</v>
      </c>
      <c r="X456" s="108">
        <f t="shared" ca="1" si="163"/>
        <v>0</v>
      </c>
      <c r="Y456" s="108">
        <f t="shared" ca="1" si="164"/>
        <v>0</v>
      </c>
      <c r="Z456" s="108">
        <f t="shared" ca="1" si="165"/>
        <v>0</v>
      </c>
      <c r="AA456" s="108">
        <f t="shared" ca="1" si="166"/>
        <v>0</v>
      </c>
      <c r="AB456" s="108">
        <f t="shared" ca="1" si="167"/>
        <v>0</v>
      </c>
      <c r="AC456" s="25">
        <f t="shared" ca="1" si="168"/>
        <v>0</v>
      </c>
    </row>
    <row r="457" spans="1:29" ht="14.1" hidden="1" customHeight="1" thickBot="1" x14ac:dyDescent="0.25">
      <c r="A457" s="3">
        <f t="shared" si="152"/>
        <v>2022</v>
      </c>
      <c r="B457" s="3" t="str">
        <f t="shared" si="169"/>
        <v>03 březen</v>
      </c>
      <c r="C457" s="4" t="str">
        <f t="shared" si="153"/>
        <v>březen</v>
      </c>
      <c r="D457" s="10">
        <f t="shared" ca="1" si="154"/>
        <v>0</v>
      </c>
      <c r="E457" s="10" t="str">
        <f t="shared" si="155"/>
        <v>neděle</v>
      </c>
      <c r="F457" s="42" t="str">
        <f ca="1">IF(COUNTIF(List1!$U$4:$AF$16,$G457),"Svátek",TEXT($G457,"dddd"))</f>
        <v>neděle</v>
      </c>
      <c r="G457" s="19">
        <v>44640</v>
      </c>
      <c r="H457" s="49"/>
      <c r="I457" s="50"/>
      <c r="J457" s="49"/>
      <c r="K457" s="50"/>
      <c r="L457" s="21">
        <f t="shared" si="156"/>
        <v>0</v>
      </c>
      <c r="M457" s="22">
        <f t="shared" si="150"/>
        <v>0</v>
      </c>
      <c r="N457" s="98"/>
      <c r="O457" s="101" t="str">
        <f t="shared" ca="1" si="151"/>
        <v/>
      </c>
      <c r="P457" s="41">
        <f t="shared" si="149"/>
        <v>0</v>
      </c>
      <c r="Q457" s="41" t="str">
        <f>IF(MONTH(G458)-MONTH(G457)&lt;&gt;0,SUBTOTAL(109,$P$14:$P$3665)," ")</f>
        <v xml:space="preserve"> </v>
      </c>
      <c r="R457" s="108">
        <f t="shared" ca="1" si="157"/>
        <v>0</v>
      </c>
      <c r="S457" s="25">
        <f t="shared" ca="1" si="158"/>
        <v>0</v>
      </c>
      <c r="T457" s="108">
        <f t="shared" ca="1" si="159"/>
        <v>0</v>
      </c>
      <c r="U457" s="163">
        <f t="shared" ca="1" si="160"/>
        <v>0</v>
      </c>
      <c r="V457" s="25">
        <f t="shared" ca="1" si="161"/>
        <v>0</v>
      </c>
      <c r="W457" s="25">
        <f t="shared" ca="1" si="162"/>
        <v>0</v>
      </c>
      <c r="X457" s="108">
        <f t="shared" ca="1" si="163"/>
        <v>0</v>
      </c>
      <c r="Y457" s="108">
        <f t="shared" ca="1" si="164"/>
        <v>0</v>
      </c>
      <c r="Z457" s="108">
        <f t="shared" ca="1" si="165"/>
        <v>0</v>
      </c>
      <c r="AA457" s="108">
        <f t="shared" ca="1" si="166"/>
        <v>0</v>
      </c>
      <c r="AB457" s="108">
        <f t="shared" ca="1" si="167"/>
        <v>0</v>
      </c>
      <c r="AC457" s="25">
        <f t="shared" ca="1" si="168"/>
        <v>0</v>
      </c>
    </row>
    <row r="458" spans="1:29" ht="14.1" hidden="1" customHeight="1" thickBot="1" x14ac:dyDescent="0.25">
      <c r="A458" s="3">
        <f t="shared" si="152"/>
        <v>2022</v>
      </c>
      <c r="B458" s="3" t="str">
        <f t="shared" si="169"/>
        <v>03 březen</v>
      </c>
      <c r="C458" s="4" t="str">
        <f t="shared" si="153"/>
        <v>březen</v>
      </c>
      <c r="D458" s="10">
        <f t="shared" ca="1" si="154"/>
        <v>0</v>
      </c>
      <c r="E458" s="10" t="str">
        <f t="shared" si="155"/>
        <v>pondělí</v>
      </c>
      <c r="F458" s="42" t="str">
        <f ca="1">IF(COUNTIF(List1!$U$4:$AF$16,$G458),"Svátek",TEXT($G458,"dddd"))</f>
        <v>pondělí</v>
      </c>
      <c r="G458" s="19">
        <v>44641</v>
      </c>
      <c r="H458" s="49"/>
      <c r="I458" s="50"/>
      <c r="J458" s="49"/>
      <c r="K458" s="50"/>
      <c r="L458" s="21">
        <f t="shared" si="156"/>
        <v>0</v>
      </c>
      <c r="M458" s="22">
        <f t="shared" si="150"/>
        <v>0</v>
      </c>
      <c r="N458" s="98"/>
      <c r="O458" s="101" t="str">
        <f t="shared" ca="1" si="151"/>
        <v/>
      </c>
      <c r="P458" s="41" t="str">
        <f t="shared" si="149"/>
        <v xml:space="preserve"> </v>
      </c>
      <c r="Q458" s="41" t="str">
        <f>IF(MONTH(G459)-MONTH(G458)&lt;&gt;0,SUBTOTAL(109,$P$14:$P$3665)," ")</f>
        <v xml:space="preserve"> </v>
      </c>
      <c r="R458" s="108">
        <f t="shared" ca="1" si="157"/>
        <v>0</v>
      </c>
      <c r="S458" s="25">
        <f t="shared" ca="1" si="158"/>
        <v>0</v>
      </c>
      <c r="T458" s="108">
        <f t="shared" ca="1" si="159"/>
        <v>0</v>
      </c>
      <c r="U458" s="163">
        <f t="shared" ca="1" si="160"/>
        <v>0</v>
      </c>
      <c r="V458" s="25">
        <f t="shared" ca="1" si="161"/>
        <v>0</v>
      </c>
      <c r="W458" s="25">
        <f t="shared" ca="1" si="162"/>
        <v>0</v>
      </c>
      <c r="X458" s="108">
        <f t="shared" ca="1" si="163"/>
        <v>0</v>
      </c>
      <c r="Y458" s="108">
        <f t="shared" ca="1" si="164"/>
        <v>0</v>
      </c>
      <c r="Z458" s="108">
        <f t="shared" ca="1" si="165"/>
        <v>0</v>
      </c>
      <c r="AA458" s="108">
        <f t="shared" ca="1" si="166"/>
        <v>0</v>
      </c>
      <c r="AB458" s="108">
        <f t="shared" ca="1" si="167"/>
        <v>0</v>
      </c>
      <c r="AC458" s="25">
        <f t="shared" ca="1" si="168"/>
        <v>0</v>
      </c>
    </row>
    <row r="459" spans="1:29" ht="14.1" hidden="1" customHeight="1" thickBot="1" x14ac:dyDescent="0.25">
      <c r="A459" s="3">
        <f t="shared" si="152"/>
        <v>2022</v>
      </c>
      <c r="B459" s="3" t="str">
        <f t="shared" si="169"/>
        <v>03 březen</v>
      </c>
      <c r="C459" s="4" t="str">
        <f t="shared" si="153"/>
        <v>březen</v>
      </c>
      <c r="D459" s="10">
        <f t="shared" ca="1" si="154"/>
        <v>0</v>
      </c>
      <c r="E459" s="10" t="str">
        <f t="shared" si="155"/>
        <v>úterý</v>
      </c>
      <c r="F459" s="42" t="str">
        <f ca="1">IF(COUNTIF(List1!$U$4:$AF$16,$G459),"Svátek",TEXT($G459,"dddd"))</f>
        <v>úterý</v>
      </c>
      <c r="G459" s="19">
        <v>44642</v>
      </c>
      <c r="H459" s="49"/>
      <c r="I459" s="50"/>
      <c r="J459" s="49"/>
      <c r="K459" s="50"/>
      <c r="L459" s="21">
        <f t="shared" si="156"/>
        <v>0</v>
      </c>
      <c r="M459" s="22">
        <f t="shared" si="150"/>
        <v>0</v>
      </c>
      <c r="N459" s="98"/>
      <c r="O459" s="101" t="str">
        <f t="shared" ca="1" si="151"/>
        <v/>
      </c>
      <c r="P459" s="41" t="str">
        <f t="shared" si="149"/>
        <v xml:space="preserve"> </v>
      </c>
      <c r="Q459" s="41" t="str">
        <f>IF(MONTH(G460)-MONTH(G459)&lt;&gt;0,SUBTOTAL(109,$P$14:$P$3665)," ")</f>
        <v xml:space="preserve"> </v>
      </c>
      <c r="R459" s="108">
        <f t="shared" ca="1" si="157"/>
        <v>0</v>
      </c>
      <c r="S459" s="25">
        <f t="shared" ca="1" si="158"/>
        <v>0</v>
      </c>
      <c r="T459" s="108">
        <f t="shared" ca="1" si="159"/>
        <v>0</v>
      </c>
      <c r="U459" s="163">
        <f t="shared" ca="1" si="160"/>
        <v>0</v>
      </c>
      <c r="V459" s="25">
        <f t="shared" ca="1" si="161"/>
        <v>0</v>
      </c>
      <c r="W459" s="25">
        <f t="shared" ca="1" si="162"/>
        <v>0</v>
      </c>
      <c r="X459" s="108">
        <f t="shared" ca="1" si="163"/>
        <v>0</v>
      </c>
      <c r="Y459" s="108">
        <f t="shared" ca="1" si="164"/>
        <v>0</v>
      </c>
      <c r="Z459" s="108">
        <f t="shared" ca="1" si="165"/>
        <v>0</v>
      </c>
      <c r="AA459" s="108">
        <f t="shared" ca="1" si="166"/>
        <v>0</v>
      </c>
      <c r="AB459" s="108">
        <f t="shared" ca="1" si="167"/>
        <v>0</v>
      </c>
      <c r="AC459" s="25">
        <f t="shared" ca="1" si="168"/>
        <v>0</v>
      </c>
    </row>
    <row r="460" spans="1:29" ht="14.1" hidden="1" customHeight="1" thickBot="1" x14ac:dyDescent="0.25">
      <c r="A460" s="3">
        <f t="shared" si="152"/>
        <v>2022</v>
      </c>
      <c r="B460" s="3" t="str">
        <f t="shared" si="169"/>
        <v>03 březen</v>
      </c>
      <c r="C460" s="4" t="str">
        <f t="shared" si="153"/>
        <v>březen</v>
      </c>
      <c r="D460" s="10">
        <f t="shared" ca="1" si="154"/>
        <v>0</v>
      </c>
      <c r="E460" s="10" t="str">
        <f t="shared" si="155"/>
        <v>středa</v>
      </c>
      <c r="F460" s="42" t="str">
        <f ca="1">IF(COUNTIF(List1!$U$4:$AF$16,$G460),"Svátek",TEXT($G460,"dddd"))</f>
        <v>středa</v>
      </c>
      <c r="G460" s="19">
        <v>44643</v>
      </c>
      <c r="H460" s="49"/>
      <c r="I460" s="50"/>
      <c r="J460" s="49"/>
      <c r="K460" s="50"/>
      <c r="L460" s="21">
        <f t="shared" si="156"/>
        <v>0</v>
      </c>
      <c r="M460" s="22">
        <f t="shared" si="150"/>
        <v>0</v>
      </c>
      <c r="N460" s="98"/>
      <c r="O460" s="101" t="str">
        <f t="shared" ca="1" si="151"/>
        <v/>
      </c>
      <c r="P460" s="41" t="str">
        <f t="shared" si="149"/>
        <v xml:space="preserve"> </v>
      </c>
      <c r="Q460" s="41" t="str">
        <f>IF(MONTH(G461)-MONTH(G460)&lt;&gt;0,SUBTOTAL(109,$P$14:$P$3665)," ")</f>
        <v xml:space="preserve"> </v>
      </c>
      <c r="R460" s="108">
        <f t="shared" ca="1" si="157"/>
        <v>0</v>
      </c>
      <c r="S460" s="25">
        <f t="shared" ca="1" si="158"/>
        <v>0</v>
      </c>
      <c r="T460" s="108">
        <f t="shared" ca="1" si="159"/>
        <v>0</v>
      </c>
      <c r="U460" s="163">
        <f t="shared" ca="1" si="160"/>
        <v>0</v>
      </c>
      <c r="V460" s="25">
        <f t="shared" ca="1" si="161"/>
        <v>0</v>
      </c>
      <c r="W460" s="25">
        <f t="shared" ca="1" si="162"/>
        <v>0</v>
      </c>
      <c r="X460" s="108">
        <f t="shared" ca="1" si="163"/>
        <v>0</v>
      </c>
      <c r="Y460" s="108">
        <f t="shared" ca="1" si="164"/>
        <v>0</v>
      </c>
      <c r="Z460" s="108">
        <f t="shared" ca="1" si="165"/>
        <v>0</v>
      </c>
      <c r="AA460" s="108">
        <f t="shared" ca="1" si="166"/>
        <v>0</v>
      </c>
      <c r="AB460" s="108">
        <f t="shared" ca="1" si="167"/>
        <v>0</v>
      </c>
      <c r="AC460" s="25">
        <f t="shared" ca="1" si="168"/>
        <v>0</v>
      </c>
    </row>
    <row r="461" spans="1:29" ht="14.1" hidden="1" customHeight="1" thickBot="1" x14ac:dyDescent="0.25">
      <c r="A461" s="3">
        <f t="shared" si="152"/>
        <v>2022</v>
      </c>
      <c r="B461" s="3" t="str">
        <f t="shared" si="169"/>
        <v>03 březen</v>
      </c>
      <c r="C461" s="4" t="str">
        <f t="shared" si="153"/>
        <v>březen</v>
      </c>
      <c r="D461" s="10">
        <f t="shared" ca="1" si="154"/>
        <v>0</v>
      </c>
      <c r="E461" s="10" t="str">
        <f t="shared" si="155"/>
        <v>čtvrtek</v>
      </c>
      <c r="F461" s="42" t="str">
        <f ca="1">IF(COUNTIF(List1!$U$4:$AF$16,$G461),"Svátek",TEXT($G461,"dddd"))</f>
        <v>čtvrtek</v>
      </c>
      <c r="G461" s="19">
        <v>44644</v>
      </c>
      <c r="H461" s="49"/>
      <c r="I461" s="50"/>
      <c r="J461" s="49"/>
      <c r="K461" s="50"/>
      <c r="L461" s="21">
        <f t="shared" si="156"/>
        <v>0</v>
      </c>
      <c r="M461" s="22">
        <f t="shared" si="150"/>
        <v>0</v>
      </c>
      <c r="N461" s="98"/>
      <c r="O461" s="101" t="str">
        <f t="shared" ca="1" si="151"/>
        <v/>
      </c>
      <c r="P461" s="41" t="str">
        <f t="shared" si="149"/>
        <v xml:space="preserve"> </v>
      </c>
      <c r="Q461" s="41" t="str">
        <f>IF(MONTH(G462)-MONTH(G461)&lt;&gt;0,SUBTOTAL(109,$P$14:$P$3665)," ")</f>
        <v xml:space="preserve"> </v>
      </c>
      <c r="R461" s="108">
        <f t="shared" ca="1" si="157"/>
        <v>0</v>
      </c>
      <c r="S461" s="25">
        <f t="shared" ca="1" si="158"/>
        <v>0</v>
      </c>
      <c r="T461" s="108">
        <f t="shared" ca="1" si="159"/>
        <v>0</v>
      </c>
      <c r="U461" s="163">
        <f t="shared" ca="1" si="160"/>
        <v>0</v>
      </c>
      <c r="V461" s="25">
        <f t="shared" ca="1" si="161"/>
        <v>0</v>
      </c>
      <c r="W461" s="25">
        <f t="shared" ca="1" si="162"/>
        <v>0</v>
      </c>
      <c r="X461" s="108">
        <f t="shared" ca="1" si="163"/>
        <v>0</v>
      </c>
      <c r="Y461" s="108">
        <f t="shared" ca="1" si="164"/>
        <v>0</v>
      </c>
      <c r="Z461" s="108">
        <f t="shared" ca="1" si="165"/>
        <v>0</v>
      </c>
      <c r="AA461" s="108">
        <f t="shared" ca="1" si="166"/>
        <v>0</v>
      </c>
      <c r="AB461" s="108">
        <f t="shared" ca="1" si="167"/>
        <v>0</v>
      </c>
      <c r="AC461" s="25">
        <f t="shared" ca="1" si="168"/>
        <v>0</v>
      </c>
    </row>
    <row r="462" spans="1:29" ht="14.1" hidden="1" customHeight="1" thickBot="1" x14ac:dyDescent="0.25">
      <c r="A462" s="3">
        <f t="shared" si="152"/>
        <v>2022</v>
      </c>
      <c r="B462" s="3" t="str">
        <f t="shared" si="169"/>
        <v>03 březen</v>
      </c>
      <c r="C462" s="4" t="str">
        <f t="shared" si="153"/>
        <v>březen</v>
      </c>
      <c r="D462" s="10">
        <f t="shared" ca="1" si="154"/>
        <v>0</v>
      </c>
      <c r="E462" s="10" t="str">
        <f t="shared" si="155"/>
        <v>pátek</v>
      </c>
      <c r="F462" s="42" t="str">
        <f ca="1">IF(COUNTIF(List1!$U$4:$AF$16,$G462),"Svátek",TEXT($G462,"dddd"))</f>
        <v>pátek</v>
      </c>
      <c r="G462" s="19">
        <v>44645</v>
      </c>
      <c r="H462" s="49"/>
      <c r="I462" s="50"/>
      <c r="J462" s="49"/>
      <c r="K462" s="50"/>
      <c r="L462" s="21">
        <f t="shared" si="156"/>
        <v>0</v>
      </c>
      <c r="M462" s="22">
        <f t="shared" si="150"/>
        <v>0</v>
      </c>
      <c r="N462" s="98"/>
      <c r="O462" s="101" t="str">
        <f t="shared" ca="1" si="151"/>
        <v/>
      </c>
      <c r="P462" s="41" t="str">
        <f t="shared" si="149"/>
        <v xml:space="preserve"> </v>
      </c>
      <c r="Q462" s="41" t="str">
        <f>IF(MONTH(G463)-MONTH(G462)&lt;&gt;0,SUBTOTAL(109,$P$14:$P$3665)," ")</f>
        <v xml:space="preserve"> </v>
      </c>
      <c r="R462" s="108">
        <f t="shared" ca="1" si="157"/>
        <v>0</v>
      </c>
      <c r="S462" s="25">
        <f t="shared" ca="1" si="158"/>
        <v>0</v>
      </c>
      <c r="T462" s="108">
        <f t="shared" ca="1" si="159"/>
        <v>0</v>
      </c>
      <c r="U462" s="163">
        <f t="shared" ca="1" si="160"/>
        <v>0</v>
      </c>
      <c r="V462" s="25">
        <f t="shared" ca="1" si="161"/>
        <v>0</v>
      </c>
      <c r="W462" s="25">
        <f t="shared" ca="1" si="162"/>
        <v>0</v>
      </c>
      <c r="X462" s="108">
        <f t="shared" ca="1" si="163"/>
        <v>0</v>
      </c>
      <c r="Y462" s="108">
        <f t="shared" ca="1" si="164"/>
        <v>0</v>
      </c>
      <c r="Z462" s="108">
        <f t="shared" ca="1" si="165"/>
        <v>0</v>
      </c>
      <c r="AA462" s="108">
        <f t="shared" ca="1" si="166"/>
        <v>0</v>
      </c>
      <c r="AB462" s="108">
        <f t="shared" ca="1" si="167"/>
        <v>0</v>
      </c>
      <c r="AC462" s="25">
        <f t="shared" ca="1" si="168"/>
        <v>0</v>
      </c>
    </row>
    <row r="463" spans="1:29" ht="14.1" hidden="1" customHeight="1" thickBot="1" x14ac:dyDescent="0.25">
      <c r="A463" s="3">
        <f t="shared" si="152"/>
        <v>2022</v>
      </c>
      <c r="B463" s="3" t="str">
        <f t="shared" si="169"/>
        <v>03 březen</v>
      </c>
      <c r="C463" s="4" t="str">
        <f t="shared" si="153"/>
        <v>březen</v>
      </c>
      <c r="D463" s="10">
        <f t="shared" ca="1" si="154"/>
        <v>0</v>
      </c>
      <c r="E463" s="10" t="str">
        <f t="shared" si="155"/>
        <v>sobota</v>
      </c>
      <c r="F463" s="42" t="str">
        <f ca="1">IF(COUNTIF(List1!$U$4:$AF$16,$G463),"Svátek",TEXT($G463,"dddd"))</f>
        <v>sobota</v>
      </c>
      <c r="G463" s="19">
        <v>44646</v>
      </c>
      <c r="H463" s="49"/>
      <c r="I463" s="50"/>
      <c r="J463" s="49"/>
      <c r="K463" s="50"/>
      <c r="L463" s="21">
        <f t="shared" si="156"/>
        <v>0</v>
      </c>
      <c r="M463" s="22">
        <f t="shared" si="150"/>
        <v>0</v>
      </c>
      <c r="N463" s="98"/>
      <c r="O463" s="101" t="str">
        <f t="shared" ca="1" si="151"/>
        <v/>
      </c>
      <c r="P463" s="41" t="str">
        <f t="shared" si="149"/>
        <v xml:space="preserve"> </v>
      </c>
      <c r="Q463" s="41" t="str">
        <f>IF(MONTH(G464)-MONTH(G463)&lt;&gt;0,SUBTOTAL(109,$P$14:$P$3665)," ")</f>
        <v xml:space="preserve"> </v>
      </c>
      <c r="R463" s="108">
        <f t="shared" ca="1" si="157"/>
        <v>0</v>
      </c>
      <c r="S463" s="25">
        <f t="shared" ca="1" si="158"/>
        <v>0</v>
      </c>
      <c r="T463" s="108">
        <f t="shared" ca="1" si="159"/>
        <v>0</v>
      </c>
      <c r="U463" s="163">
        <f t="shared" ca="1" si="160"/>
        <v>0</v>
      </c>
      <c r="V463" s="25">
        <f t="shared" ca="1" si="161"/>
        <v>0</v>
      </c>
      <c r="W463" s="25">
        <f t="shared" ca="1" si="162"/>
        <v>0</v>
      </c>
      <c r="X463" s="108">
        <f t="shared" ca="1" si="163"/>
        <v>0</v>
      </c>
      <c r="Y463" s="108">
        <f t="shared" ca="1" si="164"/>
        <v>0</v>
      </c>
      <c r="Z463" s="108">
        <f t="shared" ca="1" si="165"/>
        <v>0</v>
      </c>
      <c r="AA463" s="108">
        <f t="shared" ca="1" si="166"/>
        <v>0</v>
      </c>
      <c r="AB463" s="108">
        <f t="shared" ca="1" si="167"/>
        <v>0</v>
      </c>
      <c r="AC463" s="25">
        <f t="shared" ca="1" si="168"/>
        <v>0</v>
      </c>
    </row>
    <row r="464" spans="1:29" ht="14.1" hidden="1" customHeight="1" thickBot="1" x14ac:dyDescent="0.25">
      <c r="A464" s="3">
        <f t="shared" si="152"/>
        <v>2022</v>
      </c>
      <c r="B464" s="3" t="str">
        <f t="shared" si="169"/>
        <v>03 březen</v>
      </c>
      <c r="C464" s="4" t="str">
        <f t="shared" si="153"/>
        <v>březen</v>
      </c>
      <c r="D464" s="10">
        <f t="shared" ca="1" si="154"/>
        <v>0</v>
      </c>
      <c r="E464" s="10" t="str">
        <f t="shared" si="155"/>
        <v>neděle</v>
      </c>
      <c r="F464" s="42" t="str">
        <f ca="1">IF(COUNTIF(List1!$U$4:$AF$16,$G464),"Svátek",TEXT($G464,"dddd"))</f>
        <v>neděle</v>
      </c>
      <c r="G464" s="19">
        <v>44647</v>
      </c>
      <c r="H464" s="49"/>
      <c r="I464" s="50"/>
      <c r="J464" s="49"/>
      <c r="K464" s="50"/>
      <c r="L464" s="21">
        <f t="shared" si="156"/>
        <v>0</v>
      </c>
      <c r="M464" s="22">
        <f t="shared" si="150"/>
        <v>0</v>
      </c>
      <c r="N464" s="98"/>
      <c r="O464" s="101" t="str">
        <f t="shared" ca="1" si="151"/>
        <v/>
      </c>
      <c r="P464" s="41">
        <f t="shared" si="149"/>
        <v>0</v>
      </c>
      <c r="Q464" s="41" t="str">
        <f>IF(MONTH(G465)-MONTH(G464)&lt;&gt;0,SUBTOTAL(109,$P$14:$P$3665)," ")</f>
        <v xml:space="preserve"> </v>
      </c>
      <c r="R464" s="108">
        <f t="shared" ca="1" si="157"/>
        <v>0</v>
      </c>
      <c r="S464" s="25">
        <f t="shared" ca="1" si="158"/>
        <v>0</v>
      </c>
      <c r="T464" s="108">
        <f t="shared" ca="1" si="159"/>
        <v>0</v>
      </c>
      <c r="U464" s="163">
        <f t="shared" ca="1" si="160"/>
        <v>0</v>
      </c>
      <c r="V464" s="25">
        <f t="shared" ca="1" si="161"/>
        <v>0</v>
      </c>
      <c r="W464" s="25">
        <f t="shared" ca="1" si="162"/>
        <v>0</v>
      </c>
      <c r="X464" s="108">
        <f t="shared" ca="1" si="163"/>
        <v>0</v>
      </c>
      <c r="Y464" s="108">
        <f t="shared" ca="1" si="164"/>
        <v>0</v>
      </c>
      <c r="Z464" s="108">
        <f t="shared" ca="1" si="165"/>
        <v>0</v>
      </c>
      <c r="AA464" s="108">
        <f t="shared" ca="1" si="166"/>
        <v>0</v>
      </c>
      <c r="AB464" s="108">
        <f t="shared" ca="1" si="167"/>
        <v>0</v>
      </c>
      <c r="AC464" s="25">
        <f t="shared" ca="1" si="168"/>
        <v>0</v>
      </c>
    </row>
    <row r="465" spans="1:29" ht="14.1" hidden="1" customHeight="1" thickBot="1" x14ac:dyDescent="0.25">
      <c r="A465" s="3">
        <f t="shared" si="152"/>
        <v>2022</v>
      </c>
      <c r="B465" s="3" t="str">
        <f t="shared" si="169"/>
        <v>03 březen</v>
      </c>
      <c r="C465" s="4" t="str">
        <f t="shared" si="153"/>
        <v>březen</v>
      </c>
      <c r="D465" s="10">
        <f t="shared" ca="1" si="154"/>
        <v>0</v>
      </c>
      <c r="E465" s="10" t="str">
        <f t="shared" si="155"/>
        <v>pondělí</v>
      </c>
      <c r="F465" s="42" t="str">
        <f ca="1">IF(COUNTIF(List1!$U$4:$AF$16,$G465),"Svátek",TEXT($G465,"dddd"))</f>
        <v>pondělí</v>
      </c>
      <c r="G465" s="19">
        <v>44648</v>
      </c>
      <c r="H465" s="49"/>
      <c r="I465" s="50"/>
      <c r="J465" s="49"/>
      <c r="K465" s="50"/>
      <c r="L465" s="21">
        <f t="shared" si="156"/>
        <v>0</v>
      </c>
      <c r="M465" s="22">
        <f t="shared" si="150"/>
        <v>0</v>
      </c>
      <c r="N465" s="98"/>
      <c r="O465" s="101" t="str">
        <f t="shared" ca="1" si="151"/>
        <v/>
      </c>
      <c r="P465" s="41" t="str">
        <f t="shared" si="149"/>
        <v xml:space="preserve"> </v>
      </c>
      <c r="Q465" s="41" t="str">
        <f>IF(MONTH(G466)-MONTH(G465)&lt;&gt;0,SUBTOTAL(109,$P$14:$P$3665)," ")</f>
        <v xml:space="preserve"> </v>
      </c>
      <c r="R465" s="108">
        <f t="shared" ca="1" si="157"/>
        <v>0</v>
      </c>
      <c r="S465" s="25">
        <f t="shared" ca="1" si="158"/>
        <v>0</v>
      </c>
      <c r="T465" s="108">
        <f t="shared" ca="1" si="159"/>
        <v>0</v>
      </c>
      <c r="U465" s="163">
        <f t="shared" ca="1" si="160"/>
        <v>0</v>
      </c>
      <c r="V465" s="25">
        <f t="shared" ca="1" si="161"/>
        <v>0</v>
      </c>
      <c r="W465" s="25">
        <f t="shared" ca="1" si="162"/>
        <v>0</v>
      </c>
      <c r="X465" s="108">
        <f t="shared" ca="1" si="163"/>
        <v>0</v>
      </c>
      <c r="Y465" s="108">
        <f t="shared" ca="1" si="164"/>
        <v>0</v>
      </c>
      <c r="Z465" s="108">
        <f t="shared" ca="1" si="165"/>
        <v>0</v>
      </c>
      <c r="AA465" s="108">
        <f t="shared" ca="1" si="166"/>
        <v>0</v>
      </c>
      <c r="AB465" s="108">
        <f t="shared" ca="1" si="167"/>
        <v>0</v>
      </c>
      <c r="AC465" s="25">
        <f t="shared" ca="1" si="168"/>
        <v>0</v>
      </c>
    </row>
    <row r="466" spans="1:29" ht="14.1" hidden="1" customHeight="1" thickBot="1" x14ac:dyDescent="0.25">
      <c r="A466" s="3">
        <f t="shared" si="152"/>
        <v>2022</v>
      </c>
      <c r="B466" s="3" t="str">
        <f t="shared" si="169"/>
        <v>03 březen</v>
      </c>
      <c r="C466" s="4" t="str">
        <f t="shared" si="153"/>
        <v>březen</v>
      </c>
      <c r="D466" s="10">
        <f t="shared" ca="1" si="154"/>
        <v>0</v>
      </c>
      <c r="E466" s="10" t="str">
        <f t="shared" si="155"/>
        <v>úterý</v>
      </c>
      <c r="F466" s="42" t="str">
        <f ca="1">IF(COUNTIF(List1!$U$4:$AF$16,$G466),"Svátek",TEXT($G466,"dddd"))</f>
        <v>úterý</v>
      </c>
      <c r="G466" s="19">
        <v>44649</v>
      </c>
      <c r="H466" s="49"/>
      <c r="I466" s="50"/>
      <c r="J466" s="49"/>
      <c r="K466" s="50"/>
      <c r="L466" s="21">
        <f t="shared" si="156"/>
        <v>0</v>
      </c>
      <c r="M466" s="22">
        <f t="shared" si="150"/>
        <v>0</v>
      </c>
      <c r="N466" s="98"/>
      <c r="O466" s="101" t="str">
        <f t="shared" ca="1" si="151"/>
        <v/>
      </c>
      <c r="P466" s="41" t="str">
        <f t="shared" si="149"/>
        <v xml:space="preserve"> </v>
      </c>
      <c r="Q466" s="41" t="str">
        <f>IF(MONTH(G467)-MONTH(G466)&lt;&gt;0,SUBTOTAL(109,$P$14:$P$3665)," ")</f>
        <v xml:space="preserve"> </v>
      </c>
      <c r="R466" s="108">
        <f t="shared" ca="1" si="157"/>
        <v>0</v>
      </c>
      <c r="S466" s="25">
        <f t="shared" ca="1" si="158"/>
        <v>0</v>
      </c>
      <c r="T466" s="108">
        <f t="shared" ca="1" si="159"/>
        <v>0</v>
      </c>
      <c r="U466" s="163">
        <f t="shared" ca="1" si="160"/>
        <v>0</v>
      </c>
      <c r="V466" s="25">
        <f t="shared" ca="1" si="161"/>
        <v>0</v>
      </c>
      <c r="W466" s="25">
        <f t="shared" ca="1" si="162"/>
        <v>0</v>
      </c>
      <c r="X466" s="108">
        <f t="shared" ca="1" si="163"/>
        <v>0</v>
      </c>
      <c r="Y466" s="108">
        <f t="shared" ca="1" si="164"/>
        <v>0</v>
      </c>
      <c r="Z466" s="108">
        <f t="shared" ca="1" si="165"/>
        <v>0</v>
      </c>
      <c r="AA466" s="108">
        <f t="shared" ca="1" si="166"/>
        <v>0</v>
      </c>
      <c r="AB466" s="108">
        <f t="shared" ca="1" si="167"/>
        <v>0</v>
      </c>
      <c r="AC466" s="25">
        <f t="shared" ca="1" si="168"/>
        <v>0</v>
      </c>
    </row>
    <row r="467" spans="1:29" ht="14.1" hidden="1" customHeight="1" thickBot="1" x14ac:dyDescent="0.25">
      <c r="A467" s="3">
        <f t="shared" si="152"/>
        <v>2022</v>
      </c>
      <c r="B467" s="3" t="str">
        <f t="shared" si="169"/>
        <v>03 březen</v>
      </c>
      <c r="C467" s="4" t="str">
        <f t="shared" si="153"/>
        <v>březen</v>
      </c>
      <c r="D467" s="10">
        <f t="shared" ca="1" si="154"/>
        <v>0</v>
      </c>
      <c r="E467" s="10" t="str">
        <f t="shared" si="155"/>
        <v>středa</v>
      </c>
      <c r="F467" s="42" t="str">
        <f ca="1">IF(COUNTIF(List1!$U$4:$AF$16,$G467),"Svátek",TEXT($G467,"dddd"))</f>
        <v>středa</v>
      </c>
      <c r="G467" s="19">
        <v>44650</v>
      </c>
      <c r="H467" s="49"/>
      <c r="I467" s="50"/>
      <c r="J467" s="49"/>
      <c r="K467" s="50"/>
      <c r="L467" s="21">
        <f t="shared" si="156"/>
        <v>0</v>
      </c>
      <c r="M467" s="22">
        <f t="shared" si="150"/>
        <v>0</v>
      </c>
      <c r="N467" s="98"/>
      <c r="O467" s="101" t="str">
        <f t="shared" ca="1" si="151"/>
        <v/>
      </c>
      <c r="P467" s="41" t="str">
        <f t="shared" si="149"/>
        <v xml:space="preserve"> </v>
      </c>
      <c r="Q467" s="41" t="str">
        <f>IF(MONTH(G468)-MONTH(G467)&lt;&gt;0,SUBTOTAL(109,$P$14:$P$3665)," ")</f>
        <v xml:space="preserve"> </v>
      </c>
      <c r="R467" s="108">
        <f t="shared" ca="1" si="157"/>
        <v>0</v>
      </c>
      <c r="S467" s="25">
        <f t="shared" ca="1" si="158"/>
        <v>0</v>
      </c>
      <c r="T467" s="108">
        <f t="shared" ca="1" si="159"/>
        <v>0</v>
      </c>
      <c r="U467" s="163">
        <f t="shared" ca="1" si="160"/>
        <v>0</v>
      </c>
      <c r="V467" s="25">
        <f t="shared" ca="1" si="161"/>
        <v>0</v>
      </c>
      <c r="W467" s="25">
        <f t="shared" ca="1" si="162"/>
        <v>0</v>
      </c>
      <c r="X467" s="108">
        <f t="shared" ca="1" si="163"/>
        <v>0</v>
      </c>
      <c r="Y467" s="108">
        <f t="shared" ca="1" si="164"/>
        <v>0</v>
      </c>
      <c r="Z467" s="108">
        <f t="shared" ca="1" si="165"/>
        <v>0</v>
      </c>
      <c r="AA467" s="108">
        <f t="shared" ca="1" si="166"/>
        <v>0</v>
      </c>
      <c r="AB467" s="108">
        <f t="shared" ca="1" si="167"/>
        <v>0</v>
      </c>
      <c r="AC467" s="25">
        <f t="shared" ca="1" si="168"/>
        <v>0</v>
      </c>
    </row>
    <row r="468" spans="1:29" ht="14.1" hidden="1" customHeight="1" thickBot="1" x14ac:dyDescent="0.25">
      <c r="A468" s="3">
        <f t="shared" si="152"/>
        <v>2022</v>
      </c>
      <c r="B468" s="3" t="str">
        <f t="shared" si="169"/>
        <v>03 březen</v>
      </c>
      <c r="C468" s="4" t="str">
        <f t="shared" si="153"/>
        <v>březen</v>
      </c>
      <c r="D468" s="10">
        <f t="shared" ca="1" si="154"/>
        <v>0</v>
      </c>
      <c r="E468" s="10" t="str">
        <f t="shared" si="155"/>
        <v>čtvrtek</v>
      </c>
      <c r="F468" s="42" t="str">
        <f ca="1">IF(COUNTIF(List1!$U$4:$AF$16,$G468),"Svátek",TEXT($G468,"dddd"))</f>
        <v>čtvrtek</v>
      </c>
      <c r="G468" s="19">
        <v>44651</v>
      </c>
      <c r="H468" s="49"/>
      <c r="I468" s="50"/>
      <c r="J468" s="49"/>
      <c r="K468" s="50"/>
      <c r="L468" s="21">
        <f t="shared" si="156"/>
        <v>0</v>
      </c>
      <c r="M468" s="22">
        <f t="shared" si="150"/>
        <v>0</v>
      </c>
      <c r="N468" s="98"/>
      <c r="O468" s="101" t="str">
        <f t="shared" ca="1" si="151"/>
        <v/>
      </c>
      <c r="P468" s="41">
        <f t="shared" si="149"/>
        <v>0</v>
      </c>
      <c r="Q468" s="41">
        <f>IF(MONTH(G469)-MONTH(G468)&lt;&gt;0,SUBTOTAL(109,$P$14:$P$3665)," ")</f>
        <v>0</v>
      </c>
      <c r="R468" s="108">
        <f t="shared" ca="1" si="157"/>
        <v>0</v>
      </c>
      <c r="S468" s="25">
        <f t="shared" ca="1" si="158"/>
        <v>0</v>
      </c>
      <c r="T468" s="108">
        <f t="shared" ca="1" si="159"/>
        <v>0</v>
      </c>
      <c r="U468" s="163">
        <f t="shared" ca="1" si="160"/>
        <v>0</v>
      </c>
      <c r="V468" s="25">
        <f t="shared" ca="1" si="161"/>
        <v>0</v>
      </c>
      <c r="W468" s="25">
        <f t="shared" ca="1" si="162"/>
        <v>0</v>
      </c>
      <c r="X468" s="108">
        <f t="shared" ca="1" si="163"/>
        <v>0</v>
      </c>
      <c r="Y468" s="108">
        <f t="shared" ca="1" si="164"/>
        <v>0</v>
      </c>
      <c r="Z468" s="108">
        <f t="shared" ca="1" si="165"/>
        <v>0</v>
      </c>
      <c r="AA468" s="108">
        <f t="shared" ca="1" si="166"/>
        <v>0</v>
      </c>
      <c r="AB468" s="108">
        <f t="shared" ca="1" si="167"/>
        <v>0</v>
      </c>
      <c r="AC468" s="25">
        <f t="shared" ca="1" si="168"/>
        <v>0</v>
      </c>
    </row>
    <row r="469" spans="1:29" ht="14.1" hidden="1" customHeight="1" thickBot="1" x14ac:dyDescent="0.25">
      <c r="A469" s="3">
        <f t="shared" si="152"/>
        <v>2022</v>
      </c>
      <c r="B469" s="3" t="str">
        <f t="shared" si="169"/>
        <v>04 duben</v>
      </c>
      <c r="C469" s="4" t="str">
        <f t="shared" si="153"/>
        <v>duben</v>
      </c>
      <c r="D469" s="10">
        <f t="shared" ca="1" si="154"/>
        <v>1</v>
      </c>
      <c r="E469" s="10" t="str">
        <f t="shared" si="155"/>
        <v>pátek</v>
      </c>
      <c r="F469" s="42" t="str">
        <f ca="1">IF(COUNTIF(List1!$U$4:$AF$16,$G469),"Svátek",TEXT($G469,"dddd"))</f>
        <v>Svátek</v>
      </c>
      <c r="G469" s="19">
        <v>44652</v>
      </c>
      <c r="H469" s="49"/>
      <c r="I469" s="50"/>
      <c r="J469" s="49"/>
      <c r="K469" s="50"/>
      <c r="L469" s="21">
        <f t="shared" si="156"/>
        <v>0</v>
      </c>
      <c r="M469" s="22">
        <f t="shared" si="150"/>
        <v>0</v>
      </c>
      <c r="N469" s="98"/>
      <c r="O469" s="101" t="str">
        <f t="shared" ca="1" si="151"/>
        <v>Svátek</v>
      </c>
      <c r="P469" s="41" t="str">
        <f t="shared" si="149"/>
        <v xml:space="preserve"> </v>
      </c>
      <c r="Q469" s="41" t="str">
        <f>IF(MONTH(G470)-MONTH(G469)&lt;&gt;0,SUBTOTAL(109,$P$14:$P$3665)," ")</f>
        <v xml:space="preserve"> </v>
      </c>
      <c r="R469" s="108">
        <f t="shared" ca="1" si="157"/>
        <v>0</v>
      </c>
      <c r="S469" s="25">
        <f t="shared" ca="1" si="158"/>
        <v>1</v>
      </c>
      <c r="T469" s="108">
        <f t="shared" ca="1" si="159"/>
        <v>0</v>
      </c>
      <c r="U469" s="163">
        <f t="shared" ca="1" si="160"/>
        <v>0</v>
      </c>
      <c r="V469" s="25">
        <f t="shared" ca="1" si="161"/>
        <v>0</v>
      </c>
      <c r="W469" s="25">
        <f t="shared" ca="1" si="162"/>
        <v>0</v>
      </c>
      <c r="X469" s="108">
        <f t="shared" ca="1" si="163"/>
        <v>0</v>
      </c>
      <c r="Y469" s="108">
        <f t="shared" ca="1" si="164"/>
        <v>0</v>
      </c>
      <c r="Z469" s="108">
        <f t="shared" ca="1" si="165"/>
        <v>0</v>
      </c>
      <c r="AA469" s="108">
        <f t="shared" ca="1" si="166"/>
        <v>0</v>
      </c>
      <c r="AB469" s="108">
        <f t="shared" ca="1" si="167"/>
        <v>0</v>
      </c>
      <c r="AC469" s="25">
        <f t="shared" ca="1" si="168"/>
        <v>1</v>
      </c>
    </row>
    <row r="470" spans="1:29" ht="14.1" hidden="1" customHeight="1" thickBot="1" x14ac:dyDescent="0.25">
      <c r="A470" s="3">
        <f t="shared" si="152"/>
        <v>2022</v>
      </c>
      <c r="B470" s="3" t="str">
        <f t="shared" si="169"/>
        <v>04 duben</v>
      </c>
      <c r="C470" s="4" t="str">
        <f t="shared" si="153"/>
        <v>duben</v>
      </c>
      <c r="D470" s="10">
        <f t="shared" ca="1" si="154"/>
        <v>0</v>
      </c>
      <c r="E470" s="10" t="str">
        <f t="shared" si="155"/>
        <v>sobota</v>
      </c>
      <c r="F470" s="42" t="str">
        <f ca="1">IF(COUNTIF(List1!$U$4:$AF$16,$G470),"Svátek",TEXT($G470,"dddd"))</f>
        <v>sobota</v>
      </c>
      <c r="G470" s="19">
        <v>44653</v>
      </c>
      <c r="H470" s="49"/>
      <c r="I470" s="50"/>
      <c r="J470" s="49"/>
      <c r="K470" s="50"/>
      <c r="L470" s="21">
        <f t="shared" si="156"/>
        <v>0</v>
      </c>
      <c r="M470" s="22">
        <f t="shared" si="150"/>
        <v>0</v>
      </c>
      <c r="N470" s="98"/>
      <c r="O470" s="101" t="str">
        <f t="shared" ca="1" si="151"/>
        <v/>
      </c>
      <c r="P470" s="41" t="str">
        <f t="shared" si="149"/>
        <v xml:space="preserve"> </v>
      </c>
      <c r="Q470" s="41" t="str">
        <f>IF(MONTH(G471)-MONTH(G470)&lt;&gt;0,SUBTOTAL(109,$P$14:$P$3665)," ")</f>
        <v xml:space="preserve"> </v>
      </c>
      <c r="R470" s="108">
        <f t="shared" ca="1" si="157"/>
        <v>0</v>
      </c>
      <c r="S470" s="25">
        <f t="shared" ca="1" si="158"/>
        <v>0</v>
      </c>
      <c r="T470" s="108">
        <f t="shared" ca="1" si="159"/>
        <v>0</v>
      </c>
      <c r="U470" s="163">
        <f t="shared" ca="1" si="160"/>
        <v>0</v>
      </c>
      <c r="V470" s="25">
        <f t="shared" ca="1" si="161"/>
        <v>0</v>
      </c>
      <c r="W470" s="25">
        <f t="shared" ca="1" si="162"/>
        <v>0</v>
      </c>
      <c r="X470" s="108">
        <f t="shared" ca="1" si="163"/>
        <v>0</v>
      </c>
      <c r="Y470" s="108">
        <f t="shared" ca="1" si="164"/>
        <v>0</v>
      </c>
      <c r="Z470" s="108">
        <f t="shared" ca="1" si="165"/>
        <v>0</v>
      </c>
      <c r="AA470" s="108">
        <f t="shared" ca="1" si="166"/>
        <v>0</v>
      </c>
      <c r="AB470" s="108">
        <f t="shared" ca="1" si="167"/>
        <v>0</v>
      </c>
      <c r="AC470" s="25">
        <f t="shared" ca="1" si="168"/>
        <v>0</v>
      </c>
    </row>
    <row r="471" spans="1:29" ht="14.1" hidden="1" customHeight="1" thickBot="1" x14ac:dyDescent="0.25">
      <c r="A471" s="3">
        <f t="shared" si="152"/>
        <v>2022</v>
      </c>
      <c r="B471" s="3" t="str">
        <f t="shared" si="169"/>
        <v>04 duben</v>
      </c>
      <c r="C471" s="4" t="str">
        <f t="shared" si="153"/>
        <v>duben</v>
      </c>
      <c r="D471" s="10">
        <f t="shared" ca="1" si="154"/>
        <v>0</v>
      </c>
      <c r="E471" s="10" t="str">
        <f t="shared" si="155"/>
        <v>neděle</v>
      </c>
      <c r="F471" s="42" t="str">
        <f ca="1">IF(COUNTIF(List1!$U$4:$AF$16,$G471),"Svátek",TEXT($G471,"dddd"))</f>
        <v>neděle</v>
      </c>
      <c r="G471" s="19">
        <v>44654</v>
      </c>
      <c r="H471" s="49"/>
      <c r="I471" s="50"/>
      <c r="J471" s="49"/>
      <c r="K471" s="50"/>
      <c r="L471" s="21">
        <f t="shared" si="156"/>
        <v>0</v>
      </c>
      <c r="M471" s="22">
        <f t="shared" si="150"/>
        <v>0</v>
      </c>
      <c r="N471" s="98"/>
      <c r="O471" s="101" t="str">
        <f t="shared" ca="1" si="151"/>
        <v/>
      </c>
      <c r="P471" s="41">
        <f t="shared" si="149"/>
        <v>0</v>
      </c>
      <c r="Q471" s="41" t="str">
        <f>IF(MONTH(G472)-MONTH(G471)&lt;&gt;0,SUBTOTAL(109,$P$14:$P$3665)," ")</f>
        <v xml:space="preserve"> </v>
      </c>
      <c r="R471" s="108">
        <f t="shared" ca="1" si="157"/>
        <v>0</v>
      </c>
      <c r="S471" s="25">
        <f t="shared" ca="1" si="158"/>
        <v>0</v>
      </c>
      <c r="T471" s="108">
        <f t="shared" ca="1" si="159"/>
        <v>0</v>
      </c>
      <c r="U471" s="163">
        <f t="shared" ca="1" si="160"/>
        <v>0</v>
      </c>
      <c r="V471" s="25">
        <f t="shared" ca="1" si="161"/>
        <v>0</v>
      </c>
      <c r="W471" s="25">
        <f t="shared" ca="1" si="162"/>
        <v>0</v>
      </c>
      <c r="X471" s="108">
        <f t="shared" ca="1" si="163"/>
        <v>0</v>
      </c>
      <c r="Y471" s="108">
        <f t="shared" ca="1" si="164"/>
        <v>0</v>
      </c>
      <c r="Z471" s="108">
        <f t="shared" ca="1" si="165"/>
        <v>0</v>
      </c>
      <c r="AA471" s="108">
        <f t="shared" ca="1" si="166"/>
        <v>0</v>
      </c>
      <c r="AB471" s="108">
        <f t="shared" ca="1" si="167"/>
        <v>0</v>
      </c>
      <c r="AC471" s="25">
        <f t="shared" ca="1" si="168"/>
        <v>0</v>
      </c>
    </row>
    <row r="472" spans="1:29" ht="14.1" hidden="1" customHeight="1" thickBot="1" x14ac:dyDescent="0.25">
      <c r="A472" s="3">
        <f t="shared" si="152"/>
        <v>2022</v>
      </c>
      <c r="B472" s="3" t="str">
        <f t="shared" si="169"/>
        <v>04 duben</v>
      </c>
      <c r="C472" s="4" t="str">
        <f t="shared" si="153"/>
        <v>duben</v>
      </c>
      <c r="D472" s="10">
        <f t="shared" ca="1" si="154"/>
        <v>1</v>
      </c>
      <c r="E472" s="10" t="str">
        <f t="shared" si="155"/>
        <v>pondělí</v>
      </c>
      <c r="F472" s="42" t="str">
        <f ca="1">IF(COUNTIF(List1!$U$4:$AF$16,$G472),"Svátek",TEXT($G472,"dddd"))</f>
        <v>Svátek</v>
      </c>
      <c r="G472" s="19">
        <v>44655</v>
      </c>
      <c r="H472" s="49"/>
      <c r="I472" s="50"/>
      <c r="J472" s="49"/>
      <c r="K472" s="50"/>
      <c r="L472" s="21">
        <f t="shared" si="156"/>
        <v>0</v>
      </c>
      <c r="M472" s="22">
        <f t="shared" si="150"/>
        <v>0</v>
      </c>
      <c r="N472" s="98"/>
      <c r="O472" s="101" t="str">
        <f t="shared" ca="1" si="151"/>
        <v>Svátek</v>
      </c>
      <c r="P472" s="41" t="str">
        <f t="shared" si="149"/>
        <v xml:space="preserve"> </v>
      </c>
      <c r="Q472" s="41" t="str">
        <f>IF(MONTH(G473)-MONTH(G472)&lt;&gt;0,SUBTOTAL(109,$P$14:$P$3665)," ")</f>
        <v xml:space="preserve"> </v>
      </c>
      <c r="R472" s="108">
        <f t="shared" ca="1" si="157"/>
        <v>0</v>
      </c>
      <c r="S472" s="25">
        <f t="shared" ca="1" si="158"/>
        <v>1</v>
      </c>
      <c r="T472" s="108">
        <f t="shared" ca="1" si="159"/>
        <v>0</v>
      </c>
      <c r="U472" s="163">
        <f t="shared" ca="1" si="160"/>
        <v>0</v>
      </c>
      <c r="V472" s="25">
        <f t="shared" ca="1" si="161"/>
        <v>0</v>
      </c>
      <c r="W472" s="25">
        <f t="shared" ca="1" si="162"/>
        <v>0</v>
      </c>
      <c r="X472" s="108">
        <f t="shared" ca="1" si="163"/>
        <v>0</v>
      </c>
      <c r="Y472" s="108">
        <f t="shared" ca="1" si="164"/>
        <v>0</v>
      </c>
      <c r="Z472" s="108">
        <f t="shared" ca="1" si="165"/>
        <v>0</v>
      </c>
      <c r="AA472" s="108">
        <f t="shared" ca="1" si="166"/>
        <v>0</v>
      </c>
      <c r="AB472" s="108">
        <f t="shared" ca="1" si="167"/>
        <v>0</v>
      </c>
      <c r="AC472" s="25">
        <f t="shared" ca="1" si="168"/>
        <v>1</v>
      </c>
    </row>
    <row r="473" spans="1:29" ht="14.1" hidden="1" customHeight="1" thickBot="1" x14ac:dyDescent="0.25">
      <c r="A473" s="3">
        <f t="shared" si="152"/>
        <v>2022</v>
      </c>
      <c r="B473" s="3" t="str">
        <f t="shared" si="169"/>
        <v>04 duben</v>
      </c>
      <c r="C473" s="4" t="str">
        <f t="shared" si="153"/>
        <v>duben</v>
      </c>
      <c r="D473" s="10">
        <f t="shared" ca="1" si="154"/>
        <v>0</v>
      </c>
      <c r="E473" s="10" t="str">
        <f t="shared" si="155"/>
        <v>úterý</v>
      </c>
      <c r="F473" s="42" t="str">
        <f ca="1">IF(COUNTIF(List1!$U$4:$AF$16,$G473),"Svátek",TEXT($G473,"dddd"))</f>
        <v>úterý</v>
      </c>
      <c r="G473" s="19">
        <v>44656</v>
      </c>
      <c r="H473" s="49"/>
      <c r="I473" s="50"/>
      <c r="J473" s="49"/>
      <c r="K473" s="50"/>
      <c r="L473" s="21">
        <f t="shared" si="156"/>
        <v>0</v>
      </c>
      <c r="M473" s="22">
        <f t="shared" si="150"/>
        <v>0</v>
      </c>
      <c r="N473" s="98"/>
      <c r="O473" s="101" t="str">
        <f t="shared" ca="1" si="151"/>
        <v/>
      </c>
      <c r="P473" s="41" t="str">
        <f t="shared" si="149"/>
        <v xml:space="preserve"> </v>
      </c>
      <c r="Q473" s="41" t="str">
        <f>IF(MONTH(G474)-MONTH(G473)&lt;&gt;0,SUBTOTAL(109,$P$14:$P$3665)," ")</f>
        <v xml:space="preserve"> </v>
      </c>
      <c r="R473" s="108">
        <f t="shared" ca="1" si="157"/>
        <v>0</v>
      </c>
      <c r="S473" s="25">
        <f t="shared" ca="1" si="158"/>
        <v>0</v>
      </c>
      <c r="T473" s="108">
        <f t="shared" ca="1" si="159"/>
        <v>0</v>
      </c>
      <c r="U473" s="163">
        <f t="shared" ca="1" si="160"/>
        <v>0</v>
      </c>
      <c r="V473" s="25">
        <f t="shared" ca="1" si="161"/>
        <v>0</v>
      </c>
      <c r="W473" s="25">
        <f t="shared" ca="1" si="162"/>
        <v>0</v>
      </c>
      <c r="X473" s="108">
        <f t="shared" ca="1" si="163"/>
        <v>0</v>
      </c>
      <c r="Y473" s="108">
        <f t="shared" ca="1" si="164"/>
        <v>0</v>
      </c>
      <c r="Z473" s="108">
        <f t="shared" ca="1" si="165"/>
        <v>0</v>
      </c>
      <c r="AA473" s="108">
        <f t="shared" ca="1" si="166"/>
        <v>0</v>
      </c>
      <c r="AB473" s="108">
        <f t="shared" ca="1" si="167"/>
        <v>0</v>
      </c>
      <c r="AC473" s="25">
        <f t="shared" ca="1" si="168"/>
        <v>0</v>
      </c>
    </row>
    <row r="474" spans="1:29" ht="14.1" hidden="1" customHeight="1" thickBot="1" x14ac:dyDescent="0.25">
      <c r="A474" s="3">
        <f t="shared" si="152"/>
        <v>2022</v>
      </c>
      <c r="B474" s="3" t="str">
        <f t="shared" si="169"/>
        <v>04 duben</v>
      </c>
      <c r="C474" s="4" t="str">
        <f t="shared" si="153"/>
        <v>duben</v>
      </c>
      <c r="D474" s="10">
        <f t="shared" ca="1" si="154"/>
        <v>0</v>
      </c>
      <c r="E474" s="10" t="str">
        <f t="shared" si="155"/>
        <v>středa</v>
      </c>
      <c r="F474" s="42" t="str">
        <f ca="1">IF(COUNTIF(List1!$U$4:$AF$16,$G474),"Svátek",TEXT($G474,"dddd"))</f>
        <v>středa</v>
      </c>
      <c r="G474" s="19">
        <v>44657</v>
      </c>
      <c r="H474" s="49"/>
      <c r="I474" s="50"/>
      <c r="J474" s="49"/>
      <c r="K474" s="50"/>
      <c r="L474" s="21">
        <f t="shared" si="156"/>
        <v>0</v>
      </c>
      <c r="M474" s="22">
        <f t="shared" si="150"/>
        <v>0</v>
      </c>
      <c r="N474" s="98"/>
      <c r="O474" s="101" t="str">
        <f t="shared" ca="1" si="151"/>
        <v/>
      </c>
      <c r="P474" s="41" t="str">
        <f t="shared" si="149"/>
        <v xml:space="preserve"> </v>
      </c>
      <c r="Q474" s="41" t="str">
        <f>IF(MONTH(G475)-MONTH(G474)&lt;&gt;0,SUBTOTAL(109,$P$14:$P$3665)," ")</f>
        <v xml:space="preserve"> </v>
      </c>
      <c r="R474" s="108">
        <f t="shared" ca="1" si="157"/>
        <v>0</v>
      </c>
      <c r="S474" s="25">
        <f t="shared" ca="1" si="158"/>
        <v>0</v>
      </c>
      <c r="T474" s="108">
        <f t="shared" ca="1" si="159"/>
        <v>0</v>
      </c>
      <c r="U474" s="163">
        <f t="shared" ca="1" si="160"/>
        <v>0</v>
      </c>
      <c r="V474" s="25">
        <f t="shared" ca="1" si="161"/>
        <v>0</v>
      </c>
      <c r="W474" s="25">
        <f t="shared" ca="1" si="162"/>
        <v>0</v>
      </c>
      <c r="X474" s="108">
        <f t="shared" ca="1" si="163"/>
        <v>0</v>
      </c>
      <c r="Y474" s="108">
        <f t="shared" ca="1" si="164"/>
        <v>0</v>
      </c>
      <c r="Z474" s="108">
        <f t="shared" ca="1" si="165"/>
        <v>0</v>
      </c>
      <c r="AA474" s="108">
        <f t="shared" ca="1" si="166"/>
        <v>0</v>
      </c>
      <c r="AB474" s="108">
        <f t="shared" ca="1" si="167"/>
        <v>0</v>
      </c>
      <c r="AC474" s="25">
        <f t="shared" ca="1" si="168"/>
        <v>0</v>
      </c>
    </row>
    <row r="475" spans="1:29" ht="14.1" hidden="1" customHeight="1" thickBot="1" x14ac:dyDescent="0.25">
      <c r="A475" s="3">
        <f t="shared" si="152"/>
        <v>2022</v>
      </c>
      <c r="B475" s="3" t="str">
        <f t="shared" si="169"/>
        <v>04 duben</v>
      </c>
      <c r="C475" s="4" t="str">
        <f t="shared" si="153"/>
        <v>duben</v>
      </c>
      <c r="D475" s="10">
        <f t="shared" ca="1" si="154"/>
        <v>0</v>
      </c>
      <c r="E475" s="10" t="str">
        <f t="shared" si="155"/>
        <v>čtvrtek</v>
      </c>
      <c r="F475" s="42" t="str">
        <f ca="1">IF(COUNTIF(List1!$U$4:$AF$16,$G475),"Svátek",TEXT($G475,"dddd"))</f>
        <v>čtvrtek</v>
      </c>
      <c r="G475" s="19">
        <v>44658</v>
      </c>
      <c r="H475" s="49"/>
      <c r="I475" s="50"/>
      <c r="J475" s="49"/>
      <c r="K475" s="50"/>
      <c r="L475" s="21">
        <f t="shared" si="156"/>
        <v>0</v>
      </c>
      <c r="M475" s="22">
        <f t="shared" si="150"/>
        <v>0</v>
      </c>
      <c r="N475" s="98"/>
      <c r="O475" s="101" t="str">
        <f t="shared" ca="1" si="151"/>
        <v/>
      </c>
      <c r="P475" s="41" t="str">
        <f t="shared" ref="P475:P538" si="170">IF(OR(TEXT($G475,"dddd")="neděle",TEXT($G566,"dddd")="Sunday"),IF(DAY(G475)&gt;=7,SUM(L469:L475),IF(DAY(G475)=6,SUM(L470:L475),IF(DAY(G475)=5,SUM(L471:L475),IF(DAY(G475)=4,SUM(L472:L475),IF(DAY(G475)=3,SUM(L473:L475),IF(DAY(G475)=2,SUM(L474:L475),IF(DAY(G475)=1,SUM(L475:L475)," "))))))),IF(MONTH(G476)-MONTH(G475)&lt;&gt;0,IF(TEXT($G475,"dddd")="sobota",SUM(L470:L475),IF(TEXT($G475,"dddd")="pátek",SUM(L471:L475),IF(TEXT($G475,"dddd")="čtvrtek",SUM(L472:L475),IF(TEXT($G475,"dddd")="středa",SUM(L473:L475),IF(TEXT($G475,"dddd")="úterý",SUM(L474:L475),IF(TEXT($G475,"dddd")="pondělí",SUM(L475)," "))))))," "))</f>
        <v xml:space="preserve"> </v>
      </c>
      <c r="Q475" s="41" t="str">
        <f>IF(MONTH(G476)-MONTH(G475)&lt;&gt;0,SUBTOTAL(109,$P$14:$P$3665)," ")</f>
        <v xml:space="preserve"> </v>
      </c>
      <c r="R475" s="108">
        <f t="shared" ca="1" si="157"/>
        <v>0</v>
      </c>
      <c r="S475" s="25">
        <f t="shared" ca="1" si="158"/>
        <v>0</v>
      </c>
      <c r="T475" s="108">
        <f t="shared" ca="1" si="159"/>
        <v>0</v>
      </c>
      <c r="U475" s="163">
        <f t="shared" ca="1" si="160"/>
        <v>0</v>
      </c>
      <c r="V475" s="25">
        <f t="shared" ca="1" si="161"/>
        <v>0</v>
      </c>
      <c r="W475" s="25">
        <f t="shared" ca="1" si="162"/>
        <v>0</v>
      </c>
      <c r="X475" s="108">
        <f t="shared" ca="1" si="163"/>
        <v>0</v>
      </c>
      <c r="Y475" s="108">
        <f t="shared" ca="1" si="164"/>
        <v>0</v>
      </c>
      <c r="Z475" s="108">
        <f t="shared" ca="1" si="165"/>
        <v>0</v>
      </c>
      <c r="AA475" s="108">
        <f t="shared" ca="1" si="166"/>
        <v>0</v>
      </c>
      <c r="AB475" s="108">
        <f t="shared" ca="1" si="167"/>
        <v>0</v>
      </c>
      <c r="AC475" s="25">
        <f t="shared" ca="1" si="168"/>
        <v>0</v>
      </c>
    </row>
    <row r="476" spans="1:29" ht="14.1" hidden="1" customHeight="1" thickBot="1" x14ac:dyDescent="0.25">
      <c r="A476" s="3">
        <f t="shared" si="152"/>
        <v>2022</v>
      </c>
      <c r="B476" s="3" t="str">
        <f t="shared" si="169"/>
        <v>04 duben</v>
      </c>
      <c r="C476" s="4" t="str">
        <f t="shared" si="153"/>
        <v>duben</v>
      </c>
      <c r="D476" s="10">
        <f t="shared" ca="1" si="154"/>
        <v>0</v>
      </c>
      <c r="E476" s="10" t="str">
        <f t="shared" si="155"/>
        <v>pátek</v>
      </c>
      <c r="F476" s="42" t="str">
        <f ca="1">IF(COUNTIF(List1!$U$4:$AF$16,$G476),"Svátek",TEXT($G476,"dddd"))</f>
        <v>pátek</v>
      </c>
      <c r="G476" s="19">
        <v>44659</v>
      </c>
      <c r="H476" s="49"/>
      <c r="I476" s="50"/>
      <c r="J476" s="49"/>
      <c r="K476" s="50"/>
      <c r="L476" s="21">
        <f t="shared" si="156"/>
        <v>0</v>
      </c>
      <c r="M476" s="22">
        <f t="shared" si="150"/>
        <v>0</v>
      </c>
      <c r="N476" s="98"/>
      <c r="O476" s="101" t="str">
        <f t="shared" ca="1" si="151"/>
        <v/>
      </c>
      <c r="P476" s="41" t="str">
        <f t="shared" si="170"/>
        <v xml:space="preserve"> </v>
      </c>
      <c r="Q476" s="41" t="str">
        <f>IF(MONTH(G477)-MONTH(G476)&lt;&gt;0,SUBTOTAL(109,$P$14:$P$3665)," ")</f>
        <v xml:space="preserve"> </v>
      </c>
      <c r="R476" s="108">
        <f t="shared" ca="1" si="157"/>
        <v>0</v>
      </c>
      <c r="S476" s="25">
        <f t="shared" ca="1" si="158"/>
        <v>0</v>
      </c>
      <c r="T476" s="108">
        <f t="shared" ca="1" si="159"/>
        <v>0</v>
      </c>
      <c r="U476" s="163">
        <f t="shared" ca="1" si="160"/>
        <v>0</v>
      </c>
      <c r="V476" s="25">
        <f t="shared" ca="1" si="161"/>
        <v>0</v>
      </c>
      <c r="W476" s="25">
        <f t="shared" ca="1" si="162"/>
        <v>0</v>
      </c>
      <c r="X476" s="108">
        <f t="shared" ca="1" si="163"/>
        <v>0</v>
      </c>
      <c r="Y476" s="108">
        <f t="shared" ca="1" si="164"/>
        <v>0</v>
      </c>
      <c r="Z476" s="108">
        <f t="shared" ca="1" si="165"/>
        <v>0</v>
      </c>
      <c r="AA476" s="108">
        <f t="shared" ca="1" si="166"/>
        <v>0</v>
      </c>
      <c r="AB476" s="108">
        <f t="shared" ca="1" si="167"/>
        <v>0</v>
      </c>
      <c r="AC476" s="25">
        <f t="shared" ca="1" si="168"/>
        <v>0</v>
      </c>
    </row>
    <row r="477" spans="1:29" ht="14.1" hidden="1" customHeight="1" thickBot="1" x14ac:dyDescent="0.25">
      <c r="A477" s="3">
        <f t="shared" si="152"/>
        <v>2022</v>
      </c>
      <c r="B477" s="3" t="str">
        <f t="shared" si="169"/>
        <v>04 duben</v>
      </c>
      <c r="C477" s="4" t="str">
        <f t="shared" si="153"/>
        <v>duben</v>
      </c>
      <c r="D477" s="10">
        <f t="shared" ca="1" si="154"/>
        <v>0</v>
      </c>
      <c r="E477" s="10" t="str">
        <f t="shared" si="155"/>
        <v>sobota</v>
      </c>
      <c r="F477" s="42" t="str">
        <f ca="1">IF(COUNTIF(List1!$U$4:$AF$16,$G477),"Svátek",TEXT($G477,"dddd"))</f>
        <v>sobota</v>
      </c>
      <c r="G477" s="19">
        <v>44660</v>
      </c>
      <c r="H477" s="49"/>
      <c r="I477" s="50"/>
      <c r="J477" s="49"/>
      <c r="K477" s="50"/>
      <c r="L477" s="21">
        <f t="shared" si="156"/>
        <v>0</v>
      </c>
      <c r="M477" s="22">
        <f t="shared" si="150"/>
        <v>0</v>
      </c>
      <c r="N477" s="98"/>
      <c r="O477" s="101" t="str">
        <f t="shared" ca="1" si="151"/>
        <v/>
      </c>
      <c r="P477" s="41" t="str">
        <f t="shared" si="170"/>
        <v xml:space="preserve"> </v>
      </c>
      <c r="Q477" s="41" t="str">
        <f>IF(MONTH(G478)-MONTH(G477)&lt;&gt;0,SUBTOTAL(109,$P$14:$P$3665)," ")</f>
        <v xml:space="preserve"> </v>
      </c>
      <c r="R477" s="108">
        <f t="shared" ca="1" si="157"/>
        <v>0</v>
      </c>
      <c r="S477" s="25">
        <f t="shared" ca="1" si="158"/>
        <v>0</v>
      </c>
      <c r="T477" s="108">
        <f t="shared" ca="1" si="159"/>
        <v>0</v>
      </c>
      <c r="U477" s="163">
        <f t="shared" ca="1" si="160"/>
        <v>0</v>
      </c>
      <c r="V477" s="25">
        <f t="shared" ca="1" si="161"/>
        <v>0</v>
      </c>
      <c r="W477" s="25">
        <f t="shared" ca="1" si="162"/>
        <v>0</v>
      </c>
      <c r="X477" s="108">
        <f t="shared" ca="1" si="163"/>
        <v>0</v>
      </c>
      <c r="Y477" s="108">
        <f t="shared" ca="1" si="164"/>
        <v>0</v>
      </c>
      <c r="Z477" s="108">
        <f t="shared" ca="1" si="165"/>
        <v>0</v>
      </c>
      <c r="AA477" s="108">
        <f t="shared" ca="1" si="166"/>
        <v>0</v>
      </c>
      <c r="AB477" s="108">
        <f t="shared" ca="1" si="167"/>
        <v>0</v>
      </c>
      <c r="AC477" s="25">
        <f t="shared" ca="1" si="168"/>
        <v>0</v>
      </c>
    </row>
    <row r="478" spans="1:29" ht="14.1" hidden="1" customHeight="1" thickBot="1" x14ac:dyDescent="0.25">
      <c r="A478" s="3">
        <f t="shared" si="152"/>
        <v>2022</v>
      </c>
      <c r="B478" s="3" t="str">
        <f t="shared" si="169"/>
        <v>04 duben</v>
      </c>
      <c r="C478" s="4" t="str">
        <f t="shared" si="153"/>
        <v>duben</v>
      </c>
      <c r="D478" s="10">
        <f t="shared" ca="1" si="154"/>
        <v>0</v>
      </c>
      <c r="E478" s="10" t="str">
        <f t="shared" si="155"/>
        <v>neděle</v>
      </c>
      <c r="F478" s="42" t="str">
        <f ca="1">IF(COUNTIF(List1!$U$4:$AF$16,$G478),"Svátek",TEXT($G478,"dddd"))</f>
        <v>neděle</v>
      </c>
      <c r="G478" s="19">
        <v>44661</v>
      </c>
      <c r="H478" s="49"/>
      <c r="I478" s="50"/>
      <c r="J478" s="49"/>
      <c r="K478" s="50"/>
      <c r="L478" s="21">
        <f t="shared" si="156"/>
        <v>0</v>
      </c>
      <c r="M478" s="22">
        <f t="shared" si="150"/>
        <v>0</v>
      </c>
      <c r="N478" s="98"/>
      <c r="O478" s="101" t="str">
        <f t="shared" ca="1" si="151"/>
        <v/>
      </c>
      <c r="P478" s="41">
        <f t="shared" si="170"/>
        <v>0</v>
      </c>
      <c r="Q478" s="41" t="str">
        <f>IF(MONTH(G479)-MONTH(G478)&lt;&gt;0,SUBTOTAL(109,$P$14:$P$3665)," ")</f>
        <v xml:space="preserve"> </v>
      </c>
      <c r="R478" s="108">
        <f t="shared" ca="1" si="157"/>
        <v>0</v>
      </c>
      <c r="S478" s="25">
        <f t="shared" ca="1" si="158"/>
        <v>0</v>
      </c>
      <c r="T478" s="108">
        <f t="shared" ca="1" si="159"/>
        <v>0</v>
      </c>
      <c r="U478" s="163">
        <f t="shared" ca="1" si="160"/>
        <v>0</v>
      </c>
      <c r="V478" s="25">
        <f t="shared" ca="1" si="161"/>
        <v>0</v>
      </c>
      <c r="W478" s="25">
        <f t="shared" ca="1" si="162"/>
        <v>0</v>
      </c>
      <c r="X478" s="108">
        <f t="shared" ca="1" si="163"/>
        <v>0</v>
      </c>
      <c r="Y478" s="108">
        <f t="shared" ca="1" si="164"/>
        <v>0</v>
      </c>
      <c r="Z478" s="108">
        <f t="shared" ca="1" si="165"/>
        <v>0</v>
      </c>
      <c r="AA478" s="108">
        <f t="shared" ca="1" si="166"/>
        <v>0</v>
      </c>
      <c r="AB478" s="108">
        <f t="shared" ca="1" si="167"/>
        <v>0</v>
      </c>
      <c r="AC478" s="25">
        <f t="shared" ca="1" si="168"/>
        <v>0</v>
      </c>
    </row>
    <row r="479" spans="1:29" ht="14.1" hidden="1" customHeight="1" thickBot="1" x14ac:dyDescent="0.25">
      <c r="A479" s="3">
        <f t="shared" si="152"/>
        <v>2022</v>
      </c>
      <c r="B479" s="3" t="str">
        <f t="shared" si="169"/>
        <v>04 duben</v>
      </c>
      <c r="C479" s="4" t="str">
        <f t="shared" si="153"/>
        <v>duben</v>
      </c>
      <c r="D479" s="10">
        <f t="shared" ca="1" si="154"/>
        <v>0</v>
      </c>
      <c r="E479" s="10" t="str">
        <f t="shared" si="155"/>
        <v>pondělí</v>
      </c>
      <c r="F479" s="42" t="str">
        <f ca="1">IF(COUNTIF(List1!$U$4:$AF$16,$G479),"Svátek",TEXT($G479,"dddd"))</f>
        <v>pondělí</v>
      </c>
      <c r="G479" s="19">
        <v>44662</v>
      </c>
      <c r="H479" s="49"/>
      <c r="I479" s="50"/>
      <c r="J479" s="49"/>
      <c r="K479" s="50"/>
      <c r="L479" s="21">
        <f t="shared" si="156"/>
        <v>0</v>
      </c>
      <c r="M479" s="22">
        <f t="shared" si="150"/>
        <v>0</v>
      </c>
      <c r="N479" s="98"/>
      <c r="O479" s="101" t="str">
        <f t="shared" ca="1" si="151"/>
        <v/>
      </c>
      <c r="P479" s="41" t="str">
        <f t="shared" si="170"/>
        <v xml:space="preserve"> </v>
      </c>
      <c r="Q479" s="41" t="str">
        <f>IF(MONTH(G480)-MONTH(G479)&lt;&gt;0,SUBTOTAL(109,$P$14:$P$3665)," ")</f>
        <v xml:space="preserve"> </v>
      </c>
      <c r="R479" s="108">
        <f t="shared" ca="1" si="157"/>
        <v>0</v>
      </c>
      <c r="S479" s="25">
        <f t="shared" ca="1" si="158"/>
        <v>0</v>
      </c>
      <c r="T479" s="108">
        <f t="shared" ca="1" si="159"/>
        <v>0</v>
      </c>
      <c r="U479" s="163">
        <f t="shared" ca="1" si="160"/>
        <v>0</v>
      </c>
      <c r="V479" s="25">
        <f t="shared" ca="1" si="161"/>
        <v>0</v>
      </c>
      <c r="W479" s="25">
        <f t="shared" ca="1" si="162"/>
        <v>0</v>
      </c>
      <c r="X479" s="108">
        <f t="shared" ca="1" si="163"/>
        <v>0</v>
      </c>
      <c r="Y479" s="108">
        <f t="shared" ca="1" si="164"/>
        <v>0</v>
      </c>
      <c r="Z479" s="108">
        <f t="shared" ca="1" si="165"/>
        <v>0</v>
      </c>
      <c r="AA479" s="108">
        <f t="shared" ca="1" si="166"/>
        <v>0</v>
      </c>
      <c r="AB479" s="108">
        <f t="shared" ca="1" si="167"/>
        <v>0</v>
      </c>
      <c r="AC479" s="25">
        <f t="shared" ca="1" si="168"/>
        <v>0</v>
      </c>
    </row>
    <row r="480" spans="1:29" ht="14.1" hidden="1" customHeight="1" thickBot="1" x14ac:dyDescent="0.25">
      <c r="A480" s="3">
        <f t="shared" si="152"/>
        <v>2022</v>
      </c>
      <c r="B480" s="3" t="str">
        <f t="shared" si="169"/>
        <v>04 duben</v>
      </c>
      <c r="C480" s="4" t="str">
        <f t="shared" si="153"/>
        <v>duben</v>
      </c>
      <c r="D480" s="10">
        <f t="shared" ca="1" si="154"/>
        <v>0</v>
      </c>
      <c r="E480" s="10" t="str">
        <f t="shared" si="155"/>
        <v>úterý</v>
      </c>
      <c r="F480" s="42" t="str">
        <f ca="1">IF(COUNTIF(List1!$U$4:$AF$16,$G480),"Svátek",TEXT($G480,"dddd"))</f>
        <v>úterý</v>
      </c>
      <c r="G480" s="19">
        <v>44663</v>
      </c>
      <c r="H480" s="49"/>
      <c r="I480" s="50"/>
      <c r="J480" s="49"/>
      <c r="K480" s="50"/>
      <c r="L480" s="21">
        <f t="shared" si="156"/>
        <v>0</v>
      </c>
      <c r="M480" s="22">
        <f t="shared" si="150"/>
        <v>0</v>
      </c>
      <c r="N480" s="98"/>
      <c r="O480" s="101" t="str">
        <f t="shared" ca="1" si="151"/>
        <v/>
      </c>
      <c r="P480" s="41" t="str">
        <f t="shared" si="170"/>
        <v xml:space="preserve"> </v>
      </c>
      <c r="Q480" s="41" t="str">
        <f>IF(MONTH(G481)-MONTH(G480)&lt;&gt;0,SUBTOTAL(109,$P$14:$P$3665)," ")</f>
        <v xml:space="preserve"> </v>
      </c>
      <c r="R480" s="108">
        <f t="shared" ca="1" si="157"/>
        <v>0</v>
      </c>
      <c r="S480" s="25">
        <f t="shared" ca="1" si="158"/>
        <v>0</v>
      </c>
      <c r="T480" s="108">
        <f t="shared" ca="1" si="159"/>
        <v>0</v>
      </c>
      <c r="U480" s="163">
        <f t="shared" ca="1" si="160"/>
        <v>0</v>
      </c>
      <c r="V480" s="25">
        <f t="shared" ca="1" si="161"/>
        <v>0</v>
      </c>
      <c r="W480" s="25">
        <f t="shared" ca="1" si="162"/>
        <v>0</v>
      </c>
      <c r="X480" s="108">
        <f t="shared" ca="1" si="163"/>
        <v>0</v>
      </c>
      <c r="Y480" s="108">
        <f t="shared" ca="1" si="164"/>
        <v>0</v>
      </c>
      <c r="Z480" s="108">
        <f t="shared" ca="1" si="165"/>
        <v>0</v>
      </c>
      <c r="AA480" s="108">
        <f t="shared" ca="1" si="166"/>
        <v>0</v>
      </c>
      <c r="AB480" s="108">
        <f t="shared" ca="1" si="167"/>
        <v>0</v>
      </c>
      <c r="AC480" s="25">
        <f t="shared" ca="1" si="168"/>
        <v>0</v>
      </c>
    </row>
    <row r="481" spans="1:29" ht="14.1" hidden="1" customHeight="1" thickBot="1" x14ac:dyDescent="0.25">
      <c r="A481" s="3">
        <f t="shared" si="152"/>
        <v>2022</v>
      </c>
      <c r="B481" s="3" t="str">
        <f t="shared" si="169"/>
        <v>04 duben</v>
      </c>
      <c r="C481" s="4" t="str">
        <f t="shared" si="153"/>
        <v>duben</v>
      </c>
      <c r="D481" s="10">
        <f t="shared" ca="1" si="154"/>
        <v>0</v>
      </c>
      <c r="E481" s="10" t="str">
        <f t="shared" si="155"/>
        <v>středa</v>
      </c>
      <c r="F481" s="42" t="str">
        <f ca="1">IF(COUNTIF(List1!$U$4:$AF$16,$G481),"Svátek",TEXT($G481,"dddd"))</f>
        <v>středa</v>
      </c>
      <c r="G481" s="19">
        <v>44664</v>
      </c>
      <c r="H481" s="49"/>
      <c r="I481" s="50"/>
      <c r="J481" s="49"/>
      <c r="K481" s="50"/>
      <c r="L481" s="21">
        <f t="shared" si="156"/>
        <v>0</v>
      </c>
      <c r="M481" s="22">
        <f t="shared" si="150"/>
        <v>0</v>
      </c>
      <c r="N481" s="98"/>
      <c r="O481" s="101" t="str">
        <f t="shared" ca="1" si="151"/>
        <v/>
      </c>
      <c r="P481" s="41" t="str">
        <f t="shared" si="170"/>
        <v xml:space="preserve"> </v>
      </c>
      <c r="Q481" s="41" t="str">
        <f>IF(MONTH(G482)-MONTH(G481)&lt;&gt;0,SUBTOTAL(109,$P$14:$P$3665)," ")</f>
        <v xml:space="preserve"> </v>
      </c>
      <c r="R481" s="108">
        <f t="shared" ca="1" si="157"/>
        <v>0</v>
      </c>
      <c r="S481" s="25">
        <f t="shared" ca="1" si="158"/>
        <v>0</v>
      </c>
      <c r="T481" s="108">
        <f t="shared" ca="1" si="159"/>
        <v>0</v>
      </c>
      <c r="U481" s="163">
        <f t="shared" ca="1" si="160"/>
        <v>0</v>
      </c>
      <c r="V481" s="25">
        <f t="shared" ca="1" si="161"/>
        <v>0</v>
      </c>
      <c r="W481" s="25">
        <f t="shared" ca="1" si="162"/>
        <v>0</v>
      </c>
      <c r="X481" s="108">
        <f t="shared" ca="1" si="163"/>
        <v>0</v>
      </c>
      <c r="Y481" s="108">
        <f t="shared" ca="1" si="164"/>
        <v>0</v>
      </c>
      <c r="Z481" s="108">
        <f t="shared" ca="1" si="165"/>
        <v>0</v>
      </c>
      <c r="AA481" s="108">
        <f t="shared" ca="1" si="166"/>
        <v>0</v>
      </c>
      <c r="AB481" s="108">
        <f t="shared" ca="1" si="167"/>
        <v>0</v>
      </c>
      <c r="AC481" s="25">
        <f t="shared" ca="1" si="168"/>
        <v>0</v>
      </c>
    </row>
    <row r="482" spans="1:29" ht="14.1" hidden="1" customHeight="1" thickBot="1" x14ac:dyDescent="0.25">
      <c r="A482" s="3">
        <f t="shared" si="152"/>
        <v>2022</v>
      </c>
      <c r="B482" s="3" t="str">
        <f t="shared" si="169"/>
        <v>04 duben</v>
      </c>
      <c r="C482" s="4" t="str">
        <f t="shared" si="153"/>
        <v>duben</v>
      </c>
      <c r="D482" s="10">
        <f t="shared" ca="1" si="154"/>
        <v>0</v>
      </c>
      <c r="E482" s="10" t="str">
        <f t="shared" si="155"/>
        <v>čtvrtek</v>
      </c>
      <c r="F482" s="42" t="str">
        <f ca="1">IF(COUNTIF(List1!$U$4:$AF$16,$G482),"Svátek",TEXT($G482,"dddd"))</f>
        <v>čtvrtek</v>
      </c>
      <c r="G482" s="19">
        <v>44665</v>
      </c>
      <c r="H482" s="49"/>
      <c r="I482" s="50"/>
      <c r="J482" s="49"/>
      <c r="K482" s="50"/>
      <c r="L482" s="21">
        <f t="shared" si="156"/>
        <v>0</v>
      </c>
      <c r="M482" s="22">
        <f t="shared" si="150"/>
        <v>0</v>
      </c>
      <c r="N482" s="98"/>
      <c r="O482" s="101" t="str">
        <f t="shared" ca="1" si="151"/>
        <v/>
      </c>
      <c r="P482" s="41" t="str">
        <f t="shared" si="170"/>
        <v xml:space="preserve"> </v>
      </c>
      <c r="Q482" s="41" t="str">
        <f>IF(MONTH(G483)-MONTH(G482)&lt;&gt;0,SUBTOTAL(109,$P$14:$P$3665)," ")</f>
        <v xml:space="preserve"> </v>
      </c>
      <c r="R482" s="108">
        <f t="shared" ca="1" si="157"/>
        <v>0</v>
      </c>
      <c r="S482" s="25">
        <f t="shared" ca="1" si="158"/>
        <v>0</v>
      </c>
      <c r="T482" s="108">
        <f t="shared" ca="1" si="159"/>
        <v>0</v>
      </c>
      <c r="U482" s="163">
        <f t="shared" ca="1" si="160"/>
        <v>0</v>
      </c>
      <c r="V482" s="25">
        <f t="shared" ca="1" si="161"/>
        <v>0</v>
      </c>
      <c r="W482" s="25">
        <f t="shared" ca="1" si="162"/>
        <v>0</v>
      </c>
      <c r="X482" s="108">
        <f t="shared" ca="1" si="163"/>
        <v>0</v>
      </c>
      <c r="Y482" s="108">
        <f t="shared" ca="1" si="164"/>
        <v>0</v>
      </c>
      <c r="Z482" s="108">
        <f t="shared" ca="1" si="165"/>
        <v>0</v>
      </c>
      <c r="AA482" s="108">
        <f t="shared" ca="1" si="166"/>
        <v>0</v>
      </c>
      <c r="AB482" s="108">
        <f t="shared" ca="1" si="167"/>
        <v>0</v>
      </c>
      <c r="AC482" s="25">
        <f t="shared" ca="1" si="168"/>
        <v>0</v>
      </c>
    </row>
    <row r="483" spans="1:29" ht="14.1" hidden="1" customHeight="1" thickBot="1" x14ac:dyDescent="0.25">
      <c r="A483" s="3">
        <f t="shared" si="152"/>
        <v>2022</v>
      </c>
      <c r="B483" s="3" t="str">
        <f t="shared" si="169"/>
        <v>04 duben</v>
      </c>
      <c r="C483" s="4" t="str">
        <f t="shared" si="153"/>
        <v>duben</v>
      </c>
      <c r="D483" s="10">
        <f t="shared" ca="1" si="154"/>
        <v>0</v>
      </c>
      <c r="E483" s="10" t="str">
        <f t="shared" si="155"/>
        <v>pátek</v>
      </c>
      <c r="F483" s="42" t="str">
        <f ca="1">IF(COUNTIF(List1!$U$4:$AF$16,$G483),"Svátek",TEXT($G483,"dddd"))</f>
        <v>pátek</v>
      </c>
      <c r="G483" s="19">
        <v>44666</v>
      </c>
      <c r="H483" s="49"/>
      <c r="I483" s="50"/>
      <c r="J483" s="49"/>
      <c r="K483" s="50"/>
      <c r="L483" s="21">
        <f t="shared" si="156"/>
        <v>0</v>
      </c>
      <c r="M483" s="22">
        <f t="shared" si="150"/>
        <v>0</v>
      </c>
      <c r="N483" s="98"/>
      <c r="O483" s="101" t="str">
        <f t="shared" ca="1" si="151"/>
        <v/>
      </c>
      <c r="P483" s="41" t="str">
        <f t="shared" si="170"/>
        <v xml:space="preserve"> </v>
      </c>
      <c r="Q483" s="41" t="str">
        <f>IF(MONTH(G484)-MONTH(G483)&lt;&gt;0,SUBTOTAL(109,$P$14:$P$3665)," ")</f>
        <v xml:space="preserve"> </v>
      </c>
      <c r="R483" s="108">
        <f t="shared" ca="1" si="157"/>
        <v>0</v>
      </c>
      <c r="S483" s="25">
        <f t="shared" ca="1" si="158"/>
        <v>0</v>
      </c>
      <c r="T483" s="108">
        <f t="shared" ca="1" si="159"/>
        <v>0</v>
      </c>
      <c r="U483" s="163">
        <f t="shared" ca="1" si="160"/>
        <v>0</v>
      </c>
      <c r="V483" s="25">
        <f t="shared" ca="1" si="161"/>
        <v>0</v>
      </c>
      <c r="W483" s="25">
        <f t="shared" ca="1" si="162"/>
        <v>0</v>
      </c>
      <c r="X483" s="108">
        <f t="shared" ca="1" si="163"/>
        <v>0</v>
      </c>
      <c r="Y483" s="108">
        <f t="shared" ca="1" si="164"/>
        <v>0</v>
      </c>
      <c r="Z483" s="108">
        <f t="shared" ca="1" si="165"/>
        <v>0</v>
      </c>
      <c r="AA483" s="108">
        <f t="shared" ca="1" si="166"/>
        <v>0</v>
      </c>
      <c r="AB483" s="108">
        <f t="shared" ca="1" si="167"/>
        <v>0</v>
      </c>
      <c r="AC483" s="25">
        <f t="shared" ca="1" si="168"/>
        <v>0</v>
      </c>
    </row>
    <row r="484" spans="1:29" ht="14.1" hidden="1" customHeight="1" thickBot="1" x14ac:dyDescent="0.25">
      <c r="A484" s="3">
        <f t="shared" si="152"/>
        <v>2022</v>
      </c>
      <c r="B484" s="3" t="str">
        <f t="shared" si="169"/>
        <v>04 duben</v>
      </c>
      <c r="C484" s="4" t="str">
        <f t="shared" si="153"/>
        <v>duben</v>
      </c>
      <c r="D484" s="10">
        <f t="shared" ca="1" si="154"/>
        <v>0</v>
      </c>
      <c r="E484" s="10" t="str">
        <f t="shared" si="155"/>
        <v>sobota</v>
      </c>
      <c r="F484" s="42" t="str">
        <f ca="1">IF(COUNTIF(List1!$U$4:$AF$16,$G484),"Svátek",TEXT($G484,"dddd"))</f>
        <v>sobota</v>
      </c>
      <c r="G484" s="19">
        <v>44667</v>
      </c>
      <c r="H484" s="49"/>
      <c r="I484" s="50"/>
      <c r="J484" s="49"/>
      <c r="K484" s="50"/>
      <c r="L484" s="21">
        <f t="shared" si="156"/>
        <v>0</v>
      </c>
      <c r="M484" s="22">
        <f t="shared" si="150"/>
        <v>0</v>
      </c>
      <c r="N484" s="98"/>
      <c r="O484" s="101" t="str">
        <f t="shared" ca="1" si="151"/>
        <v/>
      </c>
      <c r="P484" s="41" t="str">
        <f t="shared" si="170"/>
        <v xml:space="preserve"> </v>
      </c>
      <c r="Q484" s="41" t="str">
        <f>IF(MONTH(G485)-MONTH(G484)&lt;&gt;0,SUBTOTAL(109,$P$14:$P$3665)," ")</f>
        <v xml:space="preserve"> </v>
      </c>
      <c r="R484" s="108">
        <f t="shared" ca="1" si="157"/>
        <v>0</v>
      </c>
      <c r="S484" s="25">
        <f t="shared" ca="1" si="158"/>
        <v>0</v>
      </c>
      <c r="T484" s="108">
        <f t="shared" ca="1" si="159"/>
        <v>0</v>
      </c>
      <c r="U484" s="163">
        <f t="shared" ca="1" si="160"/>
        <v>0</v>
      </c>
      <c r="V484" s="25">
        <f t="shared" ca="1" si="161"/>
        <v>0</v>
      </c>
      <c r="W484" s="25">
        <f t="shared" ca="1" si="162"/>
        <v>0</v>
      </c>
      <c r="X484" s="108">
        <f t="shared" ca="1" si="163"/>
        <v>0</v>
      </c>
      <c r="Y484" s="108">
        <f t="shared" ca="1" si="164"/>
        <v>0</v>
      </c>
      <c r="Z484" s="108">
        <f t="shared" ca="1" si="165"/>
        <v>0</v>
      </c>
      <c r="AA484" s="108">
        <f t="shared" ca="1" si="166"/>
        <v>0</v>
      </c>
      <c r="AB484" s="108">
        <f t="shared" ca="1" si="167"/>
        <v>0</v>
      </c>
      <c r="AC484" s="25">
        <f t="shared" ca="1" si="168"/>
        <v>0</v>
      </c>
    </row>
    <row r="485" spans="1:29" ht="14.1" hidden="1" customHeight="1" thickBot="1" x14ac:dyDescent="0.25">
      <c r="A485" s="3">
        <f t="shared" si="152"/>
        <v>2022</v>
      </c>
      <c r="B485" s="3" t="str">
        <f t="shared" si="169"/>
        <v>04 duben</v>
      </c>
      <c r="C485" s="4" t="str">
        <f t="shared" si="153"/>
        <v>duben</v>
      </c>
      <c r="D485" s="10">
        <f t="shared" ca="1" si="154"/>
        <v>0</v>
      </c>
      <c r="E485" s="10" t="str">
        <f t="shared" si="155"/>
        <v>neděle</v>
      </c>
      <c r="F485" s="42" t="str">
        <f ca="1">IF(COUNTIF(List1!$U$4:$AF$16,$G485),"Svátek",TEXT($G485,"dddd"))</f>
        <v>neděle</v>
      </c>
      <c r="G485" s="19">
        <v>44668</v>
      </c>
      <c r="H485" s="49"/>
      <c r="I485" s="50"/>
      <c r="J485" s="49"/>
      <c r="K485" s="50"/>
      <c r="L485" s="21">
        <f t="shared" si="156"/>
        <v>0</v>
      </c>
      <c r="M485" s="22">
        <f t="shared" si="150"/>
        <v>0</v>
      </c>
      <c r="N485" s="98"/>
      <c r="O485" s="101" t="str">
        <f t="shared" ca="1" si="151"/>
        <v/>
      </c>
      <c r="P485" s="41">
        <f t="shared" si="170"/>
        <v>0</v>
      </c>
      <c r="Q485" s="41" t="str">
        <f>IF(MONTH(G486)-MONTH(G485)&lt;&gt;0,SUBTOTAL(109,$P$14:$P$3665)," ")</f>
        <v xml:space="preserve"> </v>
      </c>
      <c r="R485" s="108">
        <f t="shared" ca="1" si="157"/>
        <v>0</v>
      </c>
      <c r="S485" s="25">
        <f t="shared" ca="1" si="158"/>
        <v>0</v>
      </c>
      <c r="T485" s="108">
        <f t="shared" ca="1" si="159"/>
        <v>0</v>
      </c>
      <c r="U485" s="163">
        <f t="shared" ca="1" si="160"/>
        <v>0</v>
      </c>
      <c r="V485" s="25">
        <f t="shared" ca="1" si="161"/>
        <v>0</v>
      </c>
      <c r="W485" s="25">
        <f t="shared" ca="1" si="162"/>
        <v>0</v>
      </c>
      <c r="X485" s="108">
        <f t="shared" ca="1" si="163"/>
        <v>0</v>
      </c>
      <c r="Y485" s="108">
        <f t="shared" ca="1" si="164"/>
        <v>0</v>
      </c>
      <c r="Z485" s="108">
        <f t="shared" ca="1" si="165"/>
        <v>0</v>
      </c>
      <c r="AA485" s="108">
        <f t="shared" ca="1" si="166"/>
        <v>0</v>
      </c>
      <c r="AB485" s="108">
        <f t="shared" ca="1" si="167"/>
        <v>0</v>
      </c>
      <c r="AC485" s="25">
        <f t="shared" ca="1" si="168"/>
        <v>0</v>
      </c>
    </row>
    <row r="486" spans="1:29" ht="14.1" hidden="1" customHeight="1" thickBot="1" x14ac:dyDescent="0.25">
      <c r="A486" s="3">
        <f t="shared" si="152"/>
        <v>2022</v>
      </c>
      <c r="B486" s="3" t="str">
        <f t="shared" si="169"/>
        <v>04 duben</v>
      </c>
      <c r="C486" s="4" t="str">
        <f t="shared" si="153"/>
        <v>duben</v>
      </c>
      <c r="D486" s="10">
        <f t="shared" ca="1" si="154"/>
        <v>0</v>
      </c>
      <c r="E486" s="10" t="str">
        <f t="shared" si="155"/>
        <v>pondělí</v>
      </c>
      <c r="F486" s="42" t="str">
        <f ca="1">IF(COUNTIF(List1!$U$4:$AF$16,$G486),"Svátek",TEXT($G486,"dddd"))</f>
        <v>pondělí</v>
      </c>
      <c r="G486" s="19">
        <v>44669</v>
      </c>
      <c r="H486" s="49"/>
      <c r="I486" s="50"/>
      <c r="J486" s="49"/>
      <c r="K486" s="50"/>
      <c r="L486" s="21">
        <f t="shared" si="156"/>
        <v>0</v>
      </c>
      <c r="M486" s="22">
        <f t="shared" ref="M486:M549" si="171">(I486-H486)-(K486-J486)</f>
        <v>0</v>
      </c>
      <c r="N486" s="98"/>
      <c r="O486" s="101" t="str">
        <f t="shared" ref="O486:O549" ca="1" si="172">IF(F486="Svátek","Svátek","")</f>
        <v/>
      </c>
      <c r="P486" s="41" t="str">
        <f t="shared" si="170"/>
        <v xml:space="preserve"> </v>
      </c>
      <c r="Q486" s="41" t="str">
        <f>IF(MONTH(G487)-MONTH(G486)&lt;&gt;0,SUBTOTAL(109,$P$14:$P$3665)," ")</f>
        <v xml:space="preserve"> </v>
      </c>
      <c r="R486" s="108">
        <f t="shared" ca="1" si="157"/>
        <v>0</v>
      </c>
      <c r="S486" s="25">
        <f t="shared" ca="1" si="158"/>
        <v>0</v>
      </c>
      <c r="T486" s="108">
        <f t="shared" ca="1" si="159"/>
        <v>0</v>
      </c>
      <c r="U486" s="163">
        <f t="shared" ca="1" si="160"/>
        <v>0</v>
      </c>
      <c r="V486" s="25">
        <f t="shared" ca="1" si="161"/>
        <v>0</v>
      </c>
      <c r="W486" s="25">
        <f t="shared" ca="1" si="162"/>
        <v>0</v>
      </c>
      <c r="X486" s="108">
        <f t="shared" ca="1" si="163"/>
        <v>0</v>
      </c>
      <c r="Y486" s="108">
        <f t="shared" ca="1" si="164"/>
        <v>0</v>
      </c>
      <c r="Z486" s="108">
        <f t="shared" ca="1" si="165"/>
        <v>0</v>
      </c>
      <c r="AA486" s="108">
        <f t="shared" ca="1" si="166"/>
        <v>0</v>
      </c>
      <c r="AB486" s="108">
        <f t="shared" ca="1" si="167"/>
        <v>0</v>
      </c>
      <c r="AC486" s="25">
        <f t="shared" ca="1" si="168"/>
        <v>0</v>
      </c>
    </row>
    <row r="487" spans="1:29" ht="14.1" hidden="1" customHeight="1" thickBot="1" x14ac:dyDescent="0.25">
      <c r="A487" s="3">
        <f t="shared" ref="A487:A550" si="173">YEAR(G487)</f>
        <v>2022</v>
      </c>
      <c r="B487" s="3" t="str">
        <f t="shared" si="169"/>
        <v>04 duben</v>
      </c>
      <c r="C487" s="4" t="str">
        <f t="shared" ref="C487:C550" si="174">TEXT(G487,"mmmm")</f>
        <v>duben</v>
      </c>
      <c r="D487" s="10">
        <f t="shared" ref="D487:D550" ca="1" si="175">IF(F487="Svátek",1,0)</f>
        <v>0</v>
      </c>
      <c r="E487" s="10" t="str">
        <f t="shared" ref="E487:E550" si="176">TEXT($G487,"dddd")</f>
        <v>úterý</v>
      </c>
      <c r="F487" s="42" t="str">
        <f ca="1">IF(COUNTIF(List1!$U$4:$AF$16,$G487),"Svátek",TEXT($G487,"dddd"))</f>
        <v>úterý</v>
      </c>
      <c r="G487" s="19">
        <v>44670</v>
      </c>
      <c r="H487" s="49"/>
      <c r="I487" s="50"/>
      <c r="J487" s="49"/>
      <c r="K487" s="50"/>
      <c r="L487" s="21">
        <f t="shared" ref="L487:L550" si="177">(I487-H487)-(K487-J487)</f>
        <v>0</v>
      </c>
      <c r="M487" s="22">
        <f t="shared" si="171"/>
        <v>0</v>
      </c>
      <c r="N487" s="98"/>
      <c r="O487" s="101" t="str">
        <f t="shared" ca="1" si="172"/>
        <v/>
      </c>
      <c r="P487" s="41" t="str">
        <f t="shared" si="170"/>
        <v xml:space="preserve"> </v>
      </c>
      <c r="Q487" s="41" t="str">
        <f>IF(MONTH(G488)-MONTH(G487)&lt;&gt;0,SUBTOTAL(109,$P$14:$P$3665)," ")</f>
        <v xml:space="preserve"> </v>
      </c>
      <c r="R487" s="108">
        <f t="shared" ref="R487:R550" ca="1" si="178">IF(AND(IF(O487="PC",1,0),OR((E487="pondělí"),E487="úterý",E487="středa",E487="čtvrtek",E487="pátek")),IF($R$3-L487&gt;0,$R$3-L487,0),0)</f>
        <v>0</v>
      </c>
      <c r="S487" s="25">
        <f t="shared" ref="S487:S550" ca="1" si="179">IF(AND(IF(F487="Svátek",1,0),OR(E487="pondělí",E487="úterý",E487="středa",E487="čtvrtek",E487="pátek"),IF(OR(O487="SC",O487="ŘD",O487="NV",O487="N",O487="OČR",O487="P",O487="O"),FALSE,TRUE)),1,0)</f>
        <v>0</v>
      </c>
      <c r="T487" s="108">
        <f t="shared" ref="T487:T550" ca="1" si="180">IF(AND(IF(O487="PMP",1,0),OR((E487="pondělí"),E487="úterý",E487="středa",E487="čtvrtek",E487="pátek")),IF($R$3-L487&gt;0,$R$3-L487,0),0)</f>
        <v>0</v>
      </c>
      <c r="U487" s="163">
        <f t="shared" ref="U487:U550" ca="1" si="181">IF(AND(IF(O487="1/2D",1,0),OR((E487="pondělí"),E487="úterý",E487="středa",E487="čtvrtek",E487="pátek")),1,0)</f>
        <v>0</v>
      </c>
      <c r="V487" s="25">
        <f t="shared" ref="V487:V550" ca="1" si="182">IF(AND(IF(O487="D",1,0),OR((E487="pondělí"),E487="úterý",E487="středa",E487="čtvrtek",E487="pátek")),1,0)</f>
        <v>0</v>
      </c>
      <c r="W487" s="25">
        <f t="shared" ref="W487:W550" ca="1" si="183">IF(AND(IF(O487="PN",1,0),OR((E487="pondělí"),E487="úterý",E487="středa",E487="čtvrtek",E487="pátek")),1,0)</f>
        <v>0</v>
      </c>
      <c r="X487" s="108">
        <f t="shared" ref="X487:X550" ca="1" si="184">IF(AND(IF(O487="NV",1,0),OR((E487="pondělí"),E487="úterý",E487="středa",E487="čtvrtek",E487="pátek")),IF($R$3-L487&gt;0,$R$3-L487,0),0)</f>
        <v>0</v>
      </c>
      <c r="Y487" s="108">
        <f t="shared" ref="Y487:Y550" ca="1" si="185">IF(AND(IF(O487="OČR",1,0),OR((E487="pondělí"),E487="úterý",E487="středa",E487="čtvrtek",E487="pátek")),IF($R$3-L487&gt;0,$R$3-L487,0),0)</f>
        <v>0</v>
      </c>
      <c r="Z487" s="108">
        <f t="shared" ref="Z487:Z550" ca="1" si="186">IF(AND(IF(O487="P",1,0),OR((E487="pondělí"),E487="úterý",E487="středa",E487="čtvrtek",E487="pátek")),IF($R$3-L487&gt;0,$R$3-L487,0),0)</f>
        <v>0</v>
      </c>
      <c r="AA487" s="108">
        <f t="shared" ref="AA487:AA550" ca="1" si="187">IF(AND(IF(O487="O",1,0),OR((E487="pondělí"),E487="úterý",E487="středa",E487="čtvrtek",E487="pátek")),IF($R$3-L487&gt;0,$R$3-L487,0),0)</f>
        <v>0</v>
      </c>
      <c r="AB487" s="108">
        <f t="shared" ref="AB487:AB550" ca="1" si="188">IF(AND(IF(O487="PZ",1,0),OR((E487="pondělí"),E487="úterý",E487="středa",E487="čtvrtek",E487="pátek")),IF($R$3-L487&gt;0,$R$3-L487,0),0)</f>
        <v>0</v>
      </c>
      <c r="AC487" s="25">
        <f t="shared" ref="AC487:AC550" ca="1" si="189">IF(AND(IF(F487="Svátek",1,0),OR(E487="pondělí",E487="úterý",E487="středa",E487="čtvrtek",E487="pátek")),1,0)</f>
        <v>0</v>
      </c>
    </row>
    <row r="488" spans="1:29" ht="14.1" hidden="1" customHeight="1" thickBot="1" x14ac:dyDescent="0.25">
      <c r="A488" s="3">
        <f t="shared" si="173"/>
        <v>2022</v>
      </c>
      <c r="B488" s="3" t="str">
        <f t="shared" ref="B488:B551" si="190">IF(C488="leden","01 leden",IF(C488="únor","02 únor",IF(C488="březen","03 březen",IF(C488="duben","04 duben",IF(C488="květen","05 květen",IF(C488="červen","06 červen",IF(C488="červenec","07 červenec",IF(C488="srpen","08 srpen",IF(C488="září","09 září",IF(C488="říjen","10 říjen",IF(C488="listopad","11 listopad",IF(C488="prosinec","12 prosinec",0))))))))))))</f>
        <v>04 duben</v>
      </c>
      <c r="C488" s="4" t="str">
        <f t="shared" si="174"/>
        <v>duben</v>
      </c>
      <c r="D488" s="10">
        <f t="shared" ca="1" si="175"/>
        <v>0</v>
      </c>
      <c r="E488" s="10" t="str">
        <f t="shared" si="176"/>
        <v>středa</v>
      </c>
      <c r="F488" s="42" t="str">
        <f ca="1">IF(COUNTIF(List1!$U$4:$AF$16,$G488),"Svátek",TEXT($G488,"dddd"))</f>
        <v>středa</v>
      </c>
      <c r="G488" s="19">
        <v>44671</v>
      </c>
      <c r="H488" s="49"/>
      <c r="I488" s="50"/>
      <c r="J488" s="49"/>
      <c r="K488" s="50"/>
      <c r="L488" s="21">
        <f t="shared" si="177"/>
        <v>0</v>
      </c>
      <c r="M488" s="22">
        <f t="shared" si="171"/>
        <v>0</v>
      </c>
      <c r="N488" s="98"/>
      <c r="O488" s="101" t="str">
        <f t="shared" ca="1" si="172"/>
        <v/>
      </c>
      <c r="P488" s="41" t="str">
        <f t="shared" si="170"/>
        <v xml:space="preserve"> </v>
      </c>
      <c r="Q488" s="41" t="str">
        <f>IF(MONTH(G489)-MONTH(G488)&lt;&gt;0,SUBTOTAL(109,$P$14:$P$3665)," ")</f>
        <v xml:space="preserve"> </v>
      </c>
      <c r="R488" s="108">
        <f t="shared" ca="1" si="178"/>
        <v>0</v>
      </c>
      <c r="S488" s="25">
        <f t="shared" ca="1" si="179"/>
        <v>0</v>
      </c>
      <c r="T488" s="108">
        <f t="shared" ca="1" si="180"/>
        <v>0</v>
      </c>
      <c r="U488" s="163">
        <f t="shared" ca="1" si="181"/>
        <v>0</v>
      </c>
      <c r="V488" s="25">
        <f t="shared" ca="1" si="182"/>
        <v>0</v>
      </c>
      <c r="W488" s="25">
        <f t="shared" ca="1" si="183"/>
        <v>0</v>
      </c>
      <c r="X488" s="108">
        <f t="shared" ca="1" si="184"/>
        <v>0</v>
      </c>
      <c r="Y488" s="108">
        <f t="shared" ca="1" si="185"/>
        <v>0</v>
      </c>
      <c r="Z488" s="108">
        <f t="shared" ca="1" si="186"/>
        <v>0</v>
      </c>
      <c r="AA488" s="108">
        <f t="shared" ca="1" si="187"/>
        <v>0</v>
      </c>
      <c r="AB488" s="108">
        <f t="shared" ca="1" si="188"/>
        <v>0</v>
      </c>
      <c r="AC488" s="25">
        <f t="shared" ca="1" si="189"/>
        <v>0</v>
      </c>
    </row>
    <row r="489" spans="1:29" ht="14.1" hidden="1" customHeight="1" thickBot="1" x14ac:dyDescent="0.25">
      <c r="A489" s="3">
        <f t="shared" si="173"/>
        <v>2022</v>
      </c>
      <c r="B489" s="3" t="str">
        <f t="shared" si="190"/>
        <v>04 duben</v>
      </c>
      <c r="C489" s="4" t="str">
        <f t="shared" si="174"/>
        <v>duben</v>
      </c>
      <c r="D489" s="10">
        <f t="shared" ca="1" si="175"/>
        <v>0</v>
      </c>
      <c r="E489" s="10" t="str">
        <f t="shared" si="176"/>
        <v>čtvrtek</v>
      </c>
      <c r="F489" s="42" t="str">
        <f ca="1">IF(COUNTIF(List1!$U$4:$AF$16,$G489),"Svátek",TEXT($G489,"dddd"))</f>
        <v>čtvrtek</v>
      </c>
      <c r="G489" s="19">
        <v>44672</v>
      </c>
      <c r="H489" s="49"/>
      <c r="I489" s="50"/>
      <c r="J489" s="49"/>
      <c r="K489" s="50"/>
      <c r="L489" s="21">
        <f t="shared" si="177"/>
        <v>0</v>
      </c>
      <c r="M489" s="22">
        <f t="shared" si="171"/>
        <v>0</v>
      </c>
      <c r="N489" s="98"/>
      <c r="O489" s="101" t="str">
        <f t="shared" ca="1" si="172"/>
        <v/>
      </c>
      <c r="P489" s="41" t="str">
        <f t="shared" si="170"/>
        <v xml:space="preserve"> </v>
      </c>
      <c r="Q489" s="41" t="str">
        <f>IF(MONTH(G490)-MONTH(G489)&lt;&gt;0,SUBTOTAL(109,$P$14:$P$3665)," ")</f>
        <v xml:space="preserve"> </v>
      </c>
      <c r="R489" s="108">
        <f t="shared" ca="1" si="178"/>
        <v>0</v>
      </c>
      <c r="S489" s="25">
        <f t="shared" ca="1" si="179"/>
        <v>0</v>
      </c>
      <c r="T489" s="108">
        <f t="shared" ca="1" si="180"/>
        <v>0</v>
      </c>
      <c r="U489" s="163">
        <f t="shared" ca="1" si="181"/>
        <v>0</v>
      </c>
      <c r="V489" s="25">
        <f t="shared" ca="1" si="182"/>
        <v>0</v>
      </c>
      <c r="W489" s="25">
        <f t="shared" ca="1" si="183"/>
        <v>0</v>
      </c>
      <c r="X489" s="108">
        <f t="shared" ca="1" si="184"/>
        <v>0</v>
      </c>
      <c r="Y489" s="108">
        <f t="shared" ca="1" si="185"/>
        <v>0</v>
      </c>
      <c r="Z489" s="108">
        <f t="shared" ca="1" si="186"/>
        <v>0</v>
      </c>
      <c r="AA489" s="108">
        <f t="shared" ca="1" si="187"/>
        <v>0</v>
      </c>
      <c r="AB489" s="108">
        <f t="shared" ca="1" si="188"/>
        <v>0</v>
      </c>
      <c r="AC489" s="25">
        <f t="shared" ca="1" si="189"/>
        <v>0</v>
      </c>
    </row>
    <row r="490" spans="1:29" ht="14.1" hidden="1" customHeight="1" thickBot="1" x14ac:dyDescent="0.25">
      <c r="A490" s="3">
        <f t="shared" si="173"/>
        <v>2022</v>
      </c>
      <c r="B490" s="3" t="str">
        <f t="shared" si="190"/>
        <v>04 duben</v>
      </c>
      <c r="C490" s="4" t="str">
        <f t="shared" si="174"/>
        <v>duben</v>
      </c>
      <c r="D490" s="10">
        <f t="shared" ca="1" si="175"/>
        <v>0</v>
      </c>
      <c r="E490" s="10" t="str">
        <f t="shared" si="176"/>
        <v>pátek</v>
      </c>
      <c r="F490" s="42" t="str">
        <f ca="1">IF(COUNTIF(List1!$U$4:$AF$16,$G490),"Svátek",TEXT($G490,"dddd"))</f>
        <v>pátek</v>
      </c>
      <c r="G490" s="19">
        <v>44673</v>
      </c>
      <c r="H490" s="49"/>
      <c r="I490" s="50"/>
      <c r="J490" s="49"/>
      <c r="K490" s="50"/>
      <c r="L490" s="21">
        <f t="shared" si="177"/>
        <v>0</v>
      </c>
      <c r="M490" s="22">
        <f t="shared" si="171"/>
        <v>0</v>
      </c>
      <c r="N490" s="98"/>
      <c r="O490" s="101" t="str">
        <f t="shared" ca="1" si="172"/>
        <v/>
      </c>
      <c r="P490" s="41" t="str">
        <f t="shared" si="170"/>
        <v xml:space="preserve"> </v>
      </c>
      <c r="Q490" s="41" t="str">
        <f>IF(MONTH(G491)-MONTH(G490)&lt;&gt;0,SUBTOTAL(109,$P$14:$P$3665)," ")</f>
        <v xml:space="preserve"> </v>
      </c>
      <c r="R490" s="108">
        <f t="shared" ca="1" si="178"/>
        <v>0</v>
      </c>
      <c r="S490" s="25">
        <f t="shared" ca="1" si="179"/>
        <v>0</v>
      </c>
      <c r="T490" s="108">
        <f t="shared" ca="1" si="180"/>
        <v>0</v>
      </c>
      <c r="U490" s="163">
        <f t="shared" ca="1" si="181"/>
        <v>0</v>
      </c>
      <c r="V490" s="25">
        <f t="shared" ca="1" si="182"/>
        <v>0</v>
      </c>
      <c r="W490" s="25">
        <f t="shared" ca="1" si="183"/>
        <v>0</v>
      </c>
      <c r="X490" s="108">
        <f t="shared" ca="1" si="184"/>
        <v>0</v>
      </c>
      <c r="Y490" s="108">
        <f t="shared" ca="1" si="185"/>
        <v>0</v>
      </c>
      <c r="Z490" s="108">
        <f t="shared" ca="1" si="186"/>
        <v>0</v>
      </c>
      <c r="AA490" s="108">
        <f t="shared" ca="1" si="187"/>
        <v>0</v>
      </c>
      <c r="AB490" s="108">
        <f t="shared" ca="1" si="188"/>
        <v>0</v>
      </c>
      <c r="AC490" s="25">
        <f t="shared" ca="1" si="189"/>
        <v>0</v>
      </c>
    </row>
    <row r="491" spans="1:29" ht="14.1" hidden="1" customHeight="1" thickBot="1" x14ac:dyDescent="0.25">
      <c r="A491" s="3">
        <f t="shared" si="173"/>
        <v>2022</v>
      </c>
      <c r="B491" s="3" t="str">
        <f t="shared" si="190"/>
        <v>04 duben</v>
      </c>
      <c r="C491" s="4" t="str">
        <f t="shared" si="174"/>
        <v>duben</v>
      </c>
      <c r="D491" s="10">
        <f t="shared" ca="1" si="175"/>
        <v>0</v>
      </c>
      <c r="E491" s="10" t="str">
        <f t="shared" si="176"/>
        <v>sobota</v>
      </c>
      <c r="F491" s="42" t="str">
        <f ca="1">IF(COUNTIF(List1!$U$4:$AF$16,$G491),"Svátek",TEXT($G491,"dddd"))</f>
        <v>sobota</v>
      </c>
      <c r="G491" s="19">
        <v>44674</v>
      </c>
      <c r="H491" s="49"/>
      <c r="I491" s="50"/>
      <c r="J491" s="49"/>
      <c r="K491" s="50"/>
      <c r="L491" s="21">
        <f t="shared" si="177"/>
        <v>0</v>
      </c>
      <c r="M491" s="22">
        <f t="shared" si="171"/>
        <v>0</v>
      </c>
      <c r="N491" s="98"/>
      <c r="O491" s="101" t="str">
        <f t="shared" ca="1" si="172"/>
        <v/>
      </c>
      <c r="P491" s="41" t="str">
        <f t="shared" si="170"/>
        <v xml:space="preserve"> </v>
      </c>
      <c r="Q491" s="41" t="str">
        <f>IF(MONTH(G492)-MONTH(G491)&lt;&gt;0,SUBTOTAL(109,$P$14:$P$3665)," ")</f>
        <v xml:space="preserve"> </v>
      </c>
      <c r="R491" s="108">
        <f t="shared" ca="1" si="178"/>
        <v>0</v>
      </c>
      <c r="S491" s="25">
        <f t="shared" ca="1" si="179"/>
        <v>0</v>
      </c>
      <c r="T491" s="108">
        <f t="shared" ca="1" si="180"/>
        <v>0</v>
      </c>
      <c r="U491" s="163">
        <f t="shared" ca="1" si="181"/>
        <v>0</v>
      </c>
      <c r="V491" s="25">
        <f t="shared" ca="1" si="182"/>
        <v>0</v>
      </c>
      <c r="W491" s="25">
        <f t="shared" ca="1" si="183"/>
        <v>0</v>
      </c>
      <c r="X491" s="108">
        <f t="shared" ca="1" si="184"/>
        <v>0</v>
      </c>
      <c r="Y491" s="108">
        <f t="shared" ca="1" si="185"/>
        <v>0</v>
      </c>
      <c r="Z491" s="108">
        <f t="shared" ca="1" si="186"/>
        <v>0</v>
      </c>
      <c r="AA491" s="108">
        <f t="shared" ca="1" si="187"/>
        <v>0</v>
      </c>
      <c r="AB491" s="108">
        <f t="shared" ca="1" si="188"/>
        <v>0</v>
      </c>
      <c r="AC491" s="25">
        <f t="shared" ca="1" si="189"/>
        <v>0</v>
      </c>
    </row>
    <row r="492" spans="1:29" ht="14.1" hidden="1" customHeight="1" thickBot="1" x14ac:dyDescent="0.25">
      <c r="A492" s="3">
        <f t="shared" si="173"/>
        <v>2022</v>
      </c>
      <c r="B492" s="3" t="str">
        <f t="shared" si="190"/>
        <v>04 duben</v>
      </c>
      <c r="C492" s="4" t="str">
        <f t="shared" si="174"/>
        <v>duben</v>
      </c>
      <c r="D492" s="10">
        <f t="shared" ca="1" si="175"/>
        <v>0</v>
      </c>
      <c r="E492" s="10" t="str">
        <f t="shared" si="176"/>
        <v>neděle</v>
      </c>
      <c r="F492" s="42" t="str">
        <f ca="1">IF(COUNTIF(List1!$U$4:$AF$16,$G492),"Svátek",TEXT($G492,"dddd"))</f>
        <v>neděle</v>
      </c>
      <c r="G492" s="19">
        <v>44675</v>
      </c>
      <c r="H492" s="49"/>
      <c r="I492" s="50"/>
      <c r="J492" s="49"/>
      <c r="K492" s="50"/>
      <c r="L492" s="21">
        <f t="shared" si="177"/>
        <v>0</v>
      </c>
      <c r="M492" s="22">
        <f t="shared" si="171"/>
        <v>0</v>
      </c>
      <c r="N492" s="98"/>
      <c r="O492" s="101" t="str">
        <f t="shared" ca="1" si="172"/>
        <v/>
      </c>
      <c r="P492" s="41">
        <f t="shared" si="170"/>
        <v>0</v>
      </c>
      <c r="Q492" s="41" t="str">
        <f>IF(MONTH(G493)-MONTH(G492)&lt;&gt;0,SUBTOTAL(109,$P$14:$P$3665)," ")</f>
        <v xml:space="preserve"> </v>
      </c>
      <c r="R492" s="108">
        <f t="shared" ca="1" si="178"/>
        <v>0</v>
      </c>
      <c r="S492" s="25">
        <f t="shared" ca="1" si="179"/>
        <v>0</v>
      </c>
      <c r="T492" s="108">
        <f t="shared" ca="1" si="180"/>
        <v>0</v>
      </c>
      <c r="U492" s="163">
        <f t="shared" ca="1" si="181"/>
        <v>0</v>
      </c>
      <c r="V492" s="25">
        <f t="shared" ca="1" si="182"/>
        <v>0</v>
      </c>
      <c r="W492" s="25">
        <f t="shared" ca="1" si="183"/>
        <v>0</v>
      </c>
      <c r="X492" s="108">
        <f t="shared" ca="1" si="184"/>
        <v>0</v>
      </c>
      <c r="Y492" s="108">
        <f t="shared" ca="1" si="185"/>
        <v>0</v>
      </c>
      <c r="Z492" s="108">
        <f t="shared" ca="1" si="186"/>
        <v>0</v>
      </c>
      <c r="AA492" s="108">
        <f t="shared" ca="1" si="187"/>
        <v>0</v>
      </c>
      <c r="AB492" s="108">
        <f t="shared" ca="1" si="188"/>
        <v>0</v>
      </c>
      <c r="AC492" s="25">
        <f t="shared" ca="1" si="189"/>
        <v>0</v>
      </c>
    </row>
    <row r="493" spans="1:29" ht="14.1" hidden="1" customHeight="1" thickBot="1" x14ac:dyDescent="0.25">
      <c r="A493" s="3">
        <f t="shared" si="173"/>
        <v>2022</v>
      </c>
      <c r="B493" s="3" t="str">
        <f t="shared" si="190"/>
        <v>04 duben</v>
      </c>
      <c r="C493" s="4" t="str">
        <f t="shared" si="174"/>
        <v>duben</v>
      </c>
      <c r="D493" s="10">
        <f t="shared" ca="1" si="175"/>
        <v>0</v>
      </c>
      <c r="E493" s="10" t="str">
        <f t="shared" si="176"/>
        <v>pondělí</v>
      </c>
      <c r="F493" s="42" t="str">
        <f ca="1">IF(COUNTIF(List1!$U$4:$AF$16,$G493),"Svátek",TEXT($G493,"dddd"))</f>
        <v>pondělí</v>
      </c>
      <c r="G493" s="19">
        <v>44676</v>
      </c>
      <c r="H493" s="49"/>
      <c r="I493" s="50"/>
      <c r="J493" s="49"/>
      <c r="K493" s="50"/>
      <c r="L493" s="21">
        <f t="shared" si="177"/>
        <v>0</v>
      </c>
      <c r="M493" s="22">
        <f t="shared" si="171"/>
        <v>0</v>
      </c>
      <c r="N493" s="98"/>
      <c r="O493" s="101" t="str">
        <f t="shared" ca="1" si="172"/>
        <v/>
      </c>
      <c r="P493" s="41" t="str">
        <f t="shared" si="170"/>
        <v xml:space="preserve"> </v>
      </c>
      <c r="Q493" s="41" t="str">
        <f>IF(MONTH(G494)-MONTH(G493)&lt;&gt;0,SUBTOTAL(109,$P$14:$P$3665)," ")</f>
        <v xml:space="preserve"> </v>
      </c>
      <c r="R493" s="108">
        <f t="shared" ca="1" si="178"/>
        <v>0</v>
      </c>
      <c r="S493" s="25">
        <f t="shared" ca="1" si="179"/>
        <v>0</v>
      </c>
      <c r="T493" s="108">
        <f t="shared" ca="1" si="180"/>
        <v>0</v>
      </c>
      <c r="U493" s="163">
        <f t="shared" ca="1" si="181"/>
        <v>0</v>
      </c>
      <c r="V493" s="25">
        <f t="shared" ca="1" si="182"/>
        <v>0</v>
      </c>
      <c r="W493" s="25">
        <f t="shared" ca="1" si="183"/>
        <v>0</v>
      </c>
      <c r="X493" s="108">
        <f t="shared" ca="1" si="184"/>
        <v>0</v>
      </c>
      <c r="Y493" s="108">
        <f t="shared" ca="1" si="185"/>
        <v>0</v>
      </c>
      <c r="Z493" s="108">
        <f t="shared" ca="1" si="186"/>
        <v>0</v>
      </c>
      <c r="AA493" s="108">
        <f t="shared" ca="1" si="187"/>
        <v>0</v>
      </c>
      <c r="AB493" s="108">
        <f t="shared" ca="1" si="188"/>
        <v>0</v>
      </c>
      <c r="AC493" s="25">
        <f t="shared" ca="1" si="189"/>
        <v>0</v>
      </c>
    </row>
    <row r="494" spans="1:29" ht="14.1" hidden="1" customHeight="1" thickBot="1" x14ac:dyDescent="0.25">
      <c r="A494" s="3">
        <f t="shared" si="173"/>
        <v>2022</v>
      </c>
      <c r="B494" s="3" t="str">
        <f t="shared" si="190"/>
        <v>04 duben</v>
      </c>
      <c r="C494" s="4" t="str">
        <f t="shared" si="174"/>
        <v>duben</v>
      </c>
      <c r="D494" s="10">
        <f t="shared" ca="1" si="175"/>
        <v>0</v>
      </c>
      <c r="E494" s="10" t="str">
        <f t="shared" si="176"/>
        <v>úterý</v>
      </c>
      <c r="F494" s="42" t="str">
        <f ca="1">IF(COUNTIF(List1!$U$4:$AF$16,$G494),"Svátek",TEXT($G494,"dddd"))</f>
        <v>úterý</v>
      </c>
      <c r="G494" s="19">
        <v>44677</v>
      </c>
      <c r="H494" s="49"/>
      <c r="I494" s="50"/>
      <c r="J494" s="49"/>
      <c r="K494" s="50"/>
      <c r="L494" s="21">
        <f t="shared" si="177"/>
        <v>0</v>
      </c>
      <c r="M494" s="22">
        <f t="shared" si="171"/>
        <v>0</v>
      </c>
      <c r="N494" s="98"/>
      <c r="O494" s="101" t="str">
        <f t="shared" ca="1" si="172"/>
        <v/>
      </c>
      <c r="P494" s="41" t="str">
        <f t="shared" si="170"/>
        <v xml:space="preserve"> </v>
      </c>
      <c r="Q494" s="41" t="str">
        <f>IF(MONTH(G495)-MONTH(G494)&lt;&gt;0,SUBTOTAL(109,$P$14:$P$3665)," ")</f>
        <v xml:space="preserve"> </v>
      </c>
      <c r="R494" s="108">
        <f t="shared" ca="1" si="178"/>
        <v>0</v>
      </c>
      <c r="S494" s="25">
        <f t="shared" ca="1" si="179"/>
        <v>0</v>
      </c>
      <c r="T494" s="108">
        <f t="shared" ca="1" si="180"/>
        <v>0</v>
      </c>
      <c r="U494" s="163">
        <f t="shared" ca="1" si="181"/>
        <v>0</v>
      </c>
      <c r="V494" s="25">
        <f t="shared" ca="1" si="182"/>
        <v>0</v>
      </c>
      <c r="W494" s="25">
        <f t="shared" ca="1" si="183"/>
        <v>0</v>
      </c>
      <c r="X494" s="108">
        <f t="shared" ca="1" si="184"/>
        <v>0</v>
      </c>
      <c r="Y494" s="108">
        <f t="shared" ca="1" si="185"/>
        <v>0</v>
      </c>
      <c r="Z494" s="108">
        <f t="shared" ca="1" si="186"/>
        <v>0</v>
      </c>
      <c r="AA494" s="108">
        <f t="shared" ca="1" si="187"/>
        <v>0</v>
      </c>
      <c r="AB494" s="108">
        <f t="shared" ca="1" si="188"/>
        <v>0</v>
      </c>
      <c r="AC494" s="25">
        <f t="shared" ca="1" si="189"/>
        <v>0</v>
      </c>
    </row>
    <row r="495" spans="1:29" ht="14.1" hidden="1" customHeight="1" thickBot="1" x14ac:dyDescent="0.25">
      <c r="A495" s="3">
        <f t="shared" si="173"/>
        <v>2022</v>
      </c>
      <c r="B495" s="3" t="str">
        <f t="shared" si="190"/>
        <v>04 duben</v>
      </c>
      <c r="C495" s="4" t="str">
        <f t="shared" si="174"/>
        <v>duben</v>
      </c>
      <c r="D495" s="10">
        <f t="shared" ca="1" si="175"/>
        <v>0</v>
      </c>
      <c r="E495" s="10" t="str">
        <f t="shared" si="176"/>
        <v>středa</v>
      </c>
      <c r="F495" s="42" t="str">
        <f ca="1">IF(COUNTIF(List1!$U$4:$AF$16,$G495),"Svátek",TEXT($G495,"dddd"))</f>
        <v>středa</v>
      </c>
      <c r="G495" s="19">
        <v>44678</v>
      </c>
      <c r="H495" s="49"/>
      <c r="I495" s="50"/>
      <c r="J495" s="49"/>
      <c r="K495" s="50"/>
      <c r="L495" s="21">
        <f t="shared" si="177"/>
        <v>0</v>
      </c>
      <c r="M495" s="22">
        <f t="shared" si="171"/>
        <v>0</v>
      </c>
      <c r="N495" s="98"/>
      <c r="O495" s="101" t="str">
        <f t="shared" ca="1" si="172"/>
        <v/>
      </c>
      <c r="P495" s="41" t="str">
        <f t="shared" si="170"/>
        <v xml:space="preserve"> </v>
      </c>
      <c r="Q495" s="41" t="str">
        <f>IF(MONTH(G496)-MONTH(G495)&lt;&gt;0,SUBTOTAL(109,$P$14:$P$3665)," ")</f>
        <v xml:space="preserve"> </v>
      </c>
      <c r="R495" s="108">
        <f t="shared" ca="1" si="178"/>
        <v>0</v>
      </c>
      <c r="S495" s="25">
        <f t="shared" ca="1" si="179"/>
        <v>0</v>
      </c>
      <c r="T495" s="108">
        <f t="shared" ca="1" si="180"/>
        <v>0</v>
      </c>
      <c r="U495" s="163">
        <f t="shared" ca="1" si="181"/>
        <v>0</v>
      </c>
      <c r="V495" s="25">
        <f t="shared" ca="1" si="182"/>
        <v>0</v>
      </c>
      <c r="W495" s="25">
        <f t="shared" ca="1" si="183"/>
        <v>0</v>
      </c>
      <c r="X495" s="108">
        <f t="shared" ca="1" si="184"/>
        <v>0</v>
      </c>
      <c r="Y495" s="108">
        <f t="shared" ca="1" si="185"/>
        <v>0</v>
      </c>
      <c r="Z495" s="108">
        <f t="shared" ca="1" si="186"/>
        <v>0</v>
      </c>
      <c r="AA495" s="108">
        <f t="shared" ca="1" si="187"/>
        <v>0</v>
      </c>
      <c r="AB495" s="108">
        <f t="shared" ca="1" si="188"/>
        <v>0</v>
      </c>
      <c r="AC495" s="25">
        <f t="shared" ca="1" si="189"/>
        <v>0</v>
      </c>
    </row>
    <row r="496" spans="1:29" ht="14.1" hidden="1" customHeight="1" thickBot="1" x14ac:dyDescent="0.25">
      <c r="A496" s="3">
        <f t="shared" si="173"/>
        <v>2022</v>
      </c>
      <c r="B496" s="3" t="str">
        <f t="shared" si="190"/>
        <v>04 duben</v>
      </c>
      <c r="C496" s="4" t="str">
        <f t="shared" si="174"/>
        <v>duben</v>
      </c>
      <c r="D496" s="10">
        <f t="shared" ca="1" si="175"/>
        <v>0</v>
      </c>
      <c r="E496" s="10" t="str">
        <f t="shared" si="176"/>
        <v>čtvrtek</v>
      </c>
      <c r="F496" s="42" t="str">
        <f ca="1">IF(COUNTIF(List1!$U$4:$AF$16,$G496),"Svátek",TEXT($G496,"dddd"))</f>
        <v>čtvrtek</v>
      </c>
      <c r="G496" s="19">
        <v>44679</v>
      </c>
      <c r="H496" s="49"/>
      <c r="I496" s="50"/>
      <c r="J496" s="49"/>
      <c r="K496" s="50"/>
      <c r="L496" s="21">
        <f t="shared" si="177"/>
        <v>0</v>
      </c>
      <c r="M496" s="22">
        <f t="shared" si="171"/>
        <v>0</v>
      </c>
      <c r="N496" s="98"/>
      <c r="O496" s="101" t="str">
        <f t="shared" ca="1" si="172"/>
        <v/>
      </c>
      <c r="P496" s="41" t="str">
        <f t="shared" si="170"/>
        <v xml:space="preserve"> </v>
      </c>
      <c r="Q496" s="41" t="str">
        <f>IF(MONTH(G497)-MONTH(G496)&lt;&gt;0,SUBTOTAL(109,$P$14:$P$3665)," ")</f>
        <v xml:space="preserve"> </v>
      </c>
      <c r="R496" s="108">
        <f t="shared" ca="1" si="178"/>
        <v>0</v>
      </c>
      <c r="S496" s="25">
        <f t="shared" ca="1" si="179"/>
        <v>0</v>
      </c>
      <c r="T496" s="108">
        <f t="shared" ca="1" si="180"/>
        <v>0</v>
      </c>
      <c r="U496" s="163">
        <f t="shared" ca="1" si="181"/>
        <v>0</v>
      </c>
      <c r="V496" s="25">
        <f t="shared" ca="1" si="182"/>
        <v>0</v>
      </c>
      <c r="W496" s="25">
        <f t="shared" ca="1" si="183"/>
        <v>0</v>
      </c>
      <c r="X496" s="108">
        <f t="shared" ca="1" si="184"/>
        <v>0</v>
      </c>
      <c r="Y496" s="108">
        <f t="shared" ca="1" si="185"/>
        <v>0</v>
      </c>
      <c r="Z496" s="108">
        <f t="shared" ca="1" si="186"/>
        <v>0</v>
      </c>
      <c r="AA496" s="108">
        <f t="shared" ca="1" si="187"/>
        <v>0</v>
      </c>
      <c r="AB496" s="108">
        <f t="shared" ca="1" si="188"/>
        <v>0</v>
      </c>
      <c r="AC496" s="25">
        <f t="shared" ca="1" si="189"/>
        <v>0</v>
      </c>
    </row>
    <row r="497" spans="1:29" ht="14.1" hidden="1" customHeight="1" thickBot="1" x14ac:dyDescent="0.25">
      <c r="A497" s="3">
        <f t="shared" si="173"/>
        <v>2022</v>
      </c>
      <c r="B497" s="3" t="str">
        <f t="shared" si="190"/>
        <v>04 duben</v>
      </c>
      <c r="C497" s="4" t="str">
        <f t="shared" si="174"/>
        <v>duben</v>
      </c>
      <c r="D497" s="10">
        <f t="shared" ca="1" si="175"/>
        <v>0</v>
      </c>
      <c r="E497" s="10" t="str">
        <f t="shared" si="176"/>
        <v>pátek</v>
      </c>
      <c r="F497" s="42" t="str">
        <f ca="1">IF(COUNTIF(List1!$U$4:$AF$16,$G497),"Svátek",TEXT($G497,"dddd"))</f>
        <v>pátek</v>
      </c>
      <c r="G497" s="19">
        <v>44680</v>
      </c>
      <c r="H497" s="49"/>
      <c r="I497" s="50"/>
      <c r="J497" s="49"/>
      <c r="K497" s="50"/>
      <c r="L497" s="21">
        <f t="shared" si="177"/>
        <v>0</v>
      </c>
      <c r="M497" s="22">
        <f t="shared" si="171"/>
        <v>0</v>
      </c>
      <c r="N497" s="98"/>
      <c r="O497" s="101" t="str">
        <f t="shared" ca="1" si="172"/>
        <v/>
      </c>
      <c r="P497" s="41" t="str">
        <f t="shared" si="170"/>
        <v xml:space="preserve"> </v>
      </c>
      <c r="Q497" s="41" t="str">
        <f>IF(MONTH(G498)-MONTH(G497)&lt;&gt;0,SUBTOTAL(109,$P$14:$P$3665)," ")</f>
        <v xml:space="preserve"> </v>
      </c>
      <c r="R497" s="108">
        <f t="shared" ca="1" si="178"/>
        <v>0</v>
      </c>
      <c r="S497" s="25">
        <f t="shared" ca="1" si="179"/>
        <v>0</v>
      </c>
      <c r="T497" s="108">
        <f t="shared" ca="1" si="180"/>
        <v>0</v>
      </c>
      <c r="U497" s="163">
        <f t="shared" ca="1" si="181"/>
        <v>0</v>
      </c>
      <c r="V497" s="25">
        <f t="shared" ca="1" si="182"/>
        <v>0</v>
      </c>
      <c r="W497" s="25">
        <f t="shared" ca="1" si="183"/>
        <v>0</v>
      </c>
      <c r="X497" s="108">
        <f t="shared" ca="1" si="184"/>
        <v>0</v>
      </c>
      <c r="Y497" s="108">
        <f t="shared" ca="1" si="185"/>
        <v>0</v>
      </c>
      <c r="Z497" s="108">
        <f t="shared" ca="1" si="186"/>
        <v>0</v>
      </c>
      <c r="AA497" s="108">
        <f t="shared" ca="1" si="187"/>
        <v>0</v>
      </c>
      <c r="AB497" s="108">
        <f t="shared" ca="1" si="188"/>
        <v>0</v>
      </c>
      <c r="AC497" s="25">
        <f t="shared" ca="1" si="189"/>
        <v>0</v>
      </c>
    </row>
    <row r="498" spans="1:29" ht="14.1" hidden="1" customHeight="1" thickBot="1" x14ac:dyDescent="0.25">
      <c r="A498" s="3">
        <f t="shared" si="173"/>
        <v>2022</v>
      </c>
      <c r="B498" s="3" t="str">
        <f t="shared" si="190"/>
        <v>04 duben</v>
      </c>
      <c r="C498" s="4" t="str">
        <f t="shared" si="174"/>
        <v>duben</v>
      </c>
      <c r="D498" s="10">
        <f t="shared" ca="1" si="175"/>
        <v>0</v>
      </c>
      <c r="E498" s="10" t="str">
        <f t="shared" si="176"/>
        <v>sobota</v>
      </c>
      <c r="F498" s="42" t="str">
        <f ca="1">IF(COUNTIF(List1!$U$4:$AF$16,$G498),"Svátek",TEXT($G498,"dddd"))</f>
        <v>sobota</v>
      </c>
      <c r="G498" s="19">
        <v>44681</v>
      </c>
      <c r="H498" s="49"/>
      <c r="I498" s="50"/>
      <c r="J498" s="49"/>
      <c r="K498" s="50"/>
      <c r="L498" s="21">
        <f t="shared" si="177"/>
        <v>0</v>
      </c>
      <c r="M498" s="22">
        <f t="shared" si="171"/>
        <v>0</v>
      </c>
      <c r="N498" s="98"/>
      <c r="O498" s="101" t="str">
        <f t="shared" ca="1" si="172"/>
        <v/>
      </c>
      <c r="P498" s="41">
        <f t="shared" si="170"/>
        <v>0</v>
      </c>
      <c r="Q498" s="41">
        <f>IF(MONTH(G499)-MONTH(G498)&lt;&gt;0,SUBTOTAL(109,$P$14:$P$3665)," ")</f>
        <v>0</v>
      </c>
      <c r="R498" s="108">
        <f t="shared" ca="1" si="178"/>
        <v>0</v>
      </c>
      <c r="S498" s="25">
        <f t="shared" ca="1" si="179"/>
        <v>0</v>
      </c>
      <c r="T498" s="108">
        <f t="shared" ca="1" si="180"/>
        <v>0</v>
      </c>
      <c r="U498" s="163">
        <f t="shared" ca="1" si="181"/>
        <v>0</v>
      </c>
      <c r="V498" s="25">
        <f t="shared" ca="1" si="182"/>
        <v>0</v>
      </c>
      <c r="W498" s="25">
        <f t="shared" ca="1" si="183"/>
        <v>0</v>
      </c>
      <c r="X498" s="108">
        <f t="shared" ca="1" si="184"/>
        <v>0</v>
      </c>
      <c r="Y498" s="108">
        <f t="shared" ca="1" si="185"/>
        <v>0</v>
      </c>
      <c r="Z498" s="108">
        <f t="shared" ca="1" si="186"/>
        <v>0</v>
      </c>
      <c r="AA498" s="108">
        <f t="shared" ca="1" si="187"/>
        <v>0</v>
      </c>
      <c r="AB498" s="108">
        <f t="shared" ca="1" si="188"/>
        <v>0</v>
      </c>
      <c r="AC498" s="25">
        <f t="shared" ca="1" si="189"/>
        <v>0</v>
      </c>
    </row>
    <row r="499" spans="1:29" ht="14.1" hidden="1" customHeight="1" thickBot="1" x14ac:dyDescent="0.25">
      <c r="A499" s="3">
        <f t="shared" si="173"/>
        <v>2022</v>
      </c>
      <c r="B499" s="3" t="str">
        <f t="shared" si="190"/>
        <v>05 květen</v>
      </c>
      <c r="C499" s="4" t="str">
        <f t="shared" si="174"/>
        <v>květen</v>
      </c>
      <c r="D499" s="10">
        <f t="shared" ca="1" si="175"/>
        <v>1</v>
      </c>
      <c r="E499" s="10" t="str">
        <f t="shared" si="176"/>
        <v>neděle</v>
      </c>
      <c r="F499" s="42" t="str">
        <f ca="1">IF(COUNTIF(List1!$U$4:$AF$16,$G499),"Svátek",TEXT($G499,"dddd"))</f>
        <v>Svátek</v>
      </c>
      <c r="G499" s="19">
        <v>44682</v>
      </c>
      <c r="H499" s="49"/>
      <c r="I499" s="50"/>
      <c r="J499" s="49"/>
      <c r="K499" s="50"/>
      <c r="L499" s="21">
        <f t="shared" si="177"/>
        <v>0</v>
      </c>
      <c r="M499" s="22">
        <f t="shared" si="171"/>
        <v>0</v>
      </c>
      <c r="N499" s="98"/>
      <c r="O499" s="101" t="str">
        <f t="shared" ca="1" si="172"/>
        <v>Svátek</v>
      </c>
      <c r="P499" s="41">
        <f t="shared" si="170"/>
        <v>0</v>
      </c>
      <c r="Q499" s="41" t="str">
        <f>IF(MONTH(G500)-MONTH(G499)&lt;&gt;0,SUBTOTAL(109,$P$14:$P$3665)," ")</f>
        <v xml:space="preserve"> </v>
      </c>
      <c r="R499" s="108">
        <f t="shared" ca="1" si="178"/>
        <v>0</v>
      </c>
      <c r="S499" s="25">
        <f t="shared" ca="1" si="179"/>
        <v>0</v>
      </c>
      <c r="T499" s="108">
        <f t="shared" ca="1" si="180"/>
        <v>0</v>
      </c>
      <c r="U499" s="163">
        <f t="shared" ca="1" si="181"/>
        <v>0</v>
      </c>
      <c r="V499" s="25">
        <f t="shared" ca="1" si="182"/>
        <v>0</v>
      </c>
      <c r="W499" s="25">
        <f t="shared" ca="1" si="183"/>
        <v>0</v>
      </c>
      <c r="X499" s="108">
        <f t="shared" ca="1" si="184"/>
        <v>0</v>
      </c>
      <c r="Y499" s="108">
        <f t="shared" ca="1" si="185"/>
        <v>0</v>
      </c>
      <c r="Z499" s="108">
        <f t="shared" ca="1" si="186"/>
        <v>0</v>
      </c>
      <c r="AA499" s="108">
        <f t="shared" ca="1" si="187"/>
        <v>0</v>
      </c>
      <c r="AB499" s="108">
        <f t="shared" ca="1" si="188"/>
        <v>0</v>
      </c>
      <c r="AC499" s="25">
        <f t="shared" ca="1" si="189"/>
        <v>0</v>
      </c>
    </row>
    <row r="500" spans="1:29" ht="14.1" hidden="1" customHeight="1" thickBot="1" x14ac:dyDescent="0.25">
      <c r="A500" s="3">
        <f t="shared" si="173"/>
        <v>2022</v>
      </c>
      <c r="B500" s="3" t="str">
        <f t="shared" si="190"/>
        <v>05 květen</v>
      </c>
      <c r="C500" s="4" t="str">
        <f t="shared" si="174"/>
        <v>květen</v>
      </c>
      <c r="D500" s="10">
        <f t="shared" ca="1" si="175"/>
        <v>0</v>
      </c>
      <c r="E500" s="10" t="str">
        <f t="shared" si="176"/>
        <v>pondělí</v>
      </c>
      <c r="F500" s="42" t="str">
        <f ca="1">IF(COUNTIF(List1!$U$4:$AF$16,$G500),"Svátek",TEXT($G500,"dddd"))</f>
        <v>pondělí</v>
      </c>
      <c r="G500" s="19">
        <v>44683</v>
      </c>
      <c r="H500" s="49"/>
      <c r="I500" s="50"/>
      <c r="J500" s="49"/>
      <c r="K500" s="50"/>
      <c r="L500" s="21">
        <f t="shared" si="177"/>
        <v>0</v>
      </c>
      <c r="M500" s="22">
        <f t="shared" si="171"/>
        <v>0</v>
      </c>
      <c r="N500" s="98"/>
      <c r="O500" s="101" t="str">
        <f t="shared" ca="1" si="172"/>
        <v/>
      </c>
      <c r="P500" s="41" t="str">
        <f t="shared" si="170"/>
        <v xml:space="preserve"> </v>
      </c>
      <c r="Q500" s="41" t="str">
        <f>IF(MONTH(G501)-MONTH(G500)&lt;&gt;0,SUBTOTAL(109,$P$14:$P$3665)," ")</f>
        <v xml:space="preserve"> </v>
      </c>
      <c r="R500" s="108">
        <f t="shared" ca="1" si="178"/>
        <v>0</v>
      </c>
      <c r="S500" s="25">
        <f t="shared" ca="1" si="179"/>
        <v>0</v>
      </c>
      <c r="T500" s="108">
        <f t="shared" ca="1" si="180"/>
        <v>0</v>
      </c>
      <c r="U500" s="163">
        <f t="shared" ca="1" si="181"/>
        <v>0</v>
      </c>
      <c r="V500" s="25">
        <f t="shared" ca="1" si="182"/>
        <v>0</v>
      </c>
      <c r="W500" s="25">
        <f t="shared" ca="1" si="183"/>
        <v>0</v>
      </c>
      <c r="X500" s="108">
        <f t="shared" ca="1" si="184"/>
        <v>0</v>
      </c>
      <c r="Y500" s="108">
        <f t="shared" ca="1" si="185"/>
        <v>0</v>
      </c>
      <c r="Z500" s="108">
        <f t="shared" ca="1" si="186"/>
        <v>0</v>
      </c>
      <c r="AA500" s="108">
        <f t="shared" ca="1" si="187"/>
        <v>0</v>
      </c>
      <c r="AB500" s="108">
        <f t="shared" ca="1" si="188"/>
        <v>0</v>
      </c>
      <c r="AC500" s="25">
        <f t="shared" ca="1" si="189"/>
        <v>0</v>
      </c>
    </row>
    <row r="501" spans="1:29" ht="14.1" hidden="1" customHeight="1" thickBot="1" x14ac:dyDescent="0.25">
      <c r="A501" s="3">
        <f t="shared" si="173"/>
        <v>2022</v>
      </c>
      <c r="B501" s="3" t="str">
        <f t="shared" si="190"/>
        <v>05 květen</v>
      </c>
      <c r="C501" s="4" t="str">
        <f t="shared" si="174"/>
        <v>květen</v>
      </c>
      <c r="D501" s="10">
        <f t="shared" ca="1" si="175"/>
        <v>0</v>
      </c>
      <c r="E501" s="10" t="str">
        <f t="shared" si="176"/>
        <v>úterý</v>
      </c>
      <c r="F501" s="42" t="str">
        <f ca="1">IF(COUNTIF(List1!$U$4:$AF$16,$G501),"Svátek",TEXT($G501,"dddd"))</f>
        <v>úterý</v>
      </c>
      <c r="G501" s="19">
        <v>44684</v>
      </c>
      <c r="H501" s="49"/>
      <c r="I501" s="50"/>
      <c r="J501" s="49"/>
      <c r="K501" s="50"/>
      <c r="L501" s="21">
        <f t="shared" si="177"/>
        <v>0</v>
      </c>
      <c r="M501" s="22">
        <f t="shared" si="171"/>
        <v>0</v>
      </c>
      <c r="N501" s="98"/>
      <c r="O501" s="101" t="str">
        <f t="shared" ca="1" si="172"/>
        <v/>
      </c>
      <c r="P501" s="41" t="str">
        <f t="shared" si="170"/>
        <v xml:space="preserve"> </v>
      </c>
      <c r="Q501" s="41" t="str">
        <f>IF(MONTH(G502)-MONTH(G501)&lt;&gt;0,SUBTOTAL(109,$P$14:$P$3665)," ")</f>
        <v xml:space="preserve"> </v>
      </c>
      <c r="R501" s="108">
        <f t="shared" ca="1" si="178"/>
        <v>0</v>
      </c>
      <c r="S501" s="25">
        <f t="shared" ca="1" si="179"/>
        <v>0</v>
      </c>
      <c r="T501" s="108">
        <f t="shared" ca="1" si="180"/>
        <v>0</v>
      </c>
      <c r="U501" s="163">
        <f t="shared" ca="1" si="181"/>
        <v>0</v>
      </c>
      <c r="V501" s="25">
        <f t="shared" ca="1" si="182"/>
        <v>0</v>
      </c>
      <c r="W501" s="25">
        <f t="shared" ca="1" si="183"/>
        <v>0</v>
      </c>
      <c r="X501" s="108">
        <f t="shared" ca="1" si="184"/>
        <v>0</v>
      </c>
      <c r="Y501" s="108">
        <f t="shared" ca="1" si="185"/>
        <v>0</v>
      </c>
      <c r="Z501" s="108">
        <f t="shared" ca="1" si="186"/>
        <v>0</v>
      </c>
      <c r="AA501" s="108">
        <f t="shared" ca="1" si="187"/>
        <v>0</v>
      </c>
      <c r="AB501" s="108">
        <f t="shared" ca="1" si="188"/>
        <v>0</v>
      </c>
      <c r="AC501" s="25">
        <f t="shared" ca="1" si="189"/>
        <v>0</v>
      </c>
    </row>
    <row r="502" spans="1:29" ht="14.1" hidden="1" customHeight="1" thickBot="1" x14ac:dyDescent="0.25">
      <c r="A502" s="3">
        <f t="shared" si="173"/>
        <v>2022</v>
      </c>
      <c r="B502" s="3" t="str">
        <f t="shared" si="190"/>
        <v>05 květen</v>
      </c>
      <c r="C502" s="4" t="str">
        <f t="shared" si="174"/>
        <v>květen</v>
      </c>
      <c r="D502" s="10">
        <f t="shared" ca="1" si="175"/>
        <v>0</v>
      </c>
      <c r="E502" s="10" t="str">
        <f t="shared" si="176"/>
        <v>středa</v>
      </c>
      <c r="F502" s="42" t="str">
        <f ca="1">IF(COUNTIF(List1!$U$4:$AF$16,$G502),"Svátek",TEXT($G502,"dddd"))</f>
        <v>středa</v>
      </c>
      <c r="G502" s="19">
        <v>44685</v>
      </c>
      <c r="H502" s="49"/>
      <c r="I502" s="50"/>
      <c r="J502" s="49"/>
      <c r="K502" s="50"/>
      <c r="L502" s="21">
        <f t="shared" si="177"/>
        <v>0</v>
      </c>
      <c r="M502" s="22">
        <f t="shared" si="171"/>
        <v>0</v>
      </c>
      <c r="N502" s="98"/>
      <c r="O502" s="101" t="str">
        <f t="shared" ca="1" si="172"/>
        <v/>
      </c>
      <c r="P502" s="41" t="str">
        <f t="shared" si="170"/>
        <v xml:space="preserve"> </v>
      </c>
      <c r="Q502" s="41" t="str">
        <f>IF(MONTH(G503)-MONTH(G502)&lt;&gt;0,SUBTOTAL(109,$P$14:$P$3665)," ")</f>
        <v xml:space="preserve"> </v>
      </c>
      <c r="R502" s="108">
        <f t="shared" ca="1" si="178"/>
        <v>0</v>
      </c>
      <c r="S502" s="25">
        <f t="shared" ca="1" si="179"/>
        <v>0</v>
      </c>
      <c r="T502" s="108">
        <f t="shared" ca="1" si="180"/>
        <v>0</v>
      </c>
      <c r="U502" s="163">
        <f t="shared" ca="1" si="181"/>
        <v>0</v>
      </c>
      <c r="V502" s="25">
        <f t="shared" ca="1" si="182"/>
        <v>0</v>
      </c>
      <c r="W502" s="25">
        <f t="shared" ca="1" si="183"/>
        <v>0</v>
      </c>
      <c r="X502" s="108">
        <f t="shared" ca="1" si="184"/>
        <v>0</v>
      </c>
      <c r="Y502" s="108">
        <f t="shared" ca="1" si="185"/>
        <v>0</v>
      </c>
      <c r="Z502" s="108">
        <f t="shared" ca="1" si="186"/>
        <v>0</v>
      </c>
      <c r="AA502" s="108">
        <f t="shared" ca="1" si="187"/>
        <v>0</v>
      </c>
      <c r="AB502" s="108">
        <f t="shared" ca="1" si="188"/>
        <v>0</v>
      </c>
      <c r="AC502" s="25">
        <f t="shared" ca="1" si="189"/>
        <v>0</v>
      </c>
    </row>
    <row r="503" spans="1:29" ht="14.1" hidden="1" customHeight="1" thickBot="1" x14ac:dyDescent="0.25">
      <c r="A503" s="3">
        <f t="shared" si="173"/>
        <v>2022</v>
      </c>
      <c r="B503" s="3" t="str">
        <f t="shared" si="190"/>
        <v>05 květen</v>
      </c>
      <c r="C503" s="4" t="str">
        <f t="shared" si="174"/>
        <v>květen</v>
      </c>
      <c r="D503" s="10">
        <f t="shared" ca="1" si="175"/>
        <v>0</v>
      </c>
      <c r="E503" s="10" t="str">
        <f t="shared" si="176"/>
        <v>čtvrtek</v>
      </c>
      <c r="F503" s="42" t="str">
        <f ca="1">IF(COUNTIF(List1!$U$4:$AF$16,$G503),"Svátek",TEXT($G503,"dddd"))</f>
        <v>čtvrtek</v>
      </c>
      <c r="G503" s="19">
        <v>44686</v>
      </c>
      <c r="H503" s="49"/>
      <c r="I503" s="50"/>
      <c r="J503" s="49"/>
      <c r="K503" s="50"/>
      <c r="L503" s="21">
        <f t="shared" si="177"/>
        <v>0</v>
      </c>
      <c r="M503" s="22">
        <f t="shared" si="171"/>
        <v>0</v>
      </c>
      <c r="N503" s="98"/>
      <c r="O503" s="101" t="str">
        <f t="shared" ca="1" si="172"/>
        <v/>
      </c>
      <c r="P503" s="41" t="str">
        <f t="shared" si="170"/>
        <v xml:space="preserve"> </v>
      </c>
      <c r="Q503" s="41" t="str">
        <f>IF(MONTH(G504)-MONTH(G503)&lt;&gt;0,SUBTOTAL(109,$P$14:$P$3665)," ")</f>
        <v xml:space="preserve"> </v>
      </c>
      <c r="R503" s="108">
        <f t="shared" ca="1" si="178"/>
        <v>0</v>
      </c>
      <c r="S503" s="25">
        <f t="shared" ca="1" si="179"/>
        <v>0</v>
      </c>
      <c r="T503" s="108">
        <f t="shared" ca="1" si="180"/>
        <v>0</v>
      </c>
      <c r="U503" s="163">
        <f t="shared" ca="1" si="181"/>
        <v>0</v>
      </c>
      <c r="V503" s="25">
        <f t="shared" ca="1" si="182"/>
        <v>0</v>
      </c>
      <c r="W503" s="25">
        <f t="shared" ca="1" si="183"/>
        <v>0</v>
      </c>
      <c r="X503" s="108">
        <f t="shared" ca="1" si="184"/>
        <v>0</v>
      </c>
      <c r="Y503" s="108">
        <f t="shared" ca="1" si="185"/>
        <v>0</v>
      </c>
      <c r="Z503" s="108">
        <f t="shared" ca="1" si="186"/>
        <v>0</v>
      </c>
      <c r="AA503" s="108">
        <f t="shared" ca="1" si="187"/>
        <v>0</v>
      </c>
      <c r="AB503" s="108">
        <f t="shared" ca="1" si="188"/>
        <v>0</v>
      </c>
      <c r="AC503" s="25">
        <f t="shared" ca="1" si="189"/>
        <v>0</v>
      </c>
    </row>
    <row r="504" spans="1:29" ht="14.1" hidden="1" customHeight="1" thickBot="1" x14ac:dyDescent="0.25">
      <c r="A504" s="3">
        <f t="shared" si="173"/>
        <v>2022</v>
      </c>
      <c r="B504" s="3" t="str">
        <f t="shared" si="190"/>
        <v>05 květen</v>
      </c>
      <c r="C504" s="4" t="str">
        <f t="shared" si="174"/>
        <v>květen</v>
      </c>
      <c r="D504" s="10">
        <f t="shared" ca="1" si="175"/>
        <v>0</v>
      </c>
      <c r="E504" s="10" t="str">
        <f t="shared" si="176"/>
        <v>pátek</v>
      </c>
      <c r="F504" s="42" t="str">
        <f ca="1">IF(COUNTIF(List1!$U$4:$AF$16,$G504),"Svátek",TEXT($G504,"dddd"))</f>
        <v>pátek</v>
      </c>
      <c r="G504" s="19">
        <v>44687</v>
      </c>
      <c r="H504" s="49"/>
      <c r="I504" s="50"/>
      <c r="J504" s="49"/>
      <c r="K504" s="50"/>
      <c r="L504" s="21">
        <f t="shared" si="177"/>
        <v>0</v>
      </c>
      <c r="M504" s="22">
        <f t="shared" si="171"/>
        <v>0</v>
      </c>
      <c r="N504" s="98"/>
      <c r="O504" s="101" t="str">
        <f t="shared" ca="1" si="172"/>
        <v/>
      </c>
      <c r="P504" s="41" t="str">
        <f t="shared" si="170"/>
        <v xml:space="preserve"> </v>
      </c>
      <c r="Q504" s="41" t="str">
        <f>IF(MONTH(G505)-MONTH(G504)&lt;&gt;0,SUBTOTAL(109,$P$14:$P$3665)," ")</f>
        <v xml:space="preserve"> </v>
      </c>
      <c r="R504" s="108">
        <f t="shared" ca="1" si="178"/>
        <v>0</v>
      </c>
      <c r="S504" s="25">
        <f t="shared" ca="1" si="179"/>
        <v>0</v>
      </c>
      <c r="T504" s="108">
        <f t="shared" ca="1" si="180"/>
        <v>0</v>
      </c>
      <c r="U504" s="163">
        <f t="shared" ca="1" si="181"/>
        <v>0</v>
      </c>
      <c r="V504" s="25">
        <f t="shared" ca="1" si="182"/>
        <v>0</v>
      </c>
      <c r="W504" s="25">
        <f t="shared" ca="1" si="183"/>
        <v>0</v>
      </c>
      <c r="X504" s="108">
        <f t="shared" ca="1" si="184"/>
        <v>0</v>
      </c>
      <c r="Y504" s="108">
        <f t="shared" ca="1" si="185"/>
        <v>0</v>
      </c>
      <c r="Z504" s="108">
        <f t="shared" ca="1" si="186"/>
        <v>0</v>
      </c>
      <c r="AA504" s="108">
        <f t="shared" ca="1" si="187"/>
        <v>0</v>
      </c>
      <c r="AB504" s="108">
        <f t="shared" ca="1" si="188"/>
        <v>0</v>
      </c>
      <c r="AC504" s="25">
        <f t="shared" ca="1" si="189"/>
        <v>0</v>
      </c>
    </row>
    <row r="505" spans="1:29" ht="14.1" hidden="1" customHeight="1" thickBot="1" x14ac:dyDescent="0.25">
      <c r="A505" s="3">
        <f t="shared" si="173"/>
        <v>2022</v>
      </c>
      <c r="B505" s="3" t="str">
        <f t="shared" si="190"/>
        <v>05 květen</v>
      </c>
      <c r="C505" s="4" t="str">
        <f t="shared" si="174"/>
        <v>květen</v>
      </c>
      <c r="D505" s="10">
        <f t="shared" ca="1" si="175"/>
        <v>0</v>
      </c>
      <c r="E505" s="10" t="str">
        <f t="shared" si="176"/>
        <v>sobota</v>
      </c>
      <c r="F505" s="42" t="str">
        <f ca="1">IF(COUNTIF(List1!$U$4:$AF$16,$G505),"Svátek",TEXT($G505,"dddd"))</f>
        <v>sobota</v>
      </c>
      <c r="G505" s="19">
        <v>44688</v>
      </c>
      <c r="H505" s="49"/>
      <c r="I505" s="50"/>
      <c r="J505" s="49"/>
      <c r="K505" s="50"/>
      <c r="L505" s="21">
        <f t="shared" si="177"/>
        <v>0</v>
      </c>
      <c r="M505" s="22">
        <f t="shared" si="171"/>
        <v>0</v>
      </c>
      <c r="N505" s="98"/>
      <c r="O505" s="101" t="str">
        <f t="shared" ca="1" si="172"/>
        <v/>
      </c>
      <c r="P505" s="41" t="str">
        <f t="shared" si="170"/>
        <v xml:space="preserve"> </v>
      </c>
      <c r="Q505" s="41" t="str">
        <f>IF(MONTH(G506)-MONTH(G505)&lt;&gt;0,SUBTOTAL(109,$P$14:$P$3665)," ")</f>
        <v xml:space="preserve"> </v>
      </c>
      <c r="R505" s="108">
        <f t="shared" ca="1" si="178"/>
        <v>0</v>
      </c>
      <c r="S505" s="25">
        <f t="shared" ca="1" si="179"/>
        <v>0</v>
      </c>
      <c r="T505" s="108">
        <f t="shared" ca="1" si="180"/>
        <v>0</v>
      </c>
      <c r="U505" s="163">
        <f t="shared" ca="1" si="181"/>
        <v>0</v>
      </c>
      <c r="V505" s="25">
        <f t="shared" ca="1" si="182"/>
        <v>0</v>
      </c>
      <c r="W505" s="25">
        <f t="shared" ca="1" si="183"/>
        <v>0</v>
      </c>
      <c r="X505" s="108">
        <f t="shared" ca="1" si="184"/>
        <v>0</v>
      </c>
      <c r="Y505" s="108">
        <f t="shared" ca="1" si="185"/>
        <v>0</v>
      </c>
      <c r="Z505" s="108">
        <f t="shared" ca="1" si="186"/>
        <v>0</v>
      </c>
      <c r="AA505" s="108">
        <f t="shared" ca="1" si="187"/>
        <v>0</v>
      </c>
      <c r="AB505" s="108">
        <f t="shared" ca="1" si="188"/>
        <v>0</v>
      </c>
      <c r="AC505" s="25">
        <f t="shared" ca="1" si="189"/>
        <v>0</v>
      </c>
    </row>
    <row r="506" spans="1:29" ht="14.1" hidden="1" customHeight="1" thickBot="1" x14ac:dyDescent="0.25">
      <c r="A506" s="3">
        <f t="shared" si="173"/>
        <v>2022</v>
      </c>
      <c r="B506" s="3" t="str">
        <f t="shared" si="190"/>
        <v>05 květen</v>
      </c>
      <c r="C506" s="4" t="str">
        <f t="shared" si="174"/>
        <v>květen</v>
      </c>
      <c r="D506" s="10">
        <f t="shared" ca="1" si="175"/>
        <v>1</v>
      </c>
      <c r="E506" s="10" t="str">
        <f t="shared" si="176"/>
        <v>neděle</v>
      </c>
      <c r="F506" s="42" t="str">
        <f ca="1">IF(COUNTIF(List1!$U$4:$AF$16,$G506),"Svátek",TEXT($G506,"dddd"))</f>
        <v>Svátek</v>
      </c>
      <c r="G506" s="19">
        <v>44689</v>
      </c>
      <c r="H506" s="49"/>
      <c r="I506" s="50"/>
      <c r="J506" s="49"/>
      <c r="K506" s="50"/>
      <c r="L506" s="21">
        <f t="shared" si="177"/>
        <v>0</v>
      </c>
      <c r="M506" s="22">
        <f t="shared" si="171"/>
        <v>0</v>
      </c>
      <c r="N506" s="98"/>
      <c r="O506" s="101" t="str">
        <f t="shared" ca="1" si="172"/>
        <v>Svátek</v>
      </c>
      <c r="P506" s="41">
        <f t="shared" si="170"/>
        <v>0</v>
      </c>
      <c r="Q506" s="41" t="str">
        <f>IF(MONTH(G507)-MONTH(G506)&lt;&gt;0,SUBTOTAL(109,$P$14:$P$3665)," ")</f>
        <v xml:space="preserve"> </v>
      </c>
      <c r="R506" s="108">
        <f t="shared" ca="1" si="178"/>
        <v>0</v>
      </c>
      <c r="S506" s="25">
        <f t="shared" ca="1" si="179"/>
        <v>0</v>
      </c>
      <c r="T506" s="108">
        <f t="shared" ca="1" si="180"/>
        <v>0</v>
      </c>
      <c r="U506" s="163">
        <f t="shared" ca="1" si="181"/>
        <v>0</v>
      </c>
      <c r="V506" s="25">
        <f t="shared" ca="1" si="182"/>
        <v>0</v>
      </c>
      <c r="W506" s="25">
        <f t="shared" ca="1" si="183"/>
        <v>0</v>
      </c>
      <c r="X506" s="108">
        <f t="shared" ca="1" si="184"/>
        <v>0</v>
      </c>
      <c r="Y506" s="108">
        <f t="shared" ca="1" si="185"/>
        <v>0</v>
      </c>
      <c r="Z506" s="108">
        <f t="shared" ca="1" si="186"/>
        <v>0</v>
      </c>
      <c r="AA506" s="108">
        <f t="shared" ca="1" si="187"/>
        <v>0</v>
      </c>
      <c r="AB506" s="108">
        <f t="shared" ca="1" si="188"/>
        <v>0</v>
      </c>
      <c r="AC506" s="25">
        <f t="shared" ca="1" si="189"/>
        <v>0</v>
      </c>
    </row>
    <row r="507" spans="1:29" ht="14.1" hidden="1" customHeight="1" thickBot="1" x14ac:dyDescent="0.25">
      <c r="A507" s="3">
        <f t="shared" si="173"/>
        <v>2022</v>
      </c>
      <c r="B507" s="3" t="str">
        <f t="shared" si="190"/>
        <v>05 květen</v>
      </c>
      <c r="C507" s="4" t="str">
        <f t="shared" si="174"/>
        <v>květen</v>
      </c>
      <c r="D507" s="10">
        <f t="shared" ca="1" si="175"/>
        <v>0</v>
      </c>
      <c r="E507" s="10" t="str">
        <f t="shared" si="176"/>
        <v>pondělí</v>
      </c>
      <c r="F507" s="42" t="str">
        <f ca="1">IF(COUNTIF(List1!$U$4:$AF$16,$G507),"Svátek",TEXT($G507,"dddd"))</f>
        <v>pondělí</v>
      </c>
      <c r="G507" s="19">
        <v>44690</v>
      </c>
      <c r="H507" s="49"/>
      <c r="I507" s="50"/>
      <c r="J507" s="49"/>
      <c r="K507" s="50"/>
      <c r="L507" s="21">
        <f t="shared" si="177"/>
        <v>0</v>
      </c>
      <c r="M507" s="22">
        <f t="shared" si="171"/>
        <v>0</v>
      </c>
      <c r="N507" s="98"/>
      <c r="O507" s="101" t="str">
        <f t="shared" ca="1" si="172"/>
        <v/>
      </c>
      <c r="P507" s="41" t="str">
        <f t="shared" si="170"/>
        <v xml:space="preserve"> </v>
      </c>
      <c r="Q507" s="41" t="str">
        <f>IF(MONTH(G508)-MONTH(G507)&lt;&gt;0,SUBTOTAL(109,$P$14:$P$3665)," ")</f>
        <v xml:space="preserve"> </v>
      </c>
      <c r="R507" s="108">
        <f t="shared" ca="1" si="178"/>
        <v>0</v>
      </c>
      <c r="S507" s="25">
        <f t="shared" ca="1" si="179"/>
        <v>0</v>
      </c>
      <c r="T507" s="108">
        <f t="shared" ca="1" si="180"/>
        <v>0</v>
      </c>
      <c r="U507" s="163">
        <f t="shared" ca="1" si="181"/>
        <v>0</v>
      </c>
      <c r="V507" s="25">
        <f t="shared" ca="1" si="182"/>
        <v>0</v>
      </c>
      <c r="W507" s="25">
        <f t="shared" ca="1" si="183"/>
        <v>0</v>
      </c>
      <c r="X507" s="108">
        <f t="shared" ca="1" si="184"/>
        <v>0</v>
      </c>
      <c r="Y507" s="108">
        <f t="shared" ca="1" si="185"/>
        <v>0</v>
      </c>
      <c r="Z507" s="108">
        <f t="shared" ca="1" si="186"/>
        <v>0</v>
      </c>
      <c r="AA507" s="108">
        <f t="shared" ca="1" si="187"/>
        <v>0</v>
      </c>
      <c r="AB507" s="108">
        <f t="shared" ca="1" si="188"/>
        <v>0</v>
      </c>
      <c r="AC507" s="25">
        <f t="shared" ca="1" si="189"/>
        <v>0</v>
      </c>
    </row>
    <row r="508" spans="1:29" ht="14.1" hidden="1" customHeight="1" thickBot="1" x14ac:dyDescent="0.25">
      <c r="A508" s="3">
        <f t="shared" si="173"/>
        <v>2022</v>
      </c>
      <c r="B508" s="3" t="str">
        <f t="shared" si="190"/>
        <v>05 květen</v>
      </c>
      <c r="C508" s="4" t="str">
        <f t="shared" si="174"/>
        <v>květen</v>
      </c>
      <c r="D508" s="10">
        <f t="shared" ca="1" si="175"/>
        <v>0</v>
      </c>
      <c r="E508" s="10" t="str">
        <f t="shared" si="176"/>
        <v>úterý</v>
      </c>
      <c r="F508" s="42" t="str">
        <f ca="1">IF(COUNTIF(List1!$U$4:$AF$16,$G508),"Svátek",TEXT($G508,"dddd"))</f>
        <v>úterý</v>
      </c>
      <c r="G508" s="19">
        <v>44691</v>
      </c>
      <c r="H508" s="49"/>
      <c r="I508" s="50"/>
      <c r="J508" s="49"/>
      <c r="K508" s="50"/>
      <c r="L508" s="21">
        <f t="shared" si="177"/>
        <v>0</v>
      </c>
      <c r="M508" s="22">
        <f t="shared" si="171"/>
        <v>0</v>
      </c>
      <c r="N508" s="98"/>
      <c r="O508" s="101" t="str">
        <f t="shared" ca="1" si="172"/>
        <v/>
      </c>
      <c r="P508" s="41" t="str">
        <f t="shared" si="170"/>
        <v xml:space="preserve"> </v>
      </c>
      <c r="Q508" s="41" t="str">
        <f>IF(MONTH(G509)-MONTH(G508)&lt;&gt;0,SUBTOTAL(109,$P$14:$P$3665)," ")</f>
        <v xml:space="preserve"> </v>
      </c>
      <c r="R508" s="108">
        <f t="shared" ca="1" si="178"/>
        <v>0</v>
      </c>
      <c r="S508" s="25">
        <f t="shared" ca="1" si="179"/>
        <v>0</v>
      </c>
      <c r="T508" s="108">
        <f t="shared" ca="1" si="180"/>
        <v>0</v>
      </c>
      <c r="U508" s="163">
        <f t="shared" ca="1" si="181"/>
        <v>0</v>
      </c>
      <c r="V508" s="25">
        <f t="shared" ca="1" si="182"/>
        <v>0</v>
      </c>
      <c r="W508" s="25">
        <f t="shared" ca="1" si="183"/>
        <v>0</v>
      </c>
      <c r="X508" s="108">
        <f t="shared" ca="1" si="184"/>
        <v>0</v>
      </c>
      <c r="Y508" s="108">
        <f t="shared" ca="1" si="185"/>
        <v>0</v>
      </c>
      <c r="Z508" s="108">
        <f t="shared" ca="1" si="186"/>
        <v>0</v>
      </c>
      <c r="AA508" s="108">
        <f t="shared" ca="1" si="187"/>
        <v>0</v>
      </c>
      <c r="AB508" s="108">
        <f t="shared" ca="1" si="188"/>
        <v>0</v>
      </c>
      <c r="AC508" s="25">
        <f t="shared" ca="1" si="189"/>
        <v>0</v>
      </c>
    </row>
    <row r="509" spans="1:29" ht="14.1" hidden="1" customHeight="1" thickBot="1" x14ac:dyDescent="0.25">
      <c r="A509" s="3">
        <f t="shared" si="173"/>
        <v>2022</v>
      </c>
      <c r="B509" s="3" t="str">
        <f t="shared" si="190"/>
        <v>05 květen</v>
      </c>
      <c r="C509" s="4" t="str">
        <f t="shared" si="174"/>
        <v>květen</v>
      </c>
      <c r="D509" s="10">
        <f t="shared" ca="1" si="175"/>
        <v>0</v>
      </c>
      <c r="E509" s="10" t="str">
        <f t="shared" si="176"/>
        <v>středa</v>
      </c>
      <c r="F509" s="42" t="str">
        <f ca="1">IF(COUNTIF(List1!$U$4:$AF$16,$G509),"Svátek",TEXT($G509,"dddd"))</f>
        <v>středa</v>
      </c>
      <c r="G509" s="19">
        <v>44692</v>
      </c>
      <c r="H509" s="49"/>
      <c r="I509" s="50"/>
      <c r="J509" s="49"/>
      <c r="K509" s="50"/>
      <c r="L509" s="21">
        <f t="shared" si="177"/>
        <v>0</v>
      </c>
      <c r="M509" s="22">
        <f t="shared" si="171"/>
        <v>0</v>
      </c>
      <c r="N509" s="98"/>
      <c r="O509" s="101" t="str">
        <f t="shared" ca="1" si="172"/>
        <v/>
      </c>
      <c r="P509" s="41" t="str">
        <f t="shared" si="170"/>
        <v xml:space="preserve"> </v>
      </c>
      <c r="Q509" s="41" t="str">
        <f>IF(MONTH(G510)-MONTH(G509)&lt;&gt;0,SUBTOTAL(109,$P$14:$P$3665)," ")</f>
        <v xml:space="preserve"> </v>
      </c>
      <c r="R509" s="108">
        <f t="shared" ca="1" si="178"/>
        <v>0</v>
      </c>
      <c r="S509" s="25">
        <f t="shared" ca="1" si="179"/>
        <v>0</v>
      </c>
      <c r="T509" s="108">
        <f t="shared" ca="1" si="180"/>
        <v>0</v>
      </c>
      <c r="U509" s="163">
        <f t="shared" ca="1" si="181"/>
        <v>0</v>
      </c>
      <c r="V509" s="25">
        <f t="shared" ca="1" si="182"/>
        <v>0</v>
      </c>
      <c r="W509" s="25">
        <f t="shared" ca="1" si="183"/>
        <v>0</v>
      </c>
      <c r="X509" s="108">
        <f t="shared" ca="1" si="184"/>
        <v>0</v>
      </c>
      <c r="Y509" s="108">
        <f t="shared" ca="1" si="185"/>
        <v>0</v>
      </c>
      <c r="Z509" s="108">
        <f t="shared" ca="1" si="186"/>
        <v>0</v>
      </c>
      <c r="AA509" s="108">
        <f t="shared" ca="1" si="187"/>
        <v>0</v>
      </c>
      <c r="AB509" s="108">
        <f t="shared" ca="1" si="188"/>
        <v>0</v>
      </c>
      <c r="AC509" s="25">
        <f t="shared" ca="1" si="189"/>
        <v>0</v>
      </c>
    </row>
    <row r="510" spans="1:29" ht="14.1" hidden="1" customHeight="1" thickBot="1" x14ac:dyDescent="0.25">
      <c r="A510" s="3">
        <f t="shared" si="173"/>
        <v>2022</v>
      </c>
      <c r="B510" s="3" t="str">
        <f t="shared" si="190"/>
        <v>05 květen</v>
      </c>
      <c r="C510" s="4" t="str">
        <f t="shared" si="174"/>
        <v>květen</v>
      </c>
      <c r="D510" s="10">
        <f t="shared" ca="1" si="175"/>
        <v>0</v>
      </c>
      <c r="E510" s="10" t="str">
        <f t="shared" si="176"/>
        <v>čtvrtek</v>
      </c>
      <c r="F510" s="42" t="str">
        <f ca="1">IF(COUNTIF(List1!$U$4:$AF$16,$G510),"Svátek",TEXT($G510,"dddd"))</f>
        <v>čtvrtek</v>
      </c>
      <c r="G510" s="19">
        <v>44693</v>
      </c>
      <c r="H510" s="49"/>
      <c r="I510" s="50"/>
      <c r="J510" s="49"/>
      <c r="K510" s="50"/>
      <c r="L510" s="21">
        <f t="shared" si="177"/>
        <v>0</v>
      </c>
      <c r="M510" s="22">
        <f t="shared" si="171"/>
        <v>0</v>
      </c>
      <c r="N510" s="98"/>
      <c r="O510" s="101" t="str">
        <f t="shared" ca="1" si="172"/>
        <v/>
      </c>
      <c r="P510" s="41" t="str">
        <f t="shared" si="170"/>
        <v xml:space="preserve"> </v>
      </c>
      <c r="Q510" s="41" t="str">
        <f>IF(MONTH(G511)-MONTH(G510)&lt;&gt;0,SUBTOTAL(109,$P$14:$P$3665)," ")</f>
        <v xml:space="preserve"> </v>
      </c>
      <c r="R510" s="108">
        <f t="shared" ca="1" si="178"/>
        <v>0</v>
      </c>
      <c r="S510" s="25">
        <f t="shared" ca="1" si="179"/>
        <v>0</v>
      </c>
      <c r="T510" s="108">
        <f t="shared" ca="1" si="180"/>
        <v>0</v>
      </c>
      <c r="U510" s="163">
        <f t="shared" ca="1" si="181"/>
        <v>0</v>
      </c>
      <c r="V510" s="25">
        <f t="shared" ca="1" si="182"/>
        <v>0</v>
      </c>
      <c r="W510" s="25">
        <f t="shared" ca="1" si="183"/>
        <v>0</v>
      </c>
      <c r="X510" s="108">
        <f t="shared" ca="1" si="184"/>
        <v>0</v>
      </c>
      <c r="Y510" s="108">
        <f t="shared" ca="1" si="185"/>
        <v>0</v>
      </c>
      <c r="Z510" s="108">
        <f t="shared" ca="1" si="186"/>
        <v>0</v>
      </c>
      <c r="AA510" s="108">
        <f t="shared" ca="1" si="187"/>
        <v>0</v>
      </c>
      <c r="AB510" s="108">
        <f t="shared" ca="1" si="188"/>
        <v>0</v>
      </c>
      <c r="AC510" s="25">
        <f t="shared" ca="1" si="189"/>
        <v>0</v>
      </c>
    </row>
    <row r="511" spans="1:29" ht="14.1" hidden="1" customHeight="1" thickBot="1" x14ac:dyDescent="0.25">
      <c r="A511" s="3">
        <f t="shared" si="173"/>
        <v>2022</v>
      </c>
      <c r="B511" s="3" t="str">
        <f t="shared" si="190"/>
        <v>05 květen</v>
      </c>
      <c r="C511" s="4" t="str">
        <f t="shared" si="174"/>
        <v>květen</v>
      </c>
      <c r="D511" s="10">
        <f t="shared" ca="1" si="175"/>
        <v>0</v>
      </c>
      <c r="E511" s="10" t="str">
        <f t="shared" si="176"/>
        <v>pátek</v>
      </c>
      <c r="F511" s="42" t="str">
        <f ca="1">IF(COUNTIF(List1!$U$4:$AF$16,$G511),"Svátek",TEXT($G511,"dddd"))</f>
        <v>pátek</v>
      </c>
      <c r="G511" s="19">
        <v>44694</v>
      </c>
      <c r="H511" s="49"/>
      <c r="I511" s="50"/>
      <c r="J511" s="49"/>
      <c r="K511" s="50"/>
      <c r="L511" s="21">
        <f t="shared" si="177"/>
        <v>0</v>
      </c>
      <c r="M511" s="22">
        <f t="shared" si="171"/>
        <v>0</v>
      </c>
      <c r="N511" s="98"/>
      <c r="O511" s="101" t="str">
        <f t="shared" ca="1" si="172"/>
        <v/>
      </c>
      <c r="P511" s="41" t="str">
        <f t="shared" si="170"/>
        <v xml:space="preserve"> </v>
      </c>
      <c r="Q511" s="41" t="str">
        <f>IF(MONTH(G512)-MONTH(G511)&lt;&gt;0,SUBTOTAL(109,$P$14:$P$3665)," ")</f>
        <v xml:space="preserve"> </v>
      </c>
      <c r="R511" s="108">
        <f t="shared" ca="1" si="178"/>
        <v>0</v>
      </c>
      <c r="S511" s="25">
        <f t="shared" ca="1" si="179"/>
        <v>0</v>
      </c>
      <c r="T511" s="108">
        <f t="shared" ca="1" si="180"/>
        <v>0</v>
      </c>
      <c r="U511" s="163">
        <f t="shared" ca="1" si="181"/>
        <v>0</v>
      </c>
      <c r="V511" s="25">
        <f t="shared" ca="1" si="182"/>
        <v>0</v>
      </c>
      <c r="W511" s="25">
        <f t="shared" ca="1" si="183"/>
        <v>0</v>
      </c>
      <c r="X511" s="108">
        <f t="shared" ca="1" si="184"/>
        <v>0</v>
      </c>
      <c r="Y511" s="108">
        <f t="shared" ca="1" si="185"/>
        <v>0</v>
      </c>
      <c r="Z511" s="108">
        <f t="shared" ca="1" si="186"/>
        <v>0</v>
      </c>
      <c r="AA511" s="108">
        <f t="shared" ca="1" si="187"/>
        <v>0</v>
      </c>
      <c r="AB511" s="108">
        <f t="shared" ca="1" si="188"/>
        <v>0</v>
      </c>
      <c r="AC511" s="25">
        <f t="shared" ca="1" si="189"/>
        <v>0</v>
      </c>
    </row>
    <row r="512" spans="1:29" ht="14.1" hidden="1" customHeight="1" thickBot="1" x14ac:dyDescent="0.25">
      <c r="A512" s="3">
        <f t="shared" si="173"/>
        <v>2022</v>
      </c>
      <c r="B512" s="3" t="str">
        <f t="shared" si="190"/>
        <v>05 květen</v>
      </c>
      <c r="C512" s="4" t="str">
        <f t="shared" si="174"/>
        <v>květen</v>
      </c>
      <c r="D512" s="10">
        <f t="shared" ca="1" si="175"/>
        <v>0</v>
      </c>
      <c r="E512" s="10" t="str">
        <f t="shared" si="176"/>
        <v>sobota</v>
      </c>
      <c r="F512" s="42" t="str">
        <f ca="1">IF(COUNTIF(List1!$U$4:$AF$16,$G512),"Svátek",TEXT($G512,"dddd"))</f>
        <v>sobota</v>
      </c>
      <c r="G512" s="19">
        <v>44695</v>
      </c>
      <c r="H512" s="49"/>
      <c r="I512" s="50"/>
      <c r="J512" s="49"/>
      <c r="K512" s="50"/>
      <c r="L512" s="21">
        <f t="shared" si="177"/>
        <v>0</v>
      </c>
      <c r="M512" s="22">
        <f t="shared" si="171"/>
        <v>0</v>
      </c>
      <c r="N512" s="98"/>
      <c r="O512" s="101" t="str">
        <f t="shared" ca="1" si="172"/>
        <v/>
      </c>
      <c r="P512" s="41" t="str">
        <f t="shared" si="170"/>
        <v xml:space="preserve"> </v>
      </c>
      <c r="Q512" s="41" t="str">
        <f>IF(MONTH(G513)-MONTH(G512)&lt;&gt;0,SUBTOTAL(109,$P$14:$P$3665)," ")</f>
        <v xml:space="preserve"> </v>
      </c>
      <c r="R512" s="108">
        <f t="shared" ca="1" si="178"/>
        <v>0</v>
      </c>
      <c r="S512" s="25">
        <f t="shared" ca="1" si="179"/>
        <v>0</v>
      </c>
      <c r="T512" s="108">
        <f t="shared" ca="1" si="180"/>
        <v>0</v>
      </c>
      <c r="U512" s="163">
        <f t="shared" ca="1" si="181"/>
        <v>0</v>
      </c>
      <c r="V512" s="25">
        <f t="shared" ca="1" si="182"/>
        <v>0</v>
      </c>
      <c r="W512" s="25">
        <f t="shared" ca="1" si="183"/>
        <v>0</v>
      </c>
      <c r="X512" s="108">
        <f t="shared" ca="1" si="184"/>
        <v>0</v>
      </c>
      <c r="Y512" s="108">
        <f t="shared" ca="1" si="185"/>
        <v>0</v>
      </c>
      <c r="Z512" s="108">
        <f t="shared" ca="1" si="186"/>
        <v>0</v>
      </c>
      <c r="AA512" s="108">
        <f t="shared" ca="1" si="187"/>
        <v>0</v>
      </c>
      <c r="AB512" s="108">
        <f t="shared" ca="1" si="188"/>
        <v>0</v>
      </c>
      <c r="AC512" s="25">
        <f t="shared" ca="1" si="189"/>
        <v>0</v>
      </c>
    </row>
    <row r="513" spans="1:29" ht="14.1" hidden="1" customHeight="1" thickBot="1" x14ac:dyDescent="0.25">
      <c r="A513" s="3">
        <f t="shared" si="173"/>
        <v>2022</v>
      </c>
      <c r="B513" s="3" t="str">
        <f t="shared" si="190"/>
        <v>05 květen</v>
      </c>
      <c r="C513" s="4" t="str">
        <f t="shared" si="174"/>
        <v>květen</v>
      </c>
      <c r="D513" s="10">
        <f t="shared" ca="1" si="175"/>
        <v>0</v>
      </c>
      <c r="E513" s="10" t="str">
        <f t="shared" si="176"/>
        <v>neděle</v>
      </c>
      <c r="F513" s="42" t="str">
        <f ca="1">IF(COUNTIF(List1!$U$4:$AF$16,$G513),"Svátek",TEXT($G513,"dddd"))</f>
        <v>neděle</v>
      </c>
      <c r="G513" s="19">
        <v>44696</v>
      </c>
      <c r="H513" s="49"/>
      <c r="I513" s="50"/>
      <c r="J513" s="49"/>
      <c r="K513" s="50"/>
      <c r="L513" s="21">
        <f t="shared" si="177"/>
        <v>0</v>
      </c>
      <c r="M513" s="22">
        <f t="shared" si="171"/>
        <v>0</v>
      </c>
      <c r="N513" s="98"/>
      <c r="O513" s="101" t="str">
        <f t="shared" ca="1" si="172"/>
        <v/>
      </c>
      <c r="P513" s="41">
        <f t="shared" si="170"/>
        <v>0</v>
      </c>
      <c r="Q513" s="41" t="str">
        <f>IF(MONTH(G514)-MONTH(G513)&lt;&gt;0,SUBTOTAL(109,$P$14:$P$3665)," ")</f>
        <v xml:space="preserve"> </v>
      </c>
      <c r="R513" s="108">
        <f t="shared" ca="1" si="178"/>
        <v>0</v>
      </c>
      <c r="S513" s="25">
        <f t="shared" ca="1" si="179"/>
        <v>0</v>
      </c>
      <c r="T513" s="108">
        <f t="shared" ca="1" si="180"/>
        <v>0</v>
      </c>
      <c r="U513" s="163">
        <f t="shared" ca="1" si="181"/>
        <v>0</v>
      </c>
      <c r="V513" s="25">
        <f t="shared" ca="1" si="182"/>
        <v>0</v>
      </c>
      <c r="W513" s="25">
        <f t="shared" ca="1" si="183"/>
        <v>0</v>
      </c>
      <c r="X513" s="108">
        <f t="shared" ca="1" si="184"/>
        <v>0</v>
      </c>
      <c r="Y513" s="108">
        <f t="shared" ca="1" si="185"/>
        <v>0</v>
      </c>
      <c r="Z513" s="108">
        <f t="shared" ca="1" si="186"/>
        <v>0</v>
      </c>
      <c r="AA513" s="108">
        <f t="shared" ca="1" si="187"/>
        <v>0</v>
      </c>
      <c r="AB513" s="108">
        <f t="shared" ca="1" si="188"/>
        <v>0</v>
      </c>
      <c r="AC513" s="25">
        <f t="shared" ca="1" si="189"/>
        <v>0</v>
      </c>
    </row>
    <row r="514" spans="1:29" ht="14.1" hidden="1" customHeight="1" thickBot="1" x14ac:dyDescent="0.25">
      <c r="A514" s="3">
        <f t="shared" si="173"/>
        <v>2022</v>
      </c>
      <c r="B514" s="3" t="str">
        <f t="shared" si="190"/>
        <v>05 květen</v>
      </c>
      <c r="C514" s="4" t="str">
        <f t="shared" si="174"/>
        <v>květen</v>
      </c>
      <c r="D514" s="10">
        <f t="shared" ca="1" si="175"/>
        <v>0</v>
      </c>
      <c r="E514" s="10" t="str">
        <f t="shared" si="176"/>
        <v>pondělí</v>
      </c>
      <c r="F514" s="42" t="str">
        <f ca="1">IF(COUNTIF(List1!$U$4:$AF$16,$G514),"Svátek",TEXT($G514,"dddd"))</f>
        <v>pondělí</v>
      </c>
      <c r="G514" s="19">
        <v>44697</v>
      </c>
      <c r="H514" s="49"/>
      <c r="I514" s="50"/>
      <c r="J514" s="49"/>
      <c r="K514" s="50"/>
      <c r="L514" s="21">
        <f t="shared" si="177"/>
        <v>0</v>
      </c>
      <c r="M514" s="22">
        <f t="shared" si="171"/>
        <v>0</v>
      </c>
      <c r="N514" s="98"/>
      <c r="O514" s="101" t="str">
        <f t="shared" ca="1" si="172"/>
        <v/>
      </c>
      <c r="P514" s="41" t="str">
        <f t="shared" si="170"/>
        <v xml:space="preserve"> </v>
      </c>
      <c r="Q514" s="41" t="str">
        <f>IF(MONTH(G515)-MONTH(G514)&lt;&gt;0,SUBTOTAL(109,$P$14:$P$3665)," ")</f>
        <v xml:space="preserve"> </v>
      </c>
      <c r="R514" s="108">
        <f t="shared" ca="1" si="178"/>
        <v>0</v>
      </c>
      <c r="S514" s="25">
        <f t="shared" ca="1" si="179"/>
        <v>0</v>
      </c>
      <c r="T514" s="108">
        <f t="shared" ca="1" si="180"/>
        <v>0</v>
      </c>
      <c r="U514" s="163">
        <f t="shared" ca="1" si="181"/>
        <v>0</v>
      </c>
      <c r="V514" s="25">
        <f t="shared" ca="1" si="182"/>
        <v>0</v>
      </c>
      <c r="W514" s="25">
        <f t="shared" ca="1" si="183"/>
        <v>0</v>
      </c>
      <c r="X514" s="108">
        <f t="shared" ca="1" si="184"/>
        <v>0</v>
      </c>
      <c r="Y514" s="108">
        <f t="shared" ca="1" si="185"/>
        <v>0</v>
      </c>
      <c r="Z514" s="108">
        <f t="shared" ca="1" si="186"/>
        <v>0</v>
      </c>
      <c r="AA514" s="108">
        <f t="shared" ca="1" si="187"/>
        <v>0</v>
      </c>
      <c r="AB514" s="108">
        <f t="shared" ca="1" si="188"/>
        <v>0</v>
      </c>
      <c r="AC514" s="25">
        <f t="shared" ca="1" si="189"/>
        <v>0</v>
      </c>
    </row>
    <row r="515" spans="1:29" ht="14.1" hidden="1" customHeight="1" thickBot="1" x14ac:dyDescent="0.25">
      <c r="A515" s="3">
        <f t="shared" si="173"/>
        <v>2022</v>
      </c>
      <c r="B515" s="3" t="str">
        <f t="shared" si="190"/>
        <v>05 květen</v>
      </c>
      <c r="C515" s="4" t="str">
        <f t="shared" si="174"/>
        <v>květen</v>
      </c>
      <c r="D515" s="10">
        <f t="shared" ca="1" si="175"/>
        <v>0</v>
      </c>
      <c r="E515" s="10" t="str">
        <f t="shared" si="176"/>
        <v>úterý</v>
      </c>
      <c r="F515" s="42" t="str">
        <f ca="1">IF(COUNTIF(List1!$U$4:$AF$16,$G515),"Svátek",TEXT($G515,"dddd"))</f>
        <v>úterý</v>
      </c>
      <c r="G515" s="19">
        <v>44698</v>
      </c>
      <c r="H515" s="49"/>
      <c r="I515" s="50"/>
      <c r="J515" s="49"/>
      <c r="K515" s="50"/>
      <c r="L515" s="21">
        <f t="shared" si="177"/>
        <v>0</v>
      </c>
      <c r="M515" s="22">
        <f t="shared" si="171"/>
        <v>0</v>
      </c>
      <c r="N515" s="98"/>
      <c r="O515" s="101" t="str">
        <f t="shared" ca="1" si="172"/>
        <v/>
      </c>
      <c r="P515" s="41" t="str">
        <f t="shared" si="170"/>
        <v xml:space="preserve"> </v>
      </c>
      <c r="Q515" s="41" t="str">
        <f>IF(MONTH(G516)-MONTH(G515)&lt;&gt;0,SUBTOTAL(109,$P$14:$P$3665)," ")</f>
        <v xml:space="preserve"> </v>
      </c>
      <c r="R515" s="108">
        <f t="shared" ca="1" si="178"/>
        <v>0</v>
      </c>
      <c r="S515" s="25">
        <f t="shared" ca="1" si="179"/>
        <v>0</v>
      </c>
      <c r="T515" s="108">
        <f t="shared" ca="1" si="180"/>
        <v>0</v>
      </c>
      <c r="U515" s="163">
        <f t="shared" ca="1" si="181"/>
        <v>0</v>
      </c>
      <c r="V515" s="25">
        <f t="shared" ca="1" si="182"/>
        <v>0</v>
      </c>
      <c r="W515" s="25">
        <f t="shared" ca="1" si="183"/>
        <v>0</v>
      </c>
      <c r="X515" s="108">
        <f t="shared" ca="1" si="184"/>
        <v>0</v>
      </c>
      <c r="Y515" s="108">
        <f t="shared" ca="1" si="185"/>
        <v>0</v>
      </c>
      <c r="Z515" s="108">
        <f t="shared" ca="1" si="186"/>
        <v>0</v>
      </c>
      <c r="AA515" s="108">
        <f t="shared" ca="1" si="187"/>
        <v>0</v>
      </c>
      <c r="AB515" s="108">
        <f t="shared" ca="1" si="188"/>
        <v>0</v>
      </c>
      <c r="AC515" s="25">
        <f t="shared" ca="1" si="189"/>
        <v>0</v>
      </c>
    </row>
    <row r="516" spans="1:29" ht="14.1" hidden="1" customHeight="1" thickBot="1" x14ac:dyDescent="0.25">
      <c r="A516" s="3">
        <f t="shared" si="173"/>
        <v>2022</v>
      </c>
      <c r="B516" s="3" t="str">
        <f t="shared" si="190"/>
        <v>05 květen</v>
      </c>
      <c r="C516" s="4" t="str">
        <f t="shared" si="174"/>
        <v>květen</v>
      </c>
      <c r="D516" s="10">
        <f t="shared" ca="1" si="175"/>
        <v>0</v>
      </c>
      <c r="E516" s="10" t="str">
        <f t="shared" si="176"/>
        <v>středa</v>
      </c>
      <c r="F516" s="42" t="str">
        <f ca="1">IF(COUNTIF(List1!$U$4:$AF$16,$G516),"Svátek",TEXT($G516,"dddd"))</f>
        <v>středa</v>
      </c>
      <c r="G516" s="19">
        <v>44699</v>
      </c>
      <c r="H516" s="49"/>
      <c r="I516" s="50"/>
      <c r="J516" s="49"/>
      <c r="K516" s="50"/>
      <c r="L516" s="21">
        <f t="shared" si="177"/>
        <v>0</v>
      </c>
      <c r="M516" s="22">
        <f t="shared" si="171"/>
        <v>0</v>
      </c>
      <c r="N516" s="98"/>
      <c r="O516" s="101" t="str">
        <f t="shared" ca="1" si="172"/>
        <v/>
      </c>
      <c r="P516" s="41" t="str">
        <f t="shared" si="170"/>
        <v xml:space="preserve"> </v>
      </c>
      <c r="Q516" s="41" t="str">
        <f>IF(MONTH(G517)-MONTH(G516)&lt;&gt;0,SUBTOTAL(109,$P$14:$P$3665)," ")</f>
        <v xml:space="preserve"> </v>
      </c>
      <c r="R516" s="108">
        <f t="shared" ca="1" si="178"/>
        <v>0</v>
      </c>
      <c r="S516" s="25">
        <f t="shared" ca="1" si="179"/>
        <v>0</v>
      </c>
      <c r="T516" s="108">
        <f t="shared" ca="1" si="180"/>
        <v>0</v>
      </c>
      <c r="U516" s="163">
        <f t="shared" ca="1" si="181"/>
        <v>0</v>
      </c>
      <c r="V516" s="25">
        <f t="shared" ca="1" si="182"/>
        <v>0</v>
      </c>
      <c r="W516" s="25">
        <f t="shared" ca="1" si="183"/>
        <v>0</v>
      </c>
      <c r="X516" s="108">
        <f t="shared" ca="1" si="184"/>
        <v>0</v>
      </c>
      <c r="Y516" s="108">
        <f t="shared" ca="1" si="185"/>
        <v>0</v>
      </c>
      <c r="Z516" s="108">
        <f t="shared" ca="1" si="186"/>
        <v>0</v>
      </c>
      <c r="AA516" s="108">
        <f t="shared" ca="1" si="187"/>
        <v>0</v>
      </c>
      <c r="AB516" s="108">
        <f t="shared" ca="1" si="188"/>
        <v>0</v>
      </c>
      <c r="AC516" s="25">
        <f t="shared" ca="1" si="189"/>
        <v>0</v>
      </c>
    </row>
    <row r="517" spans="1:29" ht="14.1" hidden="1" customHeight="1" thickBot="1" x14ac:dyDescent="0.25">
      <c r="A517" s="3">
        <f t="shared" si="173"/>
        <v>2022</v>
      </c>
      <c r="B517" s="3" t="str">
        <f t="shared" si="190"/>
        <v>05 květen</v>
      </c>
      <c r="C517" s="4" t="str">
        <f t="shared" si="174"/>
        <v>květen</v>
      </c>
      <c r="D517" s="10">
        <f t="shared" ca="1" si="175"/>
        <v>0</v>
      </c>
      <c r="E517" s="10" t="str">
        <f t="shared" si="176"/>
        <v>čtvrtek</v>
      </c>
      <c r="F517" s="42" t="str">
        <f ca="1">IF(COUNTIF(List1!$U$4:$AF$16,$G517),"Svátek",TEXT($G517,"dddd"))</f>
        <v>čtvrtek</v>
      </c>
      <c r="G517" s="19">
        <v>44700</v>
      </c>
      <c r="H517" s="49"/>
      <c r="I517" s="50"/>
      <c r="J517" s="49"/>
      <c r="K517" s="50"/>
      <c r="L517" s="21">
        <f t="shared" si="177"/>
        <v>0</v>
      </c>
      <c r="M517" s="22">
        <f t="shared" si="171"/>
        <v>0</v>
      </c>
      <c r="N517" s="98"/>
      <c r="O517" s="101" t="str">
        <f t="shared" ca="1" si="172"/>
        <v/>
      </c>
      <c r="P517" s="41" t="str">
        <f t="shared" si="170"/>
        <v xml:space="preserve"> </v>
      </c>
      <c r="Q517" s="41" t="str">
        <f>IF(MONTH(G518)-MONTH(G517)&lt;&gt;0,SUBTOTAL(109,$P$14:$P$3665)," ")</f>
        <v xml:space="preserve"> </v>
      </c>
      <c r="R517" s="108">
        <f t="shared" ca="1" si="178"/>
        <v>0</v>
      </c>
      <c r="S517" s="25">
        <f t="shared" ca="1" si="179"/>
        <v>0</v>
      </c>
      <c r="T517" s="108">
        <f t="shared" ca="1" si="180"/>
        <v>0</v>
      </c>
      <c r="U517" s="163">
        <f t="shared" ca="1" si="181"/>
        <v>0</v>
      </c>
      <c r="V517" s="25">
        <f t="shared" ca="1" si="182"/>
        <v>0</v>
      </c>
      <c r="W517" s="25">
        <f t="shared" ca="1" si="183"/>
        <v>0</v>
      </c>
      <c r="X517" s="108">
        <f t="shared" ca="1" si="184"/>
        <v>0</v>
      </c>
      <c r="Y517" s="108">
        <f t="shared" ca="1" si="185"/>
        <v>0</v>
      </c>
      <c r="Z517" s="108">
        <f t="shared" ca="1" si="186"/>
        <v>0</v>
      </c>
      <c r="AA517" s="108">
        <f t="shared" ca="1" si="187"/>
        <v>0</v>
      </c>
      <c r="AB517" s="108">
        <f t="shared" ca="1" si="188"/>
        <v>0</v>
      </c>
      <c r="AC517" s="25">
        <f t="shared" ca="1" si="189"/>
        <v>0</v>
      </c>
    </row>
    <row r="518" spans="1:29" ht="14.1" hidden="1" customHeight="1" thickBot="1" x14ac:dyDescent="0.25">
      <c r="A518" s="3">
        <f t="shared" si="173"/>
        <v>2022</v>
      </c>
      <c r="B518" s="3" t="str">
        <f t="shared" si="190"/>
        <v>05 květen</v>
      </c>
      <c r="C518" s="4" t="str">
        <f t="shared" si="174"/>
        <v>květen</v>
      </c>
      <c r="D518" s="10">
        <f t="shared" ca="1" si="175"/>
        <v>0</v>
      </c>
      <c r="E518" s="10" t="str">
        <f t="shared" si="176"/>
        <v>pátek</v>
      </c>
      <c r="F518" s="42" t="str">
        <f ca="1">IF(COUNTIF(List1!$U$4:$AF$16,$G518),"Svátek",TEXT($G518,"dddd"))</f>
        <v>pátek</v>
      </c>
      <c r="G518" s="19">
        <v>44701</v>
      </c>
      <c r="H518" s="49"/>
      <c r="I518" s="50"/>
      <c r="J518" s="49"/>
      <c r="K518" s="50"/>
      <c r="L518" s="21">
        <f t="shared" si="177"/>
        <v>0</v>
      </c>
      <c r="M518" s="22">
        <f t="shared" si="171"/>
        <v>0</v>
      </c>
      <c r="N518" s="98"/>
      <c r="O518" s="101" t="str">
        <f t="shared" ca="1" si="172"/>
        <v/>
      </c>
      <c r="P518" s="41" t="str">
        <f t="shared" si="170"/>
        <v xml:space="preserve"> </v>
      </c>
      <c r="Q518" s="41" t="str">
        <f>IF(MONTH(G519)-MONTH(G518)&lt;&gt;0,SUBTOTAL(109,$P$14:$P$3665)," ")</f>
        <v xml:space="preserve"> </v>
      </c>
      <c r="R518" s="108">
        <f t="shared" ca="1" si="178"/>
        <v>0</v>
      </c>
      <c r="S518" s="25">
        <f t="shared" ca="1" si="179"/>
        <v>0</v>
      </c>
      <c r="T518" s="108">
        <f t="shared" ca="1" si="180"/>
        <v>0</v>
      </c>
      <c r="U518" s="163">
        <f t="shared" ca="1" si="181"/>
        <v>0</v>
      </c>
      <c r="V518" s="25">
        <f t="shared" ca="1" si="182"/>
        <v>0</v>
      </c>
      <c r="W518" s="25">
        <f t="shared" ca="1" si="183"/>
        <v>0</v>
      </c>
      <c r="X518" s="108">
        <f t="shared" ca="1" si="184"/>
        <v>0</v>
      </c>
      <c r="Y518" s="108">
        <f t="shared" ca="1" si="185"/>
        <v>0</v>
      </c>
      <c r="Z518" s="108">
        <f t="shared" ca="1" si="186"/>
        <v>0</v>
      </c>
      <c r="AA518" s="108">
        <f t="shared" ca="1" si="187"/>
        <v>0</v>
      </c>
      <c r="AB518" s="108">
        <f t="shared" ca="1" si="188"/>
        <v>0</v>
      </c>
      <c r="AC518" s="25">
        <f t="shared" ca="1" si="189"/>
        <v>0</v>
      </c>
    </row>
    <row r="519" spans="1:29" ht="14.1" hidden="1" customHeight="1" thickBot="1" x14ac:dyDescent="0.25">
      <c r="A519" s="3">
        <f t="shared" si="173"/>
        <v>2022</v>
      </c>
      <c r="B519" s="3" t="str">
        <f t="shared" si="190"/>
        <v>05 květen</v>
      </c>
      <c r="C519" s="4" t="str">
        <f t="shared" si="174"/>
        <v>květen</v>
      </c>
      <c r="D519" s="10">
        <f t="shared" ca="1" si="175"/>
        <v>0</v>
      </c>
      <c r="E519" s="10" t="str">
        <f t="shared" si="176"/>
        <v>sobota</v>
      </c>
      <c r="F519" s="42" t="str">
        <f ca="1">IF(COUNTIF(List1!$U$4:$AF$16,$G519),"Svátek",TEXT($G519,"dddd"))</f>
        <v>sobota</v>
      </c>
      <c r="G519" s="19">
        <v>44702</v>
      </c>
      <c r="H519" s="49"/>
      <c r="I519" s="50"/>
      <c r="J519" s="49"/>
      <c r="K519" s="50"/>
      <c r="L519" s="21">
        <f t="shared" si="177"/>
        <v>0</v>
      </c>
      <c r="M519" s="22">
        <f t="shared" si="171"/>
        <v>0</v>
      </c>
      <c r="N519" s="98"/>
      <c r="O519" s="101" t="str">
        <f t="shared" ca="1" si="172"/>
        <v/>
      </c>
      <c r="P519" s="41" t="str">
        <f t="shared" si="170"/>
        <v xml:space="preserve"> </v>
      </c>
      <c r="Q519" s="41" t="str">
        <f>IF(MONTH(G520)-MONTH(G519)&lt;&gt;0,SUBTOTAL(109,$P$14:$P$3665)," ")</f>
        <v xml:space="preserve"> </v>
      </c>
      <c r="R519" s="108">
        <f t="shared" ca="1" si="178"/>
        <v>0</v>
      </c>
      <c r="S519" s="25">
        <f t="shared" ca="1" si="179"/>
        <v>0</v>
      </c>
      <c r="T519" s="108">
        <f t="shared" ca="1" si="180"/>
        <v>0</v>
      </c>
      <c r="U519" s="163">
        <f t="shared" ca="1" si="181"/>
        <v>0</v>
      </c>
      <c r="V519" s="25">
        <f t="shared" ca="1" si="182"/>
        <v>0</v>
      </c>
      <c r="W519" s="25">
        <f t="shared" ca="1" si="183"/>
        <v>0</v>
      </c>
      <c r="X519" s="108">
        <f t="shared" ca="1" si="184"/>
        <v>0</v>
      </c>
      <c r="Y519" s="108">
        <f t="shared" ca="1" si="185"/>
        <v>0</v>
      </c>
      <c r="Z519" s="108">
        <f t="shared" ca="1" si="186"/>
        <v>0</v>
      </c>
      <c r="AA519" s="108">
        <f t="shared" ca="1" si="187"/>
        <v>0</v>
      </c>
      <c r="AB519" s="108">
        <f t="shared" ca="1" si="188"/>
        <v>0</v>
      </c>
      <c r="AC519" s="25">
        <f t="shared" ca="1" si="189"/>
        <v>0</v>
      </c>
    </row>
    <row r="520" spans="1:29" ht="14.1" hidden="1" customHeight="1" thickBot="1" x14ac:dyDescent="0.25">
      <c r="A520" s="3">
        <f t="shared" si="173"/>
        <v>2022</v>
      </c>
      <c r="B520" s="3" t="str">
        <f t="shared" si="190"/>
        <v>05 květen</v>
      </c>
      <c r="C520" s="4" t="str">
        <f t="shared" si="174"/>
        <v>květen</v>
      </c>
      <c r="D520" s="10">
        <f t="shared" ca="1" si="175"/>
        <v>0</v>
      </c>
      <c r="E520" s="10" t="str">
        <f t="shared" si="176"/>
        <v>neděle</v>
      </c>
      <c r="F520" s="42" t="str">
        <f ca="1">IF(COUNTIF(List1!$U$4:$AF$16,$G520),"Svátek",TEXT($G520,"dddd"))</f>
        <v>neděle</v>
      </c>
      <c r="G520" s="19">
        <v>44703</v>
      </c>
      <c r="H520" s="49"/>
      <c r="I520" s="50"/>
      <c r="J520" s="49"/>
      <c r="K520" s="50"/>
      <c r="L520" s="21">
        <f t="shared" si="177"/>
        <v>0</v>
      </c>
      <c r="M520" s="22">
        <f t="shared" si="171"/>
        <v>0</v>
      </c>
      <c r="N520" s="98"/>
      <c r="O520" s="101" t="str">
        <f t="shared" ca="1" si="172"/>
        <v/>
      </c>
      <c r="P520" s="41">
        <f t="shared" si="170"/>
        <v>0</v>
      </c>
      <c r="Q520" s="41" t="str">
        <f>IF(MONTH(G521)-MONTH(G520)&lt;&gt;0,SUBTOTAL(109,$P$14:$P$3665)," ")</f>
        <v xml:space="preserve"> </v>
      </c>
      <c r="R520" s="108">
        <f t="shared" ca="1" si="178"/>
        <v>0</v>
      </c>
      <c r="S520" s="25">
        <f t="shared" ca="1" si="179"/>
        <v>0</v>
      </c>
      <c r="T520" s="108">
        <f t="shared" ca="1" si="180"/>
        <v>0</v>
      </c>
      <c r="U520" s="163">
        <f t="shared" ca="1" si="181"/>
        <v>0</v>
      </c>
      <c r="V520" s="25">
        <f t="shared" ca="1" si="182"/>
        <v>0</v>
      </c>
      <c r="W520" s="25">
        <f t="shared" ca="1" si="183"/>
        <v>0</v>
      </c>
      <c r="X520" s="108">
        <f t="shared" ca="1" si="184"/>
        <v>0</v>
      </c>
      <c r="Y520" s="108">
        <f t="shared" ca="1" si="185"/>
        <v>0</v>
      </c>
      <c r="Z520" s="108">
        <f t="shared" ca="1" si="186"/>
        <v>0</v>
      </c>
      <c r="AA520" s="108">
        <f t="shared" ca="1" si="187"/>
        <v>0</v>
      </c>
      <c r="AB520" s="108">
        <f t="shared" ca="1" si="188"/>
        <v>0</v>
      </c>
      <c r="AC520" s="25">
        <f t="shared" ca="1" si="189"/>
        <v>0</v>
      </c>
    </row>
    <row r="521" spans="1:29" ht="14.1" hidden="1" customHeight="1" thickBot="1" x14ac:dyDescent="0.25">
      <c r="A521" s="3">
        <f t="shared" si="173"/>
        <v>2022</v>
      </c>
      <c r="B521" s="3" t="str">
        <f t="shared" si="190"/>
        <v>05 květen</v>
      </c>
      <c r="C521" s="4" t="str">
        <f t="shared" si="174"/>
        <v>květen</v>
      </c>
      <c r="D521" s="10">
        <f t="shared" ca="1" si="175"/>
        <v>0</v>
      </c>
      <c r="E521" s="10" t="str">
        <f t="shared" si="176"/>
        <v>pondělí</v>
      </c>
      <c r="F521" s="42" t="str">
        <f ca="1">IF(COUNTIF(List1!$U$4:$AF$16,$G521),"Svátek",TEXT($G521,"dddd"))</f>
        <v>pondělí</v>
      </c>
      <c r="G521" s="19">
        <v>44704</v>
      </c>
      <c r="H521" s="49"/>
      <c r="I521" s="50"/>
      <c r="J521" s="49"/>
      <c r="K521" s="50"/>
      <c r="L521" s="21">
        <f t="shared" si="177"/>
        <v>0</v>
      </c>
      <c r="M521" s="22">
        <f t="shared" si="171"/>
        <v>0</v>
      </c>
      <c r="N521" s="98"/>
      <c r="O521" s="101" t="str">
        <f t="shared" ca="1" si="172"/>
        <v/>
      </c>
      <c r="P521" s="41" t="str">
        <f t="shared" si="170"/>
        <v xml:space="preserve"> </v>
      </c>
      <c r="Q521" s="41" t="str">
        <f>IF(MONTH(G522)-MONTH(G521)&lt;&gt;0,SUBTOTAL(109,$P$14:$P$3665)," ")</f>
        <v xml:space="preserve"> </v>
      </c>
      <c r="R521" s="108">
        <f t="shared" ca="1" si="178"/>
        <v>0</v>
      </c>
      <c r="S521" s="25">
        <f t="shared" ca="1" si="179"/>
        <v>0</v>
      </c>
      <c r="T521" s="108">
        <f t="shared" ca="1" si="180"/>
        <v>0</v>
      </c>
      <c r="U521" s="163">
        <f t="shared" ca="1" si="181"/>
        <v>0</v>
      </c>
      <c r="V521" s="25">
        <f t="shared" ca="1" si="182"/>
        <v>0</v>
      </c>
      <c r="W521" s="25">
        <f t="shared" ca="1" si="183"/>
        <v>0</v>
      </c>
      <c r="X521" s="108">
        <f t="shared" ca="1" si="184"/>
        <v>0</v>
      </c>
      <c r="Y521" s="108">
        <f t="shared" ca="1" si="185"/>
        <v>0</v>
      </c>
      <c r="Z521" s="108">
        <f t="shared" ca="1" si="186"/>
        <v>0</v>
      </c>
      <c r="AA521" s="108">
        <f t="shared" ca="1" si="187"/>
        <v>0</v>
      </c>
      <c r="AB521" s="108">
        <f t="shared" ca="1" si="188"/>
        <v>0</v>
      </c>
      <c r="AC521" s="25">
        <f t="shared" ca="1" si="189"/>
        <v>0</v>
      </c>
    </row>
    <row r="522" spans="1:29" ht="14.1" hidden="1" customHeight="1" thickBot="1" x14ac:dyDescent="0.25">
      <c r="A522" s="3">
        <f t="shared" si="173"/>
        <v>2022</v>
      </c>
      <c r="B522" s="3" t="str">
        <f t="shared" si="190"/>
        <v>05 květen</v>
      </c>
      <c r="C522" s="4" t="str">
        <f t="shared" si="174"/>
        <v>květen</v>
      </c>
      <c r="D522" s="10">
        <f t="shared" ca="1" si="175"/>
        <v>0</v>
      </c>
      <c r="E522" s="10" t="str">
        <f t="shared" si="176"/>
        <v>úterý</v>
      </c>
      <c r="F522" s="42" t="str">
        <f ca="1">IF(COUNTIF(List1!$U$4:$AF$16,$G522),"Svátek",TEXT($G522,"dddd"))</f>
        <v>úterý</v>
      </c>
      <c r="G522" s="19">
        <v>44705</v>
      </c>
      <c r="H522" s="49"/>
      <c r="I522" s="50"/>
      <c r="J522" s="49"/>
      <c r="K522" s="50"/>
      <c r="L522" s="21">
        <f t="shared" si="177"/>
        <v>0</v>
      </c>
      <c r="M522" s="22">
        <f t="shared" si="171"/>
        <v>0</v>
      </c>
      <c r="N522" s="98"/>
      <c r="O522" s="101" t="str">
        <f t="shared" ca="1" si="172"/>
        <v/>
      </c>
      <c r="P522" s="41" t="str">
        <f t="shared" si="170"/>
        <v xml:space="preserve"> </v>
      </c>
      <c r="Q522" s="41" t="str">
        <f>IF(MONTH(G523)-MONTH(G522)&lt;&gt;0,SUBTOTAL(109,$P$14:$P$3665)," ")</f>
        <v xml:space="preserve"> </v>
      </c>
      <c r="R522" s="108">
        <f t="shared" ca="1" si="178"/>
        <v>0</v>
      </c>
      <c r="S522" s="25">
        <f t="shared" ca="1" si="179"/>
        <v>0</v>
      </c>
      <c r="T522" s="108">
        <f t="shared" ca="1" si="180"/>
        <v>0</v>
      </c>
      <c r="U522" s="163">
        <f t="shared" ca="1" si="181"/>
        <v>0</v>
      </c>
      <c r="V522" s="25">
        <f t="shared" ca="1" si="182"/>
        <v>0</v>
      </c>
      <c r="W522" s="25">
        <f t="shared" ca="1" si="183"/>
        <v>0</v>
      </c>
      <c r="X522" s="108">
        <f t="shared" ca="1" si="184"/>
        <v>0</v>
      </c>
      <c r="Y522" s="108">
        <f t="shared" ca="1" si="185"/>
        <v>0</v>
      </c>
      <c r="Z522" s="108">
        <f t="shared" ca="1" si="186"/>
        <v>0</v>
      </c>
      <c r="AA522" s="108">
        <f t="shared" ca="1" si="187"/>
        <v>0</v>
      </c>
      <c r="AB522" s="108">
        <f t="shared" ca="1" si="188"/>
        <v>0</v>
      </c>
      <c r="AC522" s="25">
        <f t="shared" ca="1" si="189"/>
        <v>0</v>
      </c>
    </row>
    <row r="523" spans="1:29" ht="14.1" hidden="1" customHeight="1" thickBot="1" x14ac:dyDescent="0.25">
      <c r="A523" s="3">
        <f t="shared" si="173"/>
        <v>2022</v>
      </c>
      <c r="B523" s="3" t="str">
        <f t="shared" si="190"/>
        <v>05 květen</v>
      </c>
      <c r="C523" s="4" t="str">
        <f t="shared" si="174"/>
        <v>květen</v>
      </c>
      <c r="D523" s="10">
        <f t="shared" ca="1" si="175"/>
        <v>0</v>
      </c>
      <c r="E523" s="10" t="str">
        <f t="shared" si="176"/>
        <v>středa</v>
      </c>
      <c r="F523" s="42" t="str">
        <f ca="1">IF(COUNTIF(List1!$U$4:$AF$16,$G523),"Svátek",TEXT($G523,"dddd"))</f>
        <v>středa</v>
      </c>
      <c r="G523" s="19">
        <v>44706</v>
      </c>
      <c r="H523" s="49"/>
      <c r="I523" s="50"/>
      <c r="J523" s="49"/>
      <c r="K523" s="50"/>
      <c r="L523" s="21">
        <f t="shared" si="177"/>
        <v>0</v>
      </c>
      <c r="M523" s="22">
        <f t="shared" si="171"/>
        <v>0</v>
      </c>
      <c r="N523" s="98"/>
      <c r="O523" s="101" t="str">
        <f t="shared" ca="1" si="172"/>
        <v/>
      </c>
      <c r="P523" s="41" t="str">
        <f t="shared" si="170"/>
        <v xml:space="preserve"> </v>
      </c>
      <c r="Q523" s="41" t="str">
        <f>IF(MONTH(G524)-MONTH(G523)&lt;&gt;0,SUBTOTAL(109,$P$14:$P$3665)," ")</f>
        <v xml:space="preserve"> </v>
      </c>
      <c r="R523" s="108">
        <f t="shared" ca="1" si="178"/>
        <v>0</v>
      </c>
      <c r="S523" s="25">
        <f t="shared" ca="1" si="179"/>
        <v>0</v>
      </c>
      <c r="T523" s="108">
        <f t="shared" ca="1" si="180"/>
        <v>0</v>
      </c>
      <c r="U523" s="163">
        <f t="shared" ca="1" si="181"/>
        <v>0</v>
      </c>
      <c r="V523" s="25">
        <f t="shared" ca="1" si="182"/>
        <v>0</v>
      </c>
      <c r="W523" s="25">
        <f t="shared" ca="1" si="183"/>
        <v>0</v>
      </c>
      <c r="X523" s="108">
        <f t="shared" ca="1" si="184"/>
        <v>0</v>
      </c>
      <c r="Y523" s="108">
        <f t="shared" ca="1" si="185"/>
        <v>0</v>
      </c>
      <c r="Z523" s="108">
        <f t="shared" ca="1" si="186"/>
        <v>0</v>
      </c>
      <c r="AA523" s="108">
        <f t="shared" ca="1" si="187"/>
        <v>0</v>
      </c>
      <c r="AB523" s="108">
        <f t="shared" ca="1" si="188"/>
        <v>0</v>
      </c>
      <c r="AC523" s="25">
        <f t="shared" ca="1" si="189"/>
        <v>0</v>
      </c>
    </row>
    <row r="524" spans="1:29" ht="14.1" hidden="1" customHeight="1" thickBot="1" x14ac:dyDescent="0.25">
      <c r="A524" s="3">
        <f t="shared" si="173"/>
        <v>2022</v>
      </c>
      <c r="B524" s="3" t="str">
        <f t="shared" si="190"/>
        <v>05 květen</v>
      </c>
      <c r="C524" s="4" t="str">
        <f t="shared" si="174"/>
        <v>květen</v>
      </c>
      <c r="D524" s="10">
        <f t="shared" ca="1" si="175"/>
        <v>0</v>
      </c>
      <c r="E524" s="10" t="str">
        <f t="shared" si="176"/>
        <v>čtvrtek</v>
      </c>
      <c r="F524" s="42" t="str">
        <f ca="1">IF(COUNTIF(List1!$U$4:$AF$16,$G524),"Svátek",TEXT($G524,"dddd"))</f>
        <v>čtvrtek</v>
      </c>
      <c r="G524" s="19">
        <v>44707</v>
      </c>
      <c r="H524" s="49"/>
      <c r="I524" s="50"/>
      <c r="J524" s="49"/>
      <c r="K524" s="50"/>
      <c r="L524" s="21">
        <f t="shared" si="177"/>
        <v>0</v>
      </c>
      <c r="M524" s="22">
        <f t="shared" si="171"/>
        <v>0</v>
      </c>
      <c r="N524" s="98"/>
      <c r="O524" s="101" t="str">
        <f t="shared" ca="1" si="172"/>
        <v/>
      </c>
      <c r="P524" s="41" t="str">
        <f t="shared" si="170"/>
        <v xml:space="preserve"> </v>
      </c>
      <c r="Q524" s="41" t="str">
        <f>IF(MONTH(G525)-MONTH(G524)&lt;&gt;0,SUBTOTAL(109,$P$14:$P$3665)," ")</f>
        <v xml:space="preserve"> </v>
      </c>
      <c r="R524" s="108">
        <f t="shared" ca="1" si="178"/>
        <v>0</v>
      </c>
      <c r="S524" s="25">
        <f t="shared" ca="1" si="179"/>
        <v>0</v>
      </c>
      <c r="T524" s="108">
        <f t="shared" ca="1" si="180"/>
        <v>0</v>
      </c>
      <c r="U524" s="163">
        <f t="shared" ca="1" si="181"/>
        <v>0</v>
      </c>
      <c r="V524" s="25">
        <f t="shared" ca="1" si="182"/>
        <v>0</v>
      </c>
      <c r="W524" s="25">
        <f t="shared" ca="1" si="183"/>
        <v>0</v>
      </c>
      <c r="X524" s="108">
        <f t="shared" ca="1" si="184"/>
        <v>0</v>
      </c>
      <c r="Y524" s="108">
        <f t="shared" ca="1" si="185"/>
        <v>0</v>
      </c>
      <c r="Z524" s="108">
        <f t="shared" ca="1" si="186"/>
        <v>0</v>
      </c>
      <c r="AA524" s="108">
        <f t="shared" ca="1" si="187"/>
        <v>0</v>
      </c>
      <c r="AB524" s="108">
        <f t="shared" ca="1" si="188"/>
        <v>0</v>
      </c>
      <c r="AC524" s="25">
        <f t="shared" ca="1" si="189"/>
        <v>0</v>
      </c>
    </row>
    <row r="525" spans="1:29" ht="14.1" hidden="1" customHeight="1" thickBot="1" x14ac:dyDescent="0.25">
      <c r="A525" s="3">
        <f t="shared" si="173"/>
        <v>2022</v>
      </c>
      <c r="B525" s="3" t="str">
        <f t="shared" si="190"/>
        <v>05 květen</v>
      </c>
      <c r="C525" s="4" t="str">
        <f t="shared" si="174"/>
        <v>květen</v>
      </c>
      <c r="D525" s="10">
        <f t="shared" ca="1" si="175"/>
        <v>0</v>
      </c>
      <c r="E525" s="10" t="str">
        <f t="shared" si="176"/>
        <v>pátek</v>
      </c>
      <c r="F525" s="42" t="str">
        <f ca="1">IF(COUNTIF(List1!$U$4:$AF$16,$G525),"Svátek",TEXT($G525,"dddd"))</f>
        <v>pátek</v>
      </c>
      <c r="G525" s="19">
        <v>44708</v>
      </c>
      <c r="H525" s="49"/>
      <c r="I525" s="50"/>
      <c r="J525" s="49"/>
      <c r="K525" s="50"/>
      <c r="L525" s="21">
        <f t="shared" si="177"/>
        <v>0</v>
      </c>
      <c r="M525" s="22">
        <f t="shared" si="171"/>
        <v>0</v>
      </c>
      <c r="N525" s="98"/>
      <c r="O525" s="101" t="str">
        <f t="shared" ca="1" si="172"/>
        <v/>
      </c>
      <c r="P525" s="41" t="str">
        <f t="shared" si="170"/>
        <v xml:space="preserve"> </v>
      </c>
      <c r="Q525" s="41" t="str">
        <f>IF(MONTH(G526)-MONTH(G525)&lt;&gt;0,SUBTOTAL(109,$P$14:$P$3665)," ")</f>
        <v xml:space="preserve"> </v>
      </c>
      <c r="R525" s="108">
        <f t="shared" ca="1" si="178"/>
        <v>0</v>
      </c>
      <c r="S525" s="25">
        <f t="shared" ca="1" si="179"/>
        <v>0</v>
      </c>
      <c r="T525" s="108">
        <f t="shared" ca="1" si="180"/>
        <v>0</v>
      </c>
      <c r="U525" s="163">
        <f t="shared" ca="1" si="181"/>
        <v>0</v>
      </c>
      <c r="V525" s="25">
        <f t="shared" ca="1" si="182"/>
        <v>0</v>
      </c>
      <c r="W525" s="25">
        <f t="shared" ca="1" si="183"/>
        <v>0</v>
      </c>
      <c r="X525" s="108">
        <f t="shared" ca="1" si="184"/>
        <v>0</v>
      </c>
      <c r="Y525" s="108">
        <f t="shared" ca="1" si="185"/>
        <v>0</v>
      </c>
      <c r="Z525" s="108">
        <f t="shared" ca="1" si="186"/>
        <v>0</v>
      </c>
      <c r="AA525" s="108">
        <f t="shared" ca="1" si="187"/>
        <v>0</v>
      </c>
      <c r="AB525" s="108">
        <f t="shared" ca="1" si="188"/>
        <v>0</v>
      </c>
      <c r="AC525" s="25">
        <f t="shared" ca="1" si="189"/>
        <v>0</v>
      </c>
    </row>
    <row r="526" spans="1:29" ht="14.1" hidden="1" customHeight="1" thickBot="1" x14ac:dyDescent="0.25">
      <c r="A526" s="3">
        <f t="shared" si="173"/>
        <v>2022</v>
      </c>
      <c r="B526" s="3" t="str">
        <f t="shared" si="190"/>
        <v>05 květen</v>
      </c>
      <c r="C526" s="4" t="str">
        <f t="shared" si="174"/>
        <v>květen</v>
      </c>
      <c r="D526" s="10">
        <f t="shared" ca="1" si="175"/>
        <v>0</v>
      </c>
      <c r="E526" s="10" t="str">
        <f t="shared" si="176"/>
        <v>sobota</v>
      </c>
      <c r="F526" s="42" t="str">
        <f ca="1">IF(COUNTIF(List1!$U$4:$AF$16,$G526),"Svátek",TEXT($G526,"dddd"))</f>
        <v>sobota</v>
      </c>
      <c r="G526" s="19">
        <v>44709</v>
      </c>
      <c r="H526" s="49"/>
      <c r="I526" s="50"/>
      <c r="J526" s="49"/>
      <c r="K526" s="50"/>
      <c r="L526" s="21">
        <f t="shared" si="177"/>
        <v>0</v>
      </c>
      <c r="M526" s="22">
        <f t="shared" si="171"/>
        <v>0</v>
      </c>
      <c r="N526" s="98"/>
      <c r="O526" s="101" t="str">
        <f t="shared" ca="1" si="172"/>
        <v/>
      </c>
      <c r="P526" s="41" t="str">
        <f t="shared" si="170"/>
        <v xml:space="preserve"> </v>
      </c>
      <c r="Q526" s="41" t="str">
        <f>IF(MONTH(G527)-MONTH(G526)&lt;&gt;0,SUBTOTAL(109,$P$14:$P$3665)," ")</f>
        <v xml:space="preserve"> </v>
      </c>
      <c r="R526" s="108">
        <f t="shared" ca="1" si="178"/>
        <v>0</v>
      </c>
      <c r="S526" s="25">
        <f t="shared" ca="1" si="179"/>
        <v>0</v>
      </c>
      <c r="T526" s="108">
        <f t="shared" ca="1" si="180"/>
        <v>0</v>
      </c>
      <c r="U526" s="163">
        <f t="shared" ca="1" si="181"/>
        <v>0</v>
      </c>
      <c r="V526" s="25">
        <f t="shared" ca="1" si="182"/>
        <v>0</v>
      </c>
      <c r="W526" s="25">
        <f t="shared" ca="1" si="183"/>
        <v>0</v>
      </c>
      <c r="X526" s="108">
        <f t="shared" ca="1" si="184"/>
        <v>0</v>
      </c>
      <c r="Y526" s="108">
        <f t="shared" ca="1" si="185"/>
        <v>0</v>
      </c>
      <c r="Z526" s="108">
        <f t="shared" ca="1" si="186"/>
        <v>0</v>
      </c>
      <c r="AA526" s="108">
        <f t="shared" ca="1" si="187"/>
        <v>0</v>
      </c>
      <c r="AB526" s="108">
        <f t="shared" ca="1" si="188"/>
        <v>0</v>
      </c>
      <c r="AC526" s="25">
        <f t="shared" ca="1" si="189"/>
        <v>0</v>
      </c>
    </row>
    <row r="527" spans="1:29" ht="14.1" hidden="1" customHeight="1" thickBot="1" x14ac:dyDescent="0.25">
      <c r="A527" s="3">
        <f t="shared" si="173"/>
        <v>2022</v>
      </c>
      <c r="B527" s="3" t="str">
        <f t="shared" si="190"/>
        <v>05 květen</v>
      </c>
      <c r="C527" s="4" t="str">
        <f t="shared" si="174"/>
        <v>květen</v>
      </c>
      <c r="D527" s="10">
        <f t="shared" ca="1" si="175"/>
        <v>0</v>
      </c>
      <c r="E527" s="10" t="str">
        <f t="shared" si="176"/>
        <v>neděle</v>
      </c>
      <c r="F527" s="42" t="str">
        <f ca="1">IF(COUNTIF(List1!$U$4:$AF$16,$G527),"Svátek",TEXT($G527,"dddd"))</f>
        <v>neděle</v>
      </c>
      <c r="G527" s="19">
        <v>44710</v>
      </c>
      <c r="H527" s="49"/>
      <c r="I527" s="50"/>
      <c r="J527" s="49"/>
      <c r="K527" s="50"/>
      <c r="L527" s="21">
        <f t="shared" si="177"/>
        <v>0</v>
      </c>
      <c r="M527" s="22">
        <f t="shared" si="171"/>
        <v>0</v>
      </c>
      <c r="N527" s="98"/>
      <c r="O527" s="101" t="str">
        <f t="shared" ca="1" si="172"/>
        <v/>
      </c>
      <c r="P527" s="41">
        <f t="shared" si="170"/>
        <v>0</v>
      </c>
      <c r="Q527" s="41" t="str">
        <f>IF(MONTH(G528)-MONTH(G527)&lt;&gt;0,SUBTOTAL(109,$P$14:$P$3665)," ")</f>
        <v xml:space="preserve"> </v>
      </c>
      <c r="R527" s="108">
        <f t="shared" ca="1" si="178"/>
        <v>0</v>
      </c>
      <c r="S527" s="25">
        <f t="shared" ca="1" si="179"/>
        <v>0</v>
      </c>
      <c r="T527" s="108">
        <f t="shared" ca="1" si="180"/>
        <v>0</v>
      </c>
      <c r="U527" s="163">
        <f t="shared" ca="1" si="181"/>
        <v>0</v>
      </c>
      <c r="V527" s="25">
        <f t="shared" ca="1" si="182"/>
        <v>0</v>
      </c>
      <c r="W527" s="25">
        <f t="shared" ca="1" si="183"/>
        <v>0</v>
      </c>
      <c r="X527" s="108">
        <f t="shared" ca="1" si="184"/>
        <v>0</v>
      </c>
      <c r="Y527" s="108">
        <f t="shared" ca="1" si="185"/>
        <v>0</v>
      </c>
      <c r="Z527" s="108">
        <f t="shared" ca="1" si="186"/>
        <v>0</v>
      </c>
      <c r="AA527" s="108">
        <f t="shared" ca="1" si="187"/>
        <v>0</v>
      </c>
      <c r="AB527" s="108">
        <f t="shared" ca="1" si="188"/>
        <v>0</v>
      </c>
      <c r="AC527" s="25">
        <f t="shared" ca="1" si="189"/>
        <v>0</v>
      </c>
    </row>
    <row r="528" spans="1:29" ht="14.1" hidden="1" customHeight="1" thickBot="1" x14ac:dyDescent="0.25">
      <c r="A528" s="3">
        <f t="shared" si="173"/>
        <v>2022</v>
      </c>
      <c r="B528" s="3" t="str">
        <f t="shared" si="190"/>
        <v>05 květen</v>
      </c>
      <c r="C528" s="4" t="str">
        <f t="shared" si="174"/>
        <v>květen</v>
      </c>
      <c r="D528" s="10">
        <f t="shared" ca="1" si="175"/>
        <v>0</v>
      </c>
      <c r="E528" s="10" t="str">
        <f t="shared" si="176"/>
        <v>pondělí</v>
      </c>
      <c r="F528" s="42" t="str">
        <f ca="1">IF(COUNTIF(List1!$U$4:$AF$16,$G528),"Svátek",TEXT($G528,"dddd"))</f>
        <v>pondělí</v>
      </c>
      <c r="G528" s="19">
        <v>44711</v>
      </c>
      <c r="H528" s="49"/>
      <c r="I528" s="50"/>
      <c r="J528" s="49"/>
      <c r="K528" s="50"/>
      <c r="L528" s="21">
        <f t="shared" si="177"/>
        <v>0</v>
      </c>
      <c r="M528" s="22">
        <f t="shared" si="171"/>
        <v>0</v>
      </c>
      <c r="N528" s="98"/>
      <c r="O528" s="101" t="str">
        <f t="shared" ca="1" si="172"/>
        <v/>
      </c>
      <c r="P528" s="41" t="str">
        <f t="shared" si="170"/>
        <v xml:space="preserve"> </v>
      </c>
      <c r="Q528" s="41" t="str">
        <f>IF(MONTH(G529)-MONTH(G528)&lt;&gt;0,SUBTOTAL(109,$P$14:$P$3665)," ")</f>
        <v xml:space="preserve"> </v>
      </c>
      <c r="R528" s="108">
        <f t="shared" ca="1" si="178"/>
        <v>0</v>
      </c>
      <c r="S528" s="25">
        <f t="shared" ca="1" si="179"/>
        <v>0</v>
      </c>
      <c r="T528" s="108">
        <f t="shared" ca="1" si="180"/>
        <v>0</v>
      </c>
      <c r="U528" s="163">
        <f t="shared" ca="1" si="181"/>
        <v>0</v>
      </c>
      <c r="V528" s="25">
        <f t="shared" ca="1" si="182"/>
        <v>0</v>
      </c>
      <c r="W528" s="25">
        <f t="shared" ca="1" si="183"/>
        <v>0</v>
      </c>
      <c r="X528" s="108">
        <f t="shared" ca="1" si="184"/>
        <v>0</v>
      </c>
      <c r="Y528" s="108">
        <f t="shared" ca="1" si="185"/>
        <v>0</v>
      </c>
      <c r="Z528" s="108">
        <f t="shared" ca="1" si="186"/>
        <v>0</v>
      </c>
      <c r="AA528" s="108">
        <f t="shared" ca="1" si="187"/>
        <v>0</v>
      </c>
      <c r="AB528" s="108">
        <f t="shared" ca="1" si="188"/>
        <v>0</v>
      </c>
      <c r="AC528" s="25">
        <f t="shared" ca="1" si="189"/>
        <v>0</v>
      </c>
    </row>
    <row r="529" spans="1:29" ht="14.1" hidden="1" customHeight="1" thickBot="1" x14ac:dyDescent="0.25">
      <c r="A529" s="3">
        <f t="shared" si="173"/>
        <v>2022</v>
      </c>
      <c r="B529" s="3" t="str">
        <f t="shared" si="190"/>
        <v>05 květen</v>
      </c>
      <c r="C529" s="4" t="str">
        <f t="shared" si="174"/>
        <v>květen</v>
      </c>
      <c r="D529" s="10">
        <f t="shared" ca="1" si="175"/>
        <v>0</v>
      </c>
      <c r="E529" s="10" t="str">
        <f t="shared" si="176"/>
        <v>úterý</v>
      </c>
      <c r="F529" s="42" t="str">
        <f ca="1">IF(COUNTIF(List1!$U$4:$AF$16,$G529),"Svátek",TEXT($G529,"dddd"))</f>
        <v>úterý</v>
      </c>
      <c r="G529" s="19">
        <v>44712</v>
      </c>
      <c r="H529" s="49"/>
      <c r="I529" s="50"/>
      <c r="J529" s="49"/>
      <c r="K529" s="50"/>
      <c r="L529" s="21">
        <f t="shared" si="177"/>
        <v>0</v>
      </c>
      <c r="M529" s="22">
        <f t="shared" si="171"/>
        <v>0</v>
      </c>
      <c r="N529" s="98"/>
      <c r="O529" s="101" t="str">
        <f t="shared" ca="1" si="172"/>
        <v/>
      </c>
      <c r="P529" s="41">
        <f t="shared" si="170"/>
        <v>0</v>
      </c>
      <c r="Q529" s="41">
        <f>IF(MONTH(G530)-MONTH(G529)&lt;&gt;0,SUBTOTAL(109,$P$14:$P$3665)," ")</f>
        <v>0</v>
      </c>
      <c r="R529" s="108">
        <f t="shared" ca="1" si="178"/>
        <v>0</v>
      </c>
      <c r="S529" s="25">
        <f t="shared" ca="1" si="179"/>
        <v>0</v>
      </c>
      <c r="T529" s="108">
        <f t="shared" ca="1" si="180"/>
        <v>0</v>
      </c>
      <c r="U529" s="163">
        <f t="shared" ca="1" si="181"/>
        <v>0</v>
      </c>
      <c r="V529" s="25">
        <f t="shared" ca="1" si="182"/>
        <v>0</v>
      </c>
      <c r="W529" s="25">
        <f t="shared" ca="1" si="183"/>
        <v>0</v>
      </c>
      <c r="X529" s="108">
        <f t="shared" ca="1" si="184"/>
        <v>0</v>
      </c>
      <c r="Y529" s="108">
        <f t="shared" ca="1" si="185"/>
        <v>0</v>
      </c>
      <c r="Z529" s="108">
        <f t="shared" ca="1" si="186"/>
        <v>0</v>
      </c>
      <c r="AA529" s="108">
        <f t="shared" ca="1" si="187"/>
        <v>0</v>
      </c>
      <c r="AB529" s="108">
        <f t="shared" ca="1" si="188"/>
        <v>0</v>
      </c>
      <c r="AC529" s="25">
        <f t="shared" ca="1" si="189"/>
        <v>0</v>
      </c>
    </row>
    <row r="530" spans="1:29" ht="14.1" hidden="1" customHeight="1" thickBot="1" x14ac:dyDescent="0.25">
      <c r="A530" s="3">
        <f t="shared" si="173"/>
        <v>2022</v>
      </c>
      <c r="B530" s="3" t="str">
        <f t="shared" si="190"/>
        <v>06 červen</v>
      </c>
      <c r="C530" s="4" t="str">
        <f t="shared" si="174"/>
        <v>červen</v>
      </c>
      <c r="D530" s="10">
        <f t="shared" ca="1" si="175"/>
        <v>0</v>
      </c>
      <c r="E530" s="10" t="str">
        <f t="shared" si="176"/>
        <v>středa</v>
      </c>
      <c r="F530" s="42" t="str">
        <f ca="1">IF(COUNTIF(List1!$U$4:$AF$16,$G530),"Svátek",TEXT($G530,"dddd"))</f>
        <v>středa</v>
      </c>
      <c r="G530" s="19">
        <v>44713</v>
      </c>
      <c r="H530" s="49"/>
      <c r="I530" s="50"/>
      <c r="J530" s="49"/>
      <c r="K530" s="50"/>
      <c r="L530" s="21">
        <f t="shared" si="177"/>
        <v>0</v>
      </c>
      <c r="M530" s="22">
        <f t="shared" si="171"/>
        <v>0</v>
      </c>
      <c r="N530" s="98"/>
      <c r="O530" s="101" t="str">
        <f t="shared" ca="1" si="172"/>
        <v/>
      </c>
      <c r="P530" s="41" t="str">
        <f t="shared" si="170"/>
        <v xml:space="preserve"> </v>
      </c>
      <c r="Q530" s="41" t="str">
        <f>IF(MONTH(G531)-MONTH(G530)&lt;&gt;0,SUBTOTAL(109,$P$14:$P$3665)," ")</f>
        <v xml:space="preserve"> </v>
      </c>
      <c r="R530" s="108">
        <f t="shared" ca="1" si="178"/>
        <v>0</v>
      </c>
      <c r="S530" s="25">
        <f t="shared" ca="1" si="179"/>
        <v>0</v>
      </c>
      <c r="T530" s="108">
        <f t="shared" ca="1" si="180"/>
        <v>0</v>
      </c>
      <c r="U530" s="163">
        <f t="shared" ca="1" si="181"/>
        <v>0</v>
      </c>
      <c r="V530" s="25">
        <f t="shared" ca="1" si="182"/>
        <v>0</v>
      </c>
      <c r="W530" s="25">
        <f t="shared" ca="1" si="183"/>
        <v>0</v>
      </c>
      <c r="X530" s="108">
        <f t="shared" ca="1" si="184"/>
        <v>0</v>
      </c>
      <c r="Y530" s="108">
        <f t="shared" ca="1" si="185"/>
        <v>0</v>
      </c>
      <c r="Z530" s="108">
        <f t="shared" ca="1" si="186"/>
        <v>0</v>
      </c>
      <c r="AA530" s="108">
        <f t="shared" ca="1" si="187"/>
        <v>0</v>
      </c>
      <c r="AB530" s="108">
        <f t="shared" ca="1" si="188"/>
        <v>0</v>
      </c>
      <c r="AC530" s="25">
        <f t="shared" ca="1" si="189"/>
        <v>0</v>
      </c>
    </row>
    <row r="531" spans="1:29" ht="14.1" hidden="1" customHeight="1" thickBot="1" x14ac:dyDescent="0.25">
      <c r="A531" s="3">
        <f t="shared" si="173"/>
        <v>2022</v>
      </c>
      <c r="B531" s="3" t="str">
        <f t="shared" si="190"/>
        <v>06 červen</v>
      </c>
      <c r="C531" s="4" t="str">
        <f t="shared" si="174"/>
        <v>červen</v>
      </c>
      <c r="D531" s="10">
        <f t="shared" ca="1" si="175"/>
        <v>0</v>
      </c>
      <c r="E531" s="10" t="str">
        <f t="shared" si="176"/>
        <v>čtvrtek</v>
      </c>
      <c r="F531" s="42" t="str">
        <f ca="1">IF(COUNTIF(List1!$U$4:$AF$16,$G531),"Svátek",TEXT($G531,"dddd"))</f>
        <v>čtvrtek</v>
      </c>
      <c r="G531" s="19">
        <v>44714</v>
      </c>
      <c r="H531" s="49"/>
      <c r="I531" s="50"/>
      <c r="J531" s="49"/>
      <c r="K531" s="50"/>
      <c r="L531" s="21">
        <f t="shared" si="177"/>
        <v>0</v>
      </c>
      <c r="M531" s="22">
        <f t="shared" si="171"/>
        <v>0</v>
      </c>
      <c r="N531" s="98"/>
      <c r="O531" s="101" t="str">
        <f t="shared" ca="1" si="172"/>
        <v/>
      </c>
      <c r="P531" s="41" t="str">
        <f t="shared" si="170"/>
        <v xml:space="preserve"> </v>
      </c>
      <c r="Q531" s="41" t="str">
        <f>IF(MONTH(G532)-MONTH(G531)&lt;&gt;0,SUBTOTAL(109,$P$14:$P$3665)," ")</f>
        <v xml:space="preserve"> </v>
      </c>
      <c r="R531" s="108">
        <f t="shared" ca="1" si="178"/>
        <v>0</v>
      </c>
      <c r="S531" s="25">
        <f t="shared" ca="1" si="179"/>
        <v>0</v>
      </c>
      <c r="T531" s="108">
        <f t="shared" ca="1" si="180"/>
        <v>0</v>
      </c>
      <c r="U531" s="163">
        <f t="shared" ca="1" si="181"/>
        <v>0</v>
      </c>
      <c r="V531" s="25">
        <f t="shared" ca="1" si="182"/>
        <v>0</v>
      </c>
      <c r="W531" s="25">
        <f t="shared" ca="1" si="183"/>
        <v>0</v>
      </c>
      <c r="X531" s="108">
        <f t="shared" ca="1" si="184"/>
        <v>0</v>
      </c>
      <c r="Y531" s="108">
        <f t="shared" ca="1" si="185"/>
        <v>0</v>
      </c>
      <c r="Z531" s="108">
        <f t="shared" ca="1" si="186"/>
        <v>0</v>
      </c>
      <c r="AA531" s="108">
        <f t="shared" ca="1" si="187"/>
        <v>0</v>
      </c>
      <c r="AB531" s="108">
        <f t="shared" ca="1" si="188"/>
        <v>0</v>
      </c>
      <c r="AC531" s="25">
        <f t="shared" ca="1" si="189"/>
        <v>0</v>
      </c>
    </row>
    <row r="532" spans="1:29" ht="14.1" hidden="1" customHeight="1" thickBot="1" x14ac:dyDescent="0.25">
      <c r="A532" s="3">
        <f t="shared" si="173"/>
        <v>2022</v>
      </c>
      <c r="B532" s="3" t="str">
        <f t="shared" si="190"/>
        <v>06 červen</v>
      </c>
      <c r="C532" s="4" t="str">
        <f t="shared" si="174"/>
        <v>červen</v>
      </c>
      <c r="D532" s="10">
        <f t="shared" ca="1" si="175"/>
        <v>0</v>
      </c>
      <c r="E532" s="10" t="str">
        <f t="shared" si="176"/>
        <v>pátek</v>
      </c>
      <c r="F532" s="42" t="str">
        <f ca="1">IF(COUNTIF(List1!$U$4:$AF$16,$G532),"Svátek",TEXT($G532,"dddd"))</f>
        <v>pátek</v>
      </c>
      <c r="G532" s="19">
        <v>44715</v>
      </c>
      <c r="H532" s="49"/>
      <c r="I532" s="50"/>
      <c r="J532" s="49"/>
      <c r="K532" s="50"/>
      <c r="L532" s="21">
        <f t="shared" si="177"/>
        <v>0</v>
      </c>
      <c r="M532" s="22">
        <f t="shared" si="171"/>
        <v>0</v>
      </c>
      <c r="N532" s="98"/>
      <c r="O532" s="101" t="str">
        <f t="shared" ca="1" si="172"/>
        <v/>
      </c>
      <c r="P532" s="41" t="str">
        <f t="shared" si="170"/>
        <v xml:space="preserve"> </v>
      </c>
      <c r="Q532" s="41" t="str">
        <f>IF(MONTH(G533)-MONTH(G532)&lt;&gt;0,SUBTOTAL(109,$P$14:$P$3665)," ")</f>
        <v xml:space="preserve"> </v>
      </c>
      <c r="R532" s="108">
        <f t="shared" ca="1" si="178"/>
        <v>0</v>
      </c>
      <c r="S532" s="25">
        <f t="shared" ca="1" si="179"/>
        <v>0</v>
      </c>
      <c r="T532" s="108">
        <f t="shared" ca="1" si="180"/>
        <v>0</v>
      </c>
      <c r="U532" s="163">
        <f t="shared" ca="1" si="181"/>
        <v>0</v>
      </c>
      <c r="V532" s="25">
        <f t="shared" ca="1" si="182"/>
        <v>0</v>
      </c>
      <c r="W532" s="25">
        <f t="shared" ca="1" si="183"/>
        <v>0</v>
      </c>
      <c r="X532" s="108">
        <f t="shared" ca="1" si="184"/>
        <v>0</v>
      </c>
      <c r="Y532" s="108">
        <f t="shared" ca="1" si="185"/>
        <v>0</v>
      </c>
      <c r="Z532" s="108">
        <f t="shared" ca="1" si="186"/>
        <v>0</v>
      </c>
      <c r="AA532" s="108">
        <f t="shared" ca="1" si="187"/>
        <v>0</v>
      </c>
      <c r="AB532" s="108">
        <f t="shared" ca="1" si="188"/>
        <v>0</v>
      </c>
      <c r="AC532" s="25">
        <f t="shared" ca="1" si="189"/>
        <v>0</v>
      </c>
    </row>
    <row r="533" spans="1:29" ht="14.1" hidden="1" customHeight="1" thickBot="1" x14ac:dyDescent="0.25">
      <c r="A533" s="3">
        <f t="shared" si="173"/>
        <v>2022</v>
      </c>
      <c r="B533" s="3" t="str">
        <f t="shared" si="190"/>
        <v>06 červen</v>
      </c>
      <c r="C533" s="4" t="str">
        <f t="shared" si="174"/>
        <v>červen</v>
      </c>
      <c r="D533" s="10">
        <f t="shared" ca="1" si="175"/>
        <v>0</v>
      </c>
      <c r="E533" s="10" t="str">
        <f t="shared" si="176"/>
        <v>sobota</v>
      </c>
      <c r="F533" s="42" t="str">
        <f ca="1">IF(COUNTIF(List1!$U$4:$AF$16,$G533),"Svátek",TEXT($G533,"dddd"))</f>
        <v>sobota</v>
      </c>
      <c r="G533" s="19">
        <v>44716</v>
      </c>
      <c r="H533" s="49"/>
      <c r="I533" s="50"/>
      <c r="J533" s="49"/>
      <c r="K533" s="50"/>
      <c r="L533" s="21">
        <f t="shared" si="177"/>
        <v>0</v>
      </c>
      <c r="M533" s="22">
        <f t="shared" si="171"/>
        <v>0</v>
      </c>
      <c r="N533" s="98"/>
      <c r="O533" s="101" t="str">
        <f t="shared" ca="1" si="172"/>
        <v/>
      </c>
      <c r="P533" s="41" t="str">
        <f t="shared" si="170"/>
        <v xml:space="preserve"> </v>
      </c>
      <c r="Q533" s="41" t="str">
        <f>IF(MONTH(G534)-MONTH(G533)&lt;&gt;0,SUBTOTAL(109,$P$14:$P$3665)," ")</f>
        <v xml:space="preserve"> </v>
      </c>
      <c r="R533" s="108">
        <f t="shared" ca="1" si="178"/>
        <v>0</v>
      </c>
      <c r="S533" s="25">
        <f t="shared" ca="1" si="179"/>
        <v>0</v>
      </c>
      <c r="T533" s="108">
        <f t="shared" ca="1" si="180"/>
        <v>0</v>
      </c>
      <c r="U533" s="163">
        <f t="shared" ca="1" si="181"/>
        <v>0</v>
      </c>
      <c r="V533" s="25">
        <f t="shared" ca="1" si="182"/>
        <v>0</v>
      </c>
      <c r="W533" s="25">
        <f t="shared" ca="1" si="183"/>
        <v>0</v>
      </c>
      <c r="X533" s="108">
        <f t="shared" ca="1" si="184"/>
        <v>0</v>
      </c>
      <c r="Y533" s="108">
        <f t="shared" ca="1" si="185"/>
        <v>0</v>
      </c>
      <c r="Z533" s="108">
        <f t="shared" ca="1" si="186"/>
        <v>0</v>
      </c>
      <c r="AA533" s="108">
        <f t="shared" ca="1" si="187"/>
        <v>0</v>
      </c>
      <c r="AB533" s="108">
        <f t="shared" ca="1" si="188"/>
        <v>0</v>
      </c>
      <c r="AC533" s="25">
        <f t="shared" ca="1" si="189"/>
        <v>0</v>
      </c>
    </row>
    <row r="534" spans="1:29" ht="14.1" hidden="1" customHeight="1" thickBot="1" x14ac:dyDescent="0.25">
      <c r="A534" s="3">
        <f t="shared" si="173"/>
        <v>2022</v>
      </c>
      <c r="B534" s="3" t="str">
        <f t="shared" si="190"/>
        <v>06 červen</v>
      </c>
      <c r="C534" s="4" t="str">
        <f t="shared" si="174"/>
        <v>červen</v>
      </c>
      <c r="D534" s="10">
        <f t="shared" ca="1" si="175"/>
        <v>0</v>
      </c>
      <c r="E534" s="10" t="str">
        <f t="shared" si="176"/>
        <v>neděle</v>
      </c>
      <c r="F534" s="42" t="str">
        <f ca="1">IF(COUNTIF(List1!$U$4:$AF$16,$G534),"Svátek",TEXT($G534,"dddd"))</f>
        <v>neděle</v>
      </c>
      <c r="G534" s="19">
        <v>44717</v>
      </c>
      <c r="H534" s="49"/>
      <c r="I534" s="50"/>
      <c r="J534" s="49"/>
      <c r="K534" s="50"/>
      <c r="L534" s="21">
        <f t="shared" si="177"/>
        <v>0</v>
      </c>
      <c r="M534" s="22">
        <f t="shared" si="171"/>
        <v>0</v>
      </c>
      <c r="N534" s="98"/>
      <c r="O534" s="101" t="str">
        <f t="shared" ca="1" si="172"/>
        <v/>
      </c>
      <c r="P534" s="41">
        <f t="shared" si="170"/>
        <v>0</v>
      </c>
      <c r="Q534" s="41" t="str">
        <f>IF(MONTH(G535)-MONTH(G534)&lt;&gt;0,SUBTOTAL(109,$P$14:$P$3665)," ")</f>
        <v xml:space="preserve"> </v>
      </c>
      <c r="R534" s="108">
        <f t="shared" ca="1" si="178"/>
        <v>0</v>
      </c>
      <c r="S534" s="25">
        <f t="shared" ca="1" si="179"/>
        <v>0</v>
      </c>
      <c r="T534" s="108">
        <f t="shared" ca="1" si="180"/>
        <v>0</v>
      </c>
      <c r="U534" s="163">
        <f t="shared" ca="1" si="181"/>
        <v>0</v>
      </c>
      <c r="V534" s="25">
        <f t="shared" ca="1" si="182"/>
        <v>0</v>
      </c>
      <c r="W534" s="25">
        <f t="shared" ca="1" si="183"/>
        <v>0</v>
      </c>
      <c r="X534" s="108">
        <f t="shared" ca="1" si="184"/>
        <v>0</v>
      </c>
      <c r="Y534" s="108">
        <f t="shared" ca="1" si="185"/>
        <v>0</v>
      </c>
      <c r="Z534" s="108">
        <f t="shared" ca="1" si="186"/>
        <v>0</v>
      </c>
      <c r="AA534" s="108">
        <f t="shared" ca="1" si="187"/>
        <v>0</v>
      </c>
      <c r="AB534" s="108">
        <f t="shared" ca="1" si="188"/>
        <v>0</v>
      </c>
      <c r="AC534" s="25">
        <f t="shared" ca="1" si="189"/>
        <v>0</v>
      </c>
    </row>
    <row r="535" spans="1:29" ht="14.1" hidden="1" customHeight="1" thickBot="1" x14ac:dyDescent="0.25">
      <c r="A535" s="3">
        <f t="shared" si="173"/>
        <v>2022</v>
      </c>
      <c r="B535" s="3" t="str">
        <f t="shared" si="190"/>
        <v>06 červen</v>
      </c>
      <c r="C535" s="4" t="str">
        <f t="shared" si="174"/>
        <v>červen</v>
      </c>
      <c r="D535" s="10">
        <f t="shared" ca="1" si="175"/>
        <v>0</v>
      </c>
      <c r="E535" s="10" t="str">
        <f t="shared" si="176"/>
        <v>pondělí</v>
      </c>
      <c r="F535" s="42" t="str">
        <f ca="1">IF(COUNTIF(List1!$U$4:$AF$16,$G535),"Svátek",TEXT($G535,"dddd"))</f>
        <v>pondělí</v>
      </c>
      <c r="G535" s="19">
        <v>44718</v>
      </c>
      <c r="H535" s="49"/>
      <c r="I535" s="50"/>
      <c r="J535" s="49"/>
      <c r="K535" s="50"/>
      <c r="L535" s="21">
        <f t="shared" si="177"/>
        <v>0</v>
      </c>
      <c r="M535" s="22">
        <f t="shared" si="171"/>
        <v>0</v>
      </c>
      <c r="N535" s="98"/>
      <c r="O535" s="101" t="str">
        <f t="shared" ca="1" si="172"/>
        <v/>
      </c>
      <c r="P535" s="41" t="str">
        <f t="shared" si="170"/>
        <v xml:space="preserve"> </v>
      </c>
      <c r="Q535" s="41" t="str">
        <f>IF(MONTH(G536)-MONTH(G535)&lt;&gt;0,SUBTOTAL(109,$P$14:$P$3665)," ")</f>
        <v xml:space="preserve"> </v>
      </c>
      <c r="R535" s="108">
        <f t="shared" ca="1" si="178"/>
        <v>0</v>
      </c>
      <c r="S535" s="25">
        <f t="shared" ca="1" si="179"/>
        <v>0</v>
      </c>
      <c r="T535" s="108">
        <f t="shared" ca="1" si="180"/>
        <v>0</v>
      </c>
      <c r="U535" s="163">
        <f t="shared" ca="1" si="181"/>
        <v>0</v>
      </c>
      <c r="V535" s="25">
        <f t="shared" ca="1" si="182"/>
        <v>0</v>
      </c>
      <c r="W535" s="25">
        <f t="shared" ca="1" si="183"/>
        <v>0</v>
      </c>
      <c r="X535" s="108">
        <f t="shared" ca="1" si="184"/>
        <v>0</v>
      </c>
      <c r="Y535" s="108">
        <f t="shared" ca="1" si="185"/>
        <v>0</v>
      </c>
      <c r="Z535" s="108">
        <f t="shared" ca="1" si="186"/>
        <v>0</v>
      </c>
      <c r="AA535" s="108">
        <f t="shared" ca="1" si="187"/>
        <v>0</v>
      </c>
      <c r="AB535" s="108">
        <f t="shared" ca="1" si="188"/>
        <v>0</v>
      </c>
      <c r="AC535" s="25">
        <f t="shared" ca="1" si="189"/>
        <v>0</v>
      </c>
    </row>
    <row r="536" spans="1:29" ht="14.1" hidden="1" customHeight="1" thickBot="1" x14ac:dyDescent="0.25">
      <c r="A536" s="3">
        <f t="shared" si="173"/>
        <v>2022</v>
      </c>
      <c r="B536" s="3" t="str">
        <f t="shared" si="190"/>
        <v>06 červen</v>
      </c>
      <c r="C536" s="4" t="str">
        <f t="shared" si="174"/>
        <v>červen</v>
      </c>
      <c r="D536" s="10">
        <f t="shared" ca="1" si="175"/>
        <v>0</v>
      </c>
      <c r="E536" s="10" t="str">
        <f t="shared" si="176"/>
        <v>úterý</v>
      </c>
      <c r="F536" s="42" t="str">
        <f ca="1">IF(COUNTIF(List1!$U$4:$AF$16,$G536),"Svátek",TEXT($G536,"dddd"))</f>
        <v>úterý</v>
      </c>
      <c r="G536" s="19">
        <v>44719</v>
      </c>
      <c r="H536" s="49"/>
      <c r="I536" s="50"/>
      <c r="J536" s="49"/>
      <c r="K536" s="50"/>
      <c r="L536" s="21">
        <f t="shared" si="177"/>
        <v>0</v>
      </c>
      <c r="M536" s="22">
        <f t="shared" si="171"/>
        <v>0</v>
      </c>
      <c r="N536" s="98"/>
      <c r="O536" s="101" t="str">
        <f t="shared" ca="1" si="172"/>
        <v/>
      </c>
      <c r="P536" s="41" t="str">
        <f t="shared" si="170"/>
        <v xml:space="preserve"> </v>
      </c>
      <c r="Q536" s="41" t="str">
        <f>IF(MONTH(G537)-MONTH(G536)&lt;&gt;0,SUBTOTAL(109,$P$14:$P$3665)," ")</f>
        <v xml:space="preserve"> </v>
      </c>
      <c r="R536" s="108">
        <f t="shared" ca="1" si="178"/>
        <v>0</v>
      </c>
      <c r="S536" s="25">
        <f t="shared" ca="1" si="179"/>
        <v>0</v>
      </c>
      <c r="T536" s="108">
        <f t="shared" ca="1" si="180"/>
        <v>0</v>
      </c>
      <c r="U536" s="163">
        <f t="shared" ca="1" si="181"/>
        <v>0</v>
      </c>
      <c r="V536" s="25">
        <f t="shared" ca="1" si="182"/>
        <v>0</v>
      </c>
      <c r="W536" s="25">
        <f t="shared" ca="1" si="183"/>
        <v>0</v>
      </c>
      <c r="X536" s="108">
        <f t="shared" ca="1" si="184"/>
        <v>0</v>
      </c>
      <c r="Y536" s="108">
        <f t="shared" ca="1" si="185"/>
        <v>0</v>
      </c>
      <c r="Z536" s="108">
        <f t="shared" ca="1" si="186"/>
        <v>0</v>
      </c>
      <c r="AA536" s="108">
        <f t="shared" ca="1" si="187"/>
        <v>0</v>
      </c>
      <c r="AB536" s="108">
        <f t="shared" ca="1" si="188"/>
        <v>0</v>
      </c>
      <c r="AC536" s="25">
        <f t="shared" ca="1" si="189"/>
        <v>0</v>
      </c>
    </row>
    <row r="537" spans="1:29" ht="14.1" hidden="1" customHeight="1" thickBot="1" x14ac:dyDescent="0.25">
      <c r="A537" s="3">
        <f t="shared" si="173"/>
        <v>2022</v>
      </c>
      <c r="B537" s="3" t="str">
        <f t="shared" si="190"/>
        <v>06 červen</v>
      </c>
      <c r="C537" s="4" t="str">
        <f t="shared" si="174"/>
        <v>červen</v>
      </c>
      <c r="D537" s="10">
        <f t="shared" ca="1" si="175"/>
        <v>0</v>
      </c>
      <c r="E537" s="10" t="str">
        <f t="shared" si="176"/>
        <v>středa</v>
      </c>
      <c r="F537" s="42" t="str">
        <f ca="1">IF(COUNTIF(List1!$U$4:$AF$16,$G537),"Svátek",TEXT($G537,"dddd"))</f>
        <v>středa</v>
      </c>
      <c r="G537" s="19">
        <v>44720</v>
      </c>
      <c r="H537" s="49"/>
      <c r="I537" s="50"/>
      <c r="J537" s="49"/>
      <c r="K537" s="50"/>
      <c r="L537" s="21">
        <f t="shared" si="177"/>
        <v>0</v>
      </c>
      <c r="M537" s="22">
        <f t="shared" si="171"/>
        <v>0</v>
      </c>
      <c r="N537" s="98"/>
      <c r="O537" s="101" t="str">
        <f t="shared" ca="1" si="172"/>
        <v/>
      </c>
      <c r="P537" s="41" t="str">
        <f t="shared" si="170"/>
        <v xml:space="preserve"> </v>
      </c>
      <c r="Q537" s="41" t="str">
        <f>IF(MONTH(G538)-MONTH(G537)&lt;&gt;0,SUBTOTAL(109,$P$14:$P$3665)," ")</f>
        <v xml:space="preserve"> </v>
      </c>
      <c r="R537" s="108">
        <f t="shared" ca="1" si="178"/>
        <v>0</v>
      </c>
      <c r="S537" s="25">
        <f t="shared" ca="1" si="179"/>
        <v>0</v>
      </c>
      <c r="T537" s="108">
        <f t="shared" ca="1" si="180"/>
        <v>0</v>
      </c>
      <c r="U537" s="163">
        <f t="shared" ca="1" si="181"/>
        <v>0</v>
      </c>
      <c r="V537" s="25">
        <f t="shared" ca="1" si="182"/>
        <v>0</v>
      </c>
      <c r="W537" s="25">
        <f t="shared" ca="1" si="183"/>
        <v>0</v>
      </c>
      <c r="X537" s="108">
        <f t="shared" ca="1" si="184"/>
        <v>0</v>
      </c>
      <c r="Y537" s="108">
        <f t="shared" ca="1" si="185"/>
        <v>0</v>
      </c>
      <c r="Z537" s="108">
        <f t="shared" ca="1" si="186"/>
        <v>0</v>
      </c>
      <c r="AA537" s="108">
        <f t="shared" ca="1" si="187"/>
        <v>0</v>
      </c>
      <c r="AB537" s="108">
        <f t="shared" ca="1" si="188"/>
        <v>0</v>
      </c>
      <c r="AC537" s="25">
        <f t="shared" ca="1" si="189"/>
        <v>0</v>
      </c>
    </row>
    <row r="538" spans="1:29" ht="14.1" hidden="1" customHeight="1" thickBot="1" x14ac:dyDescent="0.25">
      <c r="A538" s="3">
        <f t="shared" si="173"/>
        <v>2022</v>
      </c>
      <c r="B538" s="3" t="str">
        <f t="shared" si="190"/>
        <v>06 červen</v>
      </c>
      <c r="C538" s="4" t="str">
        <f t="shared" si="174"/>
        <v>červen</v>
      </c>
      <c r="D538" s="10">
        <f t="shared" ca="1" si="175"/>
        <v>0</v>
      </c>
      <c r="E538" s="10" t="str">
        <f t="shared" si="176"/>
        <v>čtvrtek</v>
      </c>
      <c r="F538" s="42" t="str">
        <f ca="1">IF(COUNTIF(List1!$U$4:$AF$16,$G538),"Svátek",TEXT($G538,"dddd"))</f>
        <v>čtvrtek</v>
      </c>
      <c r="G538" s="19">
        <v>44721</v>
      </c>
      <c r="H538" s="49"/>
      <c r="I538" s="50"/>
      <c r="J538" s="49"/>
      <c r="K538" s="50"/>
      <c r="L538" s="21">
        <f t="shared" si="177"/>
        <v>0</v>
      </c>
      <c r="M538" s="22">
        <f t="shared" si="171"/>
        <v>0</v>
      </c>
      <c r="N538" s="98"/>
      <c r="O538" s="101" t="str">
        <f t="shared" ca="1" si="172"/>
        <v/>
      </c>
      <c r="P538" s="41" t="str">
        <f t="shared" si="170"/>
        <v xml:space="preserve"> </v>
      </c>
      <c r="Q538" s="41" t="str">
        <f>IF(MONTH(G539)-MONTH(G538)&lt;&gt;0,SUBTOTAL(109,$P$14:$P$3665)," ")</f>
        <v xml:space="preserve"> </v>
      </c>
      <c r="R538" s="108">
        <f t="shared" ca="1" si="178"/>
        <v>0</v>
      </c>
      <c r="S538" s="25">
        <f t="shared" ca="1" si="179"/>
        <v>0</v>
      </c>
      <c r="T538" s="108">
        <f t="shared" ca="1" si="180"/>
        <v>0</v>
      </c>
      <c r="U538" s="163">
        <f t="shared" ca="1" si="181"/>
        <v>0</v>
      </c>
      <c r="V538" s="25">
        <f t="shared" ca="1" si="182"/>
        <v>0</v>
      </c>
      <c r="W538" s="25">
        <f t="shared" ca="1" si="183"/>
        <v>0</v>
      </c>
      <c r="X538" s="108">
        <f t="shared" ca="1" si="184"/>
        <v>0</v>
      </c>
      <c r="Y538" s="108">
        <f t="shared" ca="1" si="185"/>
        <v>0</v>
      </c>
      <c r="Z538" s="108">
        <f t="shared" ca="1" si="186"/>
        <v>0</v>
      </c>
      <c r="AA538" s="108">
        <f t="shared" ca="1" si="187"/>
        <v>0</v>
      </c>
      <c r="AB538" s="108">
        <f t="shared" ca="1" si="188"/>
        <v>0</v>
      </c>
      <c r="AC538" s="25">
        <f t="shared" ca="1" si="189"/>
        <v>0</v>
      </c>
    </row>
    <row r="539" spans="1:29" ht="14.1" hidden="1" customHeight="1" thickBot="1" x14ac:dyDescent="0.25">
      <c r="A539" s="3">
        <f t="shared" si="173"/>
        <v>2022</v>
      </c>
      <c r="B539" s="3" t="str">
        <f t="shared" si="190"/>
        <v>06 červen</v>
      </c>
      <c r="C539" s="4" t="str">
        <f t="shared" si="174"/>
        <v>červen</v>
      </c>
      <c r="D539" s="10">
        <f t="shared" ca="1" si="175"/>
        <v>0</v>
      </c>
      <c r="E539" s="10" t="str">
        <f t="shared" si="176"/>
        <v>pátek</v>
      </c>
      <c r="F539" s="42" t="str">
        <f ca="1">IF(COUNTIF(List1!$U$4:$AF$16,$G539),"Svátek",TEXT($G539,"dddd"))</f>
        <v>pátek</v>
      </c>
      <c r="G539" s="19">
        <v>44722</v>
      </c>
      <c r="H539" s="49"/>
      <c r="I539" s="50"/>
      <c r="J539" s="49"/>
      <c r="K539" s="50"/>
      <c r="L539" s="21">
        <f t="shared" si="177"/>
        <v>0</v>
      </c>
      <c r="M539" s="22">
        <f t="shared" si="171"/>
        <v>0</v>
      </c>
      <c r="N539" s="98"/>
      <c r="O539" s="101" t="str">
        <f t="shared" ca="1" si="172"/>
        <v/>
      </c>
      <c r="P539" s="41" t="str">
        <f t="shared" ref="P539:P602" si="191">IF(OR(TEXT($G539,"dddd")="neděle",TEXT($G630,"dddd")="Sunday"),IF(DAY(G539)&gt;=7,SUM(L533:L539),IF(DAY(G539)=6,SUM(L534:L539),IF(DAY(G539)=5,SUM(L535:L539),IF(DAY(G539)=4,SUM(L536:L539),IF(DAY(G539)=3,SUM(L537:L539),IF(DAY(G539)=2,SUM(L538:L539),IF(DAY(G539)=1,SUM(L539:L539)," "))))))),IF(MONTH(G540)-MONTH(G539)&lt;&gt;0,IF(TEXT($G539,"dddd")="sobota",SUM(L534:L539),IF(TEXT($G539,"dddd")="pátek",SUM(L535:L539),IF(TEXT($G539,"dddd")="čtvrtek",SUM(L536:L539),IF(TEXT($G539,"dddd")="středa",SUM(L537:L539),IF(TEXT($G539,"dddd")="úterý",SUM(L538:L539),IF(TEXT($G539,"dddd")="pondělí",SUM(L539)," "))))))," "))</f>
        <v xml:space="preserve"> </v>
      </c>
      <c r="Q539" s="41" t="str">
        <f>IF(MONTH(G540)-MONTH(G539)&lt;&gt;0,SUBTOTAL(109,$P$14:$P$3665)," ")</f>
        <v xml:space="preserve"> </v>
      </c>
      <c r="R539" s="108">
        <f t="shared" ca="1" si="178"/>
        <v>0</v>
      </c>
      <c r="S539" s="25">
        <f t="shared" ca="1" si="179"/>
        <v>0</v>
      </c>
      <c r="T539" s="108">
        <f t="shared" ca="1" si="180"/>
        <v>0</v>
      </c>
      <c r="U539" s="163">
        <f t="shared" ca="1" si="181"/>
        <v>0</v>
      </c>
      <c r="V539" s="25">
        <f t="shared" ca="1" si="182"/>
        <v>0</v>
      </c>
      <c r="W539" s="25">
        <f t="shared" ca="1" si="183"/>
        <v>0</v>
      </c>
      <c r="X539" s="108">
        <f t="shared" ca="1" si="184"/>
        <v>0</v>
      </c>
      <c r="Y539" s="108">
        <f t="shared" ca="1" si="185"/>
        <v>0</v>
      </c>
      <c r="Z539" s="108">
        <f t="shared" ca="1" si="186"/>
        <v>0</v>
      </c>
      <c r="AA539" s="108">
        <f t="shared" ca="1" si="187"/>
        <v>0</v>
      </c>
      <c r="AB539" s="108">
        <f t="shared" ca="1" si="188"/>
        <v>0</v>
      </c>
      <c r="AC539" s="25">
        <f t="shared" ca="1" si="189"/>
        <v>0</v>
      </c>
    </row>
    <row r="540" spans="1:29" ht="14.1" hidden="1" customHeight="1" thickBot="1" x14ac:dyDescent="0.25">
      <c r="A540" s="3">
        <f t="shared" si="173"/>
        <v>2022</v>
      </c>
      <c r="B540" s="3" t="str">
        <f t="shared" si="190"/>
        <v>06 červen</v>
      </c>
      <c r="C540" s="4" t="str">
        <f t="shared" si="174"/>
        <v>červen</v>
      </c>
      <c r="D540" s="10">
        <f t="shared" ca="1" si="175"/>
        <v>0</v>
      </c>
      <c r="E540" s="10" t="str">
        <f t="shared" si="176"/>
        <v>sobota</v>
      </c>
      <c r="F540" s="42" t="str">
        <f ca="1">IF(COUNTIF(List1!$U$4:$AF$16,$G540),"Svátek",TEXT($G540,"dddd"))</f>
        <v>sobota</v>
      </c>
      <c r="G540" s="19">
        <v>44723</v>
      </c>
      <c r="H540" s="49"/>
      <c r="I540" s="50"/>
      <c r="J540" s="49"/>
      <c r="K540" s="50"/>
      <c r="L540" s="21">
        <f t="shared" si="177"/>
        <v>0</v>
      </c>
      <c r="M540" s="22">
        <f t="shared" si="171"/>
        <v>0</v>
      </c>
      <c r="N540" s="98"/>
      <c r="O540" s="101" t="str">
        <f t="shared" ca="1" si="172"/>
        <v/>
      </c>
      <c r="P540" s="41" t="str">
        <f t="shared" si="191"/>
        <v xml:space="preserve"> </v>
      </c>
      <c r="Q540" s="41" t="str">
        <f>IF(MONTH(G541)-MONTH(G540)&lt;&gt;0,SUBTOTAL(109,$P$14:$P$3665)," ")</f>
        <v xml:space="preserve"> </v>
      </c>
      <c r="R540" s="108">
        <f t="shared" ca="1" si="178"/>
        <v>0</v>
      </c>
      <c r="S540" s="25">
        <f t="shared" ca="1" si="179"/>
        <v>0</v>
      </c>
      <c r="T540" s="108">
        <f t="shared" ca="1" si="180"/>
        <v>0</v>
      </c>
      <c r="U540" s="163">
        <f t="shared" ca="1" si="181"/>
        <v>0</v>
      </c>
      <c r="V540" s="25">
        <f t="shared" ca="1" si="182"/>
        <v>0</v>
      </c>
      <c r="W540" s="25">
        <f t="shared" ca="1" si="183"/>
        <v>0</v>
      </c>
      <c r="X540" s="108">
        <f t="shared" ca="1" si="184"/>
        <v>0</v>
      </c>
      <c r="Y540" s="108">
        <f t="shared" ca="1" si="185"/>
        <v>0</v>
      </c>
      <c r="Z540" s="108">
        <f t="shared" ca="1" si="186"/>
        <v>0</v>
      </c>
      <c r="AA540" s="108">
        <f t="shared" ca="1" si="187"/>
        <v>0</v>
      </c>
      <c r="AB540" s="108">
        <f t="shared" ca="1" si="188"/>
        <v>0</v>
      </c>
      <c r="AC540" s="25">
        <f t="shared" ca="1" si="189"/>
        <v>0</v>
      </c>
    </row>
    <row r="541" spans="1:29" ht="14.1" hidden="1" customHeight="1" thickBot="1" x14ac:dyDescent="0.25">
      <c r="A541" s="3">
        <f t="shared" si="173"/>
        <v>2022</v>
      </c>
      <c r="B541" s="3" t="str">
        <f t="shared" si="190"/>
        <v>06 červen</v>
      </c>
      <c r="C541" s="4" t="str">
        <f t="shared" si="174"/>
        <v>červen</v>
      </c>
      <c r="D541" s="10">
        <f t="shared" ca="1" si="175"/>
        <v>0</v>
      </c>
      <c r="E541" s="10" t="str">
        <f t="shared" si="176"/>
        <v>neděle</v>
      </c>
      <c r="F541" s="42" t="str">
        <f ca="1">IF(COUNTIF(List1!$U$4:$AF$16,$G541),"Svátek",TEXT($G541,"dddd"))</f>
        <v>neděle</v>
      </c>
      <c r="G541" s="19">
        <v>44724</v>
      </c>
      <c r="H541" s="49"/>
      <c r="I541" s="50"/>
      <c r="J541" s="49"/>
      <c r="K541" s="50"/>
      <c r="L541" s="21">
        <f t="shared" si="177"/>
        <v>0</v>
      </c>
      <c r="M541" s="22">
        <f t="shared" si="171"/>
        <v>0</v>
      </c>
      <c r="N541" s="98"/>
      <c r="O541" s="101" t="str">
        <f t="shared" ca="1" si="172"/>
        <v/>
      </c>
      <c r="P541" s="41">
        <f t="shared" si="191"/>
        <v>0</v>
      </c>
      <c r="Q541" s="41" t="str">
        <f>IF(MONTH(G542)-MONTH(G541)&lt;&gt;0,SUBTOTAL(109,$P$14:$P$3665)," ")</f>
        <v xml:space="preserve"> </v>
      </c>
      <c r="R541" s="108">
        <f t="shared" ca="1" si="178"/>
        <v>0</v>
      </c>
      <c r="S541" s="25">
        <f t="shared" ca="1" si="179"/>
        <v>0</v>
      </c>
      <c r="T541" s="108">
        <f t="shared" ca="1" si="180"/>
        <v>0</v>
      </c>
      <c r="U541" s="163">
        <f t="shared" ca="1" si="181"/>
        <v>0</v>
      </c>
      <c r="V541" s="25">
        <f t="shared" ca="1" si="182"/>
        <v>0</v>
      </c>
      <c r="W541" s="25">
        <f t="shared" ca="1" si="183"/>
        <v>0</v>
      </c>
      <c r="X541" s="108">
        <f t="shared" ca="1" si="184"/>
        <v>0</v>
      </c>
      <c r="Y541" s="108">
        <f t="shared" ca="1" si="185"/>
        <v>0</v>
      </c>
      <c r="Z541" s="108">
        <f t="shared" ca="1" si="186"/>
        <v>0</v>
      </c>
      <c r="AA541" s="108">
        <f t="shared" ca="1" si="187"/>
        <v>0</v>
      </c>
      <c r="AB541" s="108">
        <f t="shared" ca="1" si="188"/>
        <v>0</v>
      </c>
      <c r="AC541" s="25">
        <f t="shared" ca="1" si="189"/>
        <v>0</v>
      </c>
    </row>
    <row r="542" spans="1:29" ht="14.1" hidden="1" customHeight="1" thickBot="1" x14ac:dyDescent="0.25">
      <c r="A542" s="3">
        <f t="shared" si="173"/>
        <v>2022</v>
      </c>
      <c r="B542" s="3" t="str">
        <f t="shared" si="190"/>
        <v>06 červen</v>
      </c>
      <c r="C542" s="4" t="str">
        <f t="shared" si="174"/>
        <v>červen</v>
      </c>
      <c r="D542" s="10">
        <f t="shared" ca="1" si="175"/>
        <v>0</v>
      </c>
      <c r="E542" s="10" t="str">
        <f t="shared" si="176"/>
        <v>pondělí</v>
      </c>
      <c r="F542" s="42" t="str">
        <f ca="1">IF(COUNTIF(List1!$U$4:$AF$16,$G542),"Svátek",TEXT($G542,"dddd"))</f>
        <v>pondělí</v>
      </c>
      <c r="G542" s="19">
        <v>44725</v>
      </c>
      <c r="H542" s="49"/>
      <c r="I542" s="50"/>
      <c r="J542" s="49"/>
      <c r="K542" s="50"/>
      <c r="L542" s="21">
        <f t="shared" si="177"/>
        <v>0</v>
      </c>
      <c r="M542" s="22">
        <f t="shared" si="171"/>
        <v>0</v>
      </c>
      <c r="N542" s="98"/>
      <c r="O542" s="101" t="str">
        <f t="shared" ca="1" si="172"/>
        <v/>
      </c>
      <c r="P542" s="41" t="str">
        <f t="shared" si="191"/>
        <v xml:space="preserve"> </v>
      </c>
      <c r="Q542" s="41" t="str">
        <f>IF(MONTH(G543)-MONTH(G542)&lt;&gt;0,SUBTOTAL(109,$P$14:$P$3665)," ")</f>
        <v xml:space="preserve"> </v>
      </c>
      <c r="R542" s="108">
        <f t="shared" ca="1" si="178"/>
        <v>0</v>
      </c>
      <c r="S542" s="25">
        <f t="shared" ca="1" si="179"/>
        <v>0</v>
      </c>
      <c r="T542" s="108">
        <f t="shared" ca="1" si="180"/>
        <v>0</v>
      </c>
      <c r="U542" s="163">
        <f t="shared" ca="1" si="181"/>
        <v>0</v>
      </c>
      <c r="V542" s="25">
        <f t="shared" ca="1" si="182"/>
        <v>0</v>
      </c>
      <c r="W542" s="25">
        <f t="shared" ca="1" si="183"/>
        <v>0</v>
      </c>
      <c r="X542" s="108">
        <f t="shared" ca="1" si="184"/>
        <v>0</v>
      </c>
      <c r="Y542" s="108">
        <f t="shared" ca="1" si="185"/>
        <v>0</v>
      </c>
      <c r="Z542" s="108">
        <f t="shared" ca="1" si="186"/>
        <v>0</v>
      </c>
      <c r="AA542" s="108">
        <f t="shared" ca="1" si="187"/>
        <v>0</v>
      </c>
      <c r="AB542" s="108">
        <f t="shared" ca="1" si="188"/>
        <v>0</v>
      </c>
      <c r="AC542" s="25">
        <f t="shared" ca="1" si="189"/>
        <v>0</v>
      </c>
    </row>
    <row r="543" spans="1:29" ht="14.1" hidden="1" customHeight="1" thickBot="1" x14ac:dyDescent="0.25">
      <c r="A543" s="3">
        <f t="shared" si="173"/>
        <v>2022</v>
      </c>
      <c r="B543" s="3" t="str">
        <f t="shared" si="190"/>
        <v>06 červen</v>
      </c>
      <c r="C543" s="4" t="str">
        <f t="shared" si="174"/>
        <v>červen</v>
      </c>
      <c r="D543" s="10">
        <f t="shared" ca="1" si="175"/>
        <v>0</v>
      </c>
      <c r="E543" s="10" t="str">
        <f t="shared" si="176"/>
        <v>úterý</v>
      </c>
      <c r="F543" s="42" t="str">
        <f ca="1">IF(COUNTIF(List1!$U$4:$AF$16,$G543),"Svátek",TEXT($G543,"dddd"))</f>
        <v>úterý</v>
      </c>
      <c r="G543" s="19">
        <v>44726</v>
      </c>
      <c r="H543" s="49"/>
      <c r="I543" s="50"/>
      <c r="J543" s="49"/>
      <c r="K543" s="50"/>
      <c r="L543" s="21">
        <f t="shared" si="177"/>
        <v>0</v>
      </c>
      <c r="M543" s="22">
        <f t="shared" si="171"/>
        <v>0</v>
      </c>
      <c r="N543" s="98"/>
      <c r="O543" s="101" t="str">
        <f t="shared" ca="1" si="172"/>
        <v/>
      </c>
      <c r="P543" s="41" t="str">
        <f t="shared" si="191"/>
        <v xml:space="preserve"> </v>
      </c>
      <c r="Q543" s="41" t="str">
        <f>IF(MONTH(G544)-MONTH(G543)&lt;&gt;0,SUBTOTAL(109,$P$14:$P$3665)," ")</f>
        <v xml:space="preserve"> </v>
      </c>
      <c r="R543" s="108">
        <f t="shared" ca="1" si="178"/>
        <v>0</v>
      </c>
      <c r="S543" s="25">
        <f t="shared" ca="1" si="179"/>
        <v>0</v>
      </c>
      <c r="T543" s="108">
        <f t="shared" ca="1" si="180"/>
        <v>0</v>
      </c>
      <c r="U543" s="163">
        <f t="shared" ca="1" si="181"/>
        <v>0</v>
      </c>
      <c r="V543" s="25">
        <f t="shared" ca="1" si="182"/>
        <v>0</v>
      </c>
      <c r="W543" s="25">
        <f t="shared" ca="1" si="183"/>
        <v>0</v>
      </c>
      <c r="X543" s="108">
        <f t="shared" ca="1" si="184"/>
        <v>0</v>
      </c>
      <c r="Y543" s="108">
        <f t="shared" ca="1" si="185"/>
        <v>0</v>
      </c>
      <c r="Z543" s="108">
        <f t="shared" ca="1" si="186"/>
        <v>0</v>
      </c>
      <c r="AA543" s="108">
        <f t="shared" ca="1" si="187"/>
        <v>0</v>
      </c>
      <c r="AB543" s="108">
        <f t="shared" ca="1" si="188"/>
        <v>0</v>
      </c>
      <c r="AC543" s="25">
        <f t="shared" ca="1" si="189"/>
        <v>0</v>
      </c>
    </row>
    <row r="544" spans="1:29" ht="14.1" hidden="1" customHeight="1" thickBot="1" x14ac:dyDescent="0.25">
      <c r="A544" s="3">
        <f t="shared" si="173"/>
        <v>2022</v>
      </c>
      <c r="B544" s="3" t="str">
        <f t="shared" si="190"/>
        <v>06 červen</v>
      </c>
      <c r="C544" s="4" t="str">
        <f t="shared" si="174"/>
        <v>červen</v>
      </c>
      <c r="D544" s="10">
        <f t="shared" ca="1" si="175"/>
        <v>0</v>
      </c>
      <c r="E544" s="10" t="str">
        <f t="shared" si="176"/>
        <v>středa</v>
      </c>
      <c r="F544" s="42" t="str">
        <f ca="1">IF(COUNTIF(List1!$U$4:$AF$16,$G544),"Svátek",TEXT($G544,"dddd"))</f>
        <v>středa</v>
      </c>
      <c r="G544" s="19">
        <v>44727</v>
      </c>
      <c r="H544" s="49"/>
      <c r="I544" s="50"/>
      <c r="J544" s="49"/>
      <c r="K544" s="50"/>
      <c r="L544" s="21">
        <f t="shared" si="177"/>
        <v>0</v>
      </c>
      <c r="M544" s="22">
        <f t="shared" si="171"/>
        <v>0</v>
      </c>
      <c r="N544" s="98"/>
      <c r="O544" s="101" t="str">
        <f t="shared" ca="1" si="172"/>
        <v/>
      </c>
      <c r="P544" s="41" t="str">
        <f t="shared" si="191"/>
        <v xml:space="preserve"> </v>
      </c>
      <c r="Q544" s="41" t="str">
        <f>IF(MONTH(G545)-MONTH(G544)&lt;&gt;0,SUBTOTAL(109,$P$14:$P$3665)," ")</f>
        <v xml:space="preserve"> </v>
      </c>
      <c r="R544" s="108">
        <f t="shared" ca="1" si="178"/>
        <v>0</v>
      </c>
      <c r="S544" s="25">
        <f t="shared" ca="1" si="179"/>
        <v>0</v>
      </c>
      <c r="T544" s="108">
        <f t="shared" ca="1" si="180"/>
        <v>0</v>
      </c>
      <c r="U544" s="163">
        <f t="shared" ca="1" si="181"/>
        <v>0</v>
      </c>
      <c r="V544" s="25">
        <f t="shared" ca="1" si="182"/>
        <v>0</v>
      </c>
      <c r="W544" s="25">
        <f t="shared" ca="1" si="183"/>
        <v>0</v>
      </c>
      <c r="X544" s="108">
        <f t="shared" ca="1" si="184"/>
        <v>0</v>
      </c>
      <c r="Y544" s="108">
        <f t="shared" ca="1" si="185"/>
        <v>0</v>
      </c>
      <c r="Z544" s="108">
        <f t="shared" ca="1" si="186"/>
        <v>0</v>
      </c>
      <c r="AA544" s="108">
        <f t="shared" ca="1" si="187"/>
        <v>0</v>
      </c>
      <c r="AB544" s="108">
        <f t="shared" ca="1" si="188"/>
        <v>0</v>
      </c>
      <c r="AC544" s="25">
        <f t="shared" ca="1" si="189"/>
        <v>0</v>
      </c>
    </row>
    <row r="545" spans="1:29" ht="14.1" hidden="1" customHeight="1" thickBot="1" x14ac:dyDescent="0.25">
      <c r="A545" s="3">
        <f t="shared" si="173"/>
        <v>2022</v>
      </c>
      <c r="B545" s="3" t="str">
        <f t="shared" si="190"/>
        <v>06 červen</v>
      </c>
      <c r="C545" s="4" t="str">
        <f t="shared" si="174"/>
        <v>červen</v>
      </c>
      <c r="D545" s="10">
        <f t="shared" ca="1" si="175"/>
        <v>0</v>
      </c>
      <c r="E545" s="10" t="str">
        <f t="shared" si="176"/>
        <v>čtvrtek</v>
      </c>
      <c r="F545" s="42" t="str">
        <f ca="1">IF(COUNTIF(List1!$U$4:$AF$16,$G545),"Svátek",TEXT($G545,"dddd"))</f>
        <v>čtvrtek</v>
      </c>
      <c r="G545" s="19">
        <v>44728</v>
      </c>
      <c r="H545" s="49"/>
      <c r="I545" s="50"/>
      <c r="J545" s="49"/>
      <c r="K545" s="50"/>
      <c r="L545" s="21">
        <f t="shared" si="177"/>
        <v>0</v>
      </c>
      <c r="M545" s="22">
        <f t="shared" si="171"/>
        <v>0</v>
      </c>
      <c r="N545" s="98"/>
      <c r="O545" s="101" t="str">
        <f t="shared" ca="1" si="172"/>
        <v/>
      </c>
      <c r="P545" s="41" t="str">
        <f t="shared" si="191"/>
        <v xml:space="preserve"> </v>
      </c>
      <c r="Q545" s="41" t="str">
        <f>IF(MONTH(G546)-MONTH(G545)&lt;&gt;0,SUBTOTAL(109,$P$14:$P$3665)," ")</f>
        <v xml:space="preserve"> </v>
      </c>
      <c r="R545" s="108">
        <f t="shared" ca="1" si="178"/>
        <v>0</v>
      </c>
      <c r="S545" s="25">
        <f t="shared" ca="1" si="179"/>
        <v>0</v>
      </c>
      <c r="T545" s="108">
        <f t="shared" ca="1" si="180"/>
        <v>0</v>
      </c>
      <c r="U545" s="163">
        <f t="shared" ca="1" si="181"/>
        <v>0</v>
      </c>
      <c r="V545" s="25">
        <f t="shared" ca="1" si="182"/>
        <v>0</v>
      </c>
      <c r="W545" s="25">
        <f t="shared" ca="1" si="183"/>
        <v>0</v>
      </c>
      <c r="X545" s="108">
        <f t="shared" ca="1" si="184"/>
        <v>0</v>
      </c>
      <c r="Y545" s="108">
        <f t="shared" ca="1" si="185"/>
        <v>0</v>
      </c>
      <c r="Z545" s="108">
        <f t="shared" ca="1" si="186"/>
        <v>0</v>
      </c>
      <c r="AA545" s="108">
        <f t="shared" ca="1" si="187"/>
        <v>0</v>
      </c>
      <c r="AB545" s="108">
        <f t="shared" ca="1" si="188"/>
        <v>0</v>
      </c>
      <c r="AC545" s="25">
        <f t="shared" ca="1" si="189"/>
        <v>0</v>
      </c>
    </row>
    <row r="546" spans="1:29" ht="14.1" hidden="1" customHeight="1" thickBot="1" x14ac:dyDescent="0.25">
      <c r="A546" s="3">
        <f t="shared" si="173"/>
        <v>2022</v>
      </c>
      <c r="B546" s="3" t="str">
        <f t="shared" si="190"/>
        <v>06 červen</v>
      </c>
      <c r="C546" s="4" t="str">
        <f t="shared" si="174"/>
        <v>červen</v>
      </c>
      <c r="D546" s="10">
        <f t="shared" ca="1" si="175"/>
        <v>0</v>
      </c>
      <c r="E546" s="10" t="str">
        <f t="shared" si="176"/>
        <v>pátek</v>
      </c>
      <c r="F546" s="42" t="str">
        <f ca="1">IF(COUNTIF(List1!$U$4:$AF$16,$G546),"Svátek",TEXT($G546,"dddd"))</f>
        <v>pátek</v>
      </c>
      <c r="G546" s="19">
        <v>44729</v>
      </c>
      <c r="H546" s="49"/>
      <c r="I546" s="50"/>
      <c r="J546" s="49"/>
      <c r="K546" s="50"/>
      <c r="L546" s="21">
        <f t="shared" si="177"/>
        <v>0</v>
      </c>
      <c r="M546" s="22">
        <f t="shared" si="171"/>
        <v>0</v>
      </c>
      <c r="N546" s="98"/>
      <c r="O546" s="101" t="str">
        <f t="shared" ca="1" si="172"/>
        <v/>
      </c>
      <c r="P546" s="41" t="str">
        <f t="shared" si="191"/>
        <v xml:space="preserve"> </v>
      </c>
      <c r="Q546" s="41" t="str">
        <f>IF(MONTH(G547)-MONTH(G546)&lt;&gt;0,SUBTOTAL(109,$P$14:$P$3665)," ")</f>
        <v xml:space="preserve"> </v>
      </c>
      <c r="R546" s="108">
        <f t="shared" ca="1" si="178"/>
        <v>0</v>
      </c>
      <c r="S546" s="25">
        <f t="shared" ca="1" si="179"/>
        <v>0</v>
      </c>
      <c r="T546" s="108">
        <f t="shared" ca="1" si="180"/>
        <v>0</v>
      </c>
      <c r="U546" s="163">
        <f t="shared" ca="1" si="181"/>
        <v>0</v>
      </c>
      <c r="V546" s="25">
        <f t="shared" ca="1" si="182"/>
        <v>0</v>
      </c>
      <c r="W546" s="25">
        <f t="shared" ca="1" si="183"/>
        <v>0</v>
      </c>
      <c r="X546" s="108">
        <f t="shared" ca="1" si="184"/>
        <v>0</v>
      </c>
      <c r="Y546" s="108">
        <f t="shared" ca="1" si="185"/>
        <v>0</v>
      </c>
      <c r="Z546" s="108">
        <f t="shared" ca="1" si="186"/>
        <v>0</v>
      </c>
      <c r="AA546" s="108">
        <f t="shared" ca="1" si="187"/>
        <v>0</v>
      </c>
      <c r="AB546" s="108">
        <f t="shared" ca="1" si="188"/>
        <v>0</v>
      </c>
      <c r="AC546" s="25">
        <f t="shared" ca="1" si="189"/>
        <v>0</v>
      </c>
    </row>
    <row r="547" spans="1:29" ht="14.1" hidden="1" customHeight="1" thickBot="1" x14ac:dyDescent="0.25">
      <c r="A547" s="3">
        <f t="shared" si="173"/>
        <v>2022</v>
      </c>
      <c r="B547" s="3" t="str">
        <f t="shared" si="190"/>
        <v>06 červen</v>
      </c>
      <c r="C547" s="4" t="str">
        <f t="shared" si="174"/>
        <v>červen</v>
      </c>
      <c r="D547" s="10">
        <f t="shared" ca="1" si="175"/>
        <v>0</v>
      </c>
      <c r="E547" s="10" t="str">
        <f t="shared" si="176"/>
        <v>sobota</v>
      </c>
      <c r="F547" s="42" t="str">
        <f ca="1">IF(COUNTIF(List1!$U$4:$AF$16,$G547),"Svátek",TEXT($G547,"dddd"))</f>
        <v>sobota</v>
      </c>
      <c r="G547" s="19">
        <v>44730</v>
      </c>
      <c r="H547" s="49"/>
      <c r="I547" s="50"/>
      <c r="J547" s="49"/>
      <c r="K547" s="50"/>
      <c r="L547" s="21">
        <f t="shared" si="177"/>
        <v>0</v>
      </c>
      <c r="M547" s="22">
        <f t="shared" si="171"/>
        <v>0</v>
      </c>
      <c r="N547" s="98"/>
      <c r="O547" s="101" t="str">
        <f t="shared" ca="1" si="172"/>
        <v/>
      </c>
      <c r="P547" s="41" t="str">
        <f t="shared" si="191"/>
        <v xml:space="preserve"> </v>
      </c>
      <c r="Q547" s="41" t="str">
        <f>IF(MONTH(G548)-MONTH(G547)&lt;&gt;0,SUBTOTAL(109,$P$14:$P$3665)," ")</f>
        <v xml:space="preserve"> </v>
      </c>
      <c r="R547" s="108">
        <f t="shared" ca="1" si="178"/>
        <v>0</v>
      </c>
      <c r="S547" s="25">
        <f t="shared" ca="1" si="179"/>
        <v>0</v>
      </c>
      <c r="T547" s="108">
        <f t="shared" ca="1" si="180"/>
        <v>0</v>
      </c>
      <c r="U547" s="163">
        <f t="shared" ca="1" si="181"/>
        <v>0</v>
      </c>
      <c r="V547" s="25">
        <f t="shared" ca="1" si="182"/>
        <v>0</v>
      </c>
      <c r="W547" s="25">
        <f t="shared" ca="1" si="183"/>
        <v>0</v>
      </c>
      <c r="X547" s="108">
        <f t="shared" ca="1" si="184"/>
        <v>0</v>
      </c>
      <c r="Y547" s="108">
        <f t="shared" ca="1" si="185"/>
        <v>0</v>
      </c>
      <c r="Z547" s="108">
        <f t="shared" ca="1" si="186"/>
        <v>0</v>
      </c>
      <c r="AA547" s="108">
        <f t="shared" ca="1" si="187"/>
        <v>0</v>
      </c>
      <c r="AB547" s="108">
        <f t="shared" ca="1" si="188"/>
        <v>0</v>
      </c>
      <c r="AC547" s="25">
        <f t="shared" ca="1" si="189"/>
        <v>0</v>
      </c>
    </row>
    <row r="548" spans="1:29" ht="14.1" hidden="1" customHeight="1" thickBot="1" x14ac:dyDescent="0.25">
      <c r="A548" s="3">
        <f t="shared" si="173"/>
        <v>2022</v>
      </c>
      <c r="B548" s="3" t="str">
        <f t="shared" si="190"/>
        <v>06 červen</v>
      </c>
      <c r="C548" s="4" t="str">
        <f t="shared" si="174"/>
        <v>červen</v>
      </c>
      <c r="D548" s="10">
        <f t="shared" ca="1" si="175"/>
        <v>0</v>
      </c>
      <c r="E548" s="10" t="str">
        <f t="shared" si="176"/>
        <v>neděle</v>
      </c>
      <c r="F548" s="42" t="str">
        <f ca="1">IF(COUNTIF(List1!$U$4:$AF$16,$G548),"Svátek",TEXT($G548,"dddd"))</f>
        <v>neděle</v>
      </c>
      <c r="G548" s="19">
        <v>44731</v>
      </c>
      <c r="H548" s="49"/>
      <c r="I548" s="50"/>
      <c r="J548" s="49"/>
      <c r="K548" s="50"/>
      <c r="L548" s="21">
        <f t="shared" si="177"/>
        <v>0</v>
      </c>
      <c r="M548" s="22">
        <f t="shared" si="171"/>
        <v>0</v>
      </c>
      <c r="N548" s="98"/>
      <c r="O548" s="101" t="str">
        <f t="shared" ca="1" si="172"/>
        <v/>
      </c>
      <c r="P548" s="41">
        <f t="shared" si="191"/>
        <v>0</v>
      </c>
      <c r="Q548" s="41" t="str">
        <f>IF(MONTH(G549)-MONTH(G548)&lt;&gt;0,SUBTOTAL(109,$P$14:$P$3665)," ")</f>
        <v xml:space="preserve"> </v>
      </c>
      <c r="R548" s="108">
        <f t="shared" ca="1" si="178"/>
        <v>0</v>
      </c>
      <c r="S548" s="25">
        <f t="shared" ca="1" si="179"/>
        <v>0</v>
      </c>
      <c r="T548" s="108">
        <f t="shared" ca="1" si="180"/>
        <v>0</v>
      </c>
      <c r="U548" s="163">
        <f t="shared" ca="1" si="181"/>
        <v>0</v>
      </c>
      <c r="V548" s="25">
        <f t="shared" ca="1" si="182"/>
        <v>0</v>
      </c>
      <c r="W548" s="25">
        <f t="shared" ca="1" si="183"/>
        <v>0</v>
      </c>
      <c r="X548" s="108">
        <f t="shared" ca="1" si="184"/>
        <v>0</v>
      </c>
      <c r="Y548" s="108">
        <f t="shared" ca="1" si="185"/>
        <v>0</v>
      </c>
      <c r="Z548" s="108">
        <f t="shared" ca="1" si="186"/>
        <v>0</v>
      </c>
      <c r="AA548" s="108">
        <f t="shared" ca="1" si="187"/>
        <v>0</v>
      </c>
      <c r="AB548" s="108">
        <f t="shared" ca="1" si="188"/>
        <v>0</v>
      </c>
      <c r="AC548" s="25">
        <f t="shared" ca="1" si="189"/>
        <v>0</v>
      </c>
    </row>
    <row r="549" spans="1:29" ht="14.1" hidden="1" customHeight="1" thickBot="1" x14ac:dyDescent="0.25">
      <c r="A549" s="3">
        <f t="shared" si="173"/>
        <v>2022</v>
      </c>
      <c r="B549" s="3" t="str">
        <f t="shared" si="190"/>
        <v>06 červen</v>
      </c>
      <c r="C549" s="4" t="str">
        <f t="shared" si="174"/>
        <v>červen</v>
      </c>
      <c r="D549" s="10">
        <f t="shared" ca="1" si="175"/>
        <v>0</v>
      </c>
      <c r="E549" s="10" t="str">
        <f t="shared" si="176"/>
        <v>pondělí</v>
      </c>
      <c r="F549" s="42" t="str">
        <f ca="1">IF(COUNTIF(List1!$U$4:$AF$16,$G549),"Svátek",TEXT($G549,"dddd"))</f>
        <v>pondělí</v>
      </c>
      <c r="G549" s="19">
        <v>44732</v>
      </c>
      <c r="H549" s="49"/>
      <c r="I549" s="50"/>
      <c r="J549" s="49"/>
      <c r="K549" s="50"/>
      <c r="L549" s="21">
        <f t="shared" si="177"/>
        <v>0</v>
      </c>
      <c r="M549" s="22">
        <f t="shared" si="171"/>
        <v>0</v>
      </c>
      <c r="N549" s="98"/>
      <c r="O549" s="101" t="str">
        <f t="shared" ca="1" si="172"/>
        <v/>
      </c>
      <c r="P549" s="41" t="str">
        <f t="shared" si="191"/>
        <v xml:space="preserve"> </v>
      </c>
      <c r="Q549" s="41" t="str">
        <f>IF(MONTH(G550)-MONTH(G549)&lt;&gt;0,SUBTOTAL(109,$P$14:$P$3665)," ")</f>
        <v xml:space="preserve"> </v>
      </c>
      <c r="R549" s="108">
        <f t="shared" ca="1" si="178"/>
        <v>0</v>
      </c>
      <c r="S549" s="25">
        <f t="shared" ca="1" si="179"/>
        <v>0</v>
      </c>
      <c r="T549" s="108">
        <f t="shared" ca="1" si="180"/>
        <v>0</v>
      </c>
      <c r="U549" s="163">
        <f t="shared" ca="1" si="181"/>
        <v>0</v>
      </c>
      <c r="V549" s="25">
        <f t="shared" ca="1" si="182"/>
        <v>0</v>
      </c>
      <c r="W549" s="25">
        <f t="shared" ca="1" si="183"/>
        <v>0</v>
      </c>
      <c r="X549" s="108">
        <f t="shared" ca="1" si="184"/>
        <v>0</v>
      </c>
      <c r="Y549" s="108">
        <f t="shared" ca="1" si="185"/>
        <v>0</v>
      </c>
      <c r="Z549" s="108">
        <f t="shared" ca="1" si="186"/>
        <v>0</v>
      </c>
      <c r="AA549" s="108">
        <f t="shared" ca="1" si="187"/>
        <v>0</v>
      </c>
      <c r="AB549" s="108">
        <f t="shared" ca="1" si="188"/>
        <v>0</v>
      </c>
      <c r="AC549" s="25">
        <f t="shared" ca="1" si="189"/>
        <v>0</v>
      </c>
    </row>
    <row r="550" spans="1:29" ht="14.1" hidden="1" customHeight="1" thickBot="1" x14ac:dyDescent="0.25">
      <c r="A550" s="3">
        <f t="shared" si="173"/>
        <v>2022</v>
      </c>
      <c r="B550" s="3" t="str">
        <f t="shared" si="190"/>
        <v>06 červen</v>
      </c>
      <c r="C550" s="4" t="str">
        <f t="shared" si="174"/>
        <v>červen</v>
      </c>
      <c r="D550" s="10">
        <f t="shared" ca="1" si="175"/>
        <v>0</v>
      </c>
      <c r="E550" s="10" t="str">
        <f t="shared" si="176"/>
        <v>úterý</v>
      </c>
      <c r="F550" s="42" t="str">
        <f ca="1">IF(COUNTIF(List1!$U$4:$AF$16,$G550),"Svátek",TEXT($G550,"dddd"))</f>
        <v>úterý</v>
      </c>
      <c r="G550" s="19">
        <v>44733</v>
      </c>
      <c r="H550" s="49"/>
      <c r="I550" s="50"/>
      <c r="J550" s="49"/>
      <c r="K550" s="50"/>
      <c r="L550" s="21">
        <f t="shared" si="177"/>
        <v>0</v>
      </c>
      <c r="M550" s="22">
        <f t="shared" ref="M550:M613" si="192">(I550-H550)-(K550-J550)</f>
        <v>0</v>
      </c>
      <c r="N550" s="98"/>
      <c r="O550" s="101" t="str">
        <f t="shared" ref="O550:O613" ca="1" si="193">IF(F550="Svátek","Svátek","")</f>
        <v/>
      </c>
      <c r="P550" s="41" t="str">
        <f t="shared" si="191"/>
        <v xml:space="preserve"> </v>
      </c>
      <c r="Q550" s="41" t="str">
        <f>IF(MONTH(G551)-MONTH(G550)&lt;&gt;0,SUBTOTAL(109,$P$14:$P$3665)," ")</f>
        <v xml:space="preserve"> </v>
      </c>
      <c r="R550" s="108">
        <f t="shared" ca="1" si="178"/>
        <v>0</v>
      </c>
      <c r="S550" s="25">
        <f t="shared" ca="1" si="179"/>
        <v>0</v>
      </c>
      <c r="T550" s="108">
        <f t="shared" ca="1" si="180"/>
        <v>0</v>
      </c>
      <c r="U550" s="163">
        <f t="shared" ca="1" si="181"/>
        <v>0</v>
      </c>
      <c r="V550" s="25">
        <f t="shared" ca="1" si="182"/>
        <v>0</v>
      </c>
      <c r="W550" s="25">
        <f t="shared" ca="1" si="183"/>
        <v>0</v>
      </c>
      <c r="X550" s="108">
        <f t="shared" ca="1" si="184"/>
        <v>0</v>
      </c>
      <c r="Y550" s="108">
        <f t="shared" ca="1" si="185"/>
        <v>0</v>
      </c>
      <c r="Z550" s="108">
        <f t="shared" ca="1" si="186"/>
        <v>0</v>
      </c>
      <c r="AA550" s="108">
        <f t="shared" ca="1" si="187"/>
        <v>0</v>
      </c>
      <c r="AB550" s="108">
        <f t="shared" ca="1" si="188"/>
        <v>0</v>
      </c>
      <c r="AC550" s="25">
        <f t="shared" ca="1" si="189"/>
        <v>0</v>
      </c>
    </row>
    <row r="551" spans="1:29" ht="14.1" hidden="1" customHeight="1" thickBot="1" x14ac:dyDescent="0.25">
      <c r="A551" s="3">
        <f t="shared" ref="A551:A614" si="194">YEAR(G551)</f>
        <v>2022</v>
      </c>
      <c r="B551" s="3" t="str">
        <f t="shared" si="190"/>
        <v>06 červen</v>
      </c>
      <c r="C551" s="4" t="str">
        <f t="shared" ref="C551:C614" si="195">TEXT(G551,"mmmm")</f>
        <v>červen</v>
      </c>
      <c r="D551" s="10">
        <f t="shared" ref="D551:D614" ca="1" si="196">IF(F551="Svátek",1,0)</f>
        <v>0</v>
      </c>
      <c r="E551" s="10" t="str">
        <f t="shared" ref="E551:E614" si="197">TEXT($G551,"dddd")</f>
        <v>středa</v>
      </c>
      <c r="F551" s="42" t="str">
        <f ca="1">IF(COUNTIF(List1!$U$4:$AF$16,$G551),"Svátek",TEXT($G551,"dddd"))</f>
        <v>středa</v>
      </c>
      <c r="G551" s="19">
        <v>44734</v>
      </c>
      <c r="H551" s="49"/>
      <c r="I551" s="50"/>
      <c r="J551" s="49"/>
      <c r="K551" s="50"/>
      <c r="L551" s="21">
        <f t="shared" ref="L551:L614" si="198">(I551-H551)-(K551-J551)</f>
        <v>0</v>
      </c>
      <c r="M551" s="22">
        <f t="shared" si="192"/>
        <v>0</v>
      </c>
      <c r="N551" s="98"/>
      <c r="O551" s="101" t="str">
        <f t="shared" ca="1" si="193"/>
        <v/>
      </c>
      <c r="P551" s="41" t="str">
        <f t="shared" si="191"/>
        <v xml:space="preserve"> </v>
      </c>
      <c r="Q551" s="41" t="str">
        <f>IF(MONTH(G552)-MONTH(G551)&lt;&gt;0,SUBTOTAL(109,$P$14:$P$3665)," ")</f>
        <v xml:space="preserve"> </v>
      </c>
      <c r="R551" s="108">
        <f t="shared" ref="R551:R614" ca="1" si="199">IF(AND(IF(O551="PC",1,0),OR((E551="pondělí"),E551="úterý",E551="středa",E551="čtvrtek",E551="pátek")),IF($R$3-L551&gt;0,$R$3-L551,0),0)</f>
        <v>0</v>
      </c>
      <c r="S551" s="25">
        <f t="shared" ref="S551:S614" ca="1" si="200">IF(AND(IF(F551="Svátek",1,0),OR(E551="pondělí",E551="úterý",E551="středa",E551="čtvrtek",E551="pátek"),IF(OR(O551="SC",O551="ŘD",O551="NV",O551="N",O551="OČR",O551="P",O551="O"),FALSE,TRUE)),1,0)</f>
        <v>0</v>
      </c>
      <c r="T551" s="108">
        <f t="shared" ref="T551:T614" ca="1" si="201">IF(AND(IF(O551="PMP",1,0),OR((E551="pondělí"),E551="úterý",E551="středa",E551="čtvrtek",E551="pátek")),IF($R$3-L551&gt;0,$R$3-L551,0),0)</f>
        <v>0</v>
      </c>
      <c r="U551" s="163">
        <f t="shared" ref="U551:U614" ca="1" si="202">IF(AND(IF(O551="1/2D",1,0),OR((E551="pondělí"),E551="úterý",E551="středa",E551="čtvrtek",E551="pátek")),1,0)</f>
        <v>0</v>
      </c>
      <c r="V551" s="25">
        <f t="shared" ref="V551:V614" ca="1" si="203">IF(AND(IF(O551="D",1,0),OR((E551="pondělí"),E551="úterý",E551="středa",E551="čtvrtek",E551="pátek")),1,0)</f>
        <v>0</v>
      </c>
      <c r="W551" s="25">
        <f t="shared" ref="W551:W614" ca="1" si="204">IF(AND(IF(O551="PN",1,0),OR((E551="pondělí"),E551="úterý",E551="středa",E551="čtvrtek",E551="pátek")),1,0)</f>
        <v>0</v>
      </c>
      <c r="X551" s="108">
        <f t="shared" ref="X551:X614" ca="1" si="205">IF(AND(IF(O551="NV",1,0),OR((E551="pondělí"),E551="úterý",E551="středa",E551="čtvrtek",E551="pátek")),IF($R$3-L551&gt;0,$R$3-L551,0),0)</f>
        <v>0</v>
      </c>
      <c r="Y551" s="108">
        <f t="shared" ref="Y551:Y614" ca="1" si="206">IF(AND(IF(O551="OČR",1,0),OR((E551="pondělí"),E551="úterý",E551="středa",E551="čtvrtek",E551="pátek")),IF($R$3-L551&gt;0,$R$3-L551,0),0)</f>
        <v>0</v>
      </c>
      <c r="Z551" s="108">
        <f t="shared" ref="Z551:Z614" ca="1" si="207">IF(AND(IF(O551="P",1,0),OR((E551="pondělí"),E551="úterý",E551="středa",E551="čtvrtek",E551="pátek")),IF($R$3-L551&gt;0,$R$3-L551,0),0)</f>
        <v>0</v>
      </c>
      <c r="AA551" s="108">
        <f t="shared" ref="AA551:AA614" ca="1" si="208">IF(AND(IF(O551="O",1,0),OR((E551="pondělí"),E551="úterý",E551="středa",E551="čtvrtek",E551="pátek")),IF($R$3-L551&gt;0,$R$3-L551,0),0)</f>
        <v>0</v>
      </c>
      <c r="AB551" s="108">
        <f t="shared" ref="AB551:AB614" ca="1" si="209">IF(AND(IF(O551="PZ",1,0),OR((E551="pondělí"),E551="úterý",E551="středa",E551="čtvrtek",E551="pátek")),IF($R$3-L551&gt;0,$R$3-L551,0),0)</f>
        <v>0</v>
      </c>
      <c r="AC551" s="25">
        <f t="shared" ref="AC551:AC614" ca="1" si="210">IF(AND(IF(F551="Svátek",1,0),OR(E551="pondělí",E551="úterý",E551="středa",E551="čtvrtek",E551="pátek")),1,0)</f>
        <v>0</v>
      </c>
    </row>
    <row r="552" spans="1:29" ht="14.1" hidden="1" customHeight="1" thickBot="1" x14ac:dyDescent="0.25">
      <c r="A552" s="3">
        <f t="shared" si="194"/>
        <v>2022</v>
      </c>
      <c r="B552" s="3" t="str">
        <f t="shared" ref="B552:B615" si="211">IF(C552="leden","01 leden",IF(C552="únor","02 únor",IF(C552="březen","03 březen",IF(C552="duben","04 duben",IF(C552="květen","05 květen",IF(C552="červen","06 červen",IF(C552="červenec","07 červenec",IF(C552="srpen","08 srpen",IF(C552="září","09 září",IF(C552="říjen","10 říjen",IF(C552="listopad","11 listopad",IF(C552="prosinec","12 prosinec",0))))))))))))</f>
        <v>06 červen</v>
      </c>
      <c r="C552" s="4" t="str">
        <f t="shared" si="195"/>
        <v>červen</v>
      </c>
      <c r="D552" s="10">
        <f t="shared" ca="1" si="196"/>
        <v>0</v>
      </c>
      <c r="E552" s="10" t="str">
        <f t="shared" si="197"/>
        <v>čtvrtek</v>
      </c>
      <c r="F552" s="42" t="str">
        <f ca="1">IF(COUNTIF(List1!$U$4:$AF$16,$G552),"Svátek",TEXT($G552,"dddd"))</f>
        <v>čtvrtek</v>
      </c>
      <c r="G552" s="19">
        <v>44735</v>
      </c>
      <c r="H552" s="49"/>
      <c r="I552" s="50"/>
      <c r="J552" s="49"/>
      <c r="K552" s="50"/>
      <c r="L552" s="21">
        <f t="shared" si="198"/>
        <v>0</v>
      </c>
      <c r="M552" s="22">
        <f t="shared" si="192"/>
        <v>0</v>
      </c>
      <c r="N552" s="98"/>
      <c r="O552" s="101" t="str">
        <f t="shared" ca="1" si="193"/>
        <v/>
      </c>
      <c r="P552" s="41" t="str">
        <f t="shared" si="191"/>
        <v xml:space="preserve"> </v>
      </c>
      <c r="Q552" s="41" t="str">
        <f>IF(MONTH(G553)-MONTH(G552)&lt;&gt;0,SUBTOTAL(109,$P$14:$P$3665)," ")</f>
        <v xml:space="preserve"> </v>
      </c>
      <c r="R552" s="108">
        <f t="shared" ca="1" si="199"/>
        <v>0</v>
      </c>
      <c r="S552" s="25">
        <f t="shared" ca="1" si="200"/>
        <v>0</v>
      </c>
      <c r="T552" s="108">
        <f t="shared" ca="1" si="201"/>
        <v>0</v>
      </c>
      <c r="U552" s="163">
        <f t="shared" ca="1" si="202"/>
        <v>0</v>
      </c>
      <c r="V552" s="25">
        <f t="shared" ca="1" si="203"/>
        <v>0</v>
      </c>
      <c r="W552" s="25">
        <f t="shared" ca="1" si="204"/>
        <v>0</v>
      </c>
      <c r="X552" s="108">
        <f t="shared" ca="1" si="205"/>
        <v>0</v>
      </c>
      <c r="Y552" s="108">
        <f t="shared" ca="1" si="206"/>
        <v>0</v>
      </c>
      <c r="Z552" s="108">
        <f t="shared" ca="1" si="207"/>
        <v>0</v>
      </c>
      <c r="AA552" s="108">
        <f t="shared" ca="1" si="208"/>
        <v>0</v>
      </c>
      <c r="AB552" s="108">
        <f t="shared" ca="1" si="209"/>
        <v>0</v>
      </c>
      <c r="AC552" s="25">
        <f t="shared" ca="1" si="210"/>
        <v>0</v>
      </c>
    </row>
    <row r="553" spans="1:29" ht="14.1" hidden="1" customHeight="1" thickBot="1" x14ac:dyDescent="0.25">
      <c r="A553" s="3">
        <f t="shared" si="194"/>
        <v>2022</v>
      </c>
      <c r="B553" s="3" t="str">
        <f t="shared" si="211"/>
        <v>06 červen</v>
      </c>
      <c r="C553" s="4" t="str">
        <f t="shared" si="195"/>
        <v>červen</v>
      </c>
      <c r="D553" s="10">
        <f t="shared" ca="1" si="196"/>
        <v>0</v>
      </c>
      <c r="E553" s="10" t="str">
        <f t="shared" si="197"/>
        <v>pátek</v>
      </c>
      <c r="F553" s="42" t="str">
        <f ca="1">IF(COUNTIF(List1!$U$4:$AF$16,$G553),"Svátek",TEXT($G553,"dddd"))</f>
        <v>pátek</v>
      </c>
      <c r="G553" s="19">
        <v>44736</v>
      </c>
      <c r="H553" s="49"/>
      <c r="I553" s="50"/>
      <c r="J553" s="49"/>
      <c r="K553" s="50"/>
      <c r="L553" s="21">
        <f t="shared" si="198"/>
        <v>0</v>
      </c>
      <c r="M553" s="22">
        <f t="shared" si="192"/>
        <v>0</v>
      </c>
      <c r="N553" s="98"/>
      <c r="O553" s="101" t="str">
        <f t="shared" ca="1" si="193"/>
        <v/>
      </c>
      <c r="P553" s="41" t="str">
        <f t="shared" si="191"/>
        <v xml:space="preserve"> </v>
      </c>
      <c r="Q553" s="41" t="str">
        <f>IF(MONTH(G554)-MONTH(G553)&lt;&gt;0,SUBTOTAL(109,$P$14:$P$3665)," ")</f>
        <v xml:space="preserve"> </v>
      </c>
      <c r="R553" s="108">
        <f t="shared" ca="1" si="199"/>
        <v>0</v>
      </c>
      <c r="S553" s="25">
        <f t="shared" ca="1" si="200"/>
        <v>0</v>
      </c>
      <c r="T553" s="108">
        <f t="shared" ca="1" si="201"/>
        <v>0</v>
      </c>
      <c r="U553" s="163">
        <f t="shared" ca="1" si="202"/>
        <v>0</v>
      </c>
      <c r="V553" s="25">
        <f t="shared" ca="1" si="203"/>
        <v>0</v>
      </c>
      <c r="W553" s="25">
        <f t="shared" ca="1" si="204"/>
        <v>0</v>
      </c>
      <c r="X553" s="108">
        <f t="shared" ca="1" si="205"/>
        <v>0</v>
      </c>
      <c r="Y553" s="108">
        <f t="shared" ca="1" si="206"/>
        <v>0</v>
      </c>
      <c r="Z553" s="108">
        <f t="shared" ca="1" si="207"/>
        <v>0</v>
      </c>
      <c r="AA553" s="108">
        <f t="shared" ca="1" si="208"/>
        <v>0</v>
      </c>
      <c r="AB553" s="108">
        <f t="shared" ca="1" si="209"/>
        <v>0</v>
      </c>
      <c r="AC553" s="25">
        <f t="shared" ca="1" si="210"/>
        <v>0</v>
      </c>
    </row>
    <row r="554" spans="1:29" ht="14.1" hidden="1" customHeight="1" thickBot="1" x14ac:dyDescent="0.25">
      <c r="A554" s="3">
        <f t="shared" si="194"/>
        <v>2022</v>
      </c>
      <c r="B554" s="3" t="str">
        <f t="shared" si="211"/>
        <v>06 červen</v>
      </c>
      <c r="C554" s="4" t="str">
        <f t="shared" si="195"/>
        <v>červen</v>
      </c>
      <c r="D554" s="10">
        <f t="shared" ca="1" si="196"/>
        <v>0</v>
      </c>
      <c r="E554" s="10" t="str">
        <f t="shared" si="197"/>
        <v>sobota</v>
      </c>
      <c r="F554" s="42" t="str">
        <f ca="1">IF(COUNTIF(List1!$U$4:$AF$16,$G554),"Svátek",TEXT($G554,"dddd"))</f>
        <v>sobota</v>
      </c>
      <c r="G554" s="19">
        <v>44737</v>
      </c>
      <c r="H554" s="49"/>
      <c r="I554" s="50"/>
      <c r="J554" s="49"/>
      <c r="K554" s="50"/>
      <c r="L554" s="21">
        <f t="shared" si="198"/>
        <v>0</v>
      </c>
      <c r="M554" s="22">
        <f t="shared" si="192"/>
        <v>0</v>
      </c>
      <c r="N554" s="98"/>
      <c r="O554" s="101" t="str">
        <f t="shared" ca="1" si="193"/>
        <v/>
      </c>
      <c r="P554" s="41" t="str">
        <f t="shared" si="191"/>
        <v xml:space="preserve"> </v>
      </c>
      <c r="Q554" s="41" t="str">
        <f>IF(MONTH(G555)-MONTH(G554)&lt;&gt;0,SUBTOTAL(109,$P$14:$P$3665)," ")</f>
        <v xml:space="preserve"> </v>
      </c>
      <c r="R554" s="108">
        <f t="shared" ca="1" si="199"/>
        <v>0</v>
      </c>
      <c r="S554" s="25">
        <f t="shared" ca="1" si="200"/>
        <v>0</v>
      </c>
      <c r="T554" s="108">
        <f t="shared" ca="1" si="201"/>
        <v>0</v>
      </c>
      <c r="U554" s="163">
        <f t="shared" ca="1" si="202"/>
        <v>0</v>
      </c>
      <c r="V554" s="25">
        <f t="shared" ca="1" si="203"/>
        <v>0</v>
      </c>
      <c r="W554" s="25">
        <f t="shared" ca="1" si="204"/>
        <v>0</v>
      </c>
      <c r="X554" s="108">
        <f t="shared" ca="1" si="205"/>
        <v>0</v>
      </c>
      <c r="Y554" s="108">
        <f t="shared" ca="1" si="206"/>
        <v>0</v>
      </c>
      <c r="Z554" s="108">
        <f t="shared" ca="1" si="207"/>
        <v>0</v>
      </c>
      <c r="AA554" s="108">
        <f t="shared" ca="1" si="208"/>
        <v>0</v>
      </c>
      <c r="AB554" s="108">
        <f t="shared" ca="1" si="209"/>
        <v>0</v>
      </c>
      <c r="AC554" s="25">
        <f t="shared" ca="1" si="210"/>
        <v>0</v>
      </c>
    </row>
    <row r="555" spans="1:29" ht="14.1" hidden="1" customHeight="1" thickBot="1" x14ac:dyDescent="0.25">
      <c r="A555" s="3">
        <f t="shared" si="194"/>
        <v>2022</v>
      </c>
      <c r="B555" s="3" t="str">
        <f t="shared" si="211"/>
        <v>06 červen</v>
      </c>
      <c r="C555" s="4" t="str">
        <f t="shared" si="195"/>
        <v>červen</v>
      </c>
      <c r="D555" s="10">
        <f t="shared" ca="1" si="196"/>
        <v>0</v>
      </c>
      <c r="E555" s="10" t="str">
        <f t="shared" si="197"/>
        <v>neděle</v>
      </c>
      <c r="F555" s="42" t="str">
        <f ca="1">IF(COUNTIF(List1!$U$4:$AF$16,$G555),"Svátek",TEXT($G555,"dddd"))</f>
        <v>neděle</v>
      </c>
      <c r="G555" s="19">
        <v>44738</v>
      </c>
      <c r="H555" s="49"/>
      <c r="I555" s="50"/>
      <c r="J555" s="49"/>
      <c r="K555" s="50"/>
      <c r="L555" s="21">
        <f t="shared" si="198"/>
        <v>0</v>
      </c>
      <c r="M555" s="22">
        <f t="shared" si="192"/>
        <v>0</v>
      </c>
      <c r="N555" s="98"/>
      <c r="O555" s="101" t="str">
        <f t="shared" ca="1" si="193"/>
        <v/>
      </c>
      <c r="P555" s="41">
        <f t="shared" si="191"/>
        <v>0</v>
      </c>
      <c r="Q555" s="41" t="str">
        <f>IF(MONTH(G556)-MONTH(G555)&lt;&gt;0,SUBTOTAL(109,$P$14:$P$3665)," ")</f>
        <v xml:space="preserve"> </v>
      </c>
      <c r="R555" s="108">
        <f t="shared" ca="1" si="199"/>
        <v>0</v>
      </c>
      <c r="S555" s="25">
        <f t="shared" ca="1" si="200"/>
        <v>0</v>
      </c>
      <c r="T555" s="108">
        <f t="shared" ca="1" si="201"/>
        <v>0</v>
      </c>
      <c r="U555" s="163">
        <f t="shared" ca="1" si="202"/>
        <v>0</v>
      </c>
      <c r="V555" s="25">
        <f t="shared" ca="1" si="203"/>
        <v>0</v>
      </c>
      <c r="W555" s="25">
        <f t="shared" ca="1" si="204"/>
        <v>0</v>
      </c>
      <c r="X555" s="108">
        <f t="shared" ca="1" si="205"/>
        <v>0</v>
      </c>
      <c r="Y555" s="108">
        <f t="shared" ca="1" si="206"/>
        <v>0</v>
      </c>
      <c r="Z555" s="108">
        <f t="shared" ca="1" si="207"/>
        <v>0</v>
      </c>
      <c r="AA555" s="108">
        <f t="shared" ca="1" si="208"/>
        <v>0</v>
      </c>
      <c r="AB555" s="108">
        <f t="shared" ca="1" si="209"/>
        <v>0</v>
      </c>
      <c r="AC555" s="25">
        <f t="shared" ca="1" si="210"/>
        <v>0</v>
      </c>
    </row>
    <row r="556" spans="1:29" ht="14.1" hidden="1" customHeight="1" thickBot="1" x14ac:dyDescent="0.25">
      <c r="A556" s="3">
        <f t="shared" si="194"/>
        <v>2022</v>
      </c>
      <c r="B556" s="3" t="str">
        <f t="shared" si="211"/>
        <v>06 červen</v>
      </c>
      <c r="C556" s="4" t="str">
        <f t="shared" si="195"/>
        <v>červen</v>
      </c>
      <c r="D556" s="10">
        <f t="shared" ca="1" si="196"/>
        <v>0</v>
      </c>
      <c r="E556" s="10" t="str">
        <f t="shared" si="197"/>
        <v>pondělí</v>
      </c>
      <c r="F556" s="42" t="str">
        <f ca="1">IF(COUNTIF(List1!$U$4:$AF$16,$G556),"Svátek",TEXT($G556,"dddd"))</f>
        <v>pondělí</v>
      </c>
      <c r="G556" s="19">
        <v>44739</v>
      </c>
      <c r="H556" s="49"/>
      <c r="I556" s="50"/>
      <c r="J556" s="49"/>
      <c r="K556" s="50"/>
      <c r="L556" s="21">
        <f t="shared" si="198"/>
        <v>0</v>
      </c>
      <c r="M556" s="22">
        <f t="shared" si="192"/>
        <v>0</v>
      </c>
      <c r="N556" s="98"/>
      <c r="O556" s="101" t="str">
        <f t="shared" ca="1" si="193"/>
        <v/>
      </c>
      <c r="P556" s="41" t="str">
        <f t="shared" si="191"/>
        <v xml:space="preserve"> </v>
      </c>
      <c r="Q556" s="41" t="str">
        <f>IF(MONTH(G557)-MONTH(G556)&lt;&gt;0,SUBTOTAL(109,$P$14:$P$3665)," ")</f>
        <v xml:space="preserve"> </v>
      </c>
      <c r="R556" s="108">
        <f t="shared" ca="1" si="199"/>
        <v>0</v>
      </c>
      <c r="S556" s="25">
        <f t="shared" ca="1" si="200"/>
        <v>0</v>
      </c>
      <c r="T556" s="108">
        <f t="shared" ca="1" si="201"/>
        <v>0</v>
      </c>
      <c r="U556" s="163">
        <f t="shared" ca="1" si="202"/>
        <v>0</v>
      </c>
      <c r="V556" s="25">
        <f t="shared" ca="1" si="203"/>
        <v>0</v>
      </c>
      <c r="W556" s="25">
        <f t="shared" ca="1" si="204"/>
        <v>0</v>
      </c>
      <c r="X556" s="108">
        <f t="shared" ca="1" si="205"/>
        <v>0</v>
      </c>
      <c r="Y556" s="108">
        <f t="shared" ca="1" si="206"/>
        <v>0</v>
      </c>
      <c r="Z556" s="108">
        <f t="shared" ca="1" si="207"/>
        <v>0</v>
      </c>
      <c r="AA556" s="108">
        <f t="shared" ca="1" si="208"/>
        <v>0</v>
      </c>
      <c r="AB556" s="108">
        <f t="shared" ca="1" si="209"/>
        <v>0</v>
      </c>
      <c r="AC556" s="25">
        <f t="shared" ca="1" si="210"/>
        <v>0</v>
      </c>
    </row>
    <row r="557" spans="1:29" ht="14.1" hidden="1" customHeight="1" thickBot="1" x14ac:dyDescent="0.25">
      <c r="A557" s="3">
        <f t="shared" si="194"/>
        <v>2022</v>
      </c>
      <c r="B557" s="3" t="str">
        <f t="shared" si="211"/>
        <v>06 červen</v>
      </c>
      <c r="C557" s="4" t="str">
        <f t="shared" si="195"/>
        <v>červen</v>
      </c>
      <c r="D557" s="10">
        <f t="shared" ca="1" si="196"/>
        <v>0</v>
      </c>
      <c r="E557" s="10" t="str">
        <f t="shared" si="197"/>
        <v>úterý</v>
      </c>
      <c r="F557" s="42" t="str">
        <f ca="1">IF(COUNTIF(List1!$U$4:$AF$16,$G557),"Svátek",TEXT($G557,"dddd"))</f>
        <v>úterý</v>
      </c>
      <c r="G557" s="19">
        <v>44740</v>
      </c>
      <c r="H557" s="49"/>
      <c r="I557" s="50"/>
      <c r="J557" s="49"/>
      <c r="K557" s="50"/>
      <c r="L557" s="21">
        <f t="shared" si="198"/>
        <v>0</v>
      </c>
      <c r="M557" s="22">
        <f t="shared" si="192"/>
        <v>0</v>
      </c>
      <c r="N557" s="98"/>
      <c r="O557" s="101" t="str">
        <f t="shared" ca="1" si="193"/>
        <v/>
      </c>
      <c r="P557" s="41" t="str">
        <f t="shared" si="191"/>
        <v xml:space="preserve"> </v>
      </c>
      <c r="Q557" s="41" t="str">
        <f>IF(MONTH(G558)-MONTH(G557)&lt;&gt;0,SUBTOTAL(109,$P$14:$P$3665)," ")</f>
        <v xml:space="preserve"> </v>
      </c>
      <c r="R557" s="108">
        <f t="shared" ca="1" si="199"/>
        <v>0</v>
      </c>
      <c r="S557" s="25">
        <f t="shared" ca="1" si="200"/>
        <v>0</v>
      </c>
      <c r="T557" s="108">
        <f t="shared" ca="1" si="201"/>
        <v>0</v>
      </c>
      <c r="U557" s="163">
        <f t="shared" ca="1" si="202"/>
        <v>0</v>
      </c>
      <c r="V557" s="25">
        <f t="shared" ca="1" si="203"/>
        <v>0</v>
      </c>
      <c r="W557" s="25">
        <f t="shared" ca="1" si="204"/>
        <v>0</v>
      </c>
      <c r="X557" s="108">
        <f t="shared" ca="1" si="205"/>
        <v>0</v>
      </c>
      <c r="Y557" s="108">
        <f t="shared" ca="1" si="206"/>
        <v>0</v>
      </c>
      <c r="Z557" s="108">
        <f t="shared" ca="1" si="207"/>
        <v>0</v>
      </c>
      <c r="AA557" s="108">
        <f t="shared" ca="1" si="208"/>
        <v>0</v>
      </c>
      <c r="AB557" s="108">
        <f t="shared" ca="1" si="209"/>
        <v>0</v>
      </c>
      <c r="AC557" s="25">
        <f t="shared" ca="1" si="210"/>
        <v>0</v>
      </c>
    </row>
    <row r="558" spans="1:29" ht="14.1" hidden="1" customHeight="1" thickBot="1" x14ac:dyDescent="0.25">
      <c r="A558" s="3">
        <f t="shared" si="194"/>
        <v>2022</v>
      </c>
      <c r="B558" s="3" t="str">
        <f t="shared" si="211"/>
        <v>06 červen</v>
      </c>
      <c r="C558" s="4" t="str">
        <f t="shared" si="195"/>
        <v>červen</v>
      </c>
      <c r="D558" s="10">
        <f t="shared" ca="1" si="196"/>
        <v>0</v>
      </c>
      <c r="E558" s="10" t="str">
        <f t="shared" si="197"/>
        <v>středa</v>
      </c>
      <c r="F558" s="42" t="str">
        <f ca="1">IF(COUNTIF(List1!$U$4:$AF$16,$G558),"Svátek",TEXT($G558,"dddd"))</f>
        <v>středa</v>
      </c>
      <c r="G558" s="19">
        <v>44741</v>
      </c>
      <c r="H558" s="49"/>
      <c r="I558" s="50"/>
      <c r="J558" s="49"/>
      <c r="K558" s="50"/>
      <c r="L558" s="21">
        <f t="shared" si="198"/>
        <v>0</v>
      </c>
      <c r="M558" s="22">
        <f t="shared" si="192"/>
        <v>0</v>
      </c>
      <c r="N558" s="98"/>
      <c r="O558" s="101" t="str">
        <f t="shared" ca="1" si="193"/>
        <v/>
      </c>
      <c r="P558" s="41" t="str">
        <f t="shared" si="191"/>
        <v xml:space="preserve"> </v>
      </c>
      <c r="Q558" s="41" t="str">
        <f>IF(MONTH(G559)-MONTH(G558)&lt;&gt;0,SUBTOTAL(109,$P$14:$P$3665)," ")</f>
        <v xml:space="preserve"> </v>
      </c>
      <c r="R558" s="108">
        <f t="shared" ca="1" si="199"/>
        <v>0</v>
      </c>
      <c r="S558" s="25">
        <f t="shared" ca="1" si="200"/>
        <v>0</v>
      </c>
      <c r="T558" s="108">
        <f t="shared" ca="1" si="201"/>
        <v>0</v>
      </c>
      <c r="U558" s="163">
        <f t="shared" ca="1" si="202"/>
        <v>0</v>
      </c>
      <c r="V558" s="25">
        <f t="shared" ca="1" si="203"/>
        <v>0</v>
      </c>
      <c r="W558" s="25">
        <f t="shared" ca="1" si="204"/>
        <v>0</v>
      </c>
      <c r="X558" s="108">
        <f t="shared" ca="1" si="205"/>
        <v>0</v>
      </c>
      <c r="Y558" s="108">
        <f t="shared" ca="1" si="206"/>
        <v>0</v>
      </c>
      <c r="Z558" s="108">
        <f t="shared" ca="1" si="207"/>
        <v>0</v>
      </c>
      <c r="AA558" s="108">
        <f t="shared" ca="1" si="208"/>
        <v>0</v>
      </c>
      <c r="AB558" s="108">
        <f t="shared" ca="1" si="209"/>
        <v>0</v>
      </c>
      <c r="AC558" s="25">
        <f t="shared" ca="1" si="210"/>
        <v>0</v>
      </c>
    </row>
    <row r="559" spans="1:29" ht="14.1" hidden="1" customHeight="1" thickBot="1" x14ac:dyDescent="0.25">
      <c r="A559" s="3">
        <f t="shared" si="194"/>
        <v>2022</v>
      </c>
      <c r="B559" s="3" t="str">
        <f t="shared" si="211"/>
        <v>06 červen</v>
      </c>
      <c r="C559" s="4" t="str">
        <f t="shared" si="195"/>
        <v>červen</v>
      </c>
      <c r="D559" s="10">
        <f t="shared" ca="1" si="196"/>
        <v>0</v>
      </c>
      <c r="E559" s="10" t="str">
        <f t="shared" si="197"/>
        <v>čtvrtek</v>
      </c>
      <c r="F559" s="42" t="str">
        <f ca="1">IF(COUNTIF(List1!$U$4:$AF$16,$G559),"Svátek",TEXT($G559,"dddd"))</f>
        <v>čtvrtek</v>
      </c>
      <c r="G559" s="19">
        <v>44742</v>
      </c>
      <c r="H559" s="49"/>
      <c r="I559" s="50"/>
      <c r="J559" s="49"/>
      <c r="K559" s="50"/>
      <c r="L559" s="21">
        <f t="shared" si="198"/>
        <v>0</v>
      </c>
      <c r="M559" s="22">
        <f t="shared" si="192"/>
        <v>0</v>
      </c>
      <c r="N559" s="98"/>
      <c r="O559" s="101" t="str">
        <f t="shared" ca="1" si="193"/>
        <v/>
      </c>
      <c r="P559" s="41">
        <f t="shared" si="191"/>
        <v>0</v>
      </c>
      <c r="Q559" s="41">
        <f>IF(MONTH(G560)-MONTH(G559)&lt;&gt;0,SUBTOTAL(109,$P$14:$P$3665)," ")</f>
        <v>0</v>
      </c>
      <c r="R559" s="108">
        <f t="shared" ca="1" si="199"/>
        <v>0</v>
      </c>
      <c r="S559" s="25">
        <f t="shared" ca="1" si="200"/>
        <v>0</v>
      </c>
      <c r="T559" s="108">
        <f t="shared" ca="1" si="201"/>
        <v>0</v>
      </c>
      <c r="U559" s="163">
        <f t="shared" ca="1" si="202"/>
        <v>0</v>
      </c>
      <c r="V559" s="25">
        <f t="shared" ca="1" si="203"/>
        <v>0</v>
      </c>
      <c r="W559" s="25">
        <f t="shared" ca="1" si="204"/>
        <v>0</v>
      </c>
      <c r="X559" s="108">
        <f t="shared" ca="1" si="205"/>
        <v>0</v>
      </c>
      <c r="Y559" s="108">
        <f t="shared" ca="1" si="206"/>
        <v>0</v>
      </c>
      <c r="Z559" s="108">
        <f t="shared" ca="1" si="207"/>
        <v>0</v>
      </c>
      <c r="AA559" s="108">
        <f t="shared" ca="1" si="208"/>
        <v>0</v>
      </c>
      <c r="AB559" s="108">
        <f t="shared" ca="1" si="209"/>
        <v>0</v>
      </c>
      <c r="AC559" s="25">
        <f t="shared" ca="1" si="210"/>
        <v>0</v>
      </c>
    </row>
    <row r="560" spans="1:29" ht="14.1" hidden="1" customHeight="1" thickBot="1" x14ac:dyDescent="0.25">
      <c r="A560" s="3">
        <f t="shared" si="194"/>
        <v>2022</v>
      </c>
      <c r="B560" s="3" t="str">
        <f t="shared" si="211"/>
        <v>07 červenec</v>
      </c>
      <c r="C560" s="4" t="str">
        <f t="shared" si="195"/>
        <v>červenec</v>
      </c>
      <c r="D560" s="10">
        <f t="shared" ca="1" si="196"/>
        <v>0</v>
      </c>
      <c r="E560" s="10" t="str">
        <f t="shared" si="197"/>
        <v>pátek</v>
      </c>
      <c r="F560" s="42" t="str">
        <f ca="1">IF(COUNTIF(List1!$U$4:$AF$16,$G560),"Svátek",TEXT($G560,"dddd"))</f>
        <v>pátek</v>
      </c>
      <c r="G560" s="19">
        <v>44743</v>
      </c>
      <c r="H560" s="49"/>
      <c r="I560" s="50"/>
      <c r="J560" s="49"/>
      <c r="K560" s="50"/>
      <c r="L560" s="21">
        <f t="shared" si="198"/>
        <v>0</v>
      </c>
      <c r="M560" s="22">
        <f t="shared" si="192"/>
        <v>0</v>
      </c>
      <c r="N560" s="98"/>
      <c r="O560" s="101" t="str">
        <f t="shared" ca="1" si="193"/>
        <v/>
      </c>
      <c r="P560" s="41" t="str">
        <f t="shared" si="191"/>
        <v xml:space="preserve"> </v>
      </c>
      <c r="Q560" s="41" t="str">
        <f>IF(MONTH(G561)-MONTH(G560)&lt;&gt;0,SUBTOTAL(109,$P$14:$P$3665)," ")</f>
        <v xml:space="preserve"> </v>
      </c>
      <c r="R560" s="108">
        <f t="shared" ca="1" si="199"/>
        <v>0</v>
      </c>
      <c r="S560" s="25">
        <f t="shared" ca="1" si="200"/>
        <v>0</v>
      </c>
      <c r="T560" s="108">
        <f t="shared" ca="1" si="201"/>
        <v>0</v>
      </c>
      <c r="U560" s="163">
        <f t="shared" ca="1" si="202"/>
        <v>0</v>
      </c>
      <c r="V560" s="25">
        <f t="shared" ca="1" si="203"/>
        <v>0</v>
      </c>
      <c r="W560" s="25">
        <f t="shared" ca="1" si="204"/>
        <v>0</v>
      </c>
      <c r="X560" s="108">
        <f t="shared" ca="1" si="205"/>
        <v>0</v>
      </c>
      <c r="Y560" s="108">
        <f t="shared" ca="1" si="206"/>
        <v>0</v>
      </c>
      <c r="Z560" s="108">
        <f t="shared" ca="1" si="207"/>
        <v>0</v>
      </c>
      <c r="AA560" s="108">
        <f t="shared" ca="1" si="208"/>
        <v>0</v>
      </c>
      <c r="AB560" s="108">
        <f t="shared" ca="1" si="209"/>
        <v>0</v>
      </c>
      <c r="AC560" s="25">
        <f t="shared" ca="1" si="210"/>
        <v>0</v>
      </c>
    </row>
    <row r="561" spans="1:29" ht="14.1" hidden="1" customHeight="1" thickBot="1" x14ac:dyDescent="0.25">
      <c r="A561" s="3">
        <f t="shared" si="194"/>
        <v>2022</v>
      </c>
      <c r="B561" s="3" t="str">
        <f t="shared" si="211"/>
        <v>07 červenec</v>
      </c>
      <c r="C561" s="4" t="str">
        <f t="shared" si="195"/>
        <v>červenec</v>
      </c>
      <c r="D561" s="10">
        <f t="shared" ca="1" si="196"/>
        <v>0</v>
      </c>
      <c r="E561" s="10" t="str">
        <f t="shared" si="197"/>
        <v>sobota</v>
      </c>
      <c r="F561" s="42" t="str">
        <f ca="1">IF(COUNTIF(List1!$U$4:$AF$16,$G561),"Svátek",TEXT($G561,"dddd"))</f>
        <v>sobota</v>
      </c>
      <c r="G561" s="19">
        <v>44744</v>
      </c>
      <c r="H561" s="49"/>
      <c r="I561" s="50"/>
      <c r="J561" s="49"/>
      <c r="K561" s="50"/>
      <c r="L561" s="21">
        <f t="shared" si="198"/>
        <v>0</v>
      </c>
      <c r="M561" s="22">
        <f t="shared" si="192"/>
        <v>0</v>
      </c>
      <c r="N561" s="98"/>
      <c r="O561" s="101" t="str">
        <f t="shared" ca="1" si="193"/>
        <v/>
      </c>
      <c r="P561" s="41" t="str">
        <f t="shared" si="191"/>
        <v xml:space="preserve"> </v>
      </c>
      <c r="Q561" s="41" t="str">
        <f>IF(MONTH(G562)-MONTH(G561)&lt;&gt;0,SUBTOTAL(109,$P$14:$P$3665)," ")</f>
        <v xml:space="preserve"> </v>
      </c>
      <c r="R561" s="108">
        <f t="shared" ca="1" si="199"/>
        <v>0</v>
      </c>
      <c r="S561" s="25">
        <f t="shared" ca="1" si="200"/>
        <v>0</v>
      </c>
      <c r="T561" s="108">
        <f t="shared" ca="1" si="201"/>
        <v>0</v>
      </c>
      <c r="U561" s="163">
        <f t="shared" ca="1" si="202"/>
        <v>0</v>
      </c>
      <c r="V561" s="25">
        <f t="shared" ca="1" si="203"/>
        <v>0</v>
      </c>
      <c r="W561" s="25">
        <f t="shared" ca="1" si="204"/>
        <v>0</v>
      </c>
      <c r="X561" s="108">
        <f t="shared" ca="1" si="205"/>
        <v>0</v>
      </c>
      <c r="Y561" s="108">
        <f t="shared" ca="1" si="206"/>
        <v>0</v>
      </c>
      <c r="Z561" s="108">
        <f t="shared" ca="1" si="207"/>
        <v>0</v>
      </c>
      <c r="AA561" s="108">
        <f t="shared" ca="1" si="208"/>
        <v>0</v>
      </c>
      <c r="AB561" s="108">
        <f t="shared" ca="1" si="209"/>
        <v>0</v>
      </c>
      <c r="AC561" s="25">
        <f t="shared" ca="1" si="210"/>
        <v>0</v>
      </c>
    </row>
    <row r="562" spans="1:29" ht="14.1" hidden="1" customHeight="1" thickBot="1" x14ac:dyDescent="0.25">
      <c r="A562" s="3">
        <f t="shared" si="194"/>
        <v>2022</v>
      </c>
      <c r="B562" s="3" t="str">
        <f t="shared" si="211"/>
        <v>07 červenec</v>
      </c>
      <c r="C562" s="4" t="str">
        <f t="shared" si="195"/>
        <v>červenec</v>
      </c>
      <c r="D562" s="10">
        <f t="shared" ca="1" si="196"/>
        <v>0</v>
      </c>
      <c r="E562" s="10" t="str">
        <f t="shared" si="197"/>
        <v>neděle</v>
      </c>
      <c r="F562" s="42" t="str">
        <f ca="1">IF(COUNTIF(List1!$U$4:$AF$16,$G562),"Svátek",TEXT($G562,"dddd"))</f>
        <v>neděle</v>
      </c>
      <c r="G562" s="19">
        <v>44745</v>
      </c>
      <c r="H562" s="49"/>
      <c r="I562" s="50"/>
      <c r="J562" s="49"/>
      <c r="K562" s="50"/>
      <c r="L562" s="21">
        <f t="shared" si="198"/>
        <v>0</v>
      </c>
      <c r="M562" s="22">
        <f t="shared" si="192"/>
        <v>0</v>
      </c>
      <c r="N562" s="98"/>
      <c r="O562" s="101" t="str">
        <f t="shared" ca="1" si="193"/>
        <v/>
      </c>
      <c r="P562" s="41">
        <f t="shared" si="191"/>
        <v>0</v>
      </c>
      <c r="Q562" s="41" t="str">
        <f>IF(MONTH(G563)-MONTH(G562)&lt;&gt;0,SUBTOTAL(109,$P$14:$P$3665)," ")</f>
        <v xml:space="preserve"> </v>
      </c>
      <c r="R562" s="108">
        <f t="shared" ca="1" si="199"/>
        <v>0</v>
      </c>
      <c r="S562" s="25">
        <f t="shared" ca="1" si="200"/>
        <v>0</v>
      </c>
      <c r="T562" s="108">
        <f t="shared" ca="1" si="201"/>
        <v>0</v>
      </c>
      <c r="U562" s="163">
        <f t="shared" ca="1" si="202"/>
        <v>0</v>
      </c>
      <c r="V562" s="25">
        <f t="shared" ca="1" si="203"/>
        <v>0</v>
      </c>
      <c r="W562" s="25">
        <f t="shared" ca="1" si="204"/>
        <v>0</v>
      </c>
      <c r="X562" s="108">
        <f t="shared" ca="1" si="205"/>
        <v>0</v>
      </c>
      <c r="Y562" s="108">
        <f t="shared" ca="1" si="206"/>
        <v>0</v>
      </c>
      <c r="Z562" s="108">
        <f t="shared" ca="1" si="207"/>
        <v>0</v>
      </c>
      <c r="AA562" s="108">
        <f t="shared" ca="1" si="208"/>
        <v>0</v>
      </c>
      <c r="AB562" s="108">
        <f t="shared" ca="1" si="209"/>
        <v>0</v>
      </c>
      <c r="AC562" s="25">
        <f t="shared" ca="1" si="210"/>
        <v>0</v>
      </c>
    </row>
    <row r="563" spans="1:29" ht="14.1" hidden="1" customHeight="1" thickBot="1" x14ac:dyDescent="0.25">
      <c r="A563" s="3">
        <f t="shared" si="194"/>
        <v>2022</v>
      </c>
      <c r="B563" s="3" t="str">
        <f t="shared" si="211"/>
        <v>07 červenec</v>
      </c>
      <c r="C563" s="4" t="str">
        <f t="shared" si="195"/>
        <v>červenec</v>
      </c>
      <c r="D563" s="10">
        <f t="shared" ca="1" si="196"/>
        <v>0</v>
      </c>
      <c r="E563" s="10" t="str">
        <f t="shared" si="197"/>
        <v>pondělí</v>
      </c>
      <c r="F563" s="42" t="str">
        <f ca="1">IF(COUNTIF(List1!$U$4:$AF$16,$G563),"Svátek",TEXT($G563,"dddd"))</f>
        <v>pondělí</v>
      </c>
      <c r="G563" s="19">
        <v>44746</v>
      </c>
      <c r="H563" s="49"/>
      <c r="I563" s="50"/>
      <c r="J563" s="49"/>
      <c r="K563" s="50"/>
      <c r="L563" s="21">
        <f t="shared" si="198"/>
        <v>0</v>
      </c>
      <c r="M563" s="22">
        <f t="shared" si="192"/>
        <v>0</v>
      </c>
      <c r="N563" s="98"/>
      <c r="O563" s="101" t="str">
        <f t="shared" ca="1" si="193"/>
        <v/>
      </c>
      <c r="P563" s="41" t="str">
        <f t="shared" si="191"/>
        <v xml:space="preserve"> </v>
      </c>
      <c r="Q563" s="41" t="str">
        <f>IF(MONTH(G564)-MONTH(G563)&lt;&gt;0,SUBTOTAL(109,$P$14:$P$3665)," ")</f>
        <v xml:space="preserve"> </v>
      </c>
      <c r="R563" s="108">
        <f t="shared" ca="1" si="199"/>
        <v>0</v>
      </c>
      <c r="S563" s="25">
        <f t="shared" ca="1" si="200"/>
        <v>0</v>
      </c>
      <c r="T563" s="108">
        <f t="shared" ca="1" si="201"/>
        <v>0</v>
      </c>
      <c r="U563" s="163">
        <f t="shared" ca="1" si="202"/>
        <v>0</v>
      </c>
      <c r="V563" s="25">
        <f t="shared" ca="1" si="203"/>
        <v>0</v>
      </c>
      <c r="W563" s="25">
        <f t="shared" ca="1" si="204"/>
        <v>0</v>
      </c>
      <c r="X563" s="108">
        <f t="shared" ca="1" si="205"/>
        <v>0</v>
      </c>
      <c r="Y563" s="108">
        <f t="shared" ca="1" si="206"/>
        <v>0</v>
      </c>
      <c r="Z563" s="108">
        <f t="shared" ca="1" si="207"/>
        <v>0</v>
      </c>
      <c r="AA563" s="108">
        <f t="shared" ca="1" si="208"/>
        <v>0</v>
      </c>
      <c r="AB563" s="108">
        <f t="shared" ca="1" si="209"/>
        <v>0</v>
      </c>
      <c r="AC563" s="25">
        <f t="shared" ca="1" si="210"/>
        <v>0</v>
      </c>
    </row>
    <row r="564" spans="1:29" ht="14.1" hidden="1" customHeight="1" thickBot="1" x14ac:dyDescent="0.25">
      <c r="A564" s="3">
        <f t="shared" si="194"/>
        <v>2022</v>
      </c>
      <c r="B564" s="3" t="str">
        <f t="shared" si="211"/>
        <v>07 červenec</v>
      </c>
      <c r="C564" s="4" t="str">
        <f t="shared" si="195"/>
        <v>červenec</v>
      </c>
      <c r="D564" s="10">
        <f t="shared" ca="1" si="196"/>
        <v>1</v>
      </c>
      <c r="E564" s="10" t="str">
        <f t="shared" si="197"/>
        <v>úterý</v>
      </c>
      <c r="F564" s="42" t="str">
        <f ca="1">IF(COUNTIF(List1!$U$4:$AF$16,$G564),"Svátek",TEXT($G564,"dddd"))</f>
        <v>Svátek</v>
      </c>
      <c r="G564" s="19">
        <v>44747</v>
      </c>
      <c r="H564" s="49"/>
      <c r="I564" s="50"/>
      <c r="J564" s="49"/>
      <c r="K564" s="50"/>
      <c r="L564" s="21">
        <f t="shared" si="198"/>
        <v>0</v>
      </c>
      <c r="M564" s="22">
        <f t="shared" si="192"/>
        <v>0</v>
      </c>
      <c r="N564" s="98"/>
      <c r="O564" s="101" t="str">
        <f t="shared" ca="1" si="193"/>
        <v>Svátek</v>
      </c>
      <c r="P564" s="41" t="str">
        <f t="shared" si="191"/>
        <v xml:space="preserve"> </v>
      </c>
      <c r="Q564" s="41" t="str">
        <f>IF(MONTH(G565)-MONTH(G564)&lt;&gt;0,SUBTOTAL(109,$P$14:$P$3665)," ")</f>
        <v xml:space="preserve"> </v>
      </c>
      <c r="R564" s="108">
        <f t="shared" ca="1" si="199"/>
        <v>0</v>
      </c>
      <c r="S564" s="25">
        <f t="shared" ca="1" si="200"/>
        <v>1</v>
      </c>
      <c r="T564" s="108">
        <f t="shared" ca="1" si="201"/>
        <v>0</v>
      </c>
      <c r="U564" s="163">
        <f t="shared" ca="1" si="202"/>
        <v>0</v>
      </c>
      <c r="V564" s="25">
        <f t="shared" ca="1" si="203"/>
        <v>0</v>
      </c>
      <c r="W564" s="25">
        <f t="shared" ca="1" si="204"/>
        <v>0</v>
      </c>
      <c r="X564" s="108">
        <f t="shared" ca="1" si="205"/>
        <v>0</v>
      </c>
      <c r="Y564" s="108">
        <f t="shared" ca="1" si="206"/>
        <v>0</v>
      </c>
      <c r="Z564" s="108">
        <f t="shared" ca="1" si="207"/>
        <v>0</v>
      </c>
      <c r="AA564" s="108">
        <f t="shared" ca="1" si="208"/>
        <v>0</v>
      </c>
      <c r="AB564" s="108">
        <f t="shared" ca="1" si="209"/>
        <v>0</v>
      </c>
      <c r="AC564" s="25">
        <f t="shared" ca="1" si="210"/>
        <v>1</v>
      </c>
    </row>
    <row r="565" spans="1:29" ht="14.1" hidden="1" customHeight="1" thickBot="1" x14ac:dyDescent="0.25">
      <c r="A565" s="3">
        <f t="shared" si="194"/>
        <v>2022</v>
      </c>
      <c r="B565" s="3" t="str">
        <f t="shared" si="211"/>
        <v>07 červenec</v>
      </c>
      <c r="C565" s="4" t="str">
        <f t="shared" si="195"/>
        <v>červenec</v>
      </c>
      <c r="D565" s="10">
        <f t="shared" ca="1" si="196"/>
        <v>1</v>
      </c>
      <c r="E565" s="10" t="str">
        <f t="shared" si="197"/>
        <v>středa</v>
      </c>
      <c r="F565" s="42" t="str">
        <f ca="1">IF(COUNTIF(List1!$U$4:$AF$16,$G565),"Svátek",TEXT($G565,"dddd"))</f>
        <v>Svátek</v>
      </c>
      <c r="G565" s="19">
        <v>44748</v>
      </c>
      <c r="H565" s="49"/>
      <c r="I565" s="50"/>
      <c r="J565" s="49"/>
      <c r="K565" s="50"/>
      <c r="L565" s="21">
        <f t="shared" si="198"/>
        <v>0</v>
      </c>
      <c r="M565" s="22">
        <f t="shared" si="192"/>
        <v>0</v>
      </c>
      <c r="N565" s="98"/>
      <c r="O565" s="101" t="str">
        <f t="shared" ca="1" si="193"/>
        <v>Svátek</v>
      </c>
      <c r="P565" s="41" t="str">
        <f t="shared" si="191"/>
        <v xml:space="preserve"> </v>
      </c>
      <c r="Q565" s="41" t="str">
        <f>IF(MONTH(G566)-MONTH(G565)&lt;&gt;0,SUBTOTAL(109,$P$14:$P$3665)," ")</f>
        <v xml:space="preserve"> </v>
      </c>
      <c r="R565" s="108">
        <f t="shared" ca="1" si="199"/>
        <v>0</v>
      </c>
      <c r="S565" s="25">
        <f t="shared" ca="1" si="200"/>
        <v>1</v>
      </c>
      <c r="T565" s="108">
        <f t="shared" ca="1" si="201"/>
        <v>0</v>
      </c>
      <c r="U565" s="163">
        <f t="shared" ca="1" si="202"/>
        <v>0</v>
      </c>
      <c r="V565" s="25">
        <f t="shared" ca="1" si="203"/>
        <v>0</v>
      </c>
      <c r="W565" s="25">
        <f t="shared" ca="1" si="204"/>
        <v>0</v>
      </c>
      <c r="X565" s="108">
        <f t="shared" ca="1" si="205"/>
        <v>0</v>
      </c>
      <c r="Y565" s="108">
        <f t="shared" ca="1" si="206"/>
        <v>0</v>
      </c>
      <c r="Z565" s="108">
        <f t="shared" ca="1" si="207"/>
        <v>0</v>
      </c>
      <c r="AA565" s="108">
        <f t="shared" ca="1" si="208"/>
        <v>0</v>
      </c>
      <c r="AB565" s="108">
        <f t="shared" ca="1" si="209"/>
        <v>0</v>
      </c>
      <c r="AC565" s="25">
        <f t="shared" ca="1" si="210"/>
        <v>1</v>
      </c>
    </row>
    <row r="566" spans="1:29" ht="14.1" hidden="1" customHeight="1" thickBot="1" x14ac:dyDescent="0.25">
      <c r="A566" s="3">
        <f t="shared" si="194"/>
        <v>2022</v>
      </c>
      <c r="B566" s="3" t="str">
        <f t="shared" si="211"/>
        <v>07 červenec</v>
      </c>
      <c r="C566" s="4" t="str">
        <f t="shared" si="195"/>
        <v>červenec</v>
      </c>
      <c r="D566" s="10">
        <f t="shared" ca="1" si="196"/>
        <v>0</v>
      </c>
      <c r="E566" s="10" t="str">
        <f t="shared" si="197"/>
        <v>čtvrtek</v>
      </c>
      <c r="F566" s="42" t="str">
        <f ca="1">IF(COUNTIF(List1!$U$4:$AF$16,$G566),"Svátek",TEXT($G566,"dddd"))</f>
        <v>čtvrtek</v>
      </c>
      <c r="G566" s="19">
        <v>44749</v>
      </c>
      <c r="H566" s="49"/>
      <c r="I566" s="50"/>
      <c r="J566" s="49"/>
      <c r="K566" s="50"/>
      <c r="L566" s="21">
        <f t="shared" si="198"/>
        <v>0</v>
      </c>
      <c r="M566" s="22">
        <f t="shared" si="192"/>
        <v>0</v>
      </c>
      <c r="N566" s="98"/>
      <c r="O566" s="101" t="str">
        <f t="shared" ca="1" si="193"/>
        <v/>
      </c>
      <c r="P566" s="41" t="str">
        <f t="shared" si="191"/>
        <v xml:space="preserve"> </v>
      </c>
      <c r="Q566" s="41" t="str">
        <f>IF(MONTH(G567)-MONTH(G566)&lt;&gt;0,SUBTOTAL(109,$P$14:$P$3665)," ")</f>
        <v xml:space="preserve"> </v>
      </c>
      <c r="R566" s="108">
        <f t="shared" ca="1" si="199"/>
        <v>0</v>
      </c>
      <c r="S566" s="25">
        <f t="shared" ca="1" si="200"/>
        <v>0</v>
      </c>
      <c r="T566" s="108">
        <f t="shared" ca="1" si="201"/>
        <v>0</v>
      </c>
      <c r="U566" s="163">
        <f t="shared" ca="1" si="202"/>
        <v>0</v>
      </c>
      <c r="V566" s="25">
        <f t="shared" ca="1" si="203"/>
        <v>0</v>
      </c>
      <c r="W566" s="25">
        <f t="shared" ca="1" si="204"/>
        <v>0</v>
      </c>
      <c r="X566" s="108">
        <f t="shared" ca="1" si="205"/>
        <v>0</v>
      </c>
      <c r="Y566" s="108">
        <f t="shared" ca="1" si="206"/>
        <v>0</v>
      </c>
      <c r="Z566" s="108">
        <f t="shared" ca="1" si="207"/>
        <v>0</v>
      </c>
      <c r="AA566" s="108">
        <f t="shared" ca="1" si="208"/>
        <v>0</v>
      </c>
      <c r="AB566" s="108">
        <f t="shared" ca="1" si="209"/>
        <v>0</v>
      </c>
      <c r="AC566" s="25">
        <f t="shared" ca="1" si="210"/>
        <v>0</v>
      </c>
    </row>
    <row r="567" spans="1:29" ht="14.1" hidden="1" customHeight="1" thickBot="1" x14ac:dyDescent="0.25">
      <c r="A567" s="3">
        <f t="shared" si="194"/>
        <v>2022</v>
      </c>
      <c r="B567" s="3" t="str">
        <f t="shared" si="211"/>
        <v>07 červenec</v>
      </c>
      <c r="C567" s="4" t="str">
        <f t="shared" si="195"/>
        <v>červenec</v>
      </c>
      <c r="D567" s="10">
        <f t="shared" ca="1" si="196"/>
        <v>0</v>
      </c>
      <c r="E567" s="10" t="str">
        <f t="shared" si="197"/>
        <v>pátek</v>
      </c>
      <c r="F567" s="42" t="str">
        <f ca="1">IF(COUNTIF(List1!$U$4:$AF$16,$G567),"Svátek",TEXT($G567,"dddd"))</f>
        <v>pátek</v>
      </c>
      <c r="G567" s="19">
        <v>44750</v>
      </c>
      <c r="H567" s="49"/>
      <c r="I567" s="50"/>
      <c r="J567" s="49"/>
      <c r="K567" s="50"/>
      <c r="L567" s="21">
        <f t="shared" si="198"/>
        <v>0</v>
      </c>
      <c r="M567" s="22">
        <f t="shared" si="192"/>
        <v>0</v>
      </c>
      <c r="N567" s="98"/>
      <c r="O567" s="101" t="str">
        <f t="shared" ca="1" si="193"/>
        <v/>
      </c>
      <c r="P567" s="41" t="str">
        <f t="shared" si="191"/>
        <v xml:space="preserve"> </v>
      </c>
      <c r="Q567" s="41" t="str">
        <f>IF(MONTH(G568)-MONTH(G567)&lt;&gt;0,SUBTOTAL(109,$P$14:$P$3665)," ")</f>
        <v xml:space="preserve"> </v>
      </c>
      <c r="R567" s="108">
        <f t="shared" ca="1" si="199"/>
        <v>0</v>
      </c>
      <c r="S567" s="25">
        <f t="shared" ca="1" si="200"/>
        <v>0</v>
      </c>
      <c r="T567" s="108">
        <f t="shared" ca="1" si="201"/>
        <v>0</v>
      </c>
      <c r="U567" s="163">
        <f t="shared" ca="1" si="202"/>
        <v>0</v>
      </c>
      <c r="V567" s="25">
        <f t="shared" ca="1" si="203"/>
        <v>0</v>
      </c>
      <c r="W567" s="25">
        <f t="shared" ca="1" si="204"/>
        <v>0</v>
      </c>
      <c r="X567" s="108">
        <f t="shared" ca="1" si="205"/>
        <v>0</v>
      </c>
      <c r="Y567" s="108">
        <f t="shared" ca="1" si="206"/>
        <v>0</v>
      </c>
      <c r="Z567" s="108">
        <f t="shared" ca="1" si="207"/>
        <v>0</v>
      </c>
      <c r="AA567" s="108">
        <f t="shared" ca="1" si="208"/>
        <v>0</v>
      </c>
      <c r="AB567" s="108">
        <f t="shared" ca="1" si="209"/>
        <v>0</v>
      </c>
      <c r="AC567" s="25">
        <f t="shared" ca="1" si="210"/>
        <v>0</v>
      </c>
    </row>
    <row r="568" spans="1:29" ht="14.1" hidden="1" customHeight="1" thickBot="1" x14ac:dyDescent="0.25">
      <c r="A568" s="3">
        <f t="shared" si="194"/>
        <v>2022</v>
      </c>
      <c r="B568" s="3" t="str">
        <f t="shared" si="211"/>
        <v>07 červenec</v>
      </c>
      <c r="C568" s="4" t="str">
        <f t="shared" si="195"/>
        <v>červenec</v>
      </c>
      <c r="D568" s="10">
        <f t="shared" ca="1" si="196"/>
        <v>0</v>
      </c>
      <c r="E568" s="10" t="str">
        <f t="shared" si="197"/>
        <v>sobota</v>
      </c>
      <c r="F568" s="42" t="str">
        <f ca="1">IF(COUNTIF(List1!$U$4:$AF$16,$G568),"Svátek",TEXT($G568,"dddd"))</f>
        <v>sobota</v>
      </c>
      <c r="G568" s="19">
        <v>44751</v>
      </c>
      <c r="H568" s="49"/>
      <c r="I568" s="50"/>
      <c r="J568" s="49"/>
      <c r="K568" s="50"/>
      <c r="L568" s="21">
        <f t="shared" si="198"/>
        <v>0</v>
      </c>
      <c r="M568" s="22">
        <f t="shared" si="192"/>
        <v>0</v>
      </c>
      <c r="N568" s="98"/>
      <c r="O568" s="101" t="str">
        <f t="shared" ca="1" si="193"/>
        <v/>
      </c>
      <c r="P568" s="41" t="str">
        <f t="shared" si="191"/>
        <v xml:space="preserve"> </v>
      </c>
      <c r="Q568" s="41" t="str">
        <f>IF(MONTH(G569)-MONTH(G568)&lt;&gt;0,SUBTOTAL(109,$P$14:$P$3665)," ")</f>
        <v xml:space="preserve"> </v>
      </c>
      <c r="R568" s="108">
        <f t="shared" ca="1" si="199"/>
        <v>0</v>
      </c>
      <c r="S568" s="25">
        <f t="shared" ca="1" si="200"/>
        <v>0</v>
      </c>
      <c r="T568" s="108">
        <f t="shared" ca="1" si="201"/>
        <v>0</v>
      </c>
      <c r="U568" s="163">
        <f t="shared" ca="1" si="202"/>
        <v>0</v>
      </c>
      <c r="V568" s="25">
        <f t="shared" ca="1" si="203"/>
        <v>0</v>
      </c>
      <c r="W568" s="25">
        <f t="shared" ca="1" si="204"/>
        <v>0</v>
      </c>
      <c r="X568" s="108">
        <f t="shared" ca="1" si="205"/>
        <v>0</v>
      </c>
      <c r="Y568" s="108">
        <f t="shared" ca="1" si="206"/>
        <v>0</v>
      </c>
      <c r="Z568" s="108">
        <f t="shared" ca="1" si="207"/>
        <v>0</v>
      </c>
      <c r="AA568" s="108">
        <f t="shared" ca="1" si="208"/>
        <v>0</v>
      </c>
      <c r="AB568" s="108">
        <f t="shared" ca="1" si="209"/>
        <v>0</v>
      </c>
      <c r="AC568" s="25">
        <f t="shared" ca="1" si="210"/>
        <v>0</v>
      </c>
    </row>
    <row r="569" spans="1:29" ht="14.1" hidden="1" customHeight="1" thickBot="1" x14ac:dyDescent="0.25">
      <c r="A569" s="3">
        <f t="shared" si="194"/>
        <v>2022</v>
      </c>
      <c r="B569" s="3" t="str">
        <f t="shared" si="211"/>
        <v>07 červenec</v>
      </c>
      <c r="C569" s="4" t="str">
        <f t="shared" si="195"/>
        <v>červenec</v>
      </c>
      <c r="D569" s="10">
        <f t="shared" ca="1" si="196"/>
        <v>0</v>
      </c>
      <c r="E569" s="10" t="str">
        <f t="shared" si="197"/>
        <v>neděle</v>
      </c>
      <c r="F569" s="42" t="str">
        <f ca="1">IF(COUNTIF(List1!$U$4:$AF$16,$G569),"Svátek",TEXT($G569,"dddd"))</f>
        <v>neděle</v>
      </c>
      <c r="G569" s="19">
        <v>44752</v>
      </c>
      <c r="H569" s="49"/>
      <c r="I569" s="50"/>
      <c r="J569" s="49"/>
      <c r="K569" s="50"/>
      <c r="L569" s="21">
        <f t="shared" si="198"/>
        <v>0</v>
      </c>
      <c r="M569" s="22">
        <f t="shared" si="192"/>
        <v>0</v>
      </c>
      <c r="N569" s="98"/>
      <c r="O569" s="101" t="str">
        <f t="shared" ca="1" si="193"/>
        <v/>
      </c>
      <c r="P569" s="41">
        <f t="shared" si="191"/>
        <v>0</v>
      </c>
      <c r="Q569" s="41" t="str">
        <f>IF(MONTH(G570)-MONTH(G569)&lt;&gt;0,SUBTOTAL(109,$P$14:$P$3665)," ")</f>
        <v xml:space="preserve"> </v>
      </c>
      <c r="R569" s="108">
        <f t="shared" ca="1" si="199"/>
        <v>0</v>
      </c>
      <c r="S569" s="25">
        <f t="shared" ca="1" si="200"/>
        <v>0</v>
      </c>
      <c r="T569" s="108">
        <f t="shared" ca="1" si="201"/>
        <v>0</v>
      </c>
      <c r="U569" s="163">
        <f t="shared" ca="1" si="202"/>
        <v>0</v>
      </c>
      <c r="V569" s="25">
        <f t="shared" ca="1" si="203"/>
        <v>0</v>
      </c>
      <c r="W569" s="25">
        <f t="shared" ca="1" si="204"/>
        <v>0</v>
      </c>
      <c r="X569" s="108">
        <f t="shared" ca="1" si="205"/>
        <v>0</v>
      </c>
      <c r="Y569" s="108">
        <f t="shared" ca="1" si="206"/>
        <v>0</v>
      </c>
      <c r="Z569" s="108">
        <f t="shared" ca="1" si="207"/>
        <v>0</v>
      </c>
      <c r="AA569" s="108">
        <f t="shared" ca="1" si="208"/>
        <v>0</v>
      </c>
      <c r="AB569" s="108">
        <f t="shared" ca="1" si="209"/>
        <v>0</v>
      </c>
      <c r="AC569" s="25">
        <f t="shared" ca="1" si="210"/>
        <v>0</v>
      </c>
    </row>
    <row r="570" spans="1:29" ht="14.1" hidden="1" customHeight="1" thickBot="1" x14ac:dyDescent="0.25">
      <c r="A570" s="3">
        <f t="shared" si="194"/>
        <v>2022</v>
      </c>
      <c r="B570" s="3" t="str">
        <f t="shared" si="211"/>
        <v>07 červenec</v>
      </c>
      <c r="C570" s="4" t="str">
        <f t="shared" si="195"/>
        <v>červenec</v>
      </c>
      <c r="D570" s="10">
        <f t="shared" ca="1" si="196"/>
        <v>0</v>
      </c>
      <c r="E570" s="10" t="str">
        <f t="shared" si="197"/>
        <v>pondělí</v>
      </c>
      <c r="F570" s="42" t="str">
        <f ca="1">IF(COUNTIF(List1!$U$4:$AF$16,$G570),"Svátek",TEXT($G570,"dddd"))</f>
        <v>pondělí</v>
      </c>
      <c r="G570" s="19">
        <v>44753</v>
      </c>
      <c r="H570" s="49"/>
      <c r="I570" s="50"/>
      <c r="J570" s="49"/>
      <c r="K570" s="50"/>
      <c r="L570" s="21">
        <f t="shared" si="198"/>
        <v>0</v>
      </c>
      <c r="M570" s="22">
        <f t="shared" si="192"/>
        <v>0</v>
      </c>
      <c r="N570" s="98"/>
      <c r="O570" s="101" t="str">
        <f t="shared" ca="1" si="193"/>
        <v/>
      </c>
      <c r="P570" s="41" t="str">
        <f t="shared" si="191"/>
        <v xml:space="preserve"> </v>
      </c>
      <c r="Q570" s="41" t="str">
        <f>IF(MONTH(G571)-MONTH(G570)&lt;&gt;0,SUBTOTAL(109,$P$14:$P$3665)," ")</f>
        <v xml:space="preserve"> </v>
      </c>
      <c r="R570" s="108">
        <f t="shared" ca="1" si="199"/>
        <v>0</v>
      </c>
      <c r="S570" s="25">
        <f t="shared" ca="1" si="200"/>
        <v>0</v>
      </c>
      <c r="T570" s="108">
        <f t="shared" ca="1" si="201"/>
        <v>0</v>
      </c>
      <c r="U570" s="163">
        <f t="shared" ca="1" si="202"/>
        <v>0</v>
      </c>
      <c r="V570" s="25">
        <f t="shared" ca="1" si="203"/>
        <v>0</v>
      </c>
      <c r="W570" s="25">
        <f t="shared" ca="1" si="204"/>
        <v>0</v>
      </c>
      <c r="X570" s="108">
        <f t="shared" ca="1" si="205"/>
        <v>0</v>
      </c>
      <c r="Y570" s="108">
        <f t="shared" ca="1" si="206"/>
        <v>0</v>
      </c>
      <c r="Z570" s="108">
        <f t="shared" ca="1" si="207"/>
        <v>0</v>
      </c>
      <c r="AA570" s="108">
        <f t="shared" ca="1" si="208"/>
        <v>0</v>
      </c>
      <c r="AB570" s="108">
        <f t="shared" ca="1" si="209"/>
        <v>0</v>
      </c>
      <c r="AC570" s="25">
        <f t="shared" ca="1" si="210"/>
        <v>0</v>
      </c>
    </row>
    <row r="571" spans="1:29" ht="14.1" hidden="1" customHeight="1" thickBot="1" x14ac:dyDescent="0.25">
      <c r="A571" s="3">
        <f t="shared" si="194"/>
        <v>2022</v>
      </c>
      <c r="B571" s="3" t="str">
        <f t="shared" si="211"/>
        <v>07 červenec</v>
      </c>
      <c r="C571" s="4" t="str">
        <f t="shared" si="195"/>
        <v>červenec</v>
      </c>
      <c r="D571" s="10">
        <f t="shared" ca="1" si="196"/>
        <v>0</v>
      </c>
      <c r="E571" s="10" t="str">
        <f t="shared" si="197"/>
        <v>úterý</v>
      </c>
      <c r="F571" s="42" t="str">
        <f ca="1">IF(COUNTIF(List1!$U$4:$AF$16,$G571),"Svátek",TEXT($G571,"dddd"))</f>
        <v>úterý</v>
      </c>
      <c r="G571" s="19">
        <v>44754</v>
      </c>
      <c r="H571" s="49"/>
      <c r="I571" s="50"/>
      <c r="J571" s="49"/>
      <c r="K571" s="50"/>
      <c r="L571" s="21">
        <f t="shared" si="198"/>
        <v>0</v>
      </c>
      <c r="M571" s="22">
        <f t="shared" si="192"/>
        <v>0</v>
      </c>
      <c r="N571" s="98"/>
      <c r="O571" s="101" t="str">
        <f t="shared" ca="1" si="193"/>
        <v/>
      </c>
      <c r="P571" s="41" t="str">
        <f t="shared" si="191"/>
        <v xml:space="preserve"> </v>
      </c>
      <c r="Q571" s="41" t="str">
        <f>IF(MONTH(G572)-MONTH(G571)&lt;&gt;0,SUBTOTAL(109,$P$14:$P$3665)," ")</f>
        <v xml:space="preserve"> </v>
      </c>
      <c r="R571" s="108">
        <f t="shared" ca="1" si="199"/>
        <v>0</v>
      </c>
      <c r="S571" s="25">
        <f t="shared" ca="1" si="200"/>
        <v>0</v>
      </c>
      <c r="T571" s="108">
        <f t="shared" ca="1" si="201"/>
        <v>0</v>
      </c>
      <c r="U571" s="163">
        <f t="shared" ca="1" si="202"/>
        <v>0</v>
      </c>
      <c r="V571" s="25">
        <f t="shared" ca="1" si="203"/>
        <v>0</v>
      </c>
      <c r="W571" s="25">
        <f t="shared" ca="1" si="204"/>
        <v>0</v>
      </c>
      <c r="X571" s="108">
        <f t="shared" ca="1" si="205"/>
        <v>0</v>
      </c>
      <c r="Y571" s="108">
        <f t="shared" ca="1" si="206"/>
        <v>0</v>
      </c>
      <c r="Z571" s="108">
        <f t="shared" ca="1" si="207"/>
        <v>0</v>
      </c>
      <c r="AA571" s="108">
        <f t="shared" ca="1" si="208"/>
        <v>0</v>
      </c>
      <c r="AB571" s="108">
        <f t="shared" ca="1" si="209"/>
        <v>0</v>
      </c>
      <c r="AC571" s="25">
        <f t="shared" ca="1" si="210"/>
        <v>0</v>
      </c>
    </row>
    <row r="572" spans="1:29" ht="14.1" hidden="1" customHeight="1" thickBot="1" x14ac:dyDescent="0.25">
      <c r="A572" s="3">
        <f t="shared" si="194"/>
        <v>2022</v>
      </c>
      <c r="B572" s="3" t="str">
        <f t="shared" si="211"/>
        <v>07 červenec</v>
      </c>
      <c r="C572" s="4" t="str">
        <f t="shared" si="195"/>
        <v>červenec</v>
      </c>
      <c r="D572" s="10">
        <f t="shared" ca="1" si="196"/>
        <v>0</v>
      </c>
      <c r="E572" s="10" t="str">
        <f t="shared" si="197"/>
        <v>středa</v>
      </c>
      <c r="F572" s="42" t="str">
        <f ca="1">IF(COUNTIF(List1!$U$4:$AF$16,$G572),"Svátek",TEXT($G572,"dddd"))</f>
        <v>středa</v>
      </c>
      <c r="G572" s="19">
        <v>44755</v>
      </c>
      <c r="H572" s="49"/>
      <c r="I572" s="50"/>
      <c r="J572" s="49"/>
      <c r="K572" s="50"/>
      <c r="L572" s="21">
        <f t="shared" si="198"/>
        <v>0</v>
      </c>
      <c r="M572" s="22">
        <f t="shared" si="192"/>
        <v>0</v>
      </c>
      <c r="N572" s="98"/>
      <c r="O572" s="101" t="str">
        <f t="shared" ca="1" si="193"/>
        <v/>
      </c>
      <c r="P572" s="41" t="str">
        <f t="shared" si="191"/>
        <v xml:space="preserve"> </v>
      </c>
      <c r="Q572" s="41" t="str">
        <f>IF(MONTH(G573)-MONTH(G572)&lt;&gt;0,SUBTOTAL(109,$P$14:$P$3665)," ")</f>
        <v xml:space="preserve"> </v>
      </c>
      <c r="R572" s="108">
        <f t="shared" ca="1" si="199"/>
        <v>0</v>
      </c>
      <c r="S572" s="25">
        <f t="shared" ca="1" si="200"/>
        <v>0</v>
      </c>
      <c r="T572" s="108">
        <f t="shared" ca="1" si="201"/>
        <v>0</v>
      </c>
      <c r="U572" s="163">
        <f t="shared" ca="1" si="202"/>
        <v>0</v>
      </c>
      <c r="V572" s="25">
        <f t="shared" ca="1" si="203"/>
        <v>0</v>
      </c>
      <c r="W572" s="25">
        <f t="shared" ca="1" si="204"/>
        <v>0</v>
      </c>
      <c r="X572" s="108">
        <f t="shared" ca="1" si="205"/>
        <v>0</v>
      </c>
      <c r="Y572" s="108">
        <f t="shared" ca="1" si="206"/>
        <v>0</v>
      </c>
      <c r="Z572" s="108">
        <f t="shared" ca="1" si="207"/>
        <v>0</v>
      </c>
      <c r="AA572" s="108">
        <f t="shared" ca="1" si="208"/>
        <v>0</v>
      </c>
      <c r="AB572" s="108">
        <f t="shared" ca="1" si="209"/>
        <v>0</v>
      </c>
      <c r="AC572" s="25">
        <f t="shared" ca="1" si="210"/>
        <v>0</v>
      </c>
    </row>
    <row r="573" spans="1:29" ht="14.1" hidden="1" customHeight="1" thickBot="1" x14ac:dyDescent="0.25">
      <c r="A573" s="3">
        <f t="shared" si="194"/>
        <v>2022</v>
      </c>
      <c r="B573" s="3" t="str">
        <f t="shared" si="211"/>
        <v>07 červenec</v>
      </c>
      <c r="C573" s="4" t="str">
        <f t="shared" si="195"/>
        <v>červenec</v>
      </c>
      <c r="D573" s="10">
        <f t="shared" ca="1" si="196"/>
        <v>0</v>
      </c>
      <c r="E573" s="10" t="str">
        <f t="shared" si="197"/>
        <v>čtvrtek</v>
      </c>
      <c r="F573" s="42" t="str">
        <f ca="1">IF(COUNTIF(List1!$U$4:$AF$16,$G573),"Svátek",TEXT($G573,"dddd"))</f>
        <v>čtvrtek</v>
      </c>
      <c r="G573" s="19">
        <v>44756</v>
      </c>
      <c r="H573" s="49"/>
      <c r="I573" s="50"/>
      <c r="J573" s="49"/>
      <c r="K573" s="50"/>
      <c r="L573" s="21">
        <f t="shared" si="198"/>
        <v>0</v>
      </c>
      <c r="M573" s="22">
        <f t="shared" si="192"/>
        <v>0</v>
      </c>
      <c r="N573" s="98"/>
      <c r="O573" s="101" t="str">
        <f t="shared" ca="1" si="193"/>
        <v/>
      </c>
      <c r="P573" s="41" t="str">
        <f t="shared" si="191"/>
        <v xml:space="preserve"> </v>
      </c>
      <c r="Q573" s="41" t="str">
        <f>IF(MONTH(G574)-MONTH(G573)&lt;&gt;0,SUBTOTAL(109,$P$14:$P$3665)," ")</f>
        <v xml:space="preserve"> </v>
      </c>
      <c r="R573" s="108">
        <f t="shared" ca="1" si="199"/>
        <v>0</v>
      </c>
      <c r="S573" s="25">
        <f t="shared" ca="1" si="200"/>
        <v>0</v>
      </c>
      <c r="T573" s="108">
        <f t="shared" ca="1" si="201"/>
        <v>0</v>
      </c>
      <c r="U573" s="163">
        <f t="shared" ca="1" si="202"/>
        <v>0</v>
      </c>
      <c r="V573" s="25">
        <f t="shared" ca="1" si="203"/>
        <v>0</v>
      </c>
      <c r="W573" s="25">
        <f t="shared" ca="1" si="204"/>
        <v>0</v>
      </c>
      <c r="X573" s="108">
        <f t="shared" ca="1" si="205"/>
        <v>0</v>
      </c>
      <c r="Y573" s="108">
        <f t="shared" ca="1" si="206"/>
        <v>0</v>
      </c>
      <c r="Z573" s="108">
        <f t="shared" ca="1" si="207"/>
        <v>0</v>
      </c>
      <c r="AA573" s="108">
        <f t="shared" ca="1" si="208"/>
        <v>0</v>
      </c>
      <c r="AB573" s="108">
        <f t="shared" ca="1" si="209"/>
        <v>0</v>
      </c>
      <c r="AC573" s="25">
        <f t="shared" ca="1" si="210"/>
        <v>0</v>
      </c>
    </row>
    <row r="574" spans="1:29" ht="14.1" hidden="1" customHeight="1" thickBot="1" x14ac:dyDescent="0.25">
      <c r="A574" s="3">
        <f t="shared" si="194"/>
        <v>2022</v>
      </c>
      <c r="B574" s="3" t="str">
        <f t="shared" si="211"/>
        <v>07 červenec</v>
      </c>
      <c r="C574" s="4" t="str">
        <f t="shared" si="195"/>
        <v>červenec</v>
      </c>
      <c r="D574" s="10">
        <f t="shared" ca="1" si="196"/>
        <v>0</v>
      </c>
      <c r="E574" s="10" t="str">
        <f t="shared" si="197"/>
        <v>pátek</v>
      </c>
      <c r="F574" s="42" t="str">
        <f ca="1">IF(COUNTIF(List1!$U$4:$AF$16,$G574),"Svátek",TEXT($G574,"dddd"))</f>
        <v>pátek</v>
      </c>
      <c r="G574" s="19">
        <v>44757</v>
      </c>
      <c r="H574" s="49"/>
      <c r="I574" s="50"/>
      <c r="J574" s="49"/>
      <c r="K574" s="50"/>
      <c r="L574" s="21">
        <f t="shared" si="198"/>
        <v>0</v>
      </c>
      <c r="M574" s="22">
        <f t="shared" si="192"/>
        <v>0</v>
      </c>
      <c r="N574" s="98"/>
      <c r="O574" s="101" t="str">
        <f t="shared" ca="1" si="193"/>
        <v/>
      </c>
      <c r="P574" s="41" t="str">
        <f t="shared" si="191"/>
        <v xml:space="preserve"> </v>
      </c>
      <c r="Q574" s="41" t="str">
        <f>IF(MONTH(G575)-MONTH(G574)&lt;&gt;0,SUBTOTAL(109,$P$14:$P$3665)," ")</f>
        <v xml:space="preserve"> </v>
      </c>
      <c r="R574" s="108">
        <f t="shared" ca="1" si="199"/>
        <v>0</v>
      </c>
      <c r="S574" s="25">
        <f t="shared" ca="1" si="200"/>
        <v>0</v>
      </c>
      <c r="T574" s="108">
        <f t="shared" ca="1" si="201"/>
        <v>0</v>
      </c>
      <c r="U574" s="163">
        <f t="shared" ca="1" si="202"/>
        <v>0</v>
      </c>
      <c r="V574" s="25">
        <f t="shared" ca="1" si="203"/>
        <v>0</v>
      </c>
      <c r="W574" s="25">
        <f t="shared" ca="1" si="204"/>
        <v>0</v>
      </c>
      <c r="X574" s="108">
        <f t="shared" ca="1" si="205"/>
        <v>0</v>
      </c>
      <c r="Y574" s="108">
        <f t="shared" ca="1" si="206"/>
        <v>0</v>
      </c>
      <c r="Z574" s="108">
        <f t="shared" ca="1" si="207"/>
        <v>0</v>
      </c>
      <c r="AA574" s="108">
        <f t="shared" ca="1" si="208"/>
        <v>0</v>
      </c>
      <c r="AB574" s="108">
        <f t="shared" ca="1" si="209"/>
        <v>0</v>
      </c>
      <c r="AC574" s="25">
        <f t="shared" ca="1" si="210"/>
        <v>0</v>
      </c>
    </row>
    <row r="575" spans="1:29" ht="14.1" hidden="1" customHeight="1" thickBot="1" x14ac:dyDescent="0.25">
      <c r="A575" s="3">
        <f t="shared" si="194"/>
        <v>2022</v>
      </c>
      <c r="B575" s="3" t="str">
        <f t="shared" si="211"/>
        <v>07 červenec</v>
      </c>
      <c r="C575" s="4" t="str">
        <f t="shared" si="195"/>
        <v>červenec</v>
      </c>
      <c r="D575" s="10">
        <f t="shared" ca="1" si="196"/>
        <v>0</v>
      </c>
      <c r="E575" s="10" t="str">
        <f t="shared" si="197"/>
        <v>sobota</v>
      </c>
      <c r="F575" s="42" t="str">
        <f ca="1">IF(COUNTIF(List1!$U$4:$AF$16,$G575),"Svátek",TEXT($G575,"dddd"))</f>
        <v>sobota</v>
      </c>
      <c r="G575" s="19">
        <v>44758</v>
      </c>
      <c r="H575" s="49"/>
      <c r="I575" s="50"/>
      <c r="J575" s="49"/>
      <c r="K575" s="50"/>
      <c r="L575" s="21">
        <f t="shared" si="198"/>
        <v>0</v>
      </c>
      <c r="M575" s="22">
        <f t="shared" si="192"/>
        <v>0</v>
      </c>
      <c r="N575" s="98"/>
      <c r="O575" s="101" t="str">
        <f t="shared" ca="1" si="193"/>
        <v/>
      </c>
      <c r="P575" s="41" t="str">
        <f t="shared" si="191"/>
        <v xml:space="preserve"> </v>
      </c>
      <c r="Q575" s="41" t="str">
        <f>IF(MONTH(G576)-MONTH(G575)&lt;&gt;0,SUBTOTAL(109,$P$14:$P$3665)," ")</f>
        <v xml:space="preserve"> </v>
      </c>
      <c r="R575" s="108">
        <f t="shared" ca="1" si="199"/>
        <v>0</v>
      </c>
      <c r="S575" s="25">
        <f t="shared" ca="1" si="200"/>
        <v>0</v>
      </c>
      <c r="T575" s="108">
        <f t="shared" ca="1" si="201"/>
        <v>0</v>
      </c>
      <c r="U575" s="163">
        <f t="shared" ca="1" si="202"/>
        <v>0</v>
      </c>
      <c r="V575" s="25">
        <f t="shared" ca="1" si="203"/>
        <v>0</v>
      </c>
      <c r="W575" s="25">
        <f t="shared" ca="1" si="204"/>
        <v>0</v>
      </c>
      <c r="X575" s="108">
        <f t="shared" ca="1" si="205"/>
        <v>0</v>
      </c>
      <c r="Y575" s="108">
        <f t="shared" ca="1" si="206"/>
        <v>0</v>
      </c>
      <c r="Z575" s="108">
        <f t="shared" ca="1" si="207"/>
        <v>0</v>
      </c>
      <c r="AA575" s="108">
        <f t="shared" ca="1" si="208"/>
        <v>0</v>
      </c>
      <c r="AB575" s="108">
        <f t="shared" ca="1" si="209"/>
        <v>0</v>
      </c>
      <c r="AC575" s="25">
        <f t="shared" ca="1" si="210"/>
        <v>0</v>
      </c>
    </row>
    <row r="576" spans="1:29" ht="14.1" hidden="1" customHeight="1" thickBot="1" x14ac:dyDescent="0.25">
      <c r="A576" s="3">
        <f t="shared" si="194"/>
        <v>2022</v>
      </c>
      <c r="B576" s="3" t="str">
        <f t="shared" si="211"/>
        <v>07 červenec</v>
      </c>
      <c r="C576" s="4" t="str">
        <f t="shared" si="195"/>
        <v>červenec</v>
      </c>
      <c r="D576" s="10">
        <f t="shared" ca="1" si="196"/>
        <v>0</v>
      </c>
      <c r="E576" s="10" t="str">
        <f t="shared" si="197"/>
        <v>neděle</v>
      </c>
      <c r="F576" s="42" t="str">
        <f ca="1">IF(COUNTIF(List1!$U$4:$AF$16,$G576),"Svátek",TEXT($G576,"dddd"))</f>
        <v>neděle</v>
      </c>
      <c r="G576" s="19">
        <v>44759</v>
      </c>
      <c r="H576" s="49"/>
      <c r="I576" s="50"/>
      <c r="J576" s="49"/>
      <c r="K576" s="50"/>
      <c r="L576" s="21">
        <f t="shared" si="198"/>
        <v>0</v>
      </c>
      <c r="M576" s="22">
        <f t="shared" si="192"/>
        <v>0</v>
      </c>
      <c r="N576" s="98"/>
      <c r="O576" s="101" t="str">
        <f t="shared" ca="1" si="193"/>
        <v/>
      </c>
      <c r="P576" s="41">
        <f t="shared" si="191"/>
        <v>0</v>
      </c>
      <c r="Q576" s="41" t="str">
        <f>IF(MONTH(G577)-MONTH(G576)&lt;&gt;0,SUBTOTAL(109,$P$14:$P$3665)," ")</f>
        <v xml:space="preserve"> </v>
      </c>
      <c r="R576" s="108">
        <f t="shared" ca="1" si="199"/>
        <v>0</v>
      </c>
      <c r="S576" s="25">
        <f t="shared" ca="1" si="200"/>
        <v>0</v>
      </c>
      <c r="T576" s="108">
        <f t="shared" ca="1" si="201"/>
        <v>0</v>
      </c>
      <c r="U576" s="163">
        <f t="shared" ca="1" si="202"/>
        <v>0</v>
      </c>
      <c r="V576" s="25">
        <f t="shared" ca="1" si="203"/>
        <v>0</v>
      </c>
      <c r="W576" s="25">
        <f t="shared" ca="1" si="204"/>
        <v>0</v>
      </c>
      <c r="X576" s="108">
        <f t="shared" ca="1" si="205"/>
        <v>0</v>
      </c>
      <c r="Y576" s="108">
        <f t="shared" ca="1" si="206"/>
        <v>0</v>
      </c>
      <c r="Z576" s="108">
        <f t="shared" ca="1" si="207"/>
        <v>0</v>
      </c>
      <c r="AA576" s="108">
        <f t="shared" ca="1" si="208"/>
        <v>0</v>
      </c>
      <c r="AB576" s="108">
        <f t="shared" ca="1" si="209"/>
        <v>0</v>
      </c>
      <c r="AC576" s="25">
        <f t="shared" ca="1" si="210"/>
        <v>0</v>
      </c>
    </row>
    <row r="577" spans="1:29" ht="14.1" hidden="1" customHeight="1" thickBot="1" x14ac:dyDescent="0.25">
      <c r="A577" s="3">
        <f t="shared" si="194"/>
        <v>2022</v>
      </c>
      <c r="B577" s="3" t="str">
        <f t="shared" si="211"/>
        <v>07 červenec</v>
      </c>
      <c r="C577" s="4" t="str">
        <f t="shared" si="195"/>
        <v>červenec</v>
      </c>
      <c r="D577" s="10">
        <f t="shared" ca="1" si="196"/>
        <v>0</v>
      </c>
      <c r="E577" s="10" t="str">
        <f t="shared" si="197"/>
        <v>pondělí</v>
      </c>
      <c r="F577" s="42" t="str">
        <f ca="1">IF(COUNTIF(List1!$U$4:$AF$16,$G577),"Svátek",TEXT($G577,"dddd"))</f>
        <v>pondělí</v>
      </c>
      <c r="G577" s="19">
        <v>44760</v>
      </c>
      <c r="H577" s="49"/>
      <c r="I577" s="50"/>
      <c r="J577" s="49"/>
      <c r="K577" s="50"/>
      <c r="L577" s="21">
        <f t="shared" si="198"/>
        <v>0</v>
      </c>
      <c r="M577" s="22">
        <f t="shared" si="192"/>
        <v>0</v>
      </c>
      <c r="N577" s="98"/>
      <c r="O577" s="101" t="str">
        <f t="shared" ca="1" si="193"/>
        <v/>
      </c>
      <c r="P577" s="41" t="str">
        <f t="shared" si="191"/>
        <v xml:space="preserve"> </v>
      </c>
      <c r="Q577" s="41" t="str">
        <f>IF(MONTH(G578)-MONTH(G577)&lt;&gt;0,SUBTOTAL(109,$P$14:$P$3665)," ")</f>
        <v xml:space="preserve"> </v>
      </c>
      <c r="R577" s="108">
        <f t="shared" ca="1" si="199"/>
        <v>0</v>
      </c>
      <c r="S577" s="25">
        <f t="shared" ca="1" si="200"/>
        <v>0</v>
      </c>
      <c r="T577" s="108">
        <f t="shared" ca="1" si="201"/>
        <v>0</v>
      </c>
      <c r="U577" s="163">
        <f t="shared" ca="1" si="202"/>
        <v>0</v>
      </c>
      <c r="V577" s="25">
        <f t="shared" ca="1" si="203"/>
        <v>0</v>
      </c>
      <c r="W577" s="25">
        <f t="shared" ca="1" si="204"/>
        <v>0</v>
      </c>
      <c r="X577" s="108">
        <f t="shared" ca="1" si="205"/>
        <v>0</v>
      </c>
      <c r="Y577" s="108">
        <f t="shared" ca="1" si="206"/>
        <v>0</v>
      </c>
      <c r="Z577" s="108">
        <f t="shared" ca="1" si="207"/>
        <v>0</v>
      </c>
      <c r="AA577" s="108">
        <f t="shared" ca="1" si="208"/>
        <v>0</v>
      </c>
      <c r="AB577" s="108">
        <f t="shared" ca="1" si="209"/>
        <v>0</v>
      </c>
      <c r="AC577" s="25">
        <f t="shared" ca="1" si="210"/>
        <v>0</v>
      </c>
    </row>
    <row r="578" spans="1:29" ht="14.1" hidden="1" customHeight="1" thickBot="1" x14ac:dyDescent="0.25">
      <c r="A578" s="3">
        <f t="shared" si="194"/>
        <v>2022</v>
      </c>
      <c r="B578" s="3" t="str">
        <f t="shared" si="211"/>
        <v>07 červenec</v>
      </c>
      <c r="C578" s="4" t="str">
        <f t="shared" si="195"/>
        <v>červenec</v>
      </c>
      <c r="D578" s="10">
        <f t="shared" ca="1" si="196"/>
        <v>0</v>
      </c>
      <c r="E578" s="10" t="str">
        <f t="shared" si="197"/>
        <v>úterý</v>
      </c>
      <c r="F578" s="42" t="str">
        <f ca="1">IF(COUNTIF(List1!$U$4:$AF$16,$G578),"Svátek",TEXT($G578,"dddd"))</f>
        <v>úterý</v>
      </c>
      <c r="G578" s="19">
        <v>44761</v>
      </c>
      <c r="H578" s="49"/>
      <c r="I578" s="50"/>
      <c r="J578" s="49"/>
      <c r="K578" s="50"/>
      <c r="L578" s="21">
        <f t="shared" si="198"/>
        <v>0</v>
      </c>
      <c r="M578" s="22">
        <f t="shared" si="192"/>
        <v>0</v>
      </c>
      <c r="N578" s="98"/>
      <c r="O578" s="101" t="str">
        <f t="shared" ca="1" si="193"/>
        <v/>
      </c>
      <c r="P578" s="41" t="str">
        <f t="shared" si="191"/>
        <v xml:space="preserve"> </v>
      </c>
      <c r="Q578" s="41" t="str">
        <f>IF(MONTH(G579)-MONTH(G578)&lt;&gt;0,SUBTOTAL(109,$P$14:$P$3665)," ")</f>
        <v xml:space="preserve"> </v>
      </c>
      <c r="R578" s="108">
        <f t="shared" ca="1" si="199"/>
        <v>0</v>
      </c>
      <c r="S578" s="25">
        <f t="shared" ca="1" si="200"/>
        <v>0</v>
      </c>
      <c r="T578" s="108">
        <f t="shared" ca="1" si="201"/>
        <v>0</v>
      </c>
      <c r="U578" s="163">
        <f t="shared" ca="1" si="202"/>
        <v>0</v>
      </c>
      <c r="V578" s="25">
        <f t="shared" ca="1" si="203"/>
        <v>0</v>
      </c>
      <c r="W578" s="25">
        <f t="shared" ca="1" si="204"/>
        <v>0</v>
      </c>
      <c r="X578" s="108">
        <f t="shared" ca="1" si="205"/>
        <v>0</v>
      </c>
      <c r="Y578" s="108">
        <f t="shared" ca="1" si="206"/>
        <v>0</v>
      </c>
      <c r="Z578" s="108">
        <f t="shared" ca="1" si="207"/>
        <v>0</v>
      </c>
      <c r="AA578" s="108">
        <f t="shared" ca="1" si="208"/>
        <v>0</v>
      </c>
      <c r="AB578" s="108">
        <f t="shared" ca="1" si="209"/>
        <v>0</v>
      </c>
      <c r="AC578" s="25">
        <f t="shared" ca="1" si="210"/>
        <v>0</v>
      </c>
    </row>
    <row r="579" spans="1:29" ht="14.1" hidden="1" customHeight="1" thickBot="1" x14ac:dyDescent="0.25">
      <c r="A579" s="3">
        <f t="shared" si="194"/>
        <v>2022</v>
      </c>
      <c r="B579" s="3" t="str">
        <f t="shared" si="211"/>
        <v>07 červenec</v>
      </c>
      <c r="C579" s="4" t="str">
        <f t="shared" si="195"/>
        <v>červenec</v>
      </c>
      <c r="D579" s="10">
        <f t="shared" ca="1" si="196"/>
        <v>0</v>
      </c>
      <c r="E579" s="10" t="str">
        <f t="shared" si="197"/>
        <v>středa</v>
      </c>
      <c r="F579" s="42" t="str">
        <f ca="1">IF(COUNTIF(List1!$U$4:$AF$16,$G579),"Svátek",TEXT($G579,"dddd"))</f>
        <v>středa</v>
      </c>
      <c r="G579" s="19">
        <v>44762</v>
      </c>
      <c r="H579" s="49"/>
      <c r="I579" s="50"/>
      <c r="J579" s="49"/>
      <c r="K579" s="50"/>
      <c r="L579" s="21">
        <f t="shared" si="198"/>
        <v>0</v>
      </c>
      <c r="M579" s="22">
        <f t="shared" si="192"/>
        <v>0</v>
      </c>
      <c r="N579" s="98"/>
      <c r="O579" s="101" t="str">
        <f t="shared" ca="1" si="193"/>
        <v/>
      </c>
      <c r="P579" s="41" t="str">
        <f t="shared" si="191"/>
        <v xml:space="preserve"> </v>
      </c>
      <c r="Q579" s="41" t="str">
        <f>IF(MONTH(G580)-MONTH(G579)&lt;&gt;0,SUBTOTAL(109,$P$14:$P$3665)," ")</f>
        <v xml:space="preserve"> </v>
      </c>
      <c r="R579" s="108">
        <f t="shared" ca="1" si="199"/>
        <v>0</v>
      </c>
      <c r="S579" s="25">
        <f t="shared" ca="1" si="200"/>
        <v>0</v>
      </c>
      <c r="T579" s="108">
        <f t="shared" ca="1" si="201"/>
        <v>0</v>
      </c>
      <c r="U579" s="163">
        <f t="shared" ca="1" si="202"/>
        <v>0</v>
      </c>
      <c r="V579" s="25">
        <f t="shared" ca="1" si="203"/>
        <v>0</v>
      </c>
      <c r="W579" s="25">
        <f t="shared" ca="1" si="204"/>
        <v>0</v>
      </c>
      <c r="X579" s="108">
        <f t="shared" ca="1" si="205"/>
        <v>0</v>
      </c>
      <c r="Y579" s="108">
        <f t="shared" ca="1" si="206"/>
        <v>0</v>
      </c>
      <c r="Z579" s="108">
        <f t="shared" ca="1" si="207"/>
        <v>0</v>
      </c>
      <c r="AA579" s="108">
        <f t="shared" ca="1" si="208"/>
        <v>0</v>
      </c>
      <c r="AB579" s="108">
        <f t="shared" ca="1" si="209"/>
        <v>0</v>
      </c>
      <c r="AC579" s="25">
        <f t="shared" ca="1" si="210"/>
        <v>0</v>
      </c>
    </row>
    <row r="580" spans="1:29" ht="14.1" hidden="1" customHeight="1" thickBot="1" x14ac:dyDescent="0.25">
      <c r="A580" s="3">
        <f t="shared" si="194"/>
        <v>2022</v>
      </c>
      <c r="B580" s="3" t="str">
        <f t="shared" si="211"/>
        <v>07 červenec</v>
      </c>
      <c r="C580" s="4" t="str">
        <f t="shared" si="195"/>
        <v>červenec</v>
      </c>
      <c r="D580" s="10">
        <f t="shared" ca="1" si="196"/>
        <v>0</v>
      </c>
      <c r="E580" s="10" t="str">
        <f t="shared" si="197"/>
        <v>čtvrtek</v>
      </c>
      <c r="F580" s="42" t="str">
        <f ca="1">IF(COUNTIF(List1!$U$4:$AF$16,$G580),"Svátek",TEXT($G580,"dddd"))</f>
        <v>čtvrtek</v>
      </c>
      <c r="G580" s="19">
        <v>44763</v>
      </c>
      <c r="H580" s="49"/>
      <c r="I580" s="50"/>
      <c r="J580" s="49"/>
      <c r="K580" s="50"/>
      <c r="L580" s="21">
        <f t="shared" si="198"/>
        <v>0</v>
      </c>
      <c r="M580" s="22">
        <f t="shared" si="192"/>
        <v>0</v>
      </c>
      <c r="N580" s="98"/>
      <c r="O580" s="101" t="str">
        <f t="shared" ca="1" si="193"/>
        <v/>
      </c>
      <c r="P580" s="41" t="str">
        <f t="shared" si="191"/>
        <v xml:space="preserve"> </v>
      </c>
      <c r="Q580" s="41" t="str">
        <f>IF(MONTH(G581)-MONTH(G580)&lt;&gt;0,SUBTOTAL(109,$P$14:$P$3665)," ")</f>
        <v xml:space="preserve"> </v>
      </c>
      <c r="R580" s="108">
        <f t="shared" ca="1" si="199"/>
        <v>0</v>
      </c>
      <c r="S580" s="25">
        <f t="shared" ca="1" si="200"/>
        <v>0</v>
      </c>
      <c r="T580" s="108">
        <f t="shared" ca="1" si="201"/>
        <v>0</v>
      </c>
      <c r="U580" s="163">
        <f t="shared" ca="1" si="202"/>
        <v>0</v>
      </c>
      <c r="V580" s="25">
        <f t="shared" ca="1" si="203"/>
        <v>0</v>
      </c>
      <c r="W580" s="25">
        <f t="shared" ca="1" si="204"/>
        <v>0</v>
      </c>
      <c r="X580" s="108">
        <f t="shared" ca="1" si="205"/>
        <v>0</v>
      </c>
      <c r="Y580" s="108">
        <f t="shared" ca="1" si="206"/>
        <v>0</v>
      </c>
      <c r="Z580" s="108">
        <f t="shared" ca="1" si="207"/>
        <v>0</v>
      </c>
      <c r="AA580" s="108">
        <f t="shared" ca="1" si="208"/>
        <v>0</v>
      </c>
      <c r="AB580" s="108">
        <f t="shared" ca="1" si="209"/>
        <v>0</v>
      </c>
      <c r="AC580" s="25">
        <f t="shared" ca="1" si="210"/>
        <v>0</v>
      </c>
    </row>
    <row r="581" spans="1:29" ht="14.1" hidden="1" customHeight="1" thickBot="1" x14ac:dyDescent="0.25">
      <c r="A581" s="3">
        <f t="shared" si="194"/>
        <v>2022</v>
      </c>
      <c r="B581" s="3" t="str">
        <f t="shared" si="211"/>
        <v>07 červenec</v>
      </c>
      <c r="C581" s="4" t="str">
        <f t="shared" si="195"/>
        <v>červenec</v>
      </c>
      <c r="D581" s="10">
        <f t="shared" ca="1" si="196"/>
        <v>0</v>
      </c>
      <c r="E581" s="10" t="str">
        <f t="shared" si="197"/>
        <v>pátek</v>
      </c>
      <c r="F581" s="42" t="str">
        <f ca="1">IF(COUNTIF(List1!$U$4:$AF$16,$G581),"Svátek",TEXT($G581,"dddd"))</f>
        <v>pátek</v>
      </c>
      <c r="G581" s="19">
        <v>44764</v>
      </c>
      <c r="H581" s="49"/>
      <c r="I581" s="50"/>
      <c r="J581" s="49"/>
      <c r="K581" s="50"/>
      <c r="L581" s="21">
        <f t="shared" si="198"/>
        <v>0</v>
      </c>
      <c r="M581" s="22">
        <f t="shared" si="192"/>
        <v>0</v>
      </c>
      <c r="N581" s="98"/>
      <c r="O581" s="101" t="str">
        <f t="shared" ca="1" si="193"/>
        <v/>
      </c>
      <c r="P581" s="41" t="str">
        <f t="shared" si="191"/>
        <v xml:space="preserve"> </v>
      </c>
      <c r="Q581" s="41" t="str">
        <f>IF(MONTH(G582)-MONTH(G581)&lt;&gt;0,SUBTOTAL(109,$P$14:$P$3665)," ")</f>
        <v xml:space="preserve"> </v>
      </c>
      <c r="R581" s="108">
        <f t="shared" ca="1" si="199"/>
        <v>0</v>
      </c>
      <c r="S581" s="25">
        <f t="shared" ca="1" si="200"/>
        <v>0</v>
      </c>
      <c r="T581" s="108">
        <f t="shared" ca="1" si="201"/>
        <v>0</v>
      </c>
      <c r="U581" s="163">
        <f t="shared" ca="1" si="202"/>
        <v>0</v>
      </c>
      <c r="V581" s="25">
        <f t="shared" ca="1" si="203"/>
        <v>0</v>
      </c>
      <c r="W581" s="25">
        <f t="shared" ca="1" si="204"/>
        <v>0</v>
      </c>
      <c r="X581" s="108">
        <f t="shared" ca="1" si="205"/>
        <v>0</v>
      </c>
      <c r="Y581" s="108">
        <f t="shared" ca="1" si="206"/>
        <v>0</v>
      </c>
      <c r="Z581" s="108">
        <f t="shared" ca="1" si="207"/>
        <v>0</v>
      </c>
      <c r="AA581" s="108">
        <f t="shared" ca="1" si="208"/>
        <v>0</v>
      </c>
      <c r="AB581" s="108">
        <f t="shared" ca="1" si="209"/>
        <v>0</v>
      </c>
      <c r="AC581" s="25">
        <f t="shared" ca="1" si="210"/>
        <v>0</v>
      </c>
    </row>
    <row r="582" spans="1:29" ht="14.1" hidden="1" customHeight="1" thickBot="1" x14ac:dyDescent="0.25">
      <c r="A582" s="3">
        <f t="shared" si="194"/>
        <v>2022</v>
      </c>
      <c r="B582" s="3" t="str">
        <f t="shared" si="211"/>
        <v>07 červenec</v>
      </c>
      <c r="C582" s="4" t="str">
        <f t="shared" si="195"/>
        <v>červenec</v>
      </c>
      <c r="D582" s="10">
        <f t="shared" ca="1" si="196"/>
        <v>0</v>
      </c>
      <c r="E582" s="10" t="str">
        <f t="shared" si="197"/>
        <v>sobota</v>
      </c>
      <c r="F582" s="42" t="str">
        <f ca="1">IF(COUNTIF(List1!$U$4:$AF$16,$G582),"Svátek",TEXT($G582,"dddd"))</f>
        <v>sobota</v>
      </c>
      <c r="G582" s="19">
        <v>44765</v>
      </c>
      <c r="H582" s="49"/>
      <c r="I582" s="50"/>
      <c r="J582" s="49"/>
      <c r="K582" s="50"/>
      <c r="L582" s="21">
        <f t="shared" si="198"/>
        <v>0</v>
      </c>
      <c r="M582" s="22">
        <f t="shared" si="192"/>
        <v>0</v>
      </c>
      <c r="N582" s="98"/>
      <c r="O582" s="101" t="str">
        <f t="shared" ca="1" si="193"/>
        <v/>
      </c>
      <c r="P582" s="41" t="str">
        <f t="shared" si="191"/>
        <v xml:space="preserve"> </v>
      </c>
      <c r="Q582" s="41" t="str">
        <f>IF(MONTH(G583)-MONTH(G582)&lt;&gt;0,SUBTOTAL(109,$P$14:$P$3665)," ")</f>
        <v xml:space="preserve"> </v>
      </c>
      <c r="R582" s="108">
        <f t="shared" ca="1" si="199"/>
        <v>0</v>
      </c>
      <c r="S582" s="25">
        <f t="shared" ca="1" si="200"/>
        <v>0</v>
      </c>
      <c r="T582" s="108">
        <f t="shared" ca="1" si="201"/>
        <v>0</v>
      </c>
      <c r="U582" s="163">
        <f t="shared" ca="1" si="202"/>
        <v>0</v>
      </c>
      <c r="V582" s="25">
        <f t="shared" ca="1" si="203"/>
        <v>0</v>
      </c>
      <c r="W582" s="25">
        <f t="shared" ca="1" si="204"/>
        <v>0</v>
      </c>
      <c r="X582" s="108">
        <f t="shared" ca="1" si="205"/>
        <v>0</v>
      </c>
      <c r="Y582" s="108">
        <f t="shared" ca="1" si="206"/>
        <v>0</v>
      </c>
      <c r="Z582" s="108">
        <f t="shared" ca="1" si="207"/>
        <v>0</v>
      </c>
      <c r="AA582" s="108">
        <f t="shared" ca="1" si="208"/>
        <v>0</v>
      </c>
      <c r="AB582" s="108">
        <f t="shared" ca="1" si="209"/>
        <v>0</v>
      </c>
      <c r="AC582" s="25">
        <f t="shared" ca="1" si="210"/>
        <v>0</v>
      </c>
    </row>
    <row r="583" spans="1:29" ht="14.1" hidden="1" customHeight="1" thickBot="1" x14ac:dyDescent="0.25">
      <c r="A583" s="3">
        <f t="shared" si="194"/>
        <v>2022</v>
      </c>
      <c r="B583" s="3" t="str">
        <f t="shared" si="211"/>
        <v>07 červenec</v>
      </c>
      <c r="C583" s="4" t="str">
        <f t="shared" si="195"/>
        <v>červenec</v>
      </c>
      <c r="D583" s="10">
        <f t="shared" ca="1" si="196"/>
        <v>0</v>
      </c>
      <c r="E583" s="10" t="str">
        <f t="shared" si="197"/>
        <v>neděle</v>
      </c>
      <c r="F583" s="42" t="str">
        <f ca="1">IF(COUNTIF(List1!$U$4:$AF$16,$G583),"Svátek",TEXT($G583,"dddd"))</f>
        <v>neděle</v>
      </c>
      <c r="G583" s="19">
        <v>44766</v>
      </c>
      <c r="H583" s="49"/>
      <c r="I583" s="50"/>
      <c r="J583" s="49"/>
      <c r="K583" s="50"/>
      <c r="L583" s="21">
        <f t="shared" si="198"/>
        <v>0</v>
      </c>
      <c r="M583" s="22">
        <f t="shared" si="192"/>
        <v>0</v>
      </c>
      <c r="N583" s="98"/>
      <c r="O583" s="101" t="str">
        <f t="shared" ca="1" si="193"/>
        <v/>
      </c>
      <c r="P583" s="41">
        <f t="shared" si="191"/>
        <v>0</v>
      </c>
      <c r="Q583" s="41" t="str">
        <f>IF(MONTH(G584)-MONTH(G583)&lt;&gt;0,SUBTOTAL(109,$P$14:$P$3665)," ")</f>
        <v xml:space="preserve"> </v>
      </c>
      <c r="R583" s="108">
        <f t="shared" ca="1" si="199"/>
        <v>0</v>
      </c>
      <c r="S583" s="25">
        <f t="shared" ca="1" si="200"/>
        <v>0</v>
      </c>
      <c r="T583" s="108">
        <f t="shared" ca="1" si="201"/>
        <v>0</v>
      </c>
      <c r="U583" s="163">
        <f t="shared" ca="1" si="202"/>
        <v>0</v>
      </c>
      <c r="V583" s="25">
        <f t="shared" ca="1" si="203"/>
        <v>0</v>
      </c>
      <c r="W583" s="25">
        <f t="shared" ca="1" si="204"/>
        <v>0</v>
      </c>
      <c r="X583" s="108">
        <f t="shared" ca="1" si="205"/>
        <v>0</v>
      </c>
      <c r="Y583" s="108">
        <f t="shared" ca="1" si="206"/>
        <v>0</v>
      </c>
      <c r="Z583" s="108">
        <f t="shared" ca="1" si="207"/>
        <v>0</v>
      </c>
      <c r="AA583" s="108">
        <f t="shared" ca="1" si="208"/>
        <v>0</v>
      </c>
      <c r="AB583" s="108">
        <f t="shared" ca="1" si="209"/>
        <v>0</v>
      </c>
      <c r="AC583" s="25">
        <f t="shared" ca="1" si="210"/>
        <v>0</v>
      </c>
    </row>
    <row r="584" spans="1:29" ht="14.1" hidden="1" customHeight="1" thickBot="1" x14ac:dyDescent="0.25">
      <c r="A584" s="3">
        <f t="shared" si="194"/>
        <v>2022</v>
      </c>
      <c r="B584" s="3" t="str">
        <f t="shared" si="211"/>
        <v>07 červenec</v>
      </c>
      <c r="C584" s="4" t="str">
        <f t="shared" si="195"/>
        <v>červenec</v>
      </c>
      <c r="D584" s="10">
        <f t="shared" ca="1" si="196"/>
        <v>0</v>
      </c>
      <c r="E584" s="10" t="str">
        <f t="shared" si="197"/>
        <v>pondělí</v>
      </c>
      <c r="F584" s="42" t="str">
        <f ca="1">IF(COUNTIF(List1!$U$4:$AF$16,$G584),"Svátek",TEXT($G584,"dddd"))</f>
        <v>pondělí</v>
      </c>
      <c r="G584" s="19">
        <v>44767</v>
      </c>
      <c r="H584" s="49"/>
      <c r="I584" s="50"/>
      <c r="J584" s="49"/>
      <c r="K584" s="50"/>
      <c r="L584" s="21">
        <f t="shared" si="198"/>
        <v>0</v>
      </c>
      <c r="M584" s="22">
        <f t="shared" si="192"/>
        <v>0</v>
      </c>
      <c r="N584" s="98"/>
      <c r="O584" s="101" t="str">
        <f t="shared" ca="1" si="193"/>
        <v/>
      </c>
      <c r="P584" s="41" t="str">
        <f t="shared" si="191"/>
        <v xml:space="preserve"> </v>
      </c>
      <c r="Q584" s="41" t="str">
        <f>IF(MONTH(G585)-MONTH(G584)&lt;&gt;0,SUBTOTAL(109,$P$14:$P$3665)," ")</f>
        <v xml:space="preserve"> </v>
      </c>
      <c r="R584" s="108">
        <f t="shared" ca="1" si="199"/>
        <v>0</v>
      </c>
      <c r="S584" s="25">
        <f t="shared" ca="1" si="200"/>
        <v>0</v>
      </c>
      <c r="T584" s="108">
        <f t="shared" ca="1" si="201"/>
        <v>0</v>
      </c>
      <c r="U584" s="163">
        <f t="shared" ca="1" si="202"/>
        <v>0</v>
      </c>
      <c r="V584" s="25">
        <f t="shared" ca="1" si="203"/>
        <v>0</v>
      </c>
      <c r="W584" s="25">
        <f t="shared" ca="1" si="204"/>
        <v>0</v>
      </c>
      <c r="X584" s="108">
        <f t="shared" ca="1" si="205"/>
        <v>0</v>
      </c>
      <c r="Y584" s="108">
        <f t="shared" ca="1" si="206"/>
        <v>0</v>
      </c>
      <c r="Z584" s="108">
        <f t="shared" ca="1" si="207"/>
        <v>0</v>
      </c>
      <c r="AA584" s="108">
        <f t="shared" ca="1" si="208"/>
        <v>0</v>
      </c>
      <c r="AB584" s="108">
        <f t="shared" ca="1" si="209"/>
        <v>0</v>
      </c>
      <c r="AC584" s="25">
        <f t="shared" ca="1" si="210"/>
        <v>0</v>
      </c>
    </row>
    <row r="585" spans="1:29" ht="14.1" hidden="1" customHeight="1" thickBot="1" x14ac:dyDescent="0.25">
      <c r="A585" s="3">
        <f t="shared" si="194"/>
        <v>2022</v>
      </c>
      <c r="B585" s="3" t="str">
        <f t="shared" si="211"/>
        <v>07 červenec</v>
      </c>
      <c r="C585" s="4" t="str">
        <f t="shared" si="195"/>
        <v>červenec</v>
      </c>
      <c r="D585" s="10">
        <f t="shared" ca="1" si="196"/>
        <v>0</v>
      </c>
      <c r="E585" s="10" t="str">
        <f t="shared" si="197"/>
        <v>úterý</v>
      </c>
      <c r="F585" s="42" t="str">
        <f ca="1">IF(COUNTIF(List1!$U$4:$AF$16,$G585),"Svátek",TEXT($G585,"dddd"))</f>
        <v>úterý</v>
      </c>
      <c r="G585" s="19">
        <v>44768</v>
      </c>
      <c r="H585" s="49"/>
      <c r="I585" s="50"/>
      <c r="J585" s="49"/>
      <c r="K585" s="50"/>
      <c r="L585" s="21">
        <f t="shared" si="198"/>
        <v>0</v>
      </c>
      <c r="M585" s="22">
        <f t="shared" si="192"/>
        <v>0</v>
      </c>
      <c r="N585" s="98"/>
      <c r="O585" s="101" t="str">
        <f t="shared" ca="1" si="193"/>
        <v/>
      </c>
      <c r="P585" s="41" t="str">
        <f t="shared" si="191"/>
        <v xml:space="preserve"> </v>
      </c>
      <c r="Q585" s="41" t="str">
        <f>IF(MONTH(G586)-MONTH(G585)&lt;&gt;0,SUBTOTAL(109,$P$14:$P$3665)," ")</f>
        <v xml:space="preserve"> </v>
      </c>
      <c r="R585" s="108">
        <f t="shared" ca="1" si="199"/>
        <v>0</v>
      </c>
      <c r="S585" s="25">
        <f t="shared" ca="1" si="200"/>
        <v>0</v>
      </c>
      <c r="T585" s="108">
        <f t="shared" ca="1" si="201"/>
        <v>0</v>
      </c>
      <c r="U585" s="163">
        <f t="shared" ca="1" si="202"/>
        <v>0</v>
      </c>
      <c r="V585" s="25">
        <f t="shared" ca="1" si="203"/>
        <v>0</v>
      </c>
      <c r="W585" s="25">
        <f t="shared" ca="1" si="204"/>
        <v>0</v>
      </c>
      <c r="X585" s="108">
        <f t="shared" ca="1" si="205"/>
        <v>0</v>
      </c>
      <c r="Y585" s="108">
        <f t="shared" ca="1" si="206"/>
        <v>0</v>
      </c>
      <c r="Z585" s="108">
        <f t="shared" ca="1" si="207"/>
        <v>0</v>
      </c>
      <c r="AA585" s="108">
        <f t="shared" ca="1" si="208"/>
        <v>0</v>
      </c>
      <c r="AB585" s="108">
        <f t="shared" ca="1" si="209"/>
        <v>0</v>
      </c>
      <c r="AC585" s="25">
        <f t="shared" ca="1" si="210"/>
        <v>0</v>
      </c>
    </row>
    <row r="586" spans="1:29" ht="14.1" hidden="1" customHeight="1" thickBot="1" x14ac:dyDescent="0.25">
      <c r="A586" s="3">
        <f t="shared" si="194"/>
        <v>2022</v>
      </c>
      <c r="B586" s="3" t="str">
        <f t="shared" si="211"/>
        <v>07 červenec</v>
      </c>
      <c r="C586" s="4" t="str">
        <f t="shared" si="195"/>
        <v>červenec</v>
      </c>
      <c r="D586" s="10">
        <f t="shared" ca="1" si="196"/>
        <v>0</v>
      </c>
      <c r="E586" s="10" t="str">
        <f t="shared" si="197"/>
        <v>středa</v>
      </c>
      <c r="F586" s="42" t="str">
        <f ca="1">IF(COUNTIF(List1!$U$4:$AF$16,$G586),"Svátek",TEXT($G586,"dddd"))</f>
        <v>středa</v>
      </c>
      <c r="G586" s="19">
        <v>44769</v>
      </c>
      <c r="H586" s="49"/>
      <c r="I586" s="50"/>
      <c r="J586" s="49"/>
      <c r="K586" s="50"/>
      <c r="L586" s="21">
        <f t="shared" si="198"/>
        <v>0</v>
      </c>
      <c r="M586" s="22">
        <f t="shared" si="192"/>
        <v>0</v>
      </c>
      <c r="N586" s="98"/>
      <c r="O586" s="101" t="str">
        <f t="shared" ca="1" si="193"/>
        <v/>
      </c>
      <c r="P586" s="41" t="str">
        <f t="shared" si="191"/>
        <v xml:space="preserve"> </v>
      </c>
      <c r="Q586" s="41" t="str">
        <f>IF(MONTH(G587)-MONTH(G586)&lt;&gt;0,SUBTOTAL(109,$P$14:$P$3665)," ")</f>
        <v xml:space="preserve"> </v>
      </c>
      <c r="R586" s="108">
        <f t="shared" ca="1" si="199"/>
        <v>0</v>
      </c>
      <c r="S586" s="25">
        <f t="shared" ca="1" si="200"/>
        <v>0</v>
      </c>
      <c r="T586" s="108">
        <f t="shared" ca="1" si="201"/>
        <v>0</v>
      </c>
      <c r="U586" s="163">
        <f t="shared" ca="1" si="202"/>
        <v>0</v>
      </c>
      <c r="V586" s="25">
        <f t="shared" ca="1" si="203"/>
        <v>0</v>
      </c>
      <c r="W586" s="25">
        <f t="shared" ca="1" si="204"/>
        <v>0</v>
      </c>
      <c r="X586" s="108">
        <f t="shared" ca="1" si="205"/>
        <v>0</v>
      </c>
      <c r="Y586" s="108">
        <f t="shared" ca="1" si="206"/>
        <v>0</v>
      </c>
      <c r="Z586" s="108">
        <f t="shared" ca="1" si="207"/>
        <v>0</v>
      </c>
      <c r="AA586" s="108">
        <f t="shared" ca="1" si="208"/>
        <v>0</v>
      </c>
      <c r="AB586" s="108">
        <f t="shared" ca="1" si="209"/>
        <v>0</v>
      </c>
      <c r="AC586" s="25">
        <f t="shared" ca="1" si="210"/>
        <v>0</v>
      </c>
    </row>
    <row r="587" spans="1:29" ht="14.1" hidden="1" customHeight="1" thickBot="1" x14ac:dyDescent="0.25">
      <c r="A587" s="3">
        <f t="shared" si="194"/>
        <v>2022</v>
      </c>
      <c r="B587" s="3" t="str">
        <f t="shared" si="211"/>
        <v>07 červenec</v>
      </c>
      <c r="C587" s="4" t="str">
        <f t="shared" si="195"/>
        <v>červenec</v>
      </c>
      <c r="D587" s="10">
        <f t="shared" ca="1" si="196"/>
        <v>0</v>
      </c>
      <c r="E587" s="10" t="str">
        <f t="shared" si="197"/>
        <v>čtvrtek</v>
      </c>
      <c r="F587" s="42" t="str">
        <f ca="1">IF(COUNTIF(List1!$U$4:$AF$16,$G587),"Svátek",TEXT($G587,"dddd"))</f>
        <v>čtvrtek</v>
      </c>
      <c r="G587" s="19">
        <v>44770</v>
      </c>
      <c r="H587" s="49"/>
      <c r="I587" s="50"/>
      <c r="J587" s="49"/>
      <c r="K587" s="50"/>
      <c r="L587" s="21">
        <f t="shared" si="198"/>
        <v>0</v>
      </c>
      <c r="M587" s="22">
        <f t="shared" si="192"/>
        <v>0</v>
      </c>
      <c r="N587" s="98"/>
      <c r="O587" s="101" t="str">
        <f t="shared" ca="1" si="193"/>
        <v/>
      </c>
      <c r="P587" s="41" t="str">
        <f t="shared" si="191"/>
        <v xml:space="preserve"> </v>
      </c>
      <c r="Q587" s="41" t="str">
        <f>IF(MONTH(G588)-MONTH(G587)&lt;&gt;0,SUBTOTAL(109,$P$14:$P$3665)," ")</f>
        <v xml:space="preserve"> </v>
      </c>
      <c r="R587" s="108">
        <f t="shared" ca="1" si="199"/>
        <v>0</v>
      </c>
      <c r="S587" s="25">
        <f t="shared" ca="1" si="200"/>
        <v>0</v>
      </c>
      <c r="T587" s="108">
        <f t="shared" ca="1" si="201"/>
        <v>0</v>
      </c>
      <c r="U587" s="163">
        <f t="shared" ca="1" si="202"/>
        <v>0</v>
      </c>
      <c r="V587" s="25">
        <f t="shared" ca="1" si="203"/>
        <v>0</v>
      </c>
      <c r="W587" s="25">
        <f t="shared" ca="1" si="204"/>
        <v>0</v>
      </c>
      <c r="X587" s="108">
        <f t="shared" ca="1" si="205"/>
        <v>0</v>
      </c>
      <c r="Y587" s="108">
        <f t="shared" ca="1" si="206"/>
        <v>0</v>
      </c>
      <c r="Z587" s="108">
        <f t="shared" ca="1" si="207"/>
        <v>0</v>
      </c>
      <c r="AA587" s="108">
        <f t="shared" ca="1" si="208"/>
        <v>0</v>
      </c>
      <c r="AB587" s="108">
        <f t="shared" ca="1" si="209"/>
        <v>0</v>
      </c>
      <c r="AC587" s="25">
        <f t="shared" ca="1" si="210"/>
        <v>0</v>
      </c>
    </row>
    <row r="588" spans="1:29" ht="14.1" hidden="1" customHeight="1" thickBot="1" x14ac:dyDescent="0.25">
      <c r="A588" s="3">
        <f t="shared" si="194"/>
        <v>2022</v>
      </c>
      <c r="B588" s="3" t="str">
        <f t="shared" si="211"/>
        <v>07 červenec</v>
      </c>
      <c r="C588" s="4" t="str">
        <f t="shared" si="195"/>
        <v>červenec</v>
      </c>
      <c r="D588" s="10">
        <f t="shared" ca="1" si="196"/>
        <v>0</v>
      </c>
      <c r="E588" s="10" t="str">
        <f t="shared" si="197"/>
        <v>pátek</v>
      </c>
      <c r="F588" s="42" t="str">
        <f ca="1">IF(COUNTIF(List1!$U$4:$AF$16,$G588),"Svátek",TEXT($G588,"dddd"))</f>
        <v>pátek</v>
      </c>
      <c r="G588" s="19">
        <v>44771</v>
      </c>
      <c r="H588" s="49"/>
      <c r="I588" s="50"/>
      <c r="J588" s="49"/>
      <c r="K588" s="50"/>
      <c r="L588" s="21">
        <f t="shared" si="198"/>
        <v>0</v>
      </c>
      <c r="M588" s="22">
        <f t="shared" si="192"/>
        <v>0</v>
      </c>
      <c r="N588" s="98"/>
      <c r="O588" s="101" t="str">
        <f t="shared" ca="1" si="193"/>
        <v/>
      </c>
      <c r="P588" s="41" t="str">
        <f t="shared" si="191"/>
        <v xml:space="preserve"> </v>
      </c>
      <c r="Q588" s="41" t="str">
        <f>IF(MONTH(G589)-MONTH(G588)&lt;&gt;0,SUBTOTAL(109,$P$14:$P$3665)," ")</f>
        <v xml:space="preserve"> </v>
      </c>
      <c r="R588" s="108">
        <f t="shared" ca="1" si="199"/>
        <v>0</v>
      </c>
      <c r="S588" s="25">
        <f t="shared" ca="1" si="200"/>
        <v>0</v>
      </c>
      <c r="T588" s="108">
        <f t="shared" ca="1" si="201"/>
        <v>0</v>
      </c>
      <c r="U588" s="163">
        <f t="shared" ca="1" si="202"/>
        <v>0</v>
      </c>
      <c r="V588" s="25">
        <f t="shared" ca="1" si="203"/>
        <v>0</v>
      </c>
      <c r="W588" s="25">
        <f t="shared" ca="1" si="204"/>
        <v>0</v>
      </c>
      <c r="X588" s="108">
        <f t="shared" ca="1" si="205"/>
        <v>0</v>
      </c>
      <c r="Y588" s="108">
        <f t="shared" ca="1" si="206"/>
        <v>0</v>
      </c>
      <c r="Z588" s="108">
        <f t="shared" ca="1" si="207"/>
        <v>0</v>
      </c>
      <c r="AA588" s="108">
        <f t="shared" ca="1" si="208"/>
        <v>0</v>
      </c>
      <c r="AB588" s="108">
        <f t="shared" ca="1" si="209"/>
        <v>0</v>
      </c>
      <c r="AC588" s="25">
        <f t="shared" ca="1" si="210"/>
        <v>0</v>
      </c>
    </row>
    <row r="589" spans="1:29" ht="14.1" hidden="1" customHeight="1" thickBot="1" x14ac:dyDescent="0.25">
      <c r="A589" s="3">
        <f t="shared" si="194"/>
        <v>2022</v>
      </c>
      <c r="B589" s="3" t="str">
        <f t="shared" si="211"/>
        <v>07 červenec</v>
      </c>
      <c r="C589" s="4" t="str">
        <f t="shared" si="195"/>
        <v>červenec</v>
      </c>
      <c r="D589" s="10">
        <f t="shared" ca="1" si="196"/>
        <v>0</v>
      </c>
      <c r="E589" s="10" t="str">
        <f t="shared" si="197"/>
        <v>sobota</v>
      </c>
      <c r="F589" s="42" t="str">
        <f ca="1">IF(COUNTIF(List1!$U$4:$AF$16,$G589),"Svátek",TEXT($G589,"dddd"))</f>
        <v>sobota</v>
      </c>
      <c r="G589" s="19">
        <v>44772</v>
      </c>
      <c r="H589" s="49"/>
      <c r="I589" s="50"/>
      <c r="J589" s="49"/>
      <c r="K589" s="50"/>
      <c r="L589" s="21">
        <f t="shared" si="198"/>
        <v>0</v>
      </c>
      <c r="M589" s="22">
        <f t="shared" si="192"/>
        <v>0</v>
      </c>
      <c r="N589" s="98"/>
      <c r="O589" s="101" t="str">
        <f t="shared" ca="1" si="193"/>
        <v/>
      </c>
      <c r="P589" s="41" t="str">
        <f t="shared" si="191"/>
        <v xml:space="preserve"> </v>
      </c>
      <c r="Q589" s="41" t="str">
        <f>IF(MONTH(G590)-MONTH(G589)&lt;&gt;0,SUBTOTAL(109,$P$14:$P$3665)," ")</f>
        <v xml:space="preserve"> </v>
      </c>
      <c r="R589" s="108">
        <f t="shared" ca="1" si="199"/>
        <v>0</v>
      </c>
      <c r="S589" s="25">
        <f t="shared" ca="1" si="200"/>
        <v>0</v>
      </c>
      <c r="T589" s="108">
        <f t="shared" ca="1" si="201"/>
        <v>0</v>
      </c>
      <c r="U589" s="163">
        <f t="shared" ca="1" si="202"/>
        <v>0</v>
      </c>
      <c r="V589" s="25">
        <f t="shared" ca="1" si="203"/>
        <v>0</v>
      </c>
      <c r="W589" s="25">
        <f t="shared" ca="1" si="204"/>
        <v>0</v>
      </c>
      <c r="X589" s="108">
        <f t="shared" ca="1" si="205"/>
        <v>0</v>
      </c>
      <c r="Y589" s="108">
        <f t="shared" ca="1" si="206"/>
        <v>0</v>
      </c>
      <c r="Z589" s="108">
        <f t="shared" ca="1" si="207"/>
        <v>0</v>
      </c>
      <c r="AA589" s="108">
        <f t="shared" ca="1" si="208"/>
        <v>0</v>
      </c>
      <c r="AB589" s="108">
        <f t="shared" ca="1" si="209"/>
        <v>0</v>
      </c>
      <c r="AC589" s="25">
        <f t="shared" ca="1" si="210"/>
        <v>0</v>
      </c>
    </row>
    <row r="590" spans="1:29" ht="14.1" hidden="1" customHeight="1" thickBot="1" x14ac:dyDescent="0.25">
      <c r="A590" s="3">
        <f t="shared" si="194"/>
        <v>2022</v>
      </c>
      <c r="B590" s="3" t="str">
        <f t="shared" si="211"/>
        <v>07 červenec</v>
      </c>
      <c r="C590" s="4" t="str">
        <f t="shared" si="195"/>
        <v>červenec</v>
      </c>
      <c r="D590" s="10">
        <f t="shared" ca="1" si="196"/>
        <v>0</v>
      </c>
      <c r="E590" s="10" t="str">
        <f t="shared" si="197"/>
        <v>neděle</v>
      </c>
      <c r="F590" s="42" t="str">
        <f ca="1">IF(COUNTIF(List1!$U$4:$AF$16,$G590),"Svátek",TEXT($G590,"dddd"))</f>
        <v>neděle</v>
      </c>
      <c r="G590" s="19">
        <v>44773</v>
      </c>
      <c r="H590" s="49"/>
      <c r="I590" s="50"/>
      <c r="J590" s="49"/>
      <c r="K590" s="50"/>
      <c r="L590" s="21">
        <f t="shared" si="198"/>
        <v>0</v>
      </c>
      <c r="M590" s="22">
        <f t="shared" si="192"/>
        <v>0</v>
      </c>
      <c r="N590" s="98"/>
      <c r="O590" s="101" t="str">
        <f t="shared" ca="1" si="193"/>
        <v/>
      </c>
      <c r="P590" s="41">
        <f t="shared" si="191"/>
        <v>0</v>
      </c>
      <c r="Q590" s="41">
        <f>IF(MONTH(G591)-MONTH(G590)&lt;&gt;0,SUBTOTAL(109,$P$14:$P$3665)," ")</f>
        <v>0</v>
      </c>
      <c r="R590" s="108">
        <f t="shared" ca="1" si="199"/>
        <v>0</v>
      </c>
      <c r="S590" s="25">
        <f t="shared" ca="1" si="200"/>
        <v>0</v>
      </c>
      <c r="T590" s="108">
        <f t="shared" ca="1" si="201"/>
        <v>0</v>
      </c>
      <c r="U590" s="163">
        <f t="shared" ca="1" si="202"/>
        <v>0</v>
      </c>
      <c r="V590" s="25">
        <f t="shared" ca="1" si="203"/>
        <v>0</v>
      </c>
      <c r="W590" s="25">
        <f t="shared" ca="1" si="204"/>
        <v>0</v>
      </c>
      <c r="X590" s="108">
        <f t="shared" ca="1" si="205"/>
        <v>0</v>
      </c>
      <c r="Y590" s="108">
        <f t="shared" ca="1" si="206"/>
        <v>0</v>
      </c>
      <c r="Z590" s="108">
        <f t="shared" ca="1" si="207"/>
        <v>0</v>
      </c>
      <c r="AA590" s="108">
        <f t="shared" ca="1" si="208"/>
        <v>0</v>
      </c>
      <c r="AB590" s="108">
        <f t="shared" ca="1" si="209"/>
        <v>0</v>
      </c>
      <c r="AC590" s="25">
        <f t="shared" ca="1" si="210"/>
        <v>0</v>
      </c>
    </row>
    <row r="591" spans="1:29" ht="14.1" hidden="1" customHeight="1" thickBot="1" x14ac:dyDescent="0.25">
      <c r="A591" s="3">
        <f t="shared" si="194"/>
        <v>2022</v>
      </c>
      <c r="B591" s="3" t="str">
        <f t="shared" si="211"/>
        <v>08 srpen</v>
      </c>
      <c r="C591" s="4" t="str">
        <f t="shared" si="195"/>
        <v>srpen</v>
      </c>
      <c r="D591" s="10">
        <f t="shared" ca="1" si="196"/>
        <v>0</v>
      </c>
      <c r="E591" s="10" t="str">
        <f t="shared" si="197"/>
        <v>pondělí</v>
      </c>
      <c r="F591" s="42" t="str">
        <f ca="1">IF(COUNTIF(List1!$U$4:$AF$16,$G591),"Svátek",TEXT($G591,"dddd"))</f>
        <v>pondělí</v>
      </c>
      <c r="G591" s="19">
        <v>44774</v>
      </c>
      <c r="H591" s="49"/>
      <c r="I591" s="50"/>
      <c r="J591" s="49"/>
      <c r="K591" s="50"/>
      <c r="L591" s="21">
        <f t="shared" si="198"/>
        <v>0</v>
      </c>
      <c r="M591" s="22">
        <f t="shared" si="192"/>
        <v>0</v>
      </c>
      <c r="N591" s="98"/>
      <c r="O591" s="101" t="str">
        <f t="shared" ca="1" si="193"/>
        <v/>
      </c>
      <c r="P591" s="41" t="str">
        <f t="shared" si="191"/>
        <v xml:space="preserve"> </v>
      </c>
      <c r="Q591" s="41" t="str">
        <f>IF(MONTH(G592)-MONTH(G591)&lt;&gt;0,SUBTOTAL(109,$P$14:$P$3665)," ")</f>
        <v xml:space="preserve"> </v>
      </c>
      <c r="R591" s="108">
        <f t="shared" ca="1" si="199"/>
        <v>0</v>
      </c>
      <c r="S591" s="25">
        <f t="shared" ca="1" si="200"/>
        <v>0</v>
      </c>
      <c r="T591" s="108">
        <f t="shared" ca="1" si="201"/>
        <v>0</v>
      </c>
      <c r="U591" s="163">
        <f t="shared" ca="1" si="202"/>
        <v>0</v>
      </c>
      <c r="V591" s="25">
        <f t="shared" ca="1" si="203"/>
        <v>0</v>
      </c>
      <c r="W591" s="25">
        <f t="shared" ca="1" si="204"/>
        <v>0</v>
      </c>
      <c r="X591" s="108">
        <f t="shared" ca="1" si="205"/>
        <v>0</v>
      </c>
      <c r="Y591" s="108">
        <f t="shared" ca="1" si="206"/>
        <v>0</v>
      </c>
      <c r="Z591" s="108">
        <f t="shared" ca="1" si="207"/>
        <v>0</v>
      </c>
      <c r="AA591" s="108">
        <f t="shared" ca="1" si="208"/>
        <v>0</v>
      </c>
      <c r="AB591" s="108">
        <f t="shared" ca="1" si="209"/>
        <v>0</v>
      </c>
      <c r="AC591" s="25">
        <f t="shared" ca="1" si="210"/>
        <v>0</v>
      </c>
    </row>
    <row r="592" spans="1:29" ht="14.1" hidden="1" customHeight="1" thickBot="1" x14ac:dyDescent="0.25">
      <c r="A592" s="3">
        <f t="shared" si="194"/>
        <v>2022</v>
      </c>
      <c r="B592" s="3" t="str">
        <f t="shared" si="211"/>
        <v>08 srpen</v>
      </c>
      <c r="C592" s="4" t="str">
        <f t="shared" si="195"/>
        <v>srpen</v>
      </c>
      <c r="D592" s="10">
        <f t="shared" ca="1" si="196"/>
        <v>0</v>
      </c>
      <c r="E592" s="10" t="str">
        <f t="shared" si="197"/>
        <v>úterý</v>
      </c>
      <c r="F592" s="42" t="str">
        <f ca="1">IF(COUNTIF(List1!$U$4:$AF$16,$G592),"Svátek",TEXT($G592,"dddd"))</f>
        <v>úterý</v>
      </c>
      <c r="G592" s="19">
        <v>44775</v>
      </c>
      <c r="H592" s="49"/>
      <c r="I592" s="50"/>
      <c r="J592" s="49"/>
      <c r="K592" s="50"/>
      <c r="L592" s="21">
        <f t="shared" si="198"/>
        <v>0</v>
      </c>
      <c r="M592" s="22">
        <f t="shared" si="192"/>
        <v>0</v>
      </c>
      <c r="N592" s="98"/>
      <c r="O592" s="101" t="str">
        <f t="shared" ca="1" si="193"/>
        <v/>
      </c>
      <c r="P592" s="41" t="str">
        <f t="shared" si="191"/>
        <v xml:space="preserve"> </v>
      </c>
      <c r="Q592" s="41" t="str">
        <f>IF(MONTH(G593)-MONTH(G592)&lt;&gt;0,SUBTOTAL(109,$P$14:$P$3665)," ")</f>
        <v xml:space="preserve"> </v>
      </c>
      <c r="R592" s="108">
        <f t="shared" ca="1" si="199"/>
        <v>0</v>
      </c>
      <c r="S592" s="25">
        <f t="shared" ca="1" si="200"/>
        <v>0</v>
      </c>
      <c r="T592" s="108">
        <f t="shared" ca="1" si="201"/>
        <v>0</v>
      </c>
      <c r="U592" s="163">
        <f t="shared" ca="1" si="202"/>
        <v>0</v>
      </c>
      <c r="V592" s="25">
        <f t="shared" ca="1" si="203"/>
        <v>0</v>
      </c>
      <c r="W592" s="25">
        <f t="shared" ca="1" si="204"/>
        <v>0</v>
      </c>
      <c r="X592" s="108">
        <f t="shared" ca="1" si="205"/>
        <v>0</v>
      </c>
      <c r="Y592" s="108">
        <f t="shared" ca="1" si="206"/>
        <v>0</v>
      </c>
      <c r="Z592" s="108">
        <f t="shared" ca="1" si="207"/>
        <v>0</v>
      </c>
      <c r="AA592" s="108">
        <f t="shared" ca="1" si="208"/>
        <v>0</v>
      </c>
      <c r="AB592" s="108">
        <f t="shared" ca="1" si="209"/>
        <v>0</v>
      </c>
      <c r="AC592" s="25">
        <f t="shared" ca="1" si="210"/>
        <v>0</v>
      </c>
    </row>
    <row r="593" spans="1:29" ht="14.1" hidden="1" customHeight="1" thickBot="1" x14ac:dyDescent="0.25">
      <c r="A593" s="3">
        <f t="shared" si="194"/>
        <v>2022</v>
      </c>
      <c r="B593" s="3" t="str">
        <f t="shared" si="211"/>
        <v>08 srpen</v>
      </c>
      <c r="C593" s="4" t="str">
        <f t="shared" si="195"/>
        <v>srpen</v>
      </c>
      <c r="D593" s="10">
        <f t="shared" ca="1" si="196"/>
        <v>0</v>
      </c>
      <c r="E593" s="10" t="str">
        <f t="shared" si="197"/>
        <v>středa</v>
      </c>
      <c r="F593" s="42" t="str">
        <f ca="1">IF(COUNTIF(List1!$U$4:$AF$16,$G593),"Svátek",TEXT($G593,"dddd"))</f>
        <v>středa</v>
      </c>
      <c r="G593" s="19">
        <v>44776</v>
      </c>
      <c r="H593" s="49"/>
      <c r="I593" s="50"/>
      <c r="J593" s="49"/>
      <c r="K593" s="50"/>
      <c r="L593" s="21">
        <f t="shared" si="198"/>
        <v>0</v>
      </c>
      <c r="M593" s="22">
        <f t="shared" si="192"/>
        <v>0</v>
      </c>
      <c r="N593" s="98"/>
      <c r="O593" s="101" t="str">
        <f t="shared" ca="1" si="193"/>
        <v/>
      </c>
      <c r="P593" s="41" t="str">
        <f t="shared" si="191"/>
        <v xml:space="preserve"> </v>
      </c>
      <c r="Q593" s="41" t="str">
        <f>IF(MONTH(G594)-MONTH(G593)&lt;&gt;0,SUBTOTAL(109,$P$14:$P$3665)," ")</f>
        <v xml:space="preserve"> </v>
      </c>
      <c r="R593" s="108">
        <f t="shared" ca="1" si="199"/>
        <v>0</v>
      </c>
      <c r="S593" s="25">
        <f t="shared" ca="1" si="200"/>
        <v>0</v>
      </c>
      <c r="T593" s="108">
        <f t="shared" ca="1" si="201"/>
        <v>0</v>
      </c>
      <c r="U593" s="163">
        <f t="shared" ca="1" si="202"/>
        <v>0</v>
      </c>
      <c r="V593" s="25">
        <f t="shared" ca="1" si="203"/>
        <v>0</v>
      </c>
      <c r="W593" s="25">
        <f t="shared" ca="1" si="204"/>
        <v>0</v>
      </c>
      <c r="X593" s="108">
        <f t="shared" ca="1" si="205"/>
        <v>0</v>
      </c>
      <c r="Y593" s="108">
        <f t="shared" ca="1" si="206"/>
        <v>0</v>
      </c>
      <c r="Z593" s="108">
        <f t="shared" ca="1" si="207"/>
        <v>0</v>
      </c>
      <c r="AA593" s="108">
        <f t="shared" ca="1" si="208"/>
        <v>0</v>
      </c>
      <c r="AB593" s="108">
        <f t="shared" ca="1" si="209"/>
        <v>0</v>
      </c>
      <c r="AC593" s="25">
        <f t="shared" ca="1" si="210"/>
        <v>0</v>
      </c>
    </row>
    <row r="594" spans="1:29" ht="14.1" hidden="1" customHeight="1" thickBot="1" x14ac:dyDescent="0.25">
      <c r="A594" s="3">
        <f t="shared" si="194"/>
        <v>2022</v>
      </c>
      <c r="B594" s="3" t="str">
        <f t="shared" si="211"/>
        <v>08 srpen</v>
      </c>
      <c r="C594" s="4" t="str">
        <f t="shared" si="195"/>
        <v>srpen</v>
      </c>
      <c r="D594" s="10">
        <f t="shared" ca="1" si="196"/>
        <v>0</v>
      </c>
      <c r="E594" s="10" t="str">
        <f t="shared" si="197"/>
        <v>čtvrtek</v>
      </c>
      <c r="F594" s="42" t="str">
        <f ca="1">IF(COUNTIF(List1!$U$4:$AF$16,$G594),"Svátek",TEXT($G594,"dddd"))</f>
        <v>čtvrtek</v>
      </c>
      <c r="G594" s="19">
        <v>44777</v>
      </c>
      <c r="H594" s="49"/>
      <c r="I594" s="50"/>
      <c r="J594" s="49"/>
      <c r="K594" s="50"/>
      <c r="L594" s="21">
        <f t="shared" si="198"/>
        <v>0</v>
      </c>
      <c r="M594" s="22">
        <f t="shared" si="192"/>
        <v>0</v>
      </c>
      <c r="N594" s="98"/>
      <c r="O594" s="101" t="str">
        <f t="shared" ca="1" si="193"/>
        <v/>
      </c>
      <c r="P594" s="41" t="str">
        <f t="shared" si="191"/>
        <v xml:space="preserve"> </v>
      </c>
      <c r="Q594" s="41" t="str">
        <f>IF(MONTH(G595)-MONTH(G594)&lt;&gt;0,SUBTOTAL(109,$P$14:$P$3665)," ")</f>
        <v xml:space="preserve"> </v>
      </c>
      <c r="R594" s="108">
        <f t="shared" ca="1" si="199"/>
        <v>0</v>
      </c>
      <c r="S594" s="25">
        <f t="shared" ca="1" si="200"/>
        <v>0</v>
      </c>
      <c r="T594" s="108">
        <f t="shared" ca="1" si="201"/>
        <v>0</v>
      </c>
      <c r="U594" s="163">
        <f t="shared" ca="1" si="202"/>
        <v>0</v>
      </c>
      <c r="V594" s="25">
        <f t="shared" ca="1" si="203"/>
        <v>0</v>
      </c>
      <c r="W594" s="25">
        <f t="shared" ca="1" si="204"/>
        <v>0</v>
      </c>
      <c r="X594" s="108">
        <f t="shared" ca="1" si="205"/>
        <v>0</v>
      </c>
      <c r="Y594" s="108">
        <f t="shared" ca="1" si="206"/>
        <v>0</v>
      </c>
      <c r="Z594" s="108">
        <f t="shared" ca="1" si="207"/>
        <v>0</v>
      </c>
      <c r="AA594" s="108">
        <f t="shared" ca="1" si="208"/>
        <v>0</v>
      </c>
      <c r="AB594" s="108">
        <f t="shared" ca="1" si="209"/>
        <v>0</v>
      </c>
      <c r="AC594" s="25">
        <f t="shared" ca="1" si="210"/>
        <v>0</v>
      </c>
    </row>
    <row r="595" spans="1:29" ht="14.1" hidden="1" customHeight="1" thickBot="1" x14ac:dyDescent="0.25">
      <c r="A595" s="3">
        <f t="shared" si="194"/>
        <v>2022</v>
      </c>
      <c r="B595" s="3" t="str">
        <f t="shared" si="211"/>
        <v>08 srpen</v>
      </c>
      <c r="C595" s="4" t="str">
        <f t="shared" si="195"/>
        <v>srpen</v>
      </c>
      <c r="D595" s="10">
        <f t="shared" ca="1" si="196"/>
        <v>0</v>
      </c>
      <c r="E595" s="10" t="str">
        <f t="shared" si="197"/>
        <v>pátek</v>
      </c>
      <c r="F595" s="42" t="str">
        <f ca="1">IF(COUNTIF(List1!$U$4:$AF$16,$G595),"Svátek",TEXT($G595,"dddd"))</f>
        <v>pátek</v>
      </c>
      <c r="G595" s="19">
        <v>44778</v>
      </c>
      <c r="H595" s="49"/>
      <c r="I595" s="50"/>
      <c r="J595" s="49"/>
      <c r="K595" s="50"/>
      <c r="L595" s="21">
        <f t="shared" si="198"/>
        <v>0</v>
      </c>
      <c r="M595" s="22">
        <f t="shared" si="192"/>
        <v>0</v>
      </c>
      <c r="N595" s="98"/>
      <c r="O595" s="101" t="str">
        <f t="shared" ca="1" si="193"/>
        <v/>
      </c>
      <c r="P595" s="41" t="str">
        <f t="shared" si="191"/>
        <v xml:space="preserve"> </v>
      </c>
      <c r="Q595" s="41" t="str">
        <f>IF(MONTH(G596)-MONTH(G595)&lt;&gt;0,SUBTOTAL(109,$P$14:$P$3665)," ")</f>
        <v xml:space="preserve"> </v>
      </c>
      <c r="R595" s="108">
        <f t="shared" ca="1" si="199"/>
        <v>0</v>
      </c>
      <c r="S595" s="25">
        <f t="shared" ca="1" si="200"/>
        <v>0</v>
      </c>
      <c r="T595" s="108">
        <f t="shared" ca="1" si="201"/>
        <v>0</v>
      </c>
      <c r="U595" s="163">
        <f t="shared" ca="1" si="202"/>
        <v>0</v>
      </c>
      <c r="V595" s="25">
        <f t="shared" ca="1" si="203"/>
        <v>0</v>
      </c>
      <c r="W595" s="25">
        <f t="shared" ca="1" si="204"/>
        <v>0</v>
      </c>
      <c r="X595" s="108">
        <f t="shared" ca="1" si="205"/>
        <v>0</v>
      </c>
      <c r="Y595" s="108">
        <f t="shared" ca="1" si="206"/>
        <v>0</v>
      </c>
      <c r="Z595" s="108">
        <f t="shared" ca="1" si="207"/>
        <v>0</v>
      </c>
      <c r="AA595" s="108">
        <f t="shared" ca="1" si="208"/>
        <v>0</v>
      </c>
      <c r="AB595" s="108">
        <f t="shared" ca="1" si="209"/>
        <v>0</v>
      </c>
      <c r="AC595" s="25">
        <f t="shared" ca="1" si="210"/>
        <v>0</v>
      </c>
    </row>
    <row r="596" spans="1:29" ht="14.1" hidden="1" customHeight="1" thickBot="1" x14ac:dyDescent="0.25">
      <c r="A596" s="3">
        <f t="shared" si="194"/>
        <v>2022</v>
      </c>
      <c r="B596" s="3" t="str">
        <f t="shared" si="211"/>
        <v>08 srpen</v>
      </c>
      <c r="C596" s="4" t="str">
        <f t="shared" si="195"/>
        <v>srpen</v>
      </c>
      <c r="D596" s="10">
        <f t="shared" ca="1" si="196"/>
        <v>0</v>
      </c>
      <c r="E596" s="10" t="str">
        <f t="shared" si="197"/>
        <v>sobota</v>
      </c>
      <c r="F596" s="42" t="str">
        <f ca="1">IF(COUNTIF(List1!$U$4:$AF$16,$G596),"Svátek",TEXT($G596,"dddd"))</f>
        <v>sobota</v>
      </c>
      <c r="G596" s="19">
        <v>44779</v>
      </c>
      <c r="H596" s="49"/>
      <c r="I596" s="50"/>
      <c r="J596" s="49"/>
      <c r="K596" s="50"/>
      <c r="L596" s="21">
        <f t="shared" si="198"/>
        <v>0</v>
      </c>
      <c r="M596" s="22">
        <f t="shared" si="192"/>
        <v>0</v>
      </c>
      <c r="N596" s="98"/>
      <c r="O596" s="101" t="str">
        <f t="shared" ca="1" si="193"/>
        <v/>
      </c>
      <c r="P596" s="41" t="str">
        <f t="shared" si="191"/>
        <v xml:space="preserve"> </v>
      </c>
      <c r="Q596" s="41" t="str">
        <f>IF(MONTH(G597)-MONTH(G596)&lt;&gt;0,SUBTOTAL(109,$P$14:$P$3665)," ")</f>
        <v xml:space="preserve"> </v>
      </c>
      <c r="R596" s="108">
        <f t="shared" ca="1" si="199"/>
        <v>0</v>
      </c>
      <c r="S596" s="25">
        <f t="shared" ca="1" si="200"/>
        <v>0</v>
      </c>
      <c r="T596" s="108">
        <f t="shared" ca="1" si="201"/>
        <v>0</v>
      </c>
      <c r="U596" s="163">
        <f t="shared" ca="1" si="202"/>
        <v>0</v>
      </c>
      <c r="V596" s="25">
        <f t="shared" ca="1" si="203"/>
        <v>0</v>
      </c>
      <c r="W596" s="25">
        <f t="shared" ca="1" si="204"/>
        <v>0</v>
      </c>
      <c r="X596" s="108">
        <f t="shared" ca="1" si="205"/>
        <v>0</v>
      </c>
      <c r="Y596" s="108">
        <f t="shared" ca="1" si="206"/>
        <v>0</v>
      </c>
      <c r="Z596" s="108">
        <f t="shared" ca="1" si="207"/>
        <v>0</v>
      </c>
      <c r="AA596" s="108">
        <f t="shared" ca="1" si="208"/>
        <v>0</v>
      </c>
      <c r="AB596" s="108">
        <f t="shared" ca="1" si="209"/>
        <v>0</v>
      </c>
      <c r="AC596" s="25">
        <f t="shared" ca="1" si="210"/>
        <v>0</v>
      </c>
    </row>
    <row r="597" spans="1:29" ht="14.1" hidden="1" customHeight="1" thickBot="1" x14ac:dyDescent="0.25">
      <c r="A597" s="3">
        <f t="shared" si="194"/>
        <v>2022</v>
      </c>
      <c r="B597" s="3" t="str">
        <f t="shared" si="211"/>
        <v>08 srpen</v>
      </c>
      <c r="C597" s="4" t="str">
        <f t="shared" si="195"/>
        <v>srpen</v>
      </c>
      <c r="D597" s="10">
        <f t="shared" ca="1" si="196"/>
        <v>0</v>
      </c>
      <c r="E597" s="10" t="str">
        <f t="shared" si="197"/>
        <v>neděle</v>
      </c>
      <c r="F597" s="42" t="str">
        <f ca="1">IF(COUNTIF(List1!$U$4:$AF$16,$G597),"Svátek",TEXT($G597,"dddd"))</f>
        <v>neděle</v>
      </c>
      <c r="G597" s="19">
        <v>44780</v>
      </c>
      <c r="H597" s="49"/>
      <c r="I597" s="50"/>
      <c r="J597" s="49"/>
      <c r="K597" s="50"/>
      <c r="L597" s="21">
        <f t="shared" si="198"/>
        <v>0</v>
      </c>
      <c r="M597" s="22">
        <f t="shared" si="192"/>
        <v>0</v>
      </c>
      <c r="N597" s="98"/>
      <c r="O597" s="101" t="str">
        <f t="shared" ca="1" si="193"/>
        <v/>
      </c>
      <c r="P597" s="41">
        <f t="shared" si="191"/>
        <v>0</v>
      </c>
      <c r="Q597" s="41" t="str">
        <f>IF(MONTH(G598)-MONTH(G597)&lt;&gt;0,SUBTOTAL(109,$P$14:$P$3665)," ")</f>
        <v xml:space="preserve"> </v>
      </c>
      <c r="R597" s="108">
        <f t="shared" ca="1" si="199"/>
        <v>0</v>
      </c>
      <c r="S597" s="25">
        <f t="shared" ca="1" si="200"/>
        <v>0</v>
      </c>
      <c r="T597" s="108">
        <f t="shared" ca="1" si="201"/>
        <v>0</v>
      </c>
      <c r="U597" s="163">
        <f t="shared" ca="1" si="202"/>
        <v>0</v>
      </c>
      <c r="V597" s="25">
        <f t="shared" ca="1" si="203"/>
        <v>0</v>
      </c>
      <c r="W597" s="25">
        <f t="shared" ca="1" si="204"/>
        <v>0</v>
      </c>
      <c r="X597" s="108">
        <f t="shared" ca="1" si="205"/>
        <v>0</v>
      </c>
      <c r="Y597" s="108">
        <f t="shared" ca="1" si="206"/>
        <v>0</v>
      </c>
      <c r="Z597" s="108">
        <f t="shared" ca="1" si="207"/>
        <v>0</v>
      </c>
      <c r="AA597" s="108">
        <f t="shared" ca="1" si="208"/>
        <v>0</v>
      </c>
      <c r="AB597" s="108">
        <f t="shared" ca="1" si="209"/>
        <v>0</v>
      </c>
      <c r="AC597" s="25">
        <f t="shared" ca="1" si="210"/>
        <v>0</v>
      </c>
    </row>
    <row r="598" spans="1:29" ht="14.1" hidden="1" customHeight="1" thickBot="1" x14ac:dyDescent="0.25">
      <c r="A598" s="3">
        <f t="shared" si="194"/>
        <v>2022</v>
      </c>
      <c r="B598" s="3" t="str">
        <f t="shared" si="211"/>
        <v>08 srpen</v>
      </c>
      <c r="C598" s="4" t="str">
        <f t="shared" si="195"/>
        <v>srpen</v>
      </c>
      <c r="D598" s="10">
        <f t="shared" ca="1" si="196"/>
        <v>0</v>
      </c>
      <c r="E598" s="10" t="str">
        <f t="shared" si="197"/>
        <v>pondělí</v>
      </c>
      <c r="F598" s="42" t="str">
        <f ca="1">IF(COUNTIF(List1!$U$4:$AF$16,$G598),"Svátek",TEXT($G598,"dddd"))</f>
        <v>pondělí</v>
      </c>
      <c r="G598" s="19">
        <v>44781</v>
      </c>
      <c r="H598" s="49"/>
      <c r="I598" s="50"/>
      <c r="J598" s="49"/>
      <c r="K598" s="50"/>
      <c r="L598" s="21">
        <f t="shared" si="198"/>
        <v>0</v>
      </c>
      <c r="M598" s="22">
        <f t="shared" si="192"/>
        <v>0</v>
      </c>
      <c r="N598" s="98"/>
      <c r="O598" s="101" t="str">
        <f t="shared" ca="1" si="193"/>
        <v/>
      </c>
      <c r="P598" s="41" t="str">
        <f t="shared" si="191"/>
        <v xml:space="preserve"> </v>
      </c>
      <c r="Q598" s="41" t="str">
        <f>IF(MONTH(G599)-MONTH(G598)&lt;&gt;0,SUBTOTAL(109,$P$14:$P$3665)," ")</f>
        <v xml:space="preserve"> </v>
      </c>
      <c r="R598" s="108">
        <f t="shared" ca="1" si="199"/>
        <v>0</v>
      </c>
      <c r="S598" s="25">
        <f t="shared" ca="1" si="200"/>
        <v>0</v>
      </c>
      <c r="T598" s="108">
        <f t="shared" ca="1" si="201"/>
        <v>0</v>
      </c>
      <c r="U598" s="163">
        <f t="shared" ca="1" si="202"/>
        <v>0</v>
      </c>
      <c r="V598" s="25">
        <f t="shared" ca="1" si="203"/>
        <v>0</v>
      </c>
      <c r="W598" s="25">
        <f t="shared" ca="1" si="204"/>
        <v>0</v>
      </c>
      <c r="X598" s="108">
        <f t="shared" ca="1" si="205"/>
        <v>0</v>
      </c>
      <c r="Y598" s="108">
        <f t="shared" ca="1" si="206"/>
        <v>0</v>
      </c>
      <c r="Z598" s="108">
        <f t="shared" ca="1" si="207"/>
        <v>0</v>
      </c>
      <c r="AA598" s="108">
        <f t="shared" ca="1" si="208"/>
        <v>0</v>
      </c>
      <c r="AB598" s="108">
        <f t="shared" ca="1" si="209"/>
        <v>0</v>
      </c>
      <c r="AC598" s="25">
        <f t="shared" ca="1" si="210"/>
        <v>0</v>
      </c>
    </row>
    <row r="599" spans="1:29" ht="14.1" hidden="1" customHeight="1" thickBot="1" x14ac:dyDescent="0.25">
      <c r="A599" s="3">
        <f t="shared" si="194"/>
        <v>2022</v>
      </c>
      <c r="B599" s="3" t="str">
        <f t="shared" si="211"/>
        <v>08 srpen</v>
      </c>
      <c r="C599" s="4" t="str">
        <f t="shared" si="195"/>
        <v>srpen</v>
      </c>
      <c r="D599" s="10">
        <f t="shared" ca="1" si="196"/>
        <v>0</v>
      </c>
      <c r="E599" s="10" t="str">
        <f t="shared" si="197"/>
        <v>úterý</v>
      </c>
      <c r="F599" s="42" t="str">
        <f ca="1">IF(COUNTIF(List1!$U$4:$AF$16,$G599),"Svátek",TEXT($G599,"dddd"))</f>
        <v>úterý</v>
      </c>
      <c r="G599" s="19">
        <v>44782</v>
      </c>
      <c r="H599" s="49"/>
      <c r="I599" s="50"/>
      <c r="J599" s="49"/>
      <c r="K599" s="50"/>
      <c r="L599" s="21">
        <f t="shared" si="198"/>
        <v>0</v>
      </c>
      <c r="M599" s="22">
        <f t="shared" si="192"/>
        <v>0</v>
      </c>
      <c r="N599" s="98"/>
      <c r="O599" s="101" t="str">
        <f t="shared" ca="1" si="193"/>
        <v/>
      </c>
      <c r="P599" s="41" t="str">
        <f t="shared" si="191"/>
        <v xml:space="preserve"> </v>
      </c>
      <c r="Q599" s="41" t="str">
        <f>IF(MONTH(G600)-MONTH(G599)&lt;&gt;0,SUBTOTAL(109,$P$14:$P$3665)," ")</f>
        <v xml:space="preserve"> </v>
      </c>
      <c r="R599" s="108">
        <f t="shared" ca="1" si="199"/>
        <v>0</v>
      </c>
      <c r="S599" s="25">
        <f t="shared" ca="1" si="200"/>
        <v>0</v>
      </c>
      <c r="T599" s="108">
        <f t="shared" ca="1" si="201"/>
        <v>0</v>
      </c>
      <c r="U599" s="163">
        <f t="shared" ca="1" si="202"/>
        <v>0</v>
      </c>
      <c r="V599" s="25">
        <f t="shared" ca="1" si="203"/>
        <v>0</v>
      </c>
      <c r="W599" s="25">
        <f t="shared" ca="1" si="204"/>
        <v>0</v>
      </c>
      <c r="X599" s="108">
        <f t="shared" ca="1" si="205"/>
        <v>0</v>
      </c>
      <c r="Y599" s="108">
        <f t="shared" ca="1" si="206"/>
        <v>0</v>
      </c>
      <c r="Z599" s="108">
        <f t="shared" ca="1" si="207"/>
        <v>0</v>
      </c>
      <c r="AA599" s="108">
        <f t="shared" ca="1" si="208"/>
        <v>0</v>
      </c>
      <c r="AB599" s="108">
        <f t="shared" ca="1" si="209"/>
        <v>0</v>
      </c>
      <c r="AC599" s="25">
        <f t="shared" ca="1" si="210"/>
        <v>0</v>
      </c>
    </row>
    <row r="600" spans="1:29" ht="14.1" hidden="1" customHeight="1" thickBot="1" x14ac:dyDescent="0.25">
      <c r="A600" s="3">
        <f t="shared" si="194"/>
        <v>2022</v>
      </c>
      <c r="B600" s="3" t="str">
        <f t="shared" si="211"/>
        <v>08 srpen</v>
      </c>
      <c r="C600" s="4" t="str">
        <f t="shared" si="195"/>
        <v>srpen</v>
      </c>
      <c r="D600" s="10">
        <f t="shared" ca="1" si="196"/>
        <v>0</v>
      </c>
      <c r="E600" s="10" t="str">
        <f t="shared" si="197"/>
        <v>středa</v>
      </c>
      <c r="F600" s="42" t="str">
        <f ca="1">IF(COUNTIF(List1!$U$4:$AF$16,$G600),"Svátek",TEXT($G600,"dddd"))</f>
        <v>středa</v>
      </c>
      <c r="G600" s="19">
        <v>44783</v>
      </c>
      <c r="H600" s="49"/>
      <c r="I600" s="50"/>
      <c r="J600" s="49"/>
      <c r="K600" s="50"/>
      <c r="L600" s="21">
        <f t="shared" si="198"/>
        <v>0</v>
      </c>
      <c r="M600" s="22">
        <f t="shared" si="192"/>
        <v>0</v>
      </c>
      <c r="N600" s="98"/>
      <c r="O600" s="101" t="str">
        <f t="shared" ca="1" si="193"/>
        <v/>
      </c>
      <c r="P600" s="41" t="str">
        <f t="shared" si="191"/>
        <v xml:space="preserve"> </v>
      </c>
      <c r="Q600" s="41" t="str">
        <f>IF(MONTH(G601)-MONTH(G600)&lt;&gt;0,SUBTOTAL(109,$P$14:$P$3665)," ")</f>
        <v xml:space="preserve"> </v>
      </c>
      <c r="R600" s="108">
        <f t="shared" ca="1" si="199"/>
        <v>0</v>
      </c>
      <c r="S600" s="25">
        <f t="shared" ca="1" si="200"/>
        <v>0</v>
      </c>
      <c r="T600" s="108">
        <f t="shared" ca="1" si="201"/>
        <v>0</v>
      </c>
      <c r="U600" s="163">
        <f t="shared" ca="1" si="202"/>
        <v>0</v>
      </c>
      <c r="V600" s="25">
        <f t="shared" ca="1" si="203"/>
        <v>0</v>
      </c>
      <c r="W600" s="25">
        <f t="shared" ca="1" si="204"/>
        <v>0</v>
      </c>
      <c r="X600" s="108">
        <f t="shared" ca="1" si="205"/>
        <v>0</v>
      </c>
      <c r="Y600" s="108">
        <f t="shared" ca="1" si="206"/>
        <v>0</v>
      </c>
      <c r="Z600" s="108">
        <f t="shared" ca="1" si="207"/>
        <v>0</v>
      </c>
      <c r="AA600" s="108">
        <f t="shared" ca="1" si="208"/>
        <v>0</v>
      </c>
      <c r="AB600" s="108">
        <f t="shared" ca="1" si="209"/>
        <v>0</v>
      </c>
      <c r="AC600" s="25">
        <f t="shared" ca="1" si="210"/>
        <v>0</v>
      </c>
    </row>
    <row r="601" spans="1:29" ht="14.1" hidden="1" customHeight="1" thickBot="1" x14ac:dyDescent="0.25">
      <c r="A601" s="3">
        <f t="shared" si="194"/>
        <v>2022</v>
      </c>
      <c r="B601" s="3" t="str">
        <f t="shared" si="211"/>
        <v>08 srpen</v>
      </c>
      <c r="C601" s="4" t="str">
        <f t="shared" si="195"/>
        <v>srpen</v>
      </c>
      <c r="D601" s="10">
        <f t="shared" ca="1" si="196"/>
        <v>0</v>
      </c>
      <c r="E601" s="10" t="str">
        <f t="shared" si="197"/>
        <v>čtvrtek</v>
      </c>
      <c r="F601" s="42" t="str">
        <f ca="1">IF(COUNTIF(List1!$U$4:$AF$16,$G601),"Svátek",TEXT($G601,"dddd"))</f>
        <v>čtvrtek</v>
      </c>
      <c r="G601" s="19">
        <v>44784</v>
      </c>
      <c r="H601" s="49"/>
      <c r="I601" s="50"/>
      <c r="J601" s="49"/>
      <c r="K601" s="50"/>
      <c r="L601" s="21">
        <f t="shared" si="198"/>
        <v>0</v>
      </c>
      <c r="M601" s="22">
        <f t="shared" si="192"/>
        <v>0</v>
      </c>
      <c r="N601" s="98"/>
      <c r="O601" s="101" t="str">
        <f t="shared" ca="1" si="193"/>
        <v/>
      </c>
      <c r="P601" s="41" t="str">
        <f t="shared" si="191"/>
        <v xml:space="preserve"> </v>
      </c>
      <c r="Q601" s="41" t="str">
        <f>IF(MONTH(G602)-MONTH(G601)&lt;&gt;0,SUBTOTAL(109,$P$14:$P$3665)," ")</f>
        <v xml:space="preserve"> </v>
      </c>
      <c r="R601" s="108">
        <f t="shared" ca="1" si="199"/>
        <v>0</v>
      </c>
      <c r="S601" s="25">
        <f t="shared" ca="1" si="200"/>
        <v>0</v>
      </c>
      <c r="T601" s="108">
        <f t="shared" ca="1" si="201"/>
        <v>0</v>
      </c>
      <c r="U601" s="163">
        <f t="shared" ca="1" si="202"/>
        <v>0</v>
      </c>
      <c r="V601" s="25">
        <f t="shared" ca="1" si="203"/>
        <v>0</v>
      </c>
      <c r="W601" s="25">
        <f t="shared" ca="1" si="204"/>
        <v>0</v>
      </c>
      <c r="X601" s="108">
        <f t="shared" ca="1" si="205"/>
        <v>0</v>
      </c>
      <c r="Y601" s="108">
        <f t="shared" ca="1" si="206"/>
        <v>0</v>
      </c>
      <c r="Z601" s="108">
        <f t="shared" ca="1" si="207"/>
        <v>0</v>
      </c>
      <c r="AA601" s="108">
        <f t="shared" ca="1" si="208"/>
        <v>0</v>
      </c>
      <c r="AB601" s="108">
        <f t="shared" ca="1" si="209"/>
        <v>0</v>
      </c>
      <c r="AC601" s="25">
        <f t="shared" ca="1" si="210"/>
        <v>0</v>
      </c>
    </row>
    <row r="602" spans="1:29" ht="14.1" hidden="1" customHeight="1" thickBot="1" x14ac:dyDescent="0.25">
      <c r="A602" s="3">
        <f t="shared" si="194"/>
        <v>2022</v>
      </c>
      <c r="B602" s="3" t="str">
        <f t="shared" si="211"/>
        <v>08 srpen</v>
      </c>
      <c r="C602" s="4" t="str">
        <f t="shared" si="195"/>
        <v>srpen</v>
      </c>
      <c r="D602" s="10">
        <f t="shared" ca="1" si="196"/>
        <v>0</v>
      </c>
      <c r="E602" s="10" t="str">
        <f t="shared" si="197"/>
        <v>pátek</v>
      </c>
      <c r="F602" s="42" t="str">
        <f ca="1">IF(COUNTIF(List1!$U$4:$AF$16,$G602),"Svátek",TEXT($G602,"dddd"))</f>
        <v>pátek</v>
      </c>
      <c r="G602" s="19">
        <v>44785</v>
      </c>
      <c r="H602" s="49"/>
      <c r="I602" s="50"/>
      <c r="J602" s="49"/>
      <c r="K602" s="50"/>
      <c r="L602" s="21">
        <f t="shared" si="198"/>
        <v>0</v>
      </c>
      <c r="M602" s="22">
        <f t="shared" si="192"/>
        <v>0</v>
      </c>
      <c r="N602" s="98"/>
      <c r="O602" s="101" t="str">
        <f t="shared" ca="1" si="193"/>
        <v/>
      </c>
      <c r="P602" s="41" t="str">
        <f t="shared" si="191"/>
        <v xml:space="preserve"> </v>
      </c>
      <c r="Q602" s="41" t="str">
        <f>IF(MONTH(G603)-MONTH(G602)&lt;&gt;0,SUBTOTAL(109,$P$14:$P$3665)," ")</f>
        <v xml:space="preserve"> </v>
      </c>
      <c r="R602" s="108">
        <f t="shared" ca="1" si="199"/>
        <v>0</v>
      </c>
      <c r="S602" s="25">
        <f t="shared" ca="1" si="200"/>
        <v>0</v>
      </c>
      <c r="T602" s="108">
        <f t="shared" ca="1" si="201"/>
        <v>0</v>
      </c>
      <c r="U602" s="163">
        <f t="shared" ca="1" si="202"/>
        <v>0</v>
      </c>
      <c r="V602" s="25">
        <f t="shared" ca="1" si="203"/>
        <v>0</v>
      </c>
      <c r="W602" s="25">
        <f t="shared" ca="1" si="204"/>
        <v>0</v>
      </c>
      <c r="X602" s="108">
        <f t="shared" ca="1" si="205"/>
        <v>0</v>
      </c>
      <c r="Y602" s="108">
        <f t="shared" ca="1" si="206"/>
        <v>0</v>
      </c>
      <c r="Z602" s="108">
        <f t="shared" ca="1" si="207"/>
        <v>0</v>
      </c>
      <c r="AA602" s="108">
        <f t="shared" ca="1" si="208"/>
        <v>0</v>
      </c>
      <c r="AB602" s="108">
        <f t="shared" ca="1" si="209"/>
        <v>0</v>
      </c>
      <c r="AC602" s="25">
        <f t="shared" ca="1" si="210"/>
        <v>0</v>
      </c>
    </row>
    <row r="603" spans="1:29" ht="14.1" hidden="1" customHeight="1" thickBot="1" x14ac:dyDescent="0.25">
      <c r="A603" s="3">
        <f t="shared" si="194"/>
        <v>2022</v>
      </c>
      <c r="B603" s="3" t="str">
        <f t="shared" si="211"/>
        <v>08 srpen</v>
      </c>
      <c r="C603" s="4" t="str">
        <f t="shared" si="195"/>
        <v>srpen</v>
      </c>
      <c r="D603" s="10">
        <f t="shared" ca="1" si="196"/>
        <v>0</v>
      </c>
      <c r="E603" s="10" t="str">
        <f t="shared" si="197"/>
        <v>sobota</v>
      </c>
      <c r="F603" s="42" t="str">
        <f ca="1">IF(COUNTIF(List1!$U$4:$AF$16,$G603),"Svátek",TEXT($G603,"dddd"))</f>
        <v>sobota</v>
      </c>
      <c r="G603" s="19">
        <v>44786</v>
      </c>
      <c r="H603" s="49"/>
      <c r="I603" s="50"/>
      <c r="J603" s="49"/>
      <c r="K603" s="50"/>
      <c r="L603" s="21">
        <f t="shared" si="198"/>
        <v>0</v>
      </c>
      <c r="M603" s="22">
        <f t="shared" si="192"/>
        <v>0</v>
      </c>
      <c r="N603" s="98"/>
      <c r="O603" s="101" t="str">
        <f t="shared" ca="1" si="193"/>
        <v/>
      </c>
      <c r="P603" s="41" t="str">
        <f t="shared" ref="P603:P666" si="212">IF(OR(TEXT($G603,"dddd")="neděle",TEXT($G694,"dddd")="Sunday"),IF(DAY(G603)&gt;=7,SUM(L597:L603),IF(DAY(G603)=6,SUM(L598:L603),IF(DAY(G603)=5,SUM(L599:L603),IF(DAY(G603)=4,SUM(L600:L603),IF(DAY(G603)=3,SUM(L601:L603),IF(DAY(G603)=2,SUM(L602:L603),IF(DAY(G603)=1,SUM(L603:L603)," "))))))),IF(MONTH(G604)-MONTH(G603)&lt;&gt;0,IF(TEXT($G603,"dddd")="sobota",SUM(L598:L603),IF(TEXT($G603,"dddd")="pátek",SUM(L599:L603),IF(TEXT($G603,"dddd")="čtvrtek",SUM(L600:L603),IF(TEXT($G603,"dddd")="středa",SUM(L601:L603),IF(TEXT($G603,"dddd")="úterý",SUM(L602:L603),IF(TEXT($G603,"dddd")="pondělí",SUM(L603)," "))))))," "))</f>
        <v xml:space="preserve"> </v>
      </c>
      <c r="Q603" s="41" t="str">
        <f>IF(MONTH(G604)-MONTH(G603)&lt;&gt;0,SUBTOTAL(109,$P$14:$P$3665)," ")</f>
        <v xml:space="preserve"> </v>
      </c>
      <c r="R603" s="108">
        <f t="shared" ca="1" si="199"/>
        <v>0</v>
      </c>
      <c r="S603" s="25">
        <f t="shared" ca="1" si="200"/>
        <v>0</v>
      </c>
      <c r="T603" s="108">
        <f t="shared" ca="1" si="201"/>
        <v>0</v>
      </c>
      <c r="U603" s="163">
        <f t="shared" ca="1" si="202"/>
        <v>0</v>
      </c>
      <c r="V603" s="25">
        <f t="shared" ca="1" si="203"/>
        <v>0</v>
      </c>
      <c r="W603" s="25">
        <f t="shared" ca="1" si="204"/>
        <v>0</v>
      </c>
      <c r="X603" s="108">
        <f t="shared" ca="1" si="205"/>
        <v>0</v>
      </c>
      <c r="Y603" s="108">
        <f t="shared" ca="1" si="206"/>
        <v>0</v>
      </c>
      <c r="Z603" s="108">
        <f t="shared" ca="1" si="207"/>
        <v>0</v>
      </c>
      <c r="AA603" s="108">
        <f t="shared" ca="1" si="208"/>
        <v>0</v>
      </c>
      <c r="AB603" s="108">
        <f t="shared" ca="1" si="209"/>
        <v>0</v>
      </c>
      <c r="AC603" s="25">
        <f t="shared" ca="1" si="210"/>
        <v>0</v>
      </c>
    </row>
    <row r="604" spans="1:29" ht="14.1" hidden="1" customHeight="1" thickBot="1" x14ac:dyDescent="0.25">
      <c r="A604" s="3">
        <f t="shared" si="194"/>
        <v>2022</v>
      </c>
      <c r="B604" s="3" t="str">
        <f t="shared" si="211"/>
        <v>08 srpen</v>
      </c>
      <c r="C604" s="4" t="str">
        <f t="shared" si="195"/>
        <v>srpen</v>
      </c>
      <c r="D604" s="10">
        <f t="shared" ca="1" si="196"/>
        <v>0</v>
      </c>
      <c r="E604" s="10" t="str">
        <f t="shared" si="197"/>
        <v>neděle</v>
      </c>
      <c r="F604" s="42" t="str">
        <f ca="1">IF(COUNTIF(List1!$U$4:$AF$16,$G604),"Svátek",TEXT($G604,"dddd"))</f>
        <v>neděle</v>
      </c>
      <c r="G604" s="19">
        <v>44787</v>
      </c>
      <c r="H604" s="49"/>
      <c r="I604" s="50"/>
      <c r="J604" s="49"/>
      <c r="K604" s="50"/>
      <c r="L604" s="21">
        <f t="shared" si="198"/>
        <v>0</v>
      </c>
      <c r="M604" s="22">
        <f t="shared" si="192"/>
        <v>0</v>
      </c>
      <c r="N604" s="98"/>
      <c r="O604" s="101" t="str">
        <f t="shared" ca="1" si="193"/>
        <v/>
      </c>
      <c r="P604" s="41">
        <f t="shared" si="212"/>
        <v>0</v>
      </c>
      <c r="Q604" s="41" t="str">
        <f>IF(MONTH(G605)-MONTH(G604)&lt;&gt;0,SUBTOTAL(109,$P$14:$P$3665)," ")</f>
        <v xml:space="preserve"> </v>
      </c>
      <c r="R604" s="108">
        <f t="shared" ca="1" si="199"/>
        <v>0</v>
      </c>
      <c r="S604" s="25">
        <f t="shared" ca="1" si="200"/>
        <v>0</v>
      </c>
      <c r="T604" s="108">
        <f t="shared" ca="1" si="201"/>
        <v>0</v>
      </c>
      <c r="U604" s="163">
        <f t="shared" ca="1" si="202"/>
        <v>0</v>
      </c>
      <c r="V604" s="25">
        <f t="shared" ca="1" si="203"/>
        <v>0</v>
      </c>
      <c r="W604" s="25">
        <f t="shared" ca="1" si="204"/>
        <v>0</v>
      </c>
      <c r="X604" s="108">
        <f t="shared" ca="1" si="205"/>
        <v>0</v>
      </c>
      <c r="Y604" s="108">
        <f t="shared" ca="1" si="206"/>
        <v>0</v>
      </c>
      <c r="Z604" s="108">
        <f t="shared" ca="1" si="207"/>
        <v>0</v>
      </c>
      <c r="AA604" s="108">
        <f t="shared" ca="1" si="208"/>
        <v>0</v>
      </c>
      <c r="AB604" s="108">
        <f t="shared" ca="1" si="209"/>
        <v>0</v>
      </c>
      <c r="AC604" s="25">
        <f t="shared" ca="1" si="210"/>
        <v>0</v>
      </c>
    </row>
    <row r="605" spans="1:29" ht="14.1" hidden="1" customHeight="1" thickBot="1" x14ac:dyDescent="0.25">
      <c r="A605" s="3">
        <f t="shared" si="194"/>
        <v>2022</v>
      </c>
      <c r="B605" s="3" t="str">
        <f t="shared" si="211"/>
        <v>08 srpen</v>
      </c>
      <c r="C605" s="4" t="str">
        <f t="shared" si="195"/>
        <v>srpen</v>
      </c>
      <c r="D605" s="10">
        <f t="shared" ca="1" si="196"/>
        <v>0</v>
      </c>
      <c r="E605" s="10" t="str">
        <f t="shared" si="197"/>
        <v>pondělí</v>
      </c>
      <c r="F605" s="42" t="str">
        <f ca="1">IF(COUNTIF(List1!$U$4:$AF$16,$G605),"Svátek",TEXT($G605,"dddd"))</f>
        <v>pondělí</v>
      </c>
      <c r="G605" s="19">
        <v>44788</v>
      </c>
      <c r="H605" s="49"/>
      <c r="I605" s="50"/>
      <c r="J605" s="49"/>
      <c r="K605" s="50"/>
      <c r="L605" s="21">
        <f t="shared" si="198"/>
        <v>0</v>
      </c>
      <c r="M605" s="22">
        <f t="shared" si="192"/>
        <v>0</v>
      </c>
      <c r="N605" s="98"/>
      <c r="O605" s="101" t="str">
        <f t="shared" ca="1" si="193"/>
        <v/>
      </c>
      <c r="P605" s="41" t="str">
        <f t="shared" si="212"/>
        <v xml:space="preserve"> </v>
      </c>
      <c r="Q605" s="41" t="str">
        <f>IF(MONTH(G606)-MONTH(G605)&lt;&gt;0,SUBTOTAL(109,$P$14:$P$3665)," ")</f>
        <v xml:space="preserve"> </v>
      </c>
      <c r="R605" s="108">
        <f t="shared" ca="1" si="199"/>
        <v>0</v>
      </c>
      <c r="S605" s="25">
        <f t="shared" ca="1" si="200"/>
        <v>0</v>
      </c>
      <c r="T605" s="108">
        <f t="shared" ca="1" si="201"/>
        <v>0</v>
      </c>
      <c r="U605" s="163">
        <f t="shared" ca="1" si="202"/>
        <v>0</v>
      </c>
      <c r="V605" s="25">
        <f t="shared" ca="1" si="203"/>
        <v>0</v>
      </c>
      <c r="W605" s="25">
        <f t="shared" ca="1" si="204"/>
        <v>0</v>
      </c>
      <c r="X605" s="108">
        <f t="shared" ca="1" si="205"/>
        <v>0</v>
      </c>
      <c r="Y605" s="108">
        <f t="shared" ca="1" si="206"/>
        <v>0</v>
      </c>
      <c r="Z605" s="108">
        <f t="shared" ca="1" si="207"/>
        <v>0</v>
      </c>
      <c r="AA605" s="108">
        <f t="shared" ca="1" si="208"/>
        <v>0</v>
      </c>
      <c r="AB605" s="108">
        <f t="shared" ca="1" si="209"/>
        <v>0</v>
      </c>
      <c r="AC605" s="25">
        <f t="shared" ca="1" si="210"/>
        <v>0</v>
      </c>
    </row>
    <row r="606" spans="1:29" ht="14.1" hidden="1" customHeight="1" thickBot="1" x14ac:dyDescent="0.25">
      <c r="A606" s="3">
        <f t="shared" si="194"/>
        <v>2022</v>
      </c>
      <c r="B606" s="3" t="str">
        <f t="shared" si="211"/>
        <v>08 srpen</v>
      </c>
      <c r="C606" s="4" t="str">
        <f t="shared" si="195"/>
        <v>srpen</v>
      </c>
      <c r="D606" s="10">
        <f t="shared" ca="1" si="196"/>
        <v>0</v>
      </c>
      <c r="E606" s="10" t="str">
        <f t="shared" si="197"/>
        <v>úterý</v>
      </c>
      <c r="F606" s="42" t="str">
        <f ca="1">IF(COUNTIF(List1!$U$4:$AF$16,$G606),"Svátek",TEXT($G606,"dddd"))</f>
        <v>úterý</v>
      </c>
      <c r="G606" s="19">
        <v>44789</v>
      </c>
      <c r="H606" s="49"/>
      <c r="I606" s="50"/>
      <c r="J606" s="49"/>
      <c r="K606" s="50"/>
      <c r="L606" s="21">
        <f t="shared" si="198"/>
        <v>0</v>
      </c>
      <c r="M606" s="22">
        <f t="shared" si="192"/>
        <v>0</v>
      </c>
      <c r="N606" s="98"/>
      <c r="O606" s="101" t="str">
        <f t="shared" ca="1" si="193"/>
        <v/>
      </c>
      <c r="P606" s="41" t="str">
        <f t="shared" si="212"/>
        <v xml:space="preserve"> </v>
      </c>
      <c r="Q606" s="41" t="str">
        <f>IF(MONTH(G607)-MONTH(G606)&lt;&gt;0,SUBTOTAL(109,$P$14:$P$3665)," ")</f>
        <v xml:space="preserve"> </v>
      </c>
      <c r="R606" s="108">
        <f t="shared" ca="1" si="199"/>
        <v>0</v>
      </c>
      <c r="S606" s="25">
        <f t="shared" ca="1" si="200"/>
        <v>0</v>
      </c>
      <c r="T606" s="108">
        <f t="shared" ca="1" si="201"/>
        <v>0</v>
      </c>
      <c r="U606" s="163">
        <f t="shared" ca="1" si="202"/>
        <v>0</v>
      </c>
      <c r="V606" s="25">
        <f t="shared" ca="1" si="203"/>
        <v>0</v>
      </c>
      <c r="W606" s="25">
        <f t="shared" ca="1" si="204"/>
        <v>0</v>
      </c>
      <c r="X606" s="108">
        <f t="shared" ca="1" si="205"/>
        <v>0</v>
      </c>
      <c r="Y606" s="108">
        <f t="shared" ca="1" si="206"/>
        <v>0</v>
      </c>
      <c r="Z606" s="108">
        <f t="shared" ca="1" si="207"/>
        <v>0</v>
      </c>
      <c r="AA606" s="108">
        <f t="shared" ca="1" si="208"/>
        <v>0</v>
      </c>
      <c r="AB606" s="108">
        <f t="shared" ca="1" si="209"/>
        <v>0</v>
      </c>
      <c r="AC606" s="25">
        <f t="shared" ca="1" si="210"/>
        <v>0</v>
      </c>
    </row>
    <row r="607" spans="1:29" ht="14.1" hidden="1" customHeight="1" thickBot="1" x14ac:dyDescent="0.25">
      <c r="A607" s="3">
        <f t="shared" si="194"/>
        <v>2022</v>
      </c>
      <c r="B607" s="3" t="str">
        <f t="shared" si="211"/>
        <v>08 srpen</v>
      </c>
      <c r="C607" s="4" t="str">
        <f t="shared" si="195"/>
        <v>srpen</v>
      </c>
      <c r="D607" s="10">
        <f t="shared" ca="1" si="196"/>
        <v>0</v>
      </c>
      <c r="E607" s="10" t="str">
        <f t="shared" si="197"/>
        <v>středa</v>
      </c>
      <c r="F607" s="42" t="str">
        <f ca="1">IF(COUNTIF(List1!$U$4:$AF$16,$G607),"Svátek",TEXT($G607,"dddd"))</f>
        <v>středa</v>
      </c>
      <c r="G607" s="19">
        <v>44790</v>
      </c>
      <c r="H607" s="49"/>
      <c r="I607" s="50"/>
      <c r="J607" s="49"/>
      <c r="K607" s="50"/>
      <c r="L607" s="21">
        <f t="shared" si="198"/>
        <v>0</v>
      </c>
      <c r="M607" s="22">
        <f t="shared" si="192"/>
        <v>0</v>
      </c>
      <c r="N607" s="98"/>
      <c r="O607" s="101" t="str">
        <f t="shared" ca="1" si="193"/>
        <v/>
      </c>
      <c r="P607" s="41" t="str">
        <f t="shared" si="212"/>
        <v xml:space="preserve"> </v>
      </c>
      <c r="Q607" s="41" t="str">
        <f>IF(MONTH(G608)-MONTH(G607)&lt;&gt;0,SUBTOTAL(109,$P$14:$P$3665)," ")</f>
        <v xml:space="preserve"> </v>
      </c>
      <c r="R607" s="108">
        <f t="shared" ca="1" si="199"/>
        <v>0</v>
      </c>
      <c r="S607" s="25">
        <f t="shared" ca="1" si="200"/>
        <v>0</v>
      </c>
      <c r="T607" s="108">
        <f t="shared" ca="1" si="201"/>
        <v>0</v>
      </c>
      <c r="U607" s="163">
        <f t="shared" ca="1" si="202"/>
        <v>0</v>
      </c>
      <c r="V607" s="25">
        <f t="shared" ca="1" si="203"/>
        <v>0</v>
      </c>
      <c r="W607" s="25">
        <f t="shared" ca="1" si="204"/>
        <v>0</v>
      </c>
      <c r="X607" s="108">
        <f t="shared" ca="1" si="205"/>
        <v>0</v>
      </c>
      <c r="Y607" s="108">
        <f t="shared" ca="1" si="206"/>
        <v>0</v>
      </c>
      <c r="Z607" s="108">
        <f t="shared" ca="1" si="207"/>
        <v>0</v>
      </c>
      <c r="AA607" s="108">
        <f t="shared" ca="1" si="208"/>
        <v>0</v>
      </c>
      <c r="AB607" s="108">
        <f t="shared" ca="1" si="209"/>
        <v>0</v>
      </c>
      <c r="AC607" s="25">
        <f t="shared" ca="1" si="210"/>
        <v>0</v>
      </c>
    </row>
    <row r="608" spans="1:29" ht="14.1" hidden="1" customHeight="1" thickBot="1" x14ac:dyDescent="0.25">
      <c r="A608" s="3">
        <f t="shared" si="194"/>
        <v>2022</v>
      </c>
      <c r="B608" s="3" t="str">
        <f t="shared" si="211"/>
        <v>08 srpen</v>
      </c>
      <c r="C608" s="4" t="str">
        <f t="shared" si="195"/>
        <v>srpen</v>
      </c>
      <c r="D608" s="10">
        <f t="shared" ca="1" si="196"/>
        <v>0</v>
      </c>
      <c r="E608" s="10" t="str">
        <f t="shared" si="197"/>
        <v>čtvrtek</v>
      </c>
      <c r="F608" s="42" t="str">
        <f ca="1">IF(COUNTIF(List1!$U$4:$AF$16,$G608),"Svátek",TEXT($G608,"dddd"))</f>
        <v>čtvrtek</v>
      </c>
      <c r="G608" s="19">
        <v>44791</v>
      </c>
      <c r="H608" s="49"/>
      <c r="I608" s="50"/>
      <c r="J608" s="49"/>
      <c r="K608" s="50"/>
      <c r="L608" s="21">
        <f t="shared" si="198"/>
        <v>0</v>
      </c>
      <c r="M608" s="22">
        <f t="shared" si="192"/>
        <v>0</v>
      </c>
      <c r="N608" s="98"/>
      <c r="O608" s="101" t="str">
        <f t="shared" ca="1" si="193"/>
        <v/>
      </c>
      <c r="P608" s="41" t="str">
        <f t="shared" si="212"/>
        <v xml:space="preserve"> </v>
      </c>
      <c r="Q608" s="41" t="str">
        <f>IF(MONTH(G609)-MONTH(G608)&lt;&gt;0,SUBTOTAL(109,$P$14:$P$3665)," ")</f>
        <v xml:space="preserve"> </v>
      </c>
      <c r="R608" s="108">
        <f t="shared" ca="1" si="199"/>
        <v>0</v>
      </c>
      <c r="S608" s="25">
        <f t="shared" ca="1" si="200"/>
        <v>0</v>
      </c>
      <c r="T608" s="108">
        <f t="shared" ca="1" si="201"/>
        <v>0</v>
      </c>
      <c r="U608" s="163">
        <f t="shared" ca="1" si="202"/>
        <v>0</v>
      </c>
      <c r="V608" s="25">
        <f t="shared" ca="1" si="203"/>
        <v>0</v>
      </c>
      <c r="W608" s="25">
        <f t="shared" ca="1" si="204"/>
        <v>0</v>
      </c>
      <c r="X608" s="108">
        <f t="shared" ca="1" si="205"/>
        <v>0</v>
      </c>
      <c r="Y608" s="108">
        <f t="shared" ca="1" si="206"/>
        <v>0</v>
      </c>
      <c r="Z608" s="108">
        <f t="shared" ca="1" si="207"/>
        <v>0</v>
      </c>
      <c r="AA608" s="108">
        <f t="shared" ca="1" si="208"/>
        <v>0</v>
      </c>
      <c r="AB608" s="108">
        <f t="shared" ca="1" si="209"/>
        <v>0</v>
      </c>
      <c r="AC608" s="25">
        <f t="shared" ca="1" si="210"/>
        <v>0</v>
      </c>
    </row>
    <row r="609" spans="1:29" ht="14.1" hidden="1" customHeight="1" thickBot="1" x14ac:dyDescent="0.25">
      <c r="A609" s="3">
        <f t="shared" si="194"/>
        <v>2022</v>
      </c>
      <c r="B609" s="3" t="str">
        <f t="shared" si="211"/>
        <v>08 srpen</v>
      </c>
      <c r="C609" s="4" t="str">
        <f t="shared" si="195"/>
        <v>srpen</v>
      </c>
      <c r="D609" s="10">
        <f t="shared" ca="1" si="196"/>
        <v>0</v>
      </c>
      <c r="E609" s="10" t="str">
        <f t="shared" si="197"/>
        <v>pátek</v>
      </c>
      <c r="F609" s="42" t="str">
        <f ca="1">IF(COUNTIF(List1!$U$4:$AF$16,$G609),"Svátek",TEXT($G609,"dddd"))</f>
        <v>pátek</v>
      </c>
      <c r="G609" s="19">
        <v>44792</v>
      </c>
      <c r="H609" s="49"/>
      <c r="I609" s="50"/>
      <c r="J609" s="49"/>
      <c r="K609" s="50"/>
      <c r="L609" s="21">
        <f t="shared" si="198"/>
        <v>0</v>
      </c>
      <c r="M609" s="22">
        <f t="shared" si="192"/>
        <v>0</v>
      </c>
      <c r="N609" s="98"/>
      <c r="O609" s="101" t="str">
        <f t="shared" ca="1" si="193"/>
        <v/>
      </c>
      <c r="P609" s="41" t="str">
        <f t="shared" si="212"/>
        <v xml:space="preserve"> </v>
      </c>
      <c r="Q609" s="41" t="str">
        <f>IF(MONTH(G610)-MONTH(G609)&lt;&gt;0,SUBTOTAL(109,$P$14:$P$3665)," ")</f>
        <v xml:space="preserve"> </v>
      </c>
      <c r="R609" s="108">
        <f t="shared" ca="1" si="199"/>
        <v>0</v>
      </c>
      <c r="S609" s="25">
        <f t="shared" ca="1" si="200"/>
        <v>0</v>
      </c>
      <c r="T609" s="108">
        <f t="shared" ca="1" si="201"/>
        <v>0</v>
      </c>
      <c r="U609" s="163">
        <f t="shared" ca="1" si="202"/>
        <v>0</v>
      </c>
      <c r="V609" s="25">
        <f t="shared" ca="1" si="203"/>
        <v>0</v>
      </c>
      <c r="W609" s="25">
        <f t="shared" ca="1" si="204"/>
        <v>0</v>
      </c>
      <c r="X609" s="108">
        <f t="shared" ca="1" si="205"/>
        <v>0</v>
      </c>
      <c r="Y609" s="108">
        <f t="shared" ca="1" si="206"/>
        <v>0</v>
      </c>
      <c r="Z609" s="108">
        <f t="shared" ca="1" si="207"/>
        <v>0</v>
      </c>
      <c r="AA609" s="108">
        <f t="shared" ca="1" si="208"/>
        <v>0</v>
      </c>
      <c r="AB609" s="108">
        <f t="shared" ca="1" si="209"/>
        <v>0</v>
      </c>
      <c r="AC609" s="25">
        <f t="shared" ca="1" si="210"/>
        <v>0</v>
      </c>
    </row>
    <row r="610" spans="1:29" ht="14.1" hidden="1" customHeight="1" thickBot="1" x14ac:dyDescent="0.25">
      <c r="A610" s="3">
        <f t="shared" si="194"/>
        <v>2022</v>
      </c>
      <c r="B610" s="3" t="str">
        <f t="shared" si="211"/>
        <v>08 srpen</v>
      </c>
      <c r="C610" s="4" t="str">
        <f t="shared" si="195"/>
        <v>srpen</v>
      </c>
      <c r="D610" s="10">
        <f t="shared" ca="1" si="196"/>
        <v>0</v>
      </c>
      <c r="E610" s="10" t="str">
        <f t="shared" si="197"/>
        <v>sobota</v>
      </c>
      <c r="F610" s="42" t="str">
        <f ca="1">IF(COUNTIF(List1!$U$4:$AF$16,$G610),"Svátek",TEXT($G610,"dddd"))</f>
        <v>sobota</v>
      </c>
      <c r="G610" s="19">
        <v>44793</v>
      </c>
      <c r="H610" s="49"/>
      <c r="I610" s="50"/>
      <c r="J610" s="49"/>
      <c r="K610" s="50"/>
      <c r="L610" s="21">
        <f t="shared" si="198"/>
        <v>0</v>
      </c>
      <c r="M610" s="22">
        <f t="shared" si="192"/>
        <v>0</v>
      </c>
      <c r="N610" s="98"/>
      <c r="O610" s="101" t="str">
        <f t="shared" ca="1" si="193"/>
        <v/>
      </c>
      <c r="P610" s="41" t="str">
        <f t="shared" si="212"/>
        <v xml:space="preserve"> </v>
      </c>
      <c r="Q610" s="41" t="str">
        <f>IF(MONTH(G611)-MONTH(G610)&lt;&gt;0,SUBTOTAL(109,$P$14:$P$3665)," ")</f>
        <v xml:space="preserve"> </v>
      </c>
      <c r="R610" s="108">
        <f t="shared" ca="1" si="199"/>
        <v>0</v>
      </c>
      <c r="S610" s="25">
        <f t="shared" ca="1" si="200"/>
        <v>0</v>
      </c>
      <c r="T610" s="108">
        <f t="shared" ca="1" si="201"/>
        <v>0</v>
      </c>
      <c r="U610" s="163">
        <f t="shared" ca="1" si="202"/>
        <v>0</v>
      </c>
      <c r="V610" s="25">
        <f t="shared" ca="1" si="203"/>
        <v>0</v>
      </c>
      <c r="W610" s="25">
        <f t="shared" ca="1" si="204"/>
        <v>0</v>
      </c>
      <c r="X610" s="108">
        <f t="shared" ca="1" si="205"/>
        <v>0</v>
      </c>
      <c r="Y610" s="108">
        <f t="shared" ca="1" si="206"/>
        <v>0</v>
      </c>
      <c r="Z610" s="108">
        <f t="shared" ca="1" si="207"/>
        <v>0</v>
      </c>
      <c r="AA610" s="108">
        <f t="shared" ca="1" si="208"/>
        <v>0</v>
      </c>
      <c r="AB610" s="108">
        <f t="shared" ca="1" si="209"/>
        <v>0</v>
      </c>
      <c r="AC610" s="25">
        <f t="shared" ca="1" si="210"/>
        <v>0</v>
      </c>
    </row>
    <row r="611" spans="1:29" ht="14.1" hidden="1" customHeight="1" thickBot="1" x14ac:dyDescent="0.25">
      <c r="A611" s="3">
        <f t="shared" si="194"/>
        <v>2022</v>
      </c>
      <c r="B611" s="3" t="str">
        <f t="shared" si="211"/>
        <v>08 srpen</v>
      </c>
      <c r="C611" s="4" t="str">
        <f t="shared" si="195"/>
        <v>srpen</v>
      </c>
      <c r="D611" s="10">
        <f t="shared" ca="1" si="196"/>
        <v>0</v>
      </c>
      <c r="E611" s="10" t="str">
        <f t="shared" si="197"/>
        <v>neděle</v>
      </c>
      <c r="F611" s="42" t="str">
        <f ca="1">IF(COUNTIF(List1!$U$4:$AF$16,$G611),"Svátek",TEXT($G611,"dddd"))</f>
        <v>neděle</v>
      </c>
      <c r="G611" s="19">
        <v>44794</v>
      </c>
      <c r="H611" s="49"/>
      <c r="I611" s="50"/>
      <c r="J611" s="49"/>
      <c r="K611" s="50"/>
      <c r="L611" s="21">
        <f t="shared" si="198"/>
        <v>0</v>
      </c>
      <c r="M611" s="22">
        <f t="shared" si="192"/>
        <v>0</v>
      </c>
      <c r="N611" s="98"/>
      <c r="O611" s="101" t="str">
        <f t="shared" ca="1" si="193"/>
        <v/>
      </c>
      <c r="P611" s="41">
        <f t="shared" si="212"/>
        <v>0</v>
      </c>
      <c r="Q611" s="41" t="str">
        <f>IF(MONTH(G612)-MONTH(G611)&lt;&gt;0,SUBTOTAL(109,$P$14:$P$3665)," ")</f>
        <v xml:space="preserve"> </v>
      </c>
      <c r="R611" s="108">
        <f t="shared" ca="1" si="199"/>
        <v>0</v>
      </c>
      <c r="S611" s="25">
        <f t="shared" ca="1" si="200"/>
        <v>0</v>
      </c>
      <c r="T611" s="108">
        <f t="shared" ca="1" si="201"/>
        <v>0</v>
      </c>
      <c r="U611" s="163">
        <f t="shared" ca="1" si="202"/>
        <v>0</v>
      </c>
      <c r="V611" s="25">
        <f t="shared" ca="1" si="203"/>
        <v>0</v>
      </c>
      <c r="W611" s="25">
        <f t="shared" ca="1" si="204"/>
        <v>0</v>
      </c>
      <c r="X611" s="108">
        <f t="shared" ca="1" si="205"/>
        <v>0</v>
      </c>
      <c r="Y611" s="108">
        <f t="shared" ca="1" si="206"/>
        <v>0</v>
      </c>
      <c r="Z611" s="108">
        <f t="shared" ca="1" si="207"/>
        <v>0</v>
      </c>
      <c r="AA611" s="108">
        <f t="shared" ca="1" si="208"/>
        <v>0</v>
      </c>
      <c r="AB611" s="108">
        <f t="shared" ca="1" si="209"/>
        <v>0</v>
      </c>
      <c r="AC611" s="25">
        <f t="shared" ca="1" si="210"/>
        <v>0</v>
      </c>
    </row>
    <row r="612" spans="1:29" ht="14.1" hidden="1" customHeight="1" thickBot="1" x14ac:dyDescent="0.25">
      <c r="A612" s="3">
        <f t="shared" si="194"/>
        <v>2022</v>
      </c>
      <c r="B612" s="3" t="str">
        <f t="shared" si="211"/>
        <v>08 srpen</v>
      </c>
      <c r="C612" s="4" t="str">
        <f t="shared" si="195"/>
        <v>srpen</v>
      </c>
      <c r="D612" s="10">
        <f t="shared" ca="1" si="196"/>
        <v>0</v>
      </c>
      <c r="E612" s="10" t="str">
        <f t="shared" si="197"/>
        <v>pondělí</v>
      </c>
      <c r="F612" s="42" t="str">
        <f ca="1">IF(COUNTIF(List1!$U$4:$AF$16,$G612),"Svátek",TEXT($G612,"dddd"))</f>
        <v>pondělí</v>
      </c>
      <c r="G612" s="19">
        <v>44795</v>
      </c>
      <c r="H612" s="49"/>
      <c r="I612" s="50"/>
      <c r="J612" s="49"/>
      <c r="K612" s="50"/>
      <c r="L612" s="21">
        <f t="shared" si="198"/>
        <v>0</v>
      </c>
      <c r="M612" s="22">
        <f t="shared" si="192"/>
        <v>0</v>
      </c>
      <c r="N612" s="98"/>
      <c r="O612" s="101" t="str">
        <f t="shared" ca="1" si="193"/>
        <v/>
      </c>
      <c r="P612" s="41" t="str">
        <f t="shared" si="212"/>
        <v xml:space="preserve"> </v>
      </c>
      <c r="Q612" s="41" t="str">
        <f>IF(MONTH(G613)-MONTH(G612)&lt;&gt;0,SUBTOTAL(109,$P$14:$P$3665)," ")</f>
        <v xml:space="preserve"> </v>
      </c>
      <c r="R612" s="108">
        <f t="shared" ca="1" si="199"/>
        <v>0</v>
      </c>
      <c r="S612" s="25">
        <f t="shared" ca="1" si="200"/>
        <v>0</v>
      </c>
      <c r="T612" s="108">
        <f t="shared" ca="1" si="201"/>
        <v>0</v>
      </c>
      <c r="U612" s="163">
        <f t="shared" ca="1" si="202"/>
        <v>0</v>
      </c>
      <c r="V612" s="25">
        <f t="shared" ca="1" si="203"/>
        <v>0</v>
      </c>
      <c r="W612" s="25">
        <f t="shared" ca="1" si="204"/>
        <v>0</v>
      </c>
      <c r="X612" s="108">
        <f t="shared" ca="1" si="205"/>
        <v>0</v>
      </c>
      <c r="Y612" s="108">
        <f t="shared" ca="1" si="206"/>
        <v>0</v>
      </c>
      <c r="Z612" s="108">
        <f t="shared" ca="1" si="207"/>
        <v>0</v>
      </c>
      <c r="AA612" s="108">
        <f t="shared" ca="1" si="208"/>
        <v>0</v>
      </c>
      <c r="AB612" s="108">
        <f t="shared" ca="1" si="209"/>
        <v>0</v>
      </c>
      <c r="AC612" s="25">
        <f t="shared" ca="1" si="210"/>
        <v>0</v>
      </c>
    </row>
    <row r="613" spans="1:29" ht="14.1" hidden="1" customHeight="1" thickBot="1" x14ac:dyDescent="0.25">
      <c r="A613" s="3">
        <f t="shared" si="194"/>
        <v>2022</v>
      </c>
      <c r="B613" s="3" t="str">
        <f t="shared" si="211"/>
        <v>08 srpen</v>
      </c>
      <c r="C613" s="4" t="str">
        <f t="shared" si="195"/>
        <v>srpen</v>
      </c>
      <c r="D613" s="10">
        <f t="shared" ca="1" si="196"/>
        <v>0</v>
      </c>
      <c r="E613" s="10" t="str">
        <f t="shared" si="197"/>
        <v>úterý</v>
      </c>
      <c r="F613" s="42" t="str">
        <f ca="1">IF(COUNTIF(List1!$U$4:$AF$16,$G613),"Svátek",TEXT($G613,"dddd"))</f>
        <v>úterý</v>
      </c>
      <c r="G613" s="19">
        <v>44796</v>
      </c>
      <c r="H613" s="49"/>
      <c r="I613" s="50"/>
      <c r="J613" s="49"/>
      <c r="K613" s="50"/>
      <c r="L613" s="21">
        <f t="shared" si="198"/>
        <v>0</v>
      </c>
      <c r="M613" s="22">
        <f t="shared" si="192"/>
        <v>0</v>
      </c>
      <c r="N613" s="98"/>
      <c r="O613" s="101" t="str">
        <f t="shared" ca="1" si="193"/>
        <v/>
      </c>
      <c r="P613" s="41" t="str">
        <f t="shared" si="212"/>
        <v xml:space="preserve"> </v>
      </c>
      <c r="Q613" s="41" t="str">
        <f>IF(MONTH(G614)-MONTH(G613)&lt;&gt;0,SUBTOTAL(109,$P$14:$P$3665)," ")</f>
        <v xml:space="preserve"> </v>
      </c>
      <c r="R613" s="108">
        <f t="shared" ca="1" si="199"/>
        <v>0</v>
      </c>
      <c r="S613" s="25">
        <f t="shared" ca="1" si="200"/>
        <v>0</v>
      </c>
      <c r="T613" s="108">
        <f t="shared" ca="1" si="201"/>
        <v>0</v>
      </c>
      <c r="U613" s="163">
        <f t="shared" ca="1" si="202"/>
        <v>0</v>
      </c>
      <c r="V613" s="25">
        <f t="shared" ca="1" si="203"/>
        <v>0</v>
      </c>
      <c r="W613" s="25">
        <f t="shared" ca="1" si="204"/>
        <v>0</v>
      </c>
      <c r="X613" s="108">
        <f t="shared" ca="1" si="205"/>
        <v>0</v>
      </c>
      <c r="Y613" s="108">
        <f t="shared" ca="1" si="206"/>
        <v>0</v>
      </c>
      <c r="Z613" s="108">
        <f t="shared" ca="1" si="207"/>
        <v>0</v>
      </c>
      <c r="AA613" s="108">
        <f t="shared" ca="1" si="208"/>
        <v>0</v>
      </c>
      <c r="AB613" s="108">
        <f t="shared" ca="1" si="209"/>
        <v>0</v>
      </c>
      <c r="AC613" s="25">
        <f t="shared" ca="1" si="210"/>
        <v>0</v>
      </c>
    </row>
    <row r="614" spans="1:29" ht="14.1" hidden="1" customHeight="1" thickBot="1" x14ac:dyDescent="0.25">
      <c r="A614" s="3">
        <f t="shared" si="194"/>
        <v>2022</v>
      </c>
      <c r="B614" s="3" t="str">
        <f t="shared" si="211"/>
        <v>08 srpen</v>
      </c>
      <c r="C614" s="4" t="str">
        <f t="shared" si="195"/>
        <v>srpen</v>
      </c>
      <c r="D614" s="10">
        <f t="shared" ca="1" si="196"/>
        <v>0</v>
      </c>
      <c r="E614" s="10" t="str">
        <f t="shared" si="197"/>
        <v>středa</v>
      </c>
      <c r="F614" s="42" t="str">
        <f ca="1">IF(COUNTIF(List1!$U$4:$AF$16,$G614),"Svátek",TEXT($G614,"dddd"))</f>
        <v>středa</v>
      </c>
      <c r="G614" s="19">
        <v>44797</v>
      </c>
      <c r="H614" s="49"/>
      <c r="I614" s="50"/>
      <c r="J614" s="49"/>
      <c r="K614" s="50"/>
      <c r="L614" s="21">
        <f t="shared" si="198"/>
        <v>0</v>
      </c>
      <c r="M614" s="22">
        <f t="shared" ref="M614:M677" si="213">(I614-H614)-(K614-J614)</f>
        <v>0</v>
      </c>
      <c r="N614" s="98"/>
      <c r="O614" s="101" t="str">
        <f t="shared" ref="O614:O677" ca="1" si="214">IF(F614="Svátek","Svátek","")</f>
        <v/>
      </c>
      <c r="P614" s="41" t="str">
        <f t="shared" si="212"/>
        <v xml:space="preserve"> </v>
      </c>
      <c r="Q614" s="41" t="str">
        <f>IF(MONTH(G615)-MONTH(G614)&lt;&gt;0,SUBTOTAL(109,$P$14:$P$3665)," ")</f>
        <v xml:space="preserve"> </v>
      </c>
      <c r="R614" s="108">
        <f t="shared" ca="1" si="199"/>
        <v>0</v>
      </c>
      <c r="S614" s="25">
        <f t="shared" ca="1" si="200"/>
        <v>0</v>
      </c>
      <c r="T614" s="108">
        <f t="shared" ca="1" si="201"/>
        <v>0</v>
      </c>
      <c r="U614" s="163">
        <f t="shared" ca="1" si="202"/>
        <v>0</v>
      </c>
      <c r="V614" s="25">
        <f t="shared" ca="1" si="203"/>
        <v>0</v>
      </c>
      <c r="W614" s="25">
        <f t="shared" ca="1" si="204"/>
        <v>0</v>
      </c>
      <c r="X614" s="108">
        <f t="shared" ca="1" si="205"/>
        <v>0</v>
      </c>
      <c r="Y614" s="108">
        <f t="shared" ca="1" si="206"/>
        <v>0</v>
      </c>
      <c r="Z614" s="108">
        <f t="shared" ca="1" si="207"/>
        <v>0</v>
      </c>
      <c r="AA614" s="108">
        <f t="shared" ca="1" si="208"/>
        <v>0</v>
      </c>
      <c r="AB614" s="108">
        <f t="shared" ca="1" si="209"/>
        <v>0</v>
      </c>
      <c r="AC614" s="25">
        <f t="shared" ca="1" si="210"/>
        <v>0</v>
      </c>
    </row>
    <row r="615" spans="1:29" ht="14.1" hidden="1" customHeight="1" thickBot="1" x14ac:dyDescent="0.25">
      <c r="A615" s="3">
        <f t="shared" ref="A615:A678" si="215">YEAR(G615)</f>
        <v>2022</v>
      </c>
      <c r="B615" s="3" t="str">
        <f t="shared" si="211"/>
        <v>08 srpen</v>
      </c>
      <c r="C615" s="4" t="str">
        <f t="shared" ref="C615:C678" si="216">TEXT(G615,"mmmm")</f>
        <v>srpen</v>
      </c>
      <c r="D615" s="10">
        <f t="shared" ref="D615:D678" ca="1" si="217">IF(F615="Svátek",1,0)</f>
        <v>0</v>
      </c>
      <c r="E615" s="10" t="str">
        <f t="shared" ref="E615:E678" si="218">TEXT($G615,"dddd")</f>
        <v>čtvrtek</v>
      </c>
      <c r="F615" s="42" t="str">
        <f ca="1">IF(COUNTIF(List1!$U$4:$AF$16,$G615),"Svátek",TEXT($G615,"dddd"))</f>
        <v>čtvrtek</v>
      </c>
      <c r="G615" s="19">
        <v>44798</v>
      </c>
      <c r="H615" s="49"/>
      <c r="I615" s="50"/>
      <c r="J615" s="49"/>
      <c r="K615" s="50"/>
      <c r="L615" s="21">
        <f t="shared" ref="L615:L678" si="219">(I615-H615)-(K615-J615)</f>
        <v>0</v>
      </c>
      <c r="M615" s="22">
        <f t="shared" si="213"/>
        <v>0</v>
      </c>
      <c r="N615" s="98"/>
      <c r="O615" s="101" t="str">
        <f t="shared" ca="1" si="214"/>
        <v/>
      </c>
      <c r="P615" s="41" t="str">
        <f t="shared" si="212"/>
        <v xml:space="preserve"> </v>
      </c>
      <c r="Q615" s="41" t="str">
        <f>IF(MONTH(G616)-MONTH(G615)&lt;&gt;0,SUBTOTAL(109,$P$14:$P$3665)," ")</f>
        <v xml:space="preserve"> </v>
      </c>
      <c r="R615" s="108">
        <f t="shared" ref="R615:R678" ca="1" si="220">IF(AND(IF(O615="PC",1,0),OR((E615="pondělí"),E615="úterý",E615="středa",E615="čtvrtek",E615="pátek")),IF($R$3-L615&gt;0,$R$3-L615,0),0)</f>
        <v>0</v>
      </c>
      <c r="S615" s="25">
        <f t="shared" ref="S615:S678" ca="1" si="221">IF(AND(IF(F615="Svátek",1,0),OR(E615="pondělí",E615="úterý",E615="středa",E615="čtvrtek",E615="pátek"),IF(OR(O615="SC",O615="ŘD",O615="NV",O615="N",O615="OČR",O615="P",O615="O"),FALSE,TRUE)),1,0)</f>
        <v>0</v>
      </c>
      <c r="T615" s="108">
        <f t="shared" ref="T615:T678" ca="1" si="222">IF(AND(IF(O615="PMP",1,0),OR((E615="pondělí"),E615="úterý",E615="středa",E615="čtvrtek",E615="pátek")),IF($R$3-L615&gt;0,$R$3-L615,0),0)</f>
        <v>0</v>
      </c>
      <c r="U615" s="163">
        <f t="shared" ref="U615:U678" ca="1" si="223">IF(AND(IF(O615="1/2D",1,0),OR((E615="pondělí"),E615="úterý",E615="středa",E615="čtvrtek",E615="pátek")),1,0)</f>
        <v>0</v>
      </c>
      <c r="V615" s="25">
        <f t="shared" ref="V615:V678" ca="1" si="224">IF(AND(IF(O615="D",1,0),OR((E615="pondělí"),E615="úterý",E615="středa",E615="čtvrtek",E615="pátek")),1,0)</f>
        <v>0</v>
      </c>
      <c r="W615" s="25">
        <f t="shared" ref="W615:W678" ca="1" si="225">IF(AND(IF(O615="PN",1,0),OR((E615="pondělí"),E615="úterý",E615="středa",E615="čtvrtek",E615="pátek")),1,0)</f>
        <v>0</v>
      </c>
      <c r="X615" s="108">
        <f t="shared" ref="X615:X678" ca="1" si="226">IF(AND(IF(O615="NV",1,0),OR((E615="pondělí"),E615="úterý",E615="středa",E615="čtvrtek",E615="pátek")),IF($R$3-L615&gt;0,$R$3-L615,0),0)</f>
        <v>0</v>
      </c>
      <c r="Y615" s="108">
        <f t="shared" ref="Y615:Y678" ca="1" si="227">IF(AND(IF(O615="OČR",1,0),OR((E615="pondělí"),E615="úterý",E615="středa",E615="čtvrtek",E615="pátek")),IF($R$3-L615&gt;0,$R$3-L615,0),0)</f>
        <v>0</v>
      </c>
      <c r="Z615" s="108">
        <f t="shared" ref="Z615:Z678" ca="1" si="228">IF(AND(IF(O615="P",1,0),OR((E615="pondělí"),E615="úterý",E615="středa",E615="čtvrtek",E615="pátek")),IF($R$3-L615&gt;0,$R$3-L615,0),0)</f>
        <v>0</v>
      </c>
      <c r="AA615" s="108">
        <f t="shared" ref="AA615:AA678" ca="1" si="229">IF(AND(IF(O615="O",1,0),OR((E615="pondělí"),E615="úterý",E615="středa",E615="čtvrtek",E615="pátek")),IF($R$3-L615&gt;0,$R$3-L615,0),0)</f>
        <v>0</v>
      </c>
      <c r="AB615" s="108">
        <f t="shared" ref="AB615:AB678" ca="1" si="230">IF(AND(IF(O615="PZ",1,0),OR((E615="pondělí"),E615="úterý",E615="středa",E615="čtvrtek",E615="pátek")),IF($R$3-L615&gt;0,$R$3-L615,0),0)</f>
        <v>0</v>
      </c>
      <c r="AC615" s="25">
        <f t="shared" ref="AC615:AC678" ca="1" si="231">IF(AND(IF(F615="Svátek",1,0),OR(E615="pondělí",E615="úterý",E615="středa",E615="čtvrtek",E615="pátek")),1,0)</f>
        <v>0</v>
      </c>
    </row>
    <row r="616" spans="1:29" ht="14.1" hidden="1" customHeight="1" thickBot="1" x14ac:dyDescent="0.25">
      <c r="A616" s="3">
        <f t="shared" si="215"/>
        <v>2022</v>
      </c>
      <c r="B616" s="3" t="str">
        <f t="shared" ref="B616:B679" si="232">IF(C616="leden","01 leden",IF(C616="únor","02 únor",IF(C616="březen","03 březen",IF(C616="duben","04 duben",IF(C616="květen","05 květen",IF(C616="červen","06 červen",IF(C616="červenec","07 červenec",IF(C616="srpen","08 srpen",IF(C616="září","09 září",IF(C616="říjen","10 říjen",IF(C616="listopad","11 listopad",IF(C616="prosinec","12 prosinec",0))))))))))))</f>
        <v>08 srpen</v>
      </c>
      <c r="C616" s="4" t="str">
        <f t="shared" si="216"/>
        <v>srpen</v>
      </c>
      <c r="D616" s="10">
        <f t="shared" ca="1" si="217"/>
        <v>0</v>
      </c>
      <c r="E616" s="10" t="str">
        <f t="shared" si="218"/>
        <v>pátek</v>
      </c>
      <c r="F616" s="42" t="str">
        <f ca="1">IF(COUNTIF(List1!$U$4:$AF$16,$G616),"Svátek",TEXT($G616,"dddd"))</f>
        <v>pátek</v>
      </c>
      <c r="G616" s="19">
        <v>44799</v>
      </c>
      <c r="H616" s="49"/>
      <c r="I616" s="50"/>
      <c r="J616" s="49"/>
      <c r="K616" s="50"/>
      <c r="L616" s="21">
        <f t="shared" si="219"/>
        <v>0</v>
      </c>
      <c r="M616" s="22">
        <f t="shared" si="213"/>
        <v>0</v>
      </c>
      <c r="N616" s="98"/>
      <c r="O616" s="101" t="str">
        <f t="shared" ca="1" si="214"/>
        <v/>
      </c>
      <c r="P616" s="41" t="str">
        <f t="shared" si="212"/>
        <v xml:space="preserve"> </v>
      </c>
      <c r="Q616" s="41" t="str">
        <f>IF(MONTH(G617)-MONTH(G616)&lt;&gt;0,SUBTOTAL(109,$P$14:$P$3665)," ")</f>
        <v xml:space="preserve"> </v>
      </c>
      <c r="R616" s="108">
        <f t="shared" ca="1" si="220"/>
        <v>0</v>
      </c>
      <c r="S616" s="25">
        <f t="shared" ca="1" si="221"/>
        <v>0</v>
      </c>
      <c r="T616" s="108">
        <f t="shared" ca="1" si="222"/>
        <v>0</v>
      </c>
      <c r="U616" s="163">
        <f t="shared" ca="1" si="223"/>
        <v>0</v>
      </c>
      <c r="V616" s="25">
        <f t="shared" ca="1" si="224"/>
        <v>0</v>
      </c>
      <c r="W616" s="25">
        <f t="shared" ca="1" si="225"/>
        <v>0</v>
      </c>
      <c r="X616" s="108">
        <f t="shared" ca="1" si="226"/>
        <v>0</v>
      </c>
      <c r="Y616" s="108">
        <f t="shared" ca="1" si="227"/>
        <v>0</v>
      </c>
      <c r="Z616" s="108">
        <f t="shared" ca="1" si="228"/>
        <v>0</v>
      </c>
      <c r="AA616" s="108">
        <f t="shared" ca="1" si="229"/>
        <v>0</v>
      </c>
      <c r="AB616" s="108">
        <f t="shared" ca="1" si="230"/>
        <v>0</v>
      </c>
      <c r="AC616" s="25">
        <f t="shared" ca="1" si="231"/>
        <v>0</v>
      </c>
    </row>
    <row r="617" spans="1:29" ht="14.1" hidden="1" customHeight="1" thickBot="1" x14ac:dyDescent="0.25">
      <c r="A617" s="3">
        <f t="shared" si="215"/>
        <v>2022</v>
      </c>
      <c r="B617" s="3" t="str">
        <f t="shared" si="232"/>
        <v>08 srpen</v>
      </c>
      <c r="C617" s="4" t="str">
        <f t="shared" si="216"/>
        <v>srpen</v>
      </c>
      <c r="D617" s="10">
        <f t="shared" ca="1" si="217"/>
        <v>0</v>
      </c>
      <c r="E617" s="10" t="str">
        <f t="shared" si="218"/>
        <v>sobota</v>
      </c>
      <c r="F617" s="42" t="str">
        <f ca="1">IF(COUNTIF(List1!$U$4:$AF$16,$G617),"Svátek",TEXT($G617,"dddd"))</f>
        <v>sobota</v>
      </c>
      <c r="G617" s="19">
        <v>44800</v>
      </c>
      <c r="H617" s="49"/>
      <c r="I617" s="50"/>
      <c r="J617" s="49"/>
      <c r="K617" s="50"/>
      <c r="L617" s="21">
        <f t="shared" si="219"/>
        <v>0</v>
      </c>
      <c r="M617" s="22">
        <f t="shared" si="213"/>
        <v>0</v>
      </c>
      <c r="N617" s="98"/>
      <c r="O617" s="101" t="str">
        <f t="shared" ca="1" si="214"/>
        <v/>
      </c>
      <c r="P617" s="41" t="str">
        <f t="shared" si="212"/>
        <v xml:space="preserve"> </v>
      </c>
      <c r="Q617" s="41" t="str">
        <f>IF(MONTH(G618)-MONTH(G617)&lt;&gt;0,SUBTOTAL(109,$P$14:$P$3665)," ")</f>
        <v xml:space="preserve"> </v>
      </c>
      <c r="R617" s="108">
        <f t="shared" ca="1" si="220"/>
        <v>0</v>
      </c>
      <c r="S617" s="25">
        <f t="shared" ca="1" si="221"/>
        <v>0</v>
      </c>
      <c r="T617" s="108">
        <f t="shared" ca="1" si="222"/>
        <v>0</v>
      </c>
      <c r="U617" s="163">
        <f t="shared" ca="1" si="223"/>
        <v>0</v>
      </c>
      <c r="V617" s="25">
        <f t="shared" ca="1" si="224"/>
        <v>0</v>
      </c>
      <c r="W617" s="25">
        <f t="shared" ca="1" si="225"/>
        <v>0</v>
      </c>
      <c r="X617" s="108">
        <f t="shared" ca="1" si="226"/>
        <v>0</v>
      </c>
      <c r="Y617" s="108">
        <f t="shared" ca="1" si="227"/>
        <v>0</v>
      </c>
      <c r="Z617" s="108">
        <f t="shared" ca="1" si="228"/>
        <v>0</v>
      </c>
      <c r="AA617" s="108">
        <f t="shared" ca="1" si="229"/>
        <v>0</v>
      </c>
      <c r="AB617" s="108">
        <f t="shared" ca="1" si="230"/>
        <v>0</v>
      </c>
      <c r="AC617" s="25">
        <f t="shared" ca="1" si="231"/>
        <v>0</v>
      </c>
    </row>
    <row r="618" spans="1:29" ht="14.1" hidden="1" customHeight="1" thickBot="1" x14ac:dyDescent="0.25">
      <c r="A618" s="3">
        <f t="shared" si="215"/>
        <v>2022</v>
      </c>
      <c r="B618" s="3" t="str">
        <f t="shared" si="232"/>
        <v>08 srpen</v>
      </c>
      <c r="C618" s="4" t="str">
        <f t="shared" si="216"/>
        <v>srpen</v>
      </c>
      <c r="D618" s="10">
        <f t="shared" ca="1" si="217"/>
        <v>0</v>
      </c>
      <c r="E618" s="10" t="str">
        <f t="shared" si="218"/>
        <v>neděle</v>
      </c>
      <c r="F618" s="42" t="str">
        <f ca="1">IF(COUNTIF(List1!$U$4:$AF$16,$G618),"Svátek",TEXT($G618,"dddd"))</f>
        <v>neděle</v>
      </c>
      <c r="G618" s="19">
        <v>44801</v>
      </c>
      <c r="H618" s="49"/>
      <c r="I618" s="50"/>
      <c r="J618" s="49"/>
      <c r="K618" s="50"/>
      <c r="L618" s="21">
        <f t="shared" si="219"/>
        <v>0</v>
      </c>
      <c r="M618" s="22">
        <f t="shared" si="213"/>
        <v>0</v>
      </c>
      <c r="N618" s="98"/>
      <c r="O618" s="101" t="str">
        <f t="shared" ca="1" si="214"/>
        <v/>
      </c>
      <c r="P618" s="41">
        <f t="shared" si="212"/>
        <v>0</v>
      </c>
      <c r="Q618" s="41" t="str">
        <f>IF(MONTH(G619)-MONTH(G618)&lt;&gt;0,SUBTOTAL(109,$P$14:$P$3665)," ")</f>
        <v xml:space="preserve"> </v>
      </c>
      <c r="R618" s="108">
        <f t="shared" ca="1" si="220"/>
        <v>0</v>
      </c>
      <c r="S618" s="25">
        <f t="shared" ca="1" si="221"/>
        <v>0</v>
      </c>
      <c r="T618" s="108">
        <f t="shared" ca="1" si="222"/>
        <v>0</v>
      </c>
      <c r="U618" s="163">
        <f t="shared" ca="1" si="223"/>
        <v>0</v>
      </c>
      <c r="V618" s="25">
        <f t="shared" ca="1" si="224"/>
        <v>0</v>
      </c>
      <c r="W618" s="25">
        <f t="shared" ca="1" si="225"/>
        <v>0</v>
      </c>
      <c r="X618" s="108">
        <f t="shared" ca="1" si="226"/>
        <v>0</v>
      </c>
      <c r="Y618" s="108">
        <f t="shared" ca="1" si="227"/>
        <v>0</v>
      </c>
      <c r="Z618" s="108">
        <f t="shared" ca="1" si="228"/>
        <v>0</v>
      </c>
      <c r="AA618" s="108">
        <f t="shared" ca="1" si="229"/>
        <v>0</v>
      </c>
      <c r="AB618" s="108">
        <f t="shared" ca="1" si="230"/>
        <v>0</v>
      </c>
      <c r="AC618" s="25">
        <f t="shared" ca="1" si="231"/>
        <v>0</v>
      </c>
    </row>
    <row r="619" spans="1:29" ht="14.1" hidden="1" customHeight="1" thickBot="1" x14ac:dyDescent="0.25">
      <c r="A619" s="3">
        <f t="shared" si="215"/>
        <v>2022</v>
      </c>
      <c r="B619" s="3" t="str">
        <f t="shared" si="232"/>
        <v>08 srpen</v>
      </c>
      <c r="C619" s="4" t="str">
        <f t="shared" si="216"/>
        <v>srpen</v>
      </c>
      <c r="D619" s="10">
        <f t="shared" ca="1" si="217"/>
        <v>0</v>
      </c>
      <c r="E619" s="10" t="str">
        <f t="shared" si="218"/>
        <v>pondělí</v>
      </c>
      <c r="F619" s="42" t="str">
        <f ca="1">IF(COUNTIF(List1!$U$4:$AF$16,$G619),"Svátek",TEXT($G619,"dddd"))</f>
        <v>pondělí</v>
      </c>
      <c r="G619" s="19">
        <v>44802</v>
      </c>
      <c r="H619" s="49"/>
      <c r="I619" s="50"/>
      <c r="J619" s="49"/>
      <c r="K619" s="50"/>
      <c r="L619" s="21">
        <f t="shared" si="219"/>
        <v>0</v>
      </c>
      <c r="M619" s="22">
        <f t="shared" si="213"/>
        <v>0</v>
      </c>
      <c r="N619" s="98"/>
      <c r="O619" s="101" t="str">
        <f t="shared" ca="1" si="214"/>
        <v/>
      </c>
      <c r="P619" s="41" t="str">
        <f t="shared" si="212"/>
        <v xml:space="preserve"> </v>
      </c>
      <c r="Q619" s="41" t="str">
        <f>IF(MONTH(G620)-MONTH(G619)&lt;&gt;0,SUBTOTAL(109,$P$14:$P$3665)," ")</f>
        <v xml:space="preserve"> </v>
      </c>
      <c r="R619" s="108">
        <f t="shared" ca="1" si="220"/>
        <v>0</v>
      </c>
      <c r="S619" s="25">
        <f t="shared" ca="1" si="221"/>
        <v>0</v>
      </c>
      <c r="T619" s="108">
        <f t="shared" ca="1" si="222"/>
        <v>0</v>
      </c>
      <c r="U619" s="163">
        <f t="shared" ca="1" si="223"/>
        <v>0</v>
      </c>
      <c r="V619" s="25">
        <f t="shared" ca="1" si="224"/>
        <v>0</v>
      </c>
      <c r="W619" s="25">
        <f t="shared" ca="1" si="225"/>
        <v>0</v>
      </c>
      <c r="X619" s="108">
        <f t="shared" ca="1" si="226"/>
        <v>0</v>
      </c>
      <c r="Y619" s="108">
        <f t="shared" ca="1" si="227"/>
        <v>0</v>
      </c>
      <c r="Z619" s="108">
        <f t="shared" ca="1" si="228"/>
        <v>0</v>
      </c>
      <c r="AA619" s="108">
        <f t="shared" ca="1" si="229"/>
        <v>0</v>
      </c>
      <c r="AB619" s="108">
        <f t="shared" ca="1" si="230"/>
        <v>0</v>
      </c>
      <c r="AC619" s="25">
        <f t="shared" ca="1" si="231"/>
        <v>0</v>
      </c>
    </row>
    <row r="620" spans="1:29" ht="14.1" hidden="1" customHeight="1" thickBot="1" x14ac:dyDescent="0.25">
      <c r="A620" s="3">
        <f t="shared" si="215"/>
        <v>2022</v>
      </c>
      <c r="B620" s="3" t="str">
        <f t="shared" si="232"/>
        <v>08 srpen</v>
      </c>
      <c r="C620" s="4" t="str">
        <f t="shared" si="216"/>
        <v>srpen</v>
      </c>
      <c r="D620" s="10">
        <f t="shared" ca="1" si="217"/>
        <v>0</v>
      </c>
      <c r="E620" s="10" t="str">
        <f t="shared" si="218"/>
        <v>úterý</v>
      </c>
      <c r="F620" s="42" t="str">
        <f ca="1">IF(COUNTIF(List1!$U$4:$AF$16,$G620),"Svátek",TEXT($G620,"dddd"))</f>
        <v>úterý</v>
      </c>
      <c r="G620" s="19">
        <v>44803</v>
      </c>
      <c r="H620" s="49"/>
      <c r="I620" s="50"/>
      <c r="J620" s="49"/>
      <c r="K620" s="50"/>
      <c r="L620" s="21">
        <f t="shared" si="219"/>
        <v>0</v>
      </c>
      <c r="M620" s="22">
        <f t="shared" si="213"/>
        <v>0</v>
      </c>
      <c r="N620" s="98"/>
      <c r="O620" s="101" t="str">
        <f t="shared" ca="1" si="214"/>
        <v/>
      </c>
      <c r="P620" s="41" t="str">
        <f t="shared" si="212"/>
        <v xml:space="preserve"> </v>
      </c>
      <c r="Q620" s="41" t="str">
        <f>IF(MONTH(G621)-MONTH(G620)&lt;&gt;0,SUBTOTAL(109,$P$14:$P$3665)," ")</f>
        <v xml:space="preserve"> </v>
      </c>
      <c r="R620" s="108">
        <f t="shared" ca="1" si="220"/>
        <v>0</v>
      </c>
      <c r="S620" s="25">
        <f t="shared" ca="1" si="221"/>
        <v>0</v>
      </c>
      <c r="T620" s="108">
        <f t="shared" ca="1" si="222"/>
        <v>0</v>
      </c>
      <c r="U620" s="163">
        <f t="shared" ca="1" si="223"/>
        <v>0</v>
      </c>
      <c r="V620" s="25">
        <f t="shared" ca="1" si="224"/>
        <v>0</v>
      </c>
      <c r="W620" s="25">
        <f t="shared" ca="1" si="225"/>
        <v>0</v>
      </c>
      <c r="X620" s="108">
        <f t="shared" ca="1" si="226"/>
        <v>0</v>
      </c>
      <c r="Y620" s="108">
        <f t="shared" ca="1" si="227"/>
        <v>0</v>
      </c>
      <c r="Z620" s="108">
        <f t="shared" ca="1" si="228"/>
        <v>0</v>
      </c>
      <c r="AA620" s="108">
        <f t="shared" ca="1" si="229"/>
        <v>0</v>
      </c>
      <c r="AB620" s="108">
        <f t="shared" ca="1" si="230"/>
        <v>0</v>
      </c>
      <c r="AC620" s="25">
        <f t="shared" ca="1" si="231"/>
        <v>0</v>
      </c>
    </row>
    <row r="621" spans="1:29" ht="14.1" hidden="1" customHeight="1" thickBot="1" x14ac:dyDescent="0.25">
      <c r="A621" s="3">
        <f t="shared" si="215"/>
        <v>2022</v>
      </c>
      <c r="B621" s="3" t="str">
        <f t="shared" si="232"/>
        <v>08 srpen</v>
      </c>
      <c r="C621" s="4" t="str">
        <f t="shared" si="216"/>
        <v>srpen</v>
      </c>
      <c r="D621" s="10">
        <f t="shared" ca="1" si="217"/>
        <v>0</v>
      </c>
      <c r="E621" s="10" t="str">
        <f t="shared" si="218"/>
        <v>středa</v>
      </c>
      <c r="F621" s="42" t="str">
        <f ca="1">IF(COUNTIF(List1!$U$4:$AF$16,$G621),"Svátek",TEXT($G621,"dddd"))</f>
        <v>středa</v>
      </c>
      <c r="G621" s="19">
        <v>44804</v>
      </c>
      <c r="H621" s="49"/>
      <c r="I621" s="50"/>
      <c r="J621" s="49"/>
      <c r="K621" s="50"/>
      <c r="L621" s="21">
        <f t="shared" si="219"/>
        <v>0</v>
      </c>
      <c r="M621" s="22">
        <f t="shared" si="213"/>
        <v>0</v>
      </c>
      <c r="N621" s="98"/>
      <c r="O621" s="101" t="str">
        <f t="shared" ca="1" si="214"/>
        <v/>
      </c>
      <c r="P621" s="41">
        <f t="shared" si="212"/>
        <v>0</v>
      </c>
      <c r="Q621" s="41">
        <f>IF(MONTH(G622)-MONTH(G621)&lt;&gt;0,SUBTOTAL(109,$P$14:$P$3665)," ")</f>
        <v>0</v>
      </c>
      <c r="R621" s="108">
        <f t="shared" ca="1" si="220"/>
        <v>0</v>
      </c>
      <c r="S621" s="25">
        <f t="shared" ca="1" si="221"/>
        <v>0</v>
      </c>
      <c r="T621" s="108">
        <f t="shared" ca="1" si="222"/>
        <v>0</v>
      </c>
      <c r="U621" s="163">
        <f t="shared" ca="1" si="223"/>
        <v>0</v>
      </c>
      <c r="V621" s="25">
        <f t="shared" ca="1" si="224"/>
        <v>0</v>
      </c>
      <c r="W621" s="25">
        <f t="shared" ca="1" si="225"/>
        <v>0</v>
      </c>
      <c r="X621" s="108">
        <f t="shared" ca="1" si="226"/>
        <v>0</v>
      </c>
      <c r="Y621" s="108">
        <f t="shared" ca="1" si="227"/>
        <v>0</v>
      </c>
      <c r="Z621" s="108">
        <f t="shared" ca="1" si="228"/>
        <v>0</v>
      </c>
      <c r="AA621" s="108">
        <f t="shared" ca="1" si="229"/>
        <v>0</v>
      </c>
      <c r="AB621" s="108">
        <f t="shared" ca="1" si="230"/>
        <v>0</v>
      </c>
      <c r="AC621" s="25">
        <f t="shared" ca="1" si="231"/>
        <v>0</v>
      </c>
    </row>
    <row r="622" spans="1:29" ht="14.1" hidden="1" customHeight="1" thickBot="1" x14ac:dyDescent="0.25">
      <c r="A622" s="3">
        <f t="shared" si="215"/>
        <v>2022</v>
      </c>
      <c r="B622" s="3" t="str">
        <f t="shared" si="232"/>
        <v>09 září</v>
      </c>
      <c r="C622" s="4" t="str">
        <f t="shared" si="216"/>
        <v>září</v>
      </c>
      <c r="D622" s="10">
        <f t="shared" ca="1" si="217"/>
        <v>0</v>
      </c>
      <c r="E622" s="10" t="str">
        <f t="shared" si="218"/>
        <v>čtvrtek</v>
      </c>
      <c r="F622" s="42" t="str">
        <f ca="1">IF(COUNTIF(List1!$U$4:$AF$16,$G622),"Svátek",TEXT($G622,"dddd"))</f>
        <v>čtvrtek</v>
      </c>
      <c r="G622" s="19">
        <v>44805</v>
      </c>
      <c r="H622" s="49"/>
      <c r="I622" s="50"/>
      <c r="J622" s="49"/>
      <c r="K622" s="50"/>
      <c r="L622" s="21">
        <f t="shared" si="219"/>
        <v>0</v>
      </c>
      <c r="M622" s="22">
        <f t="shared" si="213"/>
        <v>0</v>
      </c>
      <c r="N622" s="98"/>
      <c r="O622" s="101" t="str">
        <f t="shared" ca="1" si="214"/>
        <v/>
      </c>
      <c r="P622" s="41" t="str">
        <f t="shared" si="212"/>
        <v xml:space="preserve"> </v>
      </c>
      <c r="Q622" s="41" t="str">
        <f>IF(MONTH(G623)-MONTH(G622)&lt;&gt;0,SUBTOTAL(109,$P$14:$P$3665)," ")</f>
        <v xml:space="preserve"> </v>
      </c>
      <c r="R622" s="108">
        <f t="shared" ca="1" si="220"/>
        <v>0</v>
      </c>
      <c r="S622" s="25">
        <f t="shared" ca="1" si="221"/>
        <v>0</v>
      </c>
      <c r="T622" s="108">
        <f t="shared" ca="1" si="222"/>
        <v>0</v>
      </c>
      <c r="U622" s="163">
        <f t="shared" ca="1" si="223"/>
        <v>0</v>
      </c>
      <c r="V622" s="25">
        <f t="shared" ca="1" si="224"/>
        <v>0</v>
      </c>
      <c r="W622" s="25">
        <f t="shared" ca="1" si="225"/>
        <v>0</v>
      </c>
      <c r="X622" s="108">
        <f t="shared" ca="1" si="226"/>
        <v>0</v>
      </c>
      <c r="Y622" s="108">
        <f t="shared" ca="1" si="227"/>
        <v>0</v>
      </c>
      <c r="Z622" s="108">
        <f t="shared" ca="1" si="228"/>
        <v>0</v>
      </c>
      <c r="AA622" s="108">
        <f t="shared" ca="1" si="229"/>
        <v>0</v>
      </c>
      <c r="AB622" s="108">
        <f t="shared" ca="1" si="230"/>
        <v>0</v>
      </c>
      <c r="AC622" s="25">
        <f t="shared" ca="1" si="231"/>
        <v>0</v>
      </c>
    </row>
    <row r="623" spans="1:29" ht="14.1" hidden="1" customHeight="1" thickBot="1" x14ac:dyDescent="0.25">
      <c r="A623" s="3">
        <f t="shared" si="215"/>
        <v>2022</v>
      </c>
      <c r="B623" s="3" t="str">
        <f t="shared" si="232"/>
        <v>09 září</v>
      </c>
      <c r="C623" s="4" t="str">
        <f t="shared" si="216"/>
        <v>září</v>
      </c>
      <c r="D623" s="10">
        <f t="shared" ca="1" si="217"/>
        <v>0</v>
      </c>
      <c r="E623" s="10" t="str">
        <f t="shared" si="218"/>
        <v>pátek</v>
      </c>
      <c r="F623" s="42" t="str">
        <f ca="1">IF(COUNTIF(List1!$U$4:$AF$16,$G623),"Svátek",TEXT($G623,"dddd"))</f>
        <v>pátek</v>
      </c>
      <c r="G623" s="19">
        <v>44806</v>
      </c>
      <c r="H623" s="49"/>
      <c r="I623" s="50"/>
      <c r="J623" s="49"/>
      <c r="K623" s="50"/>
      <c r="L623" s="21">
        <f t="shared" si="219"/>
        <v>0</v>
      </c>
      <c r="M623" s="22">
        <f t="shared" si="213"/>
        <v>0</v>
      </c>
      <c r="N623" s="98"/>
      <c r="O623" s="101" t="str">
        <f t="shared" ca="1" si="214"/>
        <v/>
      </c>
      <c r="P623" s="41" t="str">
        <f t="shared" si="212"/>
        <v xml:space="preserve"> </v>
      </c>
      <c r="Q623" s="41" t="str">
        <f>IF(MONTH(G624)-MONTH(G623)&lt;&gt;0,SUBTOTAL(109,$P$14:$P$3665)," ")</f>
        <v xml:space="preserve"> </v>
      </c>
      <c r="R623" s="108">
        <f t="shared" ca="1" si="220"/>
        <v>0</v>
      </c>
      <c r="S623" s="25">
        <f t="shared" ca="1" si="221"/>
        <v>0</v>
      </c>
      <c r="T623" s="108">
        <f t="shared" ca="1" si="222"/>
        <v>0</v>
      </c>
      <c r="U623" s="163">
        <f t="shared" ca="1" si="223"/>
        <v>0</v>
      </c>
      <c r="V623" s="25">
        <f t="shared" ca="1" si="224"/>
        <v>0</v>
      </c>
      <c r="W623" s="25">
        <f t="shared" ca="1" si="225"/>
        <v>0</v>
      </c>
      <c r="X623" s="108">
        <f t="shared" ca="1" si="226"/>
        <v>0</v>
      </c>
      <c r="Y623" s="108">
        <f t="shared" ca="1" si="227"/>
        <v>0</v>
      </c>
      <c r="Z623" s="108">
        <f t="shared" ca="1" si="228"/>
        <v>0</v>
      </c>
      <c r="AA623" s="108">
        <f t="shared" ca="1" si="229"/>
        <v>0</v>
      </c>
      <c r="AB623" s="108">
        <f t="shared" ca="1" si="230"/>
        <v>0</v>
      </c>
      <c r="AC623" s="25">
        <f t="shared" ca="1" si="231"/>
        <v>0</v>
      </c>
    </row>
    <row r="624" spans="1:29" ht="14.1" hidden="1" customHeight="1" thickBot="1" x14ac:dyDescent="0.25">
      <c r="A624" s="3">
        <f t="shared" si="215"/>
        <v>2022</v>
      </c>
      <c r="B624" s="3" t="str">
        <f t="shared" si="232"/>
        <v>09 září</v>
      </c>
      <c r="C624" s="4" t="str">
        <f t="shared" si="216"/>
        <v>září</v>
      </c>
      <c r="D624" s="10">
        <f t="shared" ca="1" si="217"/>
        <v>0</v>
      </c>
      <c r="E624" s="10" t="str">
        <f t="shared" si="218"/>
        <v>sobota</v>
      </c>
      <c r="F624" s="42" t="str">
        <f ca="1">IF(COUNTIF(List1!$U$4:$AF$16,$G624),"Svátek",TEXT($G624,"dddd"))</f>
        <v>sobota</v>
      </c>
      <c r="G624" s="19">
        <v>44807</v>
      </c>
      <c r="H624" s="49"/>
      <c r="I624" s="50"/>
      <c r="J624" s="49"/>
      <c r="K624" s="50"/>
      <c r="L624" s="21">
        <f t="shared" si="219"/>
        <v>0</v>
      </c>
      <c r="M624" s="22">
        <f t="shared" si="213"/>
        <v>0</v>
      </c>
      <c r="N624" s="98"/>
      <c r="O624" s="101" t="str">
        <f t="shared" ca="1" si="214"/>
        <v/>
      </c>
      <c r="P624" s="41" t="str">
        <f t="shared" si="212"/>
        <v xml:space="preserve"> </v>
      </c>
      <c r="Q624" s="41" t="str">
        <f>IF(MONTH(G625)-MONTH(G624)&lt;&gt;0,SUBTOTAL(109,$P$14:$P$3665)," ")</f>
        <v xml:space="preserve"> </v>
      </c>
      <c r="R624" s="108">
        <f t="shared" ca="1" si="220"/>
        <v>0</v>
      </c>
      <c r="S624" s="25">
        <f t="shared" ca="1" si="221"/>
        <v>0</v>
      </c>
      <c r="T624" s="108">
        <f t="shared" ca="1" si="222"/>
        <v>0</v>
      </c>
      <c r="U624" s="163">
        <f t="shared" ca="1" si="223"/>
        <v>0</v>
      </c>
      <c r="V624" s="25">
        <f t="shared" ca="1" si="224"/>
        <v>0</v>
      </c>
      <c r="W624" s="25">
        <f t="shared" ca="1" si="225"/>
        <v>0</v>
      </c>
      <c r="X624" s="108">
        <f t="shared" ca="1" si="226"/>
        <v>0</v>
      </c>
      <c r="Y624" s="108">
        <f t="shared" ca="1" si="227"/>
        <v>0</v>
      </c>
      <c r="Z624" s="108">
        <f t="shared" ca="1" si="228"/>
        <v>0</v>
      </c>
      <c r="AA624" s="108">
        <f t="shared" ca="1" si="229"/>
        <v>0</v>
      </c>
      <c r="AB624" s="108">
        <f t="shared" ca="1" si="230"/>
        <v>0</v>
      </c>
      <c r="AC624" s="25">
        <f t="shared" ca="1" si="231"/>
        <v>0</v>
      </c>
    </row>
    <row r="625" spans="1:29" ht="14.1" hidden="1" customHeight="1" thickBot="1" x14ac:dyDescent="0.25">
      <c r="A625" s="3">
        <f t="shared" si="215"/>
        <v>2022</v>
      </c>
      <c r="B625" s="3" t="str">
        <f t="shared" si="232"/>
        <v>09 září</v>
      </c>
      <c r="C625" s="4" t="str">
        <f t="shared" si="216"/>
        <v>září</v>
      </c>
      <c r="D625" s="10">
        <f t="shared" ca="1" si="217"/>
        <v>0</v>
      </c>
      <c r="E625" s="10" t="str">
        <f t="shared" si="218"/>
        <v>neděle</v>
      </c>
      <c r="F625" s="42" t="str">
        <f ca="1">IF(COUNTIF(List1!$U$4:$AF$16,$G625),"Svátek",TEXT($G625,"dddd"))</f>
        <v>neděle</v>
      </c>
      <c r="G625" s="19">
        <v>44808</v>
      </c>
      <c r="H625" s="49"/>
      <c r="I625" s="50"/>
      <c r="J625" s="49"/>
      <c r="K625" s="50"/>
      <c r="L625" s="21">
        <f t="shared" si="219"/>
        <v>0</v>
      </c>
      <c r="M625" s="22">
        <f t="shared" si="213"/>
        <v>0</v>
      </c>
      <c r="N625" s="98"/>
      <c r="O625" s="101" t="str">
        <f t="shared" ca="1" si="214"/>
        <v/>
      </c>
      <c r="P625" s="41">
        <f t="shared" si="212"/>
        <v>0</v>
      </c>
      <c r="Q625" s="41" t="str">
        <f>IF(MONTH(G626)-MONTH(G625)&lt;&gt;0,SUBTOTAL(109,$P$14:$P$3665)," ")</f>
        <v xml:space="preserve"> </v>
      </c>
      <c r="R625" s="108">
        <f t="shared" ca="1" si="220"/>
        <v>0</v>
      </c>
      <c r="S625" s="25">
        <f t="shared" ca="1" si="221"/>
        <v>0</v>
      </c>
      <c r="T625" s="108">
        <f t="shared" ca="1" si="222"/>
        <v>0</v>
      </c>
      <c r="U625" s="163">
        <f t="shared" ca="1" si="223"/>
        <v>0</v>
      </c>
      <c r="V625" s="25">
        <f t="shared" ca="1" si="224"/>
        <v>0</v>
      </c>
      <c r="W625" s="25">
        <f t="shared" ca="1" si="225"/>
        <v>0</v>
      </c>
      <c r="X625" s="108">
        <f t="shared" ca="1" si="226"/>
        <v>0</v>
      </c>
      <c r="Y625" s="108">
        <f t="shared" ca="1" si="227"/>
        <v>0</v>
      </c>
      <c r="Z625" s="108">
        <f t="shared" ca="1" si="228"/>
        <v>0</v>
      </c>
      <c r="AA625" s="108">
        <f t="shared" ca="1" si="229"/>
        <v>0</v>
      </c>
      <c r="AB625" s="108">
        <f t="shared" ca="1" si="230"/>
        <v>0</v>
      </c>
      <c r="AC625" s="25">
        <f t="shared" ca="1" si="231"/>
        <v>0</v>
      </c>
    </row>
    <row r="626" spans="1:29" ht="14.1" hidden="1" customHeight="1" thickBot="1" x14ac:dyDescent="0.25">
      <c r="A626" s="3">
        <f t="shared" si="215"/>
        <v>2022</v>
      </c>
      <c r="B626" s="3" t="str">
        <f t="shared" si="232"/>
        <v>09 září</v>
      </c>
      <c r="C626" s="4" t="str">
        <f t="shared" si="216"/>
        <v>září</v>
      </c>
      <c r="D626" s="10">
        <f t="shared" ca="1" si="217"/>
        <v>0</v>
      </c>
      <c r="E626" s="10" t="str">
        <f t="shared" si="218"/>
        <v>pondělí</v>
      </c>
      <c r="F626" s="42" t="str">
        <f ca="1">IF(COUNTIF(List1!$U$4:$AF$16,$G626),"Svátek",TEXT($G626,"dddd"))</f>
        <v>pondělí</v>
      </c>
      <c r="G626" s="19">
        <v>44809</v>
      </c>
      <c r="H626" s="49"/>
      <c r="I626" s="50"/>
      <c r="J626" s="49"/>
      <c r="K626" s="50"/>
      <c r="L626" s="21">
        <f t="shared" si="219"/>
        <v>0</v>
      </c>
      <c r="M626" s="22">
        <f t="shared" si="213"/>
        <v>0</v>
      </c>
      <c r="N626" s="98"/>
      <c r="O626" s="101" t="str">
        <f t="shared" ca="1" si="214"/>
        <v/>
      </c>
      <c r="P626" s="41" t="str">
        <f t="shared" si="212"/>
        <v xml:space="preserve"> </v>
      </c>
      <c r="Q626" s="41" t="str">
        <f>IF(MONTH(G627)-MONTH(G626)&lt;&gt;0,SUBTOTAL(109,$P$14:$P$3665)," ")</f>
        <v xml:space="preserve"> </v>
      </c>
      <c r="R626" s="108">
        <f t="shared" ca="1" si="220"/>
        <v>0</v>
      </c>
      <c r="S626" s="25">
        <f t="shared" ca="1" si="221"/>
        <v>0</v>
      </c>
      <c r="T626" s="108">
        <f t="shared" ca="1" si="222"/>
        <v>0</v>
      </c>
      <c r="U626" s="163">
        <f t="shared" ca="1" si="223"/>
        <v>0</v>
      </c>
      <c r="V626" s="25">
        <f t="shared" ca="1" si="224"/>
        <v>0</v>
      </c>
      <c r="W626" s="25">
        <f t="shared" ca="1" si="225"/>
        <v>0</v>
      </c>
      <c r="X626" s="108">
        <f t="shared" ca="1" si="226"/>
        <v>0</v>
      </c>
      <c r="Y626" s="108">
        <f t="shared" ca="1" si="227"/>
        <v>0</v>
      </c>
      <c r="Z626" s="108">
        <f t="shared" ca="1" si="228"/>
        <v>0</v>
      </c>
      <c r="AA626" s="108">
        <f t="shared" ca="1" si="229"/>
        <v>0</v>
      </c>
      <c r="AB626" s="108">
        <f t="shared" ca="1" si="230"/>
        <v>0</v>
      </c>
      <c r="AC626" s="25">
        <f t="shared" ca="1" si="231"/>
        <v>0</v>
      </c>
    </row>
    <row r="627" spans="1:29" ht="14.1" hidden="1" customHeight="1" thickBot="1" x14ac:dyDescent="0.25">
      <c r="A627" s="3">
        <f t="shared" si="215"/>
        <v>2022</v>
      </c>
      <c r="B627" s="3" t="str">
        <f t="shared" si="232"/>
        <v>09 září</v>
      </c>
      <c r="C627" s="4" t="str">
        <f t="shared" si="216"/>
        <v>září</v>
      </c>
      <c r="D627" s="10">
        <f t="shared" ca="1" si="217"/>
        <v>0</v>
      </c>
      <c r="E627" s="10" t="str">
        <f t="shared" si="218"/>
        <v>úterý</v>
      </c>
      <c r="F627" s="42" t="str">
        <f ca="1">IF(COUNTIF(List1!$U$4:$AF$16,$G627),"Svátek",TEXT($G627,"dddd"))</f>
        <v>úterý</v>
      </c>
      <c r="G627" s="19">
        <v>44810</v>
      </c>
      <c r="H627" s="49"/>
      <c r="I627" s="50"/>
      <c r="J627" s="49"/>
      <c r="K627" s="50"/>
      <c r="L627" s="21">
        <f t="shared" si="219"/>
        <v>0</v>
      </c>
      <c r="M627" s="22">
        <f t="shared" si="213"/>
        <v>0</v>
      </c>
      <c r="N627" s="98"/>
      <c r="O627" s="101" t="str">
        <f t="shared" ca="1" si="214"/>
        <v/>
      </c>
      <c r="P627" s="41" t="str">
        <f t="shared" si="212"/>
        <v xml:space="preserve"> </v>
      </c>
      <c r="Q627" s="41" t="str">
        <f>IF(MONTH(G628)-MONTH(G627)&lt;&gt;0,SUBTOTAL(109,$P$14:$P$3665)," ")</f>
        <v xml:space="preserve"> </v>
      </c>
      <c r="R627" s="108">
        <f t="shared" ca="1" si="220"/>
        <v>0</v>
      </c>
      <c r="S627" s="25">
        <f t="shared" ca="1" si="221"/>
        <v>0</v>
      </c>
      <c r="T627" s="108">
        <f t="shared" ca="1" si="222"/>
        <v>0</v>
      </c>
      <c r="U627" s="163">
        <f t="shared" ca="1" si="223"/>
        <v>0</v>
      </c>
      <c r="V627" s="25">
        <f t="shared" ca="1" si="224"/>
        <v>0</v>
      </c>
      <c r="W627" s="25">
        <f t="shared" ca="1" si="225"/>
        <v>0</v>
      </c>
      <c r="X627" s="108">
        <f t="shared" ca="1" si="226"/>
        <v>0</v>
      </c>
      <c r="Y627" s="108">
        <f t="shared" ca="1" si="227"/>
        <v>0</v>
      </c>
      <c r="Z627" s="108">
        <f t="shared" ca="1" si="228"/>
        <v>0</v>
      </c>
      <c r="AA627" s="108">
        <f t="shared" ca="1" si="229"/>
        <v>0</v>
      </c>
      <c r="AB627" s="108">
        <f t="shared" ca="1" si="230"/>
        <v>0</v>
      </c>
      <c r="AC627" s="25">
        <f t="shared" ca="1" si="231"/>
        <v>0</v>
      </c>
    </row>
    <row r="628" spans="1:29" ht="14.1" hidden="1" customHeight="1" thickBot="1" x14ac:dyDescent="0.25">
      <c r="A628" s="3">
        <f t="shared" si="215"/>
        <v>2022</v>
      </c>
      <c r="B628" s="3" t="str">
        <f t="shared" si="232"/>
        <v>09 září</v>
      </c>
      <c r="C628" s="4" t="str">
        <f t="shared" si="216"/>
        <v>září</v>
      </c>
      <c r="D628" s="10">
        <f t="shared" ca="1" si="217"/>
        <v>0</v>
      </c>
      <c r="E628" s="10" t="str">
        <f t="shared" si="218"/>
        <v>středa</v>
      </c>
      <c r="F628" s="42" t="str">
        <f ca="1">IF(COUNTIF(List1!$U$4:$AF$16,$G628),"Svátek",TEXT($G628,"dddd"))</f>
        <v>středa</v>
      </c>
      <c r="G628" s="19">
        <v>44811</v>
      </c>
      <c r="H628" s="49"/>
      <c r="I628" s="50"/>
      <c r="J628" s="49"/>
      <c r="K628" s="50"/>
      <c r="L628" s="21">
        <f t="shared" si="219"/>
        <v>0</v>
      </c>
      <c r="M628" s="22">
        <f t="shared" si="213"/>
        <v>0</v>
      </c>
      <c r="N628" s="98"/>
      <c r="O628" s="101" t="str">
        <f t="shared" ca="1" si="214"/>
        <v/>
      </c>
      <c r="P628" s="41" t="str">
        <f t="shared" si="212"/>
        <v xml:space="preserve"> </v>
      </c>
      <c r="Q628" s="41" t="str">
        <f>IF(MONTH(G629)-MONTH(G628)&lt;&gt;0,SUBTOTAL(109,$P$14:$P$3665)," ")</f>
        <v xml:space="preserve"> </v>
      </c>
      <c r="R628" s="108">
        <f t="shared" ca="1" si="220"/>
        <v>0</v>
      </c>
      <c r="S628" s="25">
        <f t="shared" ca="1" si="221"/>
        <v>0</v>
      </c>
      <c r="T628" s="108">
        <f t="shared" ca="1" si="222"/>
        <v>0</v>
      </c>
      <c r="U628" s="163">
        <f t="shared" ca="1" si="223"/>
        <v>0</v>
      </c>
      <c r="V628" s="25">
        <f t="shared" ca="1" si="224"/>
        <v>0</v>
      </c>
      <c r="W628" s="25">
        <f t="shared" ca="1" si="225"/>
        <v>0</v>
      </c>
      <c r="X628" s="108">
        <f t="shared" ca="1" si="226"/>
        <v>0</v>
      </c>
      <c r="Y628" s="108">
        <f t="shared" ca="1" si="227"/>
        <v>0</v>
      </c>
      <c r="Z628" s="108">
        <f t="shared" ca="1" si="228"/>
        <v>0</v>
      </c>
      <c r="AA628" s="108">
        <f t="shared" ca="1" si="229"/>
        <v>0</v>
      </c>
      <c r="AB628" s="108">
        <f t="shared" ca="1" si="230"/>
        <v>0</v>
      </c>
      <c r="AC628" s="25">
        <f t="shared" ca="1" si="231"/>
        <v>0</v>
      </c>
    </row>
    <row r="629" spans="1:29" ht="14.1" hidden="1" customHeight="1" thickBot="1" x14ac:dyDescent="0.25">
      <c r="A629" s="3">
        <f t="shared" si="215"/>
        <v>2022</v>
      </c>
      <c r="B629" s="3" t="str">
        <f t="shared" si="232"/>
        <v>09 září</v>
      </c>
      <c r="C629" s="4" t="str">
        <f t="shared" si="216"/>
        <v>září</v>
      </c>
      <c r="D629" s="10">
        <f t="shared" ca="1" si="217"/>
        <v>0</v>
      </c>
      <c r="E629" s="10" t="str">
        <f t="shared" si="218"/>
        <v>čtvrtek</v>
      </c>
      <c r="F629" s="42" t="str">
        <f ca="1">IF(COUNTIF(List1!$U$4:$AF$16,$G629),"Svátek",TEXT($G629,"dddd"))</f>
        <v>čtvrtek</v>
      </c>
      <c r="G629" s="19">
        <v>44812</v>
      </c>
      <c r="H629" s="49"/>
      <c r="I629" s="50"/>
      <c r="J629" s="49"/>
      <c r="K629" s="50"/>
      <c r="L629" s="21">
        <f t="shared" si="219"/>
        <v>0</v>
      </c>
      <c r="M629" s="22">
        <f t="shared" si="213"/>
        <v>0</v>
      </c>
      <c r="N629" s="98"/>
      <c r="O629" s="101" t="str">
        <f t="shared" ca="1" si="214"/>
        <v/>
      </c>
      <c r="P629" s="41" t="str">
        <f t="shared" si="212"/>
        <v xml:space="preserve"> </v>
      </c>
      <c r="Q629" s="41" t="str">
        <f>IF(MONTH(G630)-MONTH(G629)&lt;&gt;0,SUBTOTAL(109,$P$14:$P$3665)," ")</f>
        <v xml:space="preserve"> </v>
      </c>
      <c r="R629" s="108">
        <f t="shared" ca="1" si="220"/>
        <v>0</v>
      </c>
      <c r="S629" s="25">
        <f t="shared" ca="1" si="221"/>
        <v>0</v>
      </c>
      <c r="T629" s="108">
        <f t="shared" ca="1" si="222"/>
        <v>0</v>
      </c>
      <c r="U629" s="163">
        <f t="shared" ca="1" si="223"/>
        <v>0</v>
      </c>
      <c r="V629" s="25">
        <f t="shared" ca="1" si="224"/>
        <v>0</v>
      </c>
      <c r="W629" s="25">
        <f t="shared" ca="1" si="225"/>
        <v>0</v>
      </c>
      <c r="X629" s="108">
        <f t="shared" ca="1" si="226"/>
        <v>0</v>
      </c>
      <c r="Y629" s="108">
        <f t="shared" ca="1" si="227"/>
        <v>0</v>
      </c>
      <c r="Z629" s="108">
        <f t="shared" ca="1" si="228"/>
        <v>0</v>
      </c>
      <c r="AA629" s="108">
        <f t="shared" ca="1" si="229"/>
        <v>0</v>
      </c>
      <c r="AB629" s="108">
        <f t="shared" ca="1" si="230"/>
        <v>0</v>
      </c>
      <c r="AC629" s="25">
        <f t="shared" ca="1" si="231"/>
        <v>0</v>
      </c>
    </row>
    <row r="630" spans="1:29" ht="14.1" hidden="1" customHeight="1" thickBot="1" x14ac:dyDescent="0.25">
      <c r="A630" s="3">
        <f t="shared" si="215"/>
        <v>2022</v>
      </c>
      <c r="B630" s="3" t="str">
        <f t="shared" si="232"/>
        <v>09 září</v>
      </c>
      <c r="C630" s="4" t="str">
        <f t="shared" si="216"/>
        <v>září</v>
      </c>
      <c r="D630" s="10">
        <f t="shared" ca="1" si="217"/>
        <v>0</v>
      </c>
      <c r="E630" s="10" t="str">
        <f t="shared" si="218"/>
        <v>pátek</v>
      </c>
      <c r="F630" s="42" t="str">
        <f ca="1">IF(COUNTIF(List1!$U$4:$AF$16,$G630),"Svátek",TEXT($G630,"dddd"))</f>
        <v>pátek</v>
      </c>
      <c r="G630" s="19">
        <v>44813</v>
      </c>
      <c r="H630" s="49"/>
      <c r="I630" s="50"/>
      <c r="J630" s="49"/>
      <c r="K630" s="50"/>
      <c r="L630" s="21">
        <f t="shared" si="219"/>
        <v>0</v>
      </c>
      <c r="M630" s="22">
        <f t="shared" si="213"/>
        <v>0</v>
      </c>
      <c r="N630" s="98"/>
      <c r="O630" s="101" t="str">
        <f t="shared" ca="1" si="214"/>
        <v/>
      </c>
      <c r="P630" s="41" t="str">
        <f t="shared" si="212"/>
        <v xml:space="preserve"> </v>
      </c>
      <c r="Q630" s="41" t="str">
        <f>IF(MONTH(G631)-MONTH(G630)&lt;&gt;0,SUBTOTAL(109,$P$14:$P$3665)," ")</f>
        <v xml:space="preserve"> </v>
      </c>
      <c r="R630" s="108">
        <f t="shared" ca="1" si="220"/>
        <v>0</v>
      </c>
      <c r="S630" s="25">
        <f t="shared" ca="1" si="221"/>
        <v>0</v>
      </c>
      <c r="T630" s="108">
        <f t="shared" ca="1" si="222"/>
        <v>0</v>
      </c>
      <c r="U630" s="163">
        <f t="shared" ca="1" si="223"/>
        <v>0</v>
      </c>
      <c r="V630" s="25">
        <f t="shared" ca="1" si="224"/>
        <v>0</v>
      </c>
      <c r="W630" s="25">
        <f t="shared" ca="1" si="225"/>
        <v>0</v>
      </c>
      <c r="X630" s="108">
        <f t="shared" ca="1" si="226"/>
        <v>0</v>
      </c>
      <c r="Y630" s="108">
        <f t="shared" ca="1" si="227"/>
        <v>0</v>
      </c>
      <c r="Z630" s="108">
        <f t="shared" ca="1" si="228"/>
        <v>0</v>
      </c>
      <c r="AA630" s="108">
        <f t="shared" ca="1" si="229"/>
        <v>0</v>
      </c>
      <c r="AB630" s="108">
        <f t="shared" ca="1" si="230"/>
        <v>0</v>
      </c>
      <c r="AC630" s="25">
        <f t="shared" ca="1" si="231"/>
        <v>0</v>
      </c>
    </row>
    <row r="631" spans="1:29" ht="14.1" hidden="1" customHeight="1" thickBot="1" x14ac:dyDescent="0.25">
      <c r="A631" s="3">
        <f t="shared" si="215"/>
        <v>2022</v>
      </c>
      <c r="B631" s="3" t="str">
        <f t="shared" si="232"/>
        <v>09 září</v>
      </c>
      <c r="C631" s="4" t="str">
        <f t="shared" si="216"/>
        <v>září</v>
      </c>
      <c r="D631" s="10">
        <f t="shared" ca="1" si="217"/>
        <v>0</v>
      </c>
      <c r="E631" s="10" t="str">
        <f t="shared" si="218"/>
        <v>sobota</v>
      </c>
      <c r="F631" s="42" t="str">
        <f ca="1">IF(COUNTIF(List1!$U$4:$AF$16,$G631),"Svátek",TEXT($G631,"dddd"))</f>
        <v>sobota</v>
      </c>
      <c r="G631" s="19">
        <v>44814</v>
      </c>
      <c r="H631" s="49"/>
      <c r="I631" s="50"/>
      <c r="J631" s="49"/>
      <c r="K631" s="50"/>
      <c r="L631" s="21">
        <f t="shared" si="219"/>
        <v>0</v>
      </c>
      <c r="M631" s="22">
        <f t="shared" si="213"/>
        <v>0</v>
      </c>
      <c r="N631" s="98"/>
      <c r="O631" s="101" t="str">
        <f t="shared" ca="1" si="214"/>
        <v/>
      </c>
      <c r="P631" s="41" t="str">
        <f t="shared" si="212"/>
        <v xml:space="preserve"> </v>
      </c>
      <c r="Q631" s="41" t="str">
        <f>IF(MONTH(G632)-MONTH(G631)&lt;&gt;0,SUBTOTAL(109,$P$14:$P$3665)," ")</f>
        <v xml:space="preserve"> </v>
      </c>
      <c r="R631" s="108">
        <f t="shared" ca="1" si="220"/>
        <v>0</v>
      </c>
      <c r="S631" s="25">
        <f t="shared" ca="1" si="221"/>
        <v>0</v>
      </c>
      <c r="T631" s="108">
        <f t="shared" ca="1" si="222"/>
        <v>0</v>
      </c>
      <c r="U631" s="163">
        <f t="shared" ca="1" si="223"/>
        <v>0</v>
      </c>
      <c r="V631" s="25">
        <f t="shared" ca="1" si="224"/>
        <v>0</v>
      </c>
      <c r="W631" s="25">
        <f t="shared" ca="1" si="225"/>
        <v>0</v>
      </c>
      <c r="X631" s="108">
        <f t="shared" ca="1" si="226"/>
        <v>0</v>
      </c>
      <c r="Y631" s="108">
        <f t="shared" ca="1" si="227"/>
        <v>0</v>
      </c>
      <c r="Z631" s="108">
        <f t="shared" ca="1" si="228"/>
        <v>0</v>
      </c>
      <c r="AA631" s="108">
        <f t="shared" ca="1" si="229"/>
        <v>0</v>
      </c>
      <c r="AB631" s="108">
        <f t="shared" ca="1" si="230"/>
        <v>0</v>
      </c>
      <c r="AC631" s="25">
        <f t="shared" ca="1" si="231"/>
        <v>0</v>
      </c>
    </row>
    <row r="632" spans="1:29" ht="14.1" hidden="1" customHeight="1" thickBot="1" x14ac:dyDescent="0.25">
      <c r="A632" s="3">
        <f t="shared" si="215"/>
        <v>2022</v>
      </c>
      <c r="B632" s="3" t="str">
        <f t="shared" si="232"/>
        <v>09 září</v>
      </c>
      <c r="C632" s="4" t="str">
        <f t="shared" si="216"/>
        <v>září</v>
      </c>
      <c r="D632" s="10">
        <f t="shared" ca="1" si="217"/>
        <v>0</v>
      </c>
      <c r="E632" s="10" t="str">
        <f t="shared" si="218"/>
        <v>neděle</v>
      </c>
      <c r="F632" s="42" t="str">
        <f ca="1">IF(COUNTIF(List1!$U$4:$AF$16,$G632),"Svátek",TEXT($G632,"dddd"))</f>
        <v>neděle</v>
      </c>
      <c r="G632" s="19">
        <v>44815</v>
      </c>
      <c r="H632" s="49"/>
      <c r="I632" s="50"/>
      <c r="J632" s="49"/>
      <c r="K632" s="50"/>
      <c r="L632" s="21">
        <f t="shared" si="219"/>
        <v>0</v>
      </c>
      <c r="M632" s="22">
        <f t="shared" si="213"/>
        <v>0</v>
      </c>
      <c r="N632" s="98"/>
      <c r="O632" s="101" t="str">
        <f t="shared" ca="1" si="214"/>
        <v/>
      </c>
      <c r="P632" s="41">
        <f t="shared" si="212"/>
        <v>0</v>
      </c>
      <c r="Q632" s="41" t="str">
        <f>IF(MONTH(G633)-MONTH(G632)&lt;&gt;0,SUBTOTAL(109,$P$14:$P$3665)," ")</f>
        <v xml:space="preserve"> </v>
      </c>
      <c r="R632" s="108">
        <f t="shared" ca="1" si="220"/>
        <v>0</v>
      </c>
      <c r="S632" s="25">
        <f t="shared" ca="1" si="221"/>
        <v>0</v>
      </c>
      <c r="T632" s="108">
        <f t="shared" ca="1" si="222"/>
        <v>0</v>
      </c>
      <c r="U632" s="163">
        <f t="shared" ca="1" si="223"/>
        <v>0</v>
      </c>
      <c r="V632" s="25">
        <f t="shared" ca="1" si="224"/>
        <v>0</v>
      </c>
      <c r="W632" s="25">
        <f t="shared" ca="1" si="225"/>
        <v>0</v>
      </c>
      <c r="X632" s="108">
        <f t="shared" ca="1" si="226"/>
        <v>0</v>
      </c>
      <c r="Y632" s="108">
        <f t="shared" ca="1" si="227"/>
        <v>0</v>
      </c>
      <c r="Z632" s="108">
        <f t="shared" ca="1" si="228"/>
        <v>0</v>
      </c>
      <c r="AA632" s="108">
        <f t="shared" ca="1" si="229"/>
        <v>0</v>
      </c>
      <c r="AB632" s="108">
        <f t="shared" ca="1" si="230"/>
        <v>0</v>
      </c>
      <c r="AC632" s="25">
        <f t="shared" ca="1" si="231"/>
        <v>0</v>
      </c>
    </row>
    <row r="633" spans="1:29" ht="14.1" hidden="1" customHeight="1" thickBot="1" x14ac:dyDescent="0.25">
      <c r="A633" s="3">
        <f t="shared" si="215"/>
        <v>2022</v>
      </c>
      <c r="B633" s="3" t="str">
        <f t="shared" si="232"/>
        <v>09 září</v>
      </c>
      <c r="C633" s="4" t="str">
        <f t="shared" si="216"/>
        <v>září</v>
      </c>
      <c r="D633" s="10">
        <f t="shared" ca="1" si="217"/>
        <v>0</v>
      </c>
      <c r="E633" s="10" t="str">
        <f t="shared" si="218"/>
        <v>pondělí</v>
      </c>
      <c r="F633" s="42" t="str">
        <f ca="1">IF(COUNTIF(List1!$U$4:$AF$16,$G633),"Svátek",TEXT($G633,"dddd"))</f>
        <v>pondělí</v>
      </c>
      <c r="G633" s="19">
        <v>44816</v>
      </c>
      <c r="H633" s="49"/>
      <c r="I633" s="50"/>
      <c r="J633" s="49"/>
      <c r="K633" s="50"/>
      <c r="L633" s="21">
        <f t="shared" si="219"/>
        <v>0</v>
      </c>
      <c r="M633" s="22">
        <f t="shared" si="213"/>
        <v>0</v>
      </c>
      <c r="N633" s="98"/>
      <c r="O633" s="101" t="str">
        <f t="shared" ca="1" si="214"/>
        <v/>
      </c>
      <c r="P633" s="41" t="str">
        <f t="shared" si="212"/>
        <v xml:space="preserve"> </v>
      </c>
      <c r="Q633" s="41" t="str">
        <f>IF(MONTH(G634)-MONTH(G633)&lt;&gt;0,SUBTOTAL(109,$P$14:$P$3665)," ")</f>
        <v xml:space="preserve"> </v>
      </c>
      <c r="R633" s="108">
        <f t="shared" ca="1" si="220"/>
        <v>0</v>
      </c>
      <c r="S633" s="25">
        <f t="shared" ca="1" si="221"/>
        <v>0</v>
      </c>
      <c r="T633" s="108">
        <f t="shared" ca="1" si="222"/>
        <v>0</v>
      </c>
      <c r="U633" s="163">
        <f t="shared" ca="1" si="223"/>
        <v>0</v>
      </c>
      <c r="V633" s="25">
        <f t="shared" ca="1" si="224"/>
        <v>0</v>
      </c>
      <c r="W633" s="25">
        <f t="shared" ca="1" si="225"/>
        <v>0</v>
      </c>
      <c r="X633" s="108">
        <f t="shared" ca="1" si="226"/>
        <v>0</v>
      </c>
      <c r="Y633" s="108">
        <f t="shared" ca="1" si="227"/>
        <v>0</v>
      </c>
      <c r="Z633" s="108">
        <f t="shared" ca="1" si="228"/>
        <v>0</v>
      </c>
      <c r="AA633" s="108">
        <f t="shared" ca="1" si="229"/>
        <v>0</v>
      </c>
      <c r="AB633" s="108">
        <f t="shared" ca="1" si="230"/>
        <v>0</v>
      </c>
      <c r="AC633" s="25">
        <f t="shared" ca="1" si="231"/>
        <v>0</v>
      </c>
    </row>
    <row r="634" spans="1:29" ht="14.1" hidden="1" customHeight="1" thickBot="1" x14ac:dyDescent="0.25">
      <c r="A634" s="3">
        <f t="shared" si="215"/>
        <v>2022</v>
      </c>
      <c r="B634" s="3" t="str">
        <f t="shared" si="232"/>
        <v>09 září</v>
      </c>
      <c r="C634" s="4" t="str">
        <f t="shared" si="216"/>
        <v>září</v>
      </c>
      <c r="D634" s="10">
        <f t="shared" ca="1" si="217"/>
        <v>0</v>
      </c>
      <c r="E634" s="10" t="str">
        <f t="shared" si="218"/>
        <v>úterý</v>
      </c>
      <c r="F634" s="42" t="str">
        <f ca="1">IF(COUNTIF(List1!$U$4:$AF$16,$G634),"Svátek",TEXT($G634,"dddd"))</f>
        <v>úterý</v>
      </c>
      <c r="G634" s="19">
        <v>44817</v>
      </c>
      <c r="H634" s="49"/>
      <c r="I634" s="50"/>
      <c r="J634" s="49"/>
      <c r="K634" s="50"/>
      <c r="L634" s="21">
        <f t="shared" si="219"/>
        <v>0</v>
      </c>
      <c r="M634" s="22">
        <f t="shared" si="213"/>
        <v>0</v>
      </c>
      <c r="N634" s="98"/>
      <c r="O634" s="101" t="str">
        <f t="shared" ca="1" si="214"/>
        <v/>
      </c>
      <c r="P634" s="41" t="str">
        <f t="shared" si="212"/>
        <v xml:space="preserve"> </v>
      </c>
      <c r="Q634" s="41" t="str">
        <f>IF(MONTH(G635)-MONTH(G634)&lt;&gt;0,SUBTOTAL(109,$P$14:$P$3665)," ")</f>
        <v xml:space="preserve"> </v>
      </c>
      <c r="R634" s="108">
        <f t="shared" ca="1" si="220"/>
        <v>0</v>
      </c>
      <c r="S634" s="25">
        <f t="shared" ca="1" si="221"/>
        <v>0</v>
      </c>
      <c r="T634" s="108">
        <f t="shared" ca="1" si="222"/>
        <v>0</v>
      </c>
      <c r="U634" s="163">
        <f t="shared" ca="1" si="223"/>
        <v>0</v>
      </c>
      <c r="V634" s="25">
        <f t="shared" ca="1" si="224"/>
        <v>0</v>
      </c>
      <c r="W634" s="25">
        <f t="shared" ca="1" si="225"/>
        <v>0</v>
      </c>
      <c r="X634" s="108">
        <f t="shared" ca="1" si="226"/>
        <v>0</v>
      </c>
      <c r="Y634" s="108">
        <f t="shared" ca="1" si="227"/>
        <v>0</v>
      </c>
      <c r="Z634" s="108">
        <f t="shared" ca="1" si="228"/>
        <v>0</v>
      </c>
      <c r="AA634" s="108">
        <f t="shared" ca="1" si="229"/>
        <v>0</v>
      </c>
      <c r="AB634" s="108">
        <f t="shared" ca="1" si="230"/>
        <v>0</v>
      </c>
      <c r="AC634" s="25">
        <f t="shared" ca="1" si="231"/>
        <v>0</v>
      </c>
    </row>
    <row r="635" spans="1:29" ht="14.1" hidden="1" customHeight="1" thickBot="1" x14ac:dyDescent="0.25">
      <c r="A635" s="3">
        <f t="shared" si="215"/>
        <v>2022</v>
      </c>
      <c r="B635" s="3" t="str">
        <f t="shared" si="232"/>
        <v>09 září</v>
      </c>
      <c r="C635" s="4" t="str">
        <f t="shared" si="216"/>
        <v>září</v>
      </c>
      <c r="D635" s="10">
        <f t="shared" ca="1" si="217"/>
        <v>0</v>
      </c>
      <c r="E635" s="10" t="str">
        <f t="shared" si="218"/>
        <v>středa</v>
      </c>
      <c r="F635" s="42" t="str">
        <f ca="1">IF(COUNTIF(List1!$U$4:$AF$16,$G635),"Svátek",TEXT($G635,"dddd"))</f>
        <v>středa</v>
      </c>
      <c r="G635" s="19">
        <v>44818</v>
      </c>
      <c r="H635" s="49"/>
      <c r="I635" s="50"/>
      <c r="J635" s="49"/>
      <c r="K635" s="50"/>
      <c r="L635" s="21">
        <f t="shared" si="219"/>
        <v>0</v>
      </c>
      <c r="M635" s="22">
        <f t="shared" si="213"/>
        <v>0</v>
      </c>
      <c r="N635" s="98"/>
      <c r="O635" s="101" t="str">
        <f t="shared" ca="1" si="214"/>
        <v/>
      </c>
      <c r="P635" s="41" t="str">
        <f t="shared" si="212"/>
        <v xml:space="preserve"> </v>
      </c>
      <c r="Q635" s="41" t="str">
        <f>IF(MONTH(G636)-MONTH(G635)&lt;&gt;0,SUBTOTAL(109,$P$14:$P$3665)," ")</f>
        <v xml:space="preserve"> </v>
      </c>
      <c r="R635" s="108">
        <f t="shared" ca="1" si="220"/>
        <v>0</v>
      </c>
      <c r="S635" s="25">
        <f t="shared" ca="1" si="221"/>
        <v>0</v>
      </c>
      <c r="T635" s="108">
        <f t="shared" ca="1" si="222"/>
        <v>0</v>
      </c>
      <c r="U635" s="163">
        <f t="shared" ca="1" si="223"/>
        <v>0</v>
      </c>
      <c r="V635" s="25">
        <f t="shared" ca="1" si="224"/>
        <v>0</v>
      </c>
      <c r="W635" s="25">
        <f t="shared" ca="1" si="225"/>
        <v>0</v>
      </c>
      <c r="X635" s="108">
        <f t="shared" ca="1" si="226"/>
        <v>0</v>
      </c>
      <c r="Y635" s="108">
        <f t="shared" ca="1" si="227"/>
        <v>0</v>
      </c>
      <c r="Z635" s="108">
        <f t="shared" ca="1" si="228"/>
        <v>0</v>
      </c>
      <c r="AA635" s="108">
        <f t="shared" ca="1" si="229"/>
        <v>0</v>
      </c>
      <c r="AB635" s="108">
        <f t="shared" ca="1" si="230"/>
        <v>0</v>
      </c>
      <c r="AC635" s="25">
        <f t="shared" ca="1" si="231"/>
        <v>0</v>
      </c>
    </row>
    <row r="636" spans="1:29" ht="14.1" hidden="1" customHeight="1" thickBot="1" x14ac:dyDescent="0.25">
      <c r="A636" s="3">
        <f t="shared" si="215"/>
        <v>2022</v>
      </c>
      <c r="B636" s="3" t="str">
        <f t="shared" si="232"/>
        <v>09 září</v>
      </c>
      <c r="C636" s="4" t="str">
        <f t="shared" si="216"/>
        <v>září</v>
      </c>
      <c r="D636" s="10">
        <f t="shared" ca="1" si="217"/>
        <v>0</v>
      </c>
      <c r="E636" s="10" t="str">
        <f t="shared" si="218"/>
        <v>čtvrtek</v>
      </c>
      <c r="F636" s="42" t="str">
        <f ca="1">IF(COUNTIF(List1!$U$4:$AF$16,$G636),"Svátek",TEXT($G636,"dddd"))</f>
        <v>čtvrtek</v>
      </c>
      <c r="G636" s="19">
        <v>44819</v>
      </c>
      <c r="H636" s="49"/>
      <c r="I636" s="50"/>
      <c r="J636" s="49"/>
      <c r="K636" s="50"/>
      <c r="L636" s="21">
        <f t="shared" si="219"/>
        <v>0</v>
      </c>
      <c r="M636" s="22">
        <f t="shared" si="213"/>
        <v>0</v>
      </c>
      <c r="N636" s="98"/>
      <c r="O636" s="101" t="str">
        <f t="shared" ca="1" si="214"/>
        <v/>
      </c>
      <c r="P636" s="41" t="str">
        <f t="shared" si="212"/>
        <v xml:space="preserve"> </v>
      </c>
      <c r="Q636" s="41" t="str">
        <f>IF(MONTH(G637)-MONTH(G636)&lt;&gt;0,SUBTOTAL(109,$P$14:$P$3665)," ")</f>
        <v xml:space="preserve"> </v>
      </c>
      <c r="R636" s="108">
        <f t="shared" ca="1" si="220"/>
        <v>0</v>
      </c>
      <c r="S636" s="25">
        <f t="shared" ca="1" si="221"/>
        <v>0</v>
      </c>
      <c r="T636" s="108">
        <f t="shared" ca="1" si="222"/>
        <v>0</v>
      </c>
      <c r="U636" s="163">
        <f t="shared" ca="1" si="223"/>
        <v>0</v>
      </c>
      <c r="V636" s="25">
        <f t="shared" ca="1" si="224"/>
        <v>0</v>
      </c>
      <c r="W636" s="25">
        <f t="shared" ca="1" si="225"/>
        <v>0</v>
      </c>
      <c r="X636" s="108">
        <f t="shared" ca="1" si="226"/>
        <v>0</v>
      </c>
      <c r="Y636" s="108">
        <f t="shared" ca="1" si="227"/>
        <v>0</v>
      </c>
      <c r="Z636" s="108">
        <f t="shared" ca="1" si="228"/>
        <v>0</v>
      </c>
      <c r="AA636" s="108">
        <f t="shared" ca="1" si="229"/>
        <v>0</v>
      </c>
      <c r="AB636" s="108">
        <f t="shared" ca="1" si="230"/>
        <v>0</v>
      </c>
      <c r="AC636" s="25">
        <f t="shared" ca="1" si="231"/>
        <v>0</v>
      </c>
    </row>
    <row r="637" spans="1:29" ht="14.1" hidden="1" customHeight="1" thickBot="1" x14ac:dyDescent="0.25">
      <c r="A637" s="3">
        <f t="shared" si="215"/>
        <v>2022</v>
      </c>
      <c r="B637" s="3" t="str">
        <f t="shared" si="232"/>
        <v>09 září</v>
      </c>
      <c r="C637" s="4" t="str">
        <f t="shared" si="216"/>
        <v>září</v>
      </c>
      <c r="D637" s="10">
        <f t="shared" ca="1" si="217"/>
        <v>0</v>
      </c>
      <c r="E637" s="10" t="str">
        <f t="shared" si="218"/>
        <v>pátek</v>
      </c>
      <c r="F637" s="42" t="str">
        <f ca="1">IF(COUNTIF(List1!$U$4:$AF$16,$G637),"Svátek",TEXT($G637,"dddd"))</f>
        <v>pátek</v>
      </c>
      <c r="G637" s="19">
        <v>44820</v>
      </c>
      <c r="H637" s="49"/>
      <c r="I637" s="50"/>
      <c r="J637" s="49"/>
      <c r="K637" s="50"/>
      <c r="L637" s="21">
        <f t="shared" si="219"/>
        <v>0</v>
      </c>
      <c r="M637" s="22">
        <f t="shared" si="213"/>
        <v>0</v>
      </c>
      <c r="N637" s="98"/>
      <c r="O637" s="101" t="str">
        <f t="shared" ca="1" si="214"/>
        <v/>
      </c>
      <c r="P637" s="41" t="str">
        <f t="shared" si="212"/>
        <v xml:space="preserve"> </v>
      </c>
      <c r="Q637" s="41" t="str">
        <f>IF(MONTH(G638)-MONTH(G637)&lt;&gt;0,SUBTOTAL(109,$P$14:$P$3665)," ")</f>
        <v xml:space="preserve"> </v>
      </c>
      <c r="R637" s="108">
        <f t="shared" ca="1" si="220"/>
        <v>0</v>
      </c>
      <c r="S637" s="25">
        <f t="shared" ca="1" si="221"/>
        <v>0</v>
      </c>
      <c r="T637" s="108">
        <f t="shared" ca="1" si="222"/>
        <v>0</v>
      </c>
      <c r="U637" s="163">
        <f t="shared" ca="1" si="223"/>
        <v>0</v>
      </c>
      <c r="V637" s="25">
        <f t="shared" ca="1" si="224"/>
        <v>0</v>
      </c>
      <c r="W637" s="25">
        <f t="shared" ca="1" si="225"/>
        <v>0</v>
      </c>
      <c r="X637" s="108">
        <f t="shared" ca="1" si="226"/>
        <v>0</v>
      </c>
      <c r="Y637" s="108">
        <f t="shared" ca="1" si="227"/>
        <v>0</v>
      </c>
      <c r="Z637" s="108">
        <f t="shared" ca="1" si="228"/>
        <v>0</v>
      </c>
      <c r="AA637" s="108">
        <f t="shared" ca="1" si="229"/>
        <v>0</v>
      </c>
      <c r="AB637" s="108">
        <f t="shared" ca="1" si="230"/>
        <v>0</v>
      </c>
      <c r="AC637" s="25">
        <f t="shared" ca="1" si="231"/>
        <v>0</v>
      </c>
    </row>
    <row r="638" spans="1:29" ht="14.1" hidden="1" customHeight="1" thickBot="1" x14ac:dyDescent="0.25">
      <c r="A638" s="3">
        <f t="shared" si="215"/>
        <v>2022</v>
      </c>
      <c r="B638" s="3" t="str">
        <f t="shared" si="232"/>
        <v>09 září</v>
      </c>
      <c r="C638" s="4" t="str">
        <f t="shared" si="216"/>
        <v>září</v>
      </c>
      <c r="D638" s="10">
        <f t="shared" ca="1" si="217"/>
        <v>0</v>
      </c>
      <c r="E638" s="10" t="str">
        <f t="shared" si="218"/>
        <v>sobota</v>
      </c>
      <c r="F638" s="42" t="str">
        <f ca="1">IF(COUNTIF(List1!$U$4:$AF$16,$G638),"Svátek",TEXT($G638,"dddd"))</f>
        <v>sobota</v>
      </c>
      <c r="G638" s="19">
        <v>44821</v>
      </c>
      <c r="H638" s="49"/>
      <c r="I638" s="50"/>
      <c r="J638" s="49"/>
      <c r="K638" s="50"/>
      <c r="L638" s="21">
        <f t="shared" si="219"/>
        <v>0</v>
      </c>
      <c r="M638" s="22">
        <f t="shared" si="213"/>
        <v>0</v>
      </c>
      <c r="N638" s="98"/>
      <c r="O638" s="101" t="str">
        <f t="shared" ca="1" si="214"/>
        <v/>
      </c>
      <c r="P638" s="41" t="str">
        <f t="shared" si="212"/>
        <v xml:space="preserve"> </v>
      </c>
      <c r="Q638" s="41" t="str">
        <f>IF(MONTH(G639)-MONTH(G638)&lt;&gt;0,SUBTOTAL(109,$P$14:$P$3665)," ")</f>
        <v xml:space="preserve"> </v>
      </c>
      <c r="R638" s="108">
        <f t="shared" ca="1" si="220"/>
        <v>0</v>
      </c>
      <c r="S638" s="25">
        <f t="shared" ca="1" si="221"/>
        <v>0</v>
      </c>
      <c r="T638" s="108">
        <f t="shared" ca="1" si="222"/>
        <v>0</v>
      </c>
      <c r="U638" s="163">
        <f t="shared" ca="1" si="223"/>
        <v>0</v>
      </c>
      <c r="V638" s="25">
        <f t="shared" ca="1" si="224"/>
        <v>0</v>
      </c>
      <c r="W638" s="25">
        <f t="shared" ca="1" si="225"/>
        <v>0</v>
      </c>
      <c r="X638" s="108">
        <f t="shared" ca="1" si="226"/>
        <v>0</v>
      </c>
      <c r="Y638" s="108">
        <f t="shared" ca="1" si="227"/>
        <v>0</v>
      </c>
      <c r="Z638" s="108">
        <f t="shared" ca="1" si="228"/>
        <v>0</v>
      </c>
      <c r="AA638" s="108">
        <f t="shared" ca="1" si="229"/>
        <v>0</v>
      </c>
      <c r="AB638" s="108">
        <f t="shared" ca="1" si="230"/>
        <v>0</v>
      </c>
      <c r="AC638" s="25">
        <f t="shared" ca="1" si="231"/>
        <v>0</v>
      </c>
    </row>
    <row r="639" spans="1:29" ht="14.1" hidden="1" customHeight="1" thickBot="1" x14ac:dyDescent="0.25">
      <c r="A639" s="3">
        <f t="shared" si="215"/>
        <v>2022</v>
      </c>
      <c r="B639" s="3" t="str">
        <f t="shared" si="232"/>
        <v>09 září</v>
      </c>
      <c r="C639" s="4" t="str">
        <f t="shared" si="216"/>
        <v>září</v>
      </c>
      <c r="D639" s="10">
        <f t="shared" ca="1" si="217"/>
        <v>0</v>
      </c>
      <c r="E639" s="10" t="str">
        <f t="shared" si="218"/>
        <v>neděle</v>
      </c>
      <c r="F639" s="42" t="str">
        <f ca="1">IF(COUNTIF(List1!$U$4:$AF$16,$G639),"Svátek",TEXT($G639,"dddd"))</f>
        <v>neděle</v>
      </c>
      <c r="G639" s="19">
        <v>44822</v>
      </c>
      <c r="H639" s="49"/>
      <c r="I639" s="50"/>
      <c r="J639" s="49"/>
      <c r="K639" s="50"/>
      <c r="L639" s="21">
        <f t="shared" si="219"/>
        <v>0</v>
      </c>
      <c r="M639" s="22">
        <f t="shared" si="213"/>
        <v>0</v>
      </c>
      <c r="N639" s="98"/>
      <c r="O639" s="101" t="str">
        <f t="shared" ca="1" si="214"/>
        <v/>
      </c>
      <c r="P639" s="41">
        <f t="shared" si="212"/>
        <v>0</v>
      </c>
      <c r="Q639" s="41" t="str">
        <f>IF(MONTH(G640)-MONTH(G639)&lt;&gt;0,SUBTOTAL(109,$P$14:$P$3665)," ")</f>
        <v xml:space="preserve"> </v>
      </c>
      <c r="R639" s="108">
        <f t="shared" ca="1" si="220"/>
        <v>0</v>
      </c>
      <c r="S639" s="25">
        <f t="shared" ca="1" si="221"/>
        <v>0</v>
      </c>
      <c r="T639" s="108">
        <f t="shared" ca="1" si="222"/>
        <v>0</v>
      </c>
      <c r="U639" s="163">
        <f t="shared" ca="1" si="223"/>
        <v>0</v>
      </c>
      <c r="V639" s="25">
        <f t="shared" ca="1" si="224"/>
        <v>0</v>
      </c>
      <c r="W639" s="25">
        <f t="shared" ca="1" si="225"/>
        <v>0</v>
      </c>
      <c r="X639" s="108">
        <f t="shared" ca="1" si="226"/>
        <v>0</v>
      </c>
      <c r="Y639" s="108">
        <f t="shared" ca="1" si="227"/>
        <v>0</v>
      </c>
      <c r="Z639" s="108">
        <f t="shared" ca="1" si="228"/>
        <v>0</v>
      </c>
      <c r="AA639" s="108">
        <f t="shared" ca="1" si="229"/>
        <v>0</v>
      </c>
      <c r="AB639" s="108">
        <f t="shared" ca="1" si="230"/>
        <v>0</v>
      </c>
      <c r="AC639" s="25">
        <f t="shared" ca="1" si="231"/>
        <v>0</v>
      </c>
    </row>
    <row r="640" spans="1:29" ht="14.1" hidden="1" customHeight="1" thickBot="1" x14ac:dyDescent="0.25">
      <c r="A640" s="3">
        <f t="shared" si="215"/>
        <v>2022</v>
      </c>
      <c r="B640" s="3" t="str">
        <f t="shared" si="232"/>
        <v>09 září</v>
      </c>
      <c r="C640" s="4" t="str">
        <f t="shared" si="216"/>
        <v>září</v>
      </c>
      <c r="D640" s="10">
        <f t="shared" ca="1" si="217"/>
        <v>0</v>
      </c>
      <c r="E640" s="10" t="str">
        <f t="shared" si="218"/>
        <v>pondělí</v>
      </c>
      <c r="F640" s="42" t="str">
        <f ca="1">IF(COUNTIF(List1!$U$4:$AF$16,$G640),"Svátek",TEXT($G640,"dddd"))</f>
        <v>pondělí</v>
      </c>
      <c r="G640" s="19">
        <v>44823</v>
      </c>
      <c r="H640" s="49"/>
      <c r="I640" s="50"/>
      <c r="J640" s="49"/>
      <c r="K640" s="50"/>
      <c r="L640" s="21">
        <f t="shared" si="219"/>
        <v>0</v>
      </c>
      <c r="M640" s="22">
        <f t="shared" si="213"/>
        <v>0</v>
      </c>
      <c r="N640" s="98"/>
      <c r="O640" s="101" t="str">
        <f t="shared" ca="1" si="214"/>
        <v/>
      </c>
      <c r="P640" s="41" t="str">
        <f t="shared" si="212"/>
        <v xml:space="preserve"> </v>
      </c>
      <c r="Q640" s="41" t="str">
        <f>IF(MONTH(G641)-MONTH(G640)&lt;&gt;0,SUBTOTAL(109,$P$14:$P$3665)," ")</f>
        <v xml:space="preserve"> </v>
      </c>
      <c r="R640" s="108">
        <f t="shared" ca="1" si="220"/>
        <v>0</v>
      </c>
      <c r="S640" s="25">
        <f t="shared" ca="1" si="221"/>
        <v>0</v>
      </c>
      <c r="T640" s="108">
        <f t="shared" ca="1" si="222"/>
        <v>0</v>
      </c>
      <c r="U640" s="163">
        <f t="shared" ca="1" si="223"/>
        <v>0</v>
      </c>
      <c r="V640" s="25">
        <f t="shared" ca="1" si="224"/>
        <v>0</v>
      </c>
      <c r="W640" s="25">
        <f t="shared" ca="1" si="225"/>
        <v>0</v>
      </c>
      <c r="X640" s="108">
        <f t="shared" ca="1" si="226"/>
        <v>0</v>
      </c>
      <c r="Y640" s="108">
        <f t="shared" ca="1" si="227"/>
        <v>0</v>
      </c>
      <c r="Z640" s="108">
        <f t="shared" ca="1" si="228"/>
        <v>0</v>
      </c>
      <c r="AA640" s="108">
        <f t="shared" ca="1" si="229"/>
        <v>0</v>
      </c>
      <c r="AB640" s="108">
        <f t="shared" ca="1" si="230"/>
        <v>0</v>
      </c>
      <c r="AC640" s="25">
        <f t="shared" ca="1" si="231"/>
        <v>0</v>
      </c>
    </row>
    <row r="641" spans="1:29" ht="14.1" hidden="1" customHeight="1" thickBot="1" x14ac:dyDescent="0.25">
      <c r="A641" s="3">
        <f t="shared" si="215"/>
        <v>2022</v>
      </c>
      <c r="B641" s="3" t="str">
        <f t="shared" si="232"/>
        <v>09 září</v>
      </c>
      <c r="C641" s="4" t="str">
        <f t="shared" si="216"/>
        <v>září</v>
      </c>
      <c r="D641" s="10">
        <f t="shared" ca="1" si="217"/>
        <v>0</v>
      </c>
      <c r="E641" s="10" t="str">
        <f t="shared" si="218"/>
        <v>úterý</v>
      </c>
      <c r="F641" s="42" t="str">
        <f ca="1">IF(COUNTIF(List1!$U$4:$AF$16,$G641),"Svátek",TEXT($G641,"dddd"))</f>
        <v>úterý</v>
      </c>
      <c r="G641" s="19">
        <v>44824</v>
      </c>
      <c r="H641" s="49"/>
      <c r="I641" s="50"/>
      <c r="J641" s="49"/>
      <c r="K641" s="50"/>
      <c r="L641" s="21">
        <f t="shared" si="219"/>
        <v>0</v>
      </c>
      <c r="M641" s="22">
        <f t="shared" si="213"/>
        <v>0</v>
      </c>
      <c r="N641" s="98"/>
      <c r="O641" s="101" t="str">
        <f t="shared" ca="1" si="214"/>
        <v/>
      </c>
      <c r="P641" s="41" t="str">
        <f t="shared" si="212"/>
        <v xml:space="preserve"> </v>
      </c>
      <c r="Q641" s="41" t="str">
        <f>IF(MONTH(G642)-MONTH(G641)&lt;&gt;0,SUBTOTAL(109,$P$14:$P$3665)," ")</f>
        <v xml:space="preserve"> </v>
      </c>
      <c r="R641" s="108">
        <f t="shared" ca="1" si="220"/>
        <v>0</v>
      </c>
      <c r="S641" s="25">
        <f t="shared" ca="1" si="221"/>
        <v>0</v>
      </c>
      <c r="T641" s="108">
        <f t="shared" ca="1" si="222"/>
        <v>0</v>
      </c>
      <c r="U641" s="163">
        <f t="shared" ca="1" si="223"/>
        <v>0</v>
      </c>
      <c r="V641" s="25">
        <f t="shared" ca="1" si="224"/>
        <v>0</v>
      </c>
      <c r="W641" s="25">
        <f t="shared" ca="1" si="225"/>
        <v>0</v>
      </c>
      <c r="X641" s="108">
        <f t="shared" ca="1" si="226"/>
        <v>0</v>
      </c>
      <c r="Y641" s="108">
        <f t="shared" ca="1" si="227"/>
        <v>0</v>
      </c>
      <c r="Z641" s="108">
        <f t="shared" ca="1" si="228"/>
        <v>0</v>
      </c>
      <c r="AA641" s="108">
        <f t="shared" ca="1" si="229"/>
        <v>0</v>
      </c>
      <c r="AB641" s="108">
        <f t="shared" ca="1" si="230"/>
        <v>0</v>
      </c>
      <c r="AC641" s="25">
        <f t="shared" ca="1" si="231"/>
        <v>0</v>
      </c>
    </row>
    <row r="642" spans="1:29" ht="14.1" hidden="1" customHeight="1" thickBot="1" x14ac:dyDescent="0.25">
      <c r="A642" s="3">
        <f t="shared" si="215"/>
        <v>2022</v>
      </c>
      <c r="B642" s="3" t="str">
        <f t="shared" si="232"/>
        <v>09 září</v>
      </c>
      <c r="C642" s="4" t="str">
        <f t="shared" si="216"/>
        <v>září</v>
      </c>
      <c r="D642" s="10">
        <f t="shared" ca="1" si="217"/>
        <v>0</v>
      </c>
      <c r="E642" s="10" t="str">
        <f t="shared" si="218"/>
        <v>středa</v>
      </c>
      <c r="F642" s="42" t="str">
        <f ca="1">IF(COUNTIF(List1!$U$4:$AF$16,$G642),"Svátek",TEXT($G642,"dddd"))</f>
        <v>středa</v>
      </c>
      <c r="G642" s="19">
        <v>44825</v>
      </c>
      <c r="H642" s="49"/>
      <c r="I642" s="50"/>
      <c r="J642" s="49"/>
      <c r="K642" s="50"/>
      <c r="L642" s="21">
        <f t="shared" si="219"/>
        <v>0</v>
      </c>
      <c r="M642" s="22">
        <f t="shared" si="213"/>
        <v>0</v>
      </c>
      <c r="N642" s="98"/>
      <c r="O642" s="101" t="str">
        <f t="shared" ca="1" si="214"/>
        <v/>
      </c>
      <c r="P642" s="41" t="str">
        <f t="shared" si="212"/>
        <v xml:space="preserve"> </v>
      </c>
      <c r="Q642" s="41" t="str">
        <f>IF(MONTH(G643)-MONTH(G642)&lt;&gt;0,SUBTOTAL(109,$P$14:$P$3665)," ")</f>
        <v xml:space="preserve"> </v>
      </c>
      <c r="R642" s="108">
        <f t="shared" ca="1" si="220"/>
        <v>0</v>
      </c>
      <c r="S642" s="25">
        <f t="shared" ca="1" si="221"/>
        <v>0</v>
      </c>
      <c r="T642" s="108">
        <f t="shared" ca="1" si="222"/>
        <v>0</v>
      </c>
      <c r="U642" s="163">
        <f t="shared" ca="1" si="223"/>
        <v>0</v>
      </c>
      <c r="V642" s="25">
        <f t="shared" ca="1" si="224"/>
        <v>0</v>
      </c>
      <c r="W642" s="25">
        <f t="shared" ca="1" si="225"/>
        <v>0</v>
      </c>
      <c r="X642" s="108">
        <f t="shared" ca="1" si="226"/>
        <v>0</v>
      </c>
      <c r="Y642" s="108">
        <f t="shared" ca="1" si="227"/>
        <v>0</v>
      </c>
      <c r="Z642" s="108">
        <f t="shared" ca="1" si="228"/>
        <v>0</v>
      </c>
      <c r="AA642" s="108">
        <f t="shared" ca="1" si="229"/>
        <v>0</v>
      </c>
      <c r="AB642" s="108">
        <f t="shared" ca="1" si="230"/>
        <v>0</v>
      </c>
      <c r="AC642" s="25">
        <f t="shared" ca="1" si="231"/>
        <v>0</v>
      </c>
    </row>
    <row r="643" spans="1:29" ht="14.1" hidden="1" customHeight="1" thickBot="1" x14ac:dyDescent="0.25">
      <c r="A643" s="3">
        <f t="shared" si="215"/>
        <v>2022</v>
      </c>
      <c r="B643" s="3" t="str">
        <f t="shared" si="232"/>
        <v>09 září</v>
      </c>
      <c r="C643" s="4" t="str">
        <f t="shared" si="216"/>
        <v>září</v>
      </c>
      <c r="D643" s="10">
        <f t="shared" ca="1" si="217"/>
        <v>0</v>
      </c>
      <c r="E643" s="10" t="str">
        <f t="shared" si="218"/>
        <v>čtvrtek</v>
      </c>
      <c r="F643" s="42" t="str">
        <f ca="1">IF(COUNTIF(List1!$U$4:$AF$16,$G643),"Svátek",TEXT($G643,"dddd"))</f>
        <v>čtvrtek</v>
      </c>
      <c r="G643" s="19">
        <v>44826</v>
      </c>
      <c r="H643" s="49"/>
      <c r="I643" s="50"/>
      <c r="J643" s="49"/>
      <c r="K643" s="50"/>
      <c r="L643" s="21">
        <f t="shared" si="219"/>
        <v>0</v>
      </c>
      <c r="M643" s="22">
        <f t="shared" si="213"/>
        <v>0</v>
      </c>
      <c r="N643" s="98"/>
      <c r="O643" s="101" t="str">
        <f t="shared" ca="1" si="214"/>
        <v/>
      </c>
      <c r="P643" s="41" t="str">
        <f t="shared" si="212"/>
        <v xml:space="preserve"> </v>
      </c>
      <c r="Q643" s="41" t="str">
        <f>IF(MONTH(G644)-MONTH(G643)&lt;&gt;0,SUBTOTAL(109,$P$14:$P$3665)," ")</f>
        <v xml:space="preserve"> </v>
      </c>
      <c r="R643" s="108">
        <f t="shared" ca="1" si="220"/>
        <v>0</v>
      </c>
      <c r="S643" s="25">
        <f t="shared" ca="1" si="221"/>
        <v>0</v>
      </c>
      <c r="T643" s="108">
        <f t="shared" ca="1" si="222"/>
        <v>0</v>
      </c>
      <c r="U643" s="163">
        <f t="shared" ca="1" si="223"/>
        <v>0</v>
      </c>
      <c r="V643" s="25">
        <f t="shared" ca="1" si="224"/>
        <v>0</v>
      </c>
      <c r="W643" s="25">
        <f t="shared" ca="1" si="225"/>
        <v>0</v>
      </c>
      <c r="X643" s="108">
        <f t="shared" ca="1" si="226"/>
        <v>0</v>
      </c>
      <c r="Y643" s="108">
        <f t="shared" ca="1" si="227"/>
        <v>0</v>
      </c>
      <c r="Z643" s="108">
        <f t="shared" ca="1" si="228"/>
        <v>0</v>
      </c>
      <c r="AA643" s="108">
        <f t="shared" ca="1" si="229"/>
        <v>0</v>
      </c>
      <c r="AB643" s="108">
        <f t="shared" ca="1" si="230"/>
        <v>0</v>
      </c>
      <c r="AC643" s="25">
        <f t="shared" ca="1" si="231"/>
        <v>0</v>
      </c>
    </row>
    <row r="644" spans="1:29" ht="14.1" hidden="1" customHeight="1" thickBot="1" x14ac:dyDescent="0.25">
      <c r="A644" s="3">
        <f t="shared" si="215"/>
        <v>2022</v>
      </c>
      <c r="B644" s="3" t="str">
        <f t="shared" si="232"/>
        <v>09 září</v>
      </c>
      <c r="C644" s="4" t="str">
        <f t="shared" si="216"/>
        <v>září</v>
      </c>
      <c r="D644" s="10">
        <f t="shared" ca="1" si="217"/>
        <v>0</v>
      </c>
      <c r="E644" s="10" t="str">
        <f t="shared" si="218"/>
        <v>pátek</v>
      </c>
      <c r="F644" s="42" t="str">
        <f ca="1">IF(COUNTIF(List1!$U$4:$AF$16,$G644),"Svátek",TEXT($G644,"dddd"))</f>
        <v>pátek</v>
      </c>
      <c r="G644" s="19">
        <v>44827</v>
      </c>
      <c r="H644" s="49"/>
      <c r="I644" s="50"/>
      <c r="J644" s="49"/>
      <c r="K644" s="50"/>
      <c r="L644" s="21">
        <f t="shared" si="219"/>
        <v>0</v>
      </c>
      <c r="M644" s="22">
        <f t="shared" si="213"/>
        <v>0</v>
      </c>
      <c r="N644" s="98"/>
      <c r="O644" s="101" t="str">
        <f t="shared" ca="1" si="214"/>
        <v/>
      </c>
      <c r="P644" s="41" t="str">
        <f t="shared" si="212"/>
        <v xml:space="preserve"> </v>
      </c>
      <c r="Q644" s="41" t="str">
        <f>IF(MONTH(G645)-MONTH(G644)&lt;&gt;0,SUBTOTAL(109,$P$14:$P$3665)," ")</f>
        <v xml:space="preserve"> </v>
      </c>
      <c r="R644" s="108">
        <f t="shared" ca="1" si="220"/>
        <v>0</v>
      </c>
      <c r="S644" s="25">
        <f t="shared" ca="1" si="221"/>
        <v>0</v>
      </c>
      <c r="T644" s="108">
        <f t="shared" ca="1" si="222"/>
        <v>0</v>
      </c>
      <c r="U644" s="163">
        <f t="shared" ca="1" si="223"/>
        <v>0</v>
      </c>
      <c r="V644" s="25">
        <f t="shared" ca="1" si="224"/>
        <v>0</v>
      </c>
      <c r="W644" s="25">
        <f t="shared" ca="1" si="225"/>
        <v>0</v>
      </c>
      <c r="X644" s="108">
        <f t="shared" ca="1" si="226"/>
        <v>0</v>
      </c>
      <c r="Y644" s="108">
        <f t="shared" ca="1" si="227"/>
        <v>0</v>
      </c>
      <c r="Z644" s="108">
        <f t="shared" ca="1" si="228"/>
        <v>0</v>
      </c>
      <c r="AA644" s="108">
        <f t="shared" ca="1" si="229"/>
        <v>0</v>
      </c>
      <c r="AB644" s="108">
        <f t="shared" ca="1" si="230"/>
        <v>0</v>
      </c>
      <c r="AC644" s="25">
        <f t="shared" ca="1" si="231"/>
        <v>0</v>
      </c>
    </row>
    <row r="645" spans="1:29" ht="14.1" hidden="1" customHeight="1" thickBot="1" x14ac:dyDescent="0.25">
      <c r="A645" s="3">
        <f t="shared" si="215"/>
        <v>2022</v>
      </c>
      <c r="B645" s="3" t="str">
        <f t="shared" si="232"/>
        <v>09 září</v>
      </c>
      <c r="C645" s="4" t="str">
        <f t="shared" si="216"/>
        <v>září</v>
      </c>
      <c r="D645" s="10">
        <f t="shared" ca="1" si="217"/>
        <v>0</v>
      </c>
      <c r="E645" s="10" t="str">
        <f t="shared" si="218"/>
        <v>sobota</v>
      </c>
      <c r="F645" s="42" t="str">
        <f ca="1">IF(COUNTIF(List1!$U$4:$AF$16,$G645),"Svátek",TEXT($G645,"dddd"))</f>
        <v>sobota</v>
      </c>
      <c r="G645" s="19">
        <v>44828</v>
      </c>
      <c r="H645" s="49"/>
      <c r="I645" s="50"/>
      <c r="J645" s="49"/>
      <c r="K645" s="50"/>
      <c r="L645" s="21">
        <f t="shared" si="219"/>
        <v>0</v>
      </c>
      <c r="M645" s="22">
        <f t="shared" si="213"/>
        <v>0</v>
      </c>
      <c r="N645" s="98"/>
      <c r="O645" s="101" t="str">
        <f t="shared" ca="1" si="214"/>
        <v/>
      </c>
      <c r="P645" s="41" t="str">
        <f t="shared" si="212"/>
        <v xml:space="preserve"> </v>
      </c>
      <c r="Q645" s="41" t="str">
        <f>IF(MONTH(G646)-MONTH(G645)&lt;&gt;0,SUBTOTAL(109,$P$14:$P$3665)," ")</f>
        <v xml:space="preserve"> </v>
      </c>
      <c r="R645" s="108">
        <f t="shared" ca="1" si="220"/>
        <v>0</v>
      </c>
      <c r="S645" s="25">
        <f t="shared" ca="1" si="221"/>
        <v>0</v>
      </c>
      <c r="T645" s="108">
        <f t="shared" ca="1" si="222"/>
        <v>0</v>
      </c>
      <c r="U645" s="163">
        <f t="shared" ca="1" si="223"/>
        <v>0</v>
      </c>
      <c r="V645" s="25">
        <f t="shared" ca="1" si="224"/>
        <v>0</v>
      </c>
      <c r="W645" s="25">
        <f t="shared" ca="1" si="225"/>
        <v>0</v>
      </c>
      <c r="X645" s="108">
        <f t="shared" ca="1" si="226"/>
        <v>0</v>
      </c>
      <c r="Y645" s="108">
        <f t="shared" ca="1" si="227"/>
        <v>0</v>
      </c>
      <c r="Z645" s="108">
        <f t="shared" ca="1" si="228"/>
        <v>0</v>
      </c>
      <c r="AA645" s="108">
        <f t="shared" ca="1" si="229"/>
        <v>0</v>
      </c>
      <c r="AB645" s="108">
        <f t="shared" ca="1" si="230"/>
        <v>0</v>
      </c>
      <c r="AC645" s="25">
        <f t="shared" ca="1" si="231"/>
        <v>0</v>
      </c>
    </row>
    <row r="646" spans="1:29" ht="14.1" hidden="1" customHeight="1" thickBot="1" x14ac:dyDescent="0.25">
      <c r="A646" s="3">
        <f t="shared" si="215"/>
        <v>2022</v>
      </c>
      <c r="B646" s="3" t="str">
        <f t="shared" si="232"/>
        <v>09 září</v>
      </c>
      <c r="C646" s="4" t="str">
        <f t="shared" si="216"/>
        <v>září</v>
      </c>
      <c r="D646" s="10">
        <f t="shared" ca="1" si="217"/>
        <v>0</v>
      </c>
      <c r="E646" s="10" t="str">
        <f t="shared" si="218"/>
        <v>neděle</v>
      </c>
      <c r="F646" s="42" t="str">
        <f ca="1">IF(COUNTIF(List1!$U$4:$AF$16,$G646),"Svátek",TEXT($G646,"dddd"))</f>
        <v>neděle</v>
      </c>
      <c r="G646" s="19">
        <v>44829</v>
      </c>
      <c r="H646" s="49"/>
      <c r="I646" s="50"/>
      <c r="J646" s="49"/>
      <c r="K646" s="50"/>
      <c r="L646" s="21">
        <f t="shared" si="219"/>
        <v>0</v>
      </c>
      <c r="M646" s="22">
        <f t="shared" si="213"/>
        <v>0</v>
      </c>
      <c r="N646" s="98"/>
      <c r="O646" s="101" t="str">
        <f t="shared" ca="1" si="214"/>
        <v/>
      </c>
      <c r="P646" s="41">
        <f t="shared" si="212"/>
        <v>0</v>
      </c>
      <c r="Q646" s="41" t="str">
        <f>IF(MONTH(G647)-MONTH(G646)&lt;&gt;0,SUBTOTAL(109,$P$14:$P$3665)," ")</f>
        <v xml:space="preserve"> </v>
      </c>
      <c r="R646" s="108">
        <f t="shared" ca="1" si="220"/>
        <v>0</v>
      </c>
      <c r="S646" s="25">
        <f t="shared" ca="1" si="221"/>
        <v>0</v>
      </c>
      <c r="T646" s="108">
        <f t="shared" ca="1" si="222"/>
        <v>0</v>
      </c>
      <c r="U646" s="163">
        <f t="shared" ca="1" si="223"/>
        <v>0</v>
      </c>
      <c r="V646" s="25">
        <f t="shared" ca="1" si="224"/>
        <v>0</v>
      </c>
      <c r="W646" s="25">
        <f t="shared" ca="1" si="225"/>
        <v>0</v>
      </c>
      <c r="X646" s="108">
        <f t="shared" ca="1" si="226"/>
        <v>0</v>
      </c>
      <c r="Y646" s="108">
        <f t="shared" ca="1" si="227"/>
        <v>0</v>
      </c>
      <c r="Z646" s="108">
        <f t="shared" ca="1" si="228"/>
        <v>0</v>
      </c>
      <c r="AA646" s="108">
        <f t="shared" ca="1" si="229"/>
        <v>0</v>
      </c>
      <c r="AB646" s="108">
        <f t="shared" ca="1" si="230"/>
        <v>0</v>
      </c>
      <c r="AC646" s="25">
        <f t="shared" ca="1" si="231"/>
        <v>0</v>
      </c>
    </row>
    <row r="647" spans="1:29" ht="14.1" hidden="1" customHeight="1" thickBot="1" x14ac:dyDescent="0.25">
      <c r="A647" s="3">
        <f t="shared" si="215"/>
        <v>2022</v>
      </c>
      <c r="B647" s="3" t="str">
        <f t="shared" si="232"/>
        <v>09 září</v>
      </c>
      <c r="C647" s="4" t="str">
        <f t="shared" si="216"/>
        <v>září</v>
      </c>
      <c r="D647" s="10">
        <f t="shared" ca="1" si="217"/>
        <v>0</v>
      </c>
      <c r="E647" s="10" t="str">
        <f t="shared" si="218"/>
        <v>pondělí</v>
      </c>
      <c r="F647" s="42" t="str">
        <f ca="1">IF(COUNTIF(List1!$U$4:$AF$16,$G647),"Svátek",TEXT($G647,"dddd"))</f>
        <v>pondělí</v>
      </c>
      <c r="G647" s="19">
        <v>44830</v>
      </c>
      <c r="H647" s="49"/>
      <c r="I647" s="50"/>
      <c r="J647" s="49"/>
      <c r="K647" s="50"/>
      <c r="L647" s="21">
        <f t="shared" si="219"/>
        <v>0</v>
      </c>
      <c r="M647" s="22">
        <f t="shared" si="213"/>
        <v>0</v>
      </c>
      <c r="N647" s="98"/>
      <c r="O647" s="101" t="str">
        <f t="shared" ca="1" si="214"/>
        <v/>
      </c>
      <c r="P647" s="41" t="str">
        <f t="shared" si="212"/>
        <v xml:space="preserve"> </v>
      </c>
      <c r="Q647" s="41" t="str">
        <f>IF(MONTH(G648)-MONTH(G647)&lt;&gt;0,SUBTOTAL(109,$P$14:$P$3665)," ")</f>
        <v xml:space="preserve"> </v>
      </c>
      <c r="R647" s="108">
        <f t="shared" ca="1" si="220"/>
        <v>0</v>
      </c>
      <c r="S647" s="25">
        <f t="shared" ca="1" si="221"/>
        <v>0</v>
      </c>
      <c r="T647" s="108">
        <f t="shared" ca="1" si="222"/>
        <v>0</v>
      </c>
      <c r="U647" s="163">
        <f t="shared" ca="1" si="223"/>
        <v>0</v>
      </c>
      <c r="V647" s="25">
        <f t="shared" ca="1" si="224"/>
        <v>0</v>
      </c>
      <c r="W647" s="25">
        <f t="shared" ca="1" si="225"/>
        <v>0</v>
      </c>
      <c r="X647" s="108">
        <f t="shared" ca="1" si="226"/>
        <v>0</v>
      </c>
      <c r="Y647" s="108">
        <f t="shared" ca="1" si="227"/>
        <v>0</v>
      </c>
      <c r="Z647" s="108">
        <f t="shared" ca="1" si="228"/>
        <v>0</v>
      </c>
      <c r="AA647" s="108">
        <f t="shared" ca="1" si="229"/>
        <v>0</v>
      </c>
      <c r="AB647" s="108">
        <f t="shared" ca="1" si="230"/>
        <v>0</v>
      </c>
      <c r="AC647" s="25">
        <f t="shared" ca="1" si="231"/>
        <v>0</v>
      </c>
    </row>
    <row r="648" spans="1:29" ht="14.1" hidden="1" customHeight="1" thickBot="1" x14ac:dyDescent="0.25">
      <c r="A648" s="3">
        <f t="shared" si="215"/>
        <v>2022</v>
      </c>
      <c r="B648" s="3" t="str">
        <f t="shared" si="232"/>
        <v>09 září</v>
      </c>
      <c r="C648" s="4" t="str">
        <f t="shared" si="216"/>
        <v>září</v>
      </c>
      <c r="D648" s="10">
        <f t="shared" ca="1" si="217"/>
        <v>0</v>
      </c>
      <c r="E648" s="10" t="str">
        <f t="shared" si="218"/>
        <v>úterý</v>
      </c>
      <c r="F648" s="42" t="str">
        <f ca="1">IF(COUNTIF(List1!$U$4:$AF$16,$G648),"Svátek",TEXT($G648,"dddd"))</f>
        <v>úterý</v>
      </c>
      <c r="G648" s="19">
        <v>44831</v>
      </c>
      <c r="H648" s="49"/>
      <c r="I648" s="50"/>
      <c r="J648" s="49"/>
      <c r="K648" s="50"/>
      <c r="L648" s="21">
        <f t="shared" si="219"/>
        <v>0</v>
      </c>
      <c r="M648" s="22">
        <f t="shared" si="213"/>
        <v>0</v>
      </c>
      <c r="N648" s="98"/>
      <c r="O648" s="101" t="str">
        <f t="shared" ca="1" si="214"/>
        <v/>
      </c>
      <c r="P648" s="41" t="str">
        <f t="shared" si="212"/>
        <v xml:space="preserve"> </v>
      </c>
      <c r="Q648" s="41" t="str">
        <f>IF(MONTH(G649)-MONTH(G648)&lt;&gt;0,SUBTOTAL(109,$P$14:$P$3665)," ")</f>
        <v xml:space="preserve"> </v>
      </c>
      <c r="R648" s="108">
        <f t="shared" ca="1" si="220"/>
        <v>0</v>
      </c>
      <c r="S648" s="25">
        <f t="shared" ca="1" si="221"/>
        <v>0</v>
      </c>
      <c r="T648" s="108">
        <f t="shared" ca="1" si="222"/>
        <v>0</v>
      </c>
      <c r="U648" s="163">
        <f t="shared" ca="1" si="223"/>
        <v>0</v>
      </c>
      <c r="V648" s="25">
        <f t="shared" ca="1" si="224"/>
        <v>0</v>
      </c>
      <c r="W648" s="25">
        <f t="shared" ca="1" si="225"/>
        <v>0</v>
      </c>
      <c r="X648" s="108">
        <f t="shared" ca="1" si="226"/>
        <v>0</v>
      </c>
      <c r="Y648" s="108">
        <f t="shared" ca="1" si="227"/>
        <v>0</v>
      </c>
      <c r="Z648" s="108">
        <f t="shared" ca="1" si="228"/>
        <v>0</v>
      </c>
      <c r="AA648" s="108">
        <f t="shared" ca="1" si="229"/>
        <v>0</v>
      </c>
      <c r="AB648" s="108">
        <f t="shared" ca="1" si="230"/>
        <v>0</v>
      </c>
      <c r="AC648" s="25">
        <f t="shared" ca="1" si="231"/>
        <v>0</v>
      </c>
    </row>
    <row r="649" spans="1:29" ht="14.1" hidden="1" customHeight="1" thickBot="1" x14ac:dyDescent="0.25">
      <c r="A649" s="3">
        <f t="shared" si="215"/>
        <v>2022</v>
      </c>
      <c r="B649" s="3" t="str">
        <f t="shared" si="232"/>
        <v>09 září</v>
      </c>
      <c r="C649" s="4" t="str">
        <f t="shared" si="216"/>
        <v>září</v>
      </c>
      <c r="D649" s="10">
        <f t="shared" ca="1" si="217"/>
        <v>1</v>
      </c>
      <c r="E649" s="10" t="str">
        <f t="shared" si="218"/>
        <v>středa</v>
      </c>
      <c r="F649" s="42" t="str">
        <f ca="1">IF(COUNTIF(List1!$U$4:$AF$16,$G649),"Svátek",TEXT($G649,"dddd"))</f>
        <v>Svátek</v>
      </c>
      <c r="G649" s="19">
        <v>44832</v>
      </c>
      <c r="H649" s="49"/>
      <c r="I649" s="50"/>
      <c r="J649" s="49"/>
      <c r="K649" s="50"/>
      <c r="L649" s="21">
        <f t="shared" si="219"/>
        <v>0</v>
      </c>
      <c r="M649" s="22">
        <f t="shared" si="213"/>
        <v>0</v>
      </c>
      <c r="N649" s="98"/>
      <c r="O649" s="101" t="str">
        <f t="shared" ca="1" si="214"/>
        <v>Svátek</v>
      </c>
      <c r="P649" s="41" t="str">
        <f t="shared" si="212"/>
        <v xml:space="preserve"> </v>
      </c>
      <c r="Q649" s="41" t="str">
        <f>IF(MONTH(G650)-MONTH(G649)&lt;&gt;0,SUBTOTAL(109,$P$14:$P$3665)," ")</f>
        <v xml:space="preserve"> </v>
      </c>
      <c r="R649" s="108">
        <f t="shared" ca="1" si="220"/>
        <v>0</v>
      </c>
      <c r="S649" s="25">
        <f t="shared" ca="1" si="221"/>
        <v>1</v>
      </c>
      <c r="T649" s="108">
        <f t="shared" ca="1" si="222"/>
        <v>0</v>
      </c>
      <c r="U649" s="163">
        <f t="shared" ca="1" si="223"/>
        <v>0</v>
      </c>
      <c r="V649" s="25">
        <f t="shared" ca="1" si="224"/>
        <v>0</v>
      </c>
      <c r="W649" s="25">
        <f t="shared" ca="1" si="225"/>
        <v>0</v>
      </c>
      <c r="X649" s="108">
        <f t="shared" ca="1" si="226"/>
        <v>0</v>
      </c>
      <c r="Y649" s="108">
        <f t="shared" ca="1" si="227"/>
        <v>0</v>
      </c>
      <c r="Z649" s="108">
        <f t="shared" ca="1" si="228"/>
        <v>0</v>
      </c>
      <c r="AA649" s="108">
        <f t="shared" ca="1" si="229"/>
        <v>0</v>
      </c>
      <c r="AB649" s="108">
        <f t="shared" ca="1" si="230"/>
        <v>0</v>
      </c>
      <c r="AC649" s="25">
        <f t="shared" ca="1" si="231"/>
        <v>1</v>
      </c>
    </row>
    <row r="650" spans="1:29" ht="14.1" hidden="1" customHeight="1" thickBot="1" x14ac:dyDescent="0.25">
      <c r="A650" s="3">
        <f t="shared" si="215"/>
        <v>2022</v>
      </c>
      <c r="B650" s="3" t="str">
        <f t="shared" si="232"/>
        <v>09 září</v>
      </c>
      <c r="C650" s="4" t="str">
        <f t="shared" si="216"/>
        <v>září</v>
      </c>
      <c r="D650" s="10">
        <f t="shared" ca="1" si="217"/>
        <v>0</v>
      </c>
      <c r="E650" s="10" t="str">
        <f t="shared" si="218"/>
        <v>čtvrtek</v>
      </c>
      <c r="F650" s="42" t="str">
        <f ca="1">IF(COUNTIF(List1!$U$4:$AF$16,$G650),"Svátek",TEXT($G650,"dddd"))</f>
        <v>čtvrtek</v>
      </c>
      <c r="G650" s="19">
        <v>44833</v>
      </c>
      <c r="H650" s="49"/>
      <c r="I650" s="50"/>
      <c r="J650" s="49"/>
      <c r="K650" s="50"/>
      <c r="L650" s="21">
        <f t="shared" si="219"/>
        <v>0</v>
      </c>
      <c r="M650" s="22">
        <f t="shared" si="213"/>
        <v>0</v>
      </c>
      <c r="N650" s="98"/>
      <c r="O650" s="101" t="str">
        <f t="shared" ca="1" si="214"/>
        <v/>
      </c>
      <c r="P650" s="41" t="str">
        <f t="shared" si="212"/>
        <v xml:space="preserve"> </v>
      </c>
      <c r="Q650" s="41" t="str">
        <f>IF(MONTH(G651)-MONTH(G650)&lt;&gt;0,SUBTOTAL(109,$P$14:$P$3665)," ")</f>
        <v xml:space="preserve"> </v>
      </c>
      <c r="R650" s="108">
        <f t="shared" ca="1" si="220"/>
        <v>0</v>
      </c>
      <c r="S650" s="25">
        <f t="shared" ca="1" si="221"/>
        <v>0</v>
      </c>
      <c r="T650" s="108">
        <f t="shared" ca="1" si="222"/>
        <v>0</v>
      </c>
      <c r="U650" s="163">
        <f t="shared" ca="1" si="223"/>
        <v>0</v>
      </c>
      <c r="V650" s="25">
        <f t="shared" ca="1" si="224"/>
        <v>0</v>
      </c>
      <c r="W650" s="25">
        <f t="shared" ca="1" si="225"/>
        <v>0</v>
      </c>
      <c r="X650" s="108">
        <f t="shared" ca="1" si="226"/>
        <v>0</v>
      </c>
      <c r="Y650" s="108">
        <f t="shared" ca="1" si="227"/>
        <v>0</v>
      </c>
      <c r="Z650" s="108">
        <f t="shared" ca="1" si="228"/>
        <v>0</v>
      </c>
      <c r="AA650" s="108">
        <f t="shared" ca="1" si="229"/>
        <v>0</v>
      </c>
      <c r="AB650" s="108">
        <f t="shared" ca="1" si="230"/>
        <v>0</v>
      </c>
      <c r="AC650" s="25">
        <f t="shared" ca="1" si="231"/>
        <v>0</v>
      </c>
    </row>
    <row r="651" spans="1:29" ht="14.1" hidden="1" customHeight="1" thickBot="1" x14ac:dyDescent="0.25">
      <c r="A651" s="3">
        <f t="shared" si="215"/>
        <v>2022</v>
      </c>
      <c r="B651" s="3" t="str">
        <f t="shared" si="232"/>
        <v>09 září</v>
      </c>
      <c r="C651" s="4" t="str">
        <f t="shared" si="216"/>
        <v>září</v>
      </c>
      <c r="D651" s="10">
        <f t="shared" ca="1" si="217"/>
        <v>0</v>
      </c>
      <c r="E651" s="10" t="str">
        <f t="shared" si="218"/>
        <v>pátek</v>
      </c>
      <c r="F651" s="42" t="str">
        <f ca="1">IF(COUNTIF(List1!$U$4:$AF$16,$G651),"Svátek",TEXT($G651,"dddd"))</f>
        <v>pátek</v>
      </c>
      <c r="G651" s="19">
        <v>44834</v>
      </c>
      <c r="H651" s="49"/>
      <c r="I651" s="50"/>
      <c r="J651" s="49"/>
      <c r="K651" s="50"/>
      <c r="L651" s="21">
        <f t="shared" si="219"/>
        <v>0</v>
      </c>
      <c r="M651" s="22">
        <f t="shared" si="213"/>
        <v>0</v>
      </c>
      <c r="N651" s="98"/>
      <c r="O651" s="101" t="str">
        <f t="shared" ca="1" si="214"/>
        <v/>
      </c>
      <c r="P651" s="41">
        <f t="shared" si="212"/>
        <v>0</v>
      </c>
      <c r="Q651" s="41">
        <f>IF(MONTH(G652)-MONTH(G651)&lt;&gt;0,SUBTOTAL(109,$P$14:$P$3665)," ")</f>
        <v>0</v>
      </c>
      <c r="R651" s="108">
        <f t="shared" ca="1" si="220"/>
        <v>0</v>
      </c>
      <c r="S651" s="25">
        <f t="shared" ca="1" si="221"/>
        <v>0</v>
      </c>
      <c r="T651" s="108">
        <f t="shared" ca="1" si="222"/>
        <v>0</v>
      </c>
      <c r="U651" s="163">
        <f t="shared" ca="1" si="223"/>
        <v>0</v>
      </c>
      <c r="V651" s="25">
        <f t="shared" ca="1" si="224"/>
        <v>0</v>
      </c>
      <c r="W651" s="25">
        <f t="shared" ca="1" si="225"/>
        <v>0</v>
      </c>
      <c r="X651" s="108">
        <f t="shared" ca="1" si="226"/>
        <v>0</v>
      </c>
      <c r="Y651" s="108">
        <f t="shared" ca="1" si="227"/>
        <v>0</v>
      </c>
      <c r="Z651" s="108">
        <f t="shared" ca="1" si="228"/>
        <v>0</v>
      </c>
      <c r="AA651" s="108">
        <f t="shared" ca="1" si="229"/>
        <v>0</v>
      </c>
      <c r="AB651" s="108">
        <f t="shared" ca="1" si="230"/>
        <v>0</v>
      </c>
      <c r="AC651" s="25">
        <f t="shared" ca="1" si="231"/>
        <v>0</v>
      </c>
    </row>
    <row r="652" spans="1:29" ht="14.1" hidden="1" customHeight="1" thickBot="1" x14ac:dyDescent="0.25">
      <c r="A652" s="3">
        <f t="shared" si="215"/>
        <v>2022</v>
      </c>
      <c r="B652" s="3" t="str">
        <f t="shared" si="232"/>
        <v>10 říjen</v>
      </c>
      <c r="C652" s="4" t="str">
        <f t="shared" si="216"/>
        <v>říjen</v>
      </c>
      <c r="D652" s="10">
        <f t="shared" ca="1" si="217"/>
        <v>0</v>
      </c>
      <c r="E652" s="10" t="str">
        <f t="shared" si="218"/>
        <v>sobota</v>
      </c>
      <c r="F652" s="42" t="str">
        <f ca="1">IF(COUNTIF(List1!$U$4:$AF$16,$G652),"Svátek",TEXT($G652,"dddd"))</f>
        <v>sobota</v>
      </c>
      <c r="G652" s="19">
        <v>44835</v>
      </c>
      <c r="H652" s="49"/>
      <c r="I652" s="50"/>
      <c r="J652" s="49"/>
      <c r="K652" s="50"/>
      <c r="L652" s="21">
        <f t="shared" si="219"/>
        <v>0</v>
      </c>
      <c r="M652" s="22">
        <f t="shared" si="213"/>
        <v>0</v>
      </c>
      <c r="N652" s="98"/>
      <c r="O652" s="101" t="str">
        <f t="shared" ca="1" si="214"/>
        <v/>
      </c>
      <c r="P652" s="41" t="str">
        <f t="shared" si="212"/>
        <v xml:space="preserve"> </v>
      </c>
      <c r="Q652" s="41" t="str">
        <f>IF(MONTH(G653)-MONTH(G652)&lt;&gt;0,SUBTOTAL(109,$P$14:$P$3665)," ")</f>
        <v xml:space="preserve"> </v>
      </c>
      <c r="R652" s="108">
        <f t="shared" ca="1" si="220"/>
        <v>0</v>
      </c>
      <c r="S652" s="25">
        <f t="shared" ca="1" si="221"/>
        <v>0</v>
      </c>
      <c r="T652" s="108">
        <f t="shared" ca="1" si="222"/>
        <v>0</v>
      </c>
      <c r="U652" s="163">
        <f t="shared" ca="1" si="223"/>
        <v>0</v>
      </c>
      <c r="V652" s="25">
        <f t="shared" ca="1" si="224"/>
        <v>0</v>
      </c>
      <c r="W652" s="25">
        <f t="shared" ca="1" si="225"/>
        <v>0</v>
      </c>
      <c r="X652" s="108">
        <f t="shared" ca="1" si="226"/>
        <v>0</v>
      </c>
      <c r="Y652" s="108">
        <f t="shared" ca="1" si="227"/>
        <v>0</v>
      </c>
      <c r="Z652" s="108">
        <f t="shared" ca="1" si="228"/>
        <v>0</v>
      </c>
      <c r="AA652" s="108">
        <f t="shared" ca="1" si="229"/>
        <v>0</v>
      </c>
      <c r="AB652" s="108">
        <f t="shared" ca="1" si="230"/>
        <v>0</v>
      </c>
      <c r="AC652" s="25">
        <f t="shared" ca="1" si="231"/>
        <v>0</v>
      </c>
    </row>
    <row r="653" spans="1:29" ht="14.1" hidden="1" customHeight="1" thickBot="1" x14ac:dyDescent="0.25">
      <c r="A653" s="3">
        <f t="shared" si="215"/>
        <v>2022</v>
      </c>
      <c r="B653" s="3" t="str">
        <f t="shared" si="232"/>
        <v>10 říjen</v>
      </c>
      <c r="C653" s="4" t="str">
        <f t="shared" si="216"/>
        <v>říjen</v>
      </c>
      <c r="D653" s="10">
        <f t="shared" ca="1" si="217"/>
        <v>0</v>
      </c>
      <c r="E653" s="10" t="str">
        <f t="shared" si="218"/>
        <v>neděle</v>
      </c>
      <c r="F653" s="42" t="str">
        <f ca="1">IF(COUNTIF(List1!$U$4:$AF$16,$G653),"Svátek",TEXT($G653,"dddd"))</f>
        <v>neděle</v>
      </c>
      <c r="G653" s="19">
        <v>44836</v>
      </c>
      <c r="H653" s="49"/>
      <c r="I653" s="50"/>
      <c r="J653" s="49"/>
      <c r="K653" s="50"/>
      <c r="L653" s="21">
        <f t="shared" si="219"/>
        <v>0</v>
      </c>
      <c r="M653" s="22">
        <f t="shared" si="213"/>
        <v>0</v>
      </c>
      <c r="N653" s="98"/>
      <c r="O653" s="101" t="str">
        <f t="shared" ca="1" si="214"/>
        <v/>
      </c>
      <c r="P653" s="41">
        <f t="shared" si="212"/>
        <v>0</v>
      </c>
      <c r="Q653" s="41" t="str">
        <f>IF(MONTH(G654)-MONTH(G653)&lt;&gt;0,SUBTOTAL(109,$P$14:$P$3665)," ")</f>
        <v xml:space="preserve"> </v>
      </c>
      <c r="R653" s="108">
        <f t="shared" ca="1" si="220"/>
        <v>0</v>
      </c>
      <c r="S653" s="25">
        <f t="shared" ca="1" si="221"/>
        <v>0</v>
      </c>
      <c r="T653" s="108">
        <f t="shared" ca="1" si="222"/>
        <v>0</v>
      </c>
      <c r="U653" s="163">
        <f t="shared" ca="1" si="223"/>
        <v>0</v>
      </c>
      <c r="V653" s="25">
        <f t="shared" ca="1" si="224"/>
        <v>0</v>
      </c>
      <c r="W653" s="25">
        <f t="shared" ca="1" si="225"/>
        <v>0</v>
      </c>
      <c r="X653" s="108">
        <f t="shared" ca="1" si="226"/>
        <v>0</v>
      </c>
      <c r="Y653" s="108">
        <f t="shared" ca="1" si="227"/>
        <v>0</v>
      </c>
      <c r="Z653" s="108">
        <f t="shared" ca="1" si="228"/>
        <v>0</v>
      </c>
      <c r="AA653" s="108">
        <f t="shared" ca="1" si="229"/>
        <v>0</v>
      </c>
      <c r="AB653" s="108">
        <f t="shared" ca="1" si="230"/>
        <v>0</v>
      </c>
      <c r="AC653" s="25">
        <f t="shared" ca="1" si="231"/>
        <v>0</v>
      </c>
    </row>
    <row r="654" spans="1:29" ht="14.1" hidden="1" customHeight="1" thickBot="1" x14ac:dyDescent="0.25">
      <c r="A654" s="3">
        <f t="shared" si="215"/>
        <v>2022</v>
      </c>
      <c r="B654" s="3" t="str">
        <f t="shared" si="232"/>
        <v>10 říjen</v>
      </c>
      <c r="C654" s="4" t="str">
        <f t="shared" si="216"/>
        <v>říjen</v>
      </c>
      <c r="D654" s="10">
        <f t="shared" ca="1" si="217"/>
        <v>0</v>
      </c>
      <c r="E654" s="10" t="str">
        <f t="shared" si="218"/>
        <v>pondělí</v>
      </c>
      <c r="F654" s="42" t="str">
        <f ca="1">IF(COUNTIF(List1!$U$4:$AF$16,$G654),"Svátek",TEXT($G654,"dddd"))</f>
        <v>pondělí</v>
      </c>
      <c r="G654" s="19">
        <v>44837</v>
      </c>
      <c r="H654" s="49"/>
      <c r="I654" s="50"/>
      <c r="J654" s="49"/>
      <c r="K654" s="50"/>
      <c r="L654" s="21">
        <f t="shared" si="219"/>
        <v>0</v>
      </c>
      <c r="M654" s="22">
        <f t="shared" si="213"/>
        <v>0</v>
      </c>
      <c r="N654" s="98"/>
      <c r="O654" s="101" t="str">
        <f t="shared" ca="1" si="214"/>
        <v/>
      </c>
      <c r="P654" s="41" t="str">
        <f t="shared" si="212"/>
        <v xml:space="preserve"> </v>
      </c>
      <c r="Q654" s="41" t="str">
        <f>IF(MONTH(G655)-MONTH(G654)&lt;&gt;0,SUBTOTAL(109,$P$14:$P$3665)," ")</f>
        <v xml:space="preserve"> </v>
      </c>
      <c r="R654" s="108">
        <f t="shared" ca="1" si="220"/>
        <v>0</v>
      </c>
      <c r="S654" s="25">
        <f t="shared" ca="1" si="221"/>
        <v>0</v>
      </c>
      <c r="T654" s="108">
        <f t="shared" ca="1" si="222"/>
        <v>0</v>
      </c>
      <c r="U654" s="163">
        <f t="shared" ca="1" si="223"/>
        <v>0</v>
      </c>
      <c r="V654" s="25">
        <f t="shared" ca="1" si="224"/>
        <v>0</v>
      </c>
      <c r="W654" s="25">
        <f t="shared" ca="1" si="225"/>
        <v>0</v>
      </c>
      <c r="X654" s="108">
        <f t="shared" ca="1" si="226"/>
        <v>0</v>
      </c>
      <c r="Y654" s="108">
        <f t="shared" ca="1" si="227"/>
        <v>0</v>
      </c>
      <c r="Z654" s="108">
        <f t="shared" ca="1" si="228"/>
        <v>0</v>
      </c>
      <c r="AA654" s="108">
        <f t="shared" ca="1" si="229"/>
        <v>0</v>
      </c>
      <c r="AB654" s="108">
        <f t="shared" ca="1" si="230"/>
        <v>0</v>
      </c>
      <c r="AC654" s="25">
        <f t="shared" ca="1" si="231"/>
        <v>0</v>
      </c>
    </row>
    <row r="655" spans="1:29" ht="14.1" hidden="1" customHeight="1" thickBot="1" x14ac:dyDescent="0.25">
      <c r="A655" s="3">
        <f t="shared" si="215"/>
        <v>2022</v>
      </c>
      <c r="B655" s="3" t="str">
        <f t="shared" si="232"/>
        <v>10 říjen</v>
      </c>
      <c r="C655" s="4" t="str">
        <f t="shared" si="216"/>
        <v>říjen</v>
      </c>
      <c r="D655" s="10">
        <f t="shared" ca="1" si="217"/>
        <v>0</v>
      </c>
      <c r="E655" s="10" t="str">
        <f t="shared" si="218"/>
        <v>úterý</v>
      </c>
      <c r="F655" s="42" t="str">
        <f ca="1">IF(COUNTIF(List1!$U$4:$AF$16,$G655),"Svátek",TEXT($G655,"dddd"))</f>
        <v>úterý</v>
      </c>
      <c r="G655" s="19">
        <v>44838</v>
      </c>
      <c r="H655" s="49"/>
      <c r="I655" s="50"/>
      <c r="J655" s="49"/>
      <c r="K655" s="50"/>
      <c r="L655" s="21">
        <f t="shared" si="219"/>
        <v>0</v>
      </c>
      <c r="M655" s="22">
        <f t="shared" si="213"/>
        <v>0</v>
      </c>
      <c r="N655" s="98"/>
      <c r="O655" s="101" t="str">
        <f t="shared" ca="1" si="214"/>
        <v/>
      </c>
      <c r="P655" s="41" t="str">
        <f t="shared" si="212"/>
        <v xml:space="preserve"> </v>
      </c>
      <c r="Q655" s="41" t="str">
        <f>IF(MONTH(G656)-MONTH(G655)&lt;&gt;0,SUBTOTAL(109,$P$14:$P$3665)," ")</f>
        <v xml:space="preserve"> </v>
      </c>
      <c r="R655" s="108">
        <f t="shared" ca="1" si="220"/>
        <v>0</v>
      </c>
      <c r="S655" s="25">
        <f t="shared" ca="1" si="221"/>
        <v>0</v>
      </c>
      <c r="T655" s="108">
        <f t="shared" ca="1" si="222"/>
        <v>0</v>
      </c>
      <c r="U655" s="163">
        <f t="shared" ca="1" si="223"/>
        <v>0</v>
      </c>
      <c r="V655" s="25">
        <f t="shared" ca="1" si="224"/>
        <v>0</v>
      </c>
      <c r="W655" s="25">
        <f t="shared" ca="1" si="225"/>
        <v>0</v>
      </c>
      <c r="X655" s="108">
        <f t="shared" ca="1" si="226"/>
        <v>0</v>
      </c>
      <c r="Y655" s="108">
        <f t="shared" ca="1" si="227"/>
        <v>0</v>
      </c>
      <c r="Z655" s="108">
        <f t="shared" ca="1" si="228"/>
        <v>0</v>
      </c>
      <c r="AA655" s="108">
        <f t="shared" ca="1" si="229"/>
        <v>0</v>
      </c>
      <c r="AB655" s="108">
        <f t="shared" ca="1" si="230"/>
        <v>0</v>
      </c>
      <c r="AC655" s="25">
        <f t="shared" ca="1" si="231"/>
        <v>0</v>
      </c>
    </row>
    <row r="656" spans="1:29" ht="14.1" hidden="1" customHeight="1" thickBot="1" x14ac:dyDescent="0.25">
      <c r="A656" s="3">
        <f t="shared" si="215"/>
        <v>2022</v>
      </c>
      <c r="B656" s="3" t="str">
        <f t="shared" si="232"/>
        <v>10 říjen</v>
      </c>
      <c r="C656" s="4" t="str">
        <f t="shared" si="216"/>
        <v>říjen</v>
      </c>
      <c r="D656" s="10">
        <f t="shared" ca="1" si="217"/>
        <v>0</v>
      </c>
      <c r="E656" s="10" t="str">
        <f t="shared" si="218"/>
        <v>středa</v>
      </c>
      <c r="F656" s="42" t="str">
        <f ca="1">IF(COUNTIF(List1!$U$4:$AF$16,$G656),"Svátek",TEXT($G656,"dddd"))</f>
        <v>středa</v>
      </c>
      <c r="G656" s="19">
        <v>44839</v>
      </c>
      <c r="H656" s="49"/>
      <c r="I656" s="50"/>
      <c r="J656" s="49"/>
      <c r="K656" s="50"/>
      <c r="L656" s="21">
        <f t="shared" si="219"/>
        <v>0</v>
      </c>
      <c r="M656" s="22">
        <f t="shared" si="213"/>
        <v>0</v>
      </c>
      <c r="N656" s="98"/>
      <c r="O656" s="101" t="str">
        <f t="shared" ca="1" si="214"/>
        <v/>
      </c>
      <c r="P656" s="41" t="str">
        <f t="shared" si="212"/>
        <v xml:space="preserve"> </v>
      </c>
      <c r="Q656" s="41" t="str">
        <f>IF(MONTH(G657)-MONTH(G656)&lt;&gt;0,SUBTOTAL(109,$P$14:$P$3665)," ")</f>
        <v xml:space="preserve"> </v>
      </c>
      <c r="R656" s="108">
        <f t="shared" ca="1" si="220"/>
        <v>0</v>
      </c>
      <c r="S656" s="25">
        <f t="shared" ca="1" si="221"/>
        <v>0</v>
      </c>
      <c r="T656" s="108">
        <f t="shared" ca="1" si="222"/>
        <v>0</v>
      </c>
      <c r="U656" s="163">
        <f t="shared" ca="1" si="223"/>
        <v>0</v>
      </c>
      <c r="V656" s="25">
        <f t="shared" ca="1" si="224"/>
        <v>0</v>
      </c>
      <c r="W656" s="25">
        <f t="shared" ca="1" si="225"/>
        <v>0</v>
      </c>
      <c r="X656" s="108">
        <f t="shared" ca="1" si="226"/>
        <v>0</v>
      </c>
      <c r="Y656" s="108">
        <f t="shared" ca="1" si="227"/>
        <v>0</v>
      </c>
      <c r="Z656" s="108">
        <f t="shared" ca="1" si="228"/>
        <v>0</v>
      </c>
      <c r="AA656" s="108">
        <f t="shared" ca="1" si="229"/>
        <v>0</v>
      </c>
      <c r="AB656" s="108">
        <f t="shared" ca="1" si="230"/>
        <v>0</v>
      </c>
      <c r="AC656" s="25">
        <f t="shared" ca="1" si="231"/>
        <v>0</v>
      </c>
    </row>
    <row r="657" spans="1:29" ht="14.1" hidden="1" customHeight="1" thickBot="1" x14ac:dyDescent="0.25">
      <c r="A657" s="3">
        <f t="shared" si="215"/>
        <v>2022</v>
      </c>
      <c r="B657" s="3" t="str">
        <f t="shared" si="232"/>
        <v>10 říjen</v>
      </c>
      <c r="C657" s="4" t="str">
        <f t="shared" si="216"/>
        <v>říjen</v>
      </c>
      <c r="D657" s="10">
        <f t="shared" ca="1" si="217"/>
        <v>0</v>
      </c>
      <c r="E657" s="10" t="str">
        <f t="shared" si="218"/>
        <v>čtvrtek</v>
      </c>
      <c r="F657" s="42" t="str">
        <f ca="1">IF(COUNTIF(List1!$U$4:$AF$16,$G657),"Svátek",TEXT($G657,"dddd"))</f>
        <v>čtvrtek</v>
      </c>
      <c r="G657" s="19">
        <v>44840</v>
      </c>
      <c r="H657" s="49"/>
      <c r="I657" s="50"/>
      <c r="J657" s="49"/>
      <c r="K657" s="50"/>
      <c r="L657" s="21">
        <f t="shared" si="219"/>
        <v>0</v>
      </c>
      <c r="M657" s="22">
        <f t="shared" si="213"/>
        <v>0</v>
      </c>
      <c r="N657" s="98"/>
      <c r="O657" s="101" t="str">
        <f t="shared" ca="1" si="214"/>
        <v/>
      </c>
      <c r="P657" s="41" t="str">
        <f t="shared" si="212"/>
        <v xml:space="preserve"> </v>
      </c>
      <c r="Q657" s="41" t="str">
        <f>IF(MONTH(G658)-MONTH(G657)&lt;&gt;0,SUBTOTAL(109,$P$14:$P$3665)," ")</f>
        <v xml:space="preserve"> </v>
      </c>
      <c r="R657" s="108">
        <f t="shared" ca="1" si="220"/>
        <v>0</v>
      </c>
      <c r="S657" s="25">
        <f t="shared" ca="1" si="221"/>
        <v>0</v>
      </c>
      <c r="T657" s="108">
        <f t="shared" ca="1" si="222"/>
        <v>0</v>
      </c>
      <c r="U657" s="163">
        <f t="shared" ca="1" si="223"/>
        <v>0</v>
      </c>
      <c r="V657" s="25">
        <f t="shared" ca="1" si="224"/>
        <v>0</v>
      </c>
      <c r="W657" s="25">
        <f t="shared" ca="1" si="225"/>
        <v>0</v>
      </c>
      <c r="X657" s="108">
        <f t="shared" ca="1" si="226"/>
        <v>0</v>
      </c>
      <c r="Y657" s="108">
        <f t="shared" ca="1" si="227"/>
        <v>0</v>
      </c>
      <c r="Z657" s="108">
        <f t="shared" ca="1" si="228"/>
        <v>0</v>
      </c>
      <c r="AA657" s="108">
        <f t="shared" ca="1" si="229"/>
        <v>0</v>
      </c>
      <c r="AB657" s="108">
        <f t="shared" ca="1" si="230"/>
        <v>0</v>
      </c>
      <c r="AC657" s="25">
        <f t="shared" ca="1" si="231"/>
        <v>0</v>
      </c>
    </row>
    <row r="658" spans="1:29" ht="14.1" hidden="1" customHeight="1" thickBot="1" x14ac:dyDescent="0.25">
      <c r="A658" s="3">
        <f t="shared" si="215"/>
        <v>2022</v>
      </c>
      <c r="B658" s="3" t="str">
        <f t="shared" si="232"/>
        <v>10 říjen</v>
      </c>
      <c r="C658" s="4" t="str">
        <f t="shared" si="216"/>
        <v>říjen</v>
      </c>
      <c r="D658" s="10">
        <f t="shared" ca="1" si="217"/>
        <v>0</v>
      </c>
      <c r="E658" s="10" t="str">
        <f t="shared" si="218"/>
        <v>pátek</v>
      </c>
      <c r="F658" s="42" t="str">
        <f ca="1">IF(COUNTIF(List1!$U$4:$AF$16,$G658),"Svátek",TEXT($G658,"dddd"))</f>
        <v>pátek</v>
      </c>
      <c r="G658" s="19">
        <v>44841</v>
      </c>
      <c r="H658" s="49"/>
      <c r="I658" s="50"/>
      <c r="J658" s="49"/>
      <c r="K658" s="50"/>
      <c r="L658" s="21">
        <f t="shared" si="219"/>
        <v>0</v>
      </c>
      <c r="M658" s="22">
        <f t="shared" si="213"/>
        <v>0</v>
      </c>
      <c r="N658" s="98"/>
      <c r="O658" s="101" t="str">
        <f t="shared" ca="1" si="214"/>
        <v/>
      </c>
      <c r="P658" s="41" t="str">
        <f t="shared" si="212"/>
        <v xml:space="preserve"> </v>
      </c>
      <c r="Q658" s="41" t="str">
        <f>IF(MONTH(G659)-MONTH(G658)&lt;&gt;0,SUBTOTAL(109,$P$14:$P$3665)," ")</f>
        <v xml:space="preserve"> </v>
      </c>
      <c r="R658" s="108">
        <f t="shared" ca="1" si="220"/>
        <v>0</v>
      </c>
      <c r="S658" s="25">
        <f t="shared" ca="1" si="221"/>
        <v>0</v>
      </c>
      <c r="T658" s="108">
        <f t="shared" ca="1" si="222"/>
        <v>0</v>
      </c>
      <c r="U658" s="163">
        <f t="shared" ca="1" si="223"/>
        <v>0</v>
      </c>
      <c r="V658" s="25">
        <f t="shared" ca="1" si="224"/>
        <v>0</v>
      </c>
      <c r="W658" s="25">
        <f t="shared" ca="1" si="225"/>
        <v>0</v>
      </c>
      <c r="X658" s="108">
        <f t="shared" ca="1" si="226"/>
        <v>0</v>
      </c>
      <c r="Y658" s="108">
        <f t="shared" ca="1" si="227"/>
        <v>0</v>
      </c>
      <c r="Z658" s="108">
        <f t="shared" ca="1" si="228"/>
        <v>0</v>
      </c>
      <c r="AA658" s="108">
        <f t="shared" ca="1" si="229"/>
        <v>0</v>
      </c>
      <c r="AB658" s="108">
        <f t="shared" ca="1" si="230"/>
        <v>0</v>
      </c>
      <c r="AC658" s="25">
        <f t="shared" ca="1" si="231"/>
        <v>0</v>
      </c>
    </row>
    <row r="659" spans="1:29" ht="14.1" hidden="1" customHeight="1" thickBot="1" x14ac:dyDescent="0.25">
      <c r="A659" s="3">
        <f t="shared" si="215"/>
        <v>2022</v>
      </c>
      <c r="B659" s="3" t="str">
        <f t="shared" si="232"/>
        <v>10 říjen</v>
      </c>
      <c r="C659" s="4" t="str">
        <f t="shared" si="216"/>
        <v>říjen</v>
      </c>
      <c r="D659" s="10">
        <f t="shared" ca="1" si="217"/>
        <v>0</v>
      </c>
      <c r="E659" s="10" t="str">
        <f t="shared" si="218"/>
        <v>sobota</v>
      </c>
      <c r="F659" s="42" t="str">
        <f ca="1">IF(COUNTIF(List1!$U$4:$AF$16,$G659),"Svátek",TEXT($G659,"dddd"))</f>
        <v>sobota</v>
      </c>
      <c r="G659" s="19">
        <v>44842</v>
      </c>
      <c r="H659" s="49"/>
      <c r="I659" s="50"/>
      <c r="J659" s="49"/>
      <c r="K659" s="50"/>
      <c r="L659" s="21">
        <f t="shared" si="219"/>
        <v>0</v>
      </c>
      <c r="M659" s="22">
        <f t="shared" si="213"/>
        <v>0</v>
      </c>
      <c r="N659" s="98"/>
      <c r="O659" s="101" t="str">
        <f t="shared" ca="1" si="214"/>
        <v/>
      </c>
      <c r="P659" s="41" t="str">
        <f t="shared" si="212"/>
        <v xml:space="preserve"> </v>
      </c>
      <c r="Q659" s="41" t="str">
        <f>IF(MONTH(G660)-MONTH(G659)&lt;&gt;0,SUBTOTAL(109,$P$14:$P$3665)," ")</f>
        <v xml:space="preserve"> </v>
      </c>
      <c r="R659" s="108">
        <f t="shared" ca="1" si="220"/>
        <v>0</v>
      </c>
      <c r="S659" s="25">
        <f t="shared" ca="1" si="221"/>
        <v>0</v>
      </c>
      <c r="T659" s="108">
        <f t="shared" ca="1" si="222"/>
        <v>0</v>
      </c>
      <c r="U659" s="163">
        <f t="shared" ca="1" si="223"/>
        <v>0</v>
      </c>
      <c r="V659" s="25">
        <f t="shared" ca="1" si="224"/>
        <v>0</v>
      </c>
      <c r="W659" s="25">
        <f t="shared" ca="1" si="225"/>
        <v>0</v>
      </c>
      <c r="X659" s="108">
        <f t="shared" ca="1" si="226"/>
        <v>0</v>
      </c>
      <c r="Y659" s="108">
        <f t="shared" ca="1" si="227"/>
        <v>0</v>
      </c>
      <c r="Z659" s="108">
        <f t="shared" ca="1" si="228"/>
        <v>0</v>
      </c>
      <c r="AA659" s="108">
        <f t="shared" ca="1" si="229"/>
        <v>0</v>
      </c>
      <c r="AB659" s="108">
        <f t="shared" ca="1" si="230"/>
        <v>0</v>
      </c>
      <c r="AC659" s="25">
        <f t="shared" ca="1" si="231"/>
        <v>0</v>
      </c>
    </row>
    <row r="660" spans="1:29" ht="14.1" hidden="1" customHeight="1" thickBot="1" x14ac:dyDescent="0.25">
      <c r="A660" s="3">
        <f t="shared" si="215"/>
        <v>2022</v>
      </c>
      <c r="B660" s="3" t="str">
        <f t="shared" si="232"/>
        <v>10 říjen</v>
      </c>
      <c r="C660" s="4" t="str">
        <f t="shared" si="216"/>
        <v>říjen</v>
      </c>
      <c r="D660" s="10">
        <f t="shared" ca="1" si="217"/>
        <v>0</v>
      </c>
      <c r="E660" s="10" t="str">
        <f t="shared" si="218"/>
        <v>neděle</v>
      </c>
      <c r="F660" s="42" t="str">
        <f ca="1">IF(COUNTIF(List1!$U$4:$AF$16,$G660),"Svátek",TEXT($G660,"dddd"))</f>
        <v>neděle</v>
      </c>
      <c r="G660" s="19">
        <v>44843</v>
      </c>
      <c r="H660" s="49"/>
      <c r="I660" s="50"/>
      <c r="J660" s="49"/>
      <c r="K660" s="50"/>
      <c r="L660" s="21">
        <f t="shared" si="219"/>
        <v>0</v>
      </c>
      <c r="M660" s="22">
        <f t="shared" si="213"/>
        <v>0</v>
      </c>
      <c r="N660" s="98"/>
      <c r="O660" s="101" t="str">
        <f t="shared" ca="1" si="214"/>
        <v/>
      </c>
      <c r="P660" s="41">
        <f t="shared" si="212"/>
        <v>0</v>
      </c>
      <c r="Q660" s="41" t="str">
        <f>IF(MONTH(G661)-MONTH(G660)&lt;&gt;0,SUBTOTAL(109,$P$14:$P$3665)," ")</f>
        <v xml:space="preserve"> </v>
      </c>
      <c r="R660" s="108">
        <f t="shared" ca="1" si="220"/>
        <v>0</v>
      </c>
      <c r="S660" s="25">
        <f t="shared" ca="1" si="221"/>
        <v>0</v>
      </c>
      <c r="T660" s="108">
        <f t="shared" ca="1" si="222"/>
        <v>0</v>
      </c>
      <c r="U660" s="163">
        <f t="shared" ca="1" si="223"/>
        <v>0</v>
      </c>
      <c r="V660" s="25">
        <f t="shared" ca="1" si="224"/>
        <v>0</v>
      </c>
      <c r="W660" s="25">
        <f t="shared" ca="1" si="225"/>
        <v>0</v>
      </c>
      <c r="X660" s="108">
        <f t="shared" ca="1" si="226"/>
        <v>0</v>
      </c>
      <c r="Y660" s="108">
        <f t="shared" ca="1" si="227"/>
        <v>0</v>
      </c>
      <c r="Z660" s="108">
        <f t="shared" ca="1" si="228"/>
        <v>0</v>
      </c>
      <c r="AA660" s="108">
        <f t="shared" ca="1" si="229"/>
        <v>0</v>
      </c>
      <c r="AB660" s="108">
        <f t="shared" ca="1" si="230"/>
        <v>0</v>
      </c>
      <c r="AC660" s="25">
        <f t="shared" ca="1" si="231"/>
        <v>0</v>
      </c>
    </row>
    <row r="661" spans="1:29" ht="14.1" hidden="1" customHeight="1" thickBot="1" x14ac:dyDescent="0.25">
      <c r="A661" s="3">
        <f t="shared" si="215"/>
        <v>2022</v>
      </c>
      <c r="B661" s="3" t="str">
        <f t="shared" si="232"/>
        <v>10 říjen</v>
      </c>
      <c r="C661" s="4" t="str">
        <f t="shared" si="216"/>
        <v>říjen</v>
      </c>
      <c r="D661" s="10">
        <f t="shared" ca="1" si="217"/>
        <v>0</v>
      </c>
      <c r="E661" s="10" t="str">
        <f t="shared" si="218"/>
        <v>pondělí</v>
      </c>
      <c r="F661" s="42" t="str">
        <f ca="1">IF(COUNTIF(List1!$U$4:$AF$16,$G661),"Svátek",TEXT($G661,"dddd"))</f>
        <v>pondělí</v>
      </c>
      <c r="G661" s="19">
        <v>44844</v>
      </c>
      <c r="H661" s="49"/>
      <c r="I661" s="50"/>
      <c r="J661" s="49"/>
      <c r="K661" s="50"/>
      <c r="L661" s="21">
        <f t="shared" si="219"/>
        <v>0</v>
      </c>
      <c r="M661" s="22">
        <f t="shared" si="213"/>
        <v>0</v>
      </c>
      <c r="N661" s="98"/>
      <c r="O661" s="101" t="str">
        <f t="shared" ca="1" si="214"/>
        <v/>
      </c>
      <c r="P661" s="41" t="str">
        <f t="shared" si="212"/>
        <v xml:space="preserve"> </v>
      </c>
      <c r="Q661" s="41" t="str">
        <f>IF(MONTH(G662)-MONTH(G661)&lt;&gt;0,SUBTOTAL(109,$P$14:$P$3665)," ")</f>
        <v xml:space="preserve"> </v>
      </c>
      <c r="R661" s="108">
        <f t="shared" ca="1" si="220"/>
        <v>0</v>
      </c>
      <c r="S661" s="25">
        <f t="shared" ca="1" si="221"/>
        <v>0</v>
      </c>
      <c r="T661" s="108">
        <f t="shared" ca="1" si="222"/>
        <v>0</v>
      </c>
      <c r="U661" s="163">
        <f t="shared" ca="1" si="223"/>
        <v>0</v>
      </c>
      <c r="V661" s="25">
        <f t="shared" ca="1" si="224"/>
        <v>0</v>
      </c>
      <c r="W661" s="25">
        <f t="shared" ca="1" si="225"/>
        <v>0</v>
      </c>
      <c r="X661" s="108">
        <f t="shared" ca="1" si="226"/>
        <v>0</v>
      </c>
      <c r="Y661" s="108">
        <f t="shared" ca="1" si="227"/>
        <v>0</v>
      </c>
      <c r="Z661" s="108">
        <f t="shared" ca="1" si="228"/>
        <v>0</v>
      </c>
      <c r="AA661" s="108">
        <f t="shared" ca="1" si="229"/>
        <v>0</v>
      </c>
      <c r="AB661" s="108">
        <f t="shared" ca="1" si="230"/>
        <v>0</v>
      </c>
      <c r="AC661" s="25">
        <f t="shared" ca="1" si="231"/>
        <v>0</v>
      </c>
    </row>
    <row r="662" spans="1:29" ht="14.1" hidden="1" customHeight="1" thickBot="1" x14ac:dyDescent="0.25">
      <c r="A662" s="3">
        <f t="shared" si="215"/>
        <v>2022</v>
      </c>
      <c r="B662" s="3" t="str">
        <f t="shared" si="232"/>
        <v>10 říjen</v>
      </c>
      <c r="C662" s="4" t="str">
        <f t="shared" si="216"/>
        <v>říjen</v>
      </c>
      <c r="D662" s="10">
        <f t="shared" ca="1" si="217"/>
        <v>0</v>
      </c>
      <c r="E662" s="10" t="str">
        <f t="shared" si="218"/>
        <v>úterý</v>
      </c>
      <c r="F662" s="42" t="str">
        <f ca="1">IF(COUNTIF(List1!$U$4:$AF$16,$G662),"Svátek",TEXT($G662,"dddd"))</f>
        <v>úterý</v>
      </c>
      <c r="G662" s="19">
        <v>44845</v>
      </c>
      <c r="H662" s="49"/>
      <c r="I662" s="50"/>
      <c r="J662" s="49"/>
      <c r="K662" s="50"/>
      <c r="L662" s="21">
        <f t="shared" si="219"/>
        <v>0</v>
      </c>
      <c r="M662" s="22">
        <f t="shared" si="213"/>
        <v>0</v>
      </c>
      <c r="N662" s="98"/>
      <c r="O662" s="101" t="str">
        <f t="shared" ca="1" si="214"/>
        <v/>
      </c>
      <c r="P662" s="41" t="str">
        <f t="shared" si="212"/>
        <v xml:space="preserve"> </v>
      </c>
      <c r="Q662" s="41" t="str">
        <f>IF(MONTH(G663)-MONTH(G662)&lt;&gt;0,SUBTOTAL(109,$P$14:$P$3665)," ")</f>
        <v xml:space="preserve"> </v>
      </c>
      <c r="R662" s="108">
        <f t="shared" ca="1" si="220"/>
        <v>0</v>
      </c>
      <c r="S662" s="25">
        <f t="shared" ca="1" si="221"/>
        <v>0</v>
      </c>
      <c r="T662" s="108">
        <f t="shared" ca="1" si="222"/>
        <v>0</v>
      </c>
      <c r="U662" s="163">
        <f t="shared" ca="1" si="223"/>
        <v>0</v>
      </c>
      <c r="V662" s="25">
        <f t="shared" ca="1" si="224"/>
        <v>0</v>
      </c>
      <c r="W662" s="25">
        <f t="shared" ca="1" si="225"/>
        <v>0</v>
      </c>
      <c r="X662" s="108">
        <f t="shared" ca="1" si="226"/>
        <v>0</v>
      </c>
      <c r="Y662" s="108">
        <f t="shared" ca="1" si="227"/>
        <v>0</v>
      </c>
      <c r="Z662" s="108">
        <f t="shared" ca="1" si="228"/>
        <v>0</v>
      </c>
      <c r="AA662" s="108">
        <f t="shared" ca="1" si="229"/>
        <v>0</v>
      </c>
      <c r="AB662" s="108">
        <f t="shared" ca="1" si="230"/>
        <v>0</v>
      </c>
      <c r="AC662" s="25">
        <f t="shared" ca="1" si="231"/>
        <v>0</v>
      </c>
    </row>
    <row r="663" spans="1:29" ht="14.1" hidden="1" customHeight="1" thickBot="1" x14ac:dyDescent="0.25">
      <c r="A663" s="3">
        <f t="shared" si="215"/>
        <v>2022</v>
      </c>
      <c r="B663" s="3" t="str">
        <f t="shared" si="232"/>
        <v>10 říjen</v>
      </c>
      <c r="C663" s="4" t="str">
        <f t="shared" si="216"/>
        <v>říjen</v>
      </c>
      <c r="D663" s="10">
        <f t="shared" ca="1" si="217"/>
        <v>0</v>
      </c>
      <c r="E663" s="10" t="str">
        <f t="shared" si="218"/>
        <v>středa</v>
      </c>
      <c r="F663" s="42" t="str">
        <f ca="1">IF(COUNTIF(List1!$U$4:$AF$16,$G663),"Svátek",TEXT($G663,"dddd"))</f>
        <v>středa</v>
      </c>
      <c r="G663" s="19">
        <v>44846</v>
      </c>
      <c r="H663" s="49"/>
      <c r="I663" s="50"/>
      <c r="J663" s="49"/>
      <c r="K663" s="50"/>
      <c r="L663" s="21">
        <f t="shared" si="219"/>
        <v>0</v>
      </c>
      <c r="M663" s="22">
        <f t="shared" si="213"/>
        <v>0</v>
      </c>
      <c r="N663" s="98"/>
      <c r="O663" s="101" t="str">
        <f t="shared" ca="1" si="214"/>
        <v/>
      </c>
      <c r="P663" s="41" t="str">
        <f t="shared" si="212"/>
        <v xml:space="preserve"> </v>
      </c>
      <c r="Q663" s="41" t="str">
        <f>IF(MONTH(G664)-MONTH(G663)&lt;&gt;0,SUBTOTAL(109,$P$14:$P$3665)," ")</f>
        <v xml:space="preserve"> </v>
      </c>
      <c r="R663" s="108">
        <f t="shared" ca="1" si="220"/>
        <v>0</v>
      </c>
      <c r="S663" s="25">
        <f t="shared" ca="1" si="221"/>
        <v>0</v>
      </c>
      <c r="T663" s="108">
        <f t="shared" ca="1" si="222"/>
        <v>0</v>
      </c>
      <c r="U663" s="163">
        <f t="shared" ca="1" si="223"/>
        <v>0</v>
      </c>
      <c r="V663" s="25">
        <f t="shared" ca="1" si="224"/>
        <v>0</v>
      </c>
      <c r="W663" s="25">
        <f t="shared" ca="1" si="225"/>
        <v>0</v>
      </c>
      <c r="X663" s="108">
        <f t="shared" ca="1" si="226"/>
        <v>0</v>
      </c>
      <c r="Y663" s="108">
        <f t="shared" ca="1" si="227"/>
        <v>0</v>
      </c>
      <c r="Z663" s="108">
        <f t="shared" ca="1" si="228"/>
        <v>0</v>
      </c>
      <c r="AA663" s="108">
        <f t="shared" ca="1" si="229"/>
        <v>0</v>
      </c>
      <c r="AB663" s="108">
        <f t="shared" ca="1" si="230"/>
        <v>0</v>
      </c>
      <c r="AC663" s="25">
        <f t="shared" ca="1" si="231"/>
        <v>0</v>
      </c>
    </row>
    <row r="664" spans="1:29" ht="14.1" hidden="1" customHeight="1" thickBot="1" x14ac:dyDescent="0.25">
      <c r="A664" s="3">
        <f t="shared" si="215"/>
        <v>2022</v>
      </c>
      <c r="B664" s="3" t="str">
        <f t="shared" si="232"/>
        <v>10 říjen</v>
      </c>
      <c r="C664" s="4" t="str">
        <f t="shared" si="216"/>
        <v>říjen</v>
      </c>
      <c r="D664" s="10">
        <f t="shared" ca="1" si="217"/>
        <v>0</v>
      </c>
      <c r="E664" s="10" t="str">
        <f t="shared" si="218"/>
        <v>čtvrtek</v>
      </c>
      <c r="F664" s="42" t="str">
        <f ca="1">IF(COUNTIF(List1!$U$4:$AF$16,$G664),"Svátek",TEXT($G664,"dddd"))</f>
        <v>čtvrtek</v>
      </c>
      <c r="G664" s="19">
        <v>44847</v>
      </c>
      <c r="H664" s="49"/>
      <c r="I664" s="50"/>
      <c r="J664" s="49"/>
      <c r="K664" s="50"/>
      <c r="L664" s="21">
        <f t="shared" si="219"/>
        <v>0</v>
      </c>
      <c r="M664" s="22">
        <f t="shared" si="213"/>
        <v>0</v>
      </c>
      <c r="N664" s="98"/>
      <c r="O664" s="101" t="str">
        <f t="shared" ca="1" si="214"/>
        <v/>
      </c>
      <c r="P664" s="41" t="str">
        <f t="shared" si="212"/>
        <v xml:space="preserve"> </v>
      </c>
      <c r="Q664" s="41" t="str">
        <f>IF(MONTH(G665)-MONTH(G664)&lt;&gt;0,SUBTOTAL(109,$P$14:$P$3665)," ")</f>
        <v xml:space="preserve"> </v>
      </c>
      <c r="R664" s="108">
        <f t="shared" ca="1" si="220"/>
        <v>0</v>
      </c>
      <c r="S664" s="25">
        <f t="shared" ca="1" si="221"/>
        <v>0</v>
      </c>
      <c r="T664" s="108">
        <f t="shared" ca="1" si="222"/>
        <v>0</v>
      </c>
      <c r="U664" s="163">
        <f t="shared" ca="1" si="223"/>
        <v>0</v>
      </c>
      <c r="V664" s="25">
        <f t="shared" ca="1" si="224"/>
        <v>0</v>
      </c>
      <c r="W664" s="25">
        <f t="shared" ca="1" si="225"/>
        <v>0</v>
      </c>
      <c r="X664" s="108">
        <f t="shared" ca="1" si="226"/>
        <v>0</v>
      </c>
      <c r="Y664" s="108">
        <f t="shared" ca="1" si="227"/>
        <v>0</v>
      </c>
      <c r="Z664" s="108">
        <f t="shared" ca="1" si="228"/>
        <v>0</v>
      </c>
      <c r="AA664" s="108">
        <f t="shared" ca="1" si="229"/>
        <v>0</v>
      </c>
      <c r="AB664" s="108">
        <f t="shared" ca="1" si="230"/>
        <v>0</v>
      </c>
      <c r="AC664" s="25">
        <f t="shared" ca="1" si="231"/>
        <v>0</v>
      </c>
    </row>
    <row r="665" spans="1:29" ht="14.1" hidden="1" customHeight="1" thickBot="1" x14ac:dyDescent="0.25">
      <c r="A665" s="3">
        <f t="shared" si="215"/>
        <v>2022</v>
      </c>
      <c r="B665" s="3" t="str">
        <f t="shared" si="232"/>
        <v>10 říjen</v>
      </c>
      <c r="C665" s="4" t="str">
        <f t="shared" si="216"/>
        <v>říjen</v>
      </c>
      <c r="D665" s="10">
        <f t="shared" ca="1" si="217"/>
        <v>0</v>
      </c>
      <c r="E665" s="10" t="str">
        <f t="shared" si="218"/>
        <v>pátek</v>
      </c>
      <c r="F665" s="42" t="str">
        <f ca="1">IF(COUNTIF(List1!$U$4:$AF$16,$G665),"Svátek",TEXT($G665,"dddd"))</f>
        <v>pátek</v>
      </c>
      <c r="G665" s="19">
        <v>44848</v>
      </c>
      <c r="H665" s="49"/>
      <c r="I665" s="50"/>
      <c r="J665" s="49"/>
      <c r="K665" s="50"/>
      <c r="L665" s="21">
        <f t="shared" si="219"/>
        <v>0</v>
      </c>
      <c r="M665" s="22">
        <f t="shared" si="213"/>
        <v>0</v>
      </c>
      <c r="N665" s="98"/>
      <c r="O665" s="101" t="str">
        <f t="shared" ca="1" si="214"/>
        <v/>
      </c>
      <c r="P665" s="41" t="str">
        <f t="shared" si="212"/>
        <v xml:space="preserve"> </v>
      </c>
      <c r="Q665" s="41" t="str">
        <f>IF(MONTH(G666)-MONTH(G665)&lt;&gt;0,SUBTOTAL(109,$P$14:$P$3665)," ")</f>
        <v xml:space="preserve"> </v>
      </c>
      <c r="R665" s="108">
        <f t="shared" ca="1" si="220"/>
        <v>0</v>
      </c>
      <c r="S665" s="25">
        <f t="shared" ca="1" si="221"/>
        <v>0</v>
      </c>
      <c r="T665" s="108">
        <f t="shared" ca="1" si="222"/>
        <v>0</v>
      </c>
      <c r="U665" s="163">
        <f t="shared" ca="1" si="223"/>
        <v>0</v>
      </c>
      <c r="V665" s="25">
        <f t="shared" ca="1" si="224"/>
        <v>0</v>
      </c>
      <c r="W665" s="25">
        <f t="shared" ca="1" si="225"/>
        <v>0</v>
      </c>
      <c r="X665" s="108">
        <f t="shared" ca="1" si="226"/>
        <v>0</v>
      </c>
      <c r="Y665" s="108">
        <f t="shared" ca="1" si="227"/>
        <v>0</v>
      </c>
      <c r="Z665" s="108">
        <f t="shared" ca="1" si="228"/>
        <v>0</v>
      </c>
      <c r="AA665" s="108">
        <f t="shared" ca="1" si="229"/>
        <v>0</v>
      </c>
      <c r="AB665" s="108">
        <f t="shared" ca="1" si="230"/>
        <v>0</v>
      </c>
      <c r="AC665" s="25">
        <f t="shared" ca="1" si="231"/>
        <v>0</v>
      </c>
    </row>
    <row r="666" spans="1:29" ht="14.1" hidden="1" customHeight="1" thickBot="1" x14ac:dyDescent="0.25">
      <c r="A666" s="3">
        <f t="shared" si="215"/>
        <v>2022</v>
      </c>
      <c r="B666" s="3" t="str">
        <f t="shared" si="232"/>
        <v>10 říjen</v>
      </c>
      <c r="C666" s="4" t="str">
        <f t="shared" si="216"/>
        <v>říjen</v>
      </c>
      <c r="D666" s="10">
        <f t="shared" ca="1" si="217"/>
        <v>0</v>
      </c>
      <c r="E666" s="10" t="str">
        <f t="shared" si="218"/>
        <v>sobota</v>
      </c>
      <c r="F666" s="42" t="str">
        <f ca="1">IF(COUNTIF(List1!$U$4:$AF$16,$G666),"Svátek",TEXT($G666,"dddd"))</f>
        <v>sobota</v>
      </c>
      <c r="G666" s="19">
        <v>44849</v>
      </c>
      <c r="H666" s="49"/>
      <c r="I666" s="50"/>
      <c r="J666" s="49"/>
      <c r="K666" s="50"/>
      <c r="L666" s="21">
        <f t="shared" si="219"/>
        <v>0</v>
      </c>
      <c r="M666" s="22">
        <f t="shared" si="213"/>
        <v>0</v>
      </c>
      <c r="N666" s="98"/>
      <c r="O666" s="101" t="str">
        <f t="shared" ca="1" si="214"/>
        <v/>
      </c>
      <c r="P666" s="41" t="str">
        <f t="shared" si="212"/>
        <v xml:space="preserve"> </v>
      </c>
      <c r="Q666" s="41" t="str">
        <f>IF(MONTH(G667)-MONTH(G666)&lt;&gt;0,SUBTOTAL(109,$P$14:$P$3665)," ")</f>
        <v xml:space="preserve"> </v>
      </c>
      <c r="R666" s="108">
        <f t="shared" ca="1" si="220"/>
        <v>0</v>
      </c>
      <c r="S666" s="25">
        <f t="shared" ca="1" si="221"/>
        <v>0</v>
      </c>
      <c r="T666" s="108">
        <f t="shared" ca="1" si="222"/>
        <v>0</v>
      </c>
      <c r="U666" s="163">
        <f t="shared" ca="1" si="223"/>
        <v>0</v>
      </c>
      <c r="V666" s="25">
        <f t="shared" ca="1" si="224"/>
        <v>0</v>
      </c>
      <c r="W666" s="25">
        <f t="shared" ca="1" si="225"/>
        <v>0</v>
      </c>
      <c r="X666" s="108">
        <f t="shared" ca="1" si="226"/>
        <v>0</v>
      </c>
      <c r="Y666" s="108">
        <f t="shared" ca="1" si="227"/>
        <v>0</v>
      </c>
      <c r="Z666" s="108">
        <f t="shared" ca="1" si="228"/>
        <v>0</v>
      </c>
      <c r="AA666" s="108">
        <f t="shared" ca="1" si="229"/>
        <v>0</v>
      </c>
      <c r="AB666" s="108">
        <f t="shared" ca="1" si="230"/>
        <v>0</v>
      </c>
      <c r="AC666" s="25">
        <f t="shared" ca="1" si="231"/>
        <v>0</v>
      </c>
    </row>
    <row r="667" spans="1:29" ht="14.1" hidden="1" customHeight="1" thickBot="1" x14ac:dyDescent="0.25">
      <c r="A667" s="3">
        <f t="shared" si="215"/>
        <v>2022</v>
      </c>
      <c r="B667" s="3" t="str">
        <f t="shared" si="232"/>
        <v>10 říjen</v>
      </c>
      <c r="C667" s="4" t="str">
        <f t="shared" si="216"/>
        <v>říjen</v>
      </c>
      <c r="D667" s="10">
        <f t="shared" ca="1" si="217"/>
        <v>0</v>
      </c>
      <c r="E667" s="10" t="str">
        <f t="shared" si="218"/>
        <v>neděle</v>
      </c>
      <c r="F667" s="42" t="str">
        <f ca="1">IF(COUNTIF(List1!$U$4:$AF$16,$G667),"Svátek",TEXT($G667,"dddd"))</f>
        <v>neděle</v>
      </c>
      <c r="G667" s="19">
        <v>44850</v>
      </c>
      <c r="H667" s="49"/>
      <c r="I667" s="50"/>
      <c r="J667" s="49"/>
      <c r="K667" s="50"/>
      <c r="L667" s="21">
        <f t="shared" si="219"/>
        <v>0</v>
      </c>
      <c r="M667" s="22">
        <f t="shared" si="213"/>
        <v>0</v>
      </c>
      <c r="N667" s="98"/>
      <c r="O667" s="101" t="str">
        <f t="shared" ca="1" si="214"/>
        <v/>
      </c>
      <c r="P667" s="41">
        <f t="shared" ref="P667:P730" si="233">IF(OR(TEXT($G667,"dddd")="neděle",TEXT($G758,"dddd")="Sunday"),IF(DAY(G667)&gt;=7,SUM(L661:L667),IF(DAY(G667)=6,SUM(L662:L667),IF(DAY(G667)=5,SUM(L663:L667),IF(DAY(G667)=4,SUM(L664:L667),IF(DAY(G667)=3,SUM(L665:L667),IF(DAY(G667)=2,SUM(L666:L667),IF(DAY(G667)=1,SUM(L667:L667)," "))))))),IF(MONTH(G668)-MONTH(G667)&lt;&gt;0,IF(TEXT($G667,"dddd")="sobota",SUM(L662:L667),IF(TEXT($G667,"dddd")="pátek",SUM(L663:L667),IF(TEXT($G667,"dddd")="čtvrtek",SUM(L664:L667),IF(TEXT($G667,"dddd")="středa",SUM(L665:L667),IF(TEXT($G667,"dddd")="úterý",SUM(L666:L667),IF(TEXT($G667,"dddd")="pondělí",SUM(L667)," "))))))," "))</f>
        <v>0</v>
      </c>
      <c r="Q667" s="41" t="str">
        <f>IF(MONTH(G668)-MONTH(G667)&lt;&gt;0,SUBTOTAL(109,$P$14:$P$3665)," ")</f>
        <v xml:space="preserve"> </v>
      </c>
      <c r="R667" s="108">
        <f t="shared" ca="1" si="220"/>
        <v>0</v>
      </c>
      <c r="S667" s="25">
        <f t="shared" ca="1" si="221"/>
        <v>0</v>
      </c>
      <c r="T667" s="108">
        <f t="shared" ca="1" si="222"/>
        <v>0</v>
      </c>
      <c r="U667" s="163">
        <f t="shared" ca="1" si="223"/>
        <v>0</v>
      </c>
      <c r="V667" s="25">
        <f t="shared" ca="1" si="224"/>
        <v>0</v>
      </c>
      <c r="W667" s="25">
        <f t="shared" ca="1" si="225"/>
        <v>0</v>
      </c>
      <c r="X667" s="108">
        <f t="shared" ca="1" si="226"/>
        <v>0</v>
      </c>
      <c r="Y667" s="108">
        <f t="shared" ca="1" si="227"/>
        <v>0</v>
      </c>
      <c r="Z667" s="108">
        <f t="shared" ca="1" si="228"/>
        <v>0</v>
      </c>
      <c r="AA667" s="108">
        <f t="shared" ca="1" si="229"/>
        <v>0</v>
      </c>
      <c r="AB667" s="108">
        <f t="shared" ca="1" si="230"/>
        <v>0</v>
      </c>
      <c r="AC667" s="25">
        <f t="shared" ca="1" si="231"/>
        <v>0</v>
      </c>
    </row>
    <row r="668" spans="1:29" ht="14.1" hidden="1" customHeight="1" thickBot="1" x14ac:dyDescent="0.25">
      <c r="A668" s="3">
        <f t="shared" si="215"/>
        <v>2022</v>
      </c>
      <c r="B668" s="3" t="str">
        <f t="shared" si="232"/>
        <v>10 říjen</v>
      </c>
      <c r="C668" s="4" t="str">
        <f t="shared" si="216"/>
        <v>říjen</v>
      </c>
      <c r="D668" s="10">
        <f t="shared" ca="1" si="217"/>
        <v>0</v>
      </c>
      <c r="E668" s="10" t="str">
        <f t="shared" si="218"/>
        <v>pondělí</v>
      </c>
      <c r="F668" s="42" t="str">
        <f ca="1">IF(COUNTIF(List1!$U$4:$AF$16,$G668),"Svátek",TEXT($G668,"dddd"))</f>
        <v>pondělí</v>
      </c>
      <c r="G668" s="19">
        <v>44851</v>
      </c>
      <c r="H668" s="49"/>
      <c r="I668" s="50"/>
      <c r="J668" s="49"/>
      <c r="K668" s="50"/>
      <c r="L668" s="21">
        <f t="shared" si="219"/>
        <v>0</v>
      </c>
      <c r="M668" s="22">
        <f t="shared" si="213"/>
        <v>0</v>
      </c>
      <c r="N668" s="98"/>
      <c r="O668" s="101" t="str">
        <f t="shared" ca="1" si="214"/>
        <v/>
      </c>
      <c r="P668" s="41" t="str">
        <f t="shared" si="233"/>
        <v xml:space="preserve"> </v>
      </c>
      <c r="Q668" s="41" t="str">
        <f>IF(MONTH(G669)-MONTH(G668)&lt;&gt;0,SUBTOTAL(109,$P$14:$P$3665)," ")</f>
        <v xml:space="preserve"> </v>
      </c>
      <c r="R668" s="108">
        <f t="shared" ca="1" si="220"/>
        <v>0</v>
      </c>
      <c r="S668" s="25">
        <f t="shared" ca="1" si="221"/>
        <v>0</v>
      </c>
      <c r="T668" s="108">
        <f t="shared" ca="1" si="222"/>
        <v>0</v>
      </c>
      <c r="U668" s="163">
        <f t="shared" ca="1" si="223"/>
        <v>0</v>
      </c>
      <c r="V668" s="25">
        <f t="shared" ca="1" si="224"/>
        <v>0</v>
      </c>
      <c r="W668" s="25">
        <f t="shared" ca="1" si="225"/>
        <v>0</v>
      </c>
      <c r="X668" s="108">
        <f t="shared" ca="1" si="226"/>
        <v>0</v>
      </c>
      <c r="Y668" s="108">
        <f t="shared" ca="1" si="227"/>
        <v>0</v>
      </c>
      <c r="Z668" s="108">
        <f t="shared" ca="1" si="228"/>
        <v>0</v>
      </c>
      <c r="AA668" s="108">
        <f t="shared" ca="1" si="229"/>
        <v>0</v>
      </c>
      <c r="AB668" s="108">
        <f t="shared" ca="1" si="230"/>
        <v>0</v>
      </c>
      <c r="AC668" s="25">
        <f t="shared" ca="1" si="231"/>
        <v>0</v>
      </c>
    </row>
    <row r="669" spans="1:29" ht="14.1" hidden="1" customHeight="1" thickBot="1" x14ac:dyDescent="0.25">
      <c r="A669" s="3">
        <f t="shared" si="215"/>
        <v>2022</v>
      </c>
      <c r="B669" s="3" t="str">
        <f t="shared" si="232"/>
        <v>10 říjen</v>
      </c>
      <c r="C669" s="4" t="str">
        <f t="shared" si="216"/>
        <v>říjen</v>
      </c>
      <c r="D669" s="10">
        <f t="shared" ca="1" si="217"/>
        <v>0</v>
      </c>
      <c r="E669" s="10" t="str">
        <f t="shared" si="218"/>
        <v>úterý</v>
      </c>
      <c r="F669" s="42" t="str">
        <f ca="1">IF(COUNTIF(List1!$U$4:$AF$16,$G669),"Svátek",TEXT($G669,"dddd"))</f>
        <v>úterý</v>
      </c>
      <c r="G669" s="19">
        <v>44852</v>
      </c>
      <c r="H669" s="49"/>
      <c r="I669" s="50"/>
      <c r="J669" s="49"/>
      <c r="K669" s="50"/>
      <c r="L669" s="21">
        <f t="shared" si="219"/>
        <v>0</v>
      </c>
      <c r="M669" s="22">
        <f t="shared" si="213"/>
        <v>0</v>
      </c>
      <c r="N669" s="98"/>
      <c r="O669" s="101" t="str">
        <f t="shared" ca="1" si="214"/>
        <v/>
      </c>
      <c r="P669" s="41" t="str">
        <f t="shared" si="233"/>
        <v xml:space="preserve"> </v>
      </c>
      <c r="Q669" s="41" t="str">
        <f>IF(MONTH(G670)-MONTH(G669)&lt;&gt;0,SUBTOTAL(109,$P$14:$P$3665)," ")</f>
        <v xml:space="preserve"> </v>
      </c>
      <c r="R669" s="108">
        <f t="shared" ca="1" si="220"/>
        <v>0</v>
      </c>
      <c r="S669" s="25">
        <f t="shared" ca="1" si="221"/>
        <v>0</v>
      </c>
      <c r="T669" s="108">
        <f t="shared" ca="1" si="222"/>
        <v>0</v>
      </c>
      <c r="U669" s="163">
        <f t="shared" ca="1" si="223"/>
        <v>0</v>
      </c>
      <c r="V669" s="25">
        <f t="shared" ca="1" si="224"/>
        <v>0</v>
      </c>
      <c r="W669" s="25">
        <f t="shared" ca="1" si="225"/>
        <v>0</v>
      </c>
      <c r="X669" s="108">
        <f t="shared" ca="1" si="226"/>
        <v>0</v>
      </c>
      <c r="Y669" s="108">
        <f t="shared" ca="1" si="227"/>
        <v>0</v>
      </c>
      <c r="Z669" s="108">
        <f t="shared" ca="1" si="228"/>
        <v>0</v>
      </c>
      <c r="AA669" s="108">
        <f t="shared" ca="1" si="229"/>
        <v>0</v>
      </c>
      <c r="AB669" s="108">
        <f t="shared" ca="1" si="230"/>
        <v>0</v>
      </c>
      <c r="AC669" s="25">
        <f t="shared" ca="1" si="231"/>
        <v>0</v>
      </c>
    </row>
    <row r="670" spans="1:29" ht="14.1" hidden="1" customHeight="1" thickBot="1" x14ac:dyDescent="0.25">
      <c r="A670" s="3">
        <f t="shared" si="215"/>
        <v>2022</v>
      </c>
      <c r="B670" s="3" t="str">
        <f t="shared" si="232"/>
        <v>10 říjen</v>
      </c>
      <c r="C670" s="4" t="str">
        <f t="shared" si="216"/>
        <v>říjen</v>
      </c>
      <c r="D670" s="10">
        <f t="shared" ca="1" si="217"/>
        <v>0</v>
      </c>
      <c r="E670" s="10" t="str">
        <f t="shared" si="218"/>
        <v>středa</v>
      </c>
      <c r="F670" s="42" t="str">
        <f ca="1">IF(COUNTIF(List1!$U$4:$AF$16,$G670),"Svátek",TEXT($G670,"dddd"))</f>
        <v>středa</v>
      </c>
      <c r="G670" s="19">
        <v>44853</v>
      </c>
      <c r="H670" s="49"/>
      <c r="I670" s="50"/>
      <c r="J670" s="49"/>
      <c r="K670" s="50"/>
      <c r="L670" s="21">
        <f t="shared" si="219"/>
        <v>0</v>
      </c>
      <c r="M670" s="22">
        <f t="shared" si="213"/>
        <v>0</v>
      </c>
      <c r="N670" s="98"/>
      <c r="O670" s="101" t="str">
        <f t="shared" ca="1" si="214"/>
        <v/>
      </c>
      <c r="P670" s="41" t="str">
        <f t="shared" si="233"/>
        <v xml:space="preserve"> </v>
      </c>
      <c r="Q670" s="41" t="str">
        <f>IF(MONTH(G671)-MONTH(G670)&lt;&gt;0,SUBTOTAL(109,$P$14:$P$3665)," ")</f>
        <v xml:space="preserve"> </v>
      </c>
      <c r="R670" s="108">
        <f t="shared" ca="1" si="220"/>
        <v>0</v>
      </c>
      <c r="S670" s="25">
        <f t="shared" ca="1" si="221"/>
        <v>0</v>
      </c>
      <c r="T670" s="108">
        <f t="shared" ca="1" si="222"/>
        <v>0</v>
      </c>
      <c r="U670" s="163">
        <f t="shared" ca="1" si="223"/>
        <v>0</v>
      </c>
      <c r="V670" s="25">
        <f t="shared" ca="1" si="224"/>
        <v>0</v>
      </c>
      <c r="W670" s="25">
        <f t="shared" ca="1" si="225"/>
        <v>0</v>
      </c>
      <c r="X670" s="108">
        <f t="shared" ca="1" si="226"/>
        <v>0</v>
      </c>
      <c r="Y670" s="108">
        <f t="shared" ca="1" si="227"/>
        <v>0</v>
      </c>
      <c r="Z670" s="108">
        <f t="shared" ca="1" si="228"/>
        <v>0</v>
      </c>
      <c r="AA670" s="108">
        <f t="shared" ca="1" si="229"/>
        <v>0</v>
      </c>
      <c r="AB670" s="108">
        <f t="shared" ca="1" si="230"/>
        <v>0</v>
      </c>
      <c r="AC670" s="25">
        <f t="shared" ca="1" si="231"/>
        <v>0</v>
      </c>
    </row>
    <row r="671" spans="1:29" ht="14.1" hidden="1" customHeight="1" thickBot="1" x14ac:dyDescent="0.25">
      <c r="A671" s="3">
        <f t="shared" si="215"/>
        <v>2022</v>
      </c>
      <c r="B671" s="3" t="str">
        <f t="shared" si="232"/>
        <v>10 říjen</v>
      </c>
      <c r="C671" s="4" t="str">
        <f t="shared" si="216"/>
        <v>říjen</v>
      </c>
      <c r="D671" s="10">
        <f t="shared" ca="1" si="217"/>
        <v>0</v>
      </c>
      <c r="E671" s="10" t="str">
        <f t="shared" si="218"/>
        <v>čtvrtek</v>
      </c>
      <c r="F671" s="42" t="str">
        <f ca="1">IF(COUNTIF(List1!$U$4:$AF$16,$G671),"Svátek",TEXT($G671,"dddd"))</f>
        <v>čtvrtek</v>
      </c>
      <c r="G671" s="19">
        <v>44854</v>
      </c>
      <c r="H671" s="49"/>
      <c r="I671" s="50"/>
      <c r="J671" s="49"/>
      <c r="K671" s="50"/>
      <c r="L671" s="21">
        <f t="shared" si="219"/>
        <v>0</v>
      </c>
      <c r="M671" s="22">
        <f t="shared" si="213"/>
        <v>0</v>
      </c>
      <c r="N671" s="98"/>
      <c r="O671" s="101" t="str">
        <f t="shared" ca="1" si="214"/>
        <v/>
      </c>
      <c r="P671" s="41" t="str">
        <f t="shared" si="233"/>
        <v xml:space="preserve"> </v>
      </c>
      <c r="Q671" s="41" t="str">
        <f>IF(MONTH(G672)-MONTH(G671)&lt;&gt;0,SUBTOTAL(109,$P$14:$P$3665)," ")</f>
        <v xml:space="preserve"> </v>
      </c>
      <c r="R671" s="108">
        <f t="shared" ca="1" si="220"/>
        <v>0</v>
      </c>
      <c r="S671" s="25">
        <f t="shared" ca="1" si="221"/>
        <v>0</v>
      </c>
      <c r="T671" s="108">
        <f t="shared" ca="1" si="222"/>
        <v>0</v>
      </c>
      <c r="U671" s="163">
        <f t="shared" ca="1" si="223"/>
        <v>0</v>
      </c>
      <c r="V671" s="25">
        <f t="shared" ca="1" si="224"/>
        <v>0</v>
      </c>
      <c r="W671" s="25">
        <f t="shared" ca="1" si="225"/>
        <v>0</v>
      </c>
      <c r="X671" s="108">
        <f t="shared" ca="1" si="226"/>
        <v>0</v>
      </c>
      <c r="Y671" s="108">
        <f t="shared" ca="1" si="227"/>
        <v>0</v>
      </c>
      <c r="Z671" s="108">
        <f t="shared" ca="1" si="228"/>
        <v>0</v>
      </c>
      <c r="AA671" s="108">
        <f t="shared" ca="1" si="229"/>
        <v>0</v>
      </c>
      <c r="AB671" s="108">
        <f t="shared" ca="1" si="230"/>
        <v>0</v>
      </c>
      <c r="AC671" s="25">
        <f t="shared" ca="1" si="231"/>
        <v>0</v>
      </c>
    </row>
    <row r="672" spans="1:29" ht="14.1" hidden="1" customHeight="1" thickBot="1" x14ac:dyDescent="0.25">
      <c r="A672" s="3">
        <f t="shared" si="215"/>
        <v>2022</v>
      </c>
      <c r="B672" s="3" t="str">
        <f t="shared" si="232"/>
        <v>10 říjen</v>
      </c>
      <c r="C672" s="4" t="str">
        <f t="shared" si="216"/>
        <v>říjen</v>
      </c>
      <c r="D672" s="10">
        <f t="shared" ca="1" si="217"/>
        <v>0</v>
      </c>
      <c r="E672" s="10" t="str">
        <f t="shared" si="218"/>
        <v>pátek</v>
      </c>
      <c r="F672" s="42" t="str">
        <f ca="1">IF(COUNTIF(List1!$U$4:$AF$16,$G672),"Svátek",TEXT($G672,"dddd"))</f>
        <v>pátek</v>
      </c>
      <c r="G672" s="19">
        <v>44855</v>
      </c>
      <c r="H672" s="49"/>
      <c r="I672" s="50"/>
      <c r="J672" s="49"/>
      <c r="K672" s="50"/>
      <c r="L672" s="21">
        <f t="shared" si="219"/>
        <v>0</v>
      </c>
      <c r="M672" s="22">
        <f t="shared" si="213"/>
        <v>0</v>
      </c>
      <c r="N672" s="98"/>
      <c r="O672" s="101" t="str">
        <f t="shared" ca="1" si="214"/>
        <v/>
      </c>
      <c r="P672" s="41" t="str">
        <f t="shared" si="233"/>
        <v xml:space="preserve"> </v>
      </c>
      <c r="Q672" s="41" t="str">
        <f>IF(MONTH(G673)-MONTH(G672)&lt;&gt;0,SUBTOTAL(109,$P$14:$P$3665)," ")</f>
        <v xml:space="preserve"> </v>
      </c>
      <c r="R672" s="108">
        <f t="shared" ca="1" si="220"/>
        <v>0</v>
      </c>
      <c r="S672" s="25">
        <f t="shared" ca="1" si="221"/>
        <v>0</v>
      </c>
      <c r="T672" s="108">
        <f t="shared" ca="1" si="222"/>
        <v>0</v>
      </c>
      <c r="U672" s="163">
        <f t="shared" ca="1" si="223"/>
        <v>0</v>
      </c>
      <c r="V672" s="25">
        <f t="shared" ca="1" si="224"/>
        <v>0</v>
      </c>
      <c r="W672" s="25">
        <f t="shared" ca="1" si="225"/>
        <v>0</v>
      </c>
      <c r="X672" s="108">
        <f t="shared" ca="1" si="226"/>
        <v>0</v>
      </c>
      <c r="Y672" s="108">
        <f t="shared" ca="1" si="227"/>
        <v>0</v>
      </c>
      <c r="Z672" s="108">
        <f t="shared" ca="1" si="228"/>
        <v>0</v>
      </c>
      <c r="AA672" s="108">
        <f t="shared" ca="1" si="229"/>
        <v>0</v>
      </c>
      <c r="AB672" s="108">
        <f t="shared" ca="1" si="230"/>
        <v>0</v>
      </c>
      <c r="AC672" s="25">
        <f t="shared" ca="1" si="231"/>
        <v>0</v>
      </c>
    </row>
    <row r="673" spans="1:29" ht="14.1" hidden="1" customHeight="1" thickBot="1" x14ac:dyDescent="0.25">
      <c r="A673" s="3">
        <f t="shared" si="215"/>
        <v>2022</v>
      </c>
      <c r="B673" s="3" t="str">
        <f t="shared" si="232"/>
        <v>10 říjen</v>
      </c>
      <c r="C673" s="4" t="str">
        <f t="shared" si="216"/>
        <v>říjen</v>
      </c>
      <c r="D673" s="10">
        <f t="shared" ca="1" si="217"/>
        <v>0</v>
      </c>
      <c r="E673" s="10" t="str">
        <f t="shared" si="218"/>
        <v>sobota</v>
      </c>
      <c r="F673" s="42" t="str">
        <f ca="1">IF(COUNTIF(List1!$U$4:$AF$16,$G673),"Svátek",TEXT($G673,"dddd"))</f>
        <v>sobota</v>
      </c>
      <c r="G673" s="19">
        <v>44856</v>
      </c>
      <c r="H673" s="49"/>
      <c r="I673" s="50"/>
      <c r="J673" s="49"/>
      <c r="K673" s="50"/>
      <c r="L673" s="21">
        <f t="shared" si="219"/>
        <v>0</v>
      </c>
      <c r="M673" s="22">
        <f t="shared" si="213"/>
        <v>0</v>
      </c>
      <c r="N673" s="98"/>
      <c r="O673" s="101" t="str">
        <f t="shared" ca="1" si="214"/>
        <v/>
      </c>
      <c r="P673" s="41" t="str">
        <f t="shared" si="233"/>
        <v xml:space="preserve"> </v>
      </c>
      <c r="Q673" s="41" t="str">
        <f>IF(MONTH(G674)-MONTH(G673)&lt;&gt;0,SUBTOTAL(109,$P$14:$P$3665)," ")</f>
        <v xml:space="preserve"> </v>
      </c>
      <c r="R673" s="108">
        <f t="shared" ca="1" si="220"/>
        <v>0</v>
      </c>
      <c r="S673" s="25">
        <f t="shared" ca="1" si="221"/>
        <v>0</v>
      </c>
      <c r="T673" s="108">
        <f t="shared" ca="1" si="222"/>
        <v>0</v>
      </c>
      <c r="U673" s="163">
        <f t="shared" ca="1" si="223"/>
        <v>0</v>
      </c>
      <c r="V673" s="25">
        <f t="shared" ca="1" si="224"/>
        <v>0</v>
      </c>
      <c r="W673" s="25">
        <f t="shared" ca="1" si="225"/>
        <v>0</v>
      </c>
      <c r="X673" s="108">
        <f t="shared" ca="1" si="226"/>
        <v>0</v>
      </c>
      <c r="Y673" s="108">
        <f t="shared" ca="1" si="227"/>
        <v>0</v>
      </c>
      <c r="Z673" s="108">
        <f t="shared" ca="1" si="228"/>
        <v>0</v>
      </c>
      <c r="AA673" s="108">
        <f t="shared" ca="1" si="229"/>
        <v>0</v>
      </c>
      <c r="AB673" s="108">
        <f t="shared" ca="1" si="230"/>
        <v>0</v>
      </c>
      <c r="AC673" s="25">
        <f t="shared" ca="1" si="231"/>
        <v>0</v>
      </c>
    </row>
    <row r="674" spans="1:29" ht="14.1" hidden="1" customHeight="1" thickBot="1" x14ac:dyDescent="0.25">
      <c r="A674" s="3">
        <f t="shared" si="215"/>
        <v>2022</v>
      </c>
      <c r="B674" s="3" t="str">
        <f t="shared" si="232"/>
        <v>10 říjen</v>
      </c>
      <c r="C674" s="4" t="str">
        <f t="shared" si="216"/>
        <v>říjen</v>
      </c>
      <c r="D674" s="10">
        <f t="shared" ca="1" si="217"/>
        <v>0</v>
      </c>
      <c r="E674" s="10" t="str">
        <f t="shared" si="218"/>
        <v>neděle</v>
      </c>
      <c r="F674" s="42" t="str">
        <f ca="1">IF(COUNTIF(List1!$U$4:$AF$16,$G674),"Svátek",TEXT($G674,"dddd"))</f>
        <v>neděle</v>
      </c>
      <c r="G674" s="19">
        <v>44857</v>
      </c>
      <c r="H674" s="49"/>
      <c r="I674" s="50"/>
      <c r="J674" s="49"/>
      <c r="K674" s="50"/>
      <c r="L674" s="21">
        <f t="shared" si="219"/>
        <v>0</v>
      </c>
      <c r="M674" s="22">
        <f t="shared" si="213"/>
        <v>0</v>
      </c>
      <c r="N674" s="98"/>
      <c r="O674" s="101" t="str">
        <f t="shared" ca="1" si="214"/>
        <v/>
      </c>
      <c r="P674" s="41">
        <f t="shared" si="233"/>
        <v>0</v>
      </c>
      <c r="Q674" s="41" t="str">
        <f>IF(MONTH(G675)-MONTH(G674)&lt;&gt;0,SUBTOTAL(109,$P$14:$P$3665)," ")</f>
        <v xml:space="preserve"> </v>
      </c>
      <c r="R674" s="108">
        <f t="shared" ca="1" si="220"/>
        <v>0</v>
      </c>
      <c r="S674" s="25">
        <f t="shared" ca="1" si="221"/>
        <v>0</v>
      </c>
      <c r="T674" s="108">
        <f t="shared" ca="1" si="222"/>
        <v>0</v>
      </c>
      <c r="U674" s="163">
        <f t="shared" ca="1" si="223"/>
        <v>0</v>
      </c>
      <c r="V674" s="25">
        <f t="shared" ca="1" si="224"/>
        <v>0</v>
      </c>
      <c r="W674" s="25">
        <f t="shared" ca="1" si="225"/>
        <v>0</v>
      </c>
      <c r="X674" s="108">
        <f t="shared" ca="1" si="226"/>
        <v>0</v>
      </c>
      <c r="Y674" s="108">
        <f t="shared" ca="1" si="227"/>
        <v>0</v>
      </c>
      <c r="Z674" s="108">
        <f t="shared" ca="1" si="228"/>
        <v>0</v>
      </c>
      <c r="AA674" s="108">
        <f t="shared" ca="1" si="229"/>
        <v>0</v>
      </c>
      <c r="AB674" s="108">
        <f t="shared" ca="1" si="230"/>
        <v>0</v>
      </c>
      <c r="AC674" s="25">
        <f t="shared" ca="1" si="231"/>
        <v>0</v>
      </c>
    </row>
    <row r="675" spans="1:29" ht="14.1" hidden="1" customHeight="1" thickBot="1" x14ac:dyDescent="0.25">
      <c r="A675" s="3">
        <f t="shared" si="215"/>
        <v>2022</v>
      </c>
      <c r="B675" s="3" t="str">
        <f t="shared" si="232"/>
        <v>10 říjen</v>
      </c>
      <c r="C675" s="4" t="str">
        <f t="shared" si="216"/>
        <v>říjen</v>
      </c>
      <c r="D675" s="10">
        <f t="shared" ca="1" si="217"/>
        <v>0</v>
      </c>
      <c r="E675" s="10" t="str">
        <f t="shared" si="218"/>
        <v>pondělí</v>
      </c>
      <c r="F675" s="42" t="str">
        <f ca="1">IF(COUNTIF(List1!$U$4:$AF$16,$G675),"Svátek",TEXT($G675,"dddd"))</f>
        <v>pondělí</v>
      </c>
      <c r="G675" s="19">
        <v>44858</v>
      </c>
      <c r="H675" s="49"/>
      <c r="I675" s="50"/>
      <c r="J675" s="49"/>
      <c r="K675" s="50"/>
      <c r="L675" s="21">
        <f t="shared" si="219"/>
        <v>0</v>
      </c>
      <c r="M675" s="22">
        <f t="shared" si="213"/>
        <v>0</v>
      </c>
      <c r="N675" s="98"/>
      <c r="O675" s="101" t="str">
        <f t="shared" ca="1" si="214"/>
        <v/>
      </c>
      <c r="P675" s="41" t="str">
        <f t="shared" si="233"/>
        <v xml:space="preserve"> </v>
      </c>
      <c r="Q675" s="41" t="str">
        <f>IF(MONTH(G676)-MONTH(G675)&lt;&gt;0,SUBTOTAL(109,$P$14:$P$3665)," ")</f>
        <v xml:space="preserve"> </v>
      </c>
      <c r="R675" s="108">
        <f t="shared" ca="1" si="220"/>
        <v>0</v>
      </c>
      <c r="S675" s="25">
        <f t="shared" ca="1" si="221"/>
        <v>0</v>
      </c>
      <c r="T675" s="108">
        <f t="shared" ca="1" si="222"/>
        <v>0</v>
      </c>
      <c r="U675" s="163">
        <f t="shared" ca="1" si="223"/>
        <v>0</v>
      </c>
      <c r="V675" s="25">
        <f t="shared" ca="1" si="224"/>
        <v>0</v>
      </c>
      <c r="W675" s="25">
        <f t="shared" ca="1" si="225"/>
        <v>0</v>
      </c>
      <c r="X675" s="108">
        <f t="shared" ca="1" si="226"/>
        <v>0</v>
      </c>
      <c r="Y675" s="108">
        <f t="shared" ca="1" si="227"/>
        <v>0</v>
      </c>
      <c r="Z675" s="108">
        <f t="shared" ca="1" si="228"/>
        <v>0</v>
      </c>
      <c r="AA675" s="108">
        <f t="shared" ca="1" si="229"/>
        <v>0</v>
      </c>
      <c r="AB675" s="108">
        <f t="shared" ca="1" si="230"/>
        <v>0</v>
      </c>
      <c r="AC675" s="25">
        <f t="shared" ca="1" si="231"/>
        <v>0</v>
      </c>
    </row>
    <row r="676" spans="1:29" ht="14.1" hidden="1" customHeight="1" thickBot="1" x14ac:dyDescent="0.25">
      <c r="A676" s="3">
        <f t="shared" si="215"/>
        <v>2022</v>
      </c>
      <c r="B676" s="3" t="str">
        <f t="shared" si="232"/>
        <v>10 říjen</v>
      </c>
      <c r="C676" s="4" t="str">
        <f t="shared" si="216"/>
        <v>říjen</v>
      </c>
      <c r="D676" s="10">
        <f t="shared" ca="1" si="217"/>
        <v>0</v>
      </c>
      <c r="E676" s="10" t="str">
        <f t="shared" si="218"/>
        <v>úterý</v>
      </c>
      <c r="F676" s="42" t="str">
        <f ca="1">IF(COUNTIF(List1!$U$4:$AF$16,$G676),"Svátek",TEXT($G676,"dddd"))</f>
        <v>úterý</v>
      </c>
      <c r="G676" s="19">
        <v>44859</v>
      </c>
      <c r="H676" s="49"/>
      <c r="I676" s="50"/>
      <c r="J676" s="49"/>
      <c r="K676" s="50"/>
      <c r="L676" s="21">
        <f t="shared" si="219"/>
        <v>0</v>
      </c>
      <c r="M676" s="22">
        <f t="shared" si="213"/>
        <v>0</v>
      </c>
      <c r="N676" s="98"/>
      <c r="O676" s="101" t="str">
        <f t="shared" ca="1" si="214"/>
        <v/>
      </c>
      <c r="P676" s="41" t="str">
        <f t="shared" si="233"/>
        <v xml:space="preserve"> </v>
      </c>
      <c r="Q676" s="41" t="str">
        <f>IF(MONTH(G677)-MONTH(G676)&lt;&gt;0,SUBTOTAL(109,$P$14:$P$3665)," ")</f>
        <v xml:space="preserve"> </v>
      </c>
      <c r="R676" s="108">
        <f t="shared" ca="1" si="220"/>
        <v>0</v>
      </c>
      <c r="S676" s="25">
        <f t="shared" ca="1" si="221"/>
        <v>0</v>
      </c>
      <c r="T676" s="108">
        <f t="shared" ca="1" si="222"/>
        <v>0</v>
      </c>
      <c r="U676" s="163">
        <f t="shared" ca="1" si="223"/>
        <v>0</v>
      </c>
      <c r="V676" s="25">
        <f t="shared" ca="1" si="224"/>
        <v>0</v>
      </c>
      <c r="W676" s="25">
        <f t="shared" ca="1" si="225"/>
        <v>0</v>
      </c>
      <c r="X676" s="108">
        <f t="shared" ca="1" si="226"/>
        <v>0</v>
      </c>
      <c r="Y676" s="108">
        <f t="shared" ca="1" si="227"/>
        <v>0</v>
      </c>
      <c r="Z676" s="108">
        <f t="shared" ca="1" si="228"/>
        <v>0</v>
      </c>
      <c r="AA676" s="108">
        <f t="shared" ca="1" si="229"/>
        <v>0</v>
      </c>
      <c r="AB676" s="108">
        <f t="shared" ca="1" si="230"/>
        <v>0</v>
      </c>
      <c r="AC676" s="25">
        <f t="shared" ca="1" si="231"/>
        <v>0</v>
      </c>
    </row>
    <row r="677" spans="1:29" ht="14.1" hidden="1" customHeight="1" thickBot="1" x14ac:dyDescent="0.25">
      <c r="A677" s="3">
        <f t="shared" si="215"/>
        <v>2022</v>
      </c>
      <c r="B677" s="3" t="str">
        <f t="shared" si="232"/>
        <v>10 říjen</v>
      </c>
      <c r="C677" s="4" t="str">
        <f t="shared" si="216"/>
        <v>říjen</v>
      </c>
      <c r="D677" s="10">
        <f t="shared" ca="1" si="217"/>
        <v>0</v>
      </c>
      <c r="E677" s="10" t="str">
        <f t="shared" si="218"/>
        <v>středa</v>
      </c>
      <c r="F677" s="42" t="str">
        <f ca="1">IF(COUNTIF(List1!$U$4:$AF$16,$G677),"Svátek",TEXT($G677,"dddd"))</f>
        <v>středa</v>
      </c>
      <c r="G677" s="19">
        <v>44860</v>
      </c>
      <c r="H677" s="49"/>
      <c r="I677" s="50"/>
      <c r="J677" s="49"/>
      <c r="K677" s="50"/>
      <c r="L677" s="21">
        <f t="shared" si="219"/>
        <v>0</v>
      </c>
      <c r="M677" s="22">
        <f t="shared" si="213"/>
        <v>0</v>
      </c>
      <c r="N677" s="98"/>
      <c r="O677" s="101" t="str">
        <f t="shared" ca="1" si="214"/>
        <v/>
      </c>
      <c r="P677" s="41" t="str">
        <f t="shared" si="233"/>
        <v xml:space="preserve"> </v>
      </c>
      <c r="Q677" s="41" t="str">
        <f>IF(MONTH(G678)-MONTH(G677)&lt;&gt;0,SUBTOTAL(109,$P$14:$P$3665)," ")</f>
        <v xml:space="preserve"> </v>
      </c>
      <c r="R677" s="108">
        <f t="shared" ca="1" si="220"/>
        <v>0</v>
      </c>
      <c r="S677" s="25">
        <f t="shared" ca="1" si="221"/>
        <v>0</v>
      </c>
      <c r="T677" s="108">
        <f t="shared" ca="1" si="222"/>
        <v>0</v>
      </c>
      <c r="U677" s="163">
        <f t="shared" ca="1" si="223"/>
        <v>0</v>
      </c>
      <c r="V677" s="25">
        <f t="shared" ca="1" si="224"/>
        <v>0</v>
      </c>
      <c r="W677" s="25">
        <f t="shared" ca="1" si="225"/>
        <v>0</v>
      </c>
      <c r="X677" s="108">
        <f t="shared" ca="1" si="226"/>
        <v>0</v>
      </c>
      <c r="Y677" s="108">
        <f t="shared" ca="1" si="227"/>
        <v>0</v>
      </c>
      <c r="Z677" s="108">
        <f t="shared" ca="1" si="228"/>
        <v>0</v>
      </c>
      <c r="AA677" s="108">
        <f t="shared" ca="1" si="229"/>
        <v>0</v>
      </c>
      <c r="AB677" s="108">
        <f t="shared" ca="1" si="230"/>
        <v>0</v>
      </c>
      <c r="AC677" s="25">
        <f t="shared" ca="1" si="231"/>
        <v>0</v>
      </c>
    </row>
    <row r="678" spans="1:29" ht="14.1" hidden="1" customHeight="1" thickBot="1" x14ac:dyDescent="0.25">
      <c r="A678" s="3">
        <f t="shared" si="215"/>
        <v>2022</v>
      </c>
      <c r="B678" s="3" t="str">
        <f t="shared" si="232"/>
        <v>10 říjen</v>
      </c>
      <c r="C678" s="4" t="str">
        <f t="shared" si="216"/>
        <v>říjen</v>
      </c>
      <c r="D678" s="10">
        <f t="shared" ca="1" si="217"/>
        <v>0</v>
      </c>
      <c r="E678" s="10" t="str">
        <f t="shared" si="218"/>
        <v>čtvrtek</v>
      </c>
      <c r="F678" s="42" t="str">
        <f ca="1">IF(COUNTIF(List1!$U$4:$AF$16,$G678),"Svátek",TEXT($G678,"dddd"))</f>
        <v>čtvrtek</v>
      </c>
      <c r="G678" s="19">
        <v>44861</v>
      </c>
      <c r="H678" s="49"/>
      <c r="I678" s="50"/>
      <c r="J678" s="49"/>
      <c r="K678" s="50"/>
      <c r="L678" s="21">
        <f t="shared" si="219"/>
        <v>0</v>
      </c>
      <c r="M678" s="22">
        <f t="shared" ref="M678:M741" si="234">(I678-H678)-(K678-J678)</f>
        <v>0</v>
      </c>
      <c r="N678" s="98"/>
      <c r="O678" s="101" t="str">
        <f t="shared" ref="O678:O741" ca="1" si="235">IF(F678="Svátek","Svátek","")</f>
        <v/>
      </c>
      <c r="P678" s="41" t="str">
        <f t="shared" si="233"/>
        <v xml:space="preserve"> </v>
      </c>
      <c r="Q678" s="41" t="str">
        <f>IF(MONTH(G679)-MONTH(G678)&lt;&gt;0,SUBTOTAL(109,$P$14:$P$3665)," ")</f>
        <v xml:space="preserve"> </v>
      </c>
      <c r="R678" s="108">
        <f t="shared" ca="1" si="220"/>
        <v>0</v>
      </c>
      <c r="S678" s="25">
        <f t="shared" ca="1" si="221"/>
        <v>0</v>
      </c>
      <c r="T678" s="108">
        <f t="shared" ca="1" si="222"/>
        <v>0</v>
      </c>
      <c r="U678" s="163">
        <f t="shared" ca="1" si="223"/>
        <v>0</v>
      </c>
      <c r="V678" s="25">
        <f t="shared" ca="1" si="224"/>
        <v>0</v>
      </c>
      <c r="W678" s="25">
        <f t="shared" ca="1" si="225"/>
        <v>0</v>
      </c>
      <c r="X678" s="108">
        <f t="shared" ca="1" si="226"/>
        <v>0</v>
      </c>
      <c r="Y678" s="108">
        <f t="shared" ca="1" si="227"/>
        <v>0</v>
      </c>
      <c r="Z678" s="108">
        <f t="shared" ca="1" si="228"/>
        <v>0</v>
      </c>
      <c r="AA678" s="108">
        <f t="shared" ca="1" si="229"/>
        <v>0</v>
      </c>
      <c r="AB678" s="108">
        <f t="shared" ca="1" si="230"/>
        <v>0</v>
      </c>
      <c r="AC678" s="25">
        <f t="shared" ca="1" si="231"/>
        <v>0</v>
      </c>
    </row>
    <row r="679" spans="1:29" ht="14.1" hidden="1" customHeight="1" thickBot="1" x14ac:dyDescent="0.25">
      <c r="A679" s="3">
        <f t="shared" ref="A679:A742" si="236">YEAR(G679)</f>
        <v>2022</v>
      </c>
      <c r="B679" s="3" t="str">
        <f t="shared" si="232"/>
        <v>10 říjen</v>
      </c>
      <c r="C679" s="4" t="str">
        <f t="shared" ref="C679:C742" si="237">TEXT(G679,"mmmm")</f>
        <v>říjen</v>
      </c>
      <c r="D679" s="10">
        <f t="shared" ref="D679:D742" ca="1" si="238">IF(F679="Svátek",1,0)</f>
        <v>1</v>
      </c>
      <c r="E679" s="10" t="str">
        <f t="shared" ref="E679:E742" si="239">TEXT($G679,"dddd")</f>
        <v>pátek</v>
      </c>
      <c r="F679" s="42" t="str">
        <f ca="1">IF(COUNTIF(List1!$U$4:$AF$16,$G679),"Svátek",TEXT($G679,"dddd"))</f>
        <v>Svátek</v>
      </c>
      <c r="G679" s="19">
        <v>44862</v>
      </c>
      <c r="H679" s="49"/>
      <c r="I679" s="50"/>
      <c r="J679" s="49"/>
      <c r="K679" s="50"/>
      <c r="L679" s="21">
        <f t="shared" ref="L679:L742" si="240">(I679-H679)-(K679-J679)</f>
        <v>0</v>
      </c>
      <c r="M679" s="22">
        <f t="shared" si="234"/>
        <v>0</v>
      </c>
      <c r="N679" s="98"/>
      <c r="O679" s="101" t="str">
        <f t="shared" ca="1" si="235"/>
        <v>Svátek</v>
      </c>
      <c r="P679" s="41" t="str">
        <f t="shared" si="233"/>
        <v xml:space="preserve"> </v>
      </c>
      <c r="Q679" s="41" t="str">
        <f>IF(MONTH(G680)-MONTH(G679)&lt;&gt;0,SUBTOTAL(109,$P$14:$P$3665)," ")</f>
        <v xml:space="preserve"> </v>
      </c>
      <c r="R679" s="108">
        <f t="shared" ref="R679:R742" ca="1" si="241">IF(AND(IF(O679="PC",1,0),OR((E679="pondělí"),E679="úterý",E679="středa",E679="čtvrtek",E679="pátek")),IF($R$3-L679&gt;0,$R$3-L679,0),0)</f>
        <v>0</v>
      </c>
      <c r="S679" s="25">
        <f t="shared" ref="S679:S742" ca="1" si="242">IF(AND(IF(F679="Svátek",1,0),OR(E679="pondělí",E679="úterý",E679="středa",E679="čtvrtek",E679="pátek"),IF(OR(O679="SC",O679="ŘD",O679="NV",O679="N",O679="OČR",O679="P",O679="O"),FALSE,TRUE)),1,0)</f>
        <v>1</v>
      </c>
      <c r="T679" s="108">
        <f t="shared" ref="T679:T742" ca="1" si="243">IF(AND(IF(O679="PMP",1,0),OR((E679="pondělí"),E679="úterý",E679="středa",E679="čtvrtek",E679="pátek")),IF($R$3-L679&gt;0,$R$3-L679,0),0)</f>
        <v>0</v>
      </c>
      <c r="U679" s="163">
        <f t="shared" ref="U679:U742" ca="1" si="244">IF(AND(IF(O679="1/2D",1,0),OR((E679="pondělí"),E679="úterý",E679="středa",E679="čtvrtek",E679="pátek")),1,0)</f>
        <v>0</v>
      </c>
      <c r="V679" s="25">
        <f t="shared" ref="V679:V742" ca="1" si="245">IF(AND(IF(O679="D",1,0),OR((E679="pondělí"),E679="úterý",E679="středa",E679="čtvrtek",E679="pátek")),1,0)</f>
        <v>0</v>
      </c>
      <c r="W679" s="25">
        <f t="shared" ref="W679:W742" ca="1" si="246">IF(AND(IF(O679="PN",1,0),OR((E679="pondělí"),E679="úterý",E679="středa",E679="čtvrtek",E679="pátek")),1,0)</f>
        <v>0</v>
      </c>
      <c r="X679" s="108">
        <f t="shared" ref="X679:X742" ca="1" si="247">IF(AND(IF(O679="NV",1,0),OR((E679="pondělí"),E679="úterý",E679="středa",E679="čtvrtek",E679="pátek")),IF($R$3-L679&gt;0,$R$3-L679,0),0)</f>
        <v>0</v>
      </c>
      <c r="Y679" s="108">
        <f t="shared" ref="Y679:Y742" ca="1" si="248">IF(AND(IF(O679="OČR",1,0),OR((E679="pondělí"),E679="úterý",E679="středa",E679="čtvrtek",E679="pátek")),IF($R$3-L679&gt;0,$R$3-L679,0),0)</f>
        <v>0</v>
      </c>
      <c r="Z679" s="108">
        <f t="shared" ref="Z679:Z742" ca="1" si="249">IF(AND(IF(O679="P",1,0),OR((E679="pondělí"),E679="úterý",E679="středa",E679="čtvrtek",E679="pátek")),IF($R$3-L679&gt;0,$R$3-L679,0),0)</f>
        <v>0</v>
      </c>
      <c r="AA679" s="108">
        <f t="shared" ref="AA679:AA742" ca="1" si="250">IF(AND(IF(O679="O",1,0),OR((E679="pondělí"),E679="úterý",E679="středa",E679="čtvrtek",E679="pátek")),IF($R$3-L679&gt;0,$R$3-L679,0),0)</f>
        <v>0</v>
      </c>
      <c r="AB679" s="108">
        <f t="shared" ref="AB679:AB742" ca="1" si="251">IF(AND(IF(O679="PZ",1,0),OR((E679="pondělí"),E679="úterý",E679="středa",E679="čtvrtek",E679="pátek")),IF($R$3-L679&gt;0,$R$3-L679,0),0)</f>
        <v>0</v>
      </c>
      <c r="AC679" s="25">
        <f t="shared" ref="AC679:AC742" ca="1" si="252">IF(AND(IF(F679="Svátek",1,0),OR(E679="pondělí",E679="úterý",E679="středa",E679="čtvrtek",E679="pátek")),1,0)</f>
        <v>1</v>
      </c>
    </row>
    <row r="680" spans="1:29" ht="14.1" hidden="1" customHeight="1" thickBot="1" x14ac:dyDescent="0.25">
      <c r="A680" s="3">
        <f t="shared" si="236"/>
        <v>2022</v>
      </c>
      <c r="B680" s="3" t="str">
        <f t="shared" ref="B680:B743" si="253">IF(C680="leden","01 leden",IF(C680="únor","02 únor",IF(C680="březen","03 březen",IF(C680="duben","04 duben",IF(C680="květen","05 květen",IF(C680="červen","06 červen",IF(C680="červenec","07 červenec",IF(C680="srpen","08 srpen",IF(C680="září","09 září",IF(C680="říjen","10 říjen",IF(C680="listopad","11 listopad",IF(C680="prosinec","12 prosinec",0))))))))))))</f>
        <v>10 říjen</v>
      </c>
      <c r="C680" s="4" t="str">
        <f t="shared" si="237"/>
        <v>říjen</v>
      </c>
      <c r="D680" s="10">
        <f t="shared" ca="1" si="238"/>
        <v>0</v>
      </c>
      <c r="E680" s="10" t="str">
        <f t="shared" si="239"/>
        <v>sobota</v>
      </c>
      <c r="F680" s="42" t="str">
        <f ca="1">IF(COUNTIF(List1!$U$4:$AF$16,$G680),"Svátek",TEXT($G680,"dddd"))</f>
        <v>sobota</v>
      </c>
      <c r="G680" s="19">
        <v>44863</v>
      </c>
      <c r="H680" s="49"/>
      <c r="I680" s="50"/>
      <c r="J680" s="49"/>
      <c r="K680" s="50"/>
      <c r="L680" s="21">
        <f t="shared" si="240"/>
        <v>0</v>
      </c>
      <c r="M680" s="22">
        <f t="shared" si="234"/>
        <v>0</v>
      </c>
      <c r="N680" s="98"/>
      <c r="O680" s="101" t="str">
        <f t="shared" ca="1" si="235"/>
        <v/>
      </c>
      <c r="P680" s="41" t="str">
        <f t="shared" si="233"/>
        <v xml:space="preserve"> </v>
      </c>
      <c r="Q680" s="41" t="str">
        <f>IF(MONTH(G681)-MONTH(G680)&lt;&gt;0,SUBTOTAL(109,$P$14:$P$3665)," ")</f>
        <v xml:space="preserve"> </v>
      </c>
      <c r="R680" s="108">
        <f t="shared" ca="1" si="241"/>
        <v>0</v>
      </c>
      <c r="S680" s="25">
        <f t="shared" ca="1" si="242"/>
        <v>0</v>
      </c>
      <c r="T680" s="108">
        <f t="shared" ca="1" si="243"/>
        <v>0</v>
      </c>
      <c r="U680" s="163">
        <f t="shared" ca="1" si="244"/>
        <v>0</v>
      </c>
      <c r="V680" s="25">
        <f t="shared" ca="1" si="245"/>
        <v>0</v>
      </c>
      <c r="W680" s="25">
        <f t="shared" ca="1" si="246"/>
        <v>0</v>
      </c>
      <c r="X680" s="108">
        <f t="shared" ca="1" si="247"/>
        <v>0</v>
      </c>
      <c r="Y680" s="108">
        <f t="shared" ca="1" si="248"/>
        <v>0</v>
      </c>
      <c r="Z680" s="108">
        <f t="shared" ca="1" si="249"/>
        <v>0</v>
      </c>
      <c r="AA680" s="108">
        <f t="shared" ca="1" si="250"/>
        <v>0</v>
      </c>
      <c r="AB680" s="108">
        <f t="shared" ca="1" si="251"/>
        <v>0</v>
      </c>
      <c r="AC680" s="25">
        <f t="shared" ca="1" si="252"/>
        <v>0</v>
      </c>
    </row>
    <row r="681" spans="1:29" ht="14.1" hidden="1" customHeight="1" thickBot="1" x14ac:dyDescent="0.25">
      <c r="A681" s="3">
        <f t="shared" si="236"/>
        <v>2022</v>
      </c>
      <c r="B681" s="3" t="str">
        <f t="shared" si="253"/>
        <v>10 říjen</v>
      </c>
      <c r="C681" s="4" t="str">
        <f t="shared" si="237"/>
        <v>říjen</v>
      </c>
      <c r="D681" s="10">
        <f t="shared" ca="1" si="238"/>
        <v>0</v>
      </c>
      <c r="E681" s="10" t="str">
        <f t="shared" si="239"/>
        <v>neděle</v>
      </c>
      <c r="F681" s="42" t="str">
        <f ca="1">IF(COUNTIF(List1!$U$4:$AF$16,$G681),"Svátek",TEXT($G681,"dddd"))</f>
        <v>neděle</v>
      </c>
      <c r="G681" s="19">
        <v>44864</v>
      </c>
      <c r="H681" s="49"/>
      <c r="I681" s="50"/>
      <c r="J681" s="49"/>
      <c r="K681" s="50"/>
      <c r="L681" s="21">
        <f t="shared" si="240"/>
        <v>0</v>
      </c>
      <c r="M681" s="22">
        <f t="shared" si="234"/>
        <v>0</v>
      </c>
      <c r="N681" s="98"/>
      <c r="O681" s="101" t="str">
        <f t="shared" ca="1" si="235"/>
        <v/>
      </c>
      <c r="P681" s="41">
        <f t="shared" si="233"/>
        <v>0</v>
      </c>
      <c r="Q681" s="41" t="str">
        <f>IF(MONTH(G682)-MONTH(G681)&lt;&gt;0,SUBTOTAL(109,$P$14:$P$3665)," ")</f>
        <v xml:space="preserve"> </v>
      </c>
      <c r="R681" s="108">
        <f t="shared" ca="1" si="241"/>
        <v>0</v>
      </c>
      <c r="S681" s="25">
        <f t="shared" ca="1" si="242"/>
        <v>0</v>
      </c>
      <c r="T681" s="108">
        <f t="shared" ca="1" si="243"/>
        <v>0</v>
      </c>
      <c r="U681" s="163">
        <f t="shared" ca="1" si="244"/>
        <v>0</v>
      </c>
      <c r="V681" s="25">
        <f t="shared" ca="1" si="245"/>
        <v>0</v>
      </c>
      <c r="W681" s="25">
        <f t="shared" ca="1" si="246"/>
        <v>0</v>
      </c>
      <c r="X681" s="108">
        <f t="shared" ca="1" si="247"/>
        <v>0</v>
      </c>
      <c r="Y681" s="108">
        <f t="shared" ca="1" si="248"/>
        <v>0</v>
      </c>
      <c r="Z681" s="108">
        <f t="shared" ca="1" si="249"/>
        <v>0</v>
      </c>
      <c r="AA681" s="108">
        <f t="shared" ca="1" si="250"/>
        <v>0</v>
      </c>
      <c r="AB681" s="108">
        <f t="shared" ca="1" si="251"/>
        <v>0</v>
      </c>
      <c r="AC681" s="25">
        <f t="shared" ca="1" si="252"/>
        <v>0</v>
      </c>
    </row>
    <row r="682" spans="1:29" ht="14.1" hidden="1" customHeight="1" thickBot="1" x14ac:dyDescent="0.25">
      <c r="A682" s="3">
        <f t="shared" si="236"/>
        <v>2022</v>
      </c>
      <c r="B682" s="3" t="str">
        <f t="shared" si="253"/>
        <v>10 říjen</v>
      </c>
      <c r="C682" s="4" t="str">
        <f t="shared" si="237"/>
        <v>říjen</v>
      </c>
      <c r="D682" s="10">
        <f t="shared" ca="1" si="238"/>
        <v>0</v>
      </c>
      <c r="E682" s="10" t="str">
        <f t="shared" si="239"/>
        <v>pondělí</v>
      </c>
      <c r="F682" s="42" t="str">
        <f ca="1">IF(COUNTIF(List1!$U$4:$AF$16,$G682),"Svátek",TEXT($G682,"dddd"))</f>
        <v>pondělí</v>
      </c>
      <c r="G682" s="19">
        <v>44865</v>
      </c>
      <c r="H682" s="49"/>
      <c r="I682" s="50"/>
      <c r="J682" s="49"/>
      <c r="K682" s="50"/>
      <c r="L682" s="21">
        <f t="shared" si="240"/>
        <v>0</v>
      </c>
      <c r="M682" s="22">
        <f t="shared" si="234"/>
        <v>0</v>
      </c>
      <c r="N682" s="98"/>
      <c r="O682" s="101" t="str">
        <f t="shared" ca="1" si="235"/>
        <v/>
      </c>
      <c r="P682" s="41">
        <f t="shared" si="233"/>
        <v>0</v>
      </c>
      <c r="Q682" s="41">
        <f>IF(MONTH(G683)-MONTH(G682)&lt;&gt;0,SUBTOTAL(109,$P$14:$P$3665)," ")</f>
        <v>0</v>
      </c>
      <c r="R682" s="108">
        <f t="shared" ca="1" si="241"/>
        <v>0</v>
      </c>
      <c r="S682" s="25">
        <f t="shared" ca="1" si="242"/>
        <v>0</v>
      </c>
      <c r="T682" s="108">
        <f t="shared" ca="1" si="243"/>
        <v>0</v>
      </c>
      <c r="U682" s="163">
        <f t="shared" ca="1" si="244"/>
        <v>0</v>
      </c>
      <c r="V682" s="25">
        <f t="shared" ca="1" si="245"/>
        <v>0</v>
      </c>
      <c r="W682" s="25">
        <f t="shared" ca="1" si="246"/>
        <v>0</v>
      </c>
      <c r="X682" s="108">
        <f t="shared" ca="1" si="247"/>
        <v>0</v>
      </c>
      <c r="Y682" s="108">
        <f t="shared" ca="1" si="248"/>
        <v>0</v>
      </c>
      <c r="Z682" s="108">
        <f t="shared" ca="1" si="249"/>
        <v>0</v>
      </c>
      <c r="AA682" s="108">
        <f t="shared" ca="1" si="250"/>
        <v>0</v>
      </c>
      <c r="AB682" s="108">
        <f t="shared" ca="1" si="251"/>
        <v>0</v>
      </c>
      <c r="AC682" s="25">
        <f t="shared" ca="1" si="252"/>
        <v>0</v>
      </c>
    </row>
    <row r="683" spans="1:29" ht="14.1" hidden="1" customHeight="1" thickBot="1" x14ac:dyDescent="0.25">
      <c r="A683" s="3">
        <f t="shared" si="236"/>
        <v>2022</v>
      </c>
      <c r="B683" s="3" t="str">
        <f t="shared" si="253"/>
        <v>11 listopad</v>
      </c>
      <c r="C683" s="4" t="str">
        <f t="shared" si="237"/>
        <v>listopad</v>
      </c>
      <c r="D683" s="10">
        <f t="shared" ca="1" si="238"/>
        <v>0</v>
      </c>
      <c r="E683" s="10" t="str">
        <f t="shared" si="239"/>
        <v>úterý</v>
      </c>
      <c r="F683" s="42" t="str">
        <f ca="1">IF(COUNTIF(List1!$U$4:$AF$16,$G683),"Svátek",TEXT($G683,"dddd"))</f>
        <v>úterý</v>
      </c>
      <c r="G683" s="19">
        <v>44866</v>
      </c>
      <c r="H683" s="49"/>
      <c r="I683" s="50"/>
      <c r="J683" s="49"/>
      <c r="K683" s="50"/>
      <c r="L683" s="21">
        <f t="shared" si="240"/>
        <v>0</v>
      </c>
      <c r="M683" s="22">
        <f t="shared" si="234"/>
        <v>0</v>
      </c>
      <c r="N683" s="98"/>
      <c r="O683" s="101" t="str">
        <f t="shared" ca="1" si="235"/>
        <v/>
      </c>
      <c r="P683" s="41" t="str">
        <f t="shared" si="233"/>
        <v xml:space="preserve"> </v>
      </c>
      <c r="Q683" s="41" t="str">
        <f>IF(MONTH(G684)-MONTH(G683)&lt;&gt;0,SUBTOTAL(109,$P$14:$P$3665)," ")</f>
        <v xml:space="preserve"> </v>
      </c>
      <c r="R683" s="108">
        <f t="shared" ca="1" si="241"/>
        <v>0</v>
      </c>
      <c r="S683" s="25">
        <f t="shared" ca="1" si="242"/>
        <v>0</v>
      </c>
      <c r="T683" s="108">
        <f t="shared" ca="1" si="243"/>
        <v>0</v>
      </c>
      <c r="U683" s="163">
        <f t="shared" ca="1" si="244"/>
        <v>0</v>
      </c>
      <c r="V683" s="25">
        <f t="shared" ca="1" si="245"/>
        <v>0</v>
      </c>
      <c r="W683" s="25">
        <f t="shared" ca="1" si="246"/>
        <v>0</v>
      </c>
      <c r="X683" s="108">
        <f t="shared" ca="1" si="247"/>
        <v>0</v>
      </c>
      <c r="Y683" s="108">
        <f t="shared" ca="1" si="248"/>
        <v>0</v>
      </c>
      <c r="Z683" s="108">
        <f t="shared" ca="1" si="249"/>
        <v>0</v>
      </c>
      <c r="AA683" s="108">
        <f t="shared" ca="1" si="250"/>
        <v>0</v>
      </c>
      <c r="AB683" s="108">
        <f t="shared" ca="1" si="251"/>
        <v>0</v>
      </c>
      <c r="AC683" s="25">
        <f t="shared" ca="1" si="252"/>
        <v>0</v>
      </c>
    </row>
    <row r="684" spans="1:29" ht="14.1" hidden="1" customHeight="1" thickBot="1" x14ac:dyDescent="0.25">
      <c r="A684" s="3">
        <f t="shared" si="236"/>
        <v>2022</v>
      </c>
      <c r="B684" s="3" t="str">
        <f t="shared" si="253"/>
        <v>11 listopad</v>
      </c>
      <c r="C684" s="4" t="str">
        <f t="shared" si="237"/>
        <v>listopad</v>
      </c>
      <c r="D684" s="10">
        <f t="shared" ca="1" si="238"/>
        <v>0</v>
      </c>
      <c r="E684" s="10" t="str">
        <f t="shared" si="239"/>
        <v>středa</v>
      </c>
      <c r="F684" s="42" t="str">
        <f ca="1">IF(COUNTIF(List1!$U$4:$AF$16,$G684),"Svátek",TEXT($G684,"dddd"))</f>
        <v>středa</v>
      </c>
      <c r="G684" s="19">
        <v>44867</v>
      </c>
      <c r="H684" s="49"/>
      <c r="I684" s="50"/>
      <c r="J684" s="49"/>
      <c r="K684" s="50"/>
      <c r="L684" s="21">
        <f t="shared" si="240"/>
        <v>0</v>
      </c>
      <c r="M684" s="22">
        <f t="shared" si="234"/>
        <v>0</v>
      </c>
      <c r="N684" s="98"/>
      <c r="O684" s="101" t="str">
        <f t="shared" ca="1" si="235"/>
        <v/>
      </c>
      <c r="P684" s="41" t="str">
        <f t="shared" si="233"/>
        <v xml:space="preserve"> </v>
      </c>
      <c r="Q684" s="41" t="str">
        <f>IF(MONTH(G685)-MONTH(G684)&lt;&gt;0,SUBTOTAL(109,$P$14:$P$3665)," ")</f>
        <v xml:space="preserve"> </v>
      </c>
      <c r="R684" s="108">
        <f t="shared" ca="1" si="241"/>
        <v>0</v>
      </c>
      <c r="S684" s="25">
        <f t="shared" ca="1" si="242"/>
        <v>0</v>
      </c>
      <c r="T684" s="108">
        <f t="shared" ca="1" si="243"/>
        <v>0</v>
      </c>
      <c r="U684" s="163">
        <f t="shared" ca="1" si="244"/>
        <v>0</v>
      </c>
      <c r="V684" s="25">
        <f t="shared" ca="1" si="245"/>
        <v>0</v>
      </c>
      <c r="W684" s="25">
        <f t="shared" ca="1" si="246"/>
        <v>0</v>
      </c>
      <c r="X684" s="108">
        <f t="shared" ca="1" si="247"/>
        <v>0</v>
      </c>
      <c r="Y684" s="108">
        <f t="shared" ca="1" si="248"/>
        <v>0</v>
      </c>
      <c r="Z684" s="108">
        <f t="shared" ca="1" si="249"/>
        <v>0</v>
      </c>
      <c r="AA684" s="108">
        <f t="shared" ca="1" si="250"/>
        <v>0</v>
      </c>
      <c r="AB684" s="108">
        <f t="shared" ca="1" si="251"/>
        <v>0</v>
      </c>
      <c r="AC684" s="25">
        <f t="shared" ca="1" si="252"/>
        <v>0</v>
      </c>
    </row>
    <row r="685" spans="1:29" ht="14.1" hidden="1" customHeight="1" thickBot="1" x14ac:dyDescent="0.25">
      <c r="A685" s="3">
        <f t="shared" si="236"/>
        <v>2022</v>
      </c>
      <c r="B685" s="3" t="str">
        <f t="shared" si="253"/>
        <v>11 listopad</v>
      </c>
      <c r="C685" s="4" t="str">
        <f t="shared" si="237"/>
        <v>listopad</v>
      </c>
      <c r="D685" s="10">
        <f t="shared" ca="1" si="238"/>
        <v>0</v>
      </c>
      <c r="E685" s="10" t="str">
        <f t="shared" si="239"/>
        <v>čtvrtek</v>
      </c>
      <c r="F685" s="42" t="str">
        <f ca="1">IF(COUNTIF(List1!$U$4:$AF$16,$G685),"Svátek",TEXT($G685,"dddd"))</f>
        <v>čtvrtek</v>
      </c>
      <c r="G685" s="19">
        <v>44868</v>
      </c>
      <c r="H685" s="49"/>
      <c r="I685" s="50"/>
      <c r="J685" s="49"/>
      <c r="K685" s="50"/>
      <c r="L685" s="21">
        <f t="shared" si="240"/>
        <v>0</v>
      </c>
      <c r="M685" s="22">
        <f t="shared" si="234"/>
        <v>0</v>
      </c>
      <c r="N685" s="98"/>
      <c r="O685" s="101" t="str">
        <f t="shared" ca="1" si="235"/>
        <v/>
      </c>
      <c r="P685" s="41" t="str">
        <f t="shared" si="233"/>
        <v xml:space="preserve"> </v>
      </c>
      <c r="Q685" s="41" t="str">
        <f>IF(MONTH(G686)-MONTH(G685)&lt;&gt;0,SUBTOTAL(109,$P$14:$P$3665)," ")</f>
        <v xml:space="preserve"> </v>
      </c>
      <c r="R685" s="108">
        <f t="shared" ca="1" si="241"/>
        <v>0</v>
      </c>
      <c r="S685" s="25">
        <f t="shared" ca="1" si="242"/>
        <v>0</v>
      </c>
      <c r="T685" s="108">
        <f t="shared" ca="1" si="243"/>
        <v>0</v>
      </c>
      <c r="U685" s="163">
        <f t="shared" ca="1" si="244"/>
        <v>0</v>
      </c>
      <c r="V685" s="25">
        <f t="shared" ca="1" si="245"/>
        <v>0</v>
      </c>
      <c r="W685" s="25">
        <f t="shared" ca="1" si="246"/>
        <v>0</v>
      </c>
      <c r="X685" s="108">
        <f t="shared" ca="1" si="247"/>
        <v>0</v>
      </c>
      <c r="Y685" s="108">
        <f t="shared" ca="1" si="248"/>
        <v>0</v>
      </c>
      <c r="Z685" s="108">
        <f t="shared" ca="1" si="249"/>
        <v>0</v>
      </c>
      <c r="AA685" s="108">
        <f t="shared" ca="1" si="250"/>
        <v>0</v>
      </c>
      <c r="AB685" s="108">
        <f t="shared" ca="1" si="251"/>
        <v>0</v>
      </c>
      <c r="AC685" s="25">
        <f t="shared" ca="1" si="252"/>
        <v>0</v>
      </c>
    </row>
    <row r="686" spans="1:29" ht="14.1" hidden="1" customHeight="1" thickBot="1" x14ac:dyDescent="0.25">
      <c r="A686" s="3">
        <f t="shared" si="236"/>
        <v>2022</v>
      </c>
      <c r="B686" s="3" t="str">
        <f t="shared" si="253"/>
        <v>11 listopad</v>
      </c>
      <c r="C686" s="4" t="str">
        <f t="shared" si="237"/>
        <v>listopad</v>
      </c>
      <c r="D686" s="10">
        <f t="shared" ca="1" si="238"/>
        <v>0</v>
      </c>
      <c r="E686" s="10" t="str">
        <f t="shared" si="239"/>
        <v>pátek</v>
      </c>
      <c r="F686" s="42" t="str">
        <f ca="1">IF(COUNTIF(List1!$U$4:$AF$16,$G686),"Svátek",TEXT($G686,"dddd"))</f>
        <v>pátek</v>
      </c>
      <c r="G686" s="19">
        <v>44869</v>
      </c>
      <c r="H686" s="49"/>
      <c r="I686" s="50"/>
      <c r="J686" s="49"/>
      <c r="K686" s="50"/>
      <c r="L686" s="21">
        <f t="shared" si="240"/>
        <v>0</v>
      </c>
      <c r="M686" s="22">
        <f t="shared" si="234"/>
        <v>0</v>
      </c>
      <c r="N686" s="98"/>
      <c r="O686" s="101" t="str">
        <f t="shared" ca="1" si="235"/>
        <v/>
      </c>
      <c r="P686" s="41" t="str">
        <f t="shared" si="233"/>
        <v xml:space="preserve"> </v>
      </c>
      <c r="Q686" s="41" t="str">
        <f>IF(MONTH(G687)-MONTH(G686)&lt;&gt;0,SUBTOTAL(109,$P$14:$P$3665)," ")</f>
        <v xml:space="preserve"> </v>
      </c>
      <c r="R686" s="108">
        <f t="shared" ca="1" si="241"/>
        <v>0</v>
      </c>
      <c r="S686" s="25">
        <f t="shared" ca="1" si="242"/>
        <v>0</v>
      </c>
      <c r="T686" s="108">
        <f t="shared" ca="1" si="243"/>
        <v>0</v>
      </c>
      <c r="U686" s="163">
        <f t="shared" ca="1" si="244"/>
        <v>0</v>
      </c>
      <c r="V686" s="25">
        <f t="shared" ca="1" si="245"/>
        <v>0</v>
      </c>
      <c r="W686" s="25">
        <f t="shared" ca="1" si="246"/>
        <v>0</v>
      </c>
      <c r="X686" s="108">
        <f t="shared" ca="1" si="247"/>
        <v>0</v>
      </c>
      <c r="Y686" s="108">
        <f t="shared" ca="1" si="248"/>
        <v>0</v>
      </c>
      <c r="Z686" s="108">
        <f t="shared" ca="1" si="249"/>
        <v>0</v>
      </c>
      <c r="AA686" s="108">
        <f t="shared" ca="1" si="250"/>
        <v>0</v>
      </c>
      <c r="AB686" s="108">
        <f t="shared" ca="1" si="251"/>
        <v>0</v>
      </c>
      <c r="AC686" s="25">
        <f t="shared" ca="1" si="252"/>
        <v>0</v>
      </c>
    </row>
    <row r="687" spans="1:29" ht="14.1" hidden="1" customHeight="1" thickBot="1" x14ac:dyDescent="0.25">
      <c r="A687" s="3">
        <f t="shared" si="236"/>
        <v>2022</v>
      </c>
      <c r="B687" s="3" t="str">
        <f t="shared" si="253"/>
        <v>11 listopad</v>
      </c>
      <c r="C687" s="4" t="str">
        <f t="shared" si="237"/>
        <v>listopad</v>
      </c>
      <c r="D687" s="10">
        <f t="shared" ca="1" si="238"/>
        <v>0</v>
      </c>
      <c r="E687" s="10" t="str">
        <f t="shared" si="239"/>
        <v>sobota</v>
      </c>
      <c r="F687" s="42" t="str">
        <f ca="1">IF(COUNTIF(List1!$U$4:$AF$16,$G687),"Svátek",TEXT($G687,"dddd"))</f>
        <v>sobota</v>
      </c>
      <c r="G687" s="19">
        <v>44870</v>
      </c>
      <c r="H687" s="49"/>
      <c r="I687" s="50"/>
      <c r="J687" s="49"/>
      <c r="K687" s="50"/>
      <c r="L687" s="21">
        <f t="shared" si="240"/>
        <v>0</v>
      </c>
      <c r="M687" s="22">
        <f t="shared" si="234"/>
        <v>0</v>
      </c>
      <c r="N687" s="98"/>
      <c r="O687" s="101" t="str">
        <f t="shared" ca="1" si="235"/>
        <v/>
      </c>
      <c r="P687" s="41" t="str">
        <f t="shared" si="233"/>
        <v xml:space="preserve"> </v>
      </c>
      <c r="Q687" s="41" t="str">
        <f>IF(MONTH(G688)-MONTH(G687)&lt;&gt;0,SUBTOTAL(109,$P$14:$P$3665)," ")</f>
        <v xml:space="preserve"> </v>
      </c>
      <c r="R687" s="108">
        <f t="shared" ca="1" si="241"/>
        <v>0</v>
      </c>
      <c r="S687" s="25">
        <f t="shared" ca="1" si="242"/>
        <v>0</v>
      </c>
      <c r="T687" s="108">
        <f t="shared" ca="1" si="243"/>
        <v>0</v>
      </c>
      <c r="U687" s="163">
        <f t="shared" ca="1" si="244"/>
        <v>0</v>
      </c>
      <c r="V687" s="25">
        <f t="shared" ca="1" si="245"/>
        <v>0</v>
      </c>
      <c r="W687" s="25">
        <f t="shared" ca="1" si="246"/>
        <v>0</v>
      </c>
      <c r="X687" s="108">
        <f t="shared" ca="1" si="247"/>
        <v>0</v>
      </c>
      <c r="Y687" s="108">
        <f t="shared" ca="1" si="248"/>
        <v>0</v>
      </c>
      <c r="Z687" s="108">
        <f t="shared" ca="1" si="249"/>
        <v>0</v>
      </c>
      <c r="AA687" s="108">
        <f t="shared" ca="1" si="250"/>
        <v>0</v>
      </c>
      <c r="AB687" s="108">
        <f t="shared" ca="1" si="251"/>
        <v>0</v>
      </c>
      <c r="AC687" s="25">
        <f t="shared" ca="1" si="252"/>
        <v>0</v>
      </c>
    </row>
    <row r="688" spans="1:29" ht="14.1" hidden="1" customHeight="1" thickBot="1" x14ac:dyDescent="0.25">
      <c r="A688" s="3">
        <f t="shared" si="236"/>
        <v>2022</v>
      </c>
      <c r="B688" s="3" t="str">
        <f t="shared" si="253"/>
        <v>11 listopad</v>
      </c>
      <c r="C688" s="4" t="str">
        <f t="shared" si="237"/>
        <v>listopad</v>
      </c>
      <c r="D688" s="10">
        <f t="shared" ca="1" si="238"/>
        <v>0</v>
      </c>
      <c r="E688" s="10" t="str">
        <f t="shared" si="239"/>
        <v>neděle</v>
      </c>
      <c r="F688" s="42" t="str">
        <f ca="1">IF(COUNTIF(List1!$U$4:$AF$16,$G688),"Svátek",TEXT($G688,"dddd"))</f>
        <v>neděle</v>
      </c>
      <c r="G688" s="19">
        <v>44871</v>
      </c>
      <c r="H688" s="49"/>
      <c r="I688" s="50"/>
      <c r="J688" s="49"/>
      <c r="K688" s="50"/>
      <c r="L688" s="21">
        <f t="shared" si="240"/>
        <v>0</v>
      </c>
      <c r="M688" s="22">
        <f t="shared" si="234"/>
        <v>0</v>
      </c>
      <c r="N688" s="98"/>
      <c r="O688" s="101" t="str">
        <f t="shared" ca="1" si="235"/>
        <v/>
      </c>
      <c r="P688" s="41">
        <f t="shared" si="233"/>
        <v>0</v>
      </c>
      <c r="Q688" s="41" t="str">
        <f>IF(MONTH(G689)-MONTH(G688)&lt;&gt;0,SUBTOTAL(109,$P$14:$P$3665)," ")</f>
        <v xml:space="preserve"> </v>
      </c>
      <c r="R688" s="108">
        <f t="shared" ca="1" si="241"/>
        <v>0</v>
      </c>
      <c r="S688" s="25">
        <f t="shared" ca="1" si="242"/>
        <v>0</v>
      </c>
      <c r="T688" s="108">
        <f t="shared" ca="1" si="243"/>
        <v>0</v>
      </c>
      <c r="U688" s="163">
        <f t="shared" ca="1" si="244"/>
        <v>0</v>
      </c>
      <c r="V688" s="25">
        <f t="shared" ca="1" si="245"/>
        <v>0</v>
      </c>
      <c r="W688" s="25">
        <f t="shared" ca="1" si="246"/>
        <v>0</v>
      </c>
      <c r="X688" s="108">
        <f t="shared" ca="1" si="247"/>
        <v>0</v>
      </c>
      <c r="Y688" s="108">
        <f t="shared" ca="1" si="248"/>
        <v>0</v>
      </c>
      <c r="Z688" s="108">
        <f t="shared" ca="1" si="249"/>
        <v>0</v>
      </c>
      <c r="AA688" s="108">
        <f t="shared" ca="1" si="250"/>
        <v>0</v>
      </c>
      <c r="AB688" s="108">
        <f t="shared" ca="1" si="251"/>
        <v>0</v>
      </c>
      <c r="AC688" s="25">
        <f t="shared" ca="1" si="252"/>
        <v>0</v>
      </c>
    </row>
    <row r="689" spans="1:29" ht="14.1" hidden="1" customHeight="1" thickBot="1" x14ac:dyDescent="0.25">
      <c r="A689" s="3">
        <f t="shared" si="236"/>
        <v>2022</v>
      </c>
      <c r="B689" s="3" t="str">
        <f t="shared" si="253"/>
        <v>11 listopad</v>
      </c>
      <c r="C689" s="4" t="str">
        <f t="shared" si="237"/>
        <v>listopad</v>
      </c>
      <c r="D689" s="10">
        <f t="shared" ca="1" si="238"/>
        <v>0</v>
      </c>
      <c r="E689" s="10" t="str">
        <f t="shared" si="239"/>
        <v>pondělí</v>
      </c>
      <c r="F689" s="42" t="str">
        <f ca="1">IF(COUNTIF(List1!$U$4:$AF$16,$G689),"Svátek",TEXT($G689,"dddd"))</f>
        <v>pondělí</v>
      </c>
      <c r="G689" s="19">
        <v>44872</v>
      </c>
      <c r="H689" s="49"/>
      <c r="I689" s="50"/>
      <c r="J689" s="49"/>
      <c r="K689" s="50"/>
      <c r="L689" s="21">
        <f t="shared" si="240"/>
        <v>0</v>
      </c>
      <c r="M689" s="22">
        <f t="shared" si="234"/>
        <v>0</v>
      </c>
      <c r="N689" s="98"/>
      <c r="O689" s="101" t="str">
        <f t="shared" ca="1" si="235"/>
        <v/>
      </c>
      <c r="P689" s="41" t="str">
        <f t="shared" si="233"/>
        <v xml:space="preserve"> </v>
      </c>
      <c r="Q689" s="41" t="str">
        <f>IF(MONTH(G690)-MONTH(G689)&lt;&gt;0,SUBTOTAL(109,$P$14:$P$3665)," ")</f>
        <v xml:space="preserve"> </v>
      </c>
      <c r="R689" s="108">
        <f t="shared" ca="1" si="241"/>
        <v>0</v>
      </c>
      <c r="S689" s="25">
        <f t="shared" ca="1" si="242"/>
        <v>0</v>
      </c>
      <c r="T689" s="108">
        <f t="shared" ca="1" si="243"/>
        <v>0</v>
      </c>
      <c r="U689" s="163">
        <f t="shared" ca="1" si="244"/>
        <v>0</v>
      </c>
      <c r="V689" s="25">
        <f t="shared" ca="1" si="245"/>
        <v>0</v>
      </c>
      <c r="W689" s="25">
        <f t="shared" ca="1" si="246"/>
        <v>0</v>
      </c>
      <c r="X689" s="108">
        <f t="shared" ca="1" si="247"/>
        <v>0</v>
      </c>
      <c r="Y689" s="108">
        <f t="shared" ca="1" si="248"/>
        <v>0</v>
      </c>
      <c r="Z689" s="108">
        <f t="shared" ca="1" si="249"/>
        <v>0</v>
      </c>
      <c r="AA689" s="108">
        <f t="shared" ca="1" si="250"/>
        <v>0</v>
      </c>
      <c r="AB689" s="108">
        <f t="shared" ca="1" si="251"/>
        <v>0</v>
      </c>
      <c r="AC689" s="25">
        <f t="shared" ca="1" si="252"/>
        <v>0</v>
      </c>
    </row>
    <row r="690" spans="1:29" ht="14.1" hidden="1" customHeight="1" thickBot="1" x14ac:dyDescent="0.25">
      <c r="A690" s="3">
        <f t="shared" si="236"/>
        <v>2022</v>
      </c>
      <c r="B690" s="3" t="str">
        <f t="shared" si="253"/>
        <v>11 listopad</v>
      </c>
      <c r="C690" s="4" t="str">
        <f t="shared" si="237"/>
        <v>listopad</v>
      </c>
      <c r="D690" s="10">
        <f t="shared" ca="1" si="238"/>
        <v>0</v>
      </c>
      <c r="E690" s="10" t="str">
        <f t="shared" si="239"/>
        <v>úterý</v>
      </c>
      <c r="F690" s="42" t="str">
        <f ca="1">IF(COUNTIF(List1!$U$4:$AF$16,$G690),"Svátek",TEXT($G690,"dddd"))</f>
        <v>úterý</v>
      </c>
      <c r="G690" s="19">
        <v>44873</v>
      </c>
      <c r="H690" s="49"/>
      <c r="I690" s="50"/>
      <c r="J690" s="49"/>
      <c r="K690" s="50"/>
      <c r="L690" s="21">
        <f t="shared" si="240"/>
        <v>0</v>
      </c>
      <c r="M690" s="22">
        <f t="shared" si="234"/>
        <v>0</v>
      </c>
      <c r="N690" s="98"/>
      <c r="O690" s="101" t="str">
        <f t="shared" ca="1" si="235"/>
        <v/>
      </c>
      <c r="P690" s="41" t="str">
        <f t="shared" si="233"/>
        <v xml:space="preserve"> </v>
      </c>
      <c r="Q690" s="41" t="str">
        <f>IF(MONTH(G691)-MONTH(G690)&lt;&gt;0,SUBTOTAL(109,$P$14:$P$3665)," ")</f>
        <v xml:space="preserve"> </v>
      </c>
      <c r="R690" s="108">
        <f t="shared" ca="1" si="241"/>
        <v>0</v>
      </c>
      <c r="S690" s="25">
        <f t="shared" ca="1" si="242"/>
        <v>0</v>
      </c>
      <c r="T690" s="108">
        <f t="shared" ca="1" si="243"/>
        <v>0</v>
      </c>
      <c r="U690" s="163">
        <f t="shared" ca="1" si="244"/>
        <v>0</v>
      </c>
      <c r="V690" s="25">
        <f t="shared" ca="1" si="245"/>
        <v>0</v>
      </c>
      <c r="W690" s="25">
        <f t="shared" ca="1" si="246"/>
        <v>0</v>
      </c>
      <c r="X690" s="108">
        <f t="shared" ca="1" si="247"/>
        <v>0</v>
      </c>
      <c r="Y690" s="108">
        <f t="shared" ca="1" si="248"/>
        <v>0</v>
      </c>
      <c r="Z690" s="108">
        <f t="shared" ca="1" si="249"/>
        <v>0</v>
      </c>
      <c r="AA690" s="108">
        <f t="shared" ca="1" si="250"/>
        <v>0</v>
      </c>
      <c r="AB690" s="108">
        <f t="shared" ca="1" si="251"/>
        <v>0</v>
      </c>
      <c r="AC690" s="25">
        <f t="shared" ca="1" si="252"/>
        <v>0</v>
      </c>
    </row>
    <row r="691" spans="1:29" ht="14.1" hidden="1" customHeight="1" thickBot="1" x14ac:dyDescent="0.25">
      <c r="A691" s="3">
        <f t="shared" si="236"/>
        <v>2022</v>
      </c>
      <c r="B691" s="3" t="str">
        <f t="shared" si="253"/>
        <v>11 listopad</v>
      </c>
      <c r="C691" s="4" t="str">
        <f t="shared" si="237"/>
        <v>listopad</v>
      </c>
      <c r="D691" s="10">
        <f t="shared" ca="1" si="238"/>
        <v>0</v>
      </c>
      <c r="E691" s="10" t="str">
        <f t="shared" si="239"/>
        <v>středa</v>
      </c>
      <c r="F691" s="42" t="str">
        <f ca="1">IF(COUNTIF(List1!$U$4:$AF$16,$G691),"Svátek",TEXT($G691,"dddd"))</f>
        <v>středa</v>
      </c>
      <c r="G691" s="19">
        <v>44874</v>
      </c>
      <c r="H691" s="49"/>
      <c r="I691" s="50"/>
      <c r="J691" s="49"/>
      <c r="K691" s="50"/>
      <c r="L691" s="21">
        <f t="shared" si="240"/>
        <v>0</v>
      </c>
      <c r="M691" s="22">
        <f t="shared" si="234"/>
        <v>0</v>
      </c>
      <c r="N691" s="98"/>
      <c r="O691" s="101" t="str">
        <f t="shared" ca="1" si="235"/>
        <v/>
      </c>
      <c r="P691" s="41" t="str">
        <f t="shared" si="233"/>
        <v xml:space="preserve"> </v>
      </c>
      <c r="Q691" s="41" t="str">
        <f>IF(MONTH(G692)-MONTH(G691)&lt;&gt;0,SUBTOTAL(109,$P$14:$P$3665)," ")</f>
        <v xml:space="preserve"> </v>
      </c>
      <c r="R691" s="108">
        <f t="shared" ca="1" si="241"/>
        <v>0</v>
      </c>
      <c r="S691" s="25">
        <f t="shared" ca="1" si="242"/>
        <v>0</v>
      </c>
      <c r="T691" s="108">
        <f t="shared" ca="1" si="243"/>
        <v>0</v>
      </c>
      <c r="U691" s="163">
        <f t="shared" ca="1" si="244"/>
        <v>0</v>
      </c>
      <c r="V691" s="25">
        <f t="shared" ca="1" si="245"/>
        <v>0</v>
      </c>
      <c r="W691" s="25">
        <f t="shared" ca="1" si="246"/>
        <v>0</v>
      </c>
      <c r="X691" s="108">
        <f t="shared" ca="1" si="247"/>
        <v>0</v>
      </c>
      <c r="Y691" s="108">
        <f t="shared" ca="1" si="248"/>
        <v>0</v>
      </c>
      <c r="Z691" s="108">
        <f t="shared" ca="1" si="249"/>
        <v>0</v>
      </c>
      <c r="AA691" s="108">
        <f t="shared" ca="1" si="250"/>
        <v>0</v>
      </c>
      <c r="AB691" s="108">
        <f t="shared" ca="1" si="251"/>
        <v>0</v>
      </c>
      <c r="AC691" s="25">
        <f t="shared" ca="1" si="252"/>
        <v>0</v>
      </c>
    </row>
    <row r="692" spans="1:29" ht="14.1" hidden="1" customHeight="1" thickBot="1" x14ac:dyDescent="0.25">
      <c r="A692" s="3">
        <f t="shared" si="236"/>
        <v>2022</v>
      </c>
      <c r="B692" s="3" t="str">
        <f t="shared" si="253"/>
        <v>11 listopad</v>
      </c>
      <c r="C692" s="4" t="str">
        <f t="shared" si="237"/>
        <v>listopad</v>
      </c>
      <c r="D692" s="10">
        <f t="shared" ca="1" si="238"/>
        <v>0</v>
      </c>
      <c r="E692" s="10" t="str">
        <f t="shared" si="239"/>
        <v>čtvrtek</v>
      </c>
      <c r="F692" s="42" t="str">
        <f ca="1">IF(COUNTIF(List1!$U$4:$AF$16,$G692),"Svátek",TEXT($G692,"dddd"))</f>
        <v>čtvrtek</v>
      </c>
      <c r="G692" s="19">
        <v>44875</v>
      </c>
      <c r="H692" s="49"/>
      <c r="I692" s="50"/>
      <c r="J692" s="49"/>
      <c r="K692" s="50"/>
      <c r="L692" s="21">
        <f t="shared" si="240"/>
        <v>0</v>
      </c>
      <c r="M692" s="22">
        <f t="shared" si="234"/>
        <v>0</v>
      </c>
      <c r="N692" s="98"/>
      <c r="O692" s="101" t="str">
        <f t="shared" ca="1" si="235"/>
        <v/>
      </c>
      <c r="P692" s="41" t="str">
        <f t="shared" si="233"/>
        <v xml:space="preserve"> </v>
      </c>
      <c r="Q692" s="41" t="str">
        <f>IF(MONTH(G693)-MONTH(G692)&lt;&gt;0,SUBTOTAL(109,$P$14:$P$3665)," ")</f>
        <v xml:space="preserve"> </v>
      </c>
      <c r="R692" s="108">
        <f t="shared" ca="1" si="241"/>
        <v>0</v>
      </c>
      <c r="S692" s="25">
        <f t="shared" ca="1" si="242"/>
        <v>0</v>
      </c>
      <c r="T692" s="108">
        <f t="shared" ca="1" si="243"/>
        <v>0</v>
      </c>
      <c r="U692" s="163">
        <f t="shared" ca="1" si="244"/>
        <v>0</v>
      </c>
      <c r="V692" s="25">
        <f t="shared" ca="1" si="245"/>
        <v>0</v>
      </c>
      <c r="W692" s="25">
        <f t="shared" ca="1" si="246"/>
        <v>0</v>
      </c>
      <c r="X692" s="108">
        <f t="shared" ca="1" si="247"/>
        <v>0</v>
      </c>
      <c r="Y692" s="108">
        <f t="shared" ca="1" si="248"/>
        <v>0</v>
      </c>
      <c r="Z692" s="108">
        <f t="shared" ca="1" si="249"/>
        <v>0</v>
      </c>
      <c r="AA692" s="108">
        <f t="shared" ca="1" si="250"/>
        <v>0</v>
      </c>
      <c r="AB692" s="108">
        <f t="shared" ca="1" si="251"/>
        <v>0</v>
      </c>
      <c r="AC692" s="25">
        <f t="shared" ca="1" si="252"/>
        <v>0</v>
      </c>
    </row>
    <row r="693" spans="1:29" ht="14.1" hidden="1" customHeight="1" thickBot="1" x14ac:dyDescent="0.25">
      <c r="A693" s="3">
        <f t="shared" si="236"/>
        <v>2022</v>
      </c>
      <c r="B693" s="3" t="str">
        <f t="shared" si="253"/>
        <v>11 listopad</v>
      </c>
      <c r="C693" s="4" t="str">
        <f t="shared" si="237"/>
        <v>listopad</v>
      </c>
      <c r="D693" s="10">
        <f t="shared" ca="1" si="238"/>
        <v>0</v>
      </c>
      <c r="E693" s="10" t="str">
        <f t="shared" si="239"/>
        <v>pátek</v>
      </c>
      <c r="F693" s="42" t="str">
        <f ca="1">IF(COUNTIF(List1!$U$4:$AF$16,$G693),"Svátek",TEXT($G693,"dddd"))</f>
        <v>pátek</v>
      </c>
      <c r="G693" s="19">
        <v>44876</v>
      </c>
      <c r="H693" s="49"/>
      <c r="I693" s="50"/>
      <c r="J693" s="49"/>
      <c r="K693" s="50"/>
      <c r="L693" s="21">
        <f t="shared" si="240"/>
        <v>0</v>
      </c>
      <c r="M693" s="22">
        <f t="shared" si="234"/>
        <v>0</v>
      </c>
      <c r="N693" s="98"/>
      <c r="O693" s="101" t="str">
        <f t="shared" ca="1" si="235"/>
        <v/>
      </c>
      <c r="P693" s="41" t="str">
        <f t="shared" si="233"/>
        <v xml:space="preserve"> </v>
      </c>
      <c r="Q693" s="41" t="str">
        <f>IF(MONTH(G694)-MONTH(G693)&lt;&gt;0,SUBTOTAL(109,$P$14:$P$3665)," ")</f>
        <v xml:space="preserve"> </v>
      </c>
      <c r="R693" s="108">
        <f t="shared" ca="1" si="241"/>
        <v>0</v>
      </c>
      <c r="S693" s="25">
        <f t="shared" ca="1" si="242"/>
        <v>0</v>
      </c>
      <c r="T693" s="108">
        <f t="shared" ca="1" si="243"/>
        <v>0</v>
      </c>
      <c r="U693" s="163">
        <f t="shared" ca="1" si="244"/>
        <v>0</v>
      </c>
      <c r="V693" s="25">
        <f t="shared" ca="1" si="245"/>
        <v>0</v>
      </c>
      <c r="W693" s="25">
        <f t="shared" ca="1" si="246"/>
        <v>0</v>
      </c>
      <c r="X693" s="108">
        <f t="shared" ca="1" si="247"/>
        <v>0</v>
      </c>
      <c r="Y693" s="108">
        <f t="shared" ca="1" si="248"/>
        <v>0</v>
      </c>
      <c r="Z693" s="108">
        <f t="shared" ca="1" si="249"/>
        <v>0</v>
      </c>
      <c r="AA693" s="108">
        <f t="shared" ca="1" si="250"/>
        <v>0</v>
      </c>
      <c r="AB693" s="108">
        <f t="shared" ca="1" si="251"/>
        <v>0</v>
      </c>
      <c r="AC693" s="25">
        <f t="shared" ca="1" si="252"/>
        <v>0</v>
      </c>
    </row>
    <row r="694" spans="1:29" ht="14.1" hidden="1" customHeight="1" thickBot="1" x14ac:dyDescent="0.25">
      <c r="A694" s="3">
        <f t="shared" si="236"/>
        <v>2022</v>
      </c>
      <c r="B694" s="3" t="str">
        <f t="shared" si="253"/>
        <v>11 listopad</v>
      </c>
      <c r="C694" s="4" t="str">
        <f t="shared" si="237"/>
        <v>listopad</v>
      </c>
      <c r="D694" s="10">
        <f t="shared" ca="1" si="238"/>
        <v>0</v>
      </c>
      <c r="E694" s="10" t="str">
        <f t="shared" si="239"/>
        <v>sobota</v>
      </c>
      <c r="F694" s="42" t="str">
        <f ca="1">IF(COUNTIF(List1!$U$4:$AF$16,$G694),"Svátek",TEXT($G694,"dddd"))</f>
        <v>sobota</v>
      </c>
      <c r="G694" s="19">
        <v>44877</v>
      </c>
      <c r="H694" s="49"/>
      <c r="I694" s="50"/>
      <c r="J694" s="49"/>
      <c r="K694" s="50"/>
      <c r="L694" s="21">
        <f t="shared" si="240"/>
        <v>0</v>
      </c>
      <c r="M694" s="22">
        <f t="shared" si="234"/>
        <v>0</v>
      </c>
      <c r="N694" s="98"/>
      <c r="O694" s="101" t="str">
        <f t="shared" ca="1" si="235"/>
        <v/>
      </c>
      <c r="P694" s="41" t="str">
        <f t="shared" si="233"/>
        <v xml:space="preserve"> </v>
      </c>
      <c r="Q694" s="41" t="str">
        <f>IF(MONTH(G695)-MONTH(G694)&lt;&gt;0,SUBTOTAL(109,$P$14:$P$3665)," ")</f>
        <v xml:space="preserve"> </v>
      </c>
      <c r="R694" s="108">
        <f t="shared" ca="1" si="241"/>
        <v>0</v>
      </c>
      <c r="S694" s="25">
        <f t="shared" ca="1" si="242"/>
        <v>0</v>
      </c>
      <c r="T694" s="108">
        <f t="shared" ca="1" si="243"/>
        <v>0</v>
      </c>
      <c r="U694" s="163">
        <f t="shared" ca="1" si="244"/>
        <v>0</v>
      </c>
      <c r="V694" s="25">
        <f t="shared" ca="1" si="245"/>
        <v>0</v>
      </c>
      <c r="W694" s="25">
        <f t="shared" ca="1" si="246"/>
        <v>0</v>
      </c>
      <c r="X694" s="108">
        <f t="shared" ca="1" si="247"/>
        <v>0</v>
      </c>
      <c r="Y694" s="108">
        <f t="shared" ca="1" si="248"/>
        <v>0</v>
      </c>
      <c r="Z694" s="108">
        <f t="shared" ca="1" si="249"/>
        <v>0</v>
      </c>
      <c r="AA694" s="108">
        <f t="shared" ca="1" si="250"/>
        <v>0</v>
      </c>
      <c r="AB694" s="108">
        <f t="shared" ca="1" si="251"/>
        <v>0</v>
      </c>
      <c r="AC694" s="25">
        <f t="shared" ca="1" si="252"/>
        <v>0</v>
      </c>
    </row>
    <row r="695" spans="1:29" ht="14.1" hidden="1" customHeight="1" thickBot="1" x14ac:dyDescent="0.25">
      <c r="A695" s="3">
        <f t="shared" si="236"/>
        <v>2022</v>
      </c>
      <c r="B695" s="3" t="str">
        <f t="shared" si="253"/>
        <v>11 listopad</v>
      </c>
      <c r="C695" s="4" t="str">
        <f t="shared" si="237"/>
        <v>listopad</v>
      </c>
      <c r="D695" s="10">
        <f t="shared" ca="1" si="238"/>
        <v>0</v>
      </c>
      <c r="E695" s="10" t="str">
        <f t="shared" si="239"/>
        <v>neděle</v>
      </c>
      <c r="F695" s="42" t="str">
        <f ca="1">IF(COUNTIF(List1!$U$4:$AF$16,$G695),"Svátek",TEXT($G695,"dddd"))</f>
        <v>neděle</v>
      </c>
      <c r="G695" s="19">
        <v>44878</v>
      </c>
      <c r="H695" s="49"/>
      <c r="I695" s="50"/>
      <c r="J695" s="49"/>
      <c r="K695" s="50"/>
      <c r="L695" s="21">
        <f t="shared" si="240"/>
        <v>0</v>
      </c>
      <c r="M695" s="22">
        <f t="shared" si="234"/>
        <v>0</v>
      </c>
      <c r="N695" s="98"/>
      <c r="O695" s="101" t="str">
        <f t="shared" ca="1" si="235"/>
        <v/>
      </c>
      <c r="P695" s="41">
        <f t="shared" si="233"/>
        <v>0</v>
      </c>
      <c r="Q695" s="41" t="str">
        <f>IF(MONTH(G696)-MONTH(G695)&lt;&gt;0,SUBTOTAL(109,$P$14:$P$3665)," ")</f>
        <v xml:space="preserve"> </v>
      </c>
      <c r="R695" s="108">
        <f t="shared" ca="1" si="241"/>
        <v>0</v>
      </c>
      <c r="S695" s="25">
        <f t="shared" ca="1" si="242"/>
        <v>0</v>
      </c>
      <c r="T695" s="108">
        <f t="shared" ca="1" si="243"/>
        <v>0</v>
      </c>
      <c r="U695" s="163">
        <f t="shared" ca="1" si="244"/>
        <v>0</v>
      </c>
      <c r="V695" s="25">
        <f t="shared" ca="1" si="245"/>
        <v>0</v>
      </c>
      <c r="W695" s="25">
        <f t="shared" ca="1" si="246"/>
        <v>0</v>
      </c>
      <c r="X695" s="108">
        <f t="shared" ca="1" si="247"/>
        <v>0</v>
      </c>
      <c r="Y695" s="108">
        <f t="shared" ca="1" si="248"/>
        <v>0</v>
      </c>
      <c r="Z695" s="108">
        <f t="shared" ca="1" si="249"/>
        <v>0</v>
      </c>
      <c r="AA695" s="108">
        <f t="shared" ca="1" si="250"/>
        <v>0</v>
      </c>
      <c r="AB695" s="108">
        <f t="shared" ca="1" si="251"/>
        <v>0</v>
      </c>
      <c r="AC695" s="25">
        <f t="shared" ca="1" si="252"/>
        <v>0</v>
      </c>
    </row>
    <row r="696" spans="1:29" ht="14.1" hidden="1" customHeight="1" thickBot="1" x14ac:dyDescent="0.25">
      <c r="A696" s="3">
        <f t="shared" si="236"/>
        <v>2022</v>
      </c>
      <c r="B696" s="3" t="str">
        <f t="shared" si="253"/>
        <v>11 listopad</v>
      </c>
      <c r="C696" s="4" t="str">
        <f t="shared" si="237"/>
        <v>listopad</v>
      </c>
      <c r="D696" s="10">
        <f t="shared" ca="1" si="238"/>
        <v>0</v>
      </c>
      <c r="E696" s="10" t="str">
        <f t="shared" si="239"/>
        <v>pondělí</v>
      </c>
      <c r="F696" s="42" t="str">
        <f ca="1">IF(COUNTIF(List1!$U$4:$AF$16,$G696),"Svátek",TEXT($G696,"dddd"))</f>
        <v>pondělí</v>
      </c>
      <c r="G696" s="19">
        <v>44879</v>
      </c>
      <c r="H696" s="49"/>
      <c r="I696" s="50"/>
      <c r="J696" s="49"/>
      <c r="K696" s="50"/>
      <c r="L696" s="21">
        <f t="shared" si="240"/>
        <v>0</v>
      </c>
      <c r="M696" s="22">
        <f t="shared" si="234"/>
        <v>0</v>
      </c>
      <c r="N696" s="98"/>
      <c r="O696" s="101" t="str">
        <f t="shared" ca="1" si="235"/>
        <v/>
      </c>
      <c r="P696" s="41" t="str">
        <f t="shared" si="233"/>
        <v xml:space="preserve"> </v>
      </c>
      <c r="Q696" s="41" t="str">
        <f>IF(MONTH(G697)-MONTH(G696)&lt;&gt;0,SUBTOTAL(109,$P$14:$P$3665)," ")</f>
        <v xml:space="preserve"> </v>
      </c>
      <c r="R696" s="108">
        <f t="shared" ca="1" si="241"/>
        <v>0</v>
      </c>
      <c r="S696" s="25">
        <f t="shared" ca="1" si="242"/>
        <v>0</v>
      </c>
      <c r="T696" s="108">
        <f t="shared" ca="1" si="243"/>
        <v>0</v>
      </c>
      <c r="U696" s="163">
        <f t="shared" ca="1" si="244"/>
        <v>0</v>
      </c>
      <c r="V696" s="25">
        <f t="shared" ca="1" si="245"/>
        <v>0</v>
      </c>
      <c r="W696" s="25">
        <f t="shared" ca="1" si="246"/>
        <v>0</v>
      </c>
      <c r="X696" s="108">
        <f t="shared" ca="1" si="247"/>
        <v>0</v>
      </c>
      <c r="Y696" s="108">
        <f t="shared" ca="1" si="248"/>
        <v>0</v>
      </c>
      <c r="Z696" s="108">
        <f t="shared" ca="1" si="249"/>
        <v>0</v>
      </c>
      <c r="AA696" s="108">
        <f t="shared" ca="1" si="250"/>
        <v>0</v>
      </c>
      <c r="AB696" s="108">
        <f t="shared" ca="1" si="251"/>
        <v>0</v>
      </c>
      <c r="AC696" s="25">
        <f t="shared" ca="1" si="252"/>
        <v>0</v>
      </c>
    </row>
    <row r="697" spans="1:29" ht="14.1" hidden="1" customHeight="1" thickBot="1" x14ac:dyDescent="0.25">
      <c r="A697" s="3">
        <f t="shared" si="236"/>
        <v>2022</v>
      </c>
      <c r="B697" s="3" t="str">
        <f t="shared" si="253"/>
        <v>11 listopad</v>
      </c>
      <c r="C697" s="4" t="str">
        <f t="shared" si="237"/>
        <v>listopad</v>
      </c>
      <c r="D697" s="10">
        <f t="shared" ca="1" si="238"/>
        <v>0</v>
      </c>
      <c r="E697" s="10" t="str">
        <f t="shared" si="239"/>
        <v>úterý</v>
      </c>
      <c r="F697" s="42" t="str">
        <f ca="1">IF(COUNTIF(List1!$U$4:$AF$16,$G697),"Svátek",TEXT($G697,"dddd"))</f>
        <v>úterý</v>
      </c>
      <c r="G697" s="19">
        <v>44880</v>
      </c>
      <c r="H697" s="49"/>
      <c r="I697" s="50"/>
      <c r="J697" s="49"/>
      <c r="K697" s="50"/>
      <c r="L697" s="21">
        <f t="shared" si="240"/>
        <v>0</v>
      </c>
      <c r="M697" s="22">
        <f t="shared" si="234"/>
        <v>0</v>
      </c>
      <c r="N697" s="98"/>
      <c r="O697" s="101" t="str">
        <f t="shared" ca="1" si="235"/>
        <v/>
      </c>
      <c r="P697" s="41" t="str">
        <f t="shared" si="233"/>
        <v xml:space="preserve"> </v>
      </c>
      <c r="Q697" s="41" t="str">
        <f>IF(MONTH(G698)-MONTH(G697)&lt;&gt;0,SUBTOTAL(109,$P$14:$P$3665)," ")</f>
        <v xml:space="preserve"> </v>
      </c>
      <c r="R697" s="108">
        <f t="shared" ca="1" si="241"/>
        <v>0</v>
      </c>
      <c r="S697" s="25">
        <f t="shared" ca="1" si="242"/>
        <v>0</v>
      </c>
      <c r="T697" s="108">
        <f t="shared" ca="1" si="243"/>
        <v>0</v>
      </c>
      <c r="U697" s="163">
        <f t="shared" ca="1" si="244"/>
        <v>0</v>
      </c>
      <c r="V697" s="25">
        <f t="shared" ca="1" si="245"/>
        <v>0</v>
      </c>
      <c r="W697" s="25">
        <f t="shared" ca="1" si="246"/>
        <v>0</v>
      </c>
      <c r="X697" s="108">
        <f t="shared" ca="1" si="247"/>
        <v>0</v>
      </c>
      <c r="Y697" s="108">
        <f t="shared" ca="1" si="248"/>
        <v>0</v>
      </c>
      <c r="Z697" s="108">
        <f t="shared" ca="1" si="249"/>
        <v>0</v>
      </c>
      <c r="AA697" s="108">
        <f t="shared" ca="1" si="250"/>
        <v>0</v>
      </c>
      <c r="AB697" s="108">
        <f t="shared" ca="1" si="251"/>
        <v>0</v>
      </c>
      <c r="AC697" s="25">
        <f t="shared" ca="1" si="252"/>
        <v>0</v>
      </c>
    </row>
    <row r="698" spans="1:29" ht="14.1" hidden="1" customHeight="1" thickBot="1" x14ac:dyDescent="0.25">
      <c r="A698" s="3">
        <f t="shared" si="236"/>
        <v>2022</v>
      </c>
      <c r="B698" s="3" t="str">
        <f t="shared" si="253"/>
        <v>11 listopad</v>
      </c>
      <c r="C698" s="4" t="str">
        <f t="shared" si="237"/>
        <v>listopad</v>
      </c>
      <c r="D698" s="10">
        <f t="shared" ca="1" si="238"/>
        <v>0</v>
      </c>
      <c r="E698" s="10" t="str">
        <f t="shared" si="239"/>
        <v>středa</v>
      </c>
      <c r="F698" s="42" t="str">
        <f ca="1">IF(COUNTIF(List1!$U$4:$AF$16,$G698),"Svátek",TEXT($G698,"dddd"))</f>
        <v>středa</v>
      </c>
      <c r="G698" s="19">
        <v>44881</v>
      </c>
      <c r="H698" s="49"/>
      <c r="I698" s="50"/>
      <c r="J698" s="49"/>
      <c r="K698" s="50"/>
      <c r="L698" s="21">
        <f t="shared" si="240"/>
        <v>0</v>
      </c>
      <c r="M698" s="22">
        <f t="shared" si="234"/>
        <v>0</v>
      </c>
      <c r="N698" s="98"/>
      <c r="O698" s="101" t="str">
        <f t="shared" ca="1" si="235"/>
        <v/>
      </c>
      <c r="P698" s="41" t="str">
        <f t="shared" si="233"/>
        <v xml:space="preserve"> </v>
      </c>
      <c r="Q698" s="41" t="str">
        <f>IF(MONTH(G699)-MONTH(G698)&lt;&gt;0,SUBTOTAL(109,$P$14:$P$3665)," ")</f>
        <v xml:space="preserve"> </v>
      </c>
      <c r="R698" s="108">
        <f t="shared" ca="1" si="241"/>
        <v>0</v>
      </c>
      <c r="S698" s="25">
        <f t="shared" ca="1" si="242"/>
        <v>0</v>
      </c>
      <c r="T698" s="108">
        <f t="shared" ca="1" si="243"/>
        <v>0</v>
      </c>
      <c r="U698" s="163">
        <f t="shared" ca="1" si="244"/>
        <v>0</v>
      </c>
      <c r="V698" s="25">
        <f t="shared" ca="1" si="245"/>
        <v>0</v>
      </c>
      <c r="W698" s="25">
        <f t="shared" ca="1" si="246"/>
        <v>0</v>
      </c>
      <c r="X698" s="108">
        <f t="shared" ca="1" si="247"/>
        <v>0</v>
      </c>
      <c r="Y698" s="108">
        <f t="shared" ca="1" si="248"/>
        <v>0</v>
      </c>
      <c r="Z698" s="108">
        <f t="shared" ca="1" si="249"/>
        <v>0</v>
      </c>
      <c r="AA698" s="108">
        <f t="shared" ca="1" si="250"/>
        <v>0</v>
      </c>
      <c r="AB698" s="108">
        <f t="shared" ca="1" si="251"/>
        <v>0</v>
      </c>
      <c r="AC698" s="25">
        <f t="shared" ca="1" si="252"/>
        <v>0</v>
      </c>
    </row>
    <row r="699" spans="1:29" ht="14.1" hidden="1" customHeight="1" thickBot="1" x14ac:dyDescent="0.25">
      <c r="A699" s="3">
        <f t="shared" si="236"/>
        <v>2022</v>
      </c>
      <c r="B699" s="3" t="str">
        <f t="shared" si="253"/>
        <v>11 listopad</v>
      </c>
      <c r="C699" s="4" t="str">
        <f t="shared" si="237"/>
        <v>listopad</v>
      </c>
      <c r="D699" s="10">
        <f t="shared" ca="1" si="238"/>
        <v>1</v>
      </c>
      <c r="E699" s="10" t="str">
        <f t="shared" si="239"/>
        <v>čtvrtek</v>
      </c>
      <c r="F699" s="42" t="str">
        <f ca="1">IF(COUNTIF(List1!$U$4:$AF$16,$G699),"Svátek",TEXT($G699,"dddd"))</f>
        <v>Svátek</v>
      </c>
      <c r="G699" s="19">
        <v>44882</v>
      </c>
      <c r="H699" s="49"/>
      <c r="I699" s="50"/>
      <c r="J699" s="49"/>
      <c r="K699" s="50"/>
      <c r="L699" s="21">
        <f t="shared" si="240"/>
        <v>0</v>
      </c>
      <c r="M699" s="22">
        <f t="shared" si="234"/>
        <v>0</v>
      </c>
      <c r="N699" s="98"/>
      <c r="O699" s="101" t="str">
        <f t="shared" ca="1" si="235"/>
        <v>Svátek</v>
      </c>
      <c r="P699" s="41" t="str">
        <f t="shared" si="233"/>
        <v xml:space="preserve"> </v>
      </c>
      <c r="Q699" s="41" t="str">
        <f>IF(MONTH(G700)-MONTH(G699)&lt;&gt;0,SUBTOTAL(109,$P$14:$P$3665)," ")</f>
        <v xml:space="preserve"> </v>
      </c>
      <c r="R699" s="108">
        <f t="shared" ca="1" si="241"/>
        <v>0</v>
      </c>
      <c r="S699" s="25">
        <f t="shared" ca="1" si="242"/>
        <v>1</v>
      </c>
      <c r="T699" s="108">
        <f t="shared" ca="1" si="243"/>
        <v>0</v>
      </c>
      <c r="U699" s="163">
        <f t="shared" ca="1" si="244"/>
        <v>0</v>
      </c>
      <c r="V699" s="25">
        <f t="shared" ca="1" si="245"/>
        <v>0</v>
      </c>
      <c r="W699" s="25">
        <f t="shared" ca="1" si="246"/>
        <v>0</v>
      </c>
      <c r="X699" s="108">
        <f t="shared" ca="1" si="247"/>
        <v>0</v>
      </c>
      <c r="Y699" s="108">
        <f t="shared" ca="1" si="248"/>
        <v>0</v>
      </c>
      <c r="Z699" s="108">
        <f t="shared" ca="1" si="249"/>
        <v>0</v>
      </c>
      <c r="AA699" s="108">
        <f t="shared" ca="1" si="250"/>
        <v>0</v>
      </c>
      <c r="AB699" s="108">
        <f t="shared" ca="1" si="251"/>
        <v>0</v>
      </c>
      <c r="AC699" s="25">
        <f t="shared" ca="1" si="252"/>
        <v>1</v>
      </c>
    </row>
    <row r="700" spans="1:29" ht="14.1" hidden="1" customHeight="1" thickBot="1" x14ac:dyDescent="0.25">
      <c r="A700" s="3">
        <f t="shared" si="236"/>
        <v>2022</v>
      </c>
      <c r="B700" s="3" t="str">
        <f t="shared" si="253"/>
        <v>11 listopad</v>
      </c>
      <c r="C700" s="4" t="str">
        <f t="shared" si="237"/>
        <v>listopad</v>
      </c>
      <c r="D700" s="10">
        <f t="shared" ca="1" si="238"/>
        <v>0</v>
      </c>
      <c r="E700" s="10" t="str">
        <f t="shared" si="239"/>
        <v>pátek</v>
      </c>
      <c r="F700" s="42" t="str">
        <f ca="1">IF(COUNTIF(List1!$U$4:$AF$16,$G700),"Svátek",TEXT($G700,"dddd"))</f>
        <v>pátek</v>
      </c>
      <c r="G700" s="19">
        <v>44883</v>
      </c>
      <c r="H700" s="49"/>
      <c r="I700" s="50"/>
      <c r="J700" s="49"/>
      <c r="K700" s="50"/>
      <c r="L700" s="21">
        <f t="shared" si="240"/>
        <v>0</v>
      </c>
      <c r="M700" s="22">
        <f t="shared" si="234"/>
        <v>0</v>
      </c>
      <c r="N700" s="98"/>
      <c r="O700" s="101" t="str">
        <f t="shared" ca="1" si="235"/>
        <v/>
      </c>
      <c r="P700" s="41" t="str">
        <f t="shared" si="233"/>
        <v xml:space="preserve"> </v>
      </c>
      <c r="Q700" s="41" t="str">
        <f>IF(MONTH(G701)-MONTH(G700)&lt;&gt;0,SUBTOTAL(109,$P$14:$P$3665)," ")</f>
        <v xml:space="preserve"> </v>
      </c>
      <c r="R700" s="108">
        <f t="shared" ca="1" si="241"/>
        <v>0</v>
      </c>
      <c r="S700" s="25">
        <f t="shared" ca="1" si="242"/>
        <v>0</v>
      </c>
      <c r="T700" s="108">
        <f t="shared" ca="1" si="243"/>
        <v>0</v>
      </c>
      <c r="U700" s="163">
        <f t="shared" ca="1" si="244"/>
        <v>0</v>
      </c>
      <c r="V700" s="25">
        <f t="shared" ca="1" si="245"/>
        <v>0</v>
      </c>
      <c r="W700" s="25">
        <f t="shared" ca="1" si="246"/>
        <v>0</v>
      </c>
      <c r="X700" s="108">
        <f t="shared" ca="1" si="247"/>
        <v>0</v>
      </c>
      <c r="Y700" s="108">
        <f t="shared" ca="1" si="248"/>
        <v>0</v>
      </c>
      <c r="Z700" s="108">
        <f t="shared" ca="1" si="249"/>
        <v>0</v>
      </c>
      <c r="AA700" s="108">
        <f t="shared" ca="1" si="250"/>
        <v>0</v>
      </c>
      <c r="AB700" s="108">
        <f t="shared" ca="1" si="251"/>
        <v>0</v>
      </c>
      <c r="AC700" s="25">
        <f t="shared" ca="1" si="252"/>
        <v>0</v>
      </c>
    </row>
    <row r="701" spans="1:29" ht="14.1" hidden="1" customHeight="1" thickBot="1" x14ac:dyDescent="0.25">
      <c r="A701" s="3">
        <f t="shared" si="236"/>
        <v>2022</v>
      </c>
      <c r="B701" s="3" t="str">
        <f t="shared" si="253"/>
        <v>11 listopad</v>
      </c>
      <c r="C701" s="4" t="str">
        <f t="shared" si="237"/>
        <v>listopad</v>
      </c>
      <c r="D701" s="10">
        <f t="shared" ca="1" si="238"/>
        <v>0</v>
      </c>
      <c r="E701" s="10" t="str">
        <f t="shared" si="239"/>
        <v>sobota</v>
      </c>
      <c r="F701" s="42" t="str">
        <f ca="1">IF(COUNTIF(List1!$U$4:$AF$16,$G701),"Svátek",TEXT($G701,"dddd"))</f>
        <v>sobota</v>
      </c>
      <c r="G701" s="19">
        <v>44884</v>
      </c>
      <c r="H701" s="49"/>
      <c r="I701" s="50"/>
      <c r="J701" s="49"/>
      <c r="K701" s="50"/>
      <c r="L701" s="21">
        <f t="shared" si="240"/>
        <v>0</v>
      </c>
      <c r="M701" s="22">
        <f t="shared" si="234"/>
        <v>0</v>
      </c>
      <c r="N701" s="98"/>
      <c r="O701" s="101" t="str">
        <f t="shared" ca="1" si="235"/>
        <v/>
      </c>
      <c r="P701" s="41" t="str">
        <f t="shared" si="233"/>
        <v xml:space="preserve"> </v>
      </c>
      <c r="Q701" s="41" t="str">
        <f>IF(MONTH(G702)-MONTH(G701)&lt;&gt;0,SUBTOTAL(109,$P$14:$P$3665)," ")</f>
        <v xml:space="preserve"> </v>
      </c>
      <c r="R701" s="108">
        <f t="shared" ca="1" si="241"/>
        <v>0</v>
      </c>
      <c r="S701" s="25">
        <f t="shared" ca="1" si="242"/>
        <v>0</v>
      </c>
      <c r="T701" s="108">
        <f t="shared" ca="1" si="243"/>
        <v>0</v>
      </c>
      <c r="U701" s="163">
        <f t="shared" ca="1" si="244"/>
        <v>0</v>
      </c>
      <c r="V701" s="25">
        <f t="shared" ca="1" si="245"/>
        <v>0</v>
      </c>
      <c r="W701" s="25">
        <f t="shared" ca="1" si="246"/>
        <v>0</v>
      </c>
      <c r="X701" s="108">
        <f t="shared" ca="1" si="247"/>
        <v>0</v>
      </c>
      <c r="Y701" s="108">
        <f t="shared" ca="1" si="248"/>
        <v>0</v>
      </c>
      <c r="Z701" s="108">
        <f t="shared" ca="1" si="249"/>
        <v>0</v>
      </c>
      <c r="AA701" s="108">
        <f t="shared" ca="1" si="250"/>
        <v>0</v>
      </c>
      <c r="AB701" s="108">
        <f t="shared" ca="1" si="251"/>
        <v>0</v>
      </c>
      <c r="AC701" s="25">
        <f t="shared" ca="1" si="252"/>
        <v>0</v>
      </c>
    </row>
    <row r="702" spans="1:29" ht="14.1" hidden="1" customHeight="1" thickBot="1" x14ac:dyDescent="0.25">
      <c r="A702" s="3">
        <f t="shared" si="236"/>
        <v>2022</v>
      </c>
      <c r="B702" s="3" t="str">
        <f t="shared" si="253"/>
        <v>11 listopad</v>
      </c>
      <c r="C702" s="4" t="str">
        <f t="shared" si="237"/>
        <v>listopad</v>
      </c>
      <c r="D702" s="10">
        <f t="shared" ca="1" si="238"/>
        <v>0</v>
      </c>
      <c r="E702" s="10" t="str">
        <f t="shared" si="239"/>
        <v>neděle</v>
      </c>
      <c r="F702" s="42" t="str">
        <f ca="1">IF(COUNTIF(List1!$U$4:$AF$16,$G702),"Svátek",TEXT($G702,"dddd"))</f>
        <v>neděle</v>
      </c>
      <c r="G702" s="19">
        <v>44885</v>
      </c>
      <c r="H702" s="49"/>
      <c r="I702" s="50"/>
      <c r="J702" s="49"/>
      <c r="K702" s="50"/>
      <c r="L702" s="21">
        <f t="shared" si="240"/>
        <v>0</v>
      </c>
      <c r="M702" s="22">
        <f t="shared" si="234"/>
        <v>0</v>
      </c>
      <c r="N702" s="98"/>
      <c r="O702" s="101" t="str">
        <f t="shared" ca="1" si="235"/>
        <v/>
      </c>
      <c r="P702" s="41">
        <f t="shared" si="233"/>
        <v>0</v>
      </c>
      <c r="Q702" s="41" t="str">
        <f>IF(MONTH(G703)-MONTH(G702)&lt;&gt;0,SUBTOTAL(109,$P$14:$P$3665)," ")</f>
        <v xml:space="preserve"> </v>
      </c>
      <c r="R702" s="108">
        <f t="shared" ca="1" si="241"/>
        <v>0</v>
      </c>
      <c r="S702" s="25">
        <f t="shared" ca="1" si="242"/>
        <v>0</v>
      </c>
      <c r="T702" s="108">
        <f t="shared" ca="1" si="243"/>
        <v>0</v>
      </c>
      <c r="U702" s="163">
        <f t="shared" ca="1" si="244"/>
        <v>0</v>
      </c>
      <c r="V702" s="25">
        <f t="shared" ca="1" si="245"/>
        <v>0</v>
      </c>
      <c r="W702" s="25">
        <f t="shared" ca="1" si="246"/>
        <v>0</v>
      </c>
      <c r="X702" s="108">
        <f t="shared" ca="1" si="247"/>
        <v>0</v>
      </c>
      <c r="Y702" s="108">
        <f t="shared" ca="1" si="248"/>
        <v>0</v>
      </c>
      <c r="Z702" s="108">
        <f t="shared" ca="1" si="249"/>
        <v>0</v>
      </c>
      <c r="AA702" s="108">
        <f t="shared" ca="1" si="250"/>
        <v>0</v>
      </c>
      <c r="AB702" s="108">
        <f t="shared" ca="1" si="251"/>
        <v>0</v>
      </c>
      <c r="AC702" s="25">
        <f t="shared" ca="1" si="252"/>
        <v>0</v>
      </c>
    </row>
    <row r="703" spans="1:29" ht="14.1" hidden="1" customHeight="1" thickBot="1" x14ac:dyDescent="0.25">
      <c r="A703" s="3">
        <f t="shared" si="236"/>
        <v>2022</v>
      </c>
      <c r="B703" s="3" t="str">
        <f t="shared" si="253"/>
        <v>11 listopad</v>
      </c>
      <c r="C703" s="4" t="str">
        <f t="shared" si="237"/>
        <v>listopad</v>
      </c>
      <c r="D703" s="10">
        <f t="shared" ca="1" si="238"/>
        <v>0</v>
      </c>
      <c r="E703" s="10" t="str">
        <f t="shared" si="239"/>
        <v>pondělí</v>
      </c>
      <c r="F703" s="42" t="str">
        <f ca="1">IF(COUNTIF(List1!$U$4:$AF$16,$G703),"Svátek",TEXT($G703,"dddd"))</f>
        <v>pondělí</v>
      </c>
      <c r="G703" s="19">
        <v>44886</v>
      </c>
      <c r="H703" s="49"/>
      <c r="I703" s="50"/>
      <c r="J703" s="49"/>
      <c r="K703" s="50"/>
      <c r="L703" s="21">
        <f t="shared" si="240"/>
        <v>0</v>
      </c>
      <c r="M703" s="22">
        <f t="shared" si="234"/>
        <v>0</v>
      </c>
      <c r="N703" s="98"/>
      <c r="O703" s="101" t="str">
        <f t="shared" ca="1" si="235"/>
        <v/>
      </c>
      <c r="P703" s="41" t="str">
        <f t="shared" si="233"/>
        <v xml:space="preserve"> </v>
      </c>
      <c r="Q703" s="41" t="str">
        <f>IF(MONTH(G704)-MONTH(G703)&lt;&gt;0,SUBTOTAL(109,$P$14:$P$3665)," ")</f>
        <v xml:space="preserve"> </v>
      </c>
      <c r="R703" s="108">
        <f t="shared" ca="1" si="241"/>
        <v>0</v>
      </c>
      <c r="S703" s="25">
        <f t="shared" ca="1" si="242"/>
        <v>0</v>
      </c>
      <c r="T703" s="108">
        <f t="shared" ca="1" si="243"/>
        <v>0</v>
      </c>
      <c r="U703" s="163">
        <f t="shared" ca="1" si="244"/>
        <v>0</v>
      </c>
      <c r="V703" s="25">
        <f t="shared" ca="1" si="245"/>
        <v>0</v>
      </c>
      <c r="W703" s="25">
        <f t="shared" ca="1" si="246"/>
        <v>0</v>
      </c>
      <c r="X703" s="108">
        <f t="shared" ca="1" si="247"/>
        <v>0</v>
      </c>
      <c r="Y703" s="108">
        <f t="shared" ca="1" si="248"/>
        <v>0</v>
      </c>
      <c r="Z703" s="108">
        <f t="shared" ca="1" si="249"/>
        <v>0</v>
      </c>
      <c r="AA703" s="108">
        <f t="shared" ca="1" si="250"/>
        <v>0</v>
      </c>
      <c r="AB703" s="108">
        <f t="shared" ca="1" si="251"/>
        <v>0</v>
      </c>
      <c r="AC703" s="25">
        <f t="shared" ca="1" si="252"/>
        <v>0</v>
      </c>
    </row>
    <row r="704" spans="1:29" ht="14.1" hidden="1" customHeight="1" thickBot="1" x14ac:dyDescent="0.25">
      <c r="A704" s="3">
        <f t="shared" si="236"/>
        <v>2022</v>
      </c>
      <c r="B704" s="3" t="str">
        <f t="shared" si="253"/>
        <v>11 listopad</v>
      </c>
      <c r="C704" s="4" t="str">
        <f t="shared" si="237"/>
        <v>listopad</v>
      </c>
      <c r="D704" s="10">
        <f t="shared" ca="1" si="238"/>
        <v>0</v>
      </c>
      <c r="E704" s="10" t="str">
        <f t="shared" si="239"/>
        <v>úterý</v>
      </c>
      <c r="F704" s="42" t="str">
        <f ca="1">IF(COUNTIF(List1!$U$4:$AF$16,$G704),"Svátek",TEXT($G704,"dddd"))</f>
        <v>úterý</v>
      </c>
      <c r="G704" s="19">
        <v>44887</v>
      </c>
      <c r="H704" s="49"/>
      <c r="I704" s="50"/>
      <c r="J704" s="49"/>
      <c r="K704" s="50"/>
      <c r="L704" s="21">
        <f t="shared" si="240"/>
        <v>0</v>
      </c>
      <c r="M704" s="22">
        <f t="shared" si="234"/>
        <v>0</v>
      </c>
      <c r="N704" s="98"/>
      <c r="O704" s="101" t="str">
        <f t="shared" ca="1" si="235"/>
        <v/>
      </c>
      <c r="P704" s="41" t="str">
        <f t="shared" si="233"/>
        <v xml:space="preserve"> </v>
      </c>
      <c r="Q704" s="41" t="str">
        <f>IF(MONTH(G705)-MONTH(G704)&lt;&gt;0,SUBTOTAL(109,$P$14:$P$3665)," ")</f>
        <v xml:space="preserve"> </v>
      </c>
      <c r="R704" s="108">
        <f t="shared" ca="1" si="241"/>
        <v>0</v>
      </c>
      <c r="S704" s="25">
        <f t="shared" ca="1" si="242"/>
        <v>0</v>
      </c>
      <c r="T704" s="108">
        <f t="shared" ca="1" si="243"/>
        <v>0</v>
      </c>
      <c r="U704" s="163">
        <f t="shared" ca="1" si="244"/>
        <v>0</v>
      </c>
      <c r="V704" s="25">
        <f t="shared" ca="1" si="245"/>
        <v>0</v>
      </c>
      <c r="W704" s="25">
        <f t="shared" ca="1" si="246"/>
        <v>0</v>
      </c>
      <c r="X704" s="108">
        <f t="shared" ca="1" si="247"/>
        <v>0</v>
      </c>
      <c r="Y704" s="108">
        <f t="shared" ca="1" si="248"/>
        <v>0</v>
      </c>
      <c r="Z704" s="108">
        <f t="shared" ca="1" si="249"/>
        <v>0</v>
      </c>
      <c r="AA704" s="108">
        <f t="shared" ca="1" si="250"/>
        <v>0</v>
      </c>
      <c r="AB704" s="108">
        <f t="shared" ca="1" si="251"/>
        <v>0</v>
      </c>
      <c r="AC704" s="25">
        <f t="shared" ca="1" si="252"/>
        <v>0</v>
      </c>
    </row>
    <row r="705" spans="1:29" ht="14.1" hidden="1" customHeight="1" thickBot="1" x14ac:dyDescent="0.25">
      <c r="A705" s="3">
        <f t="shared" si="236"/>
        <v>2022</v>
      </c>
      <c r="B705" s="3" t="str">
        <f t="shared" si="253"/>
        <v>11 listopad</v>
      </c>
      <c r="C705" s="4" t="str">
        <f t="shared" si="237"/>
        <v>listopad</v>
      </c>
      <c r="D705" s="10">
        <f t="shared" ca="1" si="238"/>
        <v>0</v>
      </c>
      <c r="E705" s="10" t="str">
        <f t="shared" si="239"/>
        <v>středa</v>
      </c>
      <c r="F705" s="42" t="str">
        <f ca="1">IF(COUNTIF(List1!$U$4:$AF$16,$G705),"Svátek",TEXT($G705,"dddd"))</f>
        <v>středa</v>
      </c>
      <c r="G705" s="19">
        <v>44888</v>
      </c>
      <c r="H705" s="49"/>
      <c r="I705" s="50"/>
      <c r="J705" s="49"/>
      <c r="K705" s="50"/>
      <c r="L705" s="21">
        <f t="shared" si="240"/>
        <v>0</v>
      </c>
      <c r="M705" s="22">
        <f t="shared" si="234"/>
        <v>0</v>
      </c>
      <c r="N705" s="98"/>
      <c r="O705" s="101" t="str">
        <f t="shared" ca="1" si="235"/>
        <v/>
      </c>
      <c r="P705" s="41" t="str">
        <f t="shared" si="233"/>
        <v xml:space="preserve"> </v>
      </c>
      <c r="Q705" s="41" t="str">
        <f>IF(MONTH(G706)-MONTH(G705)&lt;&gt;0,SUBTOTAL(109,$P$14:$P$3665)," ")</f>
        <v xml:space="preserve"> </v>
      </c>
      <c r="R705" s="108">
        <f t="shared" ca="1" si="241"/>
        <v>0</v>
      </c>
      <c r="S705" s="25">
        <f t="shared" ca="1" si="242"/>
        <v>0</v>
      </c>
      <c r="T705" s="108">
        <f t="shared" ca="1" si="243"/>
        <v>0</v>
      </c>
      <c r="U705" s="163">
        <f t="shared" ca="1" si="244"/>
        <v>0</v>
      </c>
      <c r="V705" s="25">
        <f t="shared" ca="1" si="245"/>
        <v>0</v>
      </c>
      <c r="W705" s="25">
        <f t="shared" ca="1" si="246"/>
        <v>0</v>
      </c>
      <c r="X705" s="108">
        <f t="shared" ca="1" si="247"/>
        <v>0</v>
      </c>
      <c r="Y705" s="108">
        <f t="shared" ca="1" si="248"/>
        <v>0</v>
      </c>
      <c r="Z705" s="108">
        <f t="shared" ca="1" si="249"/>
        <v>0</v>
      </c>
      <c r="AA705" s="108">
        <f t="shared" ca="1" si="250"/>
        <v>0</v>
      </c>
      <c r="AB705" s="108">
        <f t="shared" ca="1" si="251"/>
        <v>0</v>
      </c>
      <c r="AC705" s="25">
        <f t="shared" ca="1" si="252"/>
        <v>0</v>
      </c>
    </row>
    <row r="706" spans="1:29" ht="14.1" hidden="1" customHeight="1" thickBot="1" x14ac:dyDescent="0.25">
      <c r="A706" s="3">
        <f t="shared" si="236"/>
        <v>2022</v>
      </c>
      <c r="B706" s="3" t="str">
        <f t="shared" si="253"/>
        <v>11 listopad</v>
      </c>
      <c r="C706" s="4" t="str">
        <f t="shared" si="237"/>
        <v>listopad</v>
      </c>
      <c r="D706" s="10">
        <f t="shared" ca="1" si="238"/>
        <v>0</v>
      </c>
      <c r="E706" s="10" t="str">
        <f t="shared" si="239"/>
        <v>čtvrtek</v>
      </c>
      <c r="F706" s="42" t="str">
        <f ca="1">IF(COUNTIF(List1!$U$4:$AF$16,$G706),"Svátek",TEXT($G706,"dddd"))</f>
        <v>čtvrtek</v>
      </c>
      <c r="G706" s="19">
        <v>44889</v>
      </c>
      <c r="H706" s="49"/>
      <c r="I706" s="50"/>
      <c r="J706" s="49"/>
      <c r="K706" s="50"/>
      <c r="L706" s="21">
        <f t="shared" si="240"/>
        <v>0</v>
      </c>
      <c r="M706" s="22">
        <f t="shared" si="234"/>
        <v>0</v>
      </c>
      <c r="N706" s="98"/>
      <c r="O706" s="101" t="str">
        <f t="shared" ca="1" si="235"/>
        <v/>
      </c>
      <c r="P706" s="41" t="str">
        <f t="shared" si="233"/>
        <v xml:space="preserve"> </v>
      </c>
      <c r="Q706" s="41" t="str">
        <f>IF(MONTH(G707)-MONTH(G706)&lt;&gt;0,SUBTOTAL(109,$P$14:$P$3665)," ")</f>
        <v xml:space="preserve"> </v>
      </c>
      <c r="R706" s="108">
        <f t="shared" ca="1" si="241"/>
        <v>0</v>
      </c>
      <c r="S706" s="25">
        <f t="shared" ca="1" si="242"/>
        <v>0</v>
      </c>
      <c r="T706" s="108">
        <f t="shared" ca="1" si="243"/>
        <v>0</v>
      </c>
      <c r="U706" s="163">
        <f t="shared" ca="1" si="244"/>
        <v>0</v>
      </c>
      <c r="V706" s="25">
        <f t="shared" ca="1" si="245"/>
        <v>0</v>
      </c>
      <c r="W706" s="25">
        <f t="shared" ca="1" si="246"/>
        <v>0</v>
      </c>
      <c r="X706" s="108">
        <f t="shared" ca="1" si="247"/>
        <v>0</v>
      </c>
      <c r="Y706" s="108">
        <f t="shared" ca="1" si="248"/>
        <v>0</v>
      </c>
      <c r="Z706" s="108">
        <f t="shared" ca="1" si="249"/>
        <v>0</v>
      </c>
      <c r="AA706" s="108">
        <f t="shared" ca="1" si="250"/>
        <v>0</v>
      </c>
      <c r="AB706" s="108">
        <f t="shared" ca="1" si="251"/>
        <v>0</v>
      </c>
      <c r="AC706" s="25">
        <f t="shared" ca="1" si="252"/>
        <v>0</v>
      </c>
    </row>
    <row r="707" spans="1:29" ht="14.1" hidden="1" customHeight="1" thickBot="1" x14ac:dyDescent="0.25">
      <c r="A707" s="3">
        <f t="shared" si="236"/>
        <v>2022</v>
      </c>
      <c r="B707" s="3" t="str">
        <f t="shared" si="253"/>
        <v>11 listopad</v>
      </c>
      <c r="C707" s="4" t="str">
        <f t="shared" si="237"/>
        <v>listopad</v>
      </c>
      <c r="D707" s="10">
        <f t="shared" ca="1" si="238"/>
        <v>0</v>
      </c>
      <c r="E707" s="10" t="str">
        <f t="shared" si="239"/>
        <v>pátek</v>
      </c>
      <c r="F707" s="42" t="str">
        <f ca="1">IF(COUNTIF(List1!$U$4:$AF$16,$G707),"Svátek",TEXT($G707,"dddd"))</f>
        <v>pátek</v>
      </c>
      <c r="G707" s="19">
        <v>44890</v>
      </c>
      <c r="H707" s="49"/>
      <c r="I707" s="50"/>
      <c r="J707" s="49"/>
      <c r="K707" s="50"/>
      <c r="L707" s="21">
        <f t="shared" si="240"/>
        <v>0</v>
      </c>
      <c r="M707" s="22">
        <f t="shared" si="234"/>
        <v>0</v>
      </c>
      <c r="N707" s="98"/>
      <c r="O707" s="101" t="str">
        <f t="shared" ca="1" si="235"/>
        <v/>
      </c>
      <c r="P707" s="41" t="str">
        <f t="shared" si="233"/>
        <v xml:space="preserve"> </v>
      </c>
      <c r="Q707" s="41" t="str">
        <f>IF(MONTH(G708)-MONTH(G707)&lt;&gt;0,SUBTOTAL(109,$P$14:$P$3665)," ")</f>
        <v xml:space="preserve"> </v>
      </c>
      <c r="R707" s="108">
        <f t="shared" ca="1" si="241"/>
        <v>0</v>
      </c>
      <c r="S707" s="25">
        <f t="shared" ca="1" si="242"/>
        <v>0</v>
      </c>
      <c r="T707" s="108">
        <f t="shared" ca="1" si="243"/>
        <v>0</v>
      </c>
      <c r="U707" s="163">
        <f t="shared" ca="1" si="244"/>
        <v>0</v>
      </c>
      <c r="V707" s="25">
        <f t="shared" ca="1" si="245"/>
        <v>0</v>
      </c>
      <c r="W707" s="25">
        <f t="shared" ca="1" si="246"/>
        <v>0</v>
      </c>
      <c r="X707" s="108">
        <f t="shared" ca="1" si="247"/>
        <v>0</v>
      </c>
      <c r="Y707" s="108">
        <f t="shared" ca="1" si="248"/>
        <v>0</v>
      </c>
      <c r="Z707" s="108">
        <f t="shared" ca="1" si="249"/>
        <v>0</v>
      </c>
      <c r="AA707" s="108">
        <f t="shared" ca="1" si="250"/>
        <v>0</v>
      </c>
      <c r="AB707" s="108">
        <f t="shared" ca="1" si="251"/>
        <v>0</v>
      </c>
      <c r="AC707" s="25">
        <f t="shared" ca="1" si="252"/>
        <v>0</v>
      </c>
    </row>
    <row r="708" spans="1:29" ht="14.1" hidden="1" customHeight="1" thickBot="1" x14ac:dyDescent="0.25">
      <c r="A708" s="3">
        <f t="shared" si="236"/>
        <v>2022</v>
      </c>
      <c r="B708" s="3" t="str">
        <f t="shared" si="253"/>
        <v>11 listopad</v>
      </c>
      <c r="C708" s="4" t="str">
        <f t="shared" si="237"/>
        <v>listopad</v>
      </c>
      <c r="D708" s="10">
        <f t="shared" ca="1" si="238"/>
        <v>0</v>
      </c>
      <c r="E708" s="10" t="str">
        <f t="shared" si="239"/>
        <v>sobota</v>
      </c>
      <c r="F708" s="42" t="str">
        <f ca="1">IF(COUNTIF(List1!$U$4:$AF$16,$G708),"Svátek",TEXT($G708,"dddd"))</f>
        <v>sobota</v>
      </c>
      <c r="G708" s="19">
        <v>44891</v>
      </c>
      <c r="H708" s="49"/>
      <c r="I708" s="50"/>
      <c r="J708" s="49"/>
      <c r="K708" s="50"/>
      <c r="L708" s="21">
        <f t="shared" si="240"/>
        <v>0</v>
      </c>
      <c r="M708" s="22">
        <f t="shared" si="234"/>
        <v>0</v>
      </c>
      <c r="N708" s="98"/>
      <c r="O708" s="101" t="str">
        <f t="shared" ca="1" si="235"/>
        <v/>
      </c>
      <c r="P708" s="41" t="str">
        <f t="shared" si="233"/>
        <v xml:space="preserve"> </v>
      </c>
      <c r="Q708" s="41" t="str">
        <f>IF(MONTH(G709)-MONTH(G708)&lt;&gt;0,SUBTOTAL(109,$P$14:$P$3665)," ")</f>
        <v xml:space="preserve"> </v>
      </c>
      <c r="R708" s="108">
        <f t="shared" ca="1" si="241"/>
        <v>0</v>
      </c>
      <c r="S708" s="25">
        <f t="shared" ca="1" si="242"/>
        <v>0</v>
      </c>
      <c r="T708" s="108">
        <f t="shared" ca="1" si="243"/>
        <v>0</v>
      </c>
      <c r="U708" s="163">
        <f t="shared" ca="1" si="244"/>
        <v>0</v>
      </c>
      <c r="V708" s="25">
        <f t="shared" ca="1" si="245"/>
        <v>0</v>
      </c>
      <c r="W708" s="25">
        <f t="shared" ca="1" si="246"/>
        <v>0</v>
      </c>
      <c r="X708" s="108">
        <f t="shared" ca="1" si="247"/>
        <v>0</v>
      </c>
      <c r="Y708" s="108">
        <f t="shared" ca="1" si="248"/>
        <v>0</v>
      </c>
      <c r="Z708" s="108">
        <f t="shared" ca="1" si="249"/>
        <v>0</v>
      </c>
      <c r="AA708" s="108">
        <f t="shared" ca="1" si="250"/>
        <v>0</v>
      </c>
      <c r="AB708" s="108">
        <f t="shared" ca="1" si="251"/>
        <v>0</v>
      </c>
      <c r="AC708" s="25">
        <f t="shared" ca="1" si="252"/>
        <v>0</v>
      </c>
    </row>
    <row r="709" spans="1:29" ht="14.1" hidden="1" customHeight="1" thickBot="1" x14ac:dyDescent="0.25">
      <c r="A709" s="3">
        <f t="shared" si="236"/>
        <v>2022</v>
      </c>
      <c r="B709" s="3" t="str">
        <f t="shared" si="253"/>
        <v>11 listopad</v>
      </c>
      <c r="C709" s="4" t="str">
        <f t="shared" si="237"/>
        <v>listopad</v>
      </c>
      <c r="D709" s="10">
        <f t="shared" ca="1" si="238"/>
        <v>0</v>
      </c>
      <c r="E709" s="10" t="str">
        <f t="shared" si="239"/>
        <v>neděle</v>
      </c>
      <c r="F709" s="42" t="str">
        <f ca="1">IF(COUNTIF(List1!$U$4:$AF$16,$G709),"Svátek",TEXT($G709,"dddd"))</f>
        <v>neděle</v>
      </c>
      <c r="G709" s="19">
        <v>44892</v>
      </c>
      <c r="H709" s="49"/>
      <c r="I709" s="50"/>
      <c r="J709" s="49"/>
      <c r="K709" s="50"/>
      <c r="L709" s="21">
        <f t="shared" si="240"/>
        <v>0</v>
      </c>
      <c r="M709" s="22">
        <f t="shared" si="234"/>
        <v>0</v>
      </c>
      <c r="N709" s="98"/>
      <c r="O709" s="101" t="str">
        <f t="shared" ca="1" si="235"/>
        <v/>
      </c>
      <c r="P709" s="41">
        <f t="shared" si="233"/>
        <v>0</v>
      </c>
      <c r="Q709" s="41" t="str">
        <f>IF(MONTH(G710)-MONTH(G709)&lt;&gt;0,SUBTOTAL(109,$P$14:$P$3665)," ")</f>
        <v xml:space="preserve"> </v>
      </c>
      <c r="R709" s="108">
        <f t="shared" ca="1" si="241"/>
        <v>0</v>
      </c>
      <c r="S709" s="25">
        <f t="shared" ca="1" si="242"/>
        <v>0</v>
      </c>
      <c r="T709" s="108">
        <f t="shared" ca="1" si="243"/>
        <v>0</v>
      </c>
      <c r="U709" s="163">
        <f t="shared" ca="1" si="244"/>
        <v>0</v>
      </c>
      <c r="V709" s="25">
        <f t="shared" ca="1" si="245"/>
        <v>0</v>
      </c>
      <c r="W709" s="25">
        <f t="shared" ca="1" si="246"/>
        <v>0</v>
      </c>
      <c r="X709" s="108">
        <f t="shared" ca="1" si="247"/>
        <v>0</v>
      </c>
      <c r="Y709" s="108">
        <f t="shared" ca="1" si="248"/>
        <v>0</v>
      </c>
      <c r="Z709" s="108">
        <f t="shared" ca="1" si="249"/>
        <v>0</v>
      </c>
      <c r="AA709" s="108">
        <f t="shared" ca="1" si="250"/>
        <v>0</v>
      </c>
      <c r="AB709" s="108">
        <f t="shared" ca="1" si="251"/>
        <v>0</v>
      </c>
      <c r="AC709" s="25">
        <f t="shared" ca="1" si="252"/>
        <v>0</v>
      </c>
    </row>
    <row r="710" spans="1:29" ht="14.1" hidden="1" customHeight="1" thickBot="1" x14ac:dyDescent="0.25">
      <c r="A710" s="3">
        <f t="shared" si="236"/>
        <v>2022</v>
      </c>
      <c r="B710" s="3" t="str">
        <f t="shared" si="253"/>
        <v>11 listopad</v>
      </c>
      <c r="C710" s="4" t="str">
        <f t="shared" si="237"/>
        <v>listopad</v>
      </c>
      <c r="D710" s="10">
        <f t="shared" ca="1" si="238"/>
        <v>0</v>
      </c>
      <c r="E710" s="10" t="str">
        <f t="shared" si="239"/>
        <v>pondělí</v>
      </c>
      <c r="F710" s="42" t="str">
        <f ca="1">IF(COUNTIF(List1!$U$4:$AF$16,$G710),"Svátek",TEXT($G710,"dddd"))</f>
        <v>pondělí</v>
      </c>
      <c r="G710" s="19">
        <v>44893</v>
      </c>
      <c r="H710" s="49"/>
      <c r="I710" s="50"/>
      <c r="J710" s="49"/>
      <c r="K710" s="50"/>
      <c r="L710" s="21">
        <f t="shared" si="240"/>
        <v>0</v>
      </c>
      <c r="M710" s="22">
        <f t="shared" si="234"/>
        <v>0</v>
      </c>
      <c r="N710" s="98"/>
      <c r="O710" s="101" t="str">
        <f t="shared" ca="1" si="235"/>
        <v/>
      </c>
      <c r="P710" s="41" t="str">
        <f t="shared" si="233"/>
        <v xml:space="preserve"> </v>
      </c>
      <c r="Q710" s="41" t="str">
        <f>IF(MONTH(G711)-MONTH(G710)&lt;&gt;0,SUBTOTAL(109,$P$14:$P$3665)," ")</f>
        <v xml:space="preserve"> </v>
      </c>
      <c r="R710" s="108">
        <f t="shared" ca="1" si="241"/>
        <v>0</v>
      </c>
      <c r="S710" s="25">
        <f t="shared" ca="1" si="242"/>
        <v>0</v>
      </c>
      <c r="T710" s="108">
        <f t="shared" ca="1" si="243"/>
        <v>0</v>
      </c>
      <c r="U710" s="163">
        <f t="shared" ca="1" si="244"/>
        <v>0</v>
      </c>
      <c r="V710" s="25">
        <f t="shared" ca="1" si="245"/>
        <v>0</v>
      </c>
      <c r="W710" s="25">
        <f t="shared" ca="1" si="246"/>
        <v>0</v>
      </c>
      <c r="X710" s="108">
        <f t="shared" ca="1" si="247"/>
        <v>0</v>
      </c>
      <c r="Y710" s="108">
        <f t="shared" ca="1" si="248"/>
        <v>0</v>
      </c>
      <c r="Z710" s="108">
        <f t="shared" ca="1" si="249"/>
        <v>0</v>
      </c>
      <c r="AA710" s="108">
        <f t="shared" ca="1" si="250"/>
        <v>0</v>
      </c>
      <c r="AB710" s="108">
        <f t="shared" ca="1" si="251"/>
        <v>0</v>
      </c>
      <c r="AC710" s="25">
        <f t="shared" ca="1" si="252"/>
        <v>0</v>
      </c>
    </row>
    <row r="711" spans="1:29" ht="14.1" hidden="1" customHeight="1" thickBot="1" x14ac:dyDescent="0.25">
      <c r="A711" s="3">
        <f t="shared" si="236"/>
        <v>2022</v>
      </c>
      <c r="B711" s="3" t="str">
        <f t="shared" si="253"/>
        <v>11 listopad</v>
      </c>
      <c r="C711" s="4" t="str">
        <f t="shared" si="237"/>
        <v>listopad</v>
      </c>
      <c r="D711" s="10">
        <f t="shared" ca="1" si="238"/>
        <v>0</v>
      </c>
      <c r="E711" s="10" t="str">
        <f t="shared" si="239"/>
        <v>úterý</v>
      </c>
      <c r="F711" s="42" t="str">
        <f ca="1">IF(COUNTIF(List1!$U$4:$AF$16,$G711),"Svátek",TEXT($G711,"dddd"))</f>
        <v>úterý</v>
      </c>
      <c r="G711" s="19">
        <v>44894</v>
      </c>
      <c r="H711" s="49"/>
      <c r="I711" s="50"/>
      <c r="J711" s="49"/>
      <c r="K711" s="50"/>
      <c r="L711" s="21">
        <f t="shared" si="240"/>
        <v>0</v>
      </c>
      <c r="M711" s="22">
        <f t="shared" si="234"/>
        <v>0</v>
      </c>
      <c r="N711" s="98"/>
      <c r="O711" s="101" t="str">
        <f t="shared" ca="1" si="235"/>
        <v/>
      </c>
      <c r="P711" s="41" t="str">
        <f t="shared" si="233"/>
        <v xml:space="preserve"> </v>
      </c>
      <c r="Q711" s="41" t="str">
        <f>IF(MONTH(G712)-MONTH(G711)&lt;&gt;0,SUBTOTAL(109,$P$14:$P$3665)," ")</f>
        <v xml:space="preserve"> </v>
      </c>
      <c r="R711" s="108">
        <f t="shared" ca="1" si="241"/>
        <v>0</v>
      </c>
      <c r="S711" s="25">
        <f t="shared" ca="1" si="242"/>
        <v>0</v>
      </c>
      <c r="T711" s="108">
        <f t="shared" ca="1" si="243"/>
        <v>0</v>
      </c>
      <c r="U711" s="163">
        <f t="shared" ca="1" si="244"/>
        <v>0</v>
      </c>
      <c r="V711" s="25">
        <f t="shared" ca="1" si="245"/>
        <v>0</v>
      </c>
      <c r="W711" s="25">
        <f t="shared" ca="1" si="246"/>
        <v>0</v>
      </c>
      <c r="X711" s="108">
        <f t="shared" ca="1" si="247"/>
        <v>0</v>
      </c>
      <c r="Y711" s="108">
        <f t="shared" ca="1" si="248"/>
        <v>0</v>
      </c>
      <c r="Z711" s="108">
        <f t="shared" ca="1" si="249"/>
        <v>0</v>
      </c>
      <c r="AA711" s="108">
        <f t="shared" ca="1" si="250"/>
        <v>0</v>
      </c>
      <c r="AB711" s="108">
        <f t="shared" ca="1" si="251"/>
        <v>0</v>
      </c>
      <c r="AC711" s="25">
        <f t="shared" ca="1" si="252"/>
        <v>0</v>
      </c>
    </row>
    <row r="712" spans="1:29" ht="14.1" hidden="1" customHeight="1" thickBot="1" x14ac:dyDescent="0.25">
      <c r="A712" s="3">
        <f t="shared" si="236"/>
        <v>2022</v>
      </c>
      <c r="B712" s="3" t="str">
        <f t="shared" si="253"/>
        <v>11 listopad</v>
      </c>
      <c r="C712" s="4" t="str">
        <f t="shared" si="237"/>
        <v>listopad</v>
      </c>
      <c r="D712" s="10">
        <f t="shared" ca="1" si="238"/>
        <v>0</v>
      </c>
      <c r="E712" s="10" t="str">
        <f t="shared" si="239"/>
        <v>středa</v>
      </c>
      <c r="F712" s="42" t="str">
        <f ca="1">IF(COUNTIF(List1!$U$4:$AF$16,$G712),"Svátek",TEXT($G712,"dddd"))</f>
        <v>středa</v>
      </c>
      <c r="G712" s="19">
        <v>44895</v>
      </c>
      <c r="H712" s="49"/>
      <c r="I712" s="50"/>
      <c r="J712" s="49"/>
      <c r="K712" s="50"/>
      <c r="L712" s="21">
        <f t="shared" si="240"/>
        <v>0</v>
      </c>
      <c r="M712" s="22">
        <f t="shared" si="234"/>
        <v>0</v>
      </c>
      <c r="N712" s="98"/>
      <c r="O712" s="101" t="str">
        <f t="shared" ca="1" si="235"/>
        <v/>
      </c>
      <c r="P712" s="41">
        <f t="shared" si="233"/>
        <v>0</v>
      </c>
      <c r="Q712" s="41">
        <f>IF(MONTH(G713)-MONTH(G712)&lt;&gt;0,SUBTOTAL(109,$P$14:$P$3665)," ")</f>
        <v>0</v>
      </c>
      <c r="R712" s="108">
        <f t="shared" ca="1" si="241"/>
        <v>0</v>
      </c>
      <c r="S712" s="25">
        <f t="shared" ca="1" si="242"/>
        <v>0</v>
      </c>
      <c r="T712" s="108">
        <f t="shared" ca="1" si="243"/>
        <v>0</v>
      </c>
      <c r="U712" s="163">
        <f t="shared" ca="1" si="244"/>
        <v>0</v>
      </c>
      <c r="V712" s="25">
        <f t="shared" ca="1" si="245"/>
        <v>0</v>
      </c>
      <c r="W712" s="25">
        <f t="shared" ca="1" si="246"/>
        <v>0</v>
      </c>
      <c r="X712" s="108">
        <f t="shared" ca="1" si="247"/>
        <v>0</v>
      </c>
      <c r="Y712" s="108">
        <f t="shared" ca="1" si="248"/>
        <v>0</v>
      </c>
      <c r="Z712" s="108">
        <f t="shared" ca="1" si="249"/>
        <v>0</v>
      </c>
      <c r="AA712" s="108">
        <f t="shared" ca="1" si="250"/>
        <v>0</v>
      </c>
      <c r="AB712" s="108">
        <f t="shared" ca="1" si="251"/>
        <v>0</v>
      </c>
      <c r="AC712" s="25">
        <f t="shared" ca="1" si="252"/>
        <v>0</v>
      </c>
    </row>
    <row r="713" spans="1:29" ht="14.1" hidden="1" customHeight="1" thickBot="1" x14ac:dyDescent="0.25">
      <c r="A713" s="3">
        <f t="shared" si="236"/>
        <v>2022</v>
      </c>
      <c r="B713" s="3" t="str">
        <f t="shared" si="253"/>
        <v>12 prosinec</v>
      </c>
      <c r="C713" s="4" t="str">
        <f t="shared" si="237"/>
        <v>prosinec</v>
      </c>
      <c r="D713" s="10">
        <f t="shared" ca="1" si="238"/>
        <v>0</v>
      </c>
      <c r="E713" s="10" t="str">
        <f t="shared" si="239"/>
        <v>čtvrtek</v>
      </c>
      <c r="F713" s="42" t="str">
        <f ca="1">IF(COUNTIF(List1!$U$4:$AF$16,$G713),"Svátek",TEXT($G713,"dddd"))</f>
        <v>čtvrtek</v>
      </c>
      <c r="G713" s="19">
        <v>44896</v>
      </c>
      <c r="H713" s="49"/>
      <c r="I713" s="50"/>
      <c r="J713" s="49"/>
      <c r="K713" s="50"/>
      <c r="L713" s="21">
        <f t="shared" si="240"/>
        <v>0</v>
      </c>
      <c r="M713" s="22">
        <f t="shared" si="234"/>
        <v>0</v>
      </c>
      <c r="N713" s="98"/>
      <c r="O713" s="101" t="str">
        <f t="shared" ca="1" si="235"/>
        <v/>
      </c>
      <c r="P713" s="41" t="str">
        <f t="shared" si="233"/>
        <v xml:space="preserve"> </v>
      </c>
      <c r="Q713" s="41" t="str">
        <f>IF(MONTH(G714)-MONTH(G713)&lt;&gt;0,SUBTOTAL(109,$P$14:$P$3665)," ")</f>
        <v xml:space="preserve"> </v>
      </c>
      <c r="R713" s="108">
        <f t="shared" ca="1" si="241"/>
        <v>0</v>
      </c>
      <c r="S713" s="25">
        <f t="shared" ca="1" si="242"/>
        <v>0</v>
      </c>
      <c r="T713" s="108">
        <f t="shared" ca="1" si="243"/>
        <v>0</v>
      </c>
      <c r="U713" s="163">
        <f t="shared" ca="1" si="244"/>
        <v>0</v>
      </c>
      <c r="V713" s="25">
        <f t="shared" ca="1" si="245"/>
        <v>0</v>
      </c>
      <c r="W713" s="25">
        <f t="shared" ca="1" si="246"/>
        <v>0</v>
      </c>
      <c r="X713" s="108">
        <f t="shared" ca="1" si="247"/>
        <v>0</v>
      </c>
      <c r="Y713" s="108">
        <f t="shared" ca="1" si="248"/>
        <v>0</v>
      </c>
      <c r="Z713" s="108">
        <f t="shared" ca="1" si="249"/>
        <v>0</v>
      </c>
      <c r="AA713" s="108">
        <f t="shared" ca="1" si="250"/>
        <v>0</v>
      </c>
      <c r="AB713" s="108">
        <f t="shared" ca="1" si="251"/>
        <v>0</v>
      </c>
      <c r="AC713" s="25">
        <f t="shared" ca="1" si="252"/>
        <v>0</v>
      </c>
    </row>
    <row r="714" spans="1:29" ht="14.1" hidden="1" customHeight="1" thickBot="1" x14ac:dyDescent="0.25">
      <c r="A714" s="3">
        <f t="shared" si="236"/>
        <v>2022</v>
      </c>
      <c r="B714" s="3" t="str">
        <f t="shared" si="253"/>
        <v>12 prosinec</v>
      </c>
      <c r="C714" s="4" t="str">
        <f t="shared" si="237"/>
        <v>prosinec</v>
      </c>
      <c r="D714" s="10">
        <f t="shared" ca="1" si="238"/>
        <v>0</v>
      </c>
      <c r="E714" s="10" t="str">
        <f t="shared" si="239"/>
        <v>pátek</v>
      </c>
      <c r="F714" s="42" t="str">
        <f ca="1">IF(COUNTIF(List1!$U$4:$AF$16,$G714),"Svátek",TEXT($G714,"dddd"))</f>
        <v>pátek</v>
      </c>
      <c r="G714" s="19">
        <v>44897</v>
      </c>
      <c r="H714" s="49"/>
      <c r="I714" s="50"/>
      <c r="J714" s="49"/>
      <c r="K714" s="50"/>
      <c r="L714" s="21">
        <f t="shared" si="240"/>
        <v>0</v>
      </c>
      <c r="M714" s="22">
        <f t="shared" si="234"/>
        <v>0</v>
      </c>
      <c r="N714" s="98"/>
      <c r="O714" s="101" t="str">
        <f t="shared" ca="1" si="235"/>
        <v/>
      </c>
      <c r="P714" s="41" t="str">
        <f t="shared" si="233"/>
        <v xml:space="preserve"> </v>
      </c>
      <c r="Q714" s="41" t="str">
        <f>IF(MONTH(G715)-MONTH(G714)&lt;&gt;0,SUBTOTAL(109,$P$14:$P$3665)," ")</f>
        <v xml:space="preserve"> </v>
      </c>
      <c r="R714" s="108">
        <f t="shared" ca="1" si="241"/>
        <v>0</v>
      </c>
      <c r="S714" s="25">
        <f t="shared" ca="1" si="242"/>
        <v>0</v>
      </c>
      <c r="T714" s="108">
        <f t="shared" ca="1" si="243"/>
        <v>0</v>
      </c>
      <c r="U714" s="163">
        <f t="shared" ca="1" si="244"/>
        <v>0</v>
      </c>
      <c r="V714" s="25">
        <f t="shared" ca="1" si="245"/>
        <v>0</v>
      </c>
      <c r="W714" s="25">
        <f t="shared" ca="1" si="246"/>
        <v>0</v>
      </c>
      <c r="X714" s="108">
        <f t="shared" ca="1" si="247"/>
        <v>0</v>
      </c>
      <c r="Y714" s="108">
        <f t="shared" ca="1" si="248"/>
        <v>0</v>
      </c>
      <c r="Z714" s="108">
        <f t="shared" ca="1" si="249"/>
        <v>0</v>
      </c>
      <c r="AA714" s="108">
        <f t="shared" ca="1" si="250"/>
        <v>0</v>
      </c>
      <c r="AB714" s="108">
        <f t="shared" ca="1" si="251"/>
        <v>0</v>
      </c>
      <c r="AC714" s="25">
        <f t="shared" ca="1" si="252"/>
        <v>0</v>
      </c>
    </row>
    <row r="715" spans="1:29" ht="14.1" hidden="1" customHeight="1" thickBot="1" x14ac:dyDescent="0.25">
      <c r="A715" s="3">
        <f t="shared" si="236"/>
        <v>2022</v>
      </c>
      <c r="B715" s="3" t="str">
        <f t="shared" si="253"/>
        <v>12 prosinec</v>
      </c>
      <c r="C715" s="4" t="str">
        <f t="shared" si="237"/>
        <v>prosinec</v>
      </c>
      <c r="D715" s="10">
        <f t="shared" ca="1" si="238"/>
        <v>0</v>
      </c>
      <c r="E715" s="10" t="str">
        <f t="shared" si="239"/>
        <v>sobota</v>
      </c>
      <c r="F715" s="42" t="str">
        <f ca="1">IF(COUNTIF(List1!$U$4:$AF$16,$G715),"Svátek",TEXT($G715,"dddd"))</f>
        <v>sobota</v>
      </c>
      <c r="G715" s="19">
        <v>44898</v>
      </c>
      <c r="H715" s="49"/>
      <c r="I715" s="50"/>
      <c r="J715" s="49"/>
      <c r="K715" s="50"/>
      <c r="L715" s="21">
        <f t="shared" si="240"/>
        <v>0</v>
      </c>
      <c r="M715" s="22">
        <f t="shared" si="234"/>
        <v>0</v>
      </c>
      <c r="N715" s="98"/>
      <c r="O715" s="101" t="str">
        <f t="shared" ca="1" si="235"/>
        <v/>
      </c>
      <c r="P715" s="41" t="str">
        <f t="shared" si="233"/>
        <v xml:space="preserve"> </v>
      </c>
      <c r="Q715" s="41" t="str">
        <f>IF(MONTH(G716)-MONTH(G715)&lt;&gt;0,SUBTOTAL(109,$P$14:$P$3665)," ")</f>
        <v xml:space="preserve"> </v>
      </c>
      <c r="R715" s="108">
        <f t="shared" ca="1" si="241"/>
        <v>0</v>
      </c>
      <c r="S715" s="25">
        <f t="shared" ca="1" si="242"/>
        <v>0</v>
      </c>
      <c r="T715" s="108">
        <f t="shared" ca="1" si="243"/>
        <v>0</v>
      </c>
      <c r="U715" s="163">
        <f t="shared" ca="1" si="244"/>
        <v>0</v>
      </c>
      <c r="V715" s="25">
        <f t="shared" ca="1" si="245"/>
        <v>0</v>
      </c>
      <c r="W715" s="25">
        <f t="shared" ca="1" si="246"/>
        <v>0</v>
      </c>
      <c r="X715" s="108">
        <f t="shared" ca="1" si="247"/>
        <v>0</v>
      </c>
      <c r="Y715" s="108">
        <f t="shared" ca="1" si="248"/>
        <v>0</v>
      </c>
      <c r="Z715" s="108">
        <f t="shared" ca="1" si="249"/>
        <v>0</v>
      </c>
      <c r="AA715" s="108">
        <f t="shared" ca="1" si="250"/>
        <v>0</v>
      </c>
      <c r="AB715" s="108">
        <f t="shared" ca="1" si="251"/>
        <v>0</v>
      </c>
      <c r="AC715" s="25">
        <f t="shared" ca="1" si="252"/>
        <v>0</v>
      </c>
    </row>
    <row r="716" spans="1:29" ht="14.1" hidden="1" customHeight="1" thickBot="1" x14ac:dyDescent="0.25">
      <c r="A716" s="3">
        <f t="shared" si="236"/>
        <v>2022</v>
      </c>
      <c r="B716" s="3" t="str">
        <f t="shared" si="253"/>
        <v>12 prosinec</v>
      </c>
      <c r="C716" s="4" t="str">
        <f t="shared" si="237"/>
        <v>prosinec</v>
      </c>
      <c r="D716" s="10">
        <f t="shared" ca="1" si="238"/>
        <v>0</v>
      </c>
      <c r="E716" s="10" t="str">
        <f t="shared" si="239"/>
        <v>neděle</v>
      </c>
      <c r="F716" s="42" t="str">
        <f ca="1">IF(COUNTIF(List1!$U$4:$AF$16,$G716),"Svátek",TEXT($G716,"dddd"))</f>
        <v>neděle</v>
      </c>
      <c r="G716" s="19">
        <v>44899</v>
      </c>
      <c r="H716" s="49"/>
      <c r="I716" s="50"/>
      <c r="J716" s="49"/>
      <c r="K716" s="50"/>
      <c r="L716" s="21">
        <f t="shared" si="240"/>
        <v>0</v>
      </c>
      <c r="M716" s="22">
        <f t="shared" si="234"/>
        <v>0</v>
      </c>
      <c r="N716" s="98"/>
      <c r="O716" s="101" t="str">
        <f t="shared" ca="1" si="235"/>
        <v/>
      </c>
      <c r="P716" s="41">
        <f t="shared" si="233"/>
        <v>0</v>
      </c>
      <c r="Q716" s="41" t="str">
        <f>IF(MONTH(G717)-MONTH(G716)&lt;&gt;0,SUBTOTAL(109,$P$14:$P$3665)," ")</f>
        <v xml:space="preserve"> </v>
      </c>
      <c r="R716" s="108">
        <f t="shared" ca="1" si="241"/>
        <v>0</v>
      </c>
      <c r="S716" s="25">
        <f t="shared" ca="1" si="242"/>
        <v>0</v>
      </c>
      <c r="T716" s="108">
        <f t="shared" ca="1" si="243"/>
        <v>0</v>
      </c>
      <c r="U716" s="163">
        <f t="shared" ca="1" si="244"/>
        <v>0</v>
      </c>
      <c r="V716" s="25">
        <f t="shared" ca="1" si="245"/>
        <v>0</v>
      </c>
      <c r="W716" s="25">
        <f t="shared" ca="1" si="246"/>
        <v>0</v>
      </c>
      <c r="X716" s="108">
        <f t="shared" ca="1" si="247"/>
        <v>0</v>
      </c>
      <c r="Y716" s="108">
        <f t="shared" ca="1" si="248"/>
        <v>0</v>
      </c>
      <c r="Z716" s="108">
        <f t="shared" ca="1" si="249"/>
        <v>0</v>
      </c>
      <c r="AA716" s="108">
        <f t="shared" ca="1" si="250"/>
        <v>0</v>
      </c>
      <c r="AB716" s="108">
        <f t="shared" ca="1" si="251"/>
        <v>0</v>
      </c>
      <c r="AC716" s="25">
        <f t="shared" ca="1" si="252"/>
        <v>0</v>
      </c>
    </row>
    <row r="717" spans="1:29" ht="14.1" hidden="1" customHeight="1" thickBot="1" x14ac:dyDescent="0.25">
      <c r="A717" s="3">
        <f t="shared" si="236"/>
        <v>2022</v>
      </c>
      <c r="B717" s="3" t="str">
        <f t="shared" si="253"/>
        <v>12 prosinec</v>
      </c>
      <c r="C717" s="4" t="str">
        <f t="shared" si="237"/>
        <v>prosinec</v>
      </c>
      <c r="D717" s="10">
        <f t="shared" ca="1" si="238"/>
        <v>0</v>
      </c>
      <c r="E717" s="10" t="str">
        <f t="shared" si="239"/>
        <v>pondělí</v>
      </c>
      <c r="F717" s="42" t="str">
        <f ca="1">IF(COUNTIF(List1!$U$4:$AF$16,$G717),"Svátek",TEXT($G717,"dddd"))</f>
        <v>pondělí</v>
      </c>
      <c r="G717" s="19">
        <v>44900</v>
      </c>
      <c r="H717" s="49"/>
      <c r="I717" s="50"/>
      <c r="J717" s="49"/>
      <c r="K717" s="50"/>
      <c r="L717" s="21">
        <f t="shared" si="240"/>
        <v>0</v>
      </c>
      <c r="M717" s="22">
        <f t="shared" si="234"/>
        <v>0</v>
      </c>
      <c r="N717" s="98"/>
      <c r="O717" s="101" t="str">
        <f t="shared" ca="1" si="235"/>
        <v/>
      </c>
      <c r="P717" s="41" t="str">
        <f t="shared" si="233"/>
        <v xml:space="preserve"> </v>
      </c>
      <c r="Q717" s="41" t="str">
        <f>IF(MONTH(G718)-MONTH(G717)&lt;&gt;0,SUBTOTAL(109,$P$14:$P$3665)," ")</f>
        <v xml:space="preserve"> </v>
      </c>
      <c r="R717" s="108">
        <f t="shared" ca="1" si="241"/>
        <v>0</v>
      </c>
      <c r="S717" s="25">
        <f t="shared" ca="1" si="242"/>
        <v>0</v>
      </c>
      <c r="T717" s="108">
        <f t="shared" ca="1" si="243"/>
        <v>0</v>
      </c>
      <c r="U717" s="163">
        <f t="shared" ca="1" si="244"/>
        <v>0</v>
      </c>
      <c r="V717" s="25">
        <f t="shared" ca="1" si="245"/>
        <v>0</v>
      </c>
      <c r="W717" s="25">
        <f t="shared" ca="1" si="246"/>
        <v>0</v>
      </c>
      <c r="X717" s="108">
        <f t="shared" ca="1" si="247"/>
        <v>0</v>
      </c>
      <c r="Y717" s="108">
        <f t="shared" ca="1" si="248"/>
        <v>0</v>
      </c>
      <c r="Z717" s="108">
        <f t="shared" ca="1" si="249"/>
        <v>0</v>
      </c>
      <c r="AA717" s="108">
        <f t="shared" ca="1" si="250"/>
        <v>0</v>
      </c>
      <c r="AB717" s="108">
        <f t="shared" ca="1" si="251"/>
        <v>0</v>
      </c>
      <c r="AC717" s="25">
        <f t="shared" ca="1" si="252"/>
        <v>0</v>
      </c>
    </row>
    <row r="718" spans="1:29" ht="14.1" hidden="1" customHeight="1" thickBot="1" x14ac:dyDescent="0.25">
      <c r="A718" s="3">
        <f t="shared" si="236"/>
        <v>2022</v>
      </c>
      <c r="B718" s="3" t="str">
        <f t="shared" si="253"/>
        <v>12 prosinec</v>
      </c>
      <c r="C718" s="4" t="str">
        <f t="shared" si="237"/>
        <v>prosinec</v>
      </c>
      <c r="D718" s="10">
        <f t="shared" ca="1" si="238"/>
        <v>0</v>
      </c>
      <c r="E718" s="10" t="str">
        <f t="shared" si="239"/>
        <v>úterý</v>
      </c>
      <c r="F718" s="42" t="str">
        <f ca="1">IF(COUNTIF(List1!$U$4:$AF$16,$G718),"Svátek",TEXT($G718,"dddd"))</f>
        <v>úterý</v>
      </c>
      <c r="G718" s="19">
        <v>44901</v>
      </c>
      <c r="H718" s="49"/>
      <c r="I718" s="50"/>
      <c r="J718" s="49"/>
      <c r="K718" s="50"/>
      <c r="L718" s="21">
        <f t="shared" si="240"/>
        <v>0</v>
      </c>
      <c r="M718" s="22">
        <f t="shared" si="234"/>
        <v>0</v>
      </c>
      <c r="N718" s="98"/>
      <c r="O718" s="101" t="str">
        <f t="shared" ca="1" si="235"/>
        <v/>
      </c>
      <c r="P718" s="41" t="str">
        <f t="shared" si="233"/>
        <v xml:space="preserve"> </v>
      </c>
      <c r="Q718" s="41" t="str">
        <f>IF(MONTH(G719)-MONTH(G718)&lt;&gt;0,SUBTOTAL(109,$P$14:$P$3665)," ")</f>
        <v xml:space="preserve"> </v>
      </c>
      <c r="R718" s="108">
        <f t="shared" ca="1" si="241"/>
        <v>0</v>
      </c>
      <c r="S718" s="25">
        <f t="shared" ca="1" si="242"/>
        <v>0</v>
      </c>
      <c r="T718" s="108">
        <f t="shared" ca="1" si="243"/>
        <v>0</v>
      </c>
      <c r="U718" s="163">
        <f t="shared" ca="1" si="244"/>
        <v>0</v>
      </c>
      <c r="V718" s="25">
        <f t="shared" ca="1" si="245"/>
        <v>0</v>
      </c>
      <c r="W718" s="25">
        <f t="shared" ca="1" si="246"/>
        <v>0</v>
      </c>
      <c r="X718" s="108">
        <f t="shared" ca="1" si="247"/>
        <v>0</v>
      </c>
      <c r="Y718" s="108">
        <f t="shared" ca="1" si="248"/>
        <v>0</v>
      </c>
      <c r="Z718" s="108">
        <f t="shared" ca="1" si="249"/>
        <v>0</v>
      </c>
      <c r="AA718" s="108">
        <f t="shared" ca="1" si="250"/>
        <v>0</v>
      </c>
      <c r="AB718" s="108">
        <f t="shared" ca="1" si="251"/>
        <v>0</v>
      </c>
      <c r="AC718" s="25">
        <f t="shared" ca="1" si="252"/>
        <v>0</v>
      </c>
    </row>
    <row r="719" spans="1:29" ht="14.1" hidden="1" customHeight="1" thickBot="1" x14ac:dyDescent="0.25">
      <c r="A719" s="3">
        <f t="shared" si="236"/>
        <v>2022</v>
      </c>
      <c r="B719" s="3" t="str">
        <f t="shared" si="253"/>
        <v>12 prosinec</v>
      </c>
      <c r="C719" s="4" t="str">
        <f t="shared" si="237"/>
        <v>prosinec</v>
      </c>
      <c r="D719" s="10">
        <f t="shared" ca="1" si="238"/>
        <v>0</v>
      </c>
      <c r="E719" s="10" t="str">
        <f t="shared" si="239"/>
        <v>středa</v>
      </c>
      <c r="F719" s="42" t="str">
        <f ca="1">IF(COUNTIF(List1!$U$4:$AF$16,$G719),"Svátek",TEXT($G719,"dddd"))</f>
        <v>středa</v>
      </c>
      <c r="G719" s="19">
        <v>44902</v>
      </c>
      <c r="H719" s="49"/>
      <c r="I719" s="50"/>
      <c r="J719" s="49"/>
      <c r="K719" s="50"/>
      <c r="L719" s="21">
        <f t="shared" si="240"/>
        <v>0</v>
      </c>
      <c r="M719" s="22">
        <f t="shared" si="234"/>
        <v>0</v>
      </c>
      <c r="N719" s="98"/>
      <c r="O719" s="101" t="str">
        <f t="shared" ca="1" si="235"/>
        <v/>
      </c>
      <c r="P719" s="41" t="str">
        <f t="shared" si="233"/>
        <v xml:space="preserve"> </v>
      </c>
      <c r="Q719" s="41" t="str">
        <f>IF(MONTH(G720)-MONTH(G719)&lt;&gt;0,SUBTOTAL(109,$P$14:$P$3665)," ")</f>
        <v xml:space="preserve"> </v>
      </c>
      <c r="R719" s="108">
        <f t="shared" ca="1" si="241"/>
        <v>0</v>
      </c>
      <c r="S719" s="25">
        <f t="shared" ca="1" si="242"/>
        <v>0</v>
      </c>
      <c r="T719" s="108">
        <f t="shared" ca="1" si="243"/>
        <v>0</v>
      </c>
      <c r="U719" s="163">
        <f t="shared" ca="1" si="244"/>
        <v>0</v>
      </c>
      <c r="V719" s="25">
        <f t="shared" ca="1" si="245"/>
        <v>0</v>
      </c>
      <c r="W719" s="25">
        <f t="shared" ca="1" si="246"/>
        <v>0</v>
      </c>
      <c r="X719" s="108">
        <f t="shared" ca="1" si="247"/>
        <v>0</v>
      </c>
      <c r="Y719" s="108">
        <f t="shared" ca="1" si="248"/>
        <v>0</v>
      </c>
      <c r="Z719" s="108">
        <f t="shared" ca="1" si="249"/>
        <v>0</v>
      </c>
      <c r="AA719" s="108">
        <f t="shared" ca="1" si="250"/>
        <v>0</v>
      </c>
      <c r="AB719" s="108">
        <f t="shared" ca="1" si="251"/>
        <v>0</v>
      </c>
      <c r="AC719" s="25">
        <f t="shared" ca="1" si="252"/>
        <v>0</v>
      </c>
    </row>
    <row r="720" spans="1:29" ht="14.1" hidden="1" customHeight="1" thickBot="1" x14ac:dyDescent="0.25">
      <c r="A720" s="3">
        <f t="shared" si="236"/>
        <v>2022</v>
      </c>
      <c r="B720" s="3" t="str">
        <f t="shared" si="253"/>
        <v>12 prosinec</v>
      </c>
      <c r="C720" s="4" t="str">
        <f t="shared" si="237"/>
        <v>prosinec</v>
      </c>
      <c r="D720" s="10">
        <f t="shared" ca="1" si="238"/>
        <v>0</v>
      </c>
      <c r="E720" s="10" t="str">
        <f t="shared" si="239"/>
        <v>čtvrtek</v>
      </c>
      <c r="F720" s="42" t="str">
        <f ca="1">IF(COUNTIF(List1!$U$4:$AF$16,$G720),"Svátek",TEXT($G720,"dddd"))</f>
        <v>čtvrtek</v>
      </c>
      <c r="G720" s="19">
        <v>44903</v>
      </c>
      <c r="H720" s="49"/>
      <c r="I720" s="50"/>
      <c r="J720" s="49"/>
      <c r="K720" s="50"/>
      <c r="L720" s="21">
        <f t="shared" si="240"/>
        <v>0</v>
      </c>
      <c r="M720" s="22">
        <f t="shared" si="234"/>
        <v>0</v>
      </c>
      <c r="N720" s="98"/>
      <c r="O720" s="101" t="str">
        <f t="shared" ca="1" si="235"/>
        <v/>
      </c>
      <c r="P720" s="41" t="str">
        <f t="shared" si="233"/>
        <v xml:space="preserve"> </v>
      </c>
      <c r="Q720" s="41" t="str">
        <f>IF(MONTH(G721)-MONTH(G720)&lt;&gt;0,SUBTOTAL(109,$P$14:$P$3665)," ")</f>
        <v xml:space="preserve"> </v>
      </c>
      <c r="R720" s="108">
        <f t="shared" ca="1" si="241"/>
        <v>0</v>
      </c>
      <c r="S720" s="25">
        <f t="shared" ca="1" si="242"/>
        <v>0</v>
      </c>
      <c r="T720" s="108">
        <f t="shared" ca="1" si="243"/>
        <v>0</v>
      </c>
      <c r="U720" s="163">
        <f t="shared" ca="1" si="244"/>
        <v>0</v>
      </c>
      <c r="V720" s="25">
        <f t="shared" ca="1" si="245"/>
        <v>0</v>
      </c>
      <c r="W720" s="25">
        <f t="shared" ca="1" si="246"/>
        <v>0</v>
      </c>
      <c r="X720" s="108">
        <f t="shared" ca="1" si="247"/>
        <v>0</v>
      </c>
      <c r="Y720" s="108">
        <f t="shared" ca="1" si="248"/>
        <v>0</v>
      </c>
      <c r="Z720" s="108">
        <f t="shared" ca="1" si="249"/>
        <v>0</v>
      </c>
      <c r="AA720" s="108">
        <f t="shared" ca="1" si="250"/>
        <v>0</v>
      </c>
      <c r="AB720" s="108">
        <f t="shared" ca="1" si="251"/>
        <v>0</v>
      </c>
      <c r="AC720" s="25">
        <f t="shared" ca="1" si="252"/>
        <v>0</v>
      </c>
    </row>
    <row r="721" spans="1:29" ht="14.1" hidden="1" customHeight="1" thickBot="1" x14ac:dyDescent="0.25">
      <c r="A721" s="3">
        <f t="shared" si="236"/>
        <v>2022</v>
      </c>
      <c r="B721" s="3" t="str">
        <f t="shared" si="253"/>
        <v>12 prosinec</v>
      </c>
      <c r="C721" s="4" t="str">
        <f t="shared" si="237"/>
        <v>prosinec</v>
      </c>
      <c r="D721" s="10">
        <f t="shared" ca="1" si="238"/>
        <v>0</v>
      </c>
      <c r="E721" s="10" t="str">
        <f t="shared" si="239"/>
        <v>pátek</v>
      </c>
      <c r="F721" s="42" t="str">
        <f ca="1">IF(COUNTIF(List1!$U$4:$AF$16,$G721),"Svátek",TEXT($G721,"dddd"))</f>
        <v>pátek</v>
      </c>
      <c r="G721" s="19">
        <v>44904</v>
      </c>
      <c r="H721" s="49"/>
      <c r="I721" s="50"/>
      <c r="J721" s="49"/>
      <c r="K721" s="50"/>
      <c r="L721" s="21">
        <f t="shared" si="240"/>
        <v>0</v>
      </c>
      <c r="M721" s="22">
        <f t="shared" si="234"/>
        <v>0</v>
      </c>
      <c r="N721" s="98"/>
      <c r="O721" s="101" t="str">
        <f t="shared" ca="1" si="235"/>
        <v/>
      </c>
      <c r="P721" s="41" t="str">
        <f t="shared" si="233"/>
        <v xml:space="preserve"> </v>
      </c>
      <c r="Q721" s="41" t="str">
        <f>IF(MONTH(G722)-MONTH(G721)&lt;&gt;0,SUBTOTAL(109,$P$14:$P$3665)," ")</f>
        <v xml:space="preserve"> </v>
      </c>
      <c r="R721" s="108">
        <f t="shared" ca="1" si="241"/>
        <v>0</v>
      </c>
      <c r="S721" s="25">
        <f t="shared" ca="1" si="242"/>
        <v>0</v>
      </c>
      <c r="T721" s="108">
        <f t="shared" ca="1" si="243"/>
        <v>0</v>
      </c>
      <c r="U721" s="163">
        <f t="shared" ca="1" si="244"/>
        <v>0</v>
      </c>
      <c r="V721" s="25">
        <f t="shared" ca="1" si="245"/>
        <v>0</v>
      </c>
      <c r="W721" s="25">
        <f t="shared" ca="1" si="246"/>
        <v>0</v>
      </c>
      <c r="X721" s="108">
        <f t="shared" ca="1" si="247"/>
        <v>0</v>
      </c>
      <c r="Y721" s="108">
        <f t="shared" ca="1" si="248"/>
        <v>0</v>
      </c>
      <c r="Z721" s="108">
        <f t="shared" ca="1" si="249"/>
        <v>0</v>
      </c>
      <c r="AA721" s="108">
        <f t="shared" ca="1" si="250"/>
        <v>0</v>
      </c>
      <c r="AB721" s="108">
        <f t="shared" ca="1" si="251"/>
        <v>0</v>
      </c>
      <c r="AC721" s="25">
        <f t="shared" ca="1" si="252"/>
        <v>0</v>
      </c>
    </row>
    <row r="722" spans="1:29" ht="14.1" hidden="1" customHeight="1" thickBot="1" x14ac:dyDescent="0.25">
      <c r="A722" s="3">
        <f t="shared" si="236"/>
        <v>2022</v>
      </c>
      <c r="B722" s="3" t="str">
        <f t="shared" si="253"/>
        <v>12 prosinec</v>
      </c>
      <c r="C722" s="4" t="str">
        <f t="shared" si="237"/>
        <v>prosinec</v>
      </c>
      <c r="D722" s="10">
        <f t="shared" ca="1" si="238"/>
        <v>0</v>
      </c>
      <c r="E722" s="10" t="str">
        <f t="shared" si="239"/>
        <v>sobota</v>
      </c>
      <c r="F722" s="42" t="str">
        <f ca="1">IF(COUNTIF(List1!$U$4:$AF$16,$G722),"Svátek",TEXT($G722,"dddd"))</f>
        <v>sobota</v>
      </c>
      <c r="G722" s="19">
        <v>44905</v>
      </c>
      <c r="H722" s="49"/>
      <c r="I722" s="50"/>
      <c r="J722" s="49"/>
      <c r="K722" s="50"/>
      <c r="L722" s="21">
        <f t="shared" si="240"/>
        <v>0</v>
      </c>
      <c r="M722" s="22">
        <f t="shared" si="234"/>
        <v>0</v>
      </c>
      <c r="N722" s="98"/>
      <c r="O722" s="101" t="str">
        <f t="shared" ca="1" si="235"/>
        <v/>
      </c>
      <c r="P722" s="41" t="str">
        <f t="shared" si="233"/>
        <v xml:space="preserve"> </v>
      </c>
      <c r="Q722" s="41" t="str">
        <f>IF(MONTH(G723)-MONTH(G722)&lt;&gt;0,SUBTOTAL(109,$P$14:$P$3665)," ")</f>
        <v xml:space="preserve"> </v>
      </c>
      <c r="R722" s="108">
        <f t="shared" ca="1" si="241"/>
        <v>0</v>
      </c>
      <c r="S722" s="25">
        <f t="shared" ca="1" si="242"/>
        <v>0</v>
      </c>
      <c r="T722" s="108">
        <f t="shared" ca="1" si="243"/>
        <v>0</v>
      </c>
      <c r="U722" s="163">
        <f t="shared" ca="1" si="244"/>
        <v>0</v>
      </c>
      <c r="V722" s="25">
        <f t="shared" ca="1" si="245"/>
        <v>0</v>
      </c>
      <c r="W722" s="25">
        <f t="shared" ca="1" si="246"/>
        <v>0</v>
      </c>
      <c r="X722" s="108">
        <f t="shared" ca="1" si="247"/>
        <v>0</v>
      </c>
      <c r="Y722" s="108">
        <f t="shared" ca="1" si="248"/>
        <v>0</v>
      </c>
      <c r="Z722" s="108">
        <f t="shared" ca="1" si="249"/>
        <v>0</v>
      </c>
      <c r="AA722" s="108">
        <f t="shared" ca="1" si="250"/>
        <v>0</v>
      </c>
      <c r="AB722" s="108">
        <f t="shared" ca="1" si="251"/>
        <v>0</v>
      </c>
      <c r="AC722" s="25">
        <f t="shared" ca="1" si="252"/>
        <v>0</v>
      </c>
    </row>
    <row r="723" spans="1:29" ht="14.1" hidden="1" customHeight="1" thickBot="1" x14ac:dyDescent="0.25">
      <c r="A723" s="3">
        <f t="shared" si="236"/>
        <v>2022</v>
      </c>
      <c r="B723" s="3" t="str">
        <f t="shared" si="253"/>
        <v>12 prosinec</v>
      </c>
      <c r="C723" s="4" t="str">
        <f t="shared" si="237"/>
        <v>prosinec</v>
      </c>
      <c r="D723" s="10">
        <f t="shared" ca="1" si="238"/>
        <v>0</v>
      </c>
      <c r="E723" s="10" t="str">
        <f t="shared" si="239"/>
        <v>neděle</v>
      </c>
      <c r="F723" s="42" t="str">
        <f ca="1">IF(COUNTIF(List1!$U$4:$AF$16,$G723),"Svátek",TEXT($G723,"dddd"))</f>
        <v>neděle</v>
      </c>
      <c r="G723" s="19">
        <v>44906</v>
      </c>
      <c r="H723" s="49"/>
      <c r="I723" s="50"/>
      <c r="J723" s="49"/>
      <c r="K723" s="50"/>
      <c r="L723" s="21">
        <f t="shared" si="240"/>
        <v>0</v>
      </c>
      <c r="M723" s="22">
        <f t="shared" si="234"/>
        <v>0</v>
      </c>
      <c r="N723" s="98"/>
      <c r="O723" s="101" t="str">
        <f t="shared" ca="1" si="235"/>
        <v/>
      </c>
      <c r="P723" s="41">
        <f t="shared" si="233"/>
        <v>0</v>
      </c>
      <c r="Q723" s="41" t="str">
        <f>IF(MONTH(G724)-MONTH(G723)&lt;&gt;0,SUBTOTAL(109,$P$14:$P$3665)," ")</f>
        <v xml:space="preserve"> </v>
      </c>
      <c r="R723" s="108">
        <f t="shared" ca="1" si="241"/>
        <v>0</v>
      </c>
      <c r="S723" s="25">
        <f t="shared" ca="1" si="242"/>
        <v>0</v>
      </c>
      <c r="T723" s="108">
        <f t="shared" ca="1" si="243"/>
        <v>0</v>
      </c>
      <c r="U723" s="163">
        <f t="shared" ca="1" si="244"/>
        <v>0</v>
      </c>
      <c r="V723" s="25">
        <f t="shared" ca="1" si="245"/>
        <v>0</v>
      </c>
      <c r="W723" s="25">
        <f t="shared" ca="1" si="246"/>
        <v>0</v>
      </c>
      <c r="X723" s="108">
        <f t="shared" ca="1" si="247"/>
        <v>0</v>
      </c>
      <c r="Y723" s="108">
        <f t="shared" ca="1" si="248"/>
        <v>0</v>
      </c>
      <c r="Z723" s="108">
        <f t="shared" ca="1" si="249"/>
        <v>0</v>
      </c>
      <c r="AA723" s="108">
        <f t="shared" ca="1" si="250"/>
        <v>0</v>
      </c>
      <c r="AB723" s="108">
        <f t="shared" ca="1" si="251"/>
        <v>0</v>
      </c>
      <c r="AC723" s="25">
        <f t="shared" ca="1" si="252"/>
        <v>0</v>
      </c>
    </row>
    <row r="724" spans="1:29" ht="14.1" hidden="1" customHeight="1" thickBot="1" x14ac:dyDescent="0.25">
      <c r="A724" s="3">
        <f t="shared" si="236"/>
        <v>2022</v>
      </c>
      <c r="B724" s="3" t="str">
        <f t="shared" si="253"/>
        <v>12 prosinec</v>
      </c>
      <c r="C724" s="4" t="str">
        <f t="shared" si="237"/>
        <v>prosinec</v>
      </c>
      <c r="D724" s="10">
        <f t="shared" ca="1" si="238"/>
        <v>0</v>
      </c>
      <c r="E724" s="10" t="str">
        <f t="shared" si="239"/>
        <v>pondělí</v>
      </c>
      <c r="F724" s="42" t="str">
        <f ca="1">IF(COUNTIF(List1!$U$4:$AF$16,$G724),"Svátek",TEXT($G724,"dddd"))</f>
        <v>pondělí</v>
      </c>
      <c r="G724" s="19">
        <v>44907</v>
      </c>
      <c r="H724" s="49"/>
      <c r="I724" s="50"/>
      <c r="J724" s="49"/>
      <c r="K724" s="50"/>
      <c r="L724" s="21">
        <f t="shared" si="240"/>
        <v>0</v>
      </c>
      <c r="M724" s="22">
        <f t="shared" si="234"/>
        <v>0</v>
      </c>
      <c r="N724" s="98"/>
      <c r="O724" s="101" t="str">
        <f t="shared" ca="1" si="235"/>
        <v/>
      </c>
      <c r="P724" s="41" t="str">
        <f t="shared" si="233"/>
        <v xml:space="preserve"> </v>
      </c>
      <c r="Q724" s="41" t="str">
        <f>IF(MONTH(G725)-MONTH(G724)&lt;&gt;0,SUBTOTAL(109,$P$14:$P$3665)," ")</f>
        <v xml:space="preserve"> </v>
      </c>
      <c r="R724" s="108">
        <f t="shared" ca="1" si="241"/>
        <v>0</v>
      </c>
      <c r="S724" s="25">
        <f t="shared" ca="1" si="242"/>
        <v>0</v>
      </c>
      <c r="T724" s="108">
        <f t="shared" ca="1" si="243"/>
        <v>0</v>
      </c>
      <c r="U724" s="163">
        <f t="shared" ca="1" si="244"/>
        <v>0</v>
      </c>
      <c r="V724" s="25">
        <f t="shared" ca="1" si="245"/>
        <v>0</v>
      </c>
      <c r="W724" s="25">
        <f t="shared" ca="1" si="246"/>
        <v>0</v>
      </c>
      <c r="X724" s="108">
        <f t="shared" ca="1" si="247"/>
        <v>0</v>
      </c>
      <c r="Y724" s="108">
        <f t="shared" ca="1" si="248"/>
        <v>0</v>
      </c>
      <c r="Z724" s="108">
        <f t="shared" ca="1" si="249"/>
        <v>0</v>
      </c>
      <c r="AA724" s="108">
        <f t="shared" ca="1" si="250"/>
        <v>0</v>
      </c>
      <c r="AB724" s="108">
        <f t="shared" ca="1" si="251"/>
        <v>0</v>
      </c>
      <c r="AC724" s="25">
        <f t="shared" ca="1" si="252"/>
        <v>0</v>
      </c>
    </row>
    <row r="725" spans="1:29" ht="14.1" hidden="1" customHeight="1" thickBot="1" x14ac:dyDescent="0.25">
      <c r="A725" s="3">
        <f t="shared" si="236"/>
        <v>2022</v>
      </c>
      <c r="B725" s="3" t="str">
        <f t="shared" si="253"/>
        <v>12 prosinec</v>
      </c>
      <c r="C725" s="4" t="str">
        <f t="shared" si="237"/>
        <v>prosinec</v>
      </c>
      <c r="D725" s="10">
        <f t="shared" ca="1" si="238"/>
        <v>0</v>
      </c>
      <c r="E725" s="10" t="str">
        <f t="shared" si="239"/>
        <v>úterý</v>
      </c>
      <c r="F725" s="42" t="str">
        <f ca="1">IF(COUNTIF(List1!$U$4:$AF$16,$G725),"Svátek",TEXT($G725,"dddd"))</f>
        <v>úterý</v>
      </c>
      <c r="G725" s="19">
        <v>44908</v>
      </c>
      <c r="H725" s="49"/>
      <c r="I725" s="50"/>
      <c r="J725" s="49"/>
      <c r="K725" s="50"/>
      <c r="L725" s="21">
        <f t="shared" si="240"/>
        <v>0</v>
      </c>
      <c r="M725" s="22">
        <f t="shared" si="234"/>
        <v>0</v>
      </c>
      <c r="N725" s="98"/>
      <c r="O725" s="101" t="str">
        <f t="shared" ca="1" si="235"/>
        <v/>
      </c>
      <c r="P725" s="41" t="str">
        <f t="shared" si="233"/>
        <v xml:space="preserve"> </v>
      </c>
      <c r="Q725" s="41" t="str">
        <f>IF(MONTH(G726)-MONTH(G725)&lt;&gt;0,SUBTOTAL(109,$P$14:$P$3665)," ")</f>
        <v xml:space="preserve"> </v>
      </c>
      <c r="R725" s="108">
        <f t="shared" ca="1" si="241"/>
        <v>0</v>
      </c>
      <c r="S725" s="25">
        <f t="shared" ca="1" si="242"/>
        <v>0</v>
      </c>
      <c r="T725" s="108">
        <f t="shared" ca="1" si="243"/>
        <v>0</v>
      </c>
      <c r="U725" s="163">
        <f t="shared" ca="1" si="244"/>
        <v>0</v>
      </c>
      <c r="V725" s="25">
        <f t="shared" ca="1" si="245"/>
        <v>0</v>
      </c>
      <c r="W725" s="25">
        <f t="shared" ca="1" si="246"/>
        <v>0</v>
      </c>
      <c r="X725" s="108">
        <f t="shared" ca="1" si="247"/>
        <v>0</v>
      </c>
      <c r="Y725" s="108">
        <f t="shared" ca="1" si="248"/>
        <v>0</v>
      </c>
      <c r="Z725" s="108">
        <f t="shared" ca="1" si="249"/>
        <v>0</v>
      </c>
      <c r="AA725" s="108">
        <f t="shared" ca="1" si="250"/>
        <v>0</v>
      </c>
      <c r="AB725" s="108">
        <f t="shared" ca="1" si="251"/>
        <v>0</v>
      </c>
      <c r="AC725" s="25">
        <f t="shared" ca="1" si="252"/>
        <v>0</v>
      </c>
    </row>
    <row r="726" spans="1:29" ht="14.1" hidden="1" customHeight="1" thickBot="1" x14ac:dyDescent="0.25">
      <c r="A726" s="3">
        <f t="shared" si="236"/>
        <v>2022</v>
      </c>
      <c r="B726" s="3" t="str">
        <f t="shared" si="253"/>
        <v>12 prosinec</v>
      </c>
      <c r="C726" s="4" t="str">
        <f t="shared" si="237"/>
        <v>prosinec</v>
      </c>
      <c r="D726" s="10">
        <f t="shared" ca="1" si="238"/>
        <v>0</v>
      </c>
      <c r="E726" s="10" t="str">
        <f t="shared" si="239"/>
        <v>středa</v>
      </c>
      <c r="F726" s="42" t="str">
        <f ca="1">IF(COUNTIF(List1!$U$4:$AF$16,$G726),"Svátek",TEXT($G726,"dddd"))</f>
        <v>středa</v>
      </c>
      <c r="G726" s="19">
        <v>44909</v>
      </c>
      <c r="H726" s="49"/>
      <c r="I726" s="50"/>
      <c r="J726" s="49"/>
      <c r="K726" s="50"/>
      <c r="L726" s="21">
        <f t="shared" si="240"/>
        <v>0</v>
      </c>
      <c r="M726" s="22">
        <f t="shared" si="234"/>
        <v>0</v>
      </c>
      <c r="N726" s="98"/>
      <c r="O726" s="101" t="str">
        <f t="shared" ca="1" si="235"/>
        <v/>
      </c>
      <c r="P726" s="41" t="str">
        <f t="shared" si="233"/>
        <v xml:space="preserve"> </v>
      </c>
      <c r="Q726" s="41" t="str">
        <f>IF(MONTH(G727)-MONTH(G726)&lt;&gt;0,SUBTOTAL(109,$P$14:$P$3665)," ")</f>
        <v xml:space="preserve"> </v>
      </c>
      <c r="R726" s="108">
        <f t="shared" ca="1" si="241"/>
        <v>0</v>
      </c>
      <c r="S726" s="25">
        <f t="shared" ca="1" si="242"/>
        <v>0</v>
      </c>
      <c r="T726" s="108">
        <f t="shared" ca="1" si="243"/>
        <v>0</v>
      </c>
      <c r="U726" s="163">
        <f t="shared" ca="1" si="244"/>
        <v>0</v>
      </c>
      <c r="V726" s="25">
        <f t="shared" ca="1" si="245"/>
        <v>0</v>
      </c>
      <c r="W726" s="25">
        <f t="shared" ca="1" si="246"/>
        <v>0</v>
      </c>
      <c r="X726" s="108">
        <f t="shared" ca="1" si="247"/>
        <v>0</v>
      </c>
      <c r="Y726" s="108">
        <f t="shared" ca="1" si="248"/>
        <v>0</v>
      </c>
      <c r="Z726" s="108">
        <f t="shared" ca="1" si="249"/>
        <v>0</v>
      </c>
      <c r="AA726" s="108">
        <f t="shared" ca="1" si="250"/>
        <v>0</v>
      </c>
      <c r="AB726" s="108">
        <f t="shared" ca="1" si="251"/>
        <v>0</v>
      </c>
      <c r="AC726" s="25">
        <f t="shared" ca="1" si="252"/>
        <v>0</v>
      </c>
    </row>
    <row r="727" spans="1:29" ht="14.1" hidden="1" customHeight="1" thickBot="1" x14ac:dyDescent="0.25">
      <c r="A727" s="3">
        <f t="shared" si="236"/>
        <v>2022</v>
      </c>
      <c r="B727" s="3" t="str">
        <f t="shared" si="253"/>
        <v>12 prosinec</v>
      </c>
      <c r="C727" s="4" t="str">
        <f t="shared" si="237"/>
        <v>prosinec</v>
      </c>
      <c r="D727" s="10">
        <f t="shared" ca="1" si="238"/>
        <v>0</v>
      </c>
      <c r="E727" s="10" t="str">
        <f t="shared" si="239"/>
        <v>čtvrtek</v>
      </c>
      <c r="F727" s="42" t="str">
        <f ca="1">IF(COUNTIF(List1!$U$4:$AF$16,$G727),"Svátek",TEXT($G727,"dddd"))</f>
        <v>čtvrtek</v>
      </c>
      <c r="G727" s="19">
        <v>44910</v>
      </c>
      <c r="H727" s="49"/>
      <c r="I727" s="50"/>
      <c r="J727" s="49"/>
      <c r="K727" s="50"/>
      <c r="L727" s="21">
        <f t="shared" si="240"/>
        <v>0</v>
      </c>
      <c r="M727" s="22">
        <f t="shared" si="234"/>
        <v>0</v>
      </c>
      <c r="N727" s="98"/>
      <c r="O727" s="101" t="str">
        <f t="shared" ca="1" si="235"/>
        <v/>
      </c>
      <c r="P727" s="41" t="str">
        <f t="shared" si="233"/>
        <v xml:space="preserve"> </v>
      </c>
      <c r="Q727" s="41" t="str">
        <f>IF(MONTH(G728)-MONTH(G727)&lt;&gt;0,SUBTOTAL(109,$P$14:$P$3665)," ")</f>
        <v xml:space="preserve"> </v>
      </c>
      <c r="R727" s="108">
        <f t="shared" ca="1" si="241"/>
        <v>0</v>
      </c>
      <c r="S727" s="25">
        <f t="shared" ca="1" si="242"/>
        <v>0</v>
      </c>
      <c r="T727" s="108">
        <f t="shared" ca="1" si="243"/>
        <v>0</v>
      </c>
      <c r="U727" s="163">
        <f t="shared" ca="1" si="244"/>
        <v>0</v>
      </c>
      <c r="V727" s="25">
        <f t="shared" ca="1" si="245"/>
        <v>0</v>
      </c>
      <c r="W727" s="25">
        <f t="shared" ca="1" si="246"/>
        <v>0</v>
      </c>
      <c r="X727" s="108">
        <f t="shared" ca="1" si="247"/>
        <v>0</v>
      </c>
      <c r="Y727" s="108">
        <f t="shared" ca="1" si="248"/>
        <v>0</v>
      </c>
      <c r="Z727" s="108">
        <f t="shared" ca="1" si="249"/>
        <v>0</v>
      </c>
      <c r="AA727" s="108">
        <f t="shared" ca="1" si="250"/>
        <v>0</v>
      </c>
      <c r="AB727" s="108">
        <f t="shared" ca="1" si="251"/>
        <v>0</v>
      </c>
      <c r="AC727" s="25">
        <f t="shared" ca="1" si="252"/>
        <v>0</v>
      </c>
    </row>
    <row r="728" spans="1:29" ht="14.1" hidden="1" customHeight="1" thickBot="1" x14ac:dyDescent="0.25">
      <c r="A728" s="3">
        <f t="shared" si="236"/>
        <v>2022</v>
      </c>
      <c r="B728" s="3" t="str">
        <f t="shared" si="253"/>
        <v>12 prosinec</v>
      </c>
      <c r="C728" s="4" t="str">
        <f t="shared" si="237"/>
        <v>prosinec</v>
      </c>
      <c r="D728" s="10">
        <f t="shared" ca="1" si="238"/>
        <v>0</v>
      </c>
      <c r="E728" s="10" t="str">
        <f t="shared" si="239"/>
        <v>pátek</v>
      </c>
      <c r="F728" s="42" t="str">
        <f ca="1">IF(COUNTIF(List1!$U$4:$AF$16,$G728),"Svátek",TEXT($G728,"dddd"))</f>
        <v>pátek</v>
      </c>
      <c r="G728" s="19">
        <v>44911</v>
      </c>
      <c r="H728" s="49"/>
      <c r="I728" s="50"/>
      <c r="J728" s="49"/>
      <c r="K728" s="50"/>
      <c r="L728" s="21">
        <f t="shared" si="240"/>
        <v>0</v>
      </c>
      <c r="M728" s="22">
        <f t="shared" si="234"/>
        <v>0</v>
      </c>
      <c r="N728" s="98"/>
      <c r="O728" s="101" t="str">
        <f t="shared" ca="1" si="235"/>
        <v/>
      </c>
      <c r="P728" s="41" t="str">
        <f t="shared" si="233"/>
        <v xml:space="preserve"> </v>
      </c>
      <c r="Q728" s="41" t="str">
        <f>IF(MONTH(G729)-MONTH(G728)&lt;&gt;0,SUBTOTAL(109,$P$14:$P$3665)," ")</f>
        <v xml:space="preserve"> </v>
      </c>
      <c r="R728" s="108">
        <f t="shared" ca="1" si="241"/>
        <v>0</v>
      </c>
      <c r="S728" s="25">
        <f t="shared" ca="1" si="242"/>
        <v>0</v>
      </c>
      <c r="T728" s="108">
        <f t="shared" ca="1" si="243"/>
        <v>0</v>
      </c>
      <c r="U728" s="163">
        <f t="shared" ca="1" si="244"/>
        <v>0</v>
      </c>
      <c r="V728" s="25">
        <f t="shared" ca="1" si="245"/>
        <v>0</v>
      </c>
      <c r="W728" s="25">
        <f t="shared" ca="1" si="246"/>
        <v>0</v>
      </c>
      <c r="X728" s="108">
        <f t="shared" ca="1" si="247"/>
        <v>0</v>
      </c>
      <c r="Y728" s="108">
        <f t="shared" ca="1" si="248"/>
        <v>0</v>
      </c>
      <c r="Z728" s="108">
        <f t="shared" ca="1" si="249"/>
        <v>0</v>
      </c>
      <c r="AA728" s="108">
        <f t="shared" ca="1" si="250"/>
        <v>0</v>
      </c>
      <c r="AB728" s="108">
        <f t="shared" ca="1" si="251"/>
        <v>0</v>
      </c>
      <c r="AC728" s="25">
        <f t="shared" ca="1" si="252"/>
        <v>0</v>
      </c>
    </row>
    <row r="729" spans="1:29" ht="14.1" hidden="1" customHeight="1" thickBot="1" x14ac:dyDescent="0.25">
      <c r="A729" s="3">
        <f t="shared" si="236"/>
        <v>2022</v>
      </c>
      <c r="B729" s="3" t="str">
        <f t="shared" si="253"/>
        <v>12 prosinec</v>
      </c>
      <c r="C729" s="4" t="str">
        <f t="shared" si="237"/>
        <v>prosinec</v>
      </c>
      <c r="D729" s="10">
        <f t="shared" ca="1" si="238"/>
        <v>0</v>
      </c>
      <c r="E729" s="10" t="str">
        <f t="shared" si="239"/>
        <v>sobota</v>
      </c>
      <c r="F729" s="42" t="str">
        <f ca="1">IF(COUNTIF(List1!$U$4:$AF$16,$G729),"Svátek",TEXT($G729,"dddd"))</f>
        <v>sobota</v>
      </c>
      <c r="G729" s="19">
        <v>44912</v>
      </c>
      <c r="H729" s="49"/>
      <c r="I729" s="50"/>
      <c r="J729" s="49"/>
      <c r="K729" s="50"/>
      <c r="L729" s="21">
        <f t="shared" si="240"/>
        <v>0</v>
      </c>
      <c r="M729" s="22">
        <f t="shared" si="234"/>
        <v>0</v>
      </c>
      <c r="N729" s="98"/>
      <c r="O729" s="101" t="str">
        <f t="shared" ca="1" si="235"/>
        <v/>
      </c>
      <c r="P729" s="41" t="str">
        <f t="shared" si="233"/>
        <v xml:space="preserve"> </v>
      </c>
      <c r="Q729" s="41" t="str">
        <f>IF(MONTH(G730)-MONTH(G729)&lt;&gt;0,SUBTOTAL(109,$P$14:$P$3665)," ")</f>
        <v xml:space="preserve"> </v>
      </c>
      <c r="R729" s="108">
        <f t="shared" ca="1" si="241"/>
        <v>0</v>
      </c>
      <c r="S729" s="25">
        <f t="shared" ca="1" si="242"/>
        <v>0</v>
      </c>
      <c r="T729" s="108">
        <f t="shared" ca="1" si="243"/>
        <v>0</v>
      </c>
      <c r="U729" s="163">
        <f t="shared" ca="1" si="244"/>
        <v>0</v>
      </c>
      <c r="V729" s="25">
        <f t="shared" ca="1" si="245"/>
        <v>0</v>
      </c>
      <c r="W729" s="25">
        <f t="shared" ca="1" si="246"/>
        <v>0</v>
      </c>
      <c r="X729" s="108">
        <f t="shared" ca="1" si="247"/>
        <v>0</v>
      </c>
      <c r="Y729" s="108">
        <f t="shared" ca="1" si="248"/>
        <v>0</v>
      </c>
      <c r="Z729" s="108">
        <f t="shared" ca="1" si="249"/>
        <v>0</v>
      </c>
      <c r="AA729" s="108">
        <f t="shared" ca="1" si="250"/>
        <v>0</v>
      </c>
      <c r="AB729" s="108">
        <f t="shared" ca="1" si="251"/>
        <v>0</v>
      </c>
      <c r="AC729" s="25">
        <f t="shared" ca="1" si="252"/>
        <v>0</v>
      </c>
    </row>
    <row r="730" spans="1:29" ht="14.1" hidden="1" customHeight="1" thickBot="1" x14ac:dyDescent="0.25">
      <c r="A730" s="3">
        <f t="shared" si="236"/>
        <v>2022</v>
      </c>
      <c r="B730" s="3" t="str">
        <f t="shared" si="253"/>
        <v>12 prosinec</v>
      </c>
      <c r="C730" s="4" t="str">
        <f t="shared" si="237"/>
        <v>prosinec</v>
      </c>
      <c r="D730" s="10">
        <f t="shared" ca="1" si="238"/>
        <v>0</v>
      </c>
      <c r="E730" s="10" t="str">
        <f t="shared" si="239"/>
        <v>neděle</v>
      </c>
      <c r="F730" s="42" t="str">
        <f ca="1">IF(COUNTIF(List1!$U$4:$AF$16,$G730),"Svátek",TEXT($G730,"dddd"))</f>
        <v>neděle</v>
      </c>
      <c r="G730" s="19">
        <v>44913</v>
      </c>
      <c r="H730" s="49"/>
      <c r="I730" s="50"/>
      <c r="J730" s="49"/>
      <c r="K730" s="50"/>
      <c r="L730" s="21">
        <f t="shared" si="240"/>
        <v>0</v>
      </c>
      <c r="M730" s="22">
        <f t="shared" si="234"/>
        <v>0</v>
      </c>
      <c r="N730" s="98"/>
      <c r="O730" s="101" t="str">
        <f t="shared" ca="1" si="235"/>
        <v/>
      </c>
      <c r="P730" s="41">
        <f t="shared" si="233"/>
        <v>0</v>
      </c>
      <c r="Q730" s="41" t="str">
        <f>IF(MONTH(G731)-MONTH(G730)&lt;&gt;0,SUBTOTAL(109,$P$14:$P$3665)," ")</f>
        <v xml:space="preserve"> </v>
      </c>
      <c r="R730" s="108">
        <f t="shared" ca="1" si="241"/>
        <v>0</v>
      </c>
      <c r="S730" s="25">
        <f t="shared" ca="1" si="242"/>
        <v>0</v>
      </c>
      <c r="T730" s="108">
        <f t="shared" ca="1" si="243"/>
        <v>0</v>
      </c>
      <c r="U730" s="163">
        <f t="shared" ca="1" si="244"/>
        <v>0</v>
      </c>
      <c r="V730" s="25">
        <f t="shared" ca="1" si="245"/>
        <v>0</v>
      </c>
      <c r="W730" s="25">
        <f t="shared" ca="1" si="246"/>
        <v>0</v>
      </c>
      <c r="X730" s="108">
        <f t="shared" ca="1" si="247"/>
        <v>0</v>
      </c>
      <c r="Y730" s="108">
        <f t="shared" ca="1" si="248"/>
        <v>0</v>
      </c>
      <c r="Z730" s="108">
        <f t="shared" ca="1" si="249"/>
        <v>0</v>
      </c>
      <c r="AA730" s="108">
        <f t="shared" ca="1" si="250"/>
        <v>0</v>
      </c>
      <c r="AB730" s="108">
        <f t="shared" ca="1" si="251"/>
        <v>0</v>
      </c>
      <c r="AC730" s="25">
        <f t="shared" ca="1" si="252"/>
        <v>0</v>
      </c>
    </row>
    <row r="731" spans="1:29" ht="14.1" hidden="1" customHeight="1" thickBot="1" x14ac:dyDescent="0.25">
      <c r="A731" s="3">
        <f t="shared" si="236"/>
        <v>2022</v>
      </c>
      <c r="B731" s="3" t="str">
        <f t="shared" si="253"/>
        <v>12 prosinec</v>
      </c>
      <c r="C731" s="4" t="str">
        <f t="shared" si="237"/>
        <v>prosinec</v>
      </c>
      <c r="D731" s="10">
        <f t="shared" ca="1" si="238"/>
        <v>0</v>
      </c>
      <c r="E731" s="10" t="str">
        <f t="shared" si="239"/>
        <v>pondělí</v>
      </c>
      <c r="F731" s="42" t="str">
        <f ca="1">IF(COUNTIF(List1!$U$4:$AF$16,$G731),"Svátek",TEXT($G731,"dddd"))</f>
        <v>pondělí</v>
      </c>
      <c r="G731" s="19">
        <v>44914</v>
      </c>
      <c r="H731" s="49"/>
      <c r="I731" s="50"/>
      <c r="J731" s="49"/>
      <c r="K731" s="50"/>
      <c r="L731" s="21">
        <f t="shared" si="240"/>
        <v>0</v>
      </c>
      <c r="M731" s="22">
        <f t="shared" si="234"/>
        <v>0</v>
      </c>
      <c r="N731" s="98"/>
      <c r="O731" s="101" t="str">
        <f t="shared" ca="1" si="235"/>
        <v/>
      </c>
      <c r="P731" s="41" t="str">
        <f t="shared" ref="P731:P794" si="254">IF(OR(TEXT($G731,"dddd")="neděle",TEXT($G822,"dddd")="Sunday"),IF(DAY(G731)&gt;=7,SUM(L725:L731),IF(DAY(G731)=6,SUM(L726:L731),IF(DAY(G731)=5,SUM(L727:L731),IF(DAY(G731)=4,SUM(L728:L731),IF(DAY(G731)=3,SUM(L729:L731),IF(DAY(G731)=2,SUM(L730:L731),IF(DAY(G731)=1,SUM(L731:L731)," "))))))),IF(MONTH(G732)-MONTH(G731)&lt;&gt;0,IF(TEXT($G731,"dddd")="sobota",SUM(L726:L731),IF(TEXT($G731,"dddd")="pátek",SUM(L727:L731),IF(TEXT($G731,"dddd")="čtvrtek",SUM(L728:L731),IF(TEXT($G731,"dddd")="středa",SUM(L729:L731),IF(TEXT($G731,"dddd")="úterý",SUM(L730:L731),IF(TEXT($G731,"dddd")="pondělí",SUM(L731)," "))))))," "))</f>
        <v xml:space="preserve"> </v>
      </c>
      <c r="Q731" s="41" t="str">
        <f>IF(MONTH(G732)-MONTH(G731)&lt;&gt;0,SUBTOTAL(109,$P$14:$P$3665)," ")</f>
        <v xml:space="preserve"> </v>
      </c>
      <c r="R731" s="108">
        <f t="shared" ca="1" si="241"/>
        <v>0</v>
      </c>
      <c r="S731" s="25">
        <f t="shared" ca="1" si="242"/>
        <v>0</v>
      </c>
      <c r="T731" s="108">
        <f t="shared" ca="1" si="243"/>
        <v>0</v>
      </c>
      <c r="U731" s="163">
        <f t="shared" ca="1" si="244"/>
        <v>0</v>
      </c>
      <c r="V731" s="25">
        <f t="shared" ca="1" si="245"/>
        <v>0</v>
      </c>
      <c r="W731" s="25">
        <f t="shared" ca="1" si="246"/>
        <v>0</v>
      </c>
      <c r="X731" s="108">
        <f t="shared" ca="1" si="247"/>
        <v>0</v>
      </c>
      <c r="Y731" s="108">
        <f t="shared" ca="1" si="248"/>
        <v>0</v>
      </c>
      <c r="Z731" s="108">
        <f t="shared" ca="1" si="249"/>
        <v>0</v>
      </c>
      <c r="AA731" s="108">
        <f t="shared" ca="1" si="250"/>
        <v>0</v>
      </c>
      <c r="AB731" s="108">
        <f t="shared" ca="1" si="251"/>
        <v>0</v>
      </c>
      <c r="AC731" s="25">
        <f t="shared" ca="1" si="252"/>
        <v>0</v>
      </c>
    </row>
    <row r="732" spans="1:29" ht="14.1" hidden="1" customHeight="1" thickBot="1" x14ac:dyDescent="0.25">
      <c r="A732" s="3">
        <f t="shared" si="236"/>
        <v>2022</v>
      </c>
      <c r="B732" s="3" t="str">
        <f t="shared" si="253"/>
        <v>12 prosinec</v>
      </c>
      <c r="C732" s="4" t="str">
        <f t="shared" si="237"/>
        <v>prosinec</v>
      </c>
      <c r="D732" s="10">
        <f t="shared" ca="1" si="238"/>
        <v>0</v>
      </c>
      <c r="E732" s="10" t="str">
        <f t="shared" si="239"/>
        <v>úterý</v>
      </c>
      <c r="F732" s="42" t="str">
        <f ca="1">IF(COUNTIF(List1!$U$4:$AF$16,$G732),"Svátek",TEXT($G732,"dddd"))</f>
        <v>úterý</v>
      </c>
      <c r="G732" s="19">
        <v>44915</v>
      </c>
      <c r="H732" s="49"/>
      <c r="I732" s="50"/>
      <c r="J732" s="49"/>
      <c r="K732" s="50"/>
      <c r="L732" s="21">
        <f t="shared" si="240"/>
        <v>0</v>
      </c>
      <c r="M732" s="22">
        <f t="shared" si="234"/>
        <v>0</v>
      </c>
      <c r="N732" s="98"/>
      <c r="O732" s="101" t="str">
        <f t="shared" ca="1" si="235"/>
        <v/>
      </c>
      <c r="P732" s="41" t="str">
        <f t="shared" si="254"/>
        <v xml:space="preserve"> </v>
      </c>
      <c r="Q732" s="41" t="str">
        <f>IF(MONTH(G733)-MONTH(G732)&lt;&gt;0,SUBTOTAL(109,$P$14:$P$3665)," ")</f>
        <v xml:space="preserve"> </v>
      </c>
      <c r="R732" s="108">
        <f t="shared" ca="1" si="241"/>
        <v>0</v>
      </c>
      <c r="S732" s="25">
        <f t="shared" ca="1" si="242"/>
        <v>0</v>
      </c>
      <c r="T732" s="108">
        <f t="shared" ca="1" si="243"/>
        <v>0</v>
      </c>
      <c r="U732" s="163">
        <f t="shared" ca="1" si="244"/>
        <v>0</v>
      </c>
      <c r="V732" s="25">
        <f t="shared" ca="1" si="245"/>
        <v>0</v>
      </c>
      <c r="W732" s="25">
        <f t="shared" ca="1" si="246"/>
        <v>0</v>
      </c>
      <c r="X732" s="108">
        <f t="shared" ca="1" si="247"/>
        <v>0</v>
      </c>
      <c r="Y732" s="108">
        <f t="shared" ca="1" si="248"/>
        <v>0</v>
      </c>
      <c r="Z732" s="108">
        <f t="shared" ca="1" si="249"/>
        <v>0</v>
      </c>
      <c r="AA732" s="108">
        <f t="shared" ca="1" si="250"/>
        <v>0</v>
      </c>
      <c r="AB732" s="108">
        <f t="shared" ca="1" si="251"/>
        <v>0</v>
      </c>
      <c r="AC732" s="25">
        <f t="shared" ca="1" si="252"/>
        <v>0</v>
      </c>
    </row>
    <row r="733" spans="1:29" ht="14.1" hidden="1" customHeight="1" thickBot="1" x14ac:dyDescent="0.25">
      <c r="A733" s="3">
        <f t="shared" si="236"/>
        <v>2022</v>
      </c>
      <c r="B733" s="3" t="str">
        <f t="shared" si="253"/>
        <v>12 prosinec</v>
      </c>
      <c r="C733" s="4" t="str">
        <f t="shared" si="237"/>
        <v>prosinec</v>
      </c>
      <c r="D733" s="10">
        <f t="shared" ca="1" si="238"/>
        <v>0</v>
      </c>
      <c r="E733" s="10" t="str">
        <f t="shared" si="239"/>
        <v>středa</v>
      </c>
      <c r="F733" s="42" t="str">
        <f ca="1">IF(COUNTIF(List1!$U$4:$AF$16,$G733),"Svátek",TEXT($G733,"dddd"))</f>
        <v>středa</v>
      </c>
      <c r="G733" s="19">
        <v>44916</v>
      </c>
      <c r="H733" s="49"/>
      <c r="I733" s="50"/>
      <c r="J733" s="49"/>
      <c r="K733" s="50"/>
      <c r="L733" s="21">
        <f t="shared" si="240"/>
        <v>0</v>
      </c>
      <c r="M733" s="22">
        <f t="shared" si="234"/>
        <v>0</v>
      </c>
      <c r="N733" s="98"/>
      <c r="O733" s="101" t="str">
        <f t="shared" ca="1" si="235"/>
        <v/>
      </c>
      <c r="P733" s="41" t="str">
        <f t="shared" si="254"/>
        <v xml:space="preserve"> </v>
      </c>
      <c r="Q733" s="41" t="str">
        <f>IF(MONTH(G734)-MONTH(G733)&lt;&gt;0,SUBTOTAL(109,$P$14:$P$3665)," ")</f>
        <v xml:space="preserve"> </v>
      </c>
      <c r="R733" s="108">
        <f t="shared" ca="1" si="241"/>
        <v>0</v>
      </c>
      <c r="S733" s="25">
        <f t="shared" ca="1" si="242"/>
        <v>0</v>
      </c>
      <c r="T733" s="108">
        <f t="shared" ca="1" si="243"/>
        <v>0</v>
      </c>
      <c r="U733" s="163">
        <f t="shared" ca="1" si="244"/>
        <v>0</v>
      </c>
      <c r="V733" s="25">
        <f t="shared" ca="1" si="245"/>
        <v>0</v>
      </c>
      <c r="W733" s="25">
        <f t="shared" ca="1" si="246"/>
        <v>0</v>
      </c>
      <c r="X733" s="108">
        <f t="shared" ca="1" si="247"/>
        <v>0</v>
      </c>
      <c r="Y733" s="108">
        <f t="shared" ca="1" si="248"/>
        <v>0</v>
      </c>
      <c r="Z733" s="108">
        <f t="shared" ca="1" si="249"/>
        <v>0</v>
      </c>
      <c r="AA733" s="108">
        <f t="shared" ca="1" si="250"/>
        <v>0</v>
      </c>
      <c r="AB733" s="108">
        <f t="shared" ca="1" si="251"/>
        <v>0</v>
      </c>
      <c r="AC733" s="25">
        <f t="shared" ca="1" si="252"/>
        <v>0</v>
      </c>
    </row>
    <row r="734" spans="1:29" ht="14.1" hidden="1" customHeight="1" thickBot="1" x14ac:dyDescent="0.25">
      <c r="A734" s="3">
        <f t="shared" si="236"/>
        <v>2022</v>
      </c>
      <c r="B734" s="3" t="str">
        <f t="shared" si="253"/>
        <v>12 prosinec</v>
      </c>
      <c r="C734" s="4" t="str">
        <f t="shared" si="237"/>
        <v>prosinec</v>
      </c>
      <c r="D734" s="10">
        <f t="shared" ca="1" si="238"/>
        <v>0</v>
      </c>
      <c r="E734" s="10" t="str">
        <f t="shared" si="239"/>
        <v>čtvrtek</v>
      </c>
      <c r="F734" s="42" t="str">
        <f ca="1">IF(COUNTIF(List1!$U$4:$AF$16,$G734),"Svátek",TEXT($G734,"dddd"))</f>
        <v>čtvrtek</v>
      </c>
      <c r="G734" s="19">
        <v>44917</v>
      </c>
      <c r="H734" s="49"/>
      <c r="I734" s="50"/>
      <c r="J734" s="49"/>
      <c r="K734" s="50"/>
      <c r="L734" s="21">
        <f t="shared" si="240"/>
        <v>0</v>
      </c>
      <c r="M734" s="22">
        <f t="shared" si="234"/>
        <v>0</v>
      </c>
      <c r="N734" s="98"/>
      <c r="O734" s="101" t="str">
        <f t="shared" ca="1" si="235"/>
        <v/>
      </c>
      <c r="P734" s="41" t="str">
        <f t="shared" si="254"/>
        <v xml:space="preserve"> </v>
      </c>
      <c r="Q734" s="41" t="str">
        <f>IF(MONTH(G735)-MONTH(G734)&lt;&gt;0,SUBTOTAL(109,$P$14:$P$3665)," ")</f>
        <v xml:space="preserve"> </v>
      </c>
      <c r="R734" s="108">
        <f t="shared" ca="1" si="241"/>
        <v>0</v>
      </c>
      <c r="S734" s="25">
        <f t="shared" ca="1" si="242"/>
        <v>0</v>
      </c>
      <c r="T734" s="108">
        <f t="shared" ca="1" si="243"/>
        <v>0</v>
      </c>
      <c r="U734" s="163">
        <f t="shared" ca="1" si="244"/>
        <v>0</v>
      </c>
      <c r="V734" s="25">
        <f t="shared" ca="1" si="245"/>
        <v>0</v>
      </c>
      <c r="W734" s="25">
        <f t="shared" ca="1" si="246"/>
        <v>0</v>
      </c>
      <c r="X734" s="108">
        <f t="shared" ca="1" si="247"/>
        <v>0</v>
      </c>
      <c r="Y734" s="108">
        <f t="shared" ca="1" si="248"/>
        <v>0</v>
      </c>
      <c r="Z734" s="108">
        <f t="shared" ca="1" si="249"/>
        <v>0</v>
      </c>
      <c r="AA734" s="108">
        <f t="shared" ca="1" si="250"/>
        <v>0</v>
      </c>
      <c r="AB734" s="108">
        <f t="shared" ca="1" si="251"/>
        <v>0</v>
      </c>
      <c r="AC734" s="25">
        <f t="shared" ca="1" si="252"/>
        <v>0</v>
      </c>
    </row>
    <row r="735" spans="1:29" ht="14.1" hidden="1" customHeight="1" thickBot="1" x14ac:dyDescent="0.25">
      <c r="A735" s="3">
        <f t="shared" si="236"/>
        <v>2022</v>
      </c>
      <c r="B735" s="3" t="str">
        <f t="shared" si="253"/>
        <v>12 prosinec</v>
      </c>
      <c r="C735" s="4" t="str">
        <f t="shared" si="237"/>
        <v>prosinec</v>
      </c>
      <c r="D735" s="10">
        <f t="shared" ca="1" si="238"/>
        <v>0</v>
      </c>
      <c r="E735" s="10" t="str">
        <f t="shared" si="239"/>
        <v>pátek</v>
      </c>
      <c r="F735" s="42" t="str">
        <f ca="1">IF(COUNTIF(List1!$U$4:$AF$16,$G735),"Svátek",TEXT($G735,"dddd"))</f>
        <v>pátek</v>
      </c>
      <c r="G735" s="19">
        <v>44918</v>
      </c>
      <c r="H735" s="49"/>
      <c r="I735" s="50"/>
      <c r="J735" s="49"/>
      <c r="K735" s="50"/>
      <c r="L735" s="21">
        <f t="shared" si="240"/>
        <v>0</v>
      </c>
      <c r="M735" s="22">
        <f t="shared" si="234"/>
        <v>0</v>
      </c>
      <c r="N735" s="98"/>
      <c r="O735" s="101" t="str">
        <f t="shared" ca="1" si="235"/>
        <v/>
      </c>
      <c r="P735" s="41" t="str">
        <f t="shared" si="254"/>
        <v xml:space="preserve"> </v>
      </c>
      <c r="Q735" s="41" t="str">
        <f>IF(MONTH(G736)-MONTH(G735)&lt;&gt;0,SUBTOTAL(109,$P$14:$P$3665)," ")</f>
        <v xml:space="preserve"> </v>
      </c>
      <c r="R735" s="108">
        <f t="shared" ca="1" si="241"/>
        <v>0</v>
      </c>
      <c r="S735" s="25">
        <f t="shared" ca="1" si="242"/>
        <v>0</v>
      </c>
      <c r="T735" s="108">
        <f t="shared" ca="1" si="243"/>
        <v>0</v>
      </c>
      <c r="U735" s="163">
        <f t="shared" ca="1" si="244"/>
        <v>0</v>
      </c>
      <c r="V735" s="25">
        <f t="shared" ca="1" si="245"/>
        <v>0</v>
      </c>
      <c r="W735" s="25">
        <f t="shared" ca="1" si="246"/>
        <v>0</v>
      </c>
      <c r="X735" s="108">
        <f t="shared" ca="1" si="247"/>
        <v>0</v>
      </c>
      <c r="Y735" s="108">
        <f t="shared" ca="1" si="248"/>
        <v>0</v>
      </c>
      <c r="Z735" s="108">
        <f t="shared" ca="1" si="249"/>
        <v>0</v>
      </c>
      <c r="AA735" s="108">
        <f t="shared" ca="1" si="250"/>
        <v>0</v>
      </c>
      <c r="AB735" s="108">
        <f t="shared" ca="1" si="251"/>
        <v>0</v>
      </c>
      <c r="AC735" s="25">
        <f t="shared" ca="1" si="252"/>
        <v>0</v>
      </c>
    </row>
    <row r="736" spans="1:29" ht="14.1" hidden="1" customHeight="1" thickBot="1" x14ac:dyDescent="0.25">
      <c r="A736" s="3">
        <f t="shared" si="236"/>
        <v>2022</v>
      </c>
      <c r="B736" s="3" t="str">
        <f t="shared" si="253"/>
        <v>12 prosinec</v>
      </c>
      <c r="C736" s="4" t="str">
        <f t="shared" si="237"/>
        <v>prosinec</v>
      </c>
      <c r="D736" s="10">
        <f t="shared" ca="1" si="238"/>
        <v>1</v>
      </c>
      <c r="E736" s="10" t="str">
        <f t="shared" si="239"/>
        <v>sobota</v>
      </c>
      <c r="F736" s="42" t="str">
        <f ca="1">IF(COUNTIF(List1!$U$4:$AF$16,$G736),"Svátek",TEXT($G736,"dddd"))</f>
        <v>Svátek</v>
      </c>
      <c r="G736" s="19">
        <v>44919</v>
      </c>
      <c r="H736" s="49"/>
      <c r="I736" s="50"/>
      <c r="J736" s="49"/>
      <c r="K736" s="50"/>
      <c r="L736" s="21">
        <f t="shared" si="240"/>
        <v>0</v>
      </c>
      <c r="M736" s="22">
        <f t="shared" si="234"/>
        <v>0</v>
      </c>
      <c r="N736" s="98"/>
      <c r="O736" s="101" t="str">
        <f t="shared" ca="1" si="235"/>
        <v>Svátek</v>
      </c>
      <c r="P736" s="41" t="str">
        <f t="shared" si="254"/>
        <v xml:space="preserve"> </v>
      </c>
      <c r="Q736" s="41" t="str">
        <f>IF(MONTH(G737)-MONTH(G736)&lt;&gt;0,SUBTOTAL(109,$P$14:$P$3665)," ")</f>
        <v xml:space="preserve"> </v>
      </c>
      <c r="R736" s="108">
        <f t="shared" ca="1" si="241"/>
        <v>0</v>
      </c>
      <c r="S736" s="25">
        <f t="shared" ca="1" si="242"/>
        <v>0</v>
      </c>
      <c r="T736" s="108">
        <f t="shared" ca="1" si="243"/>
        <v>0</v>
      </c>
      <c r="U736" s="163">
        <f t="shared" ca="1" si="244"/>
        <v>0</v>
      </c>
      <c r="V736" s="25">
        <f t="shared" ca="1" si="245"/>
        <v>0</v>
      </c>
      <c r="W736" s="25">
        <f t="shared" ca="1" si="246"/>
        <v>0</v>
      </c>
      <c r="X736" s="108">
        <f t="shared" ca="1" si="247"/>
        <v>0</v>
      </c>
      <c r="Y736" s="108">
        <f t="shared" ca="1" si="248"/>
        <v>0</v>
      </c>
      <c r="Z736" s="108">
        <f t="shared" ca="1" si="249"/>
        <v>0</v>
      </c>
      <c r="AA736" s="108">
        <f t="shared" ca="1" si="250"/>
        <v>0</v>
      </c>
      <c r="AB736" s="108">
        <f t="shared" ca="1" si="251"/>
        <v>0</v>
      </c>
      <c r="AC736" s="25">
        <f t="shared" ca="1" si="252"/>
        <v>0</v>
      </c>
    </row>
    <row r="737" spans="1:29" ht="14.1" hidden="1" customHeight="1" thickBot="1" x14ac:dyDescent="0.25">
      <c r="A737" s="3">
        <f t="shared" si="236"/>
        <v>2022</v>
      </c>
      <c r="B737" s="3" t="str">
        <f t="shared" si="253"/>
        <v>12 prosinec</v>
      </c>
      <c r="C737" s="4" t="str">
        <f t="shared" si="237"/>
        <v>prosinec</v>
      </c>
      <c r="D737" s="10">
        <f t="shared" ca="1" si="238"/>
        <v>1</v>
      </c>
      <c r="E737" s="10" t="str">
        <f t="shared" si="239"/>
        <v>neděle</v>
      </c>
      <c r="F737" s="42" t="str">
        <f ca="1">IF(COUNTIF(List1!$U$4:$AF$16,$G737),"Svátek",TEXT($G737,"dddd"))</f>
        <v>Svátek</v>
      </c>
      <c r="G737" s="19">
        <v>44920</v>
      </c>
      <c r="H737" s="49"/>
      <c r="I737" s="50"/>
      <c r="J737" s="49"/>
      <c r="K737" s="50"/>
      <c r="L737" s="21">
        <f t="shared" si="240"/>
        <v>0</v>
      </c>
      <c r="M737" s="22">
        <f t="shared" si="234"/>
        <v>0</v>
      </c>
      <c r="N737" s="98"/>
      <c r="O737" s="101" t="str">
        <f t="shared" ca="1" si="235"/>
        <v>Svátek</v>
      </c>
      <c r="P737" s="41">
        <f t="shared" si="254"/>
        <v>0</v>
      </c>
      <c r="Q737" s="41" t="str">
        <f>IF(MONTH(G738)-MONTH(G737)&lt;&gt;0,SUBTOTAL(109,$P$14:$P$3665)," ")</f>
        <v xml:space="preserve"> </v>
      </c>
      <c r="R737" s="108">
        <f t="shared" ca="1" si="241"/>
        <v>0</v>
      </c>
      <c r="S737" s="25">
        <f t="shared" ca="1" si="242"/>
        <v>0</v>
      </c>
      <c r="T737" s="108">
        <f t="shared" ca="1" si="243"/>
        <v>0</v>
      </c>
      <c r="U737" s="163">
        <f t="shared" ca="1" si="244"/>
        <v>0</v>
      </c>
      <c r="V737" s="25">
        <f t="shared" ca="1" si="245"/>
        <v>0</v>
      </c>
      <c r="W737" s="25">
        <f t="shared" ca="1" si="246"/>
        <v>0</v>
      </c>
      <c r="X737" s="108">
        <f t="shared" ca="1" si="247"/>
        <v>0</v>
      </c>
      <c r="Y737" s="108">
        <f t="shared" ca="1" si="248"/>
        <v>0</v>
      </c>
      <c r="Z737" s="108">
        <f t="shared" ca="1" si="249"/>
        <v>0</v>
      </c>
      <c r="AA737" s="108">
        <f t="shared" ca="1" si="250"/>
        <v>0</v>
      </c>
      <c r="AB737" s="108">
        <f t="shared" ca="1" si="251"/>
        <v>0</v>
      </c>
      <c r="AC737" s="25">
        <f t="shared" ca="1" si="252"/>
        <v>0</v>
      </c>
    </row>
    <row r="738" spans="1:29" ht="14.1" hidden="1" customHeight="1" thickBot="1" x14ac:dyDescent="0.25">
      <c r="A738" s="3">
        <f t="shared" si="236"/>
        <v>2022</v>
      </c>
      <c r="B738" s="3" t="str">
        <f t="shared" si="253"/>
        <v>12 prosinec</v>
      </c>
      <c r="C738" s="4" t="str">
        <f t="shared" si="237"/>
        <v>prosinec</v>
      </c>
      <c r="D738" s="10">
        <f t="shared" ca="1" si="238"/>
        <v>1</v>
      </c>
      <c r="E738" s="10" t="str">
        <f t="shared" si="239"/>
        <v>pondělí</v>
      </c>
      <c r="F738" s="42" t="str">
        <f ca="1">IF(COUNTIF(List1!$U$4:$AF$16,$G738),"Svátek",TEXT($G738,"dddd"))</f>
        <v>Svátek</v>
      </c>
      <c r="G738" s="19">
        <v>44921</v>
      </c>
      <c r="H738" s="49"/>
      <c r="I738" s="50"/>
      <c r="J738" s="49"/>
      <c r="K738" s="50"/>
      <c r="L738" s="21">
        <f t="shared" si="240"/>
        <v>0</v>
      </c>
      <c r="M738" s="22">
        <f t="shared" si="234"/>
        <v>0</v>
      </c>
      <c r="N738" s="98"/>
      <c r="O738" s="101" t="str">
        <f t="shared" ca="1" si="235"/>
        <v>Svátek</v>
      </c>
      <c r="P738" s="41" t="str">
        <f t="shared" si="254"/>
        <v xml:space="preserve"> </v>
      </c>
      <c r="Q738" s="41" t="str">
        <f>IF(MONTH(G739)-MONTH(G738)&lt;&gt;0,SUBTOTAL(109,$P$14:$P$3665)," ")</f>
        <v xml:space="preserve"> </v>
      </c>
      <c r="R738" s="108">
        <f t="shared" ca="1" si="241"/>
        <v>0</v>
      </c>
      <c r="S738" s="25">
        <f t="shared" ca="1" si="242"/>
        <v>1</v>
      </c>
      <c r="T738" s="108">
        <f t="shared" ca="1" si="243"/>
        <v>0</v>
      </c>
      <c r="U738" s="163">
        <f t="shared" ca="1" si="244"/>
        <v>0</v>
      </c>
      <c r="V738" s="25">
        <f t="shared" ca="1" si="245"/>
        <v>0</v>
      </c>
      <c r="W738" s="25">
        <f t="shared" ca="1" si="246"/>
        <v>0</v>
      </c>
      <c r="X738" s="108">
        <f t="shared" ca="1" si="247"/>
        <v>0</v>
      </c>
      <c r="Y738" s="108">
        <f t="shared" ca="1" si="248"/>
        <v>0</v>
      </c>
      <c r="Z738" s="108">
        <f t="shared" ca="1" si="249"/>
        <v>0</v>
      </c>
      <c r="AA738" s="108">
        <f t="shared" ca="1" si="250"/>
        <v>0</v>
      </c>
      <c r="AB738" s="108">
        <f t="shared" ca="1" si="251"/>
        <v>0</v>
      </c>
      <c r="AC738" s="25">
        <f t="shared" ca="1" si="252"/>
        <v>1</v>
      </c>
    </row>
    <row r="739" spans="1:29" ht="14.1" hidden="1" customHeight="1" thickBot="1" x14ac:dyDescent="0.25">
      <c r="A739" s="3">
        <f t="shared" si="236"/>
        <v>2022</v>
      </c>
      <c r="B739" s="3" t="str">
        <f t="shared" si="253"/>
        <v>12 prosinec</v>
      </c>
      <c r="C739" s="4" t="str">
        <f t="shared" si="237"/>
        <v>prosinec</v>
      </c>
      <c r="D739" s="10">
        <f t="shared" ca="1" si="238"/>
        <v>0</v>
      </c>
      <c r="E739" s="10" t="str">
        <f t="shared" si="239"/>
        <v>úterý</v>
      </c>
      <c r="F739" s="42" t="str">
        <f ca="1">IF(COUNTIF(List1!$U$4:$AF$16,$G739),"Svátek",TEXT($G739,"dddd"))</f>
        <v>úterý</v>
      </c>
      <c r="G739" s="19">
        <v>44922</v>
      </c>
      <c r="H739" s="49"/>
      <c r="I739" s="50"/>
      <c r="J739" s="49"/>
      <c r="K739" s="50"/>
      <c r="L739" s="21">
        <f t="shared" si="240"/>
        <v>0</v>
      </c>
      <c r="M739" s="22">
        <f t="shared" si="234"/>
        <v>0</v>
      </c>
      <c r="N739" s="98"/>
      <c r="O739" s="101" t="str">
        <f t="shared" ca="1" si="235"/>
        <v/>
      </c>
      <c r="P739" s="41" t="str">
        <f t="shared" si="254"/>
        <v xml:space="preserve"> </v>
      </c>
      <c r="Q739" s="41" t="str">
        <f>IF(MONTH(G740)-MONTH(G739)&lt;&gt;0,SUBTOTAL(109,$P$14:$P$3665)," ")</f>
        <v xml:space="preserve"> </v>
      </c>
      <c r="R739" s="108">
        <f t="shared" ca="1" si="241"/>
        <v>0</v>
      </c>
      <c r="S739" s="25">
        <f t="shared" ca="1" si="242"/>
        <v>0</v>
      </c>
      <c r="T739" s="108">
        <f t="shared" ca="1" si="243"/>
        <v>0</v>
      </c>
      <c r="U739" s="163">
        <f t="shared" ca="1" si="244"/>
        <v>0</v>
      </c>
      <c r="V739" s="25">
        <f t="shared" ca="1" si="245"/>
        <v>0</v>
      </c>
      <c r="W739" s="25">
        <f t="shared" ca="1" si="246"/>
        <v>0</v>
      </c>
      <c r="X739" s="108">
        <f t="shared" ca="1" si="247"/>
        <v>0</v>
      </c>
      <c r="Y739" s="108">
        <f t="shared" ca="1" si="248"/>
        <v>0</v>
      </c>
      <c r="Z739" s="108">
        <f t="shared" ca="1" si="249"/>
        <v>0</v>
      </c>
      <c r="AA739" s="108">
        <f t="shared" ca="1" si="250"/>
        <v>0</v>
      </c>
      <c r="AB739" s="108">
        <f t="shared" ca="1" si="251"/>
        <v>0</v>
      </c>
      <c r="AC739" s="25">
        <f t="shared" ca="1" si="252"/>
        <v>0</v>
      </c>
    </row>
    <row r="740" spans="1:29" ht="14.1" hidden="1" customHeight="1" thickBot="1" x14ac:dyDescent="0.25">
      <c r="A740" s="3">
        <f t="shared" si="236"/>
        <v>2022</v>
      </c>
      <c r="B740" s="3" t="str">
        <f t="shared" si="253"/>
        <v>12 prosinec</v>
      </c>
      <c r="C740" s="4" t="str">
        <f t="shared" si="237"/>
        <v>prosinec</v>
      </c>
      <c r="D740" s="10">
        <f t="shared" ca="1" si="238"/>
        <v>0</v>
      </c>
      <c r="E740" s="10" t="str">
        <f t="shared" si="239"/>
        <v>středa</v>
      </c>
      <c r="F740" s="42" t="str">
        <f ca="1">IF(COUNTIF(List1!$U$4:$AF$16,$G740),"Svátek",TEXT($G740,"dddd"))</f>
        <v>středa</v>
      </c>
      <c r="G740" s="19">
        <v>44923</v>
      </c>
      <c r="H740" s="49"/>
      <c r="I740" s="50"/>
      <c r="J740" s="49"/>
      <c r="K740" s="50"/>
      <c r="L740" s="21">
        <f t="shared" si="240"/>
        <v>0</v>
      </c>
      <c r="M740" s="22">
        <f t="shared" si="234"/>
        <v>0</v>
      </c>
      <c r="N740" s="98"/>
      <c r="O740" s="101" t="str">
        <f t="shared" ca="1" si="235"/>
        <v/>
      </c>
      <c r="P740" s="41" t="str">
        <f t="shared" si="254"/>
        <v xml:space="preserve"> </v>
      </c>
      <c r="Q740" s="41" t="str">
        <f>IF(MONTH(G741)-MONTH(G740)&lt;&gt;0,SUBTOTAL(109,$P$14:$P$3665)," ")</f>
        <v xml:space="preserve"> </v>
      </c>
      <c r="R740" s="108">
        <f t="shared" ca="1" si="241"/>
        <v>0</v>
      </c>
      <c r="S740" s="25">
        <f t="shared" ca="1" si="242"/>
        <v>0</v>
      </c>
      <c r="T740" s="108">
        <f t="shared" ca="1" si="243"/>
        <v>0</v>
      </c>
      <c r="U740" s="163">
        <f t="shared" ca="1" si="244"/>
        <v>0</v>
      </c>
      <c r="V740" s="25">
        <f t="shared" ca="1" si="245"/>
        <v>0</v>
      </c>
      <c r="W740" s="25">
        <f t="shared" ca="1" si="246"/>
        <v>0</v>
      </c>
      <c r="X740" s="108">
        <f t="shared" ca="1" si="247"/>
        <v>0</v>
      </c>
      <c r="Y740" s="108">
        <f t="shared" ca="1" si="248"/>
        <v>0</v>
      </c>
      <c r="Z740" s="108">
        <f t="shared" ca="1" si="249"/>
        <v>0</v>
      </c>
      <c r="AA740" s="108">
        <f t="shared" ca="1" si="250"/>
        <v>0</v>
      </c>
      <c r="AB740" s="108">
        <f t="shared" ca="1" si="251"/>
        <v>0</v>
      </c>
      <c r="AC740" s="25">
        <f t="shared" ca="1" si="252"/>
        <v>0</v>
      </c>
    </row>
    <row r="741" spans="1:29" ht="14.1" hidden="1" customHeight="1" thickBot="1" x14ac:dyDescent="0.25">
      <c r="A741" s="3">
        <f t="shared" si="236"/>
        <v>2022</v>
      </c>
      <c r="B741" s="3" t="str">
        <f t="shared" si="253"/>
        <v>12 prosinec</v>
      </c>
      <c r="C741" s="4" t="str">
        <f t="shared" si="237"/>
        <v>prosinec</v>
      </c>
      <c r="D741" s="10">
        <f t="shared" ca="1" si="238"/>
        <v>0</v>
      </c>
      <c r="E741" s="10" t="str">
        <f t="shared" si="239"/>
        <v>čtvrtek</v>
      </c>
      <c r="F741" s="42" t="str">
        <f ca="1">IF(COUNTIF(List1!$U$4:$AF$16,$G741),"Svátek",TEXT($G741,"dddd"))</f>
        <v>čtvrtek</v>
      </c>
      <c r="G741" s="19">
        <v>44924</v>
      </c>
      <c r="H741" s="49"/>
      <c r="I741" s="50"/>
      <c r="J741" s="49"/>
      <c r="K741" s="50"/>
      <c r="L741" s="21">
        <f t="shared" si="240"/>
        <v>0</v>
      </c>
      <c r="M741" s="22">
        <f t="shared" si="234"/>
        <v>0</v>
      </c>
      <c r="N741" s="98"/>
      <c r="O741" s="101" t="str">
        <f t="shared" ca="1" si="235"/>
        <v/>
      </c>
      <c r="P741" s="41" t="str">
        <f t="shared" si="254"/>
        <v xml:space="preserve"> </v>
      </c>
      <c r="Q741" s="41" t="str">
        <f>IF(MONTH(G742)-MONTH(G741)&lt;&gt;0,SUBTOTAL(109,$P$14:$P$3665)," ")</f>
        <v xml:space="preserve"> </v>
      </c>
      <c r="R741" s="108">
        <f t="shared" ca="1" si="241"/>
        <v>0</v>
      </c>
      <c r="S741" s="25">
        <f t="shared" ca="1" si="242"/>
        <v>0</v>
      </c>
      <c r="T741" s="108">
        <f t="shared" ca="1" si="243"/>
        <v>0</v>
      </c>
      <c r="U741" s="163">
        <f t="shared" ca="1" si="244"/>
        <v>0</v>
      </c>
      <c r="V741" s="25">
        <f t="shared" ca="1" si="245"/>
        <v>0</v>
      </c>
      <c r="W741" s="25">
        <f t="shared" ca="1" si="246"/>
        <v>0</v>
      </c>
      <c r="X741" s="108">
        <f t="shared" ca="1" si="247"/>
        <v>0</v>
      </c>
      <c r="Y741" s="108">
        <f t="shared" ca="1" si="248"/>
        <v>0</v>
      </c>
      <c r="Z741" s="108">
        <f t="shared" ca="1" si="249"/>
        <v>0</v>
      </c>
      <c r="AA741" s="108">
        <f t="shared" ca="1" si="250"/>
        <v>0</v>
      </c>
      <c r="AB741" s="108">
        <f t="shared" ca="1" si="251"/>
        <v>0</v>
      </c>
      <c r="AC741" s="25">
        <f t="shared" ca="1" si="252"/>
        <v>0</v>
      </c>
    </row>
    <row r="742" spans="1:29" ht="14.1" hidden="1" customHeight="1" thickBot="1" x14ac:dyDescent="0.25">
      <c r="A742" s="3">
        <f t="shared" si="236"/>
        <v>2022</v>
      </c>
      <c r="B742" s="3" t="str">
        <f t="shared" si="253"/>
        <v>12 prosinec</v>
      </c>
      <c r="C742" s="4" t="str">
        <f t="shared" si="237"/>
        <v>prosinec</v>
      </c>
      <c r="D742" s="10">
        <f t="shared" ca="1" si="238"/>
        <v>0</v>
      </c>
      <c r="E742" s="10" t="str">
        <f t="shared" si="239"/>
        <v>pátek</v>
      </c>
      <c r="F742" s="42" t="str">
        <f ca="1">IF(COUNTIF(List1!$U$4:$AF$16,$G742),"Svátek",TEXT($G742,"dddd"))</f>
        <v>pátek</v>
      </c>
      <c r="G742" s="19">
        <v>44925</v>
      </c>
      <c r="H742" s="49"/>
      <c r="I742" s="50"/>
      <c r="J742" s="49"/>
      <c r="K742" s="50"/>
      <c r="L742" s="21">
        <f t="shared" si="240"/>
        <v>0</v>
      </c>
      <c r="M742" s="22">
        <f t="shared" ref="M742:M805" si="255">(I742-H742)-(K742-J742)</f>
        <v>0</v>
      </c>
      <c r="N742" s="98"/>
      <c r="O742" s="101" t="str">
        <f t="shared" ref="O742:O805" ca="1" si="256">IF(F742="Svátek","Svátek","")</f>
        <v/>
      </c>
      <c r="P742" s="41" t="str">
        <f t="shared" si="254"/>
        <v xml:space="preserve"> </v>
      </c>
      <c r="Q742" s="41" t="str">
        <f>IF(MONTH(G743)-MONTH(G742)&lt;&gt;0,SUBTOTAL(109,$P$14:$P$3665)," ")</f>
        <v xml:space="preserve"> </v>
      </c>
      <c r="R742" s="108">
        <f t="shared" ca="1" si="241"/>
        <v>0</v>
      </c>
      <c r="S742" s="25">
        <f t="shared" ca="1" si="242"/>
        <v>0</v>
      </c>
      <c r="T742" s="108">
        <f t="shared" ca="1" si="243"/>
        <v>0</v>
      </c>
      <c r="U742" s="163">
        <f t="shared" ca="1" si="244"/>
        <v>0</v>
      </c>
      <c r="V742" s="25">
        <f t="shared" ca="1" si="245"/>
        <v>0</v>
      </c>
      <c r="W742" s="25">
        <f t="shared" ca="1" si="246"/>
        <v>0</v>
      </c>
      <c r="X742" s="108">
        <f t="shared" ca="1" si="247"/>
        <v>0</v>
      </c>
      <c r="Y742" s="108">
        <f t="shared" ca="1" si="248"/>
        <v>0</v>
      </c>
      <c r="Z742" s="108">
        <f t="shared" ca="1" si="249"/>
        <v>0</v>
      </c>
      <c r="AA742" s="108">
        <f t="shared" ca="1" si="250"/>
        <v>0</v>
      </c>
      <c r="AB742" s="108">
        <f t="shared" ca="1" si="251"/>
        <v>0</v>
      </c>
      <c r="AC742" s="25">
        <f t="shared" ca="1" si="252"/>
        <v>0</v>
      </c>
    </row>
    <row r="743" spans="1:29" ht="14.1" hidden="1" customHeight="1" thickBot="1" x14ac:dyDescent="0.25">
      <c r="A743" s="3">
        <f t="shared" ref="A743:A806" si="257">YEAR(G743)</f>
        <v>2022</v>
      </c>
      <c r="B743" s="3" t="str">
        <f t="shared" si="253"/>
        <v>12 prosinec</v>
      </c>
      <c r="C743" s="4" t="str">
        <f t="shared" ref="C743:C806" si="258">TEXT(G743,"mmmm")</f>
        <v>prosinec</v>
      </c>
      <c r="D743" s="10">
        <f t="shared" ref="D743:D806" ca="1" si="259">IF(F743="Svátek",1,0)</f>
        <v>0</v>
      </c>
      <c r="E743" s="10" t="str">
        <f t="shared" ref="E743:E806" si="260">TEXT($G743,"dddd")</f>
        <v>sobota</v>
      </c>
      <c r="F743" s="42" t="str">
        <f ca="1">IF(COUNTIF(List1!$U$4:$AF$16,$G743),"Svátek",TEXT($G743,"dddd"))</f>
        <v>sobota</v>
      </c>
      <c r="G743" s="19">
        <v>44926</v>
      </c>
      <c r="H743" s="49"/>
      <c r="I743" s="50"/>
      <c r="J743" s="49"/>
      <c r="K743" s="50"/>
      <c r="L743" s="21">
        <f t="shared" ref="L743:L806" si="261">(I743-H743)-(K743-J743)</f>
        <v>0</v>
      </c>
      <c r="M743" s="22">
        <f t="shared" si="255"/>
        <v>0</v>
      </c>
      <c r="N743" s="98"/>
      <c r="O743" s="101" t="str">
        <f t="shared" ca="1" si="256"/>
        <v/>
      </c>
      <c r="P743" s="41">
        <f t="shared" si="254"/>
        <v>0</v>
      </c>
      <c r="Q743" s="41">
        <f>IF(MONTH(G744)-MONTH(G743)&lt;&gt;0,SUBTOTAL(109,$P$14:$P$3665)," ")</f>
        <v>0</v>
      </c>
      <c r="R743" s="108">
        <f t="shared" ref="R743:R806" ca="1" si="262">IF(AND(IF(O743="PC",1,0),OR((E743="pondělí"),E743="úterý",E743="středa",E743="čtvrtek",E743="pátek")),IF($R$3-L743&gt;0,$R$3-L743,0),0)</f>
        <v>0</v>
      </c>
      <c r="S743" s="25">
        <f t="shared" ref="S743:S806" ca="1" si="263">IF(AND(IF(F743="Svátek",1,0),OR(E743="pondělí",E743="úterý",E743="středa",E743="čtvrtek",E743="pátek"),IF(OR(O743="SC",O743="ŘD",O743="NV",O743="N",O743="OČR",O743="P",O743="O"),FALSE,TRUE)),1,0)</f>
        <v>0</v>
      </c>
      <c r="T743" s="108">
        <f t="shared" ref="T743:T806" ca="1" si="264">IF(AND(IF(O743="PMP",1,0),OR((E743="pondělí"),E743="úterý",E743="středa",E743="čtvrtek",E743="pátek")),IF($R$3-L743&gt;0,$R$3-L743,0),0)</f>
        <v>0</v>
      </c>
      <c r="U743" s="163">
        <f t="shared" ref="U743:U806" ca="1" si="265">IF(AND(IF(O743="1/2D",1,0),OR((E743="pondělí"),E743="úterý",E743="středa",E743="čtvrtek",E743="pátek")),1,0)</f>
        <v>0</v>
      </c>
      <c r="V743" s="25">
        <f t="shared" ref="V743:V806" ca="1" si="266">IF(AND(IF(O743="D",1,0),OR((E743="pondělí"),E743="úterý",E743="středa",E743="čtvrtek",E743="pátek")),1,0)</f>
        <v>0</v>
      </c>
      <c r="W743" s="25">
        <f t="shared" ref="W743:W806" ca="1" si="267">IF(AND(IF(O743="PN",1,0),OR((E743="pondělí"),E743="úterý",E743="středa",E743="čtvrtek",E743="pátek")),1,0)</f>
        <v>0</v>
      </c>
      <c r="X743" s="108">
        <f t="shared" ref="X743:X806" ca="1" si="268">IF(AND(IF(O743="NV",1,0),OR((E743="pondělí"),E743="úterý",E743="středa",E743="čtvrtek",E743="pátek")),IF($R$3-L743&gt;0,$R$3-L743,0),0)</f>
        <v>0</v>
      </c>
      <c r="Y743" s="108">
        <f t="shared" ref="Y743:Y806" ca="1" si="269">IF(AND(IF(O743="OČR",1,0),OR((E743="pondělí"),E743="úterý",E743="středa",E743="čtvrtek",E743="pátek")),IF($R$3-L743&gt;0,$R$3-L743,0),0)</f>
        <v>0</v>
      </c>
      <c r="Z743" s="108">
        <f t="shared" ref="Z743:Z806" ca="1" si="270">IF(AND(IF(O743="P",1,0),OR((E743="pondělí"),E743="úterý",E743="středa",E743="čtvrtek",E743="pátek")),IF($R$3-L743&gt;0,$R$3-L743,0),0)</f>
        <v>0</v>
      </c>
      <c r="AA743" s="108">
        <f t="shared" ref="AA743:AA806" ca="1" si="271">IF(AND(IF(O743="O",1,0),OR((E743="pondělí"),E743="úterý",E743="středa",E743="čtvrtek",E743="pátek")),IF($R$3-L743&gt;0,$R$3-L743,0),0)</f>
        <v>0</v>
      </c>
      <c r="AB743" s="108">
        <f t="shared" ref="AB743:AB806" ca="1" si="272">IF(AND(IF(O743="PZ",1,0),OR((E743="pondělí"),E743="úterý",E743="středa",E743="čtvrtek",E743="pátek")),IF($R$3-L743&gt;0,$R$3-L743,0),0)</f>
        <v>0</v>
      </c>
      <c r="AC743" s="25">
        <f t="shared" ref="AC743:AC806" ca="1" si="273">IF(AND(IF(F743="Svátek",1,0),OR(E743="pondělí",E743="úterý",E743="středa",E743="čtvrtek",E743="pátek")),1,0)</f>
        <v>0</v>
      </c>
    </row>
    <row r="744" spans="1:29" ht="14.1" hidden="1" customHeight="1" thickBot="1" x14ac:dyDescent="0.25">
      <c r="A744" s="3">
        <f t="shared" si="257"/>
        <v>2023</v>
      </c>
      <c r="B744" s="3" t="str">
        <f t="shared" ref="B744:B807" si="274">IF(C744="leden","01 leden",IF(C744="únor","02 únor",IF(C744="březen","03 březen",IF(C744="duben","04 duben",IF(C744="květen","05 květen",IF(C744="červen","06 červen",IF(C744="červenec","07 červenec",IF(C744="srpen","08 srpen",IF(C744="září","09 září",IF(C744="říjen","10 říjen",IF(C744="listopad","11 listopad",IF(C744="prosinec","12 prosinec",0))))))))))))</f>
        <v>01 leden</v>
      </c>
      <c r="C744" s="4" t="str">
        <f t="shared" si="258"/>
        <v>leden</v>
      </c>
      <c r="D744" s="10">
        <f t="shared" ca="1" si="259"/>
        <v>1</v>
      </c>
      <c r="E744" s="10" t="str">
        <f t="shared" si="260"/>
        <v>neděle</v>
      </c>
      <c r="F744" s="42" t="str">
        <f ca="1">IF(COUNTIF(List1!$U$4:$AF$16,$G744),"Svátek",TEXT($G744,"dddd"))</f>
        <v>Svátek</v>
      </c>
      <c r="G744" s="19">
        <v>44927</v>
      </c>
      <c r="H744" s="49"/>
      <c r="I744" s="50"/>
      <c r="J744" s="49"/>
      <c r="K744" s="50"/>
      <c r="L744" s="21">
        <f t="shared" si="261"/>
        <v>0</v>
      </c>
      <c r="M744" s="22">
        <f t="shared" si="255"/>
        <v>0</v>
      </c>
      <c r="N744" s="98"/>
      <c r="O744" s="101" t="str">
        <f t="shared" ca="1" si="256"/>
        <v>Svátek</v>
      </c>
      <c r="P744" s="41">
        <f t="shared" si="254"/>
        <v>0</v>
      </c>
      <c r="Q744" s="41" t="str">
        <f>IF(MONTH(G745)-MONTH(G744)&lt;&gt;0,SUBTOTAL(109,$P$14:$P$3665)," ")</f>
        <v xml:space="preserve"> </v>
      </c>
      <c r="R744" s="108">
        <f t="shared" ca="1" si="262"/>
        <v>0</v>
      </c>
      <c r="S744" s="25">
        <f t="shared" ca="1" si="263"/>
        <v>0</v>
      </c>
      <c r="T744" s="108">
        <f t="shared" ca="1" si="264"/>
        <v>0</v>
      </c>
      <c r="U744" s="163">
        <f t="shared" ca="1" si="265"/>
        <v>0</v>
      </c>
      <c r="V744" s="25">
        <f t="shared" ca="1" si="266"/>
        <v>0</v>
      </c>
      <c r="W744" s="25">
        <f t="shared" ca="1" si="267"/>
        <v>0</v>
      </c>
      <c r="X744" s="108">
        <f t="shared" ca="1" si="268"/>
        <v>0</v>
      </c>
      <c r="Y744" s="108">
        <f t="shared" ca="1" si="269"/>
        <v>0</v>
      </c>
      <c r="Z744" s="108">
        <f t="shared" ca="1" si="270"/>
        <v>0</v>
      </c>
      <c r="AA744" s="108">
        <f t="shared" ca="1" si="271"/>
        <v>0</v>
      </c>
      <c r="AB744" s="108">
        <f t="shared" ca="1" si="272"/>
        <v>0</v>
      </c>
      <c r="AC744" s="25">
        <f t="shared" ca="1" si="273"/>
        <v>0</v>
      </c>
    </row>
    <row r="745" spans="1:29" ht="14.1" hidden="1" customHeight="1" thickBot="1" x14ac:dyDescent="0.25">
      <c r="A745" s="3">
        <f t="shared" si="257"/>
        <v>2023</v>
      </c>
      <c r="B745" s="3" t="str">
        <f t="shared" si="274"/>
        <v>01 leden</v>
      </c>
      <c r="C745" s="4" t="str">
        <f t="shared" si="258"/>
        <v>leden</v>
      </c>
      <c r="D745" s="10">
        <f t="shared" ca="1" si="259"/>
        <v>0</v>
      </c>
      <c r="E745" s="10" t="str">
        <f t="shared" si="260"/>
        <v>pondělí</v>
      </c>
      <c r="F745" s="42" t="str">
        <f ca="1">IF(COUNTIF(List1!$U$4:$AF$16,$G745),"Svátek",TEXT($G745,"dddd"))</f>
        <v>pondělí</v>
      </c>
      <c r="G745" s="19">
        <v>44928</v>
      </c>
      <c r="H745" s="49"/>
      <c r="I745" s="50"/>
      <c r="J745" s="49"/>
      <c r="K745" s="50"/>
      <c r="L745" s="21">
        <f t="shared" si="261"/>
        <v>0</v>
      </c>
      <c r="M745" s="22">
        <f t="shared" si="255"/>
        <v>0</v>
      </c>
      <c r="N745" s="98"/>
      <c r="O745" s="101" t="str">
        <f t="shared" ca="1" si="256"/>
        <v/>
      </c>
      <c r="P745" s="41" t="str">
        <f t="shared" si="254"/>
        <v xml:space="preserve"> </v>
      </c>
      <c r="Q745" s="41" t="str">
        <f>IF(MONTH(G746)-MONTH(G745)&lt;&gt;0,SUBTOTAL(109,$P$14:$P$3665)," ")</f>
        <v xml:space="preserve"> </v>
      </c>
      <c r="R745" s="108">
        <f t="shared" ca="1" si="262"/>
        <v>0</v>
      </c>
      <c r="S745" s="25">
        <f t="shared" ca="1" si="263"/>
        <v>0</v>
      </c>
      <c r="T745" s="108">
        <f t="shared" ca="1" si="264"/>
        <v>0</v>
      </c>
      <c r="U745" s="163">
        <f t="shared" ca="1" si="265"/>
        <v>0</v>
      </c>
      <c r="V745" s="25">
        <f t="shared" ca="1" si="266"/>
        <v>0</v>
      </c>
      <c r="W745" s="25">
        <f t="shared" ca="1" si="267"/>
        <v>0</v>
      </c>
      <c r="X745" s="108">
        <f t="shared" ca="1" si="268"/>
        <v>0</v>
      </c>
      <c r="Y745" s="108">
        <f t="shared" ca="1" si="269"/>
        <v>0</v>
      </c>
      <c r="Z745" s="108">
        <f t="shared" ca="1" si="270"/>
        <v>0</v>
      </c>
      <c r="AA745" s="108">
        <f t="shared" ca="1" si="271"/>
        <v>0</v>
      </c>
      <c r="AB745" s="108">
        <f t="shared" ca="1" si="272"/>
        <v>0</v>
      </c>
      <c r="AC745" s="25">
        <f t="shared" ca="1" si="273"/>
        <v>0</v>
      </c>
    </row>
    <row r="746" spans="1:29" ht="14.1" hidden="1" customHeight="1" thickBot="1" x14ac:dyDescent="0.25">
      <c r="A746" s="3">
        <f t="shared" si="257"/>
        <v>2023</v>
      </c>
      <c r="B746" s="3" t="str">
        <f t="shared" si="274"/>
        <v>01 leden</v>
      </c>
      <c r="C746" s="4" t="str">
        <f t="shared" si="258"/>
        <v>leden</v>
      </c>
      <c r="D746" s="10">
        <f t="shared" ca="1" si="259"/>
        <v>0</v>
      </c>
      <c r="E746" s="10" t="str">
        <f t="shared" si="260"/>
        <v>úterý</v>
      </c>
      <c r="F746" s="42" t="str">
        <f ca="1">IF(COUNTIF(List1!$U$4:$AF$16,$G746),"Svátek",TEXT($G746,"dddd"))</f>
        <v>úterý</v>
      </c>
      <c r="G746" s="19">
        <v>44929</v>
      </c>
      <c r="H746" s="49"/>
      <c r="I746" s="50"/>
      <c r="J746" s="49"/>
      <c r="K746" s="50"/>
      <c r="L746" s="21">
        <f t="shared" si="261"/>
        <v>0</v>
      </c>
      <c r="M746" s="22">
        <f t="shared" si="255"/>
        <v>0</v>
      </c>
      <c r="N746" s="98"/>
      <c r="O746" s="101" t="str">
        <f t="shared" ca="1" si="256"/>
        <v/>
      </c>
      <c r="P746" s="41" t="str">
        <f t="shared" si="254"/>
        <v xml:space="preserve"> </v>
      </c>
      <c r="Q746" s="41" t="str">
        <f>IF(MONTH(G747)-MONTH(G746)&lt;&gt;0,SUBTOTAL(109,$P$14:$P$3665)," ")</f>
        <v xml:space="preserve"> </v>
      </c>
      <c r="R746" s="108">
        <f t="shared" ca="1" si="262"/>
        <v>0</v>
      </c>
      <c r="S746" s="25">
        <f t="shared" ca="1" si="263"/>
        <v>0</v>
      </c>
      <c r="T746" s="108">
        <f t="shared" ca="1" si="264"/>
        <v>0</v>
      </c>
      <c r="U746" s="163">
        <f t="shared" ca="1" si="265"/>
        <v>0</v>
      </c>
      <c r="V746" s="25">
        <f t="shared" ca="1" si="266"/>
        <v>0</v>
      </c>
      <c r="W746" s="25">
        <f t="shared" ca="1" si="267"/>
        <v>0</v>
      </c>
      <c r="X746" s="108">
        <f t="shared" ca="1" si="268"/>
        <v>0</v>
      </c>
      <c r="Y746" s="108">
        <f t="shared" ca="1" si="269"/>
        <v>0</v>
      </c>
      <c r="Z746" s="108">
        <f t="shared" ca="1" si="270"/>
        <v>0</v>
      </c>
      <c r="AA746" s="108">
        <f t="shared" ca="1" si="271"/>
        <v>0</v>
      </c>
      <c r="AB746" s="108">
        <f t="shared" ca="1" si="272"/>
        <v>0</v>
      </c>
      <c r="AC746" s="25">
        <f t="shared" ca="1" si="273"/>
        <v>0</v>
      </c>
    </row>
    <row r="747" spans="1:29" ht="14.1" hidden="1" customHeight="1" thickBot="1" x14ac:dyDescent="0.25">
      <c r="A747" s="3">
        <f t="shared" si="257"/>
        <v>2023</v>
      </c>
      <c r="B747" s="3" t="str">
        <f t="shared" si="274"/>
        <v>01 leden</v>
      </c>
      <c r="C747" s="4" t="str">
        <f t="shared" si="258"/>
        <v>leden</v>
      </c>
      <c r="D747" s="10">
        <f t="shared" ca="1" si="259"/>
        <v>0</v>
      </c>
      <c r="E747" s="10" t="str">
        <f t="shared" si="260"/>
        <v>středa</v>
      </c>
      <c r="F747" s="42" t="str">
        <f ca="1">IF(COUNTIF(List1!$U$4:$AF$16,$G747),"Svátek",TEXT($G747,"dddd"))</f>
        <v>středa</v>
      </c>
      <c r="G747" s="19">
        <v>44930</v>
      </c>
      <c r="H747" s="49"/>
      <c r="I747" s="50"/>
      <c r="J747" s="49"/>
      <c r="K747" s="50"/>
      <c r="L747" s="21">
        <f t="shared" si="261"/>
        <v>0</v>
      </c>
      <c r="M747" s="22">
        <f t="shared" si="255"/>
        <v>0</v>
      </c>
      <c r="N747" s="98"/>
      <c r="O747" s="101" t="str">
        <f t="shared" ca="1" si="256"/>
        <v/>
      </c>
      <c r="P747" s="41" t="str">
        <f t="shared" si="254"/>
        <v xml:space="preserve"> </v>
      </c>
      <c r="Q747" s="41" t="str">
        <f>IF(MONTH(G748)-MONTH(G747)&lt;&gt;0,SUBTOTAL(109,$P$14:$P$3665)," ")</f>
        <v xml:space="preserve"> </v>
      </c>
      <c r="R747" s="108">
        <f t="shared" ca="1" si="262"/>
        <v>0</v>
      </c>
      <c r="S747" s="25">
        <f t="shared" ca="1" si="263"/>
        <v>0</v>
      </c>
      <c r="T747" s="108">
        <f t="shared" ca="1" si="264"/>
        <v>0</v>
      </c>
      <c r="U747" s="163">
        <f t="shared" ca="1" si="265"/>
        <v>0</v>
      </c>
      <c r="V747" s="25">
        <f t="shared" ca="1" si="266"/>
        <v>0</v>
      </c>
      <c r="W747" s="25">
        <f t="shared" ca="1" si="267"/>
        <v>0</v>
      </c>
      <c r="X747" s="108">
        <f t="shared" ca="1" si="268"/>
        <v>0</v>
      </c>
      <c r="Y747" s="108">
        <f t="shared" ca="1" si="269"/>
        <v>0</v>
      </c>
      <c r="Z747" s="108">
        <f t="shared" ca="1" si="270"/>
        <v>0</v>
      </c>
      <c r="AA747" s="108">
        <f t="shared" ca="1" si="271"/>
        <v>0</v>
      </c>
      <c r="AB747" s="108">
        <f t="shared" ca="1" si="272"/>
        <v>0</v>
      </c>
      <c r="AC747" s="25">
        <f t="shared" ca="1" si="273"/>
        <v>0</v>
      </c>
    </row>
    <row r="748" spans="1:29" ht="14.1" hidden="1" customHeight="1" thickBot="1" x14ac:dyDescent="0.25">
      <c r="A748" s="3">
        <f t="shared" si="257"/>
        <v>2023</v>
      </c>
      <c r="B748" s="3" t="str">
        <f t="shared" si="274"/>
        <v>01 leden</v>
      </c>
      <c r="C748" s="4" t="str">
        <f t="shared" si="258"/>
        <v>leden</v>
      </c>
      <c r="D748" s="10">
        <f t="shared" ca="1" si="259"/>
        <v>0</v>
      </c>
      <c r="E748" s="10" t="str">
        <f t="shared" si="260"/>
        <v>čtvrtek</v>
      </c>
      <c r="F748" s="42" t="str">
        <f ca="1">IF(COUNTIF(List1!$U$4:$AF$16,$G748),"Svátek",TEXT($G748,"dddd"))</f>
        <v>čtvrtek</v>
      </c>
      <c r="G748" s="19">
        <v>44931</v>
      </c>
      <c r="H748" s="49"/>
      <c r="I748" s="50"/>
      <c r="J748" s="49"/>
      <c r="K748" s="50"/>
      <c r="L748" s="21">
        <f t="shared" si="261"/>
        <v>0</v>
      </c>
      <c r="M748" s="22">
        <f t="shared" si="255"/>
        <v>0</v>
      </c>
      <c r="N748" s="98"/>
      <c r="O748" s="101" t="str">
        <f t="shared" ca="1" si="256"/>
        <v/>
      </c>
      <c r="P748" s="41" t="str">
        <f t="shared" si="254"/>
        <v xml:space="preserve"> </v>
      </c>
      <c r="Q748" s="41" t="str">
        <f>IF(MONTH(G749)-MONTH(G748)&lt;&gt;0,SUBTOTAL(109,$P$14:$P$3665)," ")</f>
        <v xml:space="preserve"> </v>
      </c>
      <c r="R748" s="108">
        <f t="shared" ca="1" si="262"/>
        <v>0</v>
      </c>
      <c r="S748" s="25">
        <f t="shared" ca="1" si="263"/>
        <v>0</v>
      </c>
      <c r="T748" s="108">
        <f t="shared" ca="1" si="264"/>
        <v>0</v>
      </c>
      <c r="U748" s="163">
        <f t="shared" ca="1" si="265"/>
        <v>0</v>
      </c>
      <c r="V748" s="25">
        <f t="shared" ca="1" si="266"/>
        <v>0</v>
      </c>
      <c r="W748" s="25">
        <f t="shared" ca="1" si="267"/>
        <v>0</v>
      </c>
      <c r="X748" s="108">
        <f t="shared" ca="1" si="268"/>
        <v>0</v>
      </c>
      <c r="Y748" s="108">
        <f t="shared" ca="1" si="269"/>
        <v>0</v>
      </c>
      <c r="Z748" s="108">
        <f t="shared" ca="1" si="270"/>
        <v>0</v>
      </c>
      <c r="AA748" s="108">
        <f t="shared" ca="1" si="271"/>
        <v>0</v>
      </c>
      <c r="AB748" s="108">
        <f t="shared" ca="1" si="272"/>
        <v>0</v>
      </c>
      <c r="AC748" s="25">
        <f t="shared" ca="1" si="273"/>
        <v>0</v>
      </c>
    </row>
    <row r="749" spans="1:29" ht="14.1" hidden="1" customHeight="1" thickBot="1" x14ac:dyDescent="0.25">
      <c r="A749" s="3">
        <f t="shared" si="257"/>
        <v>2023</v>
      </c>
      <c r="B749" s="3" t="str">
        <f t="shared" si="274"/>
        <v>01 leden</v>
      </c>
      <c r="C749" s="4" t="str">
        <f t="shared" si="258"/>
        <v>leden</v>
      </c>
      <c r="D749" s="10">
        <f t="shared" ca="1" si="259"/>
        <v>0</v>
      </c>
      <c r="E749" s="10" t="str">
        <f t="shared" si="260"/>
        <v>pátek</v>
      </c>
      <c r="F749" s="42" t="str">
        <f ca="1">IF(COUNTIF(List1!$U$4:$AF$16,$G749),"Svátek",TEXT($G749,"dddd"))</f>
        <v>pátek</v>
      </c>
      <c r="G749" s="19">
        <v>44932</v>
      </c>
      <c r="H749" s="49"/>
      <c r="I749" s="50"/>
      <c r="J749" s="49"/>
      <c r="K749" s="50"/>
      <c r="L749" s="21">
        <f t="shared" si="261"/>
        <v>0</v>
      </c>
      <c r="M749" s="22">
        <f t="shared" si="255"/>
        <v>0</v>
      </c>
      <c r="N749" s="98"/>
      <c r="O749" s="101" t="str">
        <f t="shared" ca="1" si="256"/>
        <v/>
      </c>
      <c r="P749" s="41" t="str">
        <f t="shared" si="254"/>
        <v xml:space="preserve"> </v>
      </c>
      <c r="Q749" s="41" t="str">
        <f>IF(MONTH(G750)-MONTH(G749)&lt;&gt;0,SUBTOTAL(109,$P$14:$P$3665)," ")</f>
        <v xml:space="preserve"> </v>
      </c>
      <c r="R749" s="108">
        <f t="shared" ca="1" si="262"/>
        <v>0</v>
      </c>
      <c r="S749" s="25">
        <f t="shared" ca="1" si="263"/>
        <v>0</v>
      </c>
      <c r="T749" s="108">
        <f t="shared" ca="1" si="264"/>
        <v>0</v>
      </c>
      <c r="U749" s="163">
        <f t="shared" ca="1" si="265"/>
        <v>0</v>
      </c>
      <c r="V749" s="25">
        <f t="shared" ca="1" si="266"/>
        <v>0</v>
      </c>
      <c r="W749" s="25">
        <f t="shared" ca="1" si="267"/>
        <v>0</v>
      </c>
      <c r="X749" s="108">
        <f t="shared" ca="1" si="268"/>
        <v>0</v>
      </c>
      <c r="Y749" s="108">
        <f t="shared" ca="1" si="269"/>
        <v>0</v>
      </c>
      <c r="Z749" s="108">
        <f t="shared" ca="1" si="270"/>
        <v>0</v>
      </c>
      <c r="AA749" s="108">
        <f t="shared" ca="1" si="271"/>
        <v>0</v>
      </c>
      <c r="AB749" s="108">
        <f t="shared" ca="1" si="272"/>
        <v>0</v>
      </c>
      <c r="AC749" s="25">
        <f t="shared" ca="1" si="273"/>
        <v>0</v>
      </c>
    </row>
    <row r="750" spans="1:29" ht="14.1" hidden="1" customHeight="1" thickBot="1" x14ac:dyDescent="0.25">
      <c r="A750" s="3">
        <f t="shared" si="257"/>
        <v>2023</v>
      </c>
      <c r="B750" s="3" t="str">
        <f t="shared" si="274"/>
        <v>01 leden</v>
      </c>
      <c r="C750" s="4" t="str">
        <f t="shared" si="258"/>
        <v>leden</v>
      </c>
      <c r="D750" s="10">
        <f t="shared" ca="1" si="259"/>
        <v>0</v>
      </c>
      <c r="E750" s="10" t="str">
        <f t="shared" si="260"/>
        <v>sobota</v>
      </c>
      <c r="F750" s="42" t="str">
        <f ca="1">IF(COUNTIF(List1!$U$4:$AF$16,$G750),"Svátek",TEXT($G750,"dddd"))</f>
        <v>sobota</v>
      </c>
      <c r="G750" s="19">
        <v>44933</v>
      </c>
      <c r="H750" s="49"/>
      <c r="I750" s="50"/>
      <c r="J750" s="49"/>
      <c r="K750" s="50"/>
      <c r="L750" s="21">
        <f t="shared" si="261"/>
        <v>0</v>
      </c>
      <c r="M750" s="22">
        <f t="shared" si="255"/>
        <v>0</v>
      </c>
      <c r="N750" s="98"/>
      <c r="O750" s="101" t="str">
        <f t="shared" ca="1" si="256"/>
        <v/>
      </c>
      <c r="P750" s="41" t="str">
        <f t="shared" si="254"/>
        <v xml:space="preserve"> </v>
      </c>
      <c r="Q750" s="41" t="str">
        <f>IF(MONTH(G751)-MONTH(G750)&lt;&gt;0,SUBTOTAL(109,$P$14:$P$3665)," ")</f>
        <v xml:space="preserve"> </v>
      </c>
      <c r="R750" s="108">
        <f t="shared" ca="1" si="262"/>
        <v>0</v>
      </c>
      <c r="S750" s="25">
        <f t="shared" ca="1" si="263"/>
        <v>0</v>
      </c>
      <c r="T750" s="108">
        <f t="shared" ca="1" si="264"/>
        <v>0</v>
      </c>
      <c r="U750" s="163">
        <f t="shared" ca="1" si="265"/>
        <v>0</v>
      </c>
      <c r="V750" s="25">
        <f t="shared" ca="1" si="266"/>
        <v>0</v>
      </c>
      <c r="W750" s="25">
        <f t="shared" ca="1" si="267"/>
        <v>0</v>
      </c>
      <c r="X750" s="108">
        <f t="shared" ca="1" si="268"/>
        <v>0</v>
      </c>
      <c r="Y750" s="108">
        <f t="shared" ca="1" si="269"/>
        <v>0</v>
      </c>
      <c r="Z750" s="108">
        <f t="shared" ca="1" si="270"/>
        <v>0</v>
      </c>
      <c r="AA750" s="108">
        <f t="shared" ca="1" si="271"/>
        <v>0</v>
      </c>
      <c r="AB750" s="108">
        <f t="shared" ca="1" si="272"/>
        <v>0</v>
      </c>
      <c r="AC750" s="25">
        <f t="shared" ca="1" si="273"/>
        <v>0</v>
      </c>
    </row>
    <row r="751" spans="1:29" ht="14.1" hidden="1" customHeight="1" thickBot="1" x14ac:dyDescent="0.25">
      <c r="A751" s="3">
        <f t="shared" si="257"/>
        <v>2023</v>
      </c>
      <c r="B751" s="3" t="str">
        <f t="shared" si="274"/>
        <v>01 leden</v>
      </c>
      <c r="C751" s="4" t="str">
        <f t="shared" si="258"/>
        <v>leden</v>
      </c>
      <c r="D751" s="10">
        <f t="shared" ca="1" si="259"/>
        <v>0</v>
      </c>
      <c r="E751" s="10" t="str">
        <f t="shared" si="260"/>
        <v>neděle</v>
      </c>
      <c r="F751" s="42" t="str">
        <f ca="1">IF(COUNTIF(List1!$U$4:$AF$16,$G751),"Svátek",TEXT($G751,"dddd"))</f>
        <v>neděle</v>
      </c>
      <c r="G751" s="19">
        <v>44934</v>
      </c>
      <c r="H751" s="49"/>
      <c r="I751" s="50"/>
      <c r="J751" s="49"/>
      <c r="K751" s="50"/>
      <c r="L751" s="21">
        <f t="shared" si="261"/>
        <v>0</v>
      </c>
      <c r="M751" s="22">
        <f t="shared" si="255"/>
        <v>0</v>
      </c>
      <c r="N751" s="98"/>
      <c r="O751" s="101" t="str">
        <f t="shared" ca="1" si="256"/>
        <v/>
      </c>
      <c r="P751" s="41">
        <f t="shared" si="254"/>
        <v>0</v>
      </c>
      <c r="Q751" s="41" t="str">
        <f>IF(MONTH(G752)-MONTH(G751)&lt;&gt;0,SUBTOTAL(109,$P$14:$P$3665)," ")</f>
        <v xml:space="preserve"> </v>
      </c>
      <c r="R751" s="108">
        <f t="shared" ca="1" si="262"/>
        <v>0</v>
      </c>
      <c r="S751" s="25">
        <f t="shared" ca="1" si="263"/>
        <v>0</v>
      </c>
      <c r="T751" s="108">
        <f t="shared" ca="1" si="264"/>
        <v>0</v>
      </c>
      <c r="U751" s="163">
        <f t="shared" ca="1" si="265"/>
        <v>0</v>
      </c>
      <c r="V751" s="25">
        <f t="shared" ca="1" si="266"/>
        <v>0</v>
      </c>
      <c r="W751" s="25">
        <f t="shared" ca="1" si="267"/>
        <v>0</v>
      </c>
      <c r="X751" s="108">
        <f t="shared" ca="1" si="268"/>
        <v>0</v>
      </c>
      <c r="Y751" s="108">
        <f t="shared" ca="1" si="269"/>
        <v>0</v>
      </c>
      <c r="Z751" s="108">
        <f t="shared" ca="1" si="270"/>
        <v>0</v>
      </c>
      <c r="AA751" s="108">
        <f t="shared" ca="1" si="271"/>
        <v>0</v>
      </c>
      <c r="AB751" s="108">
        <f t="shared" ca="1" si="272"/>
        <v>0</v>
      </c>
      <c r="AC751" s="25">
        <f t="shared" ca="1" si="273"/>
        <v>0</v>
      </c>
    </row>
    <row r="752" spans="1:29" ht="14.1" hidden="1" customHeight="1" thickBot="1" x14ac:dyDescent="0.25">
      <c r="A752" s="3">
        <f t="shared" si="257"/>
        <v>2023</v>
      </c>
      <c r="B752" s="3" t="str">
        <f t="shared" si="274"/>
        <v>01 leden</v>
      </c>
      <c r="C752" s="4" t="str">
        <f t="shared" si="258"/>
        <v>leden</v>
      </c>
      <c r="D752" s="10">
        <f t="shared" ca="1" si="259"/>
        <v>0</v>
      </c>
      <c r="E752" s="10" t="str">
        <f t="shared" si="260"/>
        <v>pondělí</v>
      </c>
      <c r="F752" s="42" t="str">
        <f ca="1">IF(COUNTIF(List1!$U$4:$AF$16,$G752),"Svátek",TEXT($G752,"dddd"))</f>
        <v>pondělí</v>
      </c>
      <c r="G752" s="19">
        <v>44935</v>
      </c>
      <c r="H752" s="49"/>
      <c r="I752" s="50"/>
      <c r="J752" s="49"/>
      <c r="K752" s="50"/>
      <c r="L752" s="21">
        <f t="shared" si="261"/>
        <v>0</v>
      </c>
      <c r="M752" s="22">
        <f t="shared" si="255"/>
        <v>0</v>
      </c>
      <c r="N752" s="98"/>
      <c r="O752" s="101" t="str">
        <f t="shared" ca="1" si="256"/>
        <v/>
      </c>
      <c r="P752" s="41" t="str">
        <f t="shared" si="254"/>
        <v xml:space="preserve"> </v>
      </c>
      <c r="Q752" s="41" t="str">
        <f>IF(MONTH(G753)-MONTH(G752)&lt;&gt;0,SUBTOTAL(109,$P$14:$P$3665)," ")</f>
        <v xml:space="preserve"> </v>
      </c>
      <c r="R752" s="108">
        <f t="shared" ca="1" si="262"/>
        <v>0</v>
      </c>
      <c r="S752" s="25">
        <f t="shared" ca="1" si="263"/>
        <v>0</v>
      </c>
      <c r="T752" s="108">
        <f t="shared" ca="1" si="264"/>
        <v>0</v>
      </c>
      <c r="U752" s="163">
        <f t="shared" ca="1" si="265"/>
        <v>0</v>
      </c>
      <c r="V752" s="25">
        <f t="shared" ca="1" si="266"/>
        <v>0</v>
      </c>
      <c r="W752" s="25">
        <f t="shared" ca="1" si="267"/>
        <v>0</v>
      </c>
      <c r="X752" s="108">
        <f t="shared" ca="1" si="268"/>
        <v>0</v>
      </c>
      <c r="Y752" s="108">
        <f t="shared" ca="1" si="269"/>
        <v>0</v>
      </c>
      <c r="Z752" s="108">
        <f t="shared" ca="1" si="270"/>
        <v>0</v>
      </c>
      <c r="AA752" s="108">
        <f t="shared" ca="1" si="271"/>
        <v>0</v>
      </c>
      <c r="AB752" s="108">
        <f t="shared" ca="1" si="272"/>
        <v>0</v>
      </c>
      <c r="AC752" s="25">
        <f t="shared" ca="1" si="273"/>
        <v>0</v>
      </c>
    </row>
    <row r="753" spans="1:29" ht="14.1" hidden="1" customHeight="1" thickBot="1" x14ac:dyDescent="0.25">
      <c r="A753" s="3">
        <f t="shared" si="257"/>
        <v>2023</v>
      </c>
      <c r="B753" s="3" t="str">
        <f t="shared" si="274"/>
        <v>01 leden</v>
      </c>
      <c r="C753" s="4" t="str">
        <f t="shared" si="258"/>
        <v>leden</v>
      </c>
      <c r="D753" s="10">
        <f t="shared" ca="1" si="259"/>
        <v>0</v>
      </c>
      <c r="E753" s="10" t="str">
        <f t="shared" si="260"/>
        <v>úterý</v>
      </c>
      <c r="F753" s="42" t="str">
        <f ca="1">IF(COUNTIF(List1!$U$4:$AF$16,$G753),"Svátek",TEXT($G753,"dddd"))</f>
        <v>úterý</v>
      </c>
      <c r="G753" s="19">
        <v>44936</v>
      </c>
      <c r="H753" s="49"/>
      <c r="I753" s="50"/>
      <c r="J753" s="49"/>
      <c r="K753" s="50"/>
      <c r="L753" s="21">
        <f t="shared" si="261"/>
        <v>0</v>
      </c>
      <c r="M753" s="22">
        <f t="shared" si="255"/>
        <v>0</v>
      </c>
      <c r="N753" s="98"/>
      <c r="O753" s="101" t="str">
        <f t="shared" ca="1" si="256"/>
        <v/>
      </c>
      <c r="P753" s="41" t="str">
        <f t="shared" si="254"/>
        <v xml:space="preserve"> </v>
      </c>
      <c r="Q753" s="41" t="str">
        <f>IF(MONTH(G754)-MONTH(G753)&lt;&gt;0,SUBTOTAL(109,$P$14:$P$3665)," ")</f>
        <v xml:space="preserve"> </v>
      </c>
      <c r="R753" s="108">
        <f t="shared" ca="1" si="262"/>
        <v>0</v>
      </c>
      <c r="S753" s="25">
        <f t="shared" ca="1" si="263"/>
        <v>0</v>
      </c>
      <c r="T753" s="108">
        <f t="shared" ca="1" si="264"/>
        <v>0</v>
      </c>
      <c r="U753" s="163">
        <f t="shared" ca="1" si="265"/>
        <v>0</v>
      </c>
      <c r="V753" s="25">
        <f t="shared" ca="1" si="266"/>
        <v>0</v>
      </c>
      <c r="W753" s="25">
        <f t="shared" ca="1" si="267"/>
        <v>0</v>
      </c>
      <c r="X753" s="108">
        <f t="shared" ca="1" si="268"/>
        <v>0</v>
      </c>
      <c r="Y753" s="108">
        <f t="shared" ca="1" si="269"/>
        <v>0</v>
      </c>
      <c r="Z753" s="108">
        <f t="shared" ca="1" si="270"/>
        <v>0</v>
      </c>
      <c r="AA753" s="108">
        <f t="shared" ca="1" si="271"/>
        <v>0</v>
      </c>
      <c r="AB753" s="108">
        <f t="shared" ca="1" si="272"/>
        <v>0</v>
      </c>
      <c r="AC753" s="25">
        <f t="shared" ca="1" si="273"/>
        <v>0</v>
      </c>
    </row>
    <row r="754" spans="1:29" ht="14.1" hidden="1" customHeight="1" thickBot="1" x14ac:dyDescent="0.25">
      <c r="A754" s="3">
        <f t="shared" si="257"/>
        <v>2023</v>
      </c>
      <c r="B754" s="3" t="str">
        <f t="shared" si="274"/>
        <v>01 leden</v>
      </c>
      <c r="C754" s="4" t="str">
        <f t="shared" si="258"/>
        <v>leden</v>
      </c>
      <c r="D754" s="10">
        <f t="shared" ca="1" si="259"/>
        <v>0</v>
      </c>
      <c r="E754" s="10" t="str">
        <f t="shared" si="260"/>
        <v>středa</v>
      </c>
      <c r="F754" s="42" t="str">
        <f ca="1">IF(COUNTIF(List1!$U$4:$AF$16,$G754),"Svátek",TEXT($G754,"dddd"))</f>
        <v>středa</v>
      </c>
      <c r="G754" s="19">
        <v>44937</v>
      </c>
      <c r="H754" s="49"/>
      <c r="I754" s="50"/>
      <c r="J754" s="49"/>
      <c r="K754" s="50"/>
      <c r="L754" s="21">
        <f t="shared" si="261"/>
        <v>0</v>
      </c>
      <c r="M754" s="22">
        <f t="shared" si="255"/>
        <v>0</v>
      </c>
      <c r="N754" s="98"/>
      <c r="O754" s="101" t="str">
        <f t="shared" ca="1" si="256"/>
        <v/>
      </c>
      <c r="P754" s="41" t="str">
        <f t="shared" si="254"/>
        <v xml:space="preserve"> </v>
      </c>
      <c r="Q754" s="41" t="str">
        <f>IF(MONTH(G755)-MONTH(G754)&lt;&gt;0,SUBTOTAL(109,$P$14:$P$3665)," ")</f>
        <v xml:space="preserve"> </v>
      </c>
      <c r="R754" s="108">
        <f t="shared" ca="1" si="262"/>
        <v>0</v>
      </c>
      <c r="S754" s="25">
        <f t="shared" ca="1" si="263"/>
        <v>0</v>
      </c>
      <c r="T754" s="108">
        <f t="shared" ca="1" si="264"/>
        <v>0</v>
      </c>
      <c r="U754" s="163">
        <f t="shared" ca="1" si="265"/>
        <v>0</v>
      </c>
      <c r="V754" s="25">
        <f t="shared" ca="1" si="266"/>
        <v>0</v>
      </c>
      <c r="W754" s="25">
        <f t="shared" ca="1" si="267"/>
        <v>0</v>
      </c>
      <c r="X754" s="108">
        <f t="shared" ca="1" si="268"/>
        <v>0</v>
      </c>
      <c r="Y754" s="108">
        <f t="shared" ca="1" si="269"/>
        <v>0</v>
      </c>
      <c r="Z754" s="108">
        <f t="shared" ca="1" si="270"/>
        <v>0</v>
      </c>
      <c r="AA754" s="108">
        <f t="shared" ca="1" si="271"/>
        <v>0</v>
      </c>
      <c r="AB754" s="108">
        <f t="shared" ca="1" si="272"/>
        <v>0</v>
      </c>
      <c r="AC754" s="25">
        <f t="shared" ca="1" si="273"/>
        <v>0</v>
      </c>
    </row>
    <row r="755" spans="1:29" ht="14.1" hidden="1" customHeight="1" thickBot="1" x14ac:dyDescent="0.25">
      <c r="A755" s="3">
        <f t="shared" si="257"/>
        <v>2023</v>
      </c>
      <c r="B755" s="3" t="str">
        <f t="shared" si="274"/>
        <v>01 leden</v>
      </c>
      <c r="C755" s="4" t="str">
        <f t="shared" si="258"/>
        <v>leden</v>
      </c>
      <c r="D755" s="10">
        <f t="shared" ca="1" si="259"/>
        <v>0</v>
      </c>
      <c r="E755" s="10" t="str">
        <f t="shared" si="260"/>
        <v>čtvrtek</v>
      </c>
      <c r="F755" s="42" t="str">
        <f ca="1">IF(COUNTIF(List1!$U$4:$AF$16,$G755),"Svátek",TEXT($G755,"dddd"))</f>
        <v>čtvrtek</v>
      </c>
      <c r="G755" s="19">
        <v>44938</v>
      </c>
      <c r="H755" s="49"/>
      <c r="I755" s="50"/>
      <c r="J755" s="49"/>
      <c r="K755" s="50"/>
      <c r="L755" s="21">
        <f t="shared" si="261"/>
        <v>0</v>
      </c>
      <c r="M755" s="22">
        <f t="shared" si="255"/>
        <v>0</v>
      </c>
      <c r="N755" s="98"/>
      <c r="O755" s="101" t="str">
        <f t="shared" ca="1" si="256"/>
        <v/>
      </c>
      <c r="P755" s="41" t="str">
        <f t="shared" si="254"/>
        <v xml:space="preserve"> </v>
      </c>
      <c r="Q755" s="41" t="str">
        <f>IF(MONTH(G756)-MONTH(G755)&lt;&gt;0,SUBTOTAL(109,$P$14:$P$3665)," ")</f>
        <v xml:space="preserve"> </v>
      </c>
      <c r="R755" s="108">
        <f t="shared" ca="1" si="262"/>
        <v>0</v>
      </c>
      <c r="S755" s="25">
        <f t="shared" ca="1" si="263"/>
        <v>0</v>
      </c>
      <c r="T755" s="108">
        <f t="shared" ca="1" si="264"/>
        <v>0</v>
      </c>
      <c r="U755" s="163">
        <f t="shared" ca="1" si="265"/>
        <v>0</v>
      </c>
      <c r="V755" s="25">
        <f t="shared" ca="1" si="266"/>
        <v>0</v>
      </c>
      <c r="W755" s="25">
        <f t="shared" ca="1" si="267"/>
        <v>0</v>
      </c>
      <c r="X755" s="108">
        <f t="shared" ca="1" si="268"/>
        <v>0</v>
      </c>
      <c r="Y755" s="108">
        <f t="shared" ca="1" si="269"/>
        <v>0</v>
      </c>
      <c r="Z755" s="108">
        <f t="shared" ca="1" si="270"/>
        <v>0</v>
      </c>
      <c r="AA755" s="108">
        <f t="shared" ca="1" si="271"/>
        <v>0</v>
      </c>
      <c r="AB755" s="108">
        <f t="shared" ca="1" si="272"/>
        <v>0</v>
      </c>
      <c r="AC755" s="25">
        <f t="shared" ca="1" si="273"/>
        <v>0</v>
      </c>
    </row>
    <row r="756" spans="1:29" ht="14.1" hidden="1" customHeight="1" thickBot="1" x14ac:dyDescent="0.25">
      <c r="A756" s="3">
        <f t="shared" si="257"/>
        <v>2023</v>
      </c>
      <c r="B756" s="3" t="str">
        <f t="shared" si="274"/>
        <v>01 leden</v>
      </c>
      <c r="C756" s="4" t="str">
        <f t="shared" si="258"/>
        <v>leden</v>
      </c>
      <c r="D756" s="10">
        <f t="shared" ca="1" si="259"/>
        <v>0</v>
      </c>
      <c r="E756" s="10" t="str">
        <f t="shared" si="260"/>
        <v>pátek</v>
      </c>
      <c r="F756" s="42" t="str">
        <f ca="1">IF(COUNTIF(List1!$U$4:$AF$16,$G756),"Svátek",TEXT($G756,"dddd"))</f>
        <v>pátek</v>
      </c>
      <c r="G756" s="19">
        <v>44939</v>
      </c>
      <c r="H756" s="49"/>
      <c r="I756" s="50"/>
      <c r="J756" s="49"/>
      <c r="K756" s="50"/>
      <c r="L756" s="21">
        <f t="shared" si="261"/>
        <v>0</v>
      </c>
      <c r="M756" s="22">
        <f t="shared" si="255"/>
        <v>0</v>
      </c>
      <c r="N756" s="98"/>
      <c r="O756" s="101" t="str">
        <f t="shared" ca="1" si="256"/>
        <v/>
      </c>
      <c r="P756" s="41" t="str">
        <f t="shared" si="254"/>
        <v xml:space="preserve"> </v>
      </c>
      <c r="Q756" s="41" t="str">
        <f>IF(MONTH(G757)-MONTH(G756)&lt;&gt;0,SUBTOTAL(109,$P$14:$P$3665)," ")</f>
        <v xml:space="preserve"> </v>
      </c>
      <c r="R756" s="108">
        <f t="shared" ca="1" si="262"/>
        <v>0</v>
      </c>
      <c r="S756" s="25">
        <f t="shared" ca="1" si="263"/>
        <v>0</v>
      </c>
      <c r="T756" s="108">
        <f t="shared" ca="1" si="264"/>
        <v>0</v>
      </c>
      <c r="U756" s="163">
        <f t="shared" ca="1" si="265"/>
        <v>0</v>
      </c>
      <c r="V756" s="25">
        <f t="shared" ca="1" si="266"/>
        <v>0</v>
      </c>
      <c r="W756" s="25">
        <f t="shared" ca="1" si="267"/>
        <v>0</v>
      </c>
      <c r="X756" s="108">
        <f t="shared" ca="1" si="268"/>
        <v>0</v>
      </c>
      <c r="Y756" s="108">
        <f t="shared" ca="1" si="269"/>
        <v>0</v>
      </c>
      <c r="Z756" s="108">
        <f t="shared" ca="1" si="270"/>
        <v>0</v>
      </c>
      <c r="AA756" s="108">
        <f t="shared" ca="1" si="271"/>
        <v>0</v>
      </c>
      <c r="AB756" s="108">
        <f t="shared" ca="1" si="272"/>
        <v>0</v>
      </c>
      <c r="AC756" s="25">
        <f t="shared" ca="1" si="273"/>
        <v>0</v>
      </c>
    </row>
    <row r="757" spans="1:29" ht="14.1" hidden="1" customHeight="1" thickBot="1" x14ac:dyDescent="0.25">
      <c r="A757" s="3">
        <f t="shared" si="257"/>
        <v>2023</v>
      </c>
      <c r="B757" s="3" t="str">
        <f t="shared" si="274"/>
        <v>01 leden</v>
      </c>
      <c r="C757" s="4" t="str">
        <f t="shared" si="258"/>
        <v>leden</v>
      </c>
      <c r="D757" s="10">
        <f t="shared" ca="1" si="259"/>
        <v>0</v>
      </c>
      <c r="E757" s="10" t="str">
        <f t="shared" si="260"/>
        <v>sobota</v>
      </c>
      <c r="F757" s="42" t="str">
        <f ca="1">IF(COUNTIF(List1!$U$4:$AF$16,$G757),"Svátek",TEXT($G757,"dddd"))</f>
        <v>sobota</v>
      </c>
      <c r="G757" s="19">
        <v>44940</v>
      </c>
      <c r="H757" s="49"/>
      <c r="I757" s="50"/>
      <c r="J757" s="49"/>
      <c r="K757" s="50"/>
      <c r="L757" s="21">
        <f t="shared" si="261"/>
        <v>0</v>
      </c>
      <c r="M757" s="22">
        <f t="shared" si="255"/>
        <v>0</v>
      </c>
      <c r="N757" s="98"/>
      <c r="O757" s="101" t="str">
        <f t="shared" ca="1" si="256"/>
        <v/>
      </c>
      <c r="P757" s="41" t="str">
        <f t="shared" si="254"/>
        <v xml:space="preserve"> </v>
      </c>
      <c r="Q757" s="41" t="str">
        <f>IF(MONTH(G758)-MONTH(G757)&lt;&gt;0,SUBTOTAL(109,$P$14:$P$3665)," ")</f>
        <v xml:space="preserve"> </v>
      </c>
      <c r="R757" s="108">
        <f t="shared" ca="1" si="262"/>
        <v>0</v>
      </c>
      <c r="S757" s="25">
        <f t="shared" ca="1" si="263"/>
        <v>0</v>
      </c>
      <c r="T757" s="108">
        <f t="shared" ca="1" si="264"/>
        <v>0</v>
      </c>
      <c r="U757" s="163">
        <f t="shared" ca="1" si="265"/>
        <v>0</v>
      </c>
      <c r="V757" s="25">
        <f t="shared" ca="1" si="266"/>
        <v>0</v>
      </c>
      <c r="W757" s="25">
        <f t="shared" ca="1" si="267"/>
        <v>0</v>
      </c>
      <c r="X757" s="108">
        <f t="shared" ca="1" si="268"/>
        <v>0</v>
      </c>
      <c r="Y757" s="108">
        <f t="shared" ca="1" si="269"/>
        <v>0</v>
      </c>
      <c r="Z757" s="108">
        <f t="shared" ca="1" si="270"/>
        <v>0</v>
      </c>
      <c r="AA757" s="108">
        <f t="shared" ca="1" si="271"/>
        <v>0</v>
      </c>
      <c r="AB757" s="108">
        <f t="shared" ca="1" si="272"/>
        <v>0</v>
      </c>
      <c r="AC757" s="25">
        <f t="shared" ca="1" si="273"/>
        <v>0</v>
      </c>
    </row>
    <row r="758" spans="1:29" ht="14.1" hidden="1" customHeight="1" thickBot="1" x14ac:dyDescent="0.25">
      <c r="A758" s="3">
        <f t="shared" si="257"/>
        <v>2023</v>
      </c>
      <c r="B758" s="3" t="str">
        <f t="shared" si="274"/>
        <v>01 leden</v>
      </c>
      <c r="C758" s="4" t="str">
        <f t="shared" si="258"/>
        <v>leden</v>
      </c>
      <c r="D758" s="10">
        <f t="shared" ca="1" si="259"/>
        <v>0</v>
      </c>
      <c r="E758" s="10" t="str">
        <f t="shared" si="260"/>
        <v>neděle</v>
      </c>
      <c r="F758" s="42" t="str">
        <f ca="1">IF(COUNTIF(List1!$U$4:$AF$16,$G758),"Svátek",TEXT($G758,"dddd"))</f>
        <v>neděle</v>
      </c>
      <c r="G758" s="19">
        <v>44941</v>
      </c>
      <c r="H758" s="49"/>
      <c r="I758" s="50"/>
      <c r="J758" s="49"/>
      <c r="K758" s="50"/>
      <c r="L758" s="21">
        <f t="shared" si="261"/>
        <v>0</v>
      </c>
      <c r="M758" s="22">
        <f t="shared" si="255"/>
        <v>0</v>
      </c>
      <c r="N758" s="98"/>
      <c r="O758" s="101" t="str">
        <f t="shared" ca="1" si="256"/>
        <v/>
      </c>
      <c r="P758" s="41">
        <f t="shared" si="254"/>
        <v>0</v>
      </c>
      <c r="Q758" s="41" t="str">
        <f>IF(MONTH(G759)-MONTH(G758)&lt;&gt;0,SUBTOTAL(109,$P$14:$P$3665)," ")</f>
        <v xml:space="preserve"> </v>
      </c>
      <c r="R758" s="108">
        <f t="shared" ca="1" si="262"/>
        <v>0</v>
      </c>
      <c r="S758" s="25">
        <f t="shared" ca="1" si="263"/>
        <v>0</v>
      </c>
      <c r="T758" s="108">
        <f t="shared" ca="1" si="264"/>
        <v>0</v>
      </c>
      <c r="U758" s="163">
        <f t="shared" ca="1" si="265"/>
        <v>0</v>
      </c>
      <c r="V758" s="25">
        <f t="shared" ca="1" si="266"/>
        <v>0</v>
      </c>
      <c r="W758" s="25">
        <f t="shared" ca="1" si="267"/>
        <v>0</v>
      </c>
      <c r="X758" s="108">
        <f t="shared" ca="1" si="268"/>
        <v>0</v>
      </c>
      <c r="Y758" s="108">
        <f t="shared" ca="1" si="269"/>
        <v>0</v>
      </c>
      <c r="Z758" s="108">
        <f t="shared" ca="1" si="270"/>
        <v>0</v>
      </c>
      <c r="AA758" s="108">
        <f t="shared" ca="1" si="271"/>
        <v>0</v>
      </c>
      <c r="AB758" s="108">
        <f t="shared" ca="1" si="272"/>
        <v>0</v>
      </c>
      <c r="AC758" s="25">
        <f t="shared" ca="1" si="273"/>
        <v>0</v>
      </c>
    </row>
    <row r="759" spans="1:29" ht="14.1" hidden="1" customHeight="1" thickBot="1" x14ac:dyDescent="0.25">
      <c r="A759" s="3">
        <f t="shared" si="257"/>
        <v>2023</v>
      </c>
      <c r="B759" s="3" t="str">
        <f t="shared" si="274"/>
        <v>01 leden</v>
      </c>
      <c r="C759" s="4" t="str">
        <f t="shared" si="258"/>
        <v>leden</v>
      </c>
      <c r="D759" s="10">
        <f t="shared" ca="1" si="259"/>
        <v>0</v>
      </c>
      <c r="E759" s="10" t="str">
        <f t="shared" si="260"/>
        <v>pondělí</v>
      </c>
      <c r="F759" s="42" t="str">
        <f ca="1">IF(COUNTIF(List1!$U$4:$AF$16,$G759),"Svátek",TEXT($G759,"dddd"))</f>
        <v>pondělí</v>
      </c>
      <c r="G759" s="19">
        <v>44942</v>
      </c>
      <c r="H759" s="49"/>
      <c r="I759" s="50"/>
      <c r="J759" s="49"/>
      <c r="K759" s="50"/>
      <c r="L759" s="21">
        <f t="shared" si="261"/>
        <v>0</v>
      </c>
      <c r="M759" s="22">
        <f t="shared" si="255"/>
        <v>0</v>
      </c>
      <c r="N759" s="98"/>
      <c r="O759" s="101" t="str">
        <f t="shared" ca="1" si="256"/>
        <v/>
      </c>
      <c r="P759" s="41" t="str">
        <f t="shared" si="254"/>
        <v xml:space="preserve"> </v>
      </c>
      <c r="Q759" s="41" t="str">
        <f>IF(MONTH(G760)-MONTH(G759)&lt;&gt;0,SUBTOTAL(109,$P$14:$P$3665)," ")</f>
        <v xml:space="preserve"> </v>
      </c>
      <c r="R759" s="108">
        <f t="shared" ca="1" si="262"/>
        <v>0</v>
      </c>
      <c r="S759" s="25">
        <f t="shared" ca="1" si="263"/>
        <v>0</v>
      </c>
      <c r="T759" s="108">
        <f t="shared" ca="1" si="264"/>
        <v>0</v>
      </c>
      <c r="U759" s="163">
        <f t="shared" ca="1" si="265"/>
        <v>0</v>
      </c>
      <c r="V759" s="25">
        <f t="shared" ca="1" si="266"/>
        <v>0</v>
      </c>
      <c r="W759" s="25">
        <f t="shared" ca="1" si="267"/>
        <v>0</v>
      </c>
      <c r="X759" s="108">
        <f t="shared" ca="1" si="268"/>
        <v>0</v>
      </c>
      <c r="Y759" s="108">
        <f t="shared" ca="1" si="269"/>
        <v>0</v>
      </c>
      <c r="Z759" s="108">
        <f t="shared" ca="1" si="270"/>
        <v>0</v>
      </c>
      <c r="AA759" s="108">
        <f t="shared" ca="1" si="271"/>
        <v>0</v>
      </c>
      <c r="AB759" s="108">
        <f t="shared" ca="1" si="272"/>
        <v>0</v>
      </c>
      <c r="AC759" s="25">
        <f t="shared" ca="1" si="273"/>
        <v>0</v>
      </c>
    </row>
    <row r="760" spans="1:29" ht="14.1" hidden="1" customHeight="1" thickBot="1" x14ac:dyDescent="0.25">
      <c r="A760" s="3">
        <f t="shared" si="257"/>
        <v>2023</v>
      </c>
      <c r="B760" s="3" t="str">
        <f t="shared" si="274"/>
        <v>01 leden</v>
      </c>
      <c r="C760" s="4" t="str">
        <f t="shared" si="258"/>
        <v>leden</v>
      </c>
      <c r="D760" s="10">
        <f t="shared" ca="1" si="259"/>
        <v>0</v>
      </c>
      <c r="E760" s="10" t="str">
        <f t="shared" si="260"/>
        <v>úterý</v>
      </c>
      <c r="F760" s="42" t="str">
        <f ca="1">IF(COUNTIF(List1!$U$4:$AF$16,$G760),"Svátek",TEXT($G760,"dddd"))</f>
        <v>úterý</v>
      </c>
      <c r="G760" s="19">
        <v>44943</v>
      </c>
      <c r="H760" s="49"/>
      <c r="I760" s="50"/>
      <c r="J760" s="49"/>
      <c r="K760" s="50"/>
      <c r="L760" s="21">
        <f t="shared" si="261"/>
        <v>0</v>
      </c>
      <c r="M760" s="22">
        <f t="shared" si="255"/>
        <v>0</v>
      </c>
      <c r="N760" s="98"/>
      <c r="O760" s="101" t="str">
        <f t="shared" ca="1" si="256"/>
        <v/>
      </c>
      <c r="P760" s="41" t="str">
        <f t="shared" si="254"/>
        <v xml:space="preserve"> </v>
      </c>
      <c r="Q760" s="41" t="str">
        <f>IF(MONTH(G761)-MONTH(G760)&lt;&gt;0,SUBTOTAL(109,$P$14:$P$3665)," ")</f>
        <v xml:space="preserve"> </v>
      </c>
      <c r="R760" s="108">
        <f t="shared" ca="1" si="262"/>
        <v>0</v>
      </c>
      <c r="S760" s="25">
        <f t="shared" ca="1" si="263"/>
        <v>0</v>
      </c>
      <c r="T760" s="108">
        <f t="shared" ca="1" si="264"/>
        <v>0</v>
      </c>
      <c r="U760" s="163">
        <f t="shared" ca="1" si="265"/>
        <v>0</v>
      </c>
      <c r="V760" s="25">
        <f t="shared" ca="1" si="266"/>
        <v>0</v>
      </c>
      <c r="W760" s="25">
        <f t="shared" ca="1" si="267"/>
        <v>0</v>
      </c>
      <c r="X760" s="108">
        <f t="shared" ca="1" si="268"/>
        <v>0</v>
      </c>
      <c r="Y760" s="108">
        <f t="shared" ca="1" si="269"/>
        <v>0</v>
      </c>
      <c r="Z760" s="108">
        <f t="shared" ca="1" si="270"/>
        <v>0</v>
      </c>
      <c r="AA760" s="108">
        <f t="shared" ca="1" si="271"/>
        <v>0</v>
      </c>
      <c r="AB760" s="108">
        <f t="shared" ca="1" si="272"/>
        <v>0</v>
      </c>
      <c r="AC760" s="25">
        <f t="shared" ca="1" si="273"/>
        <v>0</v>
      </c>
    </row>
    <row r="761" spans="1:29" ht="14.1" hidden="1" customHeight="1" thickBot="1" x14ac:dyDescent="0.25">
      <c r="A761" s="3">
        <f t="shared" si="257"/>
        <v>2023</v>
      </c>
      <c r="B761" s="3" t="str">
        <f t="shared" si="274"/>
        <v>01 leden</v>
      </c>
      <c r="C761" s="4" t="str">
        <f t="shared" si="258"/>
        <v>leden</v>
      </c>
      <c r="D761" s="10">
        <f t="shared" ca="1" si="259"/>
        <v>0</v>
      </c>
      <c r="E761" s="10" t="str">
        <f t="shared" si="260"/>
        <v>středa</v>
      </c>
      <c r="F761" s="42" t="str">
        <f ca="1">IF(COUNTIF(List1!$U$4:$AF$16,$G761),"Svátek",TEXT($G761,"dddd"))</f>
        <v>středa</v>
      </c>
      <c r="G761" s="19">
        <v>44944</v>
      </c>
      <c r="H761" s="49"/>
      <c r="I761" s="50"/>
      <c r="J761" s="49"/>
      <c r="K761" s="50"/>
      <c r="L761" s="21">
        <f t="shared" si="261"/>
        <v>0</v>
      </c>
      <c r="M761" s="22">
        <f t="shared" si="255"/>
        <v>0</v>
      </c>
      <c r="N761" s="98"/>
      <c r="O761" s="101" t="str">
        <f t="shared" ca="1" si="256"/>
        <v/>
      </c>
      <c r="P761" s="41" t="str">
        <f t="shared" si="254"/>
        <v xml:space="preserve"> </v>
      </c>
      <c r="Q761" s="41" t="str">
        <f>IF(MONTH(G762)-MONTH(G761)&lt;&gt;0,SUBTOTAL(109,$P$14:$P$3665)," ")</f>
        <v xml:space="preserve"> </v>
      </c>
      <c r="R761" s="108">
        <f t="shared" ca="1" si="262"/>
        <v>0</v>
      </c>
      <c r="S761" s="25">
        <f t="shared" ca="1" si="263"/>
        <v>0</v>
      </c>
      <c r="T761" s="108">
        <f t="shared" ca="1" si="264"/>
        <v>0</v>
      </c>
      <c r="U761" s="163">
        <f t="shared" ca="1" si="265"/>
        <v>0</v>
      </c>
      <c r="V761" s="25">
        <f t="shared" ca="1" si="266"/>
        <v>0</v>
      </c>
      <c r="W761" s="25">
        <f t="shared" ca="1" si="267"/>
        <v>0</v>
      </c>
      <c r="X761" s="108">
        <f t="shared" ca="1" si="268"/>
        <v>0</v>
      </c>
      <c r="Y761" s="108">
        <f t="shared" ca="1" si="269"/>
        <v>0</v>
      </c>
      <c r="Z761" s="108">
        <f t="shared" ca="1" si="270"/>
        <v>0</v>
      </c>
      <c r="AA761" s="108">
        <f t="shared" ca="1" si="271"/>
        <v>0</v>
      </c>
      <c r="AB761" s="108">
        <f t="shared" ca="1" si="272"/>
        <v>0</v>
      </c>
      <c r="AC761" s="25">
        <f t="shared" ca="1" si="273"/>
        <v>0</v>
      </c>
    </row>
    <row r="762" spans="1:29" ht="14.1" hidden="1" customHeight="1" thickBot="1" x14ac:dyDescent="0.25">
      <c r="A762" s="3">
        <f t="shared" si="257"/>
        <v>2023</v>
      </c>
      <c r="B762" s="3" t="str">
        <f t="shared" si="274"/>
        <v>01 leden</v>
      </c>
      <c r="C762" s="4" t="str">
        <f t="shared" si="258"/>
        <v>leden</v>
      </c>
      <c r="D762" s="10">
        <f t="shared" ca="1" si="259"/>
        <v>0</v>
      </c>
      <c r="E762" s="10" t="str">
        <f t="shared" si="260"/>
        <v>čtvrtek</v>
      </c>
      <c r="F762" s="42" t="str">
        <f ca="1">IF(COUNTIF(List1!$U$4:$AF$16,$G762),"Svátek",TEXT($G762,"dddd"))</f>
        <v>čtvrtek</v>
      </c>
      <c r="G762" s="19">
        <v>44945</v>
      </c>
      <c r="H762" s="49"/>
      <c r="I762" s="50"/>
      <c r="J762" s="49"/>
      <c r="K762" s="50"/>
      <c r="L762" s="21">
        <f t="shared" si="261"/>
        <v>0</v>
      </c>
      <c r="M762" s="22">
        <f t="shared" si="255"/>
        <v>0</v>
      </c>
      <c r="N762" s="98"/>
      <c r="O762" s="101" t="str">
        <f t="shared" ca="1" si="256"/>
        <v/>
      </c>
      <c r="P762" s="41" t="str">
        <f t="shared" si="254"/>
        <v xml:space="preserve"> </v>
      </c>
      <c r="Q762" s="41" t="str">
        <f>IF(MONTH(G763)-MONTH(G762)&lt;&gt;0,SUBTOTAL(109,$P$14:$P$3665)," ")</f>
        <v xml:space="preserve"> </v>
      </c>
      <c r="R762" s="108">
        <f t="shared" ca="1" si="262"/>
        <v>0</v>
      </c>
      <c r="S762" s="25">
        <f t="shared" ca="1" si="263"/>
        <v>0</v>
      </c>
      <c r="T762" s="108">
        <f t="shared" ca="1" si="264"/>
        <v>0</v>
      </c>
      <c r="U762" s="163">
        <f t="shared" ca="1" si="265"/>
        <v>0</v>
      </c>
      <c r="V762" s="25">
        <f t="shared" ca="1" si="266"/>
        <v>0</v>
      </c>
      <c r="W762" s="25">
        <f t="shared" ca="1" si="267"/>
        <v>0</v>
      </c>
      <c r="X762" s="108">
        <f t="shared" ca="1" si="268"/>
        <v>0</v>
      </c>
      <c r="Y762" s="108">
        <f t="shared" ca="1" si="269"/>
        <v>0</v>
      </c>
      <c r="Z762" s="108">
        <f t="shared" ca="1" si="270"/>
        <v>0</v>
      </c>
      <c r="AA762" s="108">
        <f t="shared" ca="1" si="271"/>
        <v>0</v>
      </c>
      <c r="AB762" s="108">
        <f t="shared" ca="1" si="272"/>
        <v>0</v>
      </c>
      <c r="AC762" s="25">
        <f t="shared" ca="1" si="273"/>
        <v>0</v>
      </c>
    </row>
    <row r="763" spans="1:29" ht="14.1" hidden="1" customHeight="1" thickBot="1" x14ac:dyDescent="0.25">
      <c r="A763" s="3">
        <f t="shared" si="257"/>
        <v>2023</v>
      </c>
      <c r="B763" s="3" t="str">
        <f t="shared" si="274"/>
        <v>01 leden</v>
      </c>
      <c r="C763" s="4" t="str">
        <f t="shared" si="258"/>
        <v>leden</v>
      </c>
      <c r="D763" s="10">
        <f t="shared" ca="1" si="259"/>
        <v>0</v>
      </c>
      <c r="E763" s="10" t="str">
        <f t="shared" si="260"/>
        <v>pátek</v>
      </c>
      <c r="F763" s="42" t="str">
        <f ca="1">IF(COUNTIF(List1!$U$4:$AF$16,$G763),"Svátek",TEXT($G763,"dddd"))</f>
        <v>pátek</v>
      </c>
      <c r="G763" s="19">
        <v>44946</v>
      </c>
      <c r="H763" s="49"/>
      <c r="I763" s="50"/>
      <c r="J763" s="49"/>
      <c r="K763" s="50"/>
      <c r="L763" s="21">
        <f t="shared" si="261"/>
        <v>0</v>
      </c>
      <c r="M763" s="22">
        <f t="shared" si="255"/>
        <v>0</v>
      </c>
      <c r="N763" s="98"/>
      <c r="O763" s="101" t="str">
        <f t="shared" ca="1" si="256"/>
        <v/>
      </c>
      <c r="P763" s="41" t="str">
        <f t="shared" si="254"/>
        <v xml:space="preserve"> </v>
      </c>
      <c r="Q763" s="41" t="str">
        <f>IF(MONTH(G764)-MONTH(G763)&lt;&gt;0,SUBTOTAL(109,$P$14:$P$3665)," ")</f>
        <v xml:space="preserve"> </v>
      </c>
      <c r="R763" s="108">
        <f t="shared" ca="1" si="262"/>
        <v>0</v>
      </c>
      <c r="S763" s="25">
        <f t="shared" ca="1" si="263"/>
        <v>0</v>
      </c>
      <c r="T763" s="108">
        <f t="shared" ca="1" si="264"/>
        <v>0</v>
      </c>
      <c r="U763" s="163">
        <f t="shared" ca="1" si="265"/>
        <v>0</v>
      </c>
      <c r="V763" s="25">
        <f t="shared" ca="1" si="266"/>
        <v>0</v>
      </c>
      <c r="W763" s="25">
        <f t="shared" ca="1" si="267"/>
        <v>0</v>
      </c>
      <c r="X763" s="108">
        <f t="shared" ca="1" si="268"/>
        <v>0</v>
      </c>
      <c r="Y763" s="108">
        <f t="shared" ca="1" si="269"/>
        <v>0</v>
      </c>
      <c r="Z763" s="108">
        <f t="shared" ca="1" si="270"/>
        <v>0</v>
      </c>
      <c r="AA763" s="108">
        <f t="shared" ca="1" si="271"/>
        <v>0</v>
      </c>
      <c r="AB763" s="108">
        <f t="shared" ca="1" si="272"/>
        <v>0</v>
      </c>
      <c r="AC763" s="25">
        <f t="shared" ca="1" si="273"/>
        <v>0</v>
      </c>
    </row>
    <row r="764" spans="1:29" ht="14.1" hidden="1" customHeight="1" thickBot="1" x14ac:dyDescent="0.25">
      <c r="A764" s="3">
        <f t="shared" si="257"/>
        <v>2023</v>
      </c>
      <c r="B764" s="3" t="str">
        <f t="shared" si="274"/>
        <v>01 leden</v>
      </c>
      <c r="C764" s="4" t="str">
        <f t="shared" si="258"/>
        <v>leden</v>
      </c>
      <c r="D764" s="10">
        <f t="shared" ca="1" si="259"/>
        <v>0</v>
      </c>
      <c r="E764" s="10" t="str">
        <f t="shared" si="260"/>
        <v>sobota</v>
      </c>
      <c r="F764" s="42" t="str">
        <f ca="1">IF(COUNTIF(List1!$U$4:$AF$16,$G764),"Svátek",TEXT($G764,"dddd"))</f>
        <v>sobota</v>
      </c>
      <c r="G764" s="19">
        <v>44947</v>
      </c>
      <c r="H764" s="49"/>
      <c r="I764" s="50"/>
      <c r="J764" s="49"/>
      <c r="K764" s="50"/>
      <c r="L764" s="21">
        <f t="shared" si="261"/>
        <v>0</v>
      </c>
      <c r="M764" s="22">
        <f t="shared" si="255"/>
        <v>0</v>
      </c>
      <c r="N764" s="98"/>
      <c r="O764" s="101" t="str">
        <f t="shared" ca="1" si="256"/>
        <v/>
      </c>
      <c r="P764" s="41" t="str">
        <f t="shared" si="254"/>
        <v xml:space="preserve"> </v>
      </c>
      <c r="Q764" s="41" t="str">
        <f>IF(MONTH(G765)-MONTH(G764)&lt;&gt;0,SUBTOTAL(109,$P$14:$P$3665)," ")</f>
        <v xml:space="preserve"> </v>
      </c>
      <c r="R764" s="108">
        <f t="shared" ca="1" si="262"/>
        <v>0</v>
      </c>
      <c r="S764" s="25">
        <f t="shared" ca="1" si="263"/>
        <v>0</v>
      </c>
      <c r="T764" s="108">
        <f t="shared" ca="1" si="264"/>
        <v>0</v>
      </c>
      <c r="U764" s="163">
        <f t="shared" ca="1" si="265"/>
        <v>0</v>
      </c>
      <c r="V764" s="25">
        <f t="shared" ca="1" si="266"/>
        <v>0</v>
      </c>
      <c r="W764" s="25">
        <f t="shared" ca="1" si="267"/>
        <v>0</v>
      </c>
      <c r="X764" s="108">
        <f t="shared" ca="1" si="268"/>
        <v>0</v>
      </c>
      <c r="Y764" s="108">
        <f t="shared" ca="1" si="269"/>
        <v>0</v>
      </c>
      <c r="Z764" s="108">
        <f t="shared" ca="1" si="270"/>
        <v>0</v>
      </c>
      <c r="AA764" s="108">
        <f t="shared" ca="1" si="271"/>
        <v>0</v>
      </c>
      <c r="AB764" s="108">
        <f t="shared" ca="1" si="272"/>
        <v>0</v>
      </c>
      <c r="AC764" s="25">
        <f t="shared" ca="1" si="273"/>
        <v>0</v>
      </c>
    </row>
    <row r="765" spans="1:29" ht="14.1" hidden="1" customHeight="1" thickBot="1" x14ac:dyDescent="0.25">
      <c r="A765" s="3">
        <f t="shared" si="257"/>
        <v>2023</v>
      </c>
      <c r="B765" s="3" t="str">
        <f t="shared" si="274"/>
        <v>01 leden</v>
      </c>
      <c r="C765" s="4" t="str">
        <f t="shared" si="258"/>
        <v>leden</v>
      </c>
      <c r="D765" s="10">
        <f t="shared" ca="1" si="259"/>
        <v>0</v>
      </c>
      <c r="E765" s="10" t="str">
        <f t="shared" si="260"/>
        <v>neděle</v>
      </c>
      <c r="F765" s="42" t="str">
        <f ca="1">IF(COUNTIF(List1!$U$4:$AF$16,$G765),"Svátek",TEXT($G765,"dddd"))</f>
        <v>neděle</v>
      </c>
      <c r="G765" s="19">
        <v>44948</v>
      </c>
      <c r="H765" s="49"/>
      <c r="I765" s="50"/>
      <c r="J765" s="49"/>
      <c r="K765" s="50"/>
      <c r="L765" s="21">
        <f t="shared" si="261"/>
        <v>0</v>
      </c>
      <c r="M765" s="22">
        <f t="shared" si="255"/>
        <v>0</v>
      </c>
      <c r="N765" s="98"/>
      <c r="O765" s="101" t="str">
        <f t="shared" ca="1" si="256"/>
        <v/>
      </c>
      <c r="P765" s="41">
        <f t="shared" si="254"/>
        <v>0</v>
      </c>
      <c r="Q765" s="41" t="str">
        <f>IF(MONTH(G766)-MONTH(G765)&lt;&gt;0,SUBTOTAL(109,$P$14:$P$3665)," ")</f>
        <v xml:space="preserve"> </v>
      </c>
      <c r="R765" s="108">
        <f t="shared" ca="1" si="262"/>
        <v>0</v>
      </c>
      <c r="S765" s="25">
        <f t="shared" ca="1" si="263"/>
        <v>0</v>
      </c>
      <c r="T765" s="108">
        <f t="shared" ca="1" si="264"/>
        <v>0</v>
      </c>
      <c r="U765" s="163">
        <f t="shared" ca="1" si="265"/>
        <v>0</v>
      </c>
      <c r="V765" s="25">
        <f t="shared" ca="1" si="266"/>
        <v>0</v>
      </c>
      <c r="W765" s="25">
        <f t="shared" ca="1" si="267"/>
        <v>0</v>
      </c>
      <c r="X765" s="108">
        <f t="shared" ca="1" si="268"/>
        <v>0</v>
      </c>
      <c r="Y765" s="108">
        <f t="shared" ca="1" si="269"/>
        <v>0</v>
      </c>
      <c r="Z765" s="108">
        <f t="shared" ca="1" si="270"/>
        <v>0</v>
      </c>
      <c r="AA765" s="108">
        <f t="shared" ca="1" si="271"/>
        <v>0</v>
      </c>
      <c r="AB765" s="108">
        <f t="shared" ca="1" si="272"/>
        <v>0</v>
      </c>
      <c r="AC765" s="25">
        <f t="shared" ca="1" si="273"/>
        <v>0</v>
      </c>
    </row>
    <row r="766" spans="1:29" ht="14.1" hidden="1" customHeight="1" thickBot="1" x14ac:dyDescent="0.25">
      <c r="A766" s="3">
        <f t="shared" si="257"/>
        <v>2023</v>
      </c>
      <c r="B766" s="3" t="str">
        <f t="shared" si="274"/>
        <v>01 leden</v>
      </c>
      <c r="C766" s="4" t="str">
        <f t="shared" si="258"/>
        <v>leden</v>
      </c>
      <c r="D766" s="10">
        <f t="shared" ca="1" si="259"/>
        <v>0</v>
      </c>
      <c r="E766" s="10" t="str">
        <f t="shared" si="260"/>
        <v>pondělí</v>
      </c>
      <c r="F766" s="42" t="str">
        <f ca="1">IF(COUNTIF(List1!$U$4:$AF$16,$G766),"Svátek",TEXT($G766,"dddd"))</f>
        <v>pondělí</v>
      </c>
      <c r="G766" s="19">
        <v>44949</v>
      </c>
      <c r="H766" s="49"/>
      <c r="I766" s="50"/>
      <c r="J766" s="49"/>
      <c r="K766" s="50"/>
      <c r="L766" s="21">
        <f t="shared" si="261"/>
        <v>0</v>
      </c>
      <c r="M766" s="22">
        <f t="shared" si="255"/>
        <v>0</v>
      </c>
      <c r="N766" s="98"/>
      <c r="O766" s="101" t="str">
        <f t="shared" ca="1" si="256"/>
        <v/>
      </c>
      <c r="P766" s="41" t="str">
        <f t="shared" si="254"/>
        <v xml:space="preserve"> </v>
      </c>
      <c r="Q766" s="41" t="str">
        <f>IF(MONTH(G767)-MONTH(G766)&lt;&gt;0,SUBTOTAL(109,$P$14:$P$3665)," ")</f>
        <v xml:space="preserve"> </v>
      </c>
      <c r="R766" s="108">
        <f t="shared" ca="1" si="262"/>
        <v>0</v>
      </c>
      <c r="S766" s="25">
        <f t="shared" ca="1" si="263"/>
        <v>0</v>
      </c>
      <c r="T766" s="108">
        <f t="shared" ca="1" si="264"/>
        <v>0</v>
      </c>
      <c r="U766" s="163">
        <f t="shared" ca="1" si="265"/>
        <v>0</v>
      </c>
      <c r="V766" s="25">
        <f t="shared" ca="1" si="266"/>
        <v>0</v>
      </c>
      <c r="W766" s="25">
        <f t="shared" ca="1" si="267"/>
        <v>0</v>
      </c>
      <c r="X766" s="108">
        <f t="shared" ca="1" si="268"/>
        <v>0</v>
      </c>
      <c r="Y766" s="108">
        <f t="shared" ca="1" si="269"/>
        <v>0</v>
      </c>
      <c r="Z766" s="108">
        <f t="shared" ca="1" si="270"/>
        <v>0</v>
      </c>
      <c r="AA766" s="108">
        <f t="shared" ca="1" si="271"/>
        <v>0</v>
      </c>
      <c r="AB766" s="108">
        <f t="shared" ca="1" si="272"/>
        <v>0</v>
      </c>
      <c r="AC766" s="25">
        <f t="shared" ca="1" si="273"/>
        <v>0</v>
      </c>
    </row>
    <row r="767" spans="1:29" ht="14.1" hidden="1" customHeight="1" thickBot="1" x14ac:dyDescent="0.25">
      <c r="A767" s="3">
        <f t="shared" si="257"/>
        <v>2023</v>
      </c>
      <c r="B767" s="3" t="str">
        <f t="shared" si="274"/>
        <v>01 leden</v>
      </c>
      <c r="C767" s="4" t="str">
        <f t="shared" si="258"/>
        <v>leden</v>
      </c>
      <c r="D767" s="10">
        <f t="shared" ca="1" si="259"/>
        <v>0</v>
      </c>
      <c r="E767" s="10" t="str">
        <f t="shared" si="260"/>
        <v>úterý</v>
      </c>
      <c r="F767" s="42" t="str">
        <f ca="1">IF(COUNTIF(List1!$U$4:$AF$16,$G767),"Svátek",TEXT($G767,"dddd"))</f>
        <v>úterý</v>
      </c>
      <c r="G767" s="19">
        <v>44950</v>
      </c>
      <c r="H767" s="49"/>
      <c r="I767" s="50"/>
      <c r="J767" s="49"/>
      <c r="K767" s="50"/>
      <c r="L767" s="21">
        <f t="shared" si="261"/>
        <v>0</v>
      </c>
      <c r="M767" s="22">
        <f t="shared" si="255"/>
        <v>0</v>
      </c>
      <c r="N767" s="98"/>
      <c r="O767" s="101" t="str">
        <f t="shared" ca="1" si="256"/>
        <v/>
      </c>
      <c r="P767" s="41" t="str">
        <f t="shared" si="254"/>
        <v xml:space="preserve"> </v>
      </c>
      <c r="Q767" s="41" t="str">
        <f>IF(MONTH(G768)-MONTH(G767)&lt;&gt;0,SUBTOTAL(109,$P$14:$P$3665)," ")</f>
        <v xml:space="preserve"> </v>
      </c>
      <c r="R767" s="108">
        <f t="shared" ca="1" si="262"/>
        <v>0</v>
      </c>
      <c r="S767" s="25">
        <f t="shared" ca="1" si="263"/>
        <v>0</v>
      </c>
      <c r="T767" s="108">
        <f t="shared" ca="1" si="264"/>
        <v>0</v>
      </c>
      <c r="U767" s="163">
        <f t="shared" ca="1" si="265"/>
        <v>0</v>
      </c>
      <c r="V767" s="25">
        <f t="shared" ca="1" si="266"/>
        <v>0</v>
      </c>
      <c r="W767" s="25">
        <f t="shared" ca="1" si="267"/>
        <v>0</v>
      </c>
      <c r="X767" s="108">
        <f t="shared" ca="1" si="268"/>
        <v>0</v>
      </c>
      <c r="Y767" s="108">
        <f t="shared" ca="1" si="269"/>
        <v>0</v>
      </c>
      <c r="Z767" s="108">
        <f t="shared" ca="1" si="270"/>
        <v>0</v>
      </c>
      <c r="AA767" s="108">
        <f t="shared" ca="1" si="271"/>
        <v>0</v>
      </c>
      <c r="AB767" s="108">
        <f t="shared" ca="1" si="272"/>
        <v>0</v>
      </c>
      <c r="AC767" s="25">
        <f t="shared" ca="1" si="273"/>
        <v>0</v>
      </c>
    </row>
    <row r="768" spans="1:29" ht="14.1" hidden="1" customHeight="1" thickBot="1" x14ac:dyDescent="0.25">
      <c r="A768" s="3">
        <f t="shared" si="257"/>
        <v>2023</v>
      </c>
      <c r="B768" s="3" t="str">
        <f t="shared" si="274"/>
        <v>01 leden</v>
      </c>
      <c r="C768" s="4" t="str">
        <f t="shared" si="258"/>
        <v>leden</v>
      </c>
      <c r="D768" s="10">
        <f t="shared" ca="1" si="259"/>
        <v>0</v>
      </c>
      <c r="E768" s="10" t="str">
        <f t="shared" si="260"/>
        <v>středa</v>
      </c>
      <c r="F768" s="42" t="str">
        <f ca="1">IF(COUNTIF(List1!$U$4:$AF$16,$G768),"Svátek",TEXT($G768,"dddd"))</f>
        <v>středa</v>
      </c>
      <c r="G768" s="19">
        <v>44951</v>
      </c>
      <c r="H768" s="49"/>
      <c r="I768" s="50"/>
      <c r="J768" s="49"/>
      <c r="K768" s="50"/>
      <c r="L768" s="21">
        <f t="shared" si="261"/>
        <v>0</v>
      </c>
      <c r="M768" s="22">
        <f t="shared" si="255"/>
        <v>0</v>
      </c>
      <c r="N768" s="98"/>
      <c r="O768" s="101" t="str">
        <f t="shared" ca="1" si="256"/>
        <v/>
      </c>
      <c r="P768" s="41" t="str">
        <f t="shared" si="254"/>
        <v xml:space="preserve"> </v>
      </c>
      <c r="Q768" s="41" t="str">
        <f>IF(MONTH(G769)-MONTH(G768)&lt;&gt;0,SUBTOTAL(109,$P$14:$P$3665)," ")</f>
        <v xml:space="preserve"> </v>
      </c>
      <c r="R768" s="108">
        <f t="shared" ca="1" si="262"/>
        <v>0</v>
      </c>
      <c r="S768" s="25">
        <f t="shared" ca="1" si="263"/>
        <v>0</v>
      </c>
      <c r="T768" s="108">
        <f t="shared" ca="1" si="264"/>
        <v>0</v>
      </c>
      <c r="U768" s="163">
        <f t="shared" ca="1" si="265"/>
        <v>0</v>
      </c>
      <c r="V768" s="25">
        <f t="shared" ca="1" si="266"/>
        <v>0</v>
      </c>
      <c r="W768" s="25">
        <f t="shared" ca="1" si="267"/>
        <v>0</v>
      </c>
      <c r="X768" s="108">
        <f t="shared" ca="1" si="268"/>
        <v>0</v>
      </c>
      <c r="Y768" s="108">
        <f t="shared" ca="1" si="269"/>
        <v>0</v>
      </c>
      <c r="Z768" s="108">
        <f t="shared" ca="1" si="270"/>
        <v>0</v>
      </c>
      <c r="AA768" s="108">
        <f t="shared" ca="1" si="271"/>
        <v>0</v>
      </c>
      <c r="AB768" s="108">
        <f t="shared" ca="1" si="272"/>
        <v>0</v>
      </c>
      <c r="AC768" s="25">
        <f t="shared" ca="1" si="273"/>
        <v>0</v>
      </c>
    </row>
    <row r="769" spans="1:29" ht="14.1" hidden="1" customHeight="1" thickBot="1" x14ac:dyDescent="0.25">
      <c r="A769" s="3">
        <f t="shared" si="257"/>
        <v>2023</v>
      </c>
      <c r="B769" s="3" t="str">
        <f t="shared" si="274"/>
        <v>01 leden</v>
      </c>
      <c r="C769" s="4" t="str">
        <f t="shared" si="258"/>
        <v>leden</v>
      </c>
      <c r="D769" s="10">
        <f t="shared" ca="1" si="259"/>
        <v>0</v>
      </c>
      <c r="E769" s="10" t="str">
        <f t="shared" si="260"/>
        <v>čtvrtek</v>
      </c>
      <c r="F769" s="42" t="str">
        <f ca="1">IF(COUNTIF(List1!$U$4:$AF$16,$G769),"Svátek",TEXT($G769,"dddd"))</f>
        <v>čtvrtek</v>
      </c>
      <c r="G769" s="19">
        <v>44952</v>
      </c>
      <c r="H769" s="49"/>
      <c r="I769" s="50"/>
      <c r="J769" s="49"/>
      <c r="K769" s="50"/>
      <c r="L769" s="21">
        <f t="shared" si="261"/>
        <v>0</v>
      </c>
      <c r="M769" s="22">
        <f t="shared" si="255"/>
        <v>0</v>
      </c>
      <c r="N769" s="98"/>
      <c r="O769" s="101" t="str">
        <f t="shared" ca="1" si="256"/>
        <v/>
      </c>
      <c r="P769" s="41" t="str">
        <f t="shared" si="254"/>
        <v xml:space="preserve"> </v>
      </c>
      <c r="Q769" s="41" t="str">
        <f>IF(MONTH(G770)-MONTH(G769)&lt;&gt;0,SUBTOTAL(109,$P$14:$P$3665)," ")</f>
        <v xml:space="preserve"> </v>
      </c>
      <c r="R769" s="108">
        <f t="shared" ca="1" si="262"/>
        <v>0</v>
      </c>
      <c r="S769" s="25">
        <f t="shared" ca="1" si="263"/>
        <v>0</v>
      </c>
      <c r="T769" s="108">
        <f t="shared" ca="1" si="264"/>
        <v>0</v>
      </c>
      <c r="U769" s="163">
        <f t="shared" ca="1" si="265"/>
        <v>0</v>
      </c>
      <c r="V769" s="25">
        <f t="shared" ca="1" si="266"/>
        <v>0</v>
      </c>
      <c r="W769" s="25">
        <f t="shared" ca="1" si="267"/>
        <v>0</v>
      </c>
      <c r="X769" s="108">
        <f t="shared" ca="1" si="268"/>
        <v>0</v>
      </c>
      <c r="Y769" s="108">
        <f t="shared" ca="1" si="269"/>
        <v>0</v>
      </c>
      <c r="Z769" s="108">
        <f t="shared" ca="1" si="270"/>
        <v>0</v>
      </c>
      <c r="AA769" s="108">
        <f t="shared" ca="1" si="271"/>
        <v>0</v>
      </c>
      <c r="AB769" s="108">
        <f t="shared" ca="1" si="272"/>
        <v>0</v>
      </c>
      <c r="AC769" s="25">
        <f t="shared" ca="1" si="273"/>
        <v>0</v>
      </c>
    </row>
    <row r="770" spans="1:29" ht="14.1" hidden="1" customHeight="1" thickBot="1" x14ac:dyDescent="0.25">
      <c r="A770" s="3">
        <f t="shared" si="257"/>
        <v>2023</v>
      </c>
      <c r="B770" s="3" t="str">
        <f t="shared" si="274"/>
        <v>01 leden</v>
      </c>
      <c r="C770" s="4" t="str">
        <f t="shared" si="258"/>
        <v>leden</v>
      </c>
      <c r="D770" s="10">
        <f t="shared" ca="1" si="259"/>
        <v>0</v>
      </c>
      <c r="E770" s="10" t="str">
        <f t="shared" si="260"/>
        <v>pátek</v>
      </c>
      <c r="F770" s="42" t="str">
        <f ca="1">IF(COUNTIF(List1!$U$4:$AF$16,$G770),"Svátek",TEXT($G770,"dddd"))</f>
        <v>pátek</v>
      </c>
      <c r="G770" s="19">
        <v>44953</v>
      </c>
      <c r="H770" s="49"/>
      <c r="I770" s="50"/>
      <c r="J770" s="49"/>
      <c r="K770" s="50"/>
      <c r="L770" s="21">
        <f t="shared" si="261"/>
        <v>0</v>
      </c>
      <c r="M770" s="22">
        <f t="shared" si="255"/>
        <v>0</v>
      </c>
      <c r="N770" s="98"/>
      <c r="O770" s="101" t="str">
        <f t="shared" ca="1" si="256"/>
        <v/>
      </c>
      <c r="P770" s="41" t="str">
        <f t="shared" si="254"/>
        <v xml:space="preserve"> </v>
      </c>
      <c r="Q770" s="41" t="str">
        <f>IF(MONTH(G771)-MONTH(G770)&lt;&gt;0,SUBTOTAL(109,$P$14:$P$3665)," ")</f>
        <v xml:space="preserve"> </v>
      </c>
      <c r="R770" s="108">
        <f t="shared" ca="1" si="262"/>
        <v>0</v>
      </c>
      <c r="S770" s="25">
        <f t="shared" ca="1" si="263"/>
        <v>0</v>
      </c>
      <c r="T770" s="108">
        <f t="shared" ca="1" si="264"/>
        <v>0</v>
      </c>
      <c r="U770" s="163">
        <f t="shared" ca="1" si="265"/>
        <v>0</v>
      </c>
      <c r="V770" s="25">
        <f t="shared" ca="1" si="266"/>
        <v>0</v>
      </c>
      <c r="W770" s="25">
        <f t="shared" ca="1" si="267"/>
        <v>0</v>
      </c>
      <c r="X770" s="108">
        <f t="shared" ca="1" si="268"/>
        <v>0</v>
      </c>
      <c r="Y770" s="108">
        <f t="shared" ca="1" si="269"/>
        <v>0</v>
      </c>
      <c r="Z770" s="108">
        <f t="shared" ca="1" si="270"/>
        <v>0</v>
      </c>
      <c r="AA770" s="108">
        <f t="shared" ca="1" si="271"/>
        <v>0</v>
      </c>
      <c r="AB770" s="108">
        <f t="shared" ca="1" si="272"/>
        <v>0</v>
      </c>
      <c r="AC770" s="25">
        <f t="shared" ca="1" si="273"/>
        <v>0</v>
      </c>
    </row>
    <row r="771" spans="1:29" ht="14.1" hidden="1" customHeight="1" thickBot="1" x14ac:dyDescent="0.25">
      <c r="A771" s="3">
        <f t="shared" si="257"/>
        <v>2023</v>
      </c>
      <c r="B771" s="3" t="str">
        <f t="shared" si="274"/>
        <v>01 leden</v>
      </c>
      <c r="C771" s="4" t="str">
        <f t="shared" si="258"/>
        <v>leden</v>
      </c>
      <c r="D771" s="10">
        <f t="shared" ca="1" si="259"/>
        <v>0</v>
      </c>
      <c r="E771" s="10" t="str">
        <f t="shared" si="260"/>
        <v>sobota</v>
      </c>
      <c r="F771" s="42" t="str">
        <f ca="1">IF(COUNTIF(List1!$U$4:$AF$16,$G771),"Svátek",TEXT($G771,"dddd"))</f>
        <v>sobota</v>
      </c>
      <c r="G771" s="19">
        <v>44954</v>
      </c>
      <c r="H771" s="49"/>
      <c r="I771" s="50"/>
      <c r="J771" s="49"/>
      <c r="K771" s="50"/>
      <c r="L771" s="21">
        <f t="shared" si="261"/>
        <v>0</v>
      </c>
      <c r="M771" s="22">
        <f t="shared" si="255"/>
        <v>0</v>
      </c>
      <c r="N771" s="98"/>
      <c r="O771" s="101" t="str">
        <f t="shared" ca="1" si="256"/>
        <v/>
      </c>
      <c r="P771" s="41" t="str">
        <f t="shared" si="254"/>
        <v xml:space="preserve"> </v>
      </c>
      <c r="Q771" s="41" t="str">
        <f>IF(MONTH(G772)-MONTH(G771)&lt;&gt;0,SUBTOTAL(109,$P$14:$P$3665)," ")</f>
        <v xml:space="preserve"> </v>
      </c>
      <c r="R771" s="108">
        <f t="shared" ca="1" si="262"/>
        <v>0</v>
      </c>
      <c r="S771" s="25">
        <f t="shared" ca="1" si="263"/>
        <v>0</v>
      </c>
      <c r="T771" s="108">
        <f t="shared" ca="1" si="264"/>
        <v>0</v>
      </c>
      <c r="U771" s="163">
        <f t="shared" ca="1" si="265"/>
        <v>0</v>
      </c>
      <c r="V771" s="25">
        <f t="shared" ca="1" si="266"/>
        <v>0</v>
      </c>
      <c r="W771" s="25">
        <f t="shared" ca="1" si="267"/>
        <v>0</v>
      </c>
      <c r="X771" s="108">
        <f t="shared" ca="1" si="268"/>
        <v>0</v>
      </c>
      <c r="Y771" s="108">
        <f t="shared" ca="1" si="269"/>
        <v>0</v>
      </c>
      <c r="Z771" s="108">
        <f t="shared" ca="1" si="270"/>
        <v>0</v>
      </c>
      <c r="AA771" s="108">
        <f t="shared" ca="1" si="271"/>
        <v>0</v>
      </c>
      <c r="AB771" s="108">
        <f t="shared" ca="1" si="272"/>
        <v>0</v>
      </c>
      <c r="AC771" s="25">
        <f t="shared" ca="1" si="273"/>
        <v>0</v>
      </c>
    </row>
    <row r="772" spans="1:29" ht="14.1" hidden="1" customHeight="1" thickBot="1" x14ac:dyDescent="0.25">
      <c r="A772" s="3">
        <f t="shared" si="257"/>
        <v>2023</v>
      </c>
      <c r="B772" s="3" t="str">
        <f t="shared" si="274"/>
        <v>01 leden</v>
      </c>
      <c r="C772" s="4" t="str">
        <f t="shared" si="258"/>
        <v>leden</v>
      </c>
      <c r="D772" s="10">
        <f t="shared" ca="1" si="259"/>
        <v>0</v>
      </c>
      <c r="E772" s="10" t="str">
        <f t="shared" si="260"/>
        <v>neděle</v>
      </c>
      <c r="F772" s="42" t="str">
        <f ca="1">IF(COUNTIF(List1!$U$4:$AF$16,$G772),"Svátek",TEXT($G772,"dddd"))</f>
        <v>neděle</v>
      </c>
      <c r="G772" s="19">
        <v>44955</v>
      </c>
      <c r="H772" s="49"/>
      <c r="I772" s="50"/>
      <c r="J772" s="49"/>
      <c r="K772" s="50"/>
      <c r="L772" s="21">
        <f t="shared" si="261"/>
        <v>0</v>
      </c>
      <c r="M772" s="22">
        <f t="shared" si="255"/>
        <v>0</v>
      </c>
      <c r="N772" s="98"/>
      <c r="O772" s="101" t="str">
        <f t="shared" ca="1" si="256"/>
        <v/>
      </c>
      <c r="P772" s="41">
        <f t="shared" si="254"/>
        <v>0</v>
      </c>
      <c r="Q772" s="41" t="str">
        <f>IF(MONTH(G773)-MONTH(G772)&lt;&gt;0,SUBTOTAL(109,$P$14:$P$3665)," ")</f>
        <v xml:space="preserve"> </v>
      </c>
      <c r="R772" s="108">
        <f t="shared" ca="1" si="262"/>
        <v>0</v>
      </c>
      <c r="S772" s="25">
        <f t="shared" ca="1" si="263"/>
        <v>0</v>
      </c>
      <c r="T772" s="108">
        <f t="shared" ca="1" si="264"/>
        <v>0</v>
      </c>
      <c r="U772" s="163">
        <f t="shared" ca="1" si="265"/>
        <v>0</v>
      </c>
      <c r="V772" s="25">
        <f t="shared" ca="1" si="266"/>
        <v>0</v>
      </c>
      <c r="W772" s="25">
        <f t="shared" ca="1" si="267"/>
        <v>0</v>
      </c>
      <c r="X772" s="108">
        <f t="shared" ca="1" si="268"/>
        <v>0</v>
      </c>
      <c r="Y772" s="108">
        <f t="shared" ca="1" si="269"/>
        <v>0</v>
      </c>
      <c r="Z772" s="108">
        <f t="shared" ca="1" si="270"/>
        <v>0</v>
      </c>
      <c r="AA772" s="108">
        <f t="shared" ca="1" si="271"/>
        <v>0</v>
      </c>
      <c r="AB772" s="108">
        <f t="shared" ca="1" si="272"/>
        <v>0</v>
      </c>
      <c r="AC772" s="25">
        <f t="shared" ca="1" si="273"/>
        <v>0</v>
      </c>
    </row>
    <row r="773" spans="1:29" ht="14.1" hidden="1" customHeight="1" thickBot="1" x14ac:dyDescent="0.25">
      <c r="A773" s="3">
        <f t="shared" si="257"/>
        <v>2023</v>
      </c>
      <c r="B773" s="3" t="str">
        <f t="shared" si="274"/>
        <v>01 leden</v>
      </c>
      <c r="C773" s="4" t="str">
        <f t="shared" si="258"/>
        <v>leden</v>
      </c>
      <c r="D773" s="10">
        <f t="shared" ca="1" si="259"/>
        <v>0</v>
      </c>
      <c r="E773" s="10" t="str">
        <f t="shared" si="260"/>
        <v>pondělí</v>
      </c>
      <c r="F773" s="42" t="str">
        <f ca="1">IF(COUNTIF(List1!$U$4:$AF$16,$G773),"Svátek",TEXT($G773,"dddd"))</f>
        <v>pondělí</v>
      </c>
      <c r="G773" s="19">
        <v>44956</v>
      </c>
      <c r="H773" s="49"/>
      <c r="I773" s="50"/>
      <c r="J773" s="49"/>
      <c r="K773" s="50"/>
      <c r="L773" s="21">
        <f t="shared" si="261"/>
        <v>0</v>
      </c>
      <c r="M773" s="22">
        <f t="shared" si="255"/>
        <v>0</v>
      </c>
      <c r="N773" s="98"/>
      <c r="O773" s="101" t="str">
        <f t="shared" ca="1" si="256"/>
        <v/>
      </c>
      <c r="P773" s="41" t="str">
        <f t="shared" si="254"/>
        <v xml:space="preserve"> </v>
      </c>
      <c r="Q773" s="41" t="str">
        <f>IF(MONTH(G774)-MONTH(G773)&lt;&gt;0,SUBTOTAL(109,$P$14:$P$3665)," ")</f>
        <v xml:space="preserve"> </v>
      </c>
      <c r="R773" s="108">
        <f t="shared" ca="1" si="262"/>
        <v>0</v>
      </c>
      <c r="S773" s="25">
        <f t="shared" ca="1" si="263"/>
        <v>0</v>
      </c>
      <c r="T773" s="108">
        <f t="shared" ca="1" si="264"/>
        <v>0</v>
      </c>
      <c r="U773" s="163">
        <f t="shared" ca="1" si="265"/>
        <v>0</v>
      </c>
      <c r="V773" s="25">
        <f t="shared" ca="1" si="266"/>
        <v>0</v>
      </c>
      <c r="W773" s="25">
        <f t="shared" ca="1" si="267"/>
        <v>0</v>
      </c>
      <c r="X773" s="108">
        <f t="shared" ca="1" si="268"/>
        <v>0</v>
      </c>
      <c r="Y773" s="108">
        <f t="shared" ca="1" si="269"/>
        <v>0</v>
      </c>
      <c r="Z773" s="108">
        <f t="shared" ca="1" si="270"/>
        <v>0</v>
      </c>
      <c r="AA773" s="108">
        <f t="shared" ca="1" si="271"/>
        <v>0</v>
      </c>
      <c r="AB773" s="108">
        <f t="shared" ca="1" si="272"/>
        <v>0</v>
      </c>
      <c r="AC773" s="25">
        <f t="shared" ca="1" si="273"/>
        <v>0</v>
      </c>
    </row>
    <row r="774" spans="1:29" ht="14.1" hidden="1" customHeight="1" thickBot="1" x14ac:dyDescent="0.25">
      <c r="A774" s="3">
        <f t="shared" si="257"/>
        <v>2023</v>
      </c>
      <c r="B774" s="3" t="str">
        <f t="shared" si="274"/>
        <v>01 leden</v>
      </c>
      <c r="C774" s="4" t="str">
        <f t="shared" si="258"/>
        <v>leden</v>
      </c>
      <c r="D774" s="10">
        <f t="shared" ca="1" si="259"/>
        <v>0</v>
      </c>
      <c r="E774" s="10" t="str">
        <f t="shared" si="260"/>
        <v>úterý</v>
      </c>
      <c r="F774" s="42" t="str">
        <f ca="1">IF(COUNTIF(List1!$U$4:$AF$16,$G774),"Svátek",TEXT($G774,"dddd"))</f>
        <v>úterý</v>
      </c>
      <c r="G774" s="19">
        <v>44957</v>
      </c>
      <c r="H774" s="49"/>
      <c r="I774" s="50"/>
      <c r="J774" s="49"/>
      <c r="K774" s="50"/>
      <c r="L774" s="21">
        <f t="shared" si="261"/>
        <v>0</v>
      </c>
      <c r="M774" s="22">
        <f t="shared" si="255"/>
        <v>0</v>
      </c>
      <c r="N774" s="98"/>
      <c r="O774" s="101" t="str">
        <f t="shared" ca="1" si="256"/>
        <v/>
      </c>
      <c r="P774" s="41">
        <f t="shared" si="254"/>
        <v>0</v>
      </c>
      <c r="Q774" s="41">
        <f>IF(MONTH(G775)-MONTH(G774)&lt;&gt;0,SUBTOTAL(109,$P$14:$P$3665)," ")</f>
        <v>0</v>
      </c>
      <c r="R774" s="108">
        <f t="shared" ca="1" si="262"/>
        <v>0</v>
      </c>
      <c r="S774" s="25">
        <f t="shared" ca="1" si="263"/>
        <v>0</v>
      </c>
      <c r="T774" s="108">
        <f t="shared" ca="1" si="264"/>
        <v>0</v>
      </c>
      <c r="U774" s="163">
        <f t="shared" ca="1" si="265"/>
        <v>0</v>
      </c>
      <c r="V774" s="25">
        <f t="shared" ca="1" si="266"/>
        <v>0</v>
      </c>
      <c r="W774" s="25">
        <f t="shared" ca="1" si="267"/>
        <v>0</v>
      </c>
      <c r="X774" s="108">
        <f t="shared" ca="1" si="268"/>
        <v>0</v>
      </c>
      <c r="Y774" s="108">
        <f t="shared" ca="1" si="269"/>
        <v>0</v>
      </c>
      <c r="Z774" s="108">
        <f t="shared" ca="1" si="270"/>
        <v>0</v>
      </c>
      <c r="AA774" s="108">
        <f t="shared" ca="1" si="271"/>
        <v>0</v>
      </c>
      <c r="AB774" s="108">
        <f t="shared" ca="1" si="272"/>
        <v>0</v>
      </c>
      <c r="AC774" s="25">
        <f t="shared" ca="1" si="273"/>
        <v>0</v>
      </c>
    </row>
    <row r="775" spans="1:29" ht="14.1" hidden="1" customHeight="1" thickBot="1" x14ac:dyDescent="0.25">
      <c r="A775" s="3">
        <f t="shared" si="257"/>
        <v>2023</v>
      </c>
      <c r="B775" s="3" t="str">
        <f t="shared" si="274"/>
        <v>02 únor</v>
      </c>
      <c r="C775" s="4" t="str">
        <f t="shared" si="258"/>
        <v>únor</v>
      </c>
      <c r="D775" s="10">
        <f t="shared" ca="1" si="259"/>
        <v>0</v>
      </c>
      <c r="E775" s="10" t="str">
        <f t="shared" si="260"/>
        <v>středa</v>
      </c>
      <c r="F775" s="42" t="str">
        <f ca="1">IF(COUNTIF(List1!$U$4:$AF$16,$G775),"Svátek",TEXT($G775,"dddd"))</f>
        <v>středa</v>
      </c>
      <c r="G775" s="19">
        <v>44958</v>
      </c>
      <c r="H775" s="49"/>
      <c r="I775" s="50"/>
      <c r="J775" s="49"/>
      <c r="K775" s="50"/>
      <c r="L775" s="21">
        <f t="shared" si="261"/>
        <v>0</v>
      </c>
      <c r="M775" s="22">
        <f t="shared" si="255"/>
        <v>0</v>
      </c>
      <c r="N775" s="98"/>
      <c r="O775" s="101" t="str">
        <f t="shared" ca="1" si="256"/>
        <v/>
      </c>
      <c r="P775" s="41" t="str">
        <f t="shared" si="254"/>
        <v xml:space="preserve"> </v>
      </c>
      <c r="Q775" s="41" t="str">
        <f>IF(MONTH(G776)-MONTH(G775)&lt;&gt;0,SUBTOTAL(109,$P$14:$P$3665)," ")</f>
        <v xml:space="preserve"> </v>
      </c>
      <c r="R775" s="108">
        <f t="shared" ca="1" si="262"/>
        <v>0</v>
      </c>
      <c r="S775" s="25">
        <f t="shared" ca="1" si="263"/>
        <v>0</v>
      </c>
      <c r="T775" s="108">
        <f t="shared" ca="1" si="264"/>
        <v>0</v>
      </c>
      <c r="U775" s="163">
        <f t="shared" ca="1" si="265"/>
        <v>0</v>
      </c>
      <c r="V775" s="25">
        <f t="shared" ca="1" si="266"/>
        <v>0</v>
      </c>
      <c r="W775" s="25">
        <f t="shared" ca="1" si="267"/>
        <v>0</v>
      </c>
      <c r="X775" s="108">
        <f t="shared" ca="1" si="268"/>
        <v>0</v>
      </c>
      <c r="Y775" s="108">
        <f t="shared" ca="1" si="269"/>
        <v>0</v>
      </c>
      <c r="Z775" s="108">
        <f t="shared" ca="1" si="270"/>
        <v>0</v>
      </c>
      <c r="AA775" s="108">
        <f t="shared" ca="1" si="271"/>
        <v>0</v>
      </c>
      <c r="AB775" s="108">
        <f t="shared" ca="1" si="272"/>
        <v>0</v>
      </c>
      <c r="AC775" s="25">
        <f t="shared" ca="1" si="273"/>
        <v>0</v>
      </c>
    </row>
    <row r="776" spans="1:29" ht="14.1" hidden="1" customHeight="1" thickBot="1" x14ac:dyDescent="0.25">
      <c r="A776" s="3">
        <f t="shared" si="257"/>
        <v>2023</v>
      </c>
      <c r="B776" s="3" t="str">
        <f t="shared" si="274"/>
        <v>02 únor</v>
      </c>
      <c r="C776" s="4" t="str">
        <f t="shared" si="258"/>
        <v>únor</v>
      </c>
      <c r="D776" s="10">
        <f t="shared" ca="1" si="259"/>
        <v>0</v>
      </c>
      <c r="E776" s="10" t="str">
        <f t="shared" si="260"/>
        <v>čtvrtek</v>
      </c>
      <c r="F776" s="42" t="str">
        <f ca="1">IF(COUNTIF(List1!$U$4:$AF$16,$G776),"Svátek",TEXT($G776,"dddd"))</f>
        <v>čtvrtek</v>
      </c>
      <c r="G776" s="19">
        <v>44959</v>
      </c>
      <c r="H776" s="49"/>
      <c r="I776" s="50"/>
      <c r="J776" s="49"/>
      <c r="K776" s="50"/>
      <c r="L776" s="21">
        <f t="shared" si="261"/>
        <v>0</v>
      </c>
      <c r="M776" s="22">
        <f t="shared" si="255"/>
        <v>0</v>
      </c>
      <c r="N776" s="98"/>
      <c r="O776" s="101" t="str">
        <f t="shared" ca="1" si="256"/>
        <v/>
      </c>
      <c r="P776" s="41" t="str">
        <f t="shared" si="254"/>
        <v xml:space="preserve"> </v>
      </c>
      <c r="Q776" s="41" t="str">
        <f>IF(MONTH(G777)-MONTH(G776)&lt;&gt;0,SUBTOTAL(109,$P$14:$P$3665)," ")</f>
        <v xml:space="preserve"> </v>
      </c>
      <c r="R776" s="108">
        <f t="shared" ca="1" si="262"/>
        <v>0</v>
      </c>
      <c r="S776" s="25">
        <f t="shared" ca="1" si="263"/>
        <v>0</v>
      </c>
      <c r="T776" s="108">
        <f t="shared" ca="1" si="264"/>
        <v>0</v>
      </c>
      <c r="U776" s="163">
        <f t="shared" ca="1" si="265"/>
        <v>0</v>
      </c>
      <c r="V776" s="25">
        <f t="shared" ca="1" si="266"/>
        <v>0</v>
      </c>
      <c r="W776" s="25">
        <f t="shared" ca="1" si="267"/>
        <v>0</v>
      </c>
      <c r="X776" s="108">
        <f t="shared" ca="1" si="268"/>
        <v>0</v>
      </c>
      <c r="Y776" s="108">
        <f t="shared" ca="1" si="269"/>
        <v>0</v>
      </c>
      <c r="Z776" s="108">
        <f t="shared" ca="1" si="270"/>
        <v>0</v>
      </c>
      <c r="AA776" s="108">
        <f t="shared" ca="1" si="271"/>
        <v>0</v>
      </c>
      <c r="AB776" s="108">
        <f t="shared" ca="1" si="272"/>
        <v>0</v>
      </c>
      <c r="AC776" s="25">
        <f t="shared" ca="1" si="273"/>
        <v>0</v>
      </c>
    </row>
    <row r="777" spans="1:29" ht="14.1" hidden="1" customHeight="1" thickBot="1" x14ac:dyDescent="0.25">
      <c r="A777" s="3">
        <f t="shared" si="257"/>
        <v>2023</v>
      </c>
      <c r="B777" s="3" t="str">
        <f t="shared" si="274"/>
        <v>02 únor</v>
      </c>
      <c r="C777" s="4" t="str">
        <f t="shared" si="258"/>
        <v>únor</v>
      </c>
      <c r="D777" s="10">
        <f t="shared" ca="1" si="259"/>
        <v>0</v>
      </c>
      <c r="E777" s="10" t="str">
        <f t="shared" si="260"/>
        <v>pátek</v>
      </c>
      <c r="F777" s="42" t="str">
        <f ca="1">IF(COUNTIF(List1!$U$4:$AF$16,$G777),"Svátek",TEXT($G777,"dddd"))</f>
        <v>pátek</v>
      </c>
      <c r="G777" s="19">
        <v>44960</v>
      </c>
      <c r="H777" s="49"/>
      <c r="I777" s="50"/>
      <c r="J777" s="49"/>
      <c r="K777" s="50"/>
      <c r="L777" s="21">
        <f t="shared" si="261"/>
        <v>0</v>
      </c>
      <c r="M777" s="22">
        <f t="shared" si="255"/>
        <v>0</v>
      </c>
      <c r="N777" s="98"/>
      <c r="O777" s="101" t="str">
        <f t="shared" ca="1" si="256"/>
        <v/>
      </c>
      <c r="P777" s="41" t="str">
        <f t="shared" si="254"/>
        <v xml:space="preserve"> </v>
      </c>
      <c r="Q777" s="41" t="str">
        <f>IF(MONTH(G778)-MONTH(G777)&lt;&gt;0,SUBTOTAL(109,$P$14:$P$3665)," ")</f>
        <v xml:space="preserve"> </v>
      </c>
      <c r="R777" s="108">
        <f t="shared" ca="1" si="262"/>
        <v>0</v>
      </c>
      <c r="S777" s="25">
        <f t="shared" ca="1" si="263"/>
        <v>0</v>
      </c>
      <c r="T777" s="108">
        <f t="shared" ca="1" si="264"/>
        <v>0</v>
      </c>
      <c r="U777" s="163">
        <f t="shared" ca="1" si="265"/>
        <v>0</v>
      </c>
      <c r="V777" s="25">
        <f t="shared" ca="1" si="266"/>
        <v>0</v>
      </c>
      <c r="W777" s="25">
        <f t="shared" ca="1" si="267"/>
        <v>0</v>
      </c>
      <c r="X777" s="108">
        <f t="shared" ca="1" si="268"/>
        <v>0</v>
      </c>
      <c r="Y777" s="108">
        <f t="shared" ca="1" si="269"/>
        <v>0</v>
      </c>
      <c r="Z777" s="108">
        <f t="shared" ca="1" si="270"/>
        <v>0</v>
      </c>
      <c r="AA777" s="108">
        <f t="shared" ca="1" si="271"/>
        <v>0</v>
      </c>
      <c r="AB777" s="108">
        <f t="shared" ca="1" si="272"/>
        <v>0</v>
      </c>
      <c r="AC777" s="25">
        <f t="shared" ca="1" si="273"/>
        <v>0</v>
      </c>
    </row>
    <row r="778" spans="1:29" ht="14.1" hidden="1" customHeight="1" thickBot="1" x14ac:dyDescent="0.25">
      <c r="A778" s="3">
        <f t="shared" si="257"/>
        <v>2023</v>
      </c>
      <c r="B778" s="3" t="str">
        <f t="shared" si="274"/>
        <v>02 únor</v>
      </c>
      <c r="C778" s="4" t="str">
        <f t="shared" si="258"/>
        <v>únor</v>
      </c>
      <c r="D778" s="10">
        <f t="shared" ca="1" si="259"/>
        <v>0</v>
      </c>
      <c r="E778" s="10" t="str">
        <f t="shared" si="260"/>
        <v>sobota</v>
      </c>
      <c r="F778" s="42" t="str">
        <f ca="1">IF(COUNTIF(List1!$U$4:$AF$16,$G778),"Svátek",TEXT($G778,"dddd"))</f>
        <v>sobota</v>
      </c>
      <c r="G778" s="19">
        <v>44961</v>
      </c>
      <c r="H778" s="49"/>
      <c r="I778" s="50"/>
      <c r="J778" s="49"/>
      <c r="K778" s="50"/>
      <c r="L778" s="21">
        <f t="shared" si="261"/>
        <v>0</v>
      </c>
      <c r="M778" s="22">
        <f t="shared" si="255"/>
        <v>0</v>
      </c>
      <c r="N778" s="98"/>
      <c r="O778" s="101" t="str">
        <f t="shared" ca="1" si="256"/>
        <v/>
      </c>
      <c r="P778" s="41" t="str">
        <f t="shared" si="254"/>
        <v xml:space="preserve"> </v>
      </c>
      <c r="Q778" s="41" t="str">
        <f>IF(MONTH(G779)-MONTH(G778)&lt;&gt;0,SUBTOTAL(109,$P$14:$P$3665)," ")</f>
        <v xml:space="preserve"> </v>
      </c>
      <c r="R778" s="108">
        <f t="shared" ca="1" si="262"/>
        <v>0</v>
      </c>
      <c r="S778" s="25">
        <f t="shared" ca="1" si="263"/>
        <v>0</v>
      </c>
      <c r="T778" s="108">
        <f t="shared" ca="1" si="264"/>
        <v>0</v>
      </c>
      <c r="U778" s="163">
        <f t="shared" ca="1" si="265"/>
        <v>0</v>
      </c>
      <c r="V778" s="25">
        <f t="shared" ca="1" si="266"/>
        <v>0</v>
      </c>
      <c r="W778" s="25">
        <f t="shared" ca="1" si="267"/>
        <v>0</v>
      </c>
      <c r="X778" s="108">
        <f t="shared" ca="1" si="268"/>
        <v>0</v>
      </c>
      <c r="Y778" s="108">
        <f t="shared" ca="1" si="269"/>
        <v>0</v>
      </c>
      <c r="Z778" s="108">
        <f t="shared" ca="1" si="270"/>
        <v>0</v>
      </c>
      <c r="AA778" s="108">
        <f t="shared" ca="1" si="271"/>
        <v>0</v>
      </c>
      <c r="AB778" s="108">
        <f t="shared" ca="1" si="272"/>
        <v>0</v>
      </c>
      <c r="AC778" s="25">
        <f t="shared" ca="1" si="273"/>
        <v>0</v>
      </c>
    </row>
    <row r="779" spans="1:29" ht="14.1" hidden="1" customHeight="1" thickBot="1" x14ac:dyDescent="0.25">
      <c r="A779" s="3">
        <f t="shared" si="257"/>
        <v>2023</v>
      </c>
      <c r="B779" s="3" t="str">
        <f t="shared" si="274"/>
        <v>02 únor</v>
      </c>
      <c r="C779" s="4" t="str">
        <f t="shared" si="258"/>
        <v>únor</v>
      </c>
      <c r="D779" s="10">
        <f t="shared" ca="1" si="259"/>
        <v>0</v>
      </c>
      <c r="E779" s="10" t="str">
        <f t="shared" si="260"/>
        <v>neděle</v>
      </c>
      <c r="F779" s="42" t="str">
        <f ca="1">IF(COUNTIF(List1!$U$4:$AF$16,$G779),"Svátek",TEXT($G779,"dddd"))</f>
        <v>neděle</v>
      </c>
      <c r="G779" s="19">
        <v>44962</v>
      </c>
      <c r="H779" s="49"/>
      <c r="I779" s="50"/>
      <c r="J779" s="49"/>
      <c r="K779" s="50"/>
      <c r="L779" s="21">
        <f t="shared" si="261"/>
        <v>0</v>
      </c>
      <c r="M779" s="22">
        <f t="shared" si="255"/>
        <v>0</v>
      </c>
      <c r="N779" s="98"/>
      <c r="O779" s="101" t="str">
        <f t="shared" ca="1" si="256"/>
        <v/>
      </c>
      <c r="P779" s="41">
        <f t="shared" si="254"/>
        <v>0</v>
      </c>
      <c r="Q779" s="41" t="str">
        <f>IF(MONTH(G780)-MONTH(G779)&lt;&gt;0,SUBTOTAL(109,$P$14:$P$3665)," ")</f>
        <v xml:space="preserve"> </v>
      </c>
      <c r="R779" s="108">
        <f t="shared" ca="1" si="262"/>
        <v>0</v>
      </c>
      <c r="S779" s="25">
        <f t="shared" ca="1" si="263"/>
        <v>0</v>
      </c>
      <c r="T779" s="108">
        <f t="shared" ca="1" si="264"/>
        <v>0</v>
      </c>
      <c r="U779" s="163">
        <f t="shared" ca="1" si="265"/>
        <v>0</v>
      </c>
      <c r="V779" s="25">
        <f t="shared" ca="1" si="266"/>
        <v>0</v>
      </c>
      <c r="W779" s="25">
        <f t="shared" ca="1" si="267"/>
        <v>0</v>
      </c>
      <c r="X779" s="108">
        <f t="shared" ca="1" si="268"/>
        <v>0</v>
      </c>
      <c r="Y779" s="108">
        <f t="shared" ca="1" si="269"/>
        <v>0</v>
      </c>
      <c r="Z779" s="108">
        <f t="shared" ca="1" si="270"/>
        <v>0</v>
      </c>
      <c r="AA779" s="108">
        <f t="shared" ca="1" si="271"/>
        <v>0</v>
      </c>
      <c r="AB779" s="108">
        <f t="shared" ca="1" si="272"/>
        <v>0</v>
      </c>
      <c r="AC779" s="25">
        <f t="shared" ca="1" si="273"/>
        <v>0</v>
      </c>
    </row>
    <row r="780" spans="1:29" ht="14.1" hidden="1" customHeight="1" thickBot="1" x14ac:dyDescent="0.25">
      <c r="A780" s="3">
        <f t="shared" si="257"/>
        <v>2023</v>
      </c>
      <c r="B780" s="3" t="str">
        <f t="shared" si="274"/>
        <v>02 únor</v>
      </c>
      <c r="C780" s="4" t="str">
        <f t="shared" si="258"/>
        <v>únor</v>
      </c>
      <c r="D780" s="10">
        <f t="shared" ca="1" si="259"/>
        <v>0</v>
      </c>
      <c r="E780" s="10" t="str">
        <f t="shared" si="260"/>
        <v>pondělí</v>
      </c>
      <c r="F780" s="42" t="str">
        <f ca="1">IF(COUNTIF(List1!$U$4:$AF$16,$G780),"Svátek",TEXT($G780,"dddd"))</f>
        <v>pondělí</v>
      </c>
      <c r="G780" s="19">
        <v>44963</v>
      </c>
      <c r="H780" s="49"/>
      <c r="I780" s="50"/>
      <c r="J780" s="49"/>
      <c r="K780" s="50"/>
      <c r="L780" s="21">
        <f t="shared" si="261"/>
        <v>0</v>
      </c>
      <c r="M780" s="22">
        <f t="shared" si="255"/>
        <v>0</v>
      </c>
      <c r="N780" s="98"/>
      <c r="O780" s="101" t="str">
        <f t="shared" ca="1" si="256"/>
        <v/>
      </c>
      <c r="P780" s="41" t="str">
        <f t="shared" si="254"/>
        <v xml:space="preserve"> </v>
      </c>
      <c r="Q780" s="41" t="str">
        <f>IF(MONTH(G781)-MONTH(G780)&lt;&gt;0,SUBTOTAL(109,$P$14:$P$3665)," ")</f>
        <v xml:space="preserve"> </v>
      </c>
      <c r="R780" s="108">
        <f t="shared" ca="1" si="262"/>
        <v>0</v>
      </c>
      <c r="S780" s="25">
        <f t="shared" ca="1" si="263"/>
        <v>0</v>
      </c>
      <c r="T780" s="108">
        <f t="shared" ca="1" si="264"/>
        <v>0</v>
      </c>
      <c r="U780" s="163">
        <f t="shared" ca="1" si="265"/>
        <v>0</v>
      </c>
      <c r="V780" s="25">
        <f t="shared" ca="1" si="266"/>
        <v>0</v>
      </c>
      <c r="W780" s="25">
        <f t="shared" ca="1" si="267"/>
        <v>0</v>
      </c>
      <c r="X780" s="108">
        <f t="shared" ca="1" si="268"/>
        <v>0</v>
      </c>
      <c r="Y780" s="108">
        <f t="shared" ca="1" si="269"/>
        <v>0</v>
      </c>
      <c r="Z780" s="108">
        <f t="shared" ca="1" si="270"/>
        <v>0</v>
      </c>
      <c r="AA780" s="108">
        <f t="shared" ca="1" si="271"/>
        <v>0</v>
      </c>
      <c r="AB780" s="108">
        <f t="shared" ca="1" si="272"/>
        <v>0</v>
      </c>
      <c r="AC780" s="25">
        <f t="shared" ca="1" si="273"/>
        <v>0</v>
      </c>
    </row>
    <row r="781" spans="1:29" ht="14.1" hidden="1" customHeight="1" thickBot="1" x14ac:dyDescent="0.25">
      <c r="A781" s="3">
        <f t="shared" si="257"/>
        <v>2023</v>
      </c>
      <c r="B781" s="3" t="str">
        <f t="shared" si="274"/>
        <v>02 únor</v>
      </c>
      <c r="C781" s="4" t="str">
        <f t="shared" si="258"/>
        <v>únor</v>
      </c>
      <c r="D781" s="10">
        <f t="shared" ca="1" si="259"/>
        <v>0</v>
      </c>
      <c r="E781" s="10" t="str">
        <f t="shared" si="260"/>
        <v>úterý</v>
      </c>
      <c r="F781" s="42" t="str">
        <f ca="1">IF(COUNTIF(List1!$U$4:$AF$16,$G781),"Svátek",TEXT($G781,"dddd"))</f>
        <v>úterý</v>
      </c>
      <c r="G781" s="19">
        <v>44964</v>
      </c>
      <c r="H781" s="49"/>
      <c r="I781" s="50"/>
      <c r="J781" s="49"/>
      <c r="K781" s="50"/>
      <c r="L781" s="21">
        <f t="shared" si="261"/>
        <v>0</v>
      </c>
      <c r="M781" s="22">
        <f t="shared" si="255"/>
        <v>0</v>
      </c>
      <c r="N781" s="98"/>
      <c r="O781" s="101" t="str">
        <f t="shared" ca="1" si="256"/>
        <v/>
      </c>
      <c r="P781" s="41" t="str">
        <f t="shared" si="254"/>
        <v xml:space="preserve"> </v>
      </c>
      <c r="Q781" s="41" t="str">
        <f>IF(MONTH(G782)-MONTH(G781)&lt;&gt;0,SUBTOTAL(109,$P$14:$P$3665)," ")</f>
        <v xml:space="preserve"> </v>
      </c>
      <c r="R781" s="108">
        <f t="shared" ca="1" si="262"/>
        <v>0</v>
      </c>
      <c r="S781" s="25">
        <f t="shared" ca="1" si="263"/>
        <v>0</v>
      </c>
      <c r="T781" s="108">
        <f t="shared" ca="1" si="264"/>
        <v>0</v>
      </c>
      <c r="U781" s="163">
        <f t="shared" ca="1" si="265"/>
        <v>0</v>
      </c>
      <c r="V781" s="25">
        <f t="shared" ca="1" si="266"/>
        <v>0</v>
      </c>
      <c r="W781" s="25">
        <f t="shared" ca="1" si="267"/>
        <v>0</v>
      </c>
      <c r="X781" s="108">
        <f t="shared" ca="1" si="268"/>
        <v>0</v>
      </c>
      <c r="Y781" s="108">
        <f t="shared" ca="1" si="269"/>
        <v>0</v>
      </c>
      <c r="Z781" s="108">
        <f t="shared" ca="1" si="270"/>
        <v>0</v>
      </c>
      <c r="AA781" s="108">
        <f t="shared" ca="1" si="271"/>
        <v>0</v>
      </c>
      <c r="AB781" s="108">
        <f t="shared" ca="1" si="272"/>
        <v>0</v>
      </c>
      <c r="AC781" s="25">
        <f t="shared" ca="1" si="273"/>
        <v>0</v>
      </c>
    </row>
    <row r="782" spans="1:29" ht="14.1" hidden="1" customHeight="1" thickBot="1" x14ac:dyDescent="0.25">
      <c r="A782" s="3">
        <f t="shared" si="257"/>
        <v>2023</v>
      </c>
      <c r="B782" s="3" t="str">
        <f t="shared" si="274"/>
        <v>02 únor</v>
      </c>
      <c r="C782" s="4" t="str">
        <f t="shared" si="258"/>
        <v>únor</v>
      </c>
      <c r="D782" s="10">
        <f t="shared" ca="1" si="259"/>
        <v>0</v>
      </c>
      <c r="E782" s="10" t="str">
        <f t="shared" si="260"/>
        <v>středa</v>
      </c>
      <c r="F782" s="42" t="str">
        <f ca="1">IF(COUNTIF(List1!$U$4:$AF$16,$G782),"Svátek",TEXT($G782,"dddd"))</f>
        <v>středa</v>
      </c>
      <c r="G782" s="19">
        <v>44965</v>
      </c>
      <c r="H782" s="49"/>
      <c r="I782" s="50"/>
      <c r="J782" s="49"/>
      <c r="K782" s="50"/>
      <c r="L782" s="21">
        <f t="shared" si="261"/>
        <v>0</v>
      </c>
      <c r="M782" s="22">
        <f t="shared" si="255"/>
        <v>0</v>
      </c>
      <c r="N782" s="98"/>
      <c r="O782" s="101" t="str">
        <f t="shared" ca="1" si="256"/>
        <v/>
      </c>
      <c r="P782" s="41" t="str">
        <f t="shared" si="254"/>
        <v xml:space="preserve"> </v>
      </c>
      <c r="Q782" s="41" t="str">
        <f>IF(MONTH(G783)-MONTH(G782)&lt;&gt;0,SUBTOTAL(109,$P$14:$P$3665)," ")</f>
        <v xml:space="preserve"> </v>
      </c>
      <c r="R782" s="108">
        <f t="shared" ca="1" si="262"/>
        <v>0</v>
      </c>
      <c r="S782" s="25">
        <f t="shared" ca="1" si="263"/>
        <v>0</v>
      </c>
      <c r="T782" s="108">
        <f t="shared" ca="1" si="264"/>
        <v>0</v>
      </c>
      <c r="U782" s="163">
        <f t="shared" ca="1" si="265"/>
        <v>0</v>
      </c>
      <c r="V782" s="25">
        <f t="shared" ca="1" si="266"/>
        <v>0</v>
      </c>
      <c r="W782" s="25">
        <f t="shared" ca="1" si="267"/>
        <v>0</v>
      </c>
      <c r="X782" s="108">
        <f t="shared" ca="1" si="268"/>
        <v>0</v>
      </c>
      <c r="Y782" s="108">
        <f t="shared" ca="1" si="269"/>
        <v>0</v>
      </c>
      <c r="Z782" s="108">
        <f t="shared" ca="1" si="270"/>
        <v>0</v>
      </c>
      <c r="AA782" s="108">
        <f t="shared" ca="1" si="271"/>
        <v>0</v>
      </c>
      <c r="AB782" s="108">
        <f t="shared" ca="1" si="272"/>
        <v>0</v>
      </c>
      <c r="AC782" s="25">
        <f t="shared" ca="1" si="273"/>
        <v>0</v>
      </c>
    </row>
    <row r="783" spans="1:29" ht="14.1" hidden="1" customHeight="1" thickBot="1" x14ac:dyDescent="0.25">
      <c r="A783" s="3">
        <f t="shared" si="257"/>
        <v>2023</v>
      </c>
      <c r="B783" s="3" t="str">
        <f t="shared" si="274"/>
        <v>02 únor</v>
      </c>
      <c r="C783" s="4" t="str">
        <f t="shared" si="258"/>
        <v>únor</v>
      </c>
      <c r="D783" s="10">
        <f t="shared" ca="1" si="259"/>
        <v>0</v>
      </c>
      <c r="E783" s="10" t="str">
        <f t="shared" si="260"/>
        <v>čtvrtek</v>
      </c>
      <c r="F783" s="42" t="str">
        <f ca="1">IF(COUNTIF(List1!$U$4:$AF$16,$G783),"Svátek",TEXT($G783,"dddd"))</f>
        <v>čtvrtek</v>
      </c>
      <c r="G783" s="19">
        <v>44966</v>
      </c>
      <c r="H783" s="49"/>
      <c r="I783" s="50"/>
      <c r="J783" s="49"/>
      <c r="K783" s="50"/>
      <c r="L783" s="21">
        <f t="shared" si="261"/>
        <v>0</v>
      </c>
      <c r="M783" s="22">
        <f t="shared" si="255"/>
        <v>0</v>
      </c>
      <c r="N783" s="98"/>
      <c r="O783" s="101" t="str">
        <f t="shared" ca="1" si="256"/>
        <v/>
      </c>
      <c r="P783" s="41" t="str">
        <f t="shared" si="254"/>
        <v xml:space="preserve"> </v>
      </c>
      <c r="Q783" s="41" t="str">
        <f>IF(MONTH(G784)-MONTH(G783)&lt;&gt;0,SUBTOTAL(109,$P$14:$P$3665)," ")</f>
        <v xml:space="preserve"> </v>
      </c>
      <c r="R783" s="108">
        <f t="shared" ca="1" si="262"/>
        <v>0</v>
      </c>
      <c r="S783" s="25">
        <f t="shared" ca="1" si="263"/>
        <v>0</v>
      </c>
      <c r="T783" s="108">
        <f t="shared" ca="1" si="264"/>
        <v>0</v>
      </c>
      <c r="U783" s="163">
        <f t="shared" ca="1" si="265"/>
        <v>0</v>
      </c>
      <c r="V783" s="25">
        <f t="shared" ca="1" si="266"/>
        <v>0</v>
      </c>
      <c r="W783" s="25">
        <f t="shared" ca="1" si="267"/>
        <v>0</v>
      </c>
      <c r="X783" s="108">
        <f t="shared" ca="1" si="268"/>
        <v>0</v>
      </c>
      <c r="Y783" s="108">
        <f t="shared" ca="1" si="269"/>
        <v>0</v>
      </c>
      <c r="Z783" s="108">
        <f t="shared" ca="1" si="270"/>
        <v>0</v>
      </c>
      <c r="AA783" s="108">
        <f t="shared" ca="1" si="271"/>
        <v>0</v>
      </c>
      <c r="AB783" s="108">
        <f t="shared" ca="1" si="272"/>
        <v>0</v>
      </c>
      <c r="AC783" s="25">
        <f t="shared" ca="1" si="273"/>
        <v>0</v>
      </c>
    </row>
    <row r="784" spans="1:29" ht="14.1" hidden="1" customHeight="1" thickBot="1" x14ac:dyDescent="0.25">
      <c r="A784" s="3">
        <f t="shared" si="257"/>
        <v>2023</v>
      </c>
      <c r="B784" s="3" t="str">
        <f t="shared" si="274"/>
        <v>02 únor</v>
      </c>
      <c r="C784" s="4" t="str">
        <f t="shared" si="258"/>
        <v>únor</v>
      </c>
      <c r="D784" s="10">
        <f t="shared" ca="1" si="259"/>
        <v>0</v>
      </c>
      <c r="E784" s="10" t="str">
        <f t="shared" si="260"/>
        <v>pátek</v>
      </c>
      <c r="F784" s="42" t="str">
        <f ca="1">IF(COUNTIF(List1!$U$4:$AF$16,$G784),"Svátek",TEXT($G784,"dddd"))</f>
        <v>pátek</v>
      </c>
      <c r="G784" s="19">
        <v>44967</v>
      </c>
      <c r="H784" s="49"/>
      <c r="I784" s="50"/>
      <c r="J784" s="49"/>
      <c r="K784" s="50"/>
      <c r="L784" s="21">
        <f t="shared" si="261"/>
        <v>0</v>
      </c>
      <c r="M784" s="22">
        <f t="shared" si="255"/>
        <v>0</v>
      </c>
      <c r="N784" s="98"/>
      <c r="O784" s="101" t="str">
        <f t="shared" ca="1" si="256"/>
        <v/>
      </c>
      <c r="P784" s="41" t="str">
        <f t="shared" si="254"/>
        <v xml:space="preserve"> </v>
      </c>
      <c r="Q784" s="41" t="str">
        <f>IF(MONTH(G785)-MONTH(G784)&lt;&gt;0,SUBTOTAL(109,$P$14:$P$3665)," ")</f>
        <v xml:space="preserve"> </v>
      </c>
      <c r="R784" s="108">
        <f t="shared" ca="1" si="262"/>
        <v>0</v>
      </c>
      <c r="S784" s="25">
        <f t="shared" ca="1" si="263"/>
        <v>0</v>
      </c>
      <c r="T784" s="108">
        <f t="shared" ca="1" si="264"/>
        <v>0</v>
      </c>
      <c r="U784" s="163">
        <f t="shared" ca="1" si="265"/>
        <v>0</v>
      </c>
      <c r="V784" s="25">
        <f t="shared" ca="1" si="266"/>
        <v>0</v>
      </c>
      <c r="W784" s="25">
        <f t="shared" ca="1" si="267"/>
        <v>0</v>
      </c>
      <c r="X784" s="108">
        <f t="shared" ca="1" si="268"/>
        <v>0</v>
      </c>
      <c r="Y784" s="108">
        <f t="shared" ca="1" si="269"/>
        <v>0</v>
      </c>
      <c r="Z784" s="108">
        <f t="shared" ca="1" si="270"/>
        <v>0</v>
      </c>
      <c r="AA784" s="108">
        <f t="shared" ca="1" si="271"/>
        <v>0</v>
      </c>
      <c r="AB784" s="108">
        <f t="shared" ca="1" si="272"/>
        <v>0</v>
      </c>
      <c r="AC784" s="25">
        <f t="shared" ca="1" si="273"/>
        <v>0</v>
      </c>
    </row>
    <row r="785" spans="1:29" ht="14.1" hidden="1" customHeight="1" thickBot="1" x14ac:dyDescent="0.25">
      <c r="A785" s="3">
        <f t="shared" si="257"/>
        <v>2023</v>
      </c>
      <c r="B785" s="3" t="str">
        <f t="shared" si="274"/>
        <v>02 únor</v>
      </c>
      <c r="C785" s="4" t="str">
        <f t="shared" si="258"/>
        <v>únor</v>
      </c>
      <c r="D785" s="10">
        <f t="shared" ca="1" si="259"/>
        <v>0</v>
      </c>
      <c r="E785" s="10" t="str">
        <f t="shared" si="260"/>
        <v>sobota</v>
      </c>
      <c r="F785" s="42" t="str">
        <f ca="1">IF(COUNTIF(List1!$U$4:$AF$16,$G785),"Svátek",TEXT($G785,"dddd"))</f>
        <v>sobota</v>
      </c>
      <c r="G785" s="19">
        <v>44968</v>
      </c>
      <c r="H785" s="49"/>
      <c r="I785" s="50"/>
      <c r="J785" s="49"/>
      <c r="K785" s="50"/>
      <c r="L785" s="21">
        <f t="shared" si="261"/>
        <v>0</v>
      </c>
      <c r="M785" s="22">
        <f t="shared" si="255"/>
        <v>0</v>
      </c>
      <c r="N785" s="98"/>
      <c r="O785" s="101" t="str">
        <f t="shared" ca="1" si="256"/>
        <v/>
      </c>
      <c r="P785" s="41" t="str">
        <f t="shared" si="254"/>
        <v xml:space="preserve"> </v>
      </c>
      <c r="Q785" s="41" t="str">
        <f>IF(MONTH(G786)-MONTH(G785)&lt;&gt;0,SUBTOTAL(109,$P$14:$P$3665)," ")</f>
        <v xml:space="preserve"> </v>
      </c>
      <c r="R785" s="108">
        <f t="shared" ca="1" si="262"/>
        <v>0</v>
      </c>
      <c r="S785" s="25">
        <f t="shared" ca="1" si="263"/>
        <v>0</v>
      </c>
      <c r="T785" s="108">
        <f t="shared" ca="1" si="264"/>
        <v>0</v>
      </c>
      <c r="U785" s="163">
        <f t="shared" ca="1" si="265"/>
        <v>0</v>
      </c>
      <c r="V785" s="25">
        <f t="shared" ca="1" si="266"/>
        <v>0</v>
      </c>
      <c r="W785" s="25">
        <f t="shared" ca="1" si="267"/>
        <v>0</v>
      </c>
      <c r="X785" s="108">
        <f t="shared" ca="1" si="268"/>
        <v>0</v>
      </c>
      <c r="Y785" s="108">
        <f t="shared" ca="1" si="269"/>
        <v>0</v>
      </c>
      <c r="Z785" s="108">
        <f t="shared" ca="1" si="270"/>
        <v>0</v>
      </c>
      <c r="AA785" s="108">
        <f t="shared" ca="1" si="271"/>
        <v>0</v>
      </c>
      <c r="AB785" s="108">
        <f t="shared" ca="1" si="272"/>
        <v>0</v>
      </c>
      <c r="AC785" s="25">
        <f t="shared" ca="1" si="273"/>
        <v>0</v>
      </c>
    </row>
    <row r="786" spans="1:29" ht="14.1" hidden="1" customHeight="1" thickBot="1" x14ac:dyDescent="0.25">
      <c r="A786" s="3">
        <f t="shared" si="257"/>
        <v>2023</v>
      </c>
      <c r="B786" s="3" t="str">
        <f t="shared" si="274"/>
        <v>02 únor</v>
      </c>
      <c r="C786" s="4" t="str">
        <f t="shared" si="258"/>
        <v>únor</v>
      </c>
      <c r="D786" s="10">
        <f t="shared" ca="1" si="259"/>
        <v>0</v>
      </c>
      <c r="E786" s="10" t="str">
        <f t="shared" si="260"/>
        <v>neděle</v>
      </c>
      <c r="F786" s="42" t="str">
        <f ca="1">IF(COUNTIF(List1!$U$4:$AF$16,$G786),"Svátek",TEXT($G786,"dddd"))</f>
        <v>neděle</v>
      </c>
      <c r="G786" s="19">
        <v>44969</v>
      </c>
      <c r="H786" s="49"/>
      <c r="I786" s="50"/>
      <c r="J786" s="49"/>
      <c r="K786" s="50"/>
      <c r="L786" s="21">
        <f t="shared" si="261"/>
        <v>0</v>
      </c>
      <c r="M786" s="22">
        <f t="shared" si="255"/>
        <v>0</v>
      </c>
      <c r="N786" s="98"/>
      <c r="O786" s="101" t="str">
        <f t="shared" ca="1" si="256"/>
        <v/>
      </c>
      <c r="P786" s="41">
        <f t="shared" si="254"/>
        <v>0</v>
      </c>
      <c r="Q786" s="41" t="str">
        <f>IF(MONTH(G787)-MONTH(G786)&lt;&gt;0,SUBTOTAL(109,$P$14:$P$3665)," ")</f>
        <v xml:space="preserve"> </v>
      </c>
      <c r="R786" s="108">
        <f t="shared" ca="1" si="262"/>
        <v>0</v>
      </c>
      <c r="S786" s="25">
        <f t="shared" ca="1" si="263"/>
        <v>0</v>
      </c>
      <c r="T786" s="108">
        <f t="shared" ca="1" si="264"/>
        <v>0</v>
      </c>
      <c r="U786" s="163">
        <f t="shared" ca="1" si="265"/>
        <v>0</v>
      </c>
      <c r="V786" s="25">
        <f t="shared" ca="1" si="266"/>
        <v>0</v>
      </c>
      <c r="W786" s="25">
        <f t="shared" ca="1" si="267"/>
        <v>0</v>
      </c>
      <c r="X786" s="108">
        <f t="shared" ca="1" si="268"/>
        <v>0</v>
      </c>
      <c r="Y786" s="108">
        <f t="shared" ca="1" si="269"/>
        <v>0</v>
      </c>
      <c r="Z786" s="108">
        <f t="shared" ca="1" si="270"/>
        <v>0</v>
      </c>
      <c r="AA786" s="108">
        <f t="shared" ca="1" si="271"/>
        <v>0</v>
      </c>
      <c r="AB786" s="108">
        <f t="shared" ca="1" si="272"/>
        <v>0</v>
      </c>
      <c r="AC786" s="25">
        <f t="shared" ca="1" si="273"/>
        <v>0</v>
      </c>
    </row>
    <row r="787" spans="1:29" ht="14.1" hidden="1" customHeight="1" thickBot="1" x14ac:dyDescent="0.25">
      <c r="A787" s="3">
        <f t="shared" si="257"/>
        <v>2023</v>
      </c>
      <c r="B787" s="3" t="str">
        <f t="shared" si="274"/>
        <v>02 únor</v>
      </c>
      <c r="C787" s="4" t="str">
        <f t="shared" si="258"/>
        <v>únor</v>
      </c>
      <c r="D787" s="10">
        <f t="shared" ca="1" si="259"/>
        <v>0</v>
      </c>
      <c r="E787" s="10" t="str">
        <f t="shared" si="260"/>
        <v>pondělí</v>
      </c>
      <c r="F787" s="42" t="str">
        <f ca="1">IF(COUNTIF(List1!$U$4:$AF$16,$G787),"Svátek",TEXT($G787,"dddd"))</f>
        <v>pondělí</v>
      </c>
      <c r="G787" s="19">
        <v>44970</v>
      </c>
      <c r="H787" s="49"/>
      <c r="I787" s="50"/>
      <c r="J787" s="49"/>
      <c r="K787" s="50"/>
      <c r="L787" s="21">
        <f t="shared" si="261"/>
        <v>0</v>
      </c>
      <c r="M787" s="22">
        <f t="shared" si="255"/>
        <v>0</v>
      </c>
      <c r="N787" s="98"/>
      <c r="O787" s="101" t="str">
        <f t="shared" ca="1" si="256"/>
        <v/>
      </c>
      <c r="P787" s="41" t="str">
        <f t="shared" si="254"/>
        <v xml:space="preserve"> </v>
      </c>
      <c r="Q787" s="41" t="str">
        <f>IF(MONTH(G788)-MONTH(G787)&lt;&gt;0,SUBTOTAL(109,$P$14:$P$3665)," ")</f>
        <v xml:space="preserve"> </v>
      </c>
      <c r="R787" s="108">
        <f t="shared" ca="1" si="262"/>
        <v>0</v>
      </c>
      <c r="S787" s="25">
        <f t="shared" ca="1" si="263"/>
        <v>0</v>
      </c>
      <c r="T787" s="108">
        <f t="shared" ca="1" si="264"/>
        <v>0</v>
      </c>
      <c r="U787" s="163">
        <f t="shared" ca="1" si="265"/>
        <v>0</v>
      </c>
      <c r="V787" s="25">
        <f t="shared" ca="1" si="266"/>
        <v>0</v>
      </c>
      <c r="W787" s="25">
        <f t="shared" ca="1" si="267"/>
        <v>0</v>
      </c>
      <c r="X787" s="108">
        <f t="shared" ca="1" si="268"/>
        <v>0</v>
      </c>
      <c r="Y787" s="108">
        <f t="shared" ca="1" si="269"/>
        <v>0</v>
      </c>
      <c r="Z787" s="108">
        <f t="shared" ca="1" si="270"/>
        <v>0</v>
      </c>
      <c r="AA787" s="108">
        <f t="shared" ca="1" si="271"/>
        <v>0</v>
      </c>
      <c r="AB787" s="108">
        <f t="shared" ca="1" si="272"/>
        <v>0</v>
      </c>
      <c r="AC787" s="25">
        <f t="shared" ca="1" si="273"/>
        <v>0</v>
      </c>
    </row>
    <row r="788" spans="1:29" ht="14.1" hidden="1" customHeight="1" thickBot="1" x14ac:dyDescent="0.25">
      <c r="A788" s="3">
        <f t="shared" si="257"/>
        <v>2023</v>
      </c>
      <c r="B788" s="3" t="str">
        <f t="shared" si="274"/>
        <v>02 únor</v>
      </c>
      <c r="C788" s="4" t="str">
        <f t="shared" si="258"/>
        <v>únor</v>
      </c>
      <c r="D788" s="10">
        <f t="shared" ca="1" si="259"/>
        <v>0</v>
      </c>
      <c r="E788" s="10" t="str">
        <f t="shared" si="260"/>
        <v>úterý</v>
      </c>
      <c r="F788" s="42" t="str">
        <f ca="1">IF(COUNTIF(List1!$U$4:$AF$16,$G788),"Svátek",TEXT($G788,"dddd"))</f>
        <v>úterý</v>
      </c>
      <c r="G788" s="19">
        <v>44971</v>
      </c>
      <c r="H788" s="49"/>
      <c r="I788" s="50"/>
      <c r="J788" s="49"/>
      <c r="K788" s="50"/>
      <c r="L788" s="21">
        <f t="shared" si="261"/>
        <v>0</v>
      </c>
      <c r="M788" s="22">
        <f t="shared" si="255"/>
        <v>0</v>
      </c>
      <c r="N788" s="98"/>
      <c r="O788" s="101" t="str">
        <f t="shared" ca="1" si="256"/>
        <v/>
      </c>
      <c r="P788" s="41" t="str">
        <f t="shared" si="254"/>
        <v xml:space="preserve"> </v>
      </c>
      <c r="Q788" s="41" t="str">
        <f>IF(MONTH(G789)-MONTH(G788)&lt;&gt;0,SUBTOTAL(109,$P$14:$P$3665)," ")</f>
        <v xml:space="preserve"> </v>
      </c>
      <c r="R788" s="108">
        <f t="shared" ca="1" si="262"/>
        <v>0</v>
      </c>
      <c r="S788" s="25">
        <f t="shared" ca="1" si="263"/>
        <v>0</v>
      </c>
      <c r="T788" s="108">
        <f t="shared" ca="1" si="264"/>
        <v>0</v>
      </c>
      <c r="U788" s="163">
        <f t="shared" ca="1" si="265"/>
        <v>0</v>
      </c>
      <c r="V788" s="25">
        <f t="shared" ca="1" si="266"/>
        <v>0</v>
      </c>
      <c r="W788" s="25">
        <f t="shared" ca="1" si="267"/>
        <v>0</v>
      </c>
      <c r="X788" s="108">
        <f t="shared" ca="1" si="268"/>
        <v>0</v>
      </c>
      <c r="Y788" s="108">
        <f t="shared" ca="1" si="269"/>
        <v>0</v>
      </c>
      <c r="Z788" s="108">
        <f t="shared" ca="1" si="270"/>
        <v>0</v>
      </c>
      <c r="AA788" s="108">
        <f t="shared" ca="1" si="271"/>
        <v>0</v>
      </c>
      <c r="AB788" s="108">
        <f t="shared" ca="1" si="272"/>
        <v>0</v>
      </c>
      <c r="AC788" s="25">
        <f t="shared" ca="1" si="273"/>
        <v>0</v>
      </c>
    </row>
    <row r="789" spans="1:29" ht="14.1" hidden="1" customHeight="1" thickBot="1" x14ac:dyDescent="0.25">
      <c r="A789" s="3">
        <f t="shared" si="257"/>
        <v>2023</v>
      </c>
      <c r="B789" s="3" t="str">
        <f t="shared" si="274"/>
        <v>02 únor</v>
      </c>
      <c r="C789" s="4" t="str">
        <f t="shared" si="258"/>
        <v>únor</v>
      </c>
      <c r="D789" s="10">
        <f t="shared" ca="1" si="259"/>
        <v>0</v>
      </c>
      <c r="E789" s="10" t="str">
        <f t="shared" si="260"/>
        <v>středa</v>
      </c>
      <c r="F789" s="42" t="str">
        <f ca="1">IF(COUNTIF(List1!$U$4:$AF$16,$G789),"Svátek",TEXT($G789,"dddd"))</f>
        <v>středa</v>
      </c>
      <c r="G789" s="19">
        <v>44972</v>
      </c>
      <c r="H789" s="49"/>
      <c r="I789" s="50"/>
      <c r="J789" s="49"/>
      <c r="K789" s="50"/>
      <c r="L789" s="21">
        <f t="shared" si="261"/>
        <v>0</v>
      </c>
      <c r="M789" s="22">
        <f t="shared" si="255"/>
        <v>0</v>
      </c>
      <c r="N789" s="98"/>
      <c r="O789" s="101" t="str">
        <f t="shared" ca="1" si="256"/>
        <v/>
      </c>
      <c r="P789" s="41" t="str">
        <f t="shared" si="254"/>
        <v xml:space="preserve"> </v>
      </c>
      <c r="Q789" s="41" t="str">
        <f>IF(MONTH(G790)-MONTH(G789)&lt;&gt;0,SUBTOTAL(109,$P$14:$P$3665)," ")</f>
        <v xml:space="preserve"> </v>
      </c>
      <c r="R789" s="108">
        <f t="shared" ca="1" si="262"/>
        <v>0</v>
      </c>
      <c r="S789" s="25">
        <f t="shared" ca="1" si="263"/>
        <v>0</v>
      </c>
      <c r="T789" s="108">
        <f t="shared" ca="1" si="264"/>
        <v>0</v>
      </c>
      <c r="U789" s="163">
        <f t="shared" ca="1" si="265"/>
        <v>0</v>
      </c>
      <c r="V789" s="25">
        <f t="shared" ca="1" si="266"/>
        <v>0</v>
      </c>
      <c r="W789" s="25">
        <f t="shared" ca="1" si="267"/>
        <v>0</v>
      </c>
      <c r="X789" s="108">
        <f t="shared" ca="1" si="268"/>
        <v>0</v>
      </c>
      <c r="Y789" s="108">
        <f t="shared" ca="1" si="269"/>
        <v>0</v>
      </c>
      <c r="Z789" s="108">
        <f t="shared" ca="1" si="270"/>
        <v>0</v>
      </c>
      <c r="AA789" s="108">
        <f t="shared" ca="1" si="271"/>
        <v>0</v>
      </c>
      <c r="AB789" s="108">
        <f t="shared" ca="1" si="272"/>
        <v>0</v>
      </c>
      <c r="AC789" s="25">
        <f t="shared" ca="1" si="273"/>
        <v>0</v>
      </c>
    </row>
    <row r="790" spans="1:29" ht="14.1" hidden="1" customHeight="1" thickBot="1" x14ac:dyDescent="0.25">
      <c r="A790" s="3">
        <f t="shared" si="257"/>
        <v>2023</v>
      </c>
      <c r="B790" s="3" t="str">
        <f t="shared" si="274"/>
        <v>02 únor</v>
      </c>
      <c r="C790" s="4" t="str">
        <f t="shared" si="258"/>
        <v>únor</v>
      </c>
      <c r="D790" s="10">
        <f t="shared" ca="1" si="259"/>
        <v>0</v>
      </c>
      <c r="E790" s="10" t="str">
        <f t="shared" si="260"/>
        <v>čtvrtek</v>
      </c>
      <c r="F790" s="42" t="str">
        <f ca="1">IF(COUNTIF(List1!$U$4:$AF$16,$G790),"Svátek",TEXT($G790,"dddd"))</f>
        <v>čtvrtek</v>
      </c>
      <c r="G790" s="19">
        <v>44973</v>
      </c>
      <c r="H790" s="49"/>
      <c r="I790" s="50"/>
      <c r="J790" s="49"/>
      <c r="K790" s="50"/>
      <c r="L790" s="21">
        <f t="shared" si="261"/>
        <v>0</v>
      </c>
      <c r="M790" s="22">
        <f t="shared" si="255"/>
        <v>0</v>
      </c>
      <c r="N790" s="98"/>
      <c r="O790" s="101" t="str">
        <f t="shared" ca="1" si="256"/>
        <v/>
      </c>
      <c r="P790" s="41" t="str">
        <f t="shared" si="254"/>
        <v xml:space="preserve"> </v>
      </c>
      <c r="Q790" s="41" t="str">
        <f>IF(MONTH(G791)-MONTH(G790)&lt;&gt;0,SUBTOTAL(109,$P$14:$P$3665)," ")</f>
        <v xml:space="preserve"> </v>
      </c>
      <c r="R790" s="108">
        <f t="shared" ca="1" si="262"/>
        <v>0</v>
      </c>
      <c r="S790" s="25">
        <f t="shared" ca="1" si="263"/>
        <v>0</v>
      </c>
      <c r="T790" s="108">
        <f t="shared" ca="1" si="264"/>
        <v>0</v>
      </c>
      <c r="U790" s="163">
        <f t="shared" ca="1" si="265"/>
        <v>0</v>
      </c>
      <c r="V790" s="25">
        <f t="shared" ca="1" si="266"/>
        <v>0</v>
      </c>
      <c r="W790" s="25">
        <f t="shared" ca="1" si="267"/>
        <v>0</v>
      </c>
      <c r="X790" s="108">
        <f t="shared" ca="1" si="268"/>
        <v>0</v>
      </c>
      <c r="Y790" s="108">
        <f t="shared" ca="1" si="269"/>
        <v>0</v>
      </c>
      <c r="Z790" s="108">
        <f t="shared" ca="1" si="270"/>
        <v>0</v>
      </c>
      <c r="AA790" s="108">
        <f t="shared" ca="1" si="271"/>
        <v>0</v>
      </c>
      <c r="AB790" s="108">
        <f t="shared" ca="1" si="272"/>
        <v>0</v>
      </c>
      <c r="AC790" s="25">
        <f t="shared" ca="1" si="273"/>
        <v>0</v>
      </c>
    </row>
    <row r="791" spans="1:29" ht="14.1" hidden="1" customHeight="1" thickBot="1" x14ac:dyDescent="0.25">
      <c r="A791" s="3">
        <f t="shared" si="257"/>
        <v>2023</v>
      </c>
      <c r="B791" s="3" t="str">
        <f t="shared" si="274"/>
        <v>02 únor</v>
      </c>
      <c r="C791" s="4" t="str">
        <f t="shared" si="258"/>
        <v>únor</v>
      </c>
      <c r="D791" s="10">
        <f t="shared" ca="1" si="259"/>
        <v>0</v>
      </c>
      <c r="E791" s="10" t="str">
        <f t="shared" si="260"/>
        <v>pátek</v>
      </c>
      <c r="F791" s="42" t="str">
        <f ca="1">IF(COUNTIF(List1!$U$4:$AF$16,$G791),"Svátek",TEXT($G791,"dddd"))</f>
        <v>pátek</v>
      </c>
      <c r="G791" s="19">
        <v>44974</v>
      </c>
      <c r="H791" s="49"/>
      <c r="I791" s="50"/>
      <c r="J791" s="49"/>
      <c r="K791" s="50"/>
      <c r="L791" s="21">
        <f t="shared" si="261"/>
        <v>0</v>
      </c>
      <c r="M791" s="22">
        <f t="shared" si="255"/>
        <v>0</v>
      </c>
      <c r="N791" s="98"/>
      <c r="O791" s="101" t="str">
        <f t="shared" ca="1" si="256"/>
        <v/>
      </c>
      <c r="P791" s="41" t="str">
        <f t="shared" si="254"/>
        <v xml:space="preserve"> </v>
      </c>
      <c r="Q791" s="41" t="str">
        <f>IF(MONTH(G792)-MONTH(G791)&lt;&gt;0,SUBTOTAL(109,$P$14:$P$3665)," ")</f>
        <v xml:space="preserve"> </v>
      </c>
      <c r="R791" s="108">
        <f t="shared" ca="1" si="262"/>
        <v>0</v>
      </c>
      <c r="S791" s="25">
        <f t="shared" ca="1" si="263"/>
        <v>0</v>
      </c>
      <c r="T791" s="108">
        <f t="shared" ca="1" si="264"/>
        <v>0</v>
      </c>
      <c r="U791" s="163">
        <f t="shared" ca="1" si="265"/>
        <v>0</v>
      </c>
      <c r="V791" s="25">
        <f t="shared" ca="1" si="266"/>
        <v>0</v>
      </c>
      <c r="W791" s="25">
        <f t="shared" ca="1" si="267"/>
        <v>0</v>
      </c>
      <c r="X791" s="108">
        <f t="shared" ca="1" si="268"/>
        <v>0</v>
      </c>
      <c r="Y791" s="108">
        <f t="shared" ca="1" si="269"/>
        <v>0</v>
      </c>
      <c r="Z791" s="108">
        <f t="shared" ca="1" si="270"/>
        <v>0</v>
      </c>
      <c r="AA791" s="108">
        <f t="shared" ca="1" si="271"/>
        <v>0</v>
      </c>
      <c r="AB791" s="108">
        <f t="shared" ca="1" si="272"/>
        <v>0</v>
      </c>
      <c r="AC791" s="25">
        <f t="shared" ca="1" si="273"/>
        <v>0</v>
      </c>
    </row>
    <row r="792" spans="1:29" ht="14.1" hidden="1" customHeight="1" thickBot="1" x14ac:dyDescent="0.25">
      <c r="A792" s="3">
        <f t="shared" si="257"/>
        <v>2023</v>
      </c>
      <c r="B792" s="3" t="str">
        <f t="shared" si="274"/>
        <v>02 únor</v>
      </c>
      <c r="C792" s="4" t="str">
        <f t="shared" si="258"/>
        <v>únor</v>
      </c>
      <c r="D792" s="10">
        <f t="shared" ca="1" si="259"/>
        <v>0</v>
      </c>
      <c r="E792" s="10" t="str">
        <f t="shared" si="260"/>
        <v>sobota</v>
      </c>
      <c r="F792" s="42" t="str">
        <f ca="1">IF(COUNTIF(List1!$U$4:$AF$16,$G792),"Svátek",TEXT($G792,"dddd"))</f>
        <v>sobota</v>
      </c>
      <c r="G792" s="19">
        <v>44975</v>
      </c>
      <c r="H792" s="49"/>
      <c r="I792" s="50"/>
      <c r="J792" s="49"/>
      <c r="K792" s="50"/>
      <c r="L792" s="21">
        <f t="shared" si="261"/>
        <v>0</v>
      </c>
      <c r="M792" s="22">
        <f t="shared" si="255"/>
        <v>0</v>
      </c>
      <c r="N792" s="98"/>
      <c r="O792" s="101" t="str">
        <f t="shared" ca="1" si="256"/>
        <v/>
      </c>
      <c r="P792" s="41" t="str">
        <f t="shared" si="254"/>
        <v xml:space="preserve"> </v>
      </c>
      <c r="Q792" s="41" t="str">
        <f>IF(MONTH(G793)-MONTH(G792)&lt;&gt;0,SUBTOTAL(109,$P$14:$P$3665)," ")</f>
        <v xml:space="preserve"> </v>
      </c>
      <c r="R792" s="108">
        <f t="shared" ca="1" si="262"/>
        <v>0</v>
      </c>
      <c r="S792" s="25">
        <f t="shared" ca="1" si="263"/>
        <v>0</v>
      </c>
      <c r="T792" s="108">
        <f t="shared" ca="1" si="264"/>
        <v>0</v>
      </c>
      <c r="U792" s="163">
        <f t="shared" ca="1" si="265"/>
        <v>0</v>
      </c>
      <c r="V792" s="25">
        <f t="shared" ca="1" si="266"/>
        <v>0</v>
      </c>
      <c r="W792" s="25">
        <f t="shared" ca="1" si="267"/>
        <v>0</v>
      </c>
      <c r="X792" s="108">
        <f t="shared" ca="1" si="268"/>
        <v>0</v>
      </c>
      <c r="Y792" s="108">
        <f t="shared" ca="1" si="269"/>
        <v>0</v>
      </c>
      <c r="Z792" s="108">
        <f t="shared" ca="1" si="270"/>
        <v>0</v>
      </c>
      <c r="AA792" s="108">
        <f t="shared" ca="1" si="271"/>
        <v>0</v>
      </c>
      <c r="AB792" s="108">
        <f t="shared" ca="1" si="272"/>
        <v>0</v>
      </c>
      <c r="AC792" s="25">
        <f t="shared" ca="1" si="273"/>
        <v>0</v>
      </c>
    </row>
    <row r="793" spans="1:29" ht="14.1" hidden="1" customHeight="1" thickBot="1" x14ac:dyDescent="0.25">
      <c r="A793" s="3">
        <f t="shared" si="257"/>
        <v>2023</v>
      </c>
      <c r="B793" s="3" t="str">
        <f t="shared" si="274"/>
        <v>02 únor</v>
      </c>
      <c r="C793" s="4" t="str">
        <f t="shared" si="258"/>
        <v>únor</v>
      </c>
      <c r="D793" s="10">
        <f t="shared" ca="1" si="259"/>
        <v>0</v>
      </c>
      <c r="E793" s="10" t="str">
        <f t="shared" si="260"/>
        <v>neděle</v>
      </c>
      <c r="F793" s="42" t="str">
        <f ca="1">IF(COUNTIF(List1!$U$4:$AF$16,$G793),"Svátek",TEXT($G793,"dddd"))</f>
        <v>neděle</v>
      </c>
      <c r="G793" s="19">
        <v>44976</v>
      </c>
      <c r="H793" s="49"/>
      <c r="I793" s="50"/>
      <c r="J793" s="49"/>
      <c r="K793" s="50"/>
      <c r="L793" s="21">
        <f t="shared" si="261"/>
        <v>0</v>
      </c>
      <c r="M793" s="22">
        <f t="shared" si="255"/>
        <v>0</v>
      </c>
      <c r="N793" s="98"/>
      <c r="O793" s="101" t="str">
        <f t="shared" ca="1" si="256"/>
        <v/>
      </c>
      <c r="P793" s="41">
        <f t="shared" si="254"/>
        <v>0</v>
      </c>
      <c r="Q793" s="41" t="str">
        <f>IF(MONTH(G794)-MONTH(G793)&lt;&gt;0,SUBTOTAL(109,$P$14:$P$3665)," ")</f>
        <v xml:space="preserve"> </v>
      </c>
      <c r="R793" s="108">
        <f t="shared" ca="1" si="262"/>
        <v>0</v>
      </c>
      <c r="S793" s="25">
        <f t="shared" ca="1" si="263"/>
        <v>0</v>
      </c>
      <c r="T793" s="108">
        <f t="shared" ca="1" si="264"/>
        <v>0</v>
      </c>
      <c r="U793" s="163">
        <f t="shared" ca="1" si="265"/>
        <v>0</v>
      </c>
      <c r="V793" s="25">
        <f t="shared" ca="1" si="266"/>
        <v>0</v>
      </c>
      <c r="W793" s="25">
        <f t="shared" ca="1" si="267"/>
        <v>0</v>
      </c>
      <c r="X793" s="108">
        <f t="shared" ca="1" si="268"/>
        <v>0</v>
      </c>
      <c r="Y793" s="108">
        <f t="shared" ca="1" si="269"/>
        <v>0</v>
      </c>
      <c r="Z793" s="108">
        <f t="shared" ca="1" si="270"/>
        <v>0</v>
      </c>
      <c r="AA793" s="108">
        <f t="shared" ca="1" si="271"/>
        <v>0</v>
      </c>
      <c r="AB793" s="108">
        <f t="shared" ca="1" si="272"/>
        <v>0</v>
      </c>
      <c r="AC793" s="25">
        <f t="shared" ca="1" si="273"/>
        <v>0</v>
      </c>
    </row>
    <row r="794" spans="1:29" ht="14.1" hidden="1" customHeight="1" thickBot="1" x14ac:dyDescent="0.25">
      <c r="A794" s="3">
        <f t="shared" si="257"/>
        <v>2023</v>
      </c>
      <c r="B794" s="3" t="str">
        <f t="shared" si="274"/>
        <v>02 únor</v>
      </c>
      <c r="C794" s="4" t="str">
        <f t="shared" si="258"/>
        <v>únor</v>
      </c>
      <c r="D794" s="10">
        <f t="shared" ca="1" si="259"/>
        <v>0</v>
      </c>
      <c r="E794" s="10" t="str">
        <f t="shared" si="260"/>
        <v>pondělí</v>
      </c>
      <c r="F794" s="42" t="str">
        <f ca="1">IF(COUNTIF(List1!$U$4:$AF$16,$G794),"Svátek",TEXT($G794,"dddd"))</f>
        <v>pondělí</v>
      </c>
      <c r="G794" s="19">
        <v>44977</v>
      </c>
      <c r="H794" s="49"/>
      <c r="I794" s="50"/>
      <c r="J794" s="49"/>
      <c r="K794" s="50"/>
      <c r="L794" s="21">
        <f t="shared" si="261"/>
        <v>0</v>
      </c>
      <c r="M794" s="22">
        <f t="shared" si="255"/>
        <v>0</v>
      </c>
      <c r="N794" s="98"/>
      <c r="O794" s="101" t="str">
        <f t="shared" ca="1" si="256"/>
        <v/>
      </c>
      <c r="P794" s="41" t="str">
        <f t="shared" si="254"/>
        <v xml:space="preserve"> </v>
      </c>
      <c r="Q794" s="41" t="str">
        <f>IF(MONTH(G795)-MONTH(G794)&lt;&gt;0,SUBTOTAL(109,$P$14:$P$3665)," ")</f>
        <v xml:space="preserve"> </v>
      </c>
      <c r="R794" s="108">
        <f t="shared" ca="1" si="262"/>
        <v>0</v>
      </c>
      <c r="S794" s="25">
        <f t="shared" ca="1" si="263"/>
        <v>0</v>
      </c>
      <c r="T794" s="108">
        <f t="shared" ca="1" si="264"/>
        <v>0</v>
      </c>
      <c r="U794" s="163">
        <f t="shared" ca="1" si="265"/>
        <v>0</v>
      </c>
      <c r="V794" s="25">
        <f t="shared" ca="1" si="266"/>
        <v>0</v>
      </c>
      <c r="W794" s="25">
        <f t="shared" ca="1" si="267"/>
        <v>0</v>
      </c>
      <c r="X794" s="108">
        <f t="shared" ca="1" si="268"/>
        <v>0</v>
      </c>
      <c r="Y794" s="108">
        <f t="shared" ca="1" si="269"/>
        <v>0</v>
      </c>
      <c r="Z794" s="108">
        <f t="shared" ca="1" si="270"/>
        <v>0</v>
      </c>
      <c r="AA794" s="108">
        <f t="shared" ca="1" si="271"/>
        <v>0</v>
      </c>
      <c r="AB794" s="108">
        <f t="shared" ca="1" si="272"/>
        <v>0</v>
      </c>
      <c r="AC794" s="25">
        <f t="shared" ca="1" si="273"/>
        <v>0</v>
      </c>
    </row>
    <row r="795" spans="1:29" ht="14.1" hidden="1" customHeight="1" thickBot="1" x14ac:dyDescent="0.25">
      <c r="A795" s="3">
        <f t="shared" si="257"/>
        <v>2023</v>
      </c>
      <c r="B795" s="3" t="str">
        <f t="shared" si="274"/>
        <v>02 únor</v>
      </c>
      <c r="C795" s="4" t="str">
        <f t="shared" si="258"/>
        <v>únor</v>
      </c>
      <c r="D795" s="10">
        <f t="shared" ca="1" si="259"/>
        <v>0</v>
      </c>
      <c r="E795" s="10" t="str">
        <f t="shared" si="260"/>
        <v>úterý</v>
      </c>
      <c r="F795" s="42" t="str">
        <f ca="1">IF(COUNTIF(List1!$U$4:$AF$16,$G795),"Svátek",TEXT($G795,"dddd"))</f>
        <v>úterý</v>
      </c>
      <c r="G795" s="19">
        <v>44978</v>
      </c>
      <c r="H795" s="49"/>
      <c r="I795" s="50"/>
      <c r="J795" s="49"/>
      <c r="K795" s="50"/>
      <c r="L795" s="21">
        <f t="shared" si="261"/>
        <v>0</v>
      </c>
      <c r="M795" s="22">
        <f t="shared" si="255"/>
        <v>0</v>
      </c>
      <c r="N795" s="98"/>
      <c r="O795" s="101" t="str">
        <f t="shared" ca="1" si="256"/>
        <v/>
      </c>
      <c r="P795" s="41" t="str">
        <f t="shared" ref="P795:P858" si="275">IF(OR(TEXT($G795,"dddd")="neděle",TEXT($G886,"dddd")="Sunday"),IF(DAY(G795)&gt;=7,SUM(L789:L795),IF(DAY(G795)=6,SUM(L790:L795),IF(DAY(G795)=5,SUM(L791:L795),IF(DAY(G795)=4,SUM(L792:L795),IF(DAY(G795)=3,SUM(L793:L795),IF(DAY(G795)=2,SUM(L794:L795),IF(DAY(G795)=1,SUM(L795:L795)," "))))))),IF(MONTH(G796)-MONTH(G795)&lt;&gt;0,IF(TEXT($G795,"dddd")="sobota",SUM(L790:L795),IF(TEXT($G795,"dddd")="pátek",SUM(L791:L795),IF(TEXT($G795,"dddd")="čtvrtek",SUM(L792:L795),IF(TEXT($G795,"dddd")="středa",SUM(L793:L795),IF(TEXT($G795,"dddd")="úterý",SUM(L794:L795),IF(TEXT($G795,"dddd")="pondělí",SUM(L795)," "))))))," "))</f>
        <v xml:space="preserve"> </v>
      </c>
      <c r="Q795" s="41" t="str">
        <f>IF(MONTH(G796)-MONTH(G795)&lt;&gt;0,SUBTOTAL(109,$P$14:$P$3665)," ")</f>
        <v xml:space="preserve"> </v>
      </c>
      <c r="R795" s="108">
        <f t="shared" ca="1" si="262"/>
        <v>0</v>
      </c>
      <c r="S795" s="25">
        <f t="shared" ca="1" si="263"/>
        <v>0</v>
      </c>
      <c r="T795" s="108">
        <f t="shared" ca="1" si="264"/>
        <v>0</v>
      </c>
      <c r="U795" s="163">
        <f t="shared" ca="1" si="265"/>
        <v>0</v>
      </c>
      <c r="V795" s="25">
        <f t="shared" ca="1" si="266"/>
        <v>0</v>
      </c>
      <c r="W795" s="25">
        <f t="shared" ca="1" si="267"/>
        <v>0</v>
      </c>
      <c r="X795" s="108">
        <f t="shared" ca="1" si="268"/>
        <v>0</v>
      </c>
      <c r="Y795" s="108">
        <f t="shared" ca="1" si="269"/>
        <v>0</v>
      </c>
      <c r="Z795" s="108">
        <f t="shared" ca="1" si="270"/>
        <v>0</v>
      </c>
      <c r="AA795" s="108">
        <f t="shared" ca="1" si="271"/>
        <v>0</v>
      </c>
      <c r="AB795" s="108">
        <f t="shared" ca="1" si="272"/>
        <v>0</v>
      </c>
      <c r="AC795" s="25">
        <f t="shared" ca="1" si="273"/>
        <v>0</v>
      </c>
    </row>
    <row r="796" spans="1:29" ht="14.1" hidden="1" customHeight="1" thickBot="1" x14ac:dyDescent="0.25">
      <c r="A796" s="3">
        <f t="shared" si="257"/>
        <v>2023</v>
      </c>
      <c r="B796" s="3" t="str">
        <f t="shared" si="274"/>
        <v>02 únor</v>
      </c>
      <c r="C796" s="4" t="str">
        <f t="shared" si="258"/>
        <v>únor</v>
      </c>
      <c r="D796" s="10">
        <f t="shared" ca="1" si="259"/>
        <v>0</v>
      </c>
      <c r="E796" s="10" t="str">
        <f t="shared" si="260"/>
        <v>středa</v>
      </c>
      <c r="F796" s="42" t="str">
        <f ca="1">IF(COUNTIF(List1!$U$4:$AF$16,$G796),"Svátek",TEXT($G796,"dddd"))</f>
        <v>středa</v>
      </c>
      <c r="G796" s="19">
        <v>44979</v>
      </c>
      <c r="H796" s="49"/>
      <c r="I796" s="50"/>
      <c r="J796" s="49"/>
      <c r="K796" s="50"/>
      <c r="L796" s="21">
        <f t="shared" si="261"/>
        <v>0</v>
      </c>
      <c r="M796" s="22">
        <f t="shared" si="255"/>
        <v>0</v>
      </c>
      <c r="N796" s="98"/>
      <c r="O796" s="101" t="str">
        <f t="shared" ca="1" si="256"/>
        <v/>
      </c>
      <c r="P796" s="41" t="str">
        <f t="shared" si="275"/>
        <v xml:space="preserve"> </v>
      </c>
      <c r="Q796" s="41" t="str">
        <f>IF(MONTH(G797)-MONTH(G796)&lt;&gt;0,SUBTOTAL(109,$P$14:$P$3665)," ")</f>
        <v xml:space="preserve"> </v>
      </c>
      <c r="R796" s="108">
        <f t="shared" ca="1" si="262"/>
        <v>0</v>
      </c>
      <c r="S796" s="25">
        <f t="shared" ca="1" si="263"/>
        <v>0</v>
      </c>
      <c r="T796" s="108">
        <f t="shared" ca="1" si="264"/>
        <v>0</v>
      </c>
      <c r="U796" s="163">
        <f t="shared" ca="1" si="265"/>
        <v>0</v>
      </c>
      <c r="V796" s="25">
        <f t="shared" ca="1" si="266"/>
        <v>0</v>
      </c>
      <c r="W796" s="25">
        <f t="shared" ca="1" si="267"/>
        <v>0</v>
      </c>
      <c r="X796" s="108">
        <f t="shared" ca="1" si="268"/>
        <v>0</v>
      </c>
      <c r="Y796" s="108">
        <f t="shared" ca="1" si="269"/>
        <v>0</v>
      </c>
      <c r="Z796" s="108">
        <f t="shared" ca="1" si="270"/>
        <v>0</v>
      </c>
      <c r="AA796" s="108">
        <f t="shared" ca="1" si="271"/>
        <v>0</v>
      </c>
      <c r="AB796" s="108">
        <f t="shared" ca="1" si="272"/>
        <v>0</v>
      </c>
      <c r="AC796" s="25">
        <f t="shared" ca="1" si="273"/>
        <v>0</v>
      </c>
    </row>
    <row r="797" spans="1:29" ht="14.1" hidden="1" customHeight="1" thickBot="1" x14ac:dyDescent="0.25">
      <c r="A797" s="3">
        <f t="shared" si="257"/>
        <v>2023</v>
      </c>
      <c r="B797" s="3" t="str">
        <f t="shared" si="274"/>
        <v>02 únor</v>
      </c>
      <c r="C797" s="4" t="str">
        <f t="shared" si="258"/>
        <v>únor</v>
      </c>
      <c r="D797" s="10">
        <f t="shared" ca="1" si="259"/>
        <v>0</v>
      </c>
      <c r="E797" s="10" t="str">
        <f t="shared" si="260"/>
        <v>čtvrtek</v>
      </c>
      <c r="F797" s="42" t="str">
        <f ca="1">IF(COUNTIF(List1!$U$4:$AF$16,$G797),"Svátek",TEXT($G797,"dddd"))</f>
        <v>čtvrtek</v>
      </c>
      <c r="G797" s="19">
        <v>44980</v>
      </c>
      <c r="H797" s="49"/>
      <c r="I797" s="50"/>
      <c r="J797" s="49"/>
      <c r="K797" s="50"/>
      <c r="L797" s="21">
        <f t="shared" si="261"/>
        <v>0</v>
      </c>
      <c r="M797" s="22">
        <f t="shared" si="255"/>
        <v>0</v>
      </c>
      <c r="N797" s="98"/>
      <c r="O797" s="101" t="str">
        <f t="shared" ca="1" si="256"/>
        <v/>
      </c>
      <c r="P797" s="41" t="str">
        <f t="shared" si="275"/>
        <v xml:space="preserve"> </v>
      </c>
      <c r="Q797" s="41" t="str">
        <f>IF(MONTH(G798)-MONTH(G797)&lt;&gt;0,SUBTOTAL(109,$P$14:$P$3665)," ")</f>
        <v xml:space="preserve"> </v>
      </c>
      <c r="R797" s="108">
        <f t="shared" ca="1" si="262"/>
        <v>0</v>
      </c>
      <c r="S797" s="25">
        <f t="shared" ca="1" si="263"/>
        <v>0</v>
      </c>
      <c r="T797" s="108">
        <f t="shared" ca="1" si="264"/>
        <v>0</v>
      </c>
      <c r="U797" s="163">
        <f t="shared" ca="1" si="265"/>
        <v>0</v>
      </c>
      <c r="V797" s="25">
        <f t="shared" ca="1" si="266"/>
        <v>0</v>
      </c>
      <c r="W797" s="25">
        <f t="shared" ca="1" si="267"/>
        <v>0</v>
      </c>
      <c r="X797" s="108">
        <f t="shared" ca="1" si="268"/>
        <v>0</v>
      </c>
      <c r="Y797" s="108">
        <f t="shared" ca="1" si="269"/>
        <v>0</v>
      </c>
      <c r="Z797" s="108">
        <f t="shared" ca="1" si="270"/>
        <v>0</v>
      </c>
      <c r="AA797" s="108">
        <f t="shared" ca="1" si="271"/>
        <v>0</v>
      </c>
      <c r="AB797" s="108">
        <f t="shared" ca="1" si="272"/>
        <v>0</v>
      </c>
      <c r="AC797" s="25">
        <f t="shared" ca="1" si="273"/>
        <v>0</v>
      </c>
    </row>
    <row r="798" spans="1:29" ht="14.1" hidden="1" customHeight="1" thickBot="1" x14ac:dyDescent="0.25">
      <c r="A798" s="3">
        <f t="shared" si="257"/>
        <v>2023</v>
      </c>
      <c r="B798" s="3" t="str">
        <f t="shared" si="274"/>
        <v>02 únor</v>
      </c>
      <c r="C798" s="4" t="str">
        <f t="shared" si="258"/>
        <v>únor</v>
      </c>
      <c r="D798" s="10">
        <f t="shared" ca="1" si="259"/>
        <v>0</v>
      </c>
      <c r="E798" s="10" t="str">
        <f t="shared" si="260"/>
        <v>pátek</v>
      </c>
      <c r="F798" s="42" t="str">
        <f ca="1">IF(COUNTIF(List1!$U$4:$AF$16,$G798),"Svátek",TEXT($G798,"dddd"))</f>
        <v>pátek</v>
      </c>
      <c r="G798" s="19">
        <v>44981</v>
      </c>
      <c r="H798" s="49"/>
      <c r="I798" s="50"/>
      <c r="J798" s="49"/>
      <c r="K798" s="50"/>
      <c r="L798" s="21">
        <f t="shared" si="261"/>
        <v>0</v>
      </c>
      <c r="M798" s="22">
        <f t="shared" si="255"/>
        <v>0</v>
      </c>
      <c r="N798" s="98"/>
      <c r="O798" s="101" t="str">
        <f t="shared" ca="1" si="256"/>
        <v/>
      </c>
      <c r="P798" s="41" t="str">
        <f t="shared" si="275"/>
        <v xml:space="preserve"> </v>
      </c>
      <c r="Q798" s="41" t="str">
        <f>IF(MONTH(G799)-MONTH(G798)&lt;&gt;0,SUBTOTAL(109,$P$14:$P$3665)," ")</f>
        <v xml:space="preserve"> </v>
      </c>
      <c r="R798" s="108">
        <f t="shared" ca="1" si="262"/>
        <v>0</v>
      </c>
      <c r="S798" s="25">
        <f t="shared" ca="1" si="263"/>
        <v>0</v>
      </c>
      <c r="T798" s="108">
        <f t="shared" ca="1" si="264"/>
        <v>0</v>
      </c>
      <c r="U798" s="163">
        <f t="shared" ca="1" si="265"/>
        <v>0</v>
      </c>
      <c r="V798" s="25">
        <f t="shared" ca="1" si="266"/>
        <v>0</v>
      </c>
      <c r="W798" s="25">
        <f t="shared" ca="1" si="267"/>
        <v>0</v>
      </c>
      <c r="X798" s="108">
        <f t="shared" ca="1" si="268"/>
        <v>0</v>
      </c>
      <c r="Y798" s="108">
        <f t="shared" ca="1" si="269"/>
        <v>0</v>
      </c>
      <c r="Z798" s="108">
        <f t="shared" ca="1" si="270"/>
        <v>0</v>
      </c>
      <c r="AA798" s="108">
        <f t="shared" ca="1" si="271"/>
        <v>0</v>
      </c>
      <c r="AB798" s="108">
        <f t="shared" ca="1" si="272"/>
        <v>0</v>
      </c>
      <c r="AC798" s="25">
        <f t="shared" ca="1" si="273"/>
        <v>0</v>
      </c>
    </row>
    <row r="799" spans="1:29" ht="14.1" hidden="1" customHeight="1" thickBot="1" x14ac:dyDescent="0.25">
      <c r="A799" s="3">
        <f t="shared" si="257"/>
        <v>2023</v>
      </c>
      <c r="B799" s="3" t="str">
        <f t="shared" si="274"/>
        <v>02 únor</v>
      </c>
      <c r="C799" s="4" t="str">
        <f t="shared" si="258"/>
        <v>únor</v>
      </c>
      <c r="D799" s="10">
        <f t="shared" ca="1" si="259"/>
        <v>0</v>
      </c>
      <c r="E799" s="10" t="str">
        <f t="shared" si="260"/>
        <v>sobota</v>
      </c>
      <c r="F799" s="42" t="str">
        <f ca="1">IF(COUNTIF(List1!$U$4:$AF$16,$G799),"Svátek",TEXT($G799,"dddd"))</f>
        <v>sobota</v>
      </c>
      <c r="G799" s="19">
        <v>44982</v>
      </c>
      <c r="H799" s="49"/>
      <c r="I799" s="50"/>
      <c r="J799" s="49"/>
      <c r="K799" s="50"/>
      <c r="L799" s="21">
        <f t="shared" si="261"/>
        <v>0</v>
      </c>
      <c r="M799" s="22">
        <f t="shared" si="255"/>
        <v>0</v>
      </c>
      <c r="N799" s="98"/>
      <c r="O799" s="101" t="str">
        <f t="shared" ca="1" si="256"/>
        <v/>
      </c>
      <c r="P799" s="41" t="str">
        <f t="shared" si="275"/>
        <v xml:space="preserve"> </v>
      </c>
      <c r="Q799" s="41" t="str">
        <f>IF(MONTH(G800)-MONTH(G799)&lt;&gt;0,SUBTOTAL(109,$P$14:$P$3665)," ")</f>
        <v xml:space="preserve"> </v>
      </c>
      <c r="R799" s="108">
        <f t="shared" ca="1" si="262"/>
        <v>0</v>
      </c>
      <c r="S799" s="25">
        <f t="shared" ca="1" si="263"/>
        <v>0</v>
      </c>
      <c r="T799" s="108">
        <f t="shared" ca="1" si="264"/>
        <v>0</v>
      </c>
      <c r="U799" s="163">
        <f t="shared" ca="1" si="265"/>
        <v>0</v>
      </c>
      <c r="V799" s="25">
        <f t="shared" ca="1" si="266"/>
        <v>0</v>
      </c>
      <c r="W799" s="25">
        <f t="shared" ca="1" si="267"/>
        <v>0</v>
      </c>
      <c r="X799" s="108">
        <f t="shared" ca="1" si="268"/>
        <v>0</v>
      </c>
      <c r="Y799" s="108">
        <f t="shared" ca="1" si="269"/>
        <v>0</v>
      </c>
      <c r="Z799" s="108">
        <f t="shared" ca="1" si="270"/>
        <v>0</v>
      </c>
      <c r="AA799" s="108">
        <f t="shared" ca="1" si="271"/>
        <v>0</v>
      </c>
      <c r="AB799" s="108">
        <f t="shared" ca="1" si="272"/>
        <v>0</v>
      </c>
      <c r="AC799" s="25">
        <f t="shared" ca="1" si="273"/>
        <v>0</v>
      </c>
    </row>
    <row r="800" spans="1:29" ht="14.1" hidden="1" customHeight="1" thickBot="1" x14ac:dyDescent="0.25">
      <c r="A800" s="3">
        <f t="shared" si="257"/>
        <v>2023</v>
      </c>
      <c r="B800" s="3" t="str">
        <f t="shared" si="274"/>
        <v>02 únor</v>
      </c>
      <c r="C800" s="4" t="str">
        <f t="shared" si="258"/>
        <v>únor</v>
      </c>
      <c r="D800" s="10">
        <f t="shared" ca="1" si="259"/>
        <v>0</v>
      </c>
      <c r="E800" s="10" t="str">
        <f t="shared" si="260"/>
        <v>neděle</v>
      </c>
      <c r="F800" s="42" t="str">
        <f ca="1">IF(COUNTIF(List1!$U$4:$AF$16,$G800),"Svátek",TEXT($G800,"dddd"))</f>
        <v>neděle</v>
      </c>
      <c r="G800" s="19">
        <v>44983</v>
      </c>
      <c r="H800" s="49"/>
      <c r="I800" s="50"/>
      <c r="J800" s="49"/>
      <c r="K800" s="50"/>
      <c r="L800" s="21">
        <f t="shared" si="261"/>
        <v>0</v>
      </c>
      <c r="M800" s="22">
        <f t="shared" si="255"/>
        <v>0</v>
      </c>
      <c r="N800" s="98"/>
      <c r="O800" s="101" t="str">
        <f t="shared" ca="1" si="256"/>
        <v/>
      </c>
      <c r="P800" s="41">
        <f t="shared" si="275"/>
        <v>0</v>
      </c>
      <c r="Q800" s="41" t="str">
        <f>IF(MONTH(G801)-MONTH(G800)&lt;&gt;0,SUBTOTAL(109,$P$14:$P$3665)," ")</f>
        <v xml:space="preserve"> </v>
      </c>
      <c r="R800" s="108">
        <f t="shared" ca="1" si="262"/>
        <v>0</v>
      </c>
      <c r="S800" s="25">
        <f t="shared" ca="1" si="263"/>
        <v>0</v>
      </c>
      <c r="T800" s="108">
        <f t="shared" ca="1" si="264"/>
        <v>0</v>
      </c>
      <c r="U800" s="163">
        <f t="shared" ca="1" si="265"/>
        <v>0</v>
      </c>
      <c r="V800" s="25">
        <f t="shared" ca="1" si="266"/>
        <v>0</v>
      </c>
      <c r="W800" s="25">
        <f t="shared" ca="1" si="267"/>
        <v>0</v>
      </c>
      <c r="X800" s="108">
        <f t="shared" ca="1" si="268"/>
        <v>0</v>
      </c>
      <c r="Y800" s="108">
        <f t="shared" ca="1" si="269"/>
        <v>0</v>
      </c>
      <c r="Z800" s="108">
        <f t="shared" ca="1" si="270"/>
        <v>0</v>
      </c>
      <c r="AA800" s="108">
        <f t="shared" ca="1" si="271"/>
        <v>0</v>
      </c>
      <c r="AB800" s="108">
        <f t="shared" ca="1" si="272"/>
        <v>0</v>
      </c>
      <c r="AC800" s="25">
        <f t="shared" ca="1" si="273"/>
        <v>0</v>
      </c>
    </row>
    <row r="801" spans="1:29" ht="14.1" hidden="1" customHeight="1" thickBot="1" x14ac:dyDescent="0.25">
      <c r="A801" s="3">
        <f t="shared" si="257"/>
        <v>2023</v>
      </c>
      <c r="B801" s="3" t="str">
        <f t="shared" si="274"/>
        <v>02 únor</v>
      </c>
      <c r="C801" s="4" t="str">
        <f t="shared" si="258"/>
        <v>únor</v>
      </c>
      <c r="D801" s="10">
        <f t="shared" ca="1" si="259"/>
        <v>0</v>
      </c>
      <c r="E801" s="10" t="str">
        <f t="shared" si="260"/>
        <v>pondělí</v>
      </c>
      <c r="F801" s="42" t="str">
        <f ca="1">IF(COUNTIF(List1!$U$4:$AF$16,$G801),"Svátek",TEXT($G801,"dddd"))</f>
        <v>pondělí</v>
      </c>
      <c r="G801" s="19">
        <v>44984</v>
      </c>
      <c r="H801" s="49"/>
      <c r="I801" s="50"/>
      <c r="J801" s="49"/>
      <c r="K801" s="50"/>
      <c r="L801" s="21">
        <f t="shared" si="261"/>
        <v>0</v>
      </c>
      <c r="M801" s="22">
        <f t="shared" si="255"/>
        <v>0</v>
      </c>
      <c r="N801" s="98"/>
      <c r="O801" s="101" t="str">
        <f t="shared" ca="1" si="256"/>
        <v/>
      </c>
      <c r="P801" s="41" t="str">
        <f t="shared" si="275"/>
        <v xml:space="preserve"> </v>
      </c>
      <c r="Q801" s="41" t="str">
        <f>IF(MONTH(G802)-MONTH(G801)&lt;&gt;0,SUBTOTAL(109,$P$14:$P$3665)," ")</f>
        <v xml:space="preserve"> </v>
      </c>
      <c r="R801" s="108">
        <f t="shared" ca="1" si="262"/>
        <v>0</v>
      </c>
      <c r="S801" s="25">
        <f t="shared" ca="1" si="263"/>
        <v>0</v>
      </c>
      <c r="T801" s="108">
        <f t="shared" ca="1" si="264"/>
        <v>0</v>
      </c>
      <c r="U801" s="163">
        <f t="shared" ca="1" si="265"/>
        <v>0</v>
      </c>
      <c r="V801" s="25">
        <f t="shared" ca="1" si="266"/>
        <v>0</v>
      </c>
      <c r="W801" s="25">
        <f t="shared" ca="1" si="267"/>
        <v>0</v>
      </c>
      <c r="X801" s="108">
        <f t="shared" ca="1" si="268"/>
        <v>0</v>
      </c>
      <c r="Y801" s="108">
        <f t="shared" ca="1" si="269"/>
        <v>0</v>
      </c>
      <c r="Z801" s="108">
        <f t="shared" ca="1" si="270"/>
        <v>0</v>
      </c>
      <c r="AA801" s="108">
        <f t="shared" ca="1" si="271"/>
        <v>0</v>
      </c>
      <c r="AB801" s="108">
        <f t="shared" ca="1" si="272"/>
        <v>0</v>
      </c>
      <c r="AC801" s="25">
        <f t="shared" ca="1" si="273"/>
        <v>0</v>
      </c>
    </row>
    <row r="802" spans="1:29" ht="14.1" hidden="1" customHeight="1" thickBot="1" x14ac:dyDescent="0.25">
      <c r="A802" s="3">
        <f t="shared" si="257"/>
        <v>2023</v>
      </c>
      <c r="B802" s="3" t="str">
        <f t="shared" si="274"/>
        <v>02 únor</v>
      </c>
      <c r="C802" s="4" t="str">
        <f t="shared" si="258"/>
        <v>únor</v>
      </c>
      <c r="D802" s="10">
        <f t="shared" ca="1" si="259"/>
        <v>0</v>
      </c>
      <c r="E802" s="10" t="str">
        <f t="shared" si="260"/>
        <v>úterý</v>
      </c>
      <c r="F802" s="42" t="str">
        <f ca="1">IF(COUNTIF(List1!$U$4:$AF$16,$G802),"Svátek",TEXT($G802,"dddd"))</f>
        <v>úterý</v>
      </c>
      <c r="G802" s="19">
        <v>44985</v>
      </c>
      <c r="H802" s="49"/>
      <c r="I802" s="50"/>
      <c r="J802" s="49"/>
      <c r="K802" s="50"/>
      <c r="L802" s="21">
        <f t="shared" si="261"/>
        <v>0</v>
      </c>
      <c r="M802" s="22">
        <f t="shared" si="255"/>
        <v>0</v>
      </c>
      <c r="N802" s="98"/>
      <c r="O802" s="101" t="str">
        <f t="shared" ca="1" si="256"/>
        <v/>
      </c>
      <c r="P802" s="41">
        <f t="shared" si="275"/>
        <v>0</v>
      </c>
      <c r="Q802" s="41">
        <f>IF(MONTH(G803)-MONTH(G802)&lt;&gt;0,SUBTOTAL(109,$P$14:$P$3665)," ")</f>
        <v>0</v>
      </c>
      <c r="R802" s="108">
        <f t="shared" ca="1" si="262"/>
        <v>0</v>
      </c>
      <c r="S802" s="25">
        <f t="shared" ca="1" si="263"/>
        <v>0</v>
      </c>
      <c r="T802" s="108">
        <f t="shared" ca="1" si="264"/>
        <v>0</v>
      </c>
      <c r="U802" s="163">
        <f t="shared" ca="1" si="265"/>
        <v>0</v>
      </c>
      <c r="V802" s="25">
        <f t="shared" ca="1" si="266"/>
        <v>0</v>
      </c>
      <c r="W802" s="25">
        <f t="shared" ca="1" si="267"/>
        <v>0</v>
      </c>
      <c r="X802" s="108">
        <f t="shared" ca="1" si="268"/>
        <v>0</v>
      </c>
      <c r="Y802" s="108">
        <f t="shared" ca="1" si="269"/>
        <v>0</v>
      </c>
      <c r="Z802" s="108">
        <f t="shared" ca="1" si="270"/>
        <v>0</v>
      </c>
      <c r="AA802" s="108">
        <f t="shared" ca="1" si="271"/>
        <v>0</v>
      </c>
      <c r="AB802" s="108">
        <f t="shared" ca="1" si="272"/>
        <v>0</v>
      </c>
      <c r="AC802" s="25">
        <f t="shared" ca="1" si="273"/>
        <v>0</v>
      </c>
    </row>
    <row r="803" spans="1:29" ht="14.1" hidden="1" customHeight="1" thickBot="1" x14ac:dyDescent="0.25">
      <c r="A803" s="3">
        <f t="shared" si="257"/>
        <v>2023</v>
      </c>
      <c r="B803" s="3" t="str">
        <f t="shared" si="274"/>
        <v>03 březen</v>
      </c>
      <c r="C803" s="4" t="str">
        <f t="shared" si="258"/>
        <v>březen</v>
      </c>
      <c r="D803" s="10">
        <f t="shared" ca="1" si="259"/>
        <v>0</v>
      </c>
      <c r="E803" s="10" t="str">
        <f t="shared" si="260"/>
        <v>středa</v>
      </c>
      <c r="F803" s="42" t="str">
        <f ca="1">IF(COUNTIF(List1!$U$4:$AF$16,$G803),"Svátek",TEXT($G803,"dddd"))</f>
        <v>středa</v>
      </c>
      <c r="G803" s="19">
        <v>44986</v>
      </c>
      <c r="H803" s="49"/>
      <c r="I803" s="50"/>
      <c r="J803" s="49"/>
      <c r="K803" s="50"/>
      <c r="L803" s="21">
        <f t="shared" si="261"/>
        <v>0</v>
      </c>
      <c r="M803" s="22">
        <f t="shared" si="255"/>
        <v>0</v>
      </c>
      <c r="N803" s="98"/>
      <c r="O803" s="101" t="str">
        <f t="shared" ca="1" si="256"/>
        <v/>
      </c>
      <c r="P803" s="41" t="str">
        <f t="shared" si="275"/>
        <v xml:space="preserve"> </v>
      </c>
      <c r="Q803" s="41" t="str">
        <f>IF(MONTH(G804)-MONTH(G803)&lt;&gt;0,SUBTOTAL(109,$P$14:$P$3665)," ")</f>
        <v xml:space="preserve"> </v>
      </c>
      <c r="R803" s="108">
        <f t="shared" ca="1" si="262"/>
        <v>0</v>
      </c>
      <c r="S803" s="25">
        <f t="shared" ca="1" si="263"/>
        <v>0</v>
      </c>
      <c r="T803" s="108">
        <f t="shared" ca="1" si="264"/>
        <v>0</v>
      </c>
      <c r="U803" s="163">
        <f t="shared" ca="1" si="265"/>
        <v>0</v>
      </c>
      <c r="V803" s="25">
        <f t="shared" ca="1" si="266"/>
        <v>0</v>
      </c>
      <c r="W803" s="25">
        <f t="shared" ca="1" si="267"/>
        <v>0</v>
      </c>
      <c r="X803" s="108">
        <f t="shared" ca="1" si="268"/>
        <v>0</v>
      </c>
      <c r="Y803" s="108">
        <f t="shared" ca="1" si="269"/>
        <v>0</v>
      </c>
      <c r="Z803" s="108">
        <f t="shared" ca="1" si="270"/>
        <v>0</v>
      </c>
      <c r="AA803" s="108">
        <f t="shared" ca="1" si="271"/>
        <v>0</v>
      </c>
      <c r="AB803" s="108">
        <f t="shared" ca="1" si="272"/>
        <v>0</v>
      </c>
      <c r="AC803" s="25">
        <f t="shared" ca="1" si="273"/>
        <v>0</v>
      </c>
    </row>
    <row r="804" spans="1:29" ht="14.1" hidden="1" customHeight="1" thickBot="1" x14ac:dyDescent="0.25">
      <c r="A804" s="3">
        <f t="shared" si="257"/>
        <v>2023</v>
      </c>
      <c r="B804" s="3" t="str">
        <f t="shared" si="274"/>
        <v>03 březen</v>
      </c>
      <c r="C804" s="4" t="str">
        <f t="shared" si="258"/>
        <v>březen</v>
      </c>
      <c r="D804" s="10">
        <f t="shared" ca="1" si="259"/>
        <v>0</v>
      </c>
      <c r="E804" s="10" t="str">
        <f t="shared" si="260"/>
        <v>čtvrtek</v>
      </c>
      <c r="F804" s="42" t="str">
        <f ca="1">IF(COUNTIF(List1!$U$4:$AF$16,$G804),"Svátek",TEXT($G804,"dddd"))</f>
        <v>čtvrtek</v>
      </c>
      <c r="G804" s="19">
        <v>44987</v>
      </c>
      <c r="H804" s="49"/>
      <c r="I804" s="50"/>
      <c r="J804" s="49"/>
      <c r="K804" s="50"/>
      <c r="L804" s="21">
        <f t="shared" si="261"/>
        <v>0</v>
      </c>
      <c r="M804" s="22">
        <f t="shared" si="255"/>
        <v>0</v>
      </c>
      <c r="N804" s="98"/>
      <c r="O804" s="101" t="str">
        <f t="shared" ca="1" si="256"/>
        <v/>
      </c>
      <c r="P804" s="41" t="str">
        <f t="shared" si="275"/>
        <v xml:space="preserve"> </v>
      </c>
      <c r="Q804" s="41" t="str">
        <f>IF(MONTH(G805)-MONTH(G804)&lt;&gt;0,SUBTOTAL(109,$P$14:$P$3665)," ")</f>
        <v xml:space="preserve"> </v>
      </c>
      <c r="R804" s="108">
        <f t="shared" ca="1" si="262"/>
        <v>0</v>
      </c>
      <c r="S804" s="25">
        <f t="shared" ca="1" si="263"/>
        <v>0</v>
      </c>
      <c r="T804" s="108">
        <f t="shared" ca="1" si="264"/>
        <v>0</v>
      </c>
      <c r="U804" s="163">
        <f t="shared" ca="1" si="265"/>
        <v>0</v>
      </c>
      <c r="V804" s="25">
        <f t="shared" ca="1" si="266"/>
        <v>0</v>
      </c>
      <c r="W804" s="25">
        <f t="shared" ca="1" si="267"/>
        <v>0</v>
      </c>
      <c r="X804" s="108">
        <f t="shared" ca="1" si="268"/>
        <v>0</v>
      </c>
      <c r="Y804" s="108">
        <f t="shared" ca="1" si="269"/>
        <v>0</v>
      </c>
      <c r="Z804" s="108">
        <f t="shared" ca="1" si="270"/>
        <v>0</v>
      </c>
      <c r="AA804" s="108">
        <f t="shared" ca="1" si="271"/>
        <v>0</v>
      </c>
      <c r="AB804" s="108">
        <f t="shared" ca="1" si="272"/>
        <v>0</v>
      </c>
      <c r="AC804" s="25">
        <f t="shared" ca="1" si="273"/>
        <v>0</v>
      </c>
    </row>
    <row r="805" spans="1:29" ht="14.1" hidden="1" customHeight="1" thickBot="1" x14ac:dyDescent="0.25">
      <c r="A805" s="3">
        <f t="shared" si="257"/>
        <v>2023</v>
      </c>
      <c r="B805" s="3" t="str">
        <f t="shared" si="274"/>
        <v>03 březen</v>
      </c>
      <c r="C805" s="4" t="str">
        <f t="shared" si="258"/>
        <v>březen</v>
      </c>
      <c r="D805" s="10">
        <f t="shared" ca="1" si="259"/>
        <v>0</v>
      </c>
      <c r="E805" s="10" t="str">
        <f t="shared" si="260"/>
        <v>pátek</v>
      </c>
      <c r="F805" s="42" t="str">
        <f ca="1">IF(COUNTIF(List1!$U$4:$AF$16,$G805),"Svátek",TEXT($G805,"dddd"))</f>
        <v>pátek</v>
      </c>
      <c r="G805" s="19">
        <v>44988</v>
      </c>
      <c r="H805" s="49"/>
      <c r="I805" s="50"/>
      <c r="J805" s="49"/>
      <c r="K805" s="50"/>
      <c r="L805" s="21">
        <f t="shared" si="261"/>
        <v>0</v>
      </c>
      <c r="M805" s="22">
        <f t="shared" si="255"/>
        <v>0</v>
      </c>
      <c r="N805" s="98"/>
      <c r="O805" s="101" t="str">
        <f t="shared" ca="1" si="256"/>
        <v/>
      </c>
      <c r="P805" s="41" t="str">
        <f t="shared" si="275"/>
        <v xml:space="preserve"> </v>
      </c>
      <c r="Q805" s="41" t="str">
        <f>IF(MONTH(G806)-MONTH(G805)&lt;&gt;0,SUBTOTAL(109,$P$14:$P$3665)," ")</f>
        <v xml:space="preserve"> </v>
      </c>
      <c r="R805" s="108">
        <f t="shared" ca="1" si="262"/>
        <v>0</v>
      </c>
      <c r="S805" s="25">
        <f t="shared" ca="1" si="263"/>
        <v>0</v>
      </c>
      <c r="T805" s="108">
        <f t="shared" ca="1" si="264"/>
        <v>0</v>
      </c>
      <c r="U805" s="163">
        <f t="shared" ca="1" si="265"/>
        <v>0</v>
      </c>
      <c r="V805" s="25">
        <f t="shared" ca="1" si="266"/>
        <v>0</v>
      </c>
      <c r="W805" s="25">
        <f t="shared" ca="1" si="267"/>
        <v>0</v>
      </c>
      <c r="X805" s="108">
        <f t="shared" ca="1" si="268"/>
        <v>0</v>
      </c>
      <c r="Y805" s="108">
        <f t="shared" ca="1" si="269"/>
        <v>0</v>
      </c>
      <c r="Z805" s="108">
        <f t="shared" ca="1" si="270"/>
        <v>0</v>
      </c>
      <c r="AA805" s="108">
        <f t="shared" ca="1" si="271"/>
        <v>0</v>
      </c>
      <c r="AB805" s="108">
        <f t="shared" ca="1" si="272"/>
        <v>0</v>
      </c>
      <c r="AC805" s="25">
        <f t="shared" ca="1" si="273"/>
        <v>0</v>
      </c>
    </row>
    <row r="806" spans="1:29" ht="14.1" hidden="1" customHeight="1" thickBot="1" x14ac:dyDescent="0.25">
      <c r="A806" s="3">
        <f t="shared" si="257"/>
        <v>2023</v>
      </c>
      <c r="B806" s="3" t="str">
        <f t="shared" si="274"/>
        <v>03 březen</v>
      </c>
      <c r="C806" s="4" t="str">
        <f t="shared" si="258"/>
        <v>březen</v>
      </c>
      <c r="D806" s="10">
        <f t="shared" ca="1" si="259"/>
        <v>0</v>
      </c>
      <c r="E806" s="10" t="str">
        <f t="shared" si="260"/>
        <v>sobota</v>
      </c>
      <c r="F806" s="42" t="str">
        <f ca="1">IF(COUNTIF(List1!$U$4:$AF$16,$G806),"Svátek",TEXT($G806,"dddd"))</f>
        <v>sobota</v>
      </c>
      <c r="G806" s="19">
        <v>44989</v>
      </c>
      <c r="H806" s="49"/>
      <c r="I806" s="50"/>
      <c r="J806" s="49"/>
      <c r="K806" s="50"/>
      <c r="L806" s="21">
        <f t="shared" si="261"/>
        <v>0</v>
      </c>
      <c r="M806" s="22">
        <f t="shared" ref="M806:M869" si="276">(I806-H806)-(K806-J806)</f>
        <v>0</v>
      </c>
      <c r="N806" s="98"/>
      <c r="O806" s="101" t="str">
        <f t="shared" ref="O806:O869" ca="1" si="277">IF(F806="Svátek","Svátek","")</f>
        <v/>
      </c>
      <c r="P806" s="41" t="str">
        <f t="shared" si="275"/>
        <v xml:space="preserve"> </v>
      </c>
      <c r="Q806" s="41" t="str">
        <f>IF(MONTH(G807)-MONTH(G806)&lt;&gt;0,SUBTOTAL(109,$P$14:$P$3665)," ")</f>
        <v xml:space="preserve"> </v>
      </c>
      <c r="R806" s="108">
        <f t="shared" ca="1" si="262"/>
        <v>0</v>
      </c>
      <c r="S806" s="25">
        <f t="shared" ca="1" si="263"/>
        <v>0</v>
      </c>
      <c r="T806" s="108">
        <f t="shared" ca="1" si="264"/>
        <v>0</v>
      </c>
      <c r="U806" s="163">
        <f t="shared" ca="1" si="265"/>
        <v>0</v>
      </c>
      <c r="V806" s="25">
        <f t="shared" ca="1" si="266"/>
        <v>0</v>
      </c>
      <c r="W806" s="25">
        <f t="shared" ca="1" si="267"/>
        <v>0</v>
      </c>
      <c r="X806" s="108">
        <f t="shared" ca="1" si="268"/>
        <v>0</v>
      </c>
      <c r="Y806" s="108">
        <f t="shared" ca="1" si="269"/>
        <v>0</v>
      </c>
      <c r="Z806" s="108">
        <f t="shared" ca="1" si="270"/>
        <v>0</v>
      </c>
      <c r="AA806" s="108">
        <f t="shared" ca="1" si="271"/>
        <v>0</v>
      </c>
      <c r="AB806" s="108">
        <f t="shared" ca="1" si="272"/>
        <v>0</v>
      </c>
      <c r="AC806" s="25">
        <f t="shared" ca="1" si="273"/>
        <v>0</v>
      </c>
    </row>
    <row r="807" spans="1:29" ht="14.1" hidden="1" customHeight="1" thickBot="1" x14ac:dyDescent="0.25">
      <c r="A807" s="3">
        <f t="shared" ref="A807:A870" si="278">YEAR(G807)</f>
        <v>2023</v>
      </c>
      <c r="B807" s="3" t="str">
        <f t="shared" si="274"/>
        <v>03 březen</v>
      </c>
      <c r="C807" s="4" t="str">
        <f t="shared" ref="C807:C870" si="279">TEXT(G807,"mmmm")</f>
        <v>březen</v>
      </c>
      <c r="D807" s="10">
        <f t="shared" ref="D807:D870" ca="1" si="280">IF(F807="Svátek",1,0)</f>
        <v>0</v>
      </c>
      <c r="E807" s="10" t="str">
        <f t="shared" ref="E807:E870" si="281">TEXT($G807,"dddd")</f>
        <v>neděle</v>
      </c>
      <c r="F807" s="42" t="str">
        <f ca="1">IF(COUNTIF(List1!$U$4:$AF$16,$G807),"Svátek",TEXT($G807,"dddd"))</f>
        <v>neděle</v>
      </c>
      <c r="G807" s="19">
        <v>44990</v>
      </c>
      <c r="H807" s="49"/>
      <c r="I807" s="50"/>
      <c r="J807" s="49"/>
      <c r="K807" s="50"/>
      <c r="L807" s="21">
        <f t="shared" ref="L807:L870" si="282">(I807-H807)-(K807-J807)</f>
        <v>0</v>
      </c>
      <c r="M807" s="22">
        <f t="shared" si="276"/>
        <v>0</v>
      </c>
      <c r="N807" s="98"/>
      <c r="O807" s="101" t="str">
        <f t="shared" ca="1" si="277"/>
        <v/>
      </c>
      <c r="P807" s="41">
        <f t="shared" si="275"/>
        <v>0</v>
      </c>
      <c r="Q807" s="41" t="str">
        <f>IF(MONTH(G808)-MONTH(G807)&lt;&gt;0,SUBTOTAL(109,$P$14:$P$3665)," ")</f>
        <v xml:space="preserve"> </v>
      </c>
      <c r="R807" s="108">
        <f t="shared" ref="R807:R870" ca="1" si="283">IF(AND(IF(O807="PC",1,0),OR((E807="pondělí"),E807="úterý",E807="středa",E807="čtvrtek",E807="pátek")),IF($R$3-L807&gt;0,$R$3-L807,0),0)</f>
        <v>0</v>
      </c>
      <c r="S807" s="25">
        <f t="shared" ref="S807:S870" ca="1" si="284">IF(AND(IF(F807="Svátek",1,0),OR(E807="pondělí",E807="úterý",E807="středa",E807="čtvrtek",E807="pátek"),IF(OR(O807="SC",O807="ŘD",O807="NV",O807="N",O807="OČR",O807="P",O807="O"),FALSE,TRUE)),1,0)</f>
        <v>0</v>
      </c>
      <c r="T807" s="108">
        <f t="shared" ref="T807:T870" ca="1" si="285">IF(AND(IF(O807="PMP",1,0),OR((E807="pondělí"),E807="úterý",E807="středa",E807="čtvrtek",E807="pátek")),IF($R$3-L807&gt;0,$R$3-L807,0),0)</f>
        <v>0</v>
      </c>
      <c r="U807" s="163">
        <f t="shared" ref="U807:U870" ca="1" si="286">IF(AND(IF(O807="1/2D",1,0),OR((E807="pondělí"),E807="úterý",E807="středa",E807="čtvrtek",E807="pátek")),1,0)</f>
        <v>0</v>
      </c>
      <c r="V807" s="25">
        <f t="shared" ref="V807:V870" ca="1" si="287">IF(AND(IF(O807="D",1,0),OR((E807="pondělí"),E807="úterý",E807="středa",E807="čtvrtek",E807="pátek")),1,0)</f>
        <v>0</v>
      </c>
      <c r="W807" s="25">
        <f t="shared" ref="W807:W870" ca="1" si="288">IF(AND(IF(O807="PN",1,0),OR((E807="pondělí"),E807="úterý",E807="středa",E807="čtvrtek",E807="pátek")),1,0)</f>
        <v>0</v>
      </c>
      <c r="X807" s="108">
        <f t="shared" ref="X807:X870" ca="1" si="289">IF(AND(IF(O807="NV",1,0),OR((E807="pondělí"),E807="úterý",E807="středa",E807="čtvrtek",E807="pátek")),IF($R$3-L807&gt;0,$R$3-L807,0),0)</f>
        <v>0</v>
      </c>
      <c r="Y807" s="108">
        <f t="shared" ref="Y807:Y870" ca="1" si="290">IF(AND(IF(O807="OČR",1,0),OR((E807="pondělí"),E807="úterý",E807="středa",E807="čtvrtek",E807="pátek")),IF($R$3-L807&gt;0,$R$3-L807,0),0)</f>
        <v>0</v>
      </c>
      <c r="Z807" s="108">
        <f t="shared" ref="Z807:Z870" ca="1" si="291">IF(AND(IF(O807="P",1,0),OR((E807="pondělí"),E807="úterý",E807="středa",E807="čtvrtek",E807="pátek")),IF($R$3-L807&gt;0,$R$3-L807,0),0)</f>
        <v>0</v>
      </c>
      <c r="AA807" s="108">
        <f t="shared" ref="AA807:AA870" ca="1" si="292">IF(AND(IF(O807="O",1,0),OR((E807="pondělí"),E807="úterý",E807="středa",E807="čtvrtek",E807="pátek")),IF($R$3-L807&gt;0,$R$3-L807,0),0)</f>
        <v>0</v>
      </c>
      <c r="AB807" s="108">
        <f t="shared" ref="AB807:AB870" ca="1" si="293">IF(AND(IF(O807="PZ",1,0),OR((E807="pondělí"),E807="úterý",E807="středa",E807="čtvrtek",E807="pátek")),IF($R$3-L807&gt;0,$R$3-L807,0),0)</f>
        <v>0</v>
      </c>
      <c r="AC807" s="25">
        <f t="shared" ref="AC807:AC870" ca="1" si="294">IF(AND(IF(F807="Svátek",1,0),OR(E807="pondělí",E807="úterý",E807="středa",E807="čtvrtek",E807="pátek")),1,0)</f>
        <v>0</v>
      </c>
    </row>
    <row r="808" spans="1:29" ht="14.1" hidden="1" customHeight="1" thickBot="1" x14ac:dyDescent="0.25">
      <c r="A808" s="3">
        <f t="shared" si="278"/>
        <v>2023</v>
      </c>
      <c r="B808" s="3" t="str">
        <f t="shared" ref="B808:B871" si="295">IF(C808="leden","01 leden",IF(C808="únor","02 únor",IF(C808="březen","03 březen",IF(C808="duben","04 duben",IF(C808="květen","05 květen",IF(C808="červen","06 červen",IF(C808="červenec","07 červenec",IF(C808="srpen","08 srpen",IF(C808="září","09 září",IF(C808="říjen","10 říjen",IF(C808="listopad","11 listopad",IF(C808="prosinec","12 prosinec",0))))))))))))</f>
        <v>03 březen</v>
      </c>
      <c r="C808" s="4" t="str">
        <f t="shared" si="279"/>
        <v>březen</v>
      </c>
      <c r="D808" s="10">
        <f t="shared" ca="1" si="280"/>
        <v>0</v>
      </c>
      <c r="E808" s="10" t="str">
        <f t="shared" si="281"/>
        <v>pondělí</v>
      </c>
      <c r="F808" s="42" t="str">
        <f ca="1">IF(COUNTIF(List1!$U$4:$AF$16,$G808),"Svátek",TEXT($G808,"dddd"))</f>
        <v>pondělí</v>
      </c>
      <c r="G808" s="19">
        <v>44991</v>
      </c>
      <c r="H808" s="49"/>
      <c r="I808" s="50"/>
      <c r="J808" s="49"/>
      <c r="K808" s="50"/>
      <c r="L808" s="21">
        <f t="shared" si="282"/>
        <v>0</v>
      </c>
      <c r="M808" s="22">
        <f t="shared" si="276"/>
        <v>0</v>
      </c>
      <c r="N808" s="98"/>
      <c r="O808" s="101" t="str">
        <f t="shared" ca="1" si="277"/>
        <v/>
      </c>
      <c r="P808" s="41" t="str">
        <f t="shared" si="275"/>
        <v xml:space="preserve"> </v>
      </c>
      <c r="Q808" s="41" t="str">
        <f>IF(MONTH(G809)-MONTH(G808)&lt;&gt;0,SUBTOTAL(109,$P$14:$P$3665)," ")</f>
        <v xml:space="preserve"> </v>
      </c>
      <c r="R808" s="108">
        <f t="shared" ca="1" si="283"/>
        <v>0</v>
      </c>
      <c r="S808" s="25">
        <f t="shared" ca="1" si="284"/>
        <v>0</v>
      </c>
      <c r="T808" s="108">
        <f t="shared" ca="1" si="285"/>
        <v>0</v>
      </c>
      <c r="U808" s="163">
        <f t="shared" ca="1" si="286"/>
        <v>0</v>
      </c>
      <c r="V808" s="25">
        <f t="shared" ca="1" si="287"/>
        <v>0</v>
      </c>
      <c r="W808" s="25">
        <f t="shared" ca="1" si="288"/>
        <v>0</v>
      </c>
      <c r="X808" s="108">
        <f t="shared" ca="1" si="289"/>
        <v>0</v>
      </c>
      <c r="Y808" s="108">
        <f t="shared" ca="1" si="290"/>
        <v>0</v>
      </c>
      <c r="Z808" s="108">
        <f t="shared" ca="1" si="291"/>
        <v>0</v>
      </c>
      <c r="AA808" s="108">
        <f t="shared" ca="1" si="292"/>
        <v>0</v>
      </c>
      <c r="AB808" s="108">
        <f t="shared" ca="1" si="293"/>
        <v>0</v>
      </c>
      <c r="AC808" s="25">
        <f t="shared" ca="1" si="294"/>
        <v>0</v>
      </c>
    </row>
    <row r="809" spans="1:29" ht="14.1" hidden="1" customHeight="1" thickBot="1" x14ac:dyDescent="0.25">
      <c r="A809" s="3">
        <f t="shared" si="278"/>
        <v>2023</v>
      </c>
      <c r="B809" s="3" t="str">
        <f t="shared" si="295"/>
        <v>03 březen</v>
      </c>
      <c r="C809" s="4" t="str">
        <f t="shared" si="279"/>
        <v>březen</v>
      </c>
      <c r="D809" s="10">
        <f t="shared" ca="1" si="280"/>
        <v>0</v>
      </c>
      <c r="E809" s="10" t="str">
        <f t="shared" si="281"/>
        <v>úterý</v>
      </c>
      <c r="F809" s="42" t="str">
        <f ca="1">IF(COUNTIF(List1!$U$4:$AF$16,$G809),"Svátek",TEXT($G809,"dddd"))</f>
        <v>úterý</v>
      </c>
      <c r="G809" s="19">
        <v>44992</v>
      </c>
      <c r="H809" s="49"/>
      <c r="I809" s="50"/>
      <c r="J809" s="49"/>
      <c r="K809" s="50"/>
      <c r="L809" s="21">
        <f t="shared" si="282"/>
        <v>0</v>
      </c>
      <c r="M809" s="22">
        <f t="shared" si="276"/>
        <v>0</v>
      </c>
      <c r="N809" s="98"/>
      <c r="O809" s="101" t="str">
        <f t="shared" ca="1" si="277"/>
        <v/>
      </c>
      <c r="P809" s="41" t="str">
        <f t="shared" si="275"/>
        <v xml:space="preserve"> </v>
      </c>
      <c r="Q809" s="41" t="str">
        <f>IF(MONTH(G810)-MONTH(G809)&lt;&gt;0,SUBTOTAL(109,$P$14:$P$3665)," ")</f>
        <v xml:space="preserve"> </v>
      </c>
      <c r="R809" s="108">
        <f t="shared" ca="1" si="283"/>
        <v>0</v>
      </c>
      <c r="S809" s="25">
        <f t="shared" ca="1" si="284"/>
        <v>0</v>
      </c>
      <c r="T809" s="108">
        <f t="shared" ca="1" si="285"/>
        <v>0</v>
      </c>
      <c r="U809" s="163">
        <f t="shared" ca="1" si="286"/>
        <v>0</v>
      </c>
      <c r="V809" s="25">
        <f t="shared" ca="1" si="287"/>
        <v>0</v>
      </c>
      <c r="W809" s="25">
        <f t="shared" ca="1" si="288"/>
        <v>0</v>
      </c>
      <c r="X809" s="108">
        <f t="shared" ca="1" si="289"/>
        <v>0</v>
      </c>
      <c r="Y809" s="108">
        <f t="shared" ca="1" si="290"/>
        <v>0</v>
      </c>
      <c r="Z809" s="108">
        <f t="shared" ca="1" si="291"/>
        <v>0</v>
      </c>
      <c r="AA809" s="108">
        <f t="shared" ca="1" si="292"/>
        <v>0</v>
      </c>
      <c r="AB809" s="108">
        <f t="shared" ca="1" si="293"/>
        <v>0</v>
      </c>
      <c r="AC809" s="25">
        <f t="shared" ca="1" si="294"/>
        <v>0</v>
      </c>
    </row>
    <row r="810" spans="1:29" ht="14.1" hidden="1" customHeight="1" thickBot="1" x14ac:dyDescent="0.25">
      <c r="A810" s="3">
        <f t="shared" si="278"/>
        <v>2023</v>
      </c>
      <c r="B810" s="3" t="str">
        <f t="shared" si="295"/>
        <v>03 březen</v>
      </c>
      <c r="C810" s="4" t="str">
        <f t="shared" si="279"/>
        <v>březen</v>
      </c>
      <c r="D810" s="10">
        <f t="shared" ca="1" si="280"/>
        <v>0</v>
      </c>
      <c r="E810" s="10" t="str">
        <f t="shared" si="281"/>
        <v>středa</v>
      </c>
      <c r="F810" s="42" t="str">
        <f ca="1">IF(COUNTIF(List1!$U$4:$AF$16,$G810),"Svátek",TEXT($G810,"dddd"))</f>
        <v>středa</v>
      </c>
      <c r="G810" s="19">
        <v>44993</v>
      </c>
      <c r="H810" s="49"/>
      <c r="I810" s="50"/>
      <c r="J810" s="49"/>
      <c r="K810" s="50"/>
      <c r="L810" s="21">
        <f t="shared" si="282"/>
        <v>0</v>
      </c>
      <c r="M810" s="22">
        <f t="shared" si="276"/>
        <v>0</v>
      </c>
      <c r="N810" s="98"/>
      <c r="O810" s="101" t="str">
        <f t="shared" ca="1" si="277"/>
        <v/>
      </c>
      <c r="P810" s="41" t="str">
        <f t="shared" si="275"/>
        <v xml:space="preserve"> </v>
      </c>
      <c r="Q810" s="41" t="str">
        <f>IF(MONTH(G811)-MONTH(G810)&lt;&gt;0,SUBTOTAL(109,$P$14:$P$3665)," ")</f>
        <v xml:space="preserve"> </v>
      </c>
      <c r="R810" s="108">
        <f t="shared" ca="1" si="283"/>
        <v>0</v>
      </c>
      <c r="S810" s="25">
        <f t="shared" ca="1" si="284"/>
        <v>0</v>
      </c>
      <c r="T810" s="108">
        <f t="shared" ca="1" si="285"/>
        <v>0</v>
      </c>
      <c r="U810" s="163">
        <f t="shared" ca="1" si="286"/>
        <v>0</v>
      </c>
      <c r="V810" s="25">
        <f t="shared" ca="1" si="287"/>
        <v>0</v>
      </c>
      <c r="W810" s="25">
        <f t="shared" ca="1" si="288"/>
        <v>0</v>
      </c>
      <c r="X810" s="108">
        <f t="shared" ca="1" si="289"/>
        <v>0</v>
      </c>
      <c r="Y810" s="108">
        <f t="shared" ca="1" si="290"/>
        <v>0</v>
      </c>
      <c r="Z810" s="108">
        <f t="shared" ca="1" si="291"/>
        <v>0</v>
      </c>
      <c r="AA810" s="108">
        <f t="shared" ca="1" si="292"/>
        <v>0</v>
      </c>
      <c r="AB810" s="108">
        <f t="shared" ca="1" si="293"/>
        <v>0</v>
      </c>
      <c r="AC810" s="25">
        <f t="shared" ca="1" si="294"/>
        <v>0</v>
      </c>
    </row>
    <row r="811" spans="1:29" ht="14.1" hidden="1" customHeight="1" thickBot="1" x14ac:dyDescent="0.25">
      <c r="A811" s="3">
        <f t="shared" si="278"/>
        <v>2023</v>
      </c>
      <c r="B811" s="3" t="str">
        <f t="shared" si="295"/>
        <v>03 březen</v>
      </c>
      <c r="C811" s="4" t="str">
        <f t="shared" si="279"/>
        <v>březen</v>
      </c>
      <c r="D811" s="10">
        <f t="shared" ca="1" si="280"/>
        <v>0</v>
      </c>
      <c r="E811" s="10" t="str">
        <f t="shared" si="281"/>
        <v>čtvrtek</v>
      </c>
      <c r="F811" s="42" t="str">
        <f ca="1">IF(COUNTIF(List1!$U$4:$AF$16,$G811),"Svátek",TEXT($G811,"dddd"))</f>
        <v>čtvrtek</v>
      </c>
      <c r="G811" s="19">
        <v>44994</v>
      </c>
      <c r="H811" s="49"/>
      <c r="I811" s="50"/>
      <c r="J811" s="49"/>
      <c r="K811" s="50"/>
      <c r="L811" s="21">
        <f t="shared" si="282"/>
        <v>0</v>
      </c>
      <c r="M811" s="22">
        <f t="shared" si="276"/>
        <v>0</v>
      </c>
      <c r="N811" s="98"/>
      <c r="O811" s="101" t="str">
        <f t="shared" ca="1" si="277"/>
        <v/>
      </c>
      <c r="P811" s="41" t="str">
        <f t="shared" si="275"/>
        <v xml:space="preserve"> </v>
      </c>
      <c r="Q811" s="41" t="str">
        <f>IF(MONTH(G812)-MONTH(G811)&lt;&gt;0,SUBTOTAL(109,$P$14:$P$3665)," ")</f>
        <v xml:space="preserve"> </v>
      </c>
      <c r="R811" s="108">
        <f t="shared" ca="1" si="283"/>
        <v>0</v>
      </c>
      <c r="S811" s="25">
        <f t="shared" ca="1" si="284"/>
        <v>0</v>
      </c>
      <c r="T811" s="108">
        <f t="shared" ca="1" si="285"/>
        <v>0</v>
      </c>
      <c r="U811" s="163">
        <f t="shared" ca="1" si="286"/>
        <v>0</v>
      </c>
      <c r="V811" s="25">
        <f t="shared" ca="1" si="287"/>
        <v>0</v>
      </c>
      <c r="W811" s="25">
        <f t="shared" ca="1" si="288"/>
        <v>0</v>
      </c>
      <c r="X811" s="108">
        <f t="shared" ca="1" si="289"/>
        <v>0</v>
      </c>
      <c r="Y811" s="108">
        <f t="shared" ca="1" si="290"/>
        <v>0</v>
      </c>
      <c r="Z811" s="108">
        <f t="shared" ca="1" si="291"/>
        <v>0</v>
      </c>
      <c r="AA811" s="108">
        <f t="shared" ca="1" si="292"/>
        <v>0</v>
      </c>
      <c r="AB811" s="108">
        <f t="shared" ca="1" si="293"/>
        <v>0</v>
      </c>
      <c r="AC811" s="25">
        <f t="shared" ca="1" si="294"/>
        <v>0</v>
      </c>
    </row>
    <row r="812" spans="1:29" ht="14.1" hidden="1" customHeight="1" thickBot="1" x14ac:dyDescent="0.25">
      <c r="A812" s="3">
        <f t="shared" si="278"/>
        <v>2023</v>
      </c>
      <c r="B812" s="3" t="str">
        <f t="shared" si="295"/>
        <v>03 březen</v>
      </c>
      <c r="C812" s="4" t="str">
        <f t="shared" si="279"/>
        <v>březen</v>
      </c>
      <c r="D812" s="10">
        <f t="shared" ca="1" si="280"/>
        <v>0</v>
      </c>
      <c r="E812" s="10" t="str">
        <f t="shared" si="281"/>
        <v>pátek</v>
      </c>
      <c r="F812" s="42" t="str">
        <f ca="1">IF(COUNTIF(List1!$U$4:$AF$16,$G812),"Svátek",TEXT($G812,"dddd"))</f>
        <v>pátek</v>
      </c>
      <c r="G812" s="19">
        <v>44995</v>
      </c>
      <c r="H812" s="49"/>
      <c r="I812" s="50"/>
      <c r="J812" s="49"/>
      <c r="K812" s="50"/>
      <c r="L812" s="21">
        <f t="shared" si="282"/>
        <v>0</v>
      </c>
      <c r="M812" s="22">
        <f t="shared" si="276"/>
        <v>0</v>
      </c>
      <c r="N812" s="98"/>
      <c r="O812" s="101" t="str">
        <f t="shared" ca="1" si="277"/>
        <v/>
      </c>
      <c r="P812" s="41" t="str">
        <f t="shared" si="275"/>
        <v xml:space="preserve"> </v>
      </c>
      <c r="Q812" s="41" t="str">
        <f>IF(MONTH(G813)-MONTH(G812)&lt;&gt;0,SUBTOTAL(109,$P$14:$P$3665)," ")</f>
        <v xml:space="preserve"> </v>
      </c>
      <c r="R812" s="108">
        <f t="shared" ca="1" si="283"/>
        <v>0</v>
      </c>
      <c r="S812" s="25">
        <f t="shared" ca="1" si="284"/>
        <v>0</v>
      </c>
      <c r="T812" s="108">
        <f t="shared" ca="1" si="285"/>
        <v>0</v>
      </c>
      <c r="U812" s="163">
        <f t="shared" ca="1" si="286"/>
        <v>0</v>
      </c>
      <c r="V812" s="25">
        <f t="shared" ca="1" si="287"/>
        <v>0</v>
      </c>
      <c r="W812" s="25">
        <f t="shared" ca="1" si="288"/>
        <v>0</v>
      </c>
      <c r="X812" s="108">
        <f t="shared" ca="1" si="289"/>
        <v>0</v>
      </c>
      <c r="Y812" s="108">
        <f t="shared" ca="1" si="290"/>
        <v>0</v>
      </c>
      <c r="Z812" s="108">
        <f t="shared" ca="1" si="291"/>
        <v>0</v>
      </c>
      <c r="AA812" s="108">
        <f t="shared" ca="1" si="292"/>
        <v>0</v>
      </c>
      <c r="AB812" s="108">
        <f t="shared" ca="1" si="293"/>
        <v>0</v>
      </c>
      <c r="AC812" s="25">
        <f t="shared" ca="1" si="294"/>
        <v>0</v>
      </c>
    </row>
    <row r="813" spans="1:29" ht="14.1" hidden="1" customHeight="1" thickBot="1" x14ac:dyDescent="0.25">
      <c r="A813" s="3">
        <f t="shared" si="278"/>
        <v>2023</v>
      </c>
      <c r="B813" s="3" t="str">
        <f t="shared" si="295"/>
        <v>03 březen</v>
      </c>
      <c r="C813" s="4" t="str">
        <f t="shared" si="279"/>
        <v>březen</v>
      </c>
      <c r="D813" s="10">
        <f t="shared" ca="1" si="280"/>
        <v>0</v>
      </c>
      <c r="E813" s="10" t="str">
        <f t="shared" si="281"/>
        <v>sobota</v>
      </c>
      <c r="F813" s="42" t="str">
        <f ca="1">IF(COUNTIF(List1!$U$4:$AF$16,$G813),"Svátek",TEXT($G813,"dddd"))</f>
        <v>sobota</v>
      </c>
      <c r="G813" s="19">
        <v>44996</v>
      </c>
      <c r="H813" s="49"/>
      <c r="I813" s="50"/>
      <c r="J813" s="49"/>
      <c r="K813" s="50"/>
      <c r="L813" s="21">
        <f t="shared" si="282"/>
        <v>0</v>
      </c>
      <c r="M813" s="22">
        <f t="shared" si="276"/>
        <v>0</v>
      </c>
      <c r="N813" s="98"/>
      <c r="O813" s="101" t="str">
        <f t="shared" ca="1" si="277"/>
        <v/>
      </c>
      <c r="P813" s="41" t="str">
        <f t="shared" si="275"/>
        <v xml:space="preserve"> </v>
      </c>
      <c r="Q813" s="41" t="str">
        <f>IF(MONTH(G814)-MONTH(G813)&lt;&gt;0,SUBTOTAL(109,$P$14:$P$3665)," ")</f>
        <v xml:space="preserve"> </v>
      </c>
      <c r="R813" s="108">
        <f t="shared" ca="1" si="283"/>
        <v>0</v>
      </c>
      <c r="S813" s="25">
        <f t="shared" ca="1" si="284"/>
        <v>0</v>
      </c>
      <c r="T813" s="108">
        <f t="shared" ca="1" si="285"/>
        <v>0</v>
      </c>
      <c r="U813" s="163">
        <f t="shared" ca="1" si="286"/>
        <v>0</v>
      </c>
      <c r="V813" s="25">
        <f t="shared" ca="1" si="287"/>
        <v>0</v>
      </c>
      <c r="W813" s="25">
        <f t="shared" ca="1" si="288"/>
        <v>0</v>
      </c>
      <c r="X813" s="108">
        <f t="shared" ca="1" si="289"/>
        <v>0</v>
      </c>
      <c r="Y813" s="108">
        <f t="shared" ca="1" si="290"/>
        <v>0</v>
      </c>
      <c r="Z813" s="108">
        <f t="shared" ca="1" si="291"/>
        <v>0</v>
      </c>
      <c r="AA813" s="108">
        <f t="shared" ca="1" si="292"/>
        <v>0</v>
      </c>
      <c r="AB813" s="108">
        <f t="shared" ca="1" si="293"/>
        <v>0</v>
      </c>
      <c r="AC813" s="25">
        <f t="shared" ca="1" si="294"/>
        <v>0</v>
      </c>
    </row>
    <row r="814" spans="1:29" ht="14.1" hidden="1" customHeight="1" thickBot="1" x14ac:dyDescent="0.25">
      <c r="A814" s="3">
        <f t="shared" si="278"/>
        <v>2023</v>
      </c>
      <c r="B814" s="3" t="str">
        <f t="shared" si="295"/>
        <v>03 březen</v>
      </c>
      <c r="C814" s="4" t="str">
        <f t="shared" si="279"/>
        <v>březen</v>
      </c>
      <c r="D814" s="10">
        <f t="shared" ca="1" si="280"/>
        <v>0</v>
      </c>
      <c r="E814" s="10" t="str">
        <f t="shared" si="281"/>
        <v>neděle</v>
      </c>
      <c r="F814" s="42" t="str">
        <f ca="1">IF(COUNTIF(List1!$U$4:$AF$16,$G814),"Svátek",TEXT($G814,"dddd"))</f>
        <v>neděle</v>
      </c>
      <c r="G814" s="19">
        <v>44997</v>
      </c>
      <c r="H814" s="49"/>
      <c r="I814" s="50"/>
      <c r="J814" s="49"/>
      <c r="K814" s="50"/>
      <c r="L814" s="21">
        <f t="shared" si="282"/>
        <v>0</v>
      </c>
      <c r="M814" s="22">
        <f t="shared" si="276"/>
        <v>0</v>
      </c>
      <c r="N814" s="98"/>
      <c r="O814" s="101" t="str">
        <f t="shared" ca="1" si="277"/>
        <v/>
      </c>
      <c r="P814" s="41">
        <f t="shared" si="275"/>
        <v>0</v>
      </c>
      <c r="Q814" s="41" t="str">
        <f>IF(MONTH(G815)-MONTH(G814)&lt;&gt;0,SUBTOTAL(109,$P$14:$P$3665)," ")</f>
        <v xml:space="preserve"> </v>
      </c>
      <c r="R814" s="108">
        <f t="shared" ca="1" si="283"/>
        <v>0</v>
      </c>
      <c r="S814" s="25">
        <f t="shared" ca="1" si="284"/>
        <v>0</v>
      </c>
      <c r="T814" s="108">
        <f t="shared" ca="1" si="285"/>
        <v>0</v>
      </c>
      <c r="U814" s="163">
        <f t="shared" ca="1" si="286"/>
        <v>0</v>
      </c>
      <c r="V814" s="25">
        <f t="shared" ca="1" si="287"/>
        <v>0</v>
      </c>
      <c r="W814" s="25">
        <f t="shared" ca="1" si="288"/>
        <v>0</v>
      </c>
      <c r="X814" s="108">
        <f t="shared" ca="1" si="289"/>
        <v>0</v>
      </c>
      <c r="Y814" s="108">
        <f t="shared" ca="1" si="290"/>
        <v>0</v>
      </c>
      <c r="Z814" s="108">
        <f t="shared" ca="1" si="291"/>
        <v>0</v>
      </c>
      <c r="AA814" s="108">
        <f t="shared" ca="1" si="292"/>
        <v>0</v>
      </c>
      <c r="AB814" s="108">
        <f t="shared" ca="1" si="293"/>
        <v>0</v>
      </c>
      <c r="AC814" s="25">
        <f t="shared" ca="1" si="294"/>
        <v>0</v>
      </c>
    </row>
    <row r="815" spans="1:29" ht="14.1" hidden="1" customHeight="1" thickBot="1" x14ac:dyDescent="0.25">
      <c r="A815" s="3">
        <f t="shared" si="278"/>
        <v>2023</v>
      </c>
      <c r="B815" s="3" t="str">
        <f t="shared" si="295"/>
        <v>03 březen</v>
      </c>
      <c r="C815" s="4" t="str">
        <f t="shared" si="279"/>
        <v>březen</v>
      </c>
      <c r="D815" s="10">
        <f t="shared" ca="1" si="280"/>
        <v>0</v>
      </c>
      <c r="E815" s="10" t="str">
        <f t="shared" si="281"/>
        <v>pondělí</v>
      </c>
      <c r="F815" s="42" t="str">
        <f ca="1">IF(COUNTIF(List1!$U$4:$AF$16,$G815),"Svátek",TEXT($G815,"dddd"))</f>
        <v>pondělí</v>
      </c>
      <c r="G815" s="19">
        <v>44998</v>
      </c>
      <c r="H815" s="49"/>
      <c r="I815" s="50"/>
      <c r="J815" s="49"/>
      <c r="K815" s="50"/>
      <c r="L815" s="21">
        <f t="shared" si="282"/>
        <v>0</v>
      </c>
      <c r="M815" s="22">
        <f t="shared" si="276"/>
        <v>0</v>
      </c>
      <c r="N815" s="98"/>
      <c r="O815" s="101" t="str">
        <f t="shared" ca="1" si="277"/>
        <v/>
      </c>
      <c r="P815" s="41" t="str">
        <f t="shared" si="275"/>
        <v xml:space="preserve"> </v>
      </c>
      <c r="Q815" s="41" t="str">
        <f>IF(MONTH(G816)-MONTH(G815)&lt;&gt;0,SUBTOTAL(109,$P$14:$P$3665)," ")</f>
        <v xml:space="preserve"> </v>
      </c>
      <c r="R815" s="108">
        <f t="shared" ca="1" si="283"/>
        <v>0</v>
      </c>
      <c r="S815" s="25">
        <f t="shared" ca="1" si="284"/>
        <v>0</v>
      </c>
      <c r="T815" s="108">
        <f t="shared" ca="1" si="285"/>
        <v>0</v>
      </c>
      <c r="U815" s="163">
        <f t="shared" ca="1" si="286"/>
        <v>0</v>
      </c>
      <c r="V815" s="25">
        <f t="shared" ca="1" si="287"/>
        <v>0</v>
      </c>
      <c r="W815" s="25">
        <f t="shared" ca="1" si="288"/>
        <v>0</v>
      </c>
      <c r="X815" s="108">
        <f t="shared" ca="1" si="289"/>
        <v>0</v>
      </c>
      <c r="Y815" s="108">
        <f t="shared" ca="1" si="290"/>
        <v>0</v>
      </c>
      <c r="Z815" s="108">
        <f t="shared" ca="1" si="291"/>
        <v>0</v>
      </c>
      <c r="AA815" s="108">
        <f t="shared" ca="1" si="292"/>
        <v>0</v>
      </c>
      <c r="AB815" s="108">
        <f t="shared" ca="1" si="293"/>
        <v>0</v>
      </c>
      <c r="AC815" s="25">
        <f t="shared" ca="1" si="294"/>
        <v>0</v>
      </c>
    </row>
    <row r="816" spans="1:29" ht="14.1" hidden="1" customHeight="1" thickBot="1" x14ac:dyDescent="0.25">
      <c r="A816" s="3">
        <f t="shared" si="278"/>
        <v>2023</v>
      </c>
      <c r="B816" s="3" t="str">
        <f t="shared" si="295"/>
        <v>03 březen</v>
      </c>
      <c r="C816" s="4" t="str">
        <f t="shared" si="279"/>
        <v>březen</v>
      </c>
      <c r="D816" s="10">
        <f t="shared" ca="1" si="280"/>
        <v>0</v>
      </c>
      <c r="E816" s="10" t="str">
        <f t="shared" si="281"/>
        <v>úterý</v>
      </c>
      <c r="F816" s="42" t="str">
        <f ca="1">IF(COUNTIF(List1!$U$4:$AF$16,$G816),"Svátek",TEXT($G816,"dddd"))</f>
        <v>úterý</v>
      </c>
      <c r="G816" s="19">
        <v>44999</v>
      </c>
      <c r="H816" s="49"/>
      <c r="I816" s="50"/>
      <c r="J816" s="49"/>
      <c r="K816" s="50"/>
      <c r="L816" s="21">
        <f t="shared" si="282"/>
        <v>0</v>
      </c>
      <c r="M816" s="22">
        <f t="shared" si="276"/>
        <v>0</v>
      </c>
      <c r="N816" s="98"/>
      <c r="O816" s="101" t="str">
        <f t="shared" ca="1" si="277"/>
        <v/>
      </c>
      <c r="P816" s="41" t="str">
        <f t="shared" si="275"/>
        <v xml:space="preserve"> </v>
      </c>
      <c r="Q816" s="41" t="str">
        <f>IF(MONTH(G817)-MONTH(G816)&lt;&gt;0,SUBTOTAL(109,$P$14:$P$3665)," ")</f>
        <v xml:space="preserve"> </v>
      </c>
      <c r="R816" s="108">
        <f t="shared" ca="1" si="283"/>
        <v>0</v>
      </c>
      <c r="S816" s="25">
        <f t="shared" ca="1" si="284"/>
        <v>0</v>
      </c>
      <c r="T816" s="108">
        <f t="shared" ca="1" si="285"/>
        <v>0</v>
      </c>
      <c r="U816" s="163">
        <f t="shared" ca="1" si="286"/>
        <v>0</v>
      </c>
      <c r="V816" s="25">
        <f t="shared" ca="1" si="287"/>
        <v>0</v>
      </c>
      <c r="W816" s="25">
        <f t="shared" ca="1" si="288"/>
        <v>0</v>
      </c>
      <c r="X816" s="108">
        <f t="shared" ca="1" si="289"/>
        <v>0</v>
      </c>
      <c r="Y816" s="108">
        <f t="shared" ca="1" si="290"/>
        <v>0</v>
      </c>
      <c r="Z816" s="108">
        <f t="shared" ca="1" si="291"/>
        <v>0</v>
      </c>
      <c r="AA816" s="108">
        <f t="shared" ca="1" si="292"/>
        <v>0</v>
      </c>
      <c r="AB816" s="108">
        <f t="shared" ca="1" si="293"/>
        <v>0</v>
      </c>
      <c r="AC816" s="25">
        <f t="shared" ca="1" si="294"/>
        <v>0</v>
      </c>
    </row>
    <row r="817" spans="1:29" ht="14.1" hidden="1" customHeight="1" thickBot="1" x14ac:dyDescent="0.25">
      <c r="A817" s="3">
        <f t="shared" si="278"/>
        <v>2023</v>
      </c>
      <c r="B817" s="3" t="str">
        <f t="shared" si="295"/>
        <v>03 březen</v>
      </c>
      <c r="C817" s="4" t="str">
        <f t="shared" si="279"/>
        <v>březen</v>
      </c>
      <c r="D817" s="10">
        <f t="shared" ca="1" si="280"/>
        <v>0</v>
      </c>
      <c r="E817" s="10" t="str">
        <f t="shared" si="281"/>
        <v>středa</v>
      </c>
      <c r="F817" s="42" t="str">
        <f ca="1">IF(COUNTIF(List1!$U$4:$AF$16,$G817),"Svátek",TEXT($G817,"dddd"))</f>
        <v>středa</v>
      </c>
      <c r="G817" s="19">
        <v>45000</v>
      </c>
      <c r="H817" s="49"/>
      <c r="I817" s="50"/>
      <c r="J817" s="49"/>
      <c r="K817" s="50"/>
      <c r="L817" s="21">
        <f t="shared" si="282"/>
        <v>0</v>
      </c>
      <c r="M817" s="22">
        <f t="shared" si="276"/>
        <v>0</v>
      </c>
      <c r="N817" s="98"/>
      <c r="O817" s="101" t="str">
        <f t="shared" ca="1" si="277"/>
        <v/>
      </c>
      <c r="P817" s="41" t="str">
        <f t="shared" si="275"/>
        <v xml:space="preserve"> </v>
      </c>
      <c r="Q817" s="41" t="str">
        <f>IF(MONTH(G818)-MONTH(G817)&lt;&gt;0,SUBTOTAL(109,$P$14:$P$3665)," ")</f>
        <v xml:space="preserve"> </v>
      </c>
      <c r="R817" s="108">
        <f t="shared" ca="1" si="283"/>
        <v>0</v>
      </c>
      <c r="S817" s="25">
        <f t="shared" ca="1" si="284"/>
        <v>0</v>
      </c>
      <c r="T817" s="108">
        <f t="shared" ca="1" si="285"/>
        <v>0</v>
      </c>
      <c r="U817" s="163">
        <f t="shared" ca="1" si="286"/>
        <v>0</v>
      </c>
      <c r="V817" s="25">
        <f t="shared" ca="1" si="287"/>
        <v>0</v>
      </c>
      <c r="W817" s="25">
        <f t="shared" ca="1" si="288"/>
        <v>0</v>
      </c>
      <c r="X817" s="108">
        <f t="shared" ca="1" si="289"/>
        <v>0</v>
      </c>
      <c r="Y817" s="108">
        <f t="shared" ca="1" si="290"/>
        <v>0</v>
      </c>
      <c r="Z817" s="108">
        <f t="shared" ca="1" si="291"/>
        <v>0</v>
      </c>
      <c r="AA817" s="108">
        <f t="shared" ca="1" si="292"/>
        <v>0</v>
      </c>
      <c r="AB817" s="108">
        <f t="shared" ca="1" si="293"/>
        <v>0</v>
      </c>
      <c r="AC817" s="25">
        <f t="shared" ca="1" si="294"/>
        <v>0</v>
      </c>
    </row>
    <row r="818" spans="1:29" ht="14.1" hidden="1" customHeight="1" thickBot="1" x14ac:dyDescent="0.25">
      <c r="A818" s="3">
        <f t="shared" si="278"/>
        <v>2023</v>
      </c>
      <c r="B818" s="3" t="str">
        <f t="shared" si="295"/>
        <v>03 březen</v>
      </c>
      <c r="C818" s="4" t="str">
        <f t="shared" si="279"/>
        <v>březen</v>
      </c>
      <c r="D818" s="10">
        <f t="shared" ca="1" si="280"/>
        <v>0</v>
      </c>
      <c r="E818" s="10" t="str">
        <f t="shared" si="281"/>
        <v>čtvrtek</v>
      </c>
      <c r="F818" s="42" t="str">
        <f ca="1">IF(COUNTIF(List1!$U$4:$AF$16,$G818),"Svátek",TEXT($G818,"dddd"))</f>
        <v>čtvrtek</v>
      </c>
      <c r="G818" s="19">
        <v>45001</v>
      </c>
      <c r="H818" s="49"/>
      <c r="I818" s="50"/>
      <c r="J818" s="49"/>
      <c r="K818" s="50"/>
      <c r="L818" s="21">
        <f t="shared" si="282"/>
        <v>0</v>
      </c>
      <c r="M818" s="22">
        <f t="shared" si="276"/>
        <v>0</v>
      </c>
      <c r="N818" s="98"/>
      <c r="O818" s="101" t="str">
        <f t="shared" ca="1" si="277"/>
        <v/>
      </c>
      <c r="P818" s="41" t="str">
        <f t="shared" si="275"/>
        <v xml:space="preserve"> </v>
      </c>
      <c r="Q818" s="41" t="str">
        <f>IF(MONTH(G819)-MONTH(G818)&lt;&gt;0,SUBTOTAL(109,$P$14:$P$3665)," ")</f>
        <v xml:space="preserve"> </v>
      </c>
      <c r="R818" s="108">
        <f t="shared" ca="1" si="283"/>
        <v>0</v>
      </c>
      <c r="S818" s="25">
        <f t="shared" ca="1" si="284"/>
        <v>0</v>
      </c>
      <c r="T818" s="108">
        <f t="shared" ca="1" si="285"/>
        <v>0</v>
      </c>
      <c r="U818" s="163">
        <f t="shared" ca="1" si="286"/>
        <v>0</v>
      </c>
      <c r="V818" s="25">
        <f t="shared" ca="1" si="287"/>
        <v>0</v>
      </c>
      <c r="W818" s="25">
        <f t="shared" ca="1" si="288"/>
        <v>0</v>
      </c>
      <c r="X818" s="108">
        <f t="shared" ca="1" si="289"/>
        <v>0</v>
      </c>
      <c r="Y818" s="108">
        <f t="shared" ca="1" si="290"/>
        <v>0</v>
      </c>
      <c r="Z818" s="108">
        <f t="shared" ca="1" si="291"/>
        <v>0</v>
      </c>
      <c r="AA818" s="108">
        <f t="shared" ca="1" si="292"/>
        <v>0</v>
      </c>
      <c r="AB818" s="108">
        <f t="shared" ca="1" si="293"/>
        <v>0</v>
      </c>
      <c r="AC818" s="25">
        <f t="shared" ca="1" si="294"/>
        <v>0</v>
      </c>
    </row>
    <row r="819" spans="1:29" ht="14.1" hidden="1" customHeight="1" thickBot="1" x14ac:dyDescent="0.25">
      <c r="A819" s="3">
        <f t="shared" si="278"/>
        <v>2023</v>
      </c>
      <c r="B819" s="3" t="str">
        <f t="shared" si="295"/>
        <v>03 březen</v>
      </c>
      <c r="C819" s="4" t="str">
        <f t="shared" si="279"/>
        <v>březen</v>
      </c>
      <c r="D819" s="10">
        <f t="shared" ca="1" si="280"/>
        <v>0</v>
      </c>
      <c r="E819" s="10" t="str">
        <f t="shared" si="281"/>
        <v>pátek</v>
      </c>
      <c r="F819" s="42" t="str">
        <f ca="1">IF(COUNTIF(List1!$U$4:$AF$16,$G819),"Svátek",TEXT($G819,"dddd"))</f>
        <v>pátek</v>
      </c>
      <c r="G819" s="19">
        <v>45002</v>
      </c>
      <c r="H819" s="49"/>
      <c r="I819" s="50"/>
      <c r="J819" s="49"/>
      <c r="K819" s="50"/>
      <c r="L819" s="21">
        <f t="shared" si="282"/>
        <v>0</v>
      </c>
      <c r="M819" s="22">
        <f t="shared" si="276"/>
        <v>0</v>
      </c>
      <c r="N819" s="98"/>
      <c r="O819" s="101" t="str">
        <f t="shared" ca="1" si="277"/>
        <v/>
      </c>
      <c r="P819" s="41" t="str">
        <f t="shared" si="275"/>
        <v xml:space="preserve"> </v>
      </c>
      <c r="Q819" s="41" t="str">
        <f>IF(MONTH(G820)-MONTH(G819)&lt;&gt;0,SUBTOTAL(109,$P$14:$P$3665)," ")</f>
        <v xml:space="preserve"> </v>
      </c>
      <c r="R819" s="108">
        <f t="shared" ca="1" si="283"/>
        <v>0</v>
      </c>
      <c r="S819" s="25">
        <f t="shared" ca="1" si="284"/>
        <v>0</v>
      </c>
      <c r="T819" s="108">
        <f t="shared" ca="1" si="285"/>
        <v>0</v>
      </c>
      <c r="U819" s="163">
        <f t="shared" ca="1" si="286"/>
        <v>0</v>
      </c>
      <c r="V819" s="25">
        <f t="shared" ca="1" si="287"/>
        <v>0</v>
      </c>
      <c r="W819" s="25">
        <f t="shared" ca="1" si="288"/>
        <v>0</v>
      </c>
      <c r="X819" s="108">
        <f t="shared" ca="1" si="289"/>
        <v>0</v>
      </c>
      <c r="Y819" s="108">
        <f t="shared" ca="1" si="290"/>
        <v>0</v>
      </c>
      <c r="Z819" s="108">
        <f t="shared" ca="1" si="291"/>
        <v>0</v>
      </c>
      <c r="AA819" s="108">
        <f t="shared" ca="1" si="292"/>
        <v>0</v>
      </c>
      <c r="AB819" s="108">
        <f t="shared" ca="1" si="293"/>
        <v>0</v>
      </c>
      <c r="AC819" s="25">
        <f t="shared" ca="1" si="294"/>
        <v>0</v>
      </c>
    </row>
    <row r="820" spans="1:29" ht="14.1" hidden="1" customHeight="1" thickBot="1" x14ac:dyDescent="0.25">
      <c r="A820" s="3">
        <f t="shared" si="278"/>
        <v>2023</v>
      </c>
      <c r="B820" s="3" t="str">
        <f t="shared" si="295"/>
        <v>03 březen</v>
      </c>
      <c r="C820" s="4" t="str">
        <f t="shared" si="279"/>
        <v>březen</v>
      </c>
      <c r="D820" s="10">
        <f t="shared" ca="1" si="280"/>
        <v>0</v>
      </c>
      <c r="E820" s="10" t="str">
        <f t="shared" si="281"/>
        <v>sobota</v>
      </c>
      <c r="F820" s="42" t="str">
        <f ca="1">IF(COUNTIF(List1!$U$4:$AF$16,$G820),"Svátek",TEXT($G820,"dddd"))</f>
        <v>sobota</v>
      </c>
      <c r="G820" s="19">
        <v>45003</v>
      </c>
      <c r="H820" s="49"/>
      <c r="I820" s="50"/>
      <c r="J820" s="49"/>
      <c r="K820" s="50"/>
      <c r="L820" s="21">
        <f t="shared" si="282"/>
        <v>0</v>
      </c>
      <c r="M820" s="22">
        <f t="shared" si="276"/>
        <v>0</v>
      </c>
      <c r="N820" s="98"/>
      <c r="O820" s="101" t="str">
        <f t="shared" ca="1" si="277"/>
        <v/>
      </c>
      <c r="P820" s="41" t="str">
        <f t="shared" si="275"/>
        <v xml:space="preserve"> </v>
      </c>
      <c r="Q820" s="41" t="str">
        <f>IF(MONTH(G821)-MONTH(G820)&lt;&gt;0,SUBTOTAL(109,$P$14:$P$3665)," ")</f>
        <v xml:space="preserve"> </v>
      </c>
      <c r="R820" s="108">
        <f t="shared" ca="1" si="283"/>
        <v>0</v>
      </c>
      <c r="S820" s="25">
        <f t="shared" ca="1" si="284"/>
        <v>0</v>
      </c>
      <c r="T820" s="108">
        <f t="shared" ca="1" si="285"/>
        <v>0</v>
      </c>
      <c r="U820" s="163">
        <f t="shared" ca="1" si="286"/>
        <v>0</v>
      </c>
      <c r="V820" s="25">
        <f t="shared" ca="1" si="287"/>
        <v>0</v>
      </c>
      <c r="W820" s="25">
        <f t="shared" ca="1" si="288"/>
        <v>0</v>
      </c>
      <c r="X820" s="108">
        <f t="shared" ca="1" si="289"/>
        <v>0</v>
      </c>
      <c r="Y820" s="108">
        <f t="shared" ca="1" si="290"/>
        <v>0</v>
      </c>
      <c r="Z820" s="108">
        <f t="shared" ca="1" si="291"/>
        <v>0</v>
      </c>
      <c r="AA820" s="108">
        <f t="shared" ca="1" si="292"/>
        <v>0</v>
      </c>
      <c r="AB820" s="108">
        <f t="shared" ca="1" si="293"/>
        <v>0</v>
      </c>
      <c r="AC820" s="25">
        <f t="shared" ca="1" si="294"/>
        <v>0</v>
      </c>
    </row>
    <row r="821" spans="1:29" ht="14.1" hidden="1" customHeight="1" thickBot="1" x14ac:dyDescent="0.25">
      <c r="A821" s="3">
        <f t="shared" si="278"/>
        <v>2023</v>
      </c>
      <c r="B821" s="3" t="str">
        <f t="shared" si="295"/>
        <v>03 březen</v>
      </c>
      <c r="C821" s="4" t="str">
        <f t="shared" si="279"/>
        <v>březen</v>
      </c>
      <c r="D821" s="10">
        <f t="shared" ca="1" si="280"/>
        <v>0</v>
      </c>
      <c r="E821" s="10" t="str">
        <f t="shared" si="281"/>
        <v>neděle</v>
      </c>
      <c r="F821" s="42" t="str">
        <f ca="1">IF(COUNTIF(List1!$U$4:$AF$16,$G821),"Svátek",TEXT($G821,"dddd"))</f>
        <v>neděle</v>
      </c>
      <c r="G821" s="19">
        <v>45004</v>
      </c>
      <c r="H821" s="49"/>
      <c r="I821" s="50"/>
      <c r="J821" s="49"/>
      <c r="K821" s="50"/>
      <c r="L821" s="21">
        <f t="shared" si="282"/>
        <v>0</v>
      </c>
      <c r="M821" s="22">
        <f t="shared" si="276"/>
        <v>0</v>
      </c>
      <c r="N821" s="98"/>
      <c r="O821" s="101" t="str">
        <f t="shared" ca="1" si="277"/>
        <v/>
      </c>
      <c r="P821" s="41">
        <f t="shared" si="275"/>
        <v>0</v>
      </c>
      <c r="Q821" s="41" t="str">
        <f>IF(MONTH(G822)-MONTH(G821)&lt;&gt;0,SUBTOTAL(109,$P$14:$P$3665)," ")</f>
        <v xml:space="preserve"> </v>
      </c>
      <c r="R821" s="108">
        <f t="shared" ca="1" si="283"/>
        <v>0</v>
      </c>
      <c r="S821" s="25">
        <f t="shared" ca="1" si="284"/>
        <v>0</v>
      </c>
      <c r="T821" s="108">
        <f t="shared" ca="1" si="285"/>
        <v>0</v>
      </c>
      <c r="U821" s="163">
        <f t="shared" ca="1" si="286"/>
        <v>0</v>
      </c>
      <c r="V821" s="25">
        <f t="shared" ca="1" si="287"/>
        <v>0</v>
      </c>
      <c r="W821" s="25">
        <f t="shared" ca="1" si="288"/>
        <v>0</v>
      </c>
      <c r="X821" s="108">
        <f t="shared" ca="1" si="289"/>
        <v>0</v>
      </c>
      <c r="Y821" s="108">
        <f t="shared" ca="1" si="290"/>
        <v>0</v>
      </c>
      <c r="Z821" s="108">
        <f t="shared" ca="1" si="291"/>
        <v>0</v>
      </c>
      <c r="AA821" s="108">
        <f t="shared" ca="1" si="292"/>
        <v>0</v>
      </c>
      <c r="AB821" s="108">
        <f t="shared" ca="1" si="293"/>
        <v>0</v>
      </c>
      <c r="AC821" s="25">
        <f t="shared" ca="1" si="294"/>
        <v>0</v>
      </c>
    </row>
    <row r="822" spans="1:29" ht="14.1" hidden="1" customHeight="1" thickBot="1" x14ac:dyDescent="0.25">
      <c r="A822" s="3">
        <f t="shared" si="278"/>
        <v>2023</v>
      </c>
      <c r="B822" s="3" t="str">
        <f t="shared" si="295"/>
        <v>03 březen</v>
      </c>
      <c r="C822" s="4" t="str">
        <f t="shared" si="279"/>
        <v>březen</v>
      </c>
      <c r="D822" s="10">
        <f t="shared" ca="1" si="280"/>
        <v>0</v>
      </c>
      <c r="E822" s="10" t="str">
        <f t="shared" si="281"/>
        <v>pondělí</v>
      </c>
      <c r="F822" s="42" t="str">
        <f ca="1">IF(COUNTIF(List1!$U$4:$AF$16,$G822),"Svátek",TEXT($G822,"dddd"))</f>
        <v>pondělí</v>
      </c>
      <c r="G822" s="19">
        <v>45005</v>
      </c>
      <c r="H822" s="49"/>
      <c r="I822" s="50"/>
      <c r="J822" s="49"/>
      <c r="K822" s="50"/>
      <c r="L822" s="21">
        <f t="shared" si="282"/>
        <v>0</v>
      </c>
      <c r="M822" s="22">
        <f t="shared" si="276"/>
        <v>0</v>
      </c>
      <c r="N822" s="98"/>
      <c r="O822" s="101" t="str">
        <f t="shared" ca="1" si="277"/>
        <v/>
      </c>
      <c r="P822" s="41" t="str">
        <f t="shared" si="275"/>
        <v xml:space="preserve"> </v>
      </c>
      <c r="Q822" s="41" t="str">
        <f>IF(MONTH(G823)-MONTH(G822)&lt;&gt;0,SUBTOTAL(109,$P$14:$P$3665)," ")</f>
        <v xml:space="preserve"> </v>
      </c>
      <c r="R822" s="108">
        <f t="shared" ca="1" si="283"/>
        <v>0</v>
      </c>
      <c r="S822" s="25">
        <f t="shared" ca="1" si="284"/>
        <v>0</v>
      </c>
      <c r="T822" s="108">
        <f t="shared" ca="1" si="285"/>
        <v>0</v>
      </c>
      <c r="U822" s="163">
        <f t="shared" ca="1" si="286"/>
        <v>0</v>
      </c>
      <c r="V822" s="25">
        <f t="shared" ca="1" si="287"/>
        <v>0</v>
      </c>
      <c r="W822" s="25">
        <f t="shared" ca="1" si="288"/>
        <v>0</v>
      </c>
      <c r="X822" s="108">
        <f t="shared" ca="1" si="289"/>
        <v>0</v>
      </c>
      <c r="Y822" s="108">
        <f t="shared" ca="1" si="290"/>
        <v>0</v>
      </c>
      <c r="Z822" s="108">
        <f t="shared" ca="1" si="291"/>
        <v>0</v>
      </c>
      <c r="AA822" s="108">
        <f t="shared" ca="1" si="292"/>
        <v>0</v>
      </c>
      <c r="AB822" s="108">
        <f t="shared" ca="1" si="293"/>
        <v>0</v>
      </c>
      <c r="AC822" s="25">
        <f t="shared" ca="1" si="294"/>
        <v>0</v>
      </c>
    </row>
    <row r="823" spans="1:29" ht="14.1" hidden="1" customHeight="1" thickBot="1" x14ac:dyDescent="0.25">
      <c r="A823" s="3">
        <f t="shared" si="278"/>
        <v>2023</v>
      </c>
      <c r="B823" s="3" t="str">
        <f t="shared" si="295"/>
        <v>03 březen</v>
      </c>
      <c r="C823" s="4" t="str">
        <f t="shared" si="279"/>
        <v>březen</v>
      </c>
      <c r="D823" s="10">
        <f t="shared" ca="1" si="280"/>
        <v>0</v>
      </c>
      <c r="E823" s="10" t="str">
        <f t="shared" si="281"/>
        <v>úterý</v>
      </c>
      <c r="F823" s="42" t="str">
        <f ca="1">IF(COUNTIF(List1!$U$4:$AF$16,$G823),"Svátek",TEXT($G823,"dddd"))</f>
        <v>úterý</v>
      </c>
      <c r="G823" s="19">
        <v>45006</v>
      </c>
      <c r="H823" s="49"/>
      <c r="I823" s="50"/>
      <c r="J823" s="49"/>
      <c r="K823" s="50"/>
      <c r="L823" s="21">
        <f t="shared" si="282"/>
        <v>0</v>
      </c>
      <c r="M823" s="22">
        <f t="shared" si="276"/>
        <v>0</v>
      </c>
      <c r="N823" s="98"/>
      <c r="O823" s="101" t="str">
        <f t="shared" ca="1" si="277"/>
        <v/>
      </c>
      <c r="P823" s="41" t="str">
        <f t="shared" si="275"/>
        <v xml:space="preserve"> </v>
      </c>
      <c r="Q823" s="41" t="str">
        <f>IF(MONTH(G824)-MONTH(G823)&lt;&gt;0,SUBTOTAL(109,$P$14:$P$3665)," ")</f>
        <v xml:space="preserve"> </v>
      </c>
      <c r="R823" s="108">
        <f t="shared" ca="1" si="283"/>
        <v>0</v>
      </c>
      <c r="S823" s="25">
        <f t="shared" ca="1" si="284"/>
        <v>0</v>
      </c>
      <c r="T823" s="108">
        <f t="shared" ca="1" si="285"/>
        <v>0</v>
      </c>
      <c r="U823" s="163">
        <f t="shared" ca="1" si="286"/>
        <v>0</v>
      </c>
      <c r="V823" s="25">
        <f t="shared" ca="1" si="287"/>
        <v>0</v>
      </c>
      <c r="W823" s="25">
        <f t="shared" ca="1" si="288"/>
        <v>0</v>
      </c>
      <c r="X823" s="108">
        <f t="shared" ca="1" si="289"/>
        <v>0</v>
      </c>
      <c r="Y823" s="108">
        <f t="shared" ca="1" si="290"/>
        <v>0</v>
      </c>
      <c r="Z823" s="108">
        <f t="shared" ca="1" si="291"/>
        <v>0</v>
      </c>
      <c r="AA823" s="108">
        <f t="shared" ca="1" si="292"/>
        <v>0</v>
      </c>
      <c r="AB823" s="108">
        <f t="shared" ca="1" si="293"/>
        <v>0</v>
      </c>
      <c r="AC823" s="25">
        <f t="shared" ca="1" si="294"/>
        <v>0</v>
      </c>
    </row>
    <row r="824" spans="1:29" ht="14.1" hidden="1" customHeight="1" thickBot="1" x14ac:dyDescent="0.25">
      <c r="A824" s="3">
        <f t="shared" si="278"/>
        <v>2023</v>
      </c>
      <c r="B824" s="3" t="str">
        <f t="shared" si="295"/>
        <v>03 březen</v>
      </c>
      <c r="C824" s="4" t="str">
        <f t="shared" si="279"/>
        <v>březen</v>
      </c>
      <c r="D824" s="10">
        <f t="shared" ca="1" si="280"/>
        <v>0</v>
      </c>
      <c r="E824" s="10" t="str">
        <f t="shared" si="281"/>
        <v>středa</v>
      </c>
      <c r="F824" s="42" t="str">
        <f ca="1">IF(COUNTIF(List1!$U$4:$AF$16,$G824),"Svátek",TEXT($G824,"dddd"))</f>
        <v>středa</v>
      </c>
      <c r="G824" s="19">
        <v>45007</v>
      </c>
      <c r="H824" s="49"/>
      <c r="I824" s="50"/>
      <c r="J824" s="49"/>
      <c r="K824" s="50"/>
      <c r="L824" s="21">
        <f t="shared" si="282"/>
        <v>0</v>
      </c>
      <c r="M824" s="22">
        <f t="shared" si="276"/>
        <v>0</v>
      </c>
      <c r="N824" s="98"/>
      <c r="O824" s="101" t="str">
        <f t="shared" ca="1" si="277"/>
        <v/>
      </c>
      <c r="P824" s="41" t="str">
        <f t="shared" si="275"/>
        <v xml:space="preserve"> </v>
      </c>
      <c r="Q824" s="41" t="str">
        <f>IF(MONTH(G825)-MONTH(G824)&lt;&gt;0,SUBTOTAL(109,$P$14:$P$3665)," ")</f>
        <v xml:space="preserve"> </v>
      </c>
      <c r="R824" s="108">
        <f t="shared" ca="1" si="283"/>
        <v>0</v>
      </c>
      <c r="S824" s="25">
        <f t="shared" ca="1" si="284"/>
        <v>0</v>
      </c>
      <c r="T824" s="108">
        <f t="shared" ca="1" si="285"/>
        <v>0</v>
      </c>
      <c r="U824" s="163">
        <f t="shared" ca="1" si="286"/>
        <v>0</v>
      </c>
      <c r="V824" s="25">
        <f t="shared" ca="1" si="287"/>
        <v>0</v>
      </c>
      <c r="W824" s="25">
        <f t="shared" ca="1" si="288"/>
        <v>0</v>
      </c>
      <c r="X824" s="108">
        <f t="shared" ca="1" si="289"/>
        <v>0</v>
      </c>
      <c r="Y824" s="108">
        <f t="shared" ca="1" si="290"/>
        <v>0</v>
      </c>
      <c r="Z824" s="108">
        <f t="shared" ca="1" si="291"/>
        <v>0</v>
      </c>
      <c r="AA824" s="108">
        <f t="shared" ca="1" si="292"/>
        <v>0</v>
      </c>
      <c r="AB824" s="108">
        <f t="shared" ca="1" si="293"/>
        <v>0</v>
      </c>
      <c r="AC824" s="25">
        <f t="shared" ca="1" si="294"/>
        <v>0</v>
      </c>
    </row>
    <row r="825" spans="1:29" ht="14.1" hidden="1" customHeight="1" thickBot="1" x14ac:dyDescent="0.25">
      <c r="A825" s="3">
        <f t="shared" si="278"/>
        <v>2023</v>
      </c>
      <c r="B825" s="3" t="str">
        <f t="shared" si="295"/>
        <v>03 březen</v>
      </c>
      <c r="C825" s="4" t="str">
        <f t="shared" si="279"/>
        <v>březen</v>
      </c>
      <c r="D825" s="10">
        <f t="shared" ca="1" si="280"/>
        <v>0</v>
      </c>
      <c r="E825" s="10" t="str">
        <f t="shared" si="281"/>
        <v>čtvrtek</v>
      </c>
      <c r="F825" s="42" t="str">
        <f ca="1">IF(COUNTIF(List1!$U$4:$AF$16,$G825),"Svátek",TEXT($G825,"dddd"))</f>
        <v>čtvrtek</v>
      </c>
      <c r="G825" s="19">
        <v>45008</v>
      </c>
      <c r="H825" s="49"/>
      <c r="I825" s="50"/>
      <c r="J825" s="49"/>
      <c r="K825" s="50"/>
      <c r="L825" s="21">
        <f t="shared" si="282"/>
        <v>0</v>
      </c>
      <c r="M825" s="22">
        <f t="shared" si="276"/>
        <v>0</v>
      </c>
      <c r="N825" s="98"/>
      <c r="O825" s="101" t="str">
        <f t="shared" ca="1" si="277"/>
        <v/>
      </c>
      <c r="P825" s="41" t="str">
        <f t="shared" si="275"/>
        <v xml:space="preserve"> </v>
      </c>
      <c r="Q825" s="41" t="str">
        <f>IF(MONTH(G826)-MONTH(G825)&lt;&gt;0,SUBTOTAL(109,$P$14:$P$3665)," ")</f>
        <v xml:space="preserve"> </v>
      </c>
      <c r="R825" s="108">
        <f t="shared" ca="1" si="283"/>
        <v>0</v>
      </c>
      <c r="S825" s="25">
        <f t="shared" ca="1" si="284"/>
        <v>0</v>
      </c>
      <c r="T825" s="108">
        <f t="shared" ca="1" si="285"/>
        <v>0</v>
      </c>
      <c r="U825" s="163">
        <f t="shared" ca="1" si="286"/>
        <v>0</v>
      </c>
      <c r="V825" s="25">
        <f t="shared" ca="1" si="287"/>
        <v>0</v>
      </c>
      <c r="W825" s="25">
        <f t="shared" ca="1" si="288"/>
        <v>0</v>
      </c>
      <c r="X825" s="108">
        <f t="shared" ca="1" si="289"/>
        <v>0</v>
      </c>
      <c r="Y825" s="108">
        <f t="shared" ca="1" si="290"/>
        <v>0</v>
      </c>
      <c r="Z825" s="108">
        <f t="shared" ca="1" si="291"/>
        <v>0</v>
      </c>
      <c r="AA825" s="108">
        <f t="shared" ca="1" si="292"/>
        <v>0</v>
      </c>
      <c r="AB825" s="108">
        <f t="shared" ca="1" si="293"/>
        <v>0</v>
      </c>
      <c r="AC825" s="25">
        <f t="shared" ca="1" si="294"/>
        <v>0</v>
      </c>
    </row>
    <row r="826" spans="1:29" ht="14.1" hidden="1" customHeight="1" thickBot="1" x14ac:dyDescent="0.25">
      <c r="A826" s="3">
        <f t="shared" si="278"/>
        <v>2023</v>
      </c>
      <c r="B826" s="3" t="str">
        <f t="shared" si="295"/>
        <v>03 březen</v>
      </c>
      <c r="C826" s="4" t="str">
        <f t="shared" si="279"/>
        <v>březen</v>
      </c>
      <c r="D826" s="10">
        <f t="shared" ca="1" si="280"/>
        <v>0</v>
      </c>
      <c r="E826" s="10" t="str">
        <f t="shared" si="281"/>
        <v>pátek</v>
      </c>
      <c r="F826" s="42" t="str">
        <f ca="1">IF(COUNTIF(List1!$U$4:$AF$16,$G826),"Svátek",TEXT($G826,"dddd"))</f>
        <v>pátek</v>
      </c>
      <c r="G826" s="19">
        <v>45009</v>
      </c>
      <c r="H826" s="49"/>
      <c r="I826" s="50"/>
      <c r="J826" s="49"/>
      <c r="K826" s="50"/>
      <c r="L826" s="21">
        <f t="shared" si="282"/>
        <v>0</v>
      </c>
      <c r="M826" s="22">
        <f t="shared" si="276"/>
        <v>0</v>
      </c>
      <c r="N826" s="98"/>
      <c r="O826" s="101" t="str">
        <f t="shared" ca="1" si="277"/>
        <v/>
      </c>
      <c r="P826" s="41" t="str">
        <f t="shared" si="275"/>
        <v xml:space="preserve"> </v>
      </c>
      <c r="Q826" s="41" t="str">
        <f>IF(MONTH(G827)-MONTH(G826)&lt;&gt;0,SUBTOTAL(109,$P$14:$P$3665)," ")</f>
        <v xml:space="preserve"> </v>
      </c>
      <c r="R826" s="108">
        <f t="shared" ca="1" si="283"/>
        <v>0</v>
      </c>
      <c r="S826" s="25">
        <f t="shared" ca="1" si="284"/>
        <v>0</v>
      </c>
      <c r="T826" s="108">
        <f t="shared" ca="1" si="285"/>
        <v>0</v>
      </c>
      <c r="U826" s="163">
        <f t="shared" ca="1" si="286"/>
        <v>0</v>
      </c>
      <c r="V826" s="25">
        <f t="shared" ca="1" si="287"/>
        <v>0</v>
      </c>
      <c r="W826" s="25">
        <f t="shared" ca="1" si="288"/>
        <v>0</v>
      </c>
      <c r="X826" s="108">
        <f t="shared" ca="1" si="289"/>
        <v>0</v>
      </c>
      <c r="Y826" s="108">
        <f t="shared" ca="1" si="290"/>
        <v>0</v>
      </c>
      <c r="Z826" s="108">
        <f t="shared" ca="1" si="291"/>
        <v>0</v>
      </c>
      <c r="AA826" s="108">
        <f t="shared" ca="1" si="292"/>
        <v>0</v>
      </c>
      <c r="AB826" s="108">
        <f t="shared" ca="1" si="293"/>
        <v>0</v>
      </c>
      <c r="AC826" s="25">
        <f t="shared" ca="1" si="294"/>
        <v>0</v>
      </c>
    </row>
    <row r="827" spans="1:29" ht="14.1" hidden="1" customHeight="1" thickBot="1" x14ac:dyDescent="0.25">
      <c r="A827" s="3">
        <f t="shared" si="278"/>
        <v>2023</v>
      </c>
      <c r="B827" s="3" t="str">
        <f t="shared" si="295"/>
        <v>03 březen</v>
      </c>
      <c r="C827" s="4" t="str">
        <f t="shared" si="279"/>
        <v>březen</v>
      </c>
      <c r="D827" s="10">
        <f t="shared" ca="1" si="280"/>
        <v>0</v>
      </c>
      <c r="E827" s="10" t="str">
        <f t="shared" si="281"/>
        <v>sobota</v>
      </c>
      <c r="F827" s="42" t="str">
        <f ca="1">IF(COUNTIF(List1!$U$4:$AF$16,$G827),"Svátek",TEXT($G827,"dddd"))</f>
        <v>sobota</v>
      </c>
      <c r="G827" s="19">
        <v>45010</v>
      </c>
      <c r="H827" s="49"/>
      <c r="I827" s="50"/>
      <c r="J827" s="49"/>
      <c r="K827" s="50"/>
      <c r="L827" s="21">
        <f t="shared" si="282"/>
        <v>0</v>
      </c>
      <c r="M827" s="22">
        <f t="shared" si="276"/>
        <v>0</v>
      </c>
      <c r="N827" s="98"/>
      <c r="O827" s="101" t="str">
        <f t="shared" ca="1" si="277"/>
        <v/>
      </c>
      <c r="P827" s="41" t="str">
        <f t="shared" si="275"/>
        <v xml:space="preserve"> </v>
      </c>
      <c r="Q827" s="41" t="str">
        <f>IF(MONTH(G828)-MONTH(G827)&lt;&gt;0,SUBTOTAL(109,$P$14:$P$3665)," ")</f>
        <v xml:space="preserve"> </v>
      </c>
      <c r="R827" s="108">
        <f t="shared" ca="1" si="283"/>
        <v>0</v>
      </c>
      <c r="S827" s="25">
        <f t="shared" ca="1" si="284"/>
        <v>0</v>
      </c>
      <c r="T827" s="108">
        <f t="shared" ca="1" si="285"/>
        <v>0</v>
      </c>
      <c r="U827" s="163">
        <f t="shared" ca="1" si="286"/>
        <v>0</v>
      </c>
      <c r="V827" s="25">
        <f t="shared" ca="1" si="287"/>
        <v>0</v>
      </c>
      <c r="W827" s="25">
        <f t="shared" ca="1" si="288"/>
        <v>0</v>
      </c>
      <c r="X827" s="108">
        <f t="shared" ca="1" si="289"/>
        <v>0</v>
      </c>
      <c r="Y827" s="108">
        <f t="shared" ca="1" si="290"/>
        <v>0</v>
      </c>
      <c r="Z827" s="108">
        <f t="shared" ca="1" si="291"/>
        <v>0</v>
      </c>
      <c r="AA827" s="108">
        <f t="shared" ca="1" si="292"/>
        <v>0</v>
      </c>
      <c r="AB827" s="108">
        <f t="shared" ca="1" si="293"/>
        <v>0</v>
      </c>
      <c r="AC827" s="25">
        <f t="shared" ca="1" si="294"/>
        <v>0</v>
      </c>
    </row>
    <row r="828" spans="1:29" ht="14.1" hidden="1" customHeight="1" thickBot="1" x14ac:dyDescent="0.25">
      <c r="A828" s="3">
        <f t="shared" si="278"/>
        <v>2023</v>
      </c>
      <c r="B828" s="3" t="str">
        <f t="shared" si="295"/>
        <v>03 březen</v>
      </c>
      <c r="C828" s="4" t="str">
        <f t="shared" si="279"/>
        <v>březen</v>
      </c>
      <c r="D828" s="10">
        <f t="shared" ca="1" si="280"/>
        <v>0</v>
      </c>
      <c r="E828" s="10" t="str">
        <f t="shared" si="281"/>
        <v>neděle</v>
      </c>
      <c r="F828" s="42" t="str">
        <f ca="1">IF(COUNTIF(List1!$U$4:$AF$16,$G828),"Svátek",TEXT($G828,"dddd"))</f>
        <v>neděle</v>
      </c>
      <c r="G828" s="19">
        <v>45011</v>
      </c>
      <c r="H828" s="49"/>
      <c r="I828" s="50"/>
      <c r="J828" s="49"/>
      <c r="K828" s="50"/>
      <c r="L828" s="21">
        <f t="shared" si="282"/>
        <v>0</v>
      </c>
      <c r="M828" s="22">
        <f t="shared" si="276"/>
        <v>0</v>
      </c>
      <c r="N828" s="98"/>
      <c r="O828" s="101" t="str">
        <f t="shared" ca="1" si="277"/>
        <v/>
      </c>
      <c r="P828" s="41">
        <f t="shared" si="275"/>
        <v>0</v>
      </c>
      <c r="Q828" s="41" t="str">
        <f>IF(MONTH(G829)-MONTH(G828)&lt;&gt;0,SUBTOTAL(109,$P$14:$P$3665)," ")</f>
        <v xml:space="preserve"> </v>
      </c>
      <c r="R828" s="108">
        <f t="shared" ca="1" si="283"/>
        <v>0</v>
      </c>
      <c r="S828" s="25">
        <f t="shared" ca="1" si="284"/>
        <v>0</v>
      </c>
      <c r="T828" s="108">
        <f t="shared" ca="1" si="285"/>
        <v>0</v>
      </c>
      <c r="U828" s="163">
        <f t="shared" ca="1" si="286"/>
        <v>0</v>
      </c>
      <c r="V828" s="25">
        <f t="shared" ca="1" si="287"/>
        <v>0</v>
      </c>
      <c r="W828" s="25">
        <f t="shared" ca="1" si="288"/>
        <v>0</v>
      </c>
      <c r="X828" s="108">
        <f t="shared" ca="1" si="289"/>
        <v>0</v>
      </c>
      <c r="Y828" s="108">
        <f t="shared" ca="1" si="290"/>
        <v>0</v>
      </c>
      <c r="Z828" s="108">
        <f t="shared" ca="1" si="291"/>
        <v>0</v>
      </c>
      <c r="AA828" s="108">
        <f t="shared" ca="1" si="292"/>
        <v>0</v>
      </c>
      <c r="AB828" s="108">
        <f t="shared" ca="1" si="293"/>
        <v>0</v>
      </c>
      <c r="AC828" s="25">
        <f t="shared" ca="1" si="294"/>
        <v>0</v>
      </c>
    </row>
    <row r="829" spans="1:29" ht="14.1" hidden="1" customHeight="1" thickBot="1" x14ac:dyDescent="0.25">
      <c r="A829" s="3">
        <f t="shared" si="278"/>
        <v>2023</v>
      </c>
      <c r="B829" s="3" t="str">
        <f t="shared" si="295"/>
        <v>03 březen</v>
      </c>
      <c r="C829" s="4" t="str">
        <f t="shared" si="279"/>
        <v>březen</v>
      </c>
      <c r="D829" s="10">
        <f t="shared" ca="1" si="280"/>
        <v>0</v>
      </c>
      <c r="E829" s="10" t="str">
        <f t="shared" si="281"/>
        <v>pondělí</v>
      </c>
      <c r="F829" s="42" t="str">
        <f ca="1">IF(COUNTIF(List1!$U$4:$AF$16,$G829),"Svátek",TEXT($G829,"dddd"))</f>
        <v>pondělí</v>
      </c>
      <c r="G829" s="19">
        <v>45012</v>
      </c>
      <c r="H829" s="49"/>
      <c r="I829" s="50"/>
      <c r="J829" s="49"/>
      <c r="K829" s="50"/>
      <c r="L829" s="21">
        <f t="shared" si="282"/>
        <v>0</v>
      </c>
      <c r="M829" s="22">
        <f t="shared" si="276"/>
        <v>0</v>
      </c>
      <c r="N829" s="98"/>
      <c r="O829" s="101" t="str">
        <f t="shared" ca="1" si="277"/>
        <v/>
      </c>
      <c r="P829" s="41" t="str">
        <f t="shared" si="275"/>
        <v xml:space="preserve"> </v>
      </c>
      <c r="Q829" s="41" t="str">
        <f>IF(MONTH(G830)-MONTH(G829)&lt;&gt;0,SUBTOTAL(109,$P$14:$P$3665)," ")</f>
        <v xml:space="preserve"> </v>
      </c>
      <c r="R829" s="108">
        <f t="shared" ca="1" si="283"/>
        <v>0</v>
      </c>
      <c r="S829" s="25">
        <f t="shared" ca="1" si="284"/>
        <v>0</v>
      </c>
      <c r="T829" s="108">
        <f t="shared" ca="1" si="285"/>
        <v>0</v>
      </c>
      <c r="U829" s="163">
        <f t="shared" ca="1" si="286"/>
        <v>0</v>
      </c>
      <c r="V829" s="25">
        <f t="shared" ca="1" si="287"/>
        <v>0</v>
      </c>
      <c r="W829" s="25">
        <f t="shared" ca="1" si="288"/>
        <v>0</v>
      </c>
      <c r="X829" s="108">
        <f t="shared" ca="1" si="289"/>
        <v>0</v>
      </c>
      <c r="Y829" s="108">
        <f t="shared" ca="1" si="290"/>
        <v>0</v>
      </c>
      <c r="Z829" s="108">
        <f t="shared" ca="1" si="291"/>
        <v>0</v>
      </c>
      <c r="AA829" s="108">
        <f t="shared" ca="1" si="292"/>
        <v>0</v>
      </c>
      <c r="AB829" s="108">
        <f t="shared" ca="1" si="293"/>
        <v>0</v>
      </c>
      <c r="AC829" s="25">
        <f t="shared" ca="1" si="294"/>
        <v>0</v>
      </c>
    </row>
    <row r="830" spans="1:29" ht="14.1" hidden="1" customHeight="1" thickBot="1" x14ac:dyDescent="0.25">
      <c r="A830" s="3">
        <f t="shared" si="278"/>
        <v>2023</v>
      </c>
      <c r="B830" s="3" t="str">
        <f t="shared" si="295"/>
        <v>03 březen</v>
      </c>
      <c r="C830" s="4" t="str">
        <f t="shared" si="279"/>
        <v>březen</v>
      </c>
      <c r="D830" s="10">
        <f t="shared" ca="1" si="280"/>
        <v>0</v>
      </c>
      <c r="E830" s="10" t="str">
        <f t="shared" si="281"/>
        <v>úterý</v>
      </c>
      <c r="F830" s="42" t="str">
        <f ca="1">IF(COUNTIF(List1!$U$4:$AF$16,$G830),"Svátek",TEXT($G830,"dddd"))</f>
        <v>úterý</v>
      </c>
      <c r="G830" s="19">
        <v>45013</v>
      </c>
      <c r="H830" s="49"/>
      <c r="I830" s="50"/>
      <c r="J830" s="49"/>
      <c r="K830" s="50"/>
      <c r="L830" s="21">
        <f t="shared" si="282"/>
        <v>0</v>
      </c>
      <c r="M830" s="22">
        <f t="shared" si="276"/>
        <v>0</v>
      </c>
      <c r="N830" s="98"/>
      <c r="O830" s="101" t="str">
        <f t="shared" ca="1" si="277"/>
        <v/>
      </c>
      <c r="P830" s="41" t="str">
        <f t="shared" si="275"/>
        <v xml:space="preserve"> </v>
      </c>
      <c r="Q830" s="41" t="str">
        <f>IF(MONTH(G831)-MONTH(G830)&lt;&gt;0,SUBTOTAL(109,$P$14:$P$3665)," ")</f>
        <v xml:space="preserve"> </v>
      </c>
      <c r="R830" s="108">
        <f t="shared" ca="1" si="283"/>
        <v>0</v>
      </c>
      <c r="S830" s="25">
        <f t="shared" ca="1" si="284"/>
        <v>0</v>
      </c>
      <c r="T830" s="108">
        <f t="shared" ca="1" si="285"/>
        <v>0</v>
      </c>
      <c r="U830" s="163">
        <f t="shared" ca="1" si="286"/>
        <v>0</v>
      </c>
      <c r="V830" s="25">
        <f t="shared" ca="1" si="287"/>
        <v>0</v>
      </c>
      <c r="W830" s="25">
        <f t="shared" ca="1" si="288"/>
        <v>0</v>
      </c>
      <c r="X830" s="108">
        <f t="shared" ca="1" si="289"/>
        <v>0</v>
      </c>
      <c r="Y830" s="108">
        <f t="shared" ca="1" si="290"/>
        <v>0</v>
      </c>
      <c r="Z830" s="108">
        <f t="shared" ca="1" si="291"/>
        <v>0</v>
      </c>
      <c r="AA830" s="108">
        <f t="shared" ca="1" si="292"/>
        <v>0</v>
      </c>
      <c r="AB830" s="108">
        <f t="shared" ca="1" si="293"/>
        <v>0</v>
      </c>
      <c r="AC830" s="25">
        <f t="shared" ca="1" si="294"/>
        <v>0</v>
      </c>
    </row>
    <row r="831" spans="1:29" ht="14.1" hidden="1" customHeight="1" thickBot="1" x14ac:dyDescent="0.25">
      <c r="A831" s="3">
        <f t="shared" si="278"/>
        <v>2023</v>
      </c>
      <c r="B831" s="3" t="str">
        <f t="shared" si="295"/>
        <v>03 březen</v>
      </c>
      <c r="C831" s="4" t="str">
        <f t="shared" si="279"/>
        <v>březen</v>
      </c>
      <c r="D831" s="10">
        <f t="shared" ca="1" si="280"/>
        <v>0</v>
      </c>
      <c r="E831" s="10" t="str">
        <f t="shared" si="281"/>
        <v>středa</v>
      </c>
      <c r="F831" s="42" t="str">
        <f ca="1">IF(COUNTIF(List1!$U$4:$AF$16,$G831),"Svátek",TEXT($G831,"dddd"))</f>
        <v>středa</v>
      </c>
      <c r="G831" s="19">
        <v>45014</v>
      </c>
      <c r="H831" s="49"/>
      <c r="I831" s="50"/>
      <c r="J831" s="49"/>
      <c r="K831" s="50"/>
      <c r="L831" s="21">
        <f t="shared" si="282"/>
        <v>0</v>
      </c>
      <c r="M831" s="22">
        <f t="shared" si="276"/>
        <v>0</v>
      </c>
      <c r="N831" s="98"/>
      <c r="O831" s="101" t="str">
        <f t="shared" ca="1" si="277"/>
        <v/>
      </c>
      <c r="P831" s="41" t="str">
        <f t="shared" si="275"/>
        <v xml:space="preserve"> </v>
      </c>
      <c r="Q831" s="41" t="str">
        <f>IF(MONTH(G832)-MONTH(G831)&lt;&gt;0,SUBTOTAL(109,$P$14:$P$3665)," ")</f>
        <v xml:space="preserve"> </v>
      </c>
      <c r="R831" s="108">
        <f t="shared" ca="1" si="283"/>
        <v>0</v>
      </c>
      <c r="S831" s="25">
        <f t="shared" ca="1" si="284"/>
        <v>0</v>
      </c>
      <c r="T831" s="108">
        <f t="shared" ca="1" si="285"/>
        <v>0</v>
      </c>
      <c r="U831" s="163">
        <f t="shared" ca="1" si="286"/>
        <v>0</v>
      </c>
      <c r="V831" s="25">
        <f t="shared" ca="1" si="287"/>
        <v>0</v>
      </c>
      <c r="W831" s="25">
        <f t="shared" ca="1" si="288"/>
        <v>0</v>
      </c>
      <c r="X831" s="108">
        <f t="shared" ca="1" si="289"/>
        <v>0</v>
      </c>
      <c r="Y831" s="108">
        <f t="shared" ca="1" si="290"/>
        <v>0</v>
      </c>
      <c r="Z831" s="108">
        <f t="shared" ca="1" si="291"/>
        <v>0</v>
      </c>
      <c r="AA831" s="108">
        <f t="shared" ca="1" si="292"/>
        <v>0</v>
      </c>
      <c r="AB831" s="108">
        <f t="shared" ca="1" si="293"/>
        <v>0</v>
      </c>
      <c r="AC831" s="25">
        <f t="shared" ca="1" si="294"/>
        <v>0</v>
      </c>
    </row>
    <row r="832" spans="1:29" ht="14.1" hidden="1" customHeight="1" thickBot="1" x14ac:dyDescent="0.25">
      <c r="A832" s="3">
        <f t="shared" si="278"/>
        <v>2023</v>
      </c>
      <c r="B832" s="3" t="str">
        <f t="shared" si="295"/>
        <v>03 březen</v>
      </c>
      <c r="C832" s="4" t="str">
        <f t="shared" si="279"/>
        <v>březen</v>
      </c>
      <c r="D832" s="10">
        <f t="shared" ca="1" si="280"/>
        <v>0</v>
      </c>
      <c r="E832" s="10" t="str">
        <f t="shared" si="281"/>
        <v>čtvrtek</v>
      </c>
      <c r="F832" s="42" t="str">
        <f ca="1">IF(COUNTIF(List1!$U$4:$AF$16,$G832),"Svátek",TEXT($G832,"dddd"))</f>
        <v>čtvrtek</v>
      </c>
      <c r="G832" s="19">
        <v>45015</v>
      </c>
      <c r="H832" s="49"/>
      <c r="I832" s="50"/>
      <c r="J832" s="49"/>
      <c r="K832" s="50"/>
      <c r="L832" s="21">
        <f t="shared" si="282"/>
        <v>0</v>
      </c>
      <c r="M832" s="22">
        <f t="shared" si="276"/>
        <v>0</v>
      </c>
      <c r="N832" s="98"/>
      <c r="O832" s="101" t="str">
        <f t="shared" ca="1" si="277"/>
        <v/>
      </c>
      <c r="P832" s="41" t="str">
        <f t="shared" si="275"/>
        <v xml:space="preserve"> </v>
      </c>
      <c r="Q832" s="41" t="str">
        <f>IF(MONTH(G833)-MONTH(G832)&lt;&gt;0,SUBTOTAL(109,$P$14:$P$3665)," ")</f>
        <v xml:space="preserve"> </v>
      </c>
      <c r="R832" s="108">
        <f t="shared" ca="1" si="283"/>
        <v>0</v>
      </c>
      <c r="S832" s="25">
        <f t="shared" ca="1" si="284"/>
        <v>0</v>
      </c>
      <c r="T832" s="108">
        <f t="shared" ca="1" si="285"/>
        <v>0</v>
      </c>
      <c r="U832" s="163">
        <f t="shared" ca="1" si="286"/>
        <v>0</v>
      </c>
      <c r="V832" s="25">
        <f t="shared" ca="1" si="287"/>
        <v>0</v>
      </c>
      <c r="W832" s="25">
        <f t="shared" ca="1" si="288"/>
        <v>0</v>
      </c>
      <c r="X832" s="108">
        <f t="shared" ca="1" si="289"/>
        <v>0</v>
      </c>
      <c r="Y832" s="108">
        <f t="shared" ca="1" si="290"/>
        <v>0</v>
      </c>
      <c r="Z832" s="108">
        <f t="shared" ca="1" si="291"/>
        <v>0</v>
      </c>
      <c r="AA832" s="108">
        <f t="shared" ca="1" si="292"/>
        <v>0</v>
      </c>
      <c r="AB832" s="108">
        <f t="shared" ca="1" si="293"/>
        <v>0</v>
      </c>
      <c r="AC832" s="25">
        <f t="shared" ca="1" si="294"/>
        <v>0</v>
      </c>
    </row>
    <row r="833" spans="1:29" ht="14.1" hidden="1" customHeight="1" thickBot="1" x14ac:dyDescent="0.25">
      <c r="A833" s="3">
        <f t="shared" si="278"/>
        <v>2023</v>
      </c>
      <c r="B833" s="3" t="str">
        <f t="shared" si="295"/>
        <v>03 březen</v>
      </c>
      <c r="C833" s="4" t="str">
        <f t="shared" si="279"/>
        <v>březen</v>
      </c>
      <c r="D833" s="10">
        <f t="shared" ca="1" si="280"/>
        <v>1</v>
      </c>
      <c r="E833" s="10" t="str">
        <f t="shared" si="281"/>
        <v>pátek</v>
      </c>
      <c r="F833" s="42" t="str">
        <f ca="1">IF(COUNTIF(List1!$U$4:$AF$16,$G833),"Svátek",TEXT($G833,"dddd"))</f>
        <v>Svátek</v>
      </c>
      <c r="G833" s="19">
        <v>45016</v>
      </c>
      <c r="H833" s="49"/>
      <c r="I833" s="50"/>
      <c r="J833" s="49"/>
      <c r="K833" s="50"/>
      <c r="L833" s="21">
        <f t="shared" si="282"/>
        <v>0</v>
      </c>
      <c r="M833" s="22">
        <f t="shared" si="276"/>
        <v>0</v>
      </c>
      <c r="N833" s="98"/>
      <c r="O833" s="101" t="str">
        <f t="shared" ca="1" si="277"/>
        <v>Svátek</v>
      </c>
      <c r="P833" s="41">
        <f t="shared" si="275"/>
        <v>0</v>
      </c>
      <c r="Q833" s="41">
        <f>IF(MONTH(G834)-MONTH(G833)&lt;&gt;0,SUBTOTAL(109,$P$14:$P$3665)," ")</f>
        <v>0</v>
      </c>
      <c r="R833" s="108">
        <f t="shared" ca="1" si="283"/>
        <v>0</v>
      </c>
      <c r="S833" s="25">
        <f t="shared" ca="1" si="284"/>
        <v>1</v>
      </c>
      <c r="T833" s="108">
        <f t="shared" ca="1" si="285"/>
        <v>0</v>
      </c>
      <c r="U833" s="163">
        <f t="shared" ca="1" si="286"/>
        <v>0</v>
      </c>
      <c r="V833" s="25">
        <f t="shared" ca="1" si="287"/>
        <v>0</v>
      </c>
      <c r="W833" s="25">
        <f t="shared" ca="1" si="288"/>
        <v>0</v>
      </c>
      <c r="X833" s="108">
        <f t="shared" ca="1" si="289"/>
        <v>0</v>
      </c>
      <c r="Y833" s="108">
        <f t="shared" ca="1" si="290"/>
        <v>0</v>
      </c>
      <c r="Z833" s="108">
        <f t="shared" ca="1" si="291"/>
        <v>0</v>
      </c>
      <c r="AA833" s="108">
        <f t="shared" ca="1" si="292"/>
        <v>0</v>
      </c>
      <c r="AB833" s="108">
        <f t="shared" ca="1" si="293"/>
        <v>0</v>
      </c>
      <c r="AC833" s="25">
        <f t="shared" ca="1" si="294"/>
        <v>1</v>
      </c>
    </row>
    <row r="834" spans="1:29" ht="14.1" hidden="1" customHeight="1" thickBot="1" x14ac:dyDescent="0.25">
      <c r="A834" s="3">
        <f t="shared" si="278"/>
        <v>2023</v>
      </c>
      <c r="B834" s="3" t="str">
        <f t="shared" si="295"/>
        <v>04 duben</v>
      </c>
      <c r="C834" s="4" t="str">
        <f t="shared" si="279"/>
        <v>duben</v>
      </c>
      <c r="D834" s="10">
        <f t="shared" ca="1" si="280"/>
        <v>0</v>
      </c>
      <c r="E834" s="10" t="str">
        <f t="shared" si="281"/>
        <v>sobota</v>
      </c>
      <c r="F834" s="42" t="str">
        <f ca="1">IF(COUNTIF(List1!$U$4:$AF$16,$G834),"Svátek",TEXT($G834,"dddd"))</f>
        <v>sobota</v>
      </c>
      <c r="G834" s="19">
        <v>45017</v>
      </c>
      <c r="H834" s="49"/>
      <c r="I834" s="50"/>
      <c r="J834" s="49"/>
      <c r="K834" s="50"/>
      <c r="L834" s="21">
        <f t="shared" si="282"/>
        <v>0</v>
      </c>
      <c r="M834" s="22">
        <f t="shared" si="276"/>
        <v>0</v>
      </c>
      <c r="N834" s="98"/>
      <c r="O834" s="101" t="str">
        <f t="shared" ca="1" si="277"/>
        <v/>
      </c>
      <c r="P834" s="41" t="str">
        <f t="shared" si="275"/>
        <v xml:space="preserve"> </v>
      </c>
      <c r="Q834" s="41" t="str">
        <f>IF(MONTH(G835)-MONTH(G834)&lt;&gt;0,SUBTOTAL(109,$P$14:$P$3665)," ")</f>
        <v xml:space="preserve"> </v>
      </c>
      <c r="R834" s="108">
        <f t="shared" ca="1" si="283"/>
        <v>0</v>
      </c>
      <c r="S834" s="25">
        <f t="shared" ca="1" si="284"/>
        <v>0</v>
      </c>
      <c r="T834" s="108">
        <f t="shared" ca="1" si="285"/>
        <v>0</v>
      </c>
      <c r="U834" s="163">
        <f t="shared" ca="1" si="286"/>
        <v>0</v>
      </c>
      <c r="V834" s="25">
        <f t="shared" ca="1" si="287"/>
        <v>0</v>
      </c>
      <c r="W834" s="25">
        <f t="shared" ca="1" si="288"/>
        <v>0</v>
      </c>
      <c r="X834" s="108">
        <f t="shared" ca="1" si="289"/>
        <v>0</v>
      </c>
      <c r="Y834" s="108">
        <f t="shared" ca="1" si="290"/>
        <v>0</v>
      </c>
      <c r="Z834" s="108">
        <f t="shared" ca="1" si="291"/>
        <v>0</v>
      </c>
      <c r="AA834" s="108">
        <f t="shared" ca="1" si="292"/>
        <v>0</v>
      </c>
      <c r="AB834" s="108">
        <f t="shared" ca="1" si="293"/>
        <v>0</v>
      </c>
      <c r="AC834" s="25">
        <f t="shared" ca="1" si="294"/>
        <v>0</v>
      </c>
    </row>
    <row r="835" spans="1:29" ht="14.1" hidden="1" customHeight="1" thickBot="1" x14ac:dyDescent="0.25">
      <c r="A835" s="3">
        <f t="shared" si="278"/>
        <v>2023</v>
      </c>
      <c r="B835" s="3" t="str">
        <f t="shared" si="295"/>
        <v>04 duben</v>
      </c>
      <c r="C835" s="4" t="str">
        <f t="shared" si="279"/>
        <v>duben</v>
      </c>
      <c r="D835" s="10">
        <f t="shared" ca="1" si="280"/>
        <v>0</v>
      </c>
      <c r="E835" s="10" t="str">
        <f t="shared" si="281"/>
        <v>neděle</v>
      </c>
      <c r="F835" s="42" t="str">
        <f ca="1">IF(COUNTIF(List1!$U$4:$AF$16,$G835),"Svátek",TEXT($G835,"dddd"))</f>
        <v>neděle</v>
      </c>
      <c r="G835" s="19">
        <v>45018</v>
      </c>
      <c r="H835" s="49"/>
      <c r="I835" s="50"/>
      <c r="J835" s="49"/>
      <c r="K835" s="50"/>
      <c r="L835" s="21">
        <f t="shared" si="282"/>
        <v>0</v>
      </c>
      <c r="M835" s="22">
        <f t="shared" si="276"/>
        <v>0</v>
      </c>
      <c r="N835" s="98"/>
      <c r="O835" s="101" t="str">
        <f t="shared" ca="1" si="277"/>
        <v/>
      </c>
      <c r="P835" s="41">
        <f t="shared" si="275"/>
        <v>0</v>
      </c>
      <c r="Q835" s="41" t="str">
        <f>IF(MONTH(G836)-MONTH(G835)&lt;&gt;0,SUBTOTAL(109,$P$14:$P$3665)," ")</f>
        <v xml:space="preserve"> </v>
      </c>
      <c r="R835" s="108">
        <f t="shared" ca="1" si="283"/>
        <v>0</v>
      </c>
      <c r="S835" s="25">
        <f t="shared" ca="1" si="284"/>
        <v>0</v>
      </c>
      <c r="T835" s="108">
        <f t="shared" ca="1" si="285"/>
        <v>0</v>
      </c>
      <c r="U835" s="163">
        <f t="shared" ca="1" si="286"/>
        <v>0</v>
      </c>
      <c r="V835" s="25">
        <f t="shared" ca="1" si="287"/>
        <v>0</v>
      </c>
      <c r="W835" s="25">
        <f t="shared" ca="1" si="288"/>
        <v>0</v>
      </c>
      <c r="X835" s="108">
        <f t="shared" ca="1" si="289"/>
        <v>0</v>
      </c>
      <c r="Y835" s="108">
        <f t="shared" ca="1" si="290"/>
        <v>0</v>
      </c>
      <c r="Z835" s="108">
        <f t="shared" ca="1" si="291"/>
        <v>0</v>
      </c>
      <c r="AA835" s="108">
        <f t="shared" ca="1" si="292"/>
        <v>0</v>
      </c>
      <c r="AB835" s="108">
        <f t="shared" ca="1" si="293"/>
        <v>0</v>
      </c>
      <c r="AC835" s="25">
        <f t="shared" ca="1" si="294"/>
        <v>0</v>
      </c>
    </row>
    <row r="836" spans="1:29" ht="14.1" hidden="1" customHeight="1" thickBot="1" x14ac:dyDescent="0.25">
      <c r="A836" s="3">
        <f t="shared" si="278"/>
        <v>2023</v>
      </c>
      <c r="B836" s="3" t="str">
        <f t="shared" si="295"/>
        <v>04 duben</v>
      </c>
      <c r="C836" s="4" t="str">
        <f t="shared" si="279"/>
        <v>duben</v>
      </c>
      <c r="D836" s="10">
        <f t="shared" ca="1" si="280"/>
        <v>1</v>
      </c>
      <c r="E836" s="10" t="str">
        <f t="shared" si="281"/>
        <v>pondělí</v>
      </c>
      <c r="F836" s="42" t="str">
        <f ca="1">IF(COUNTIF(List1!$U$4:$AF$16,$G836),"Svátek",TEXT($G836,"dddd"))</f>
        <v>Svátek</v>
      </c>
      <c r="G836" s="19">
        <v>45019</v>
      </c>
      <c r="H836" s="49"/>
      <c r="I836" s="50"/>
      <c r="J836" s="49"/>
      <c r="K836" s="50"/>
      <c r="L836" s="21">
        <f t="shared" si="282"/>
        <v>0</v>
      </c>
      <c r="M836" s="22">
        <f t="shared" si="276"/>
        <v>0</v>
      </c>
      <c r="N836" s="98"/>
      <c r="O836" s="101" t="str">
        <f t="shared" ca="1" si="277"/>
        <v>Svátek</v>
      </c>
      <c r="P836" s="41" t="str">
        <f t="shared" si="275"/>
        <v xml:space="preserve"> </v>
      </c>
      <c r="Q836" s="41" t="str">
        <f>IF(MONTH(G837)-MONTH(G836)&lt;&gt;0,SUBTOTAL(109,$P$14:$P$3665)," ")</f>
        <v xml:space="preserve"> </v>
      </c>
      <c r="R836" s="108">
        <f t="shared" ca="1" si="283"/>
        <v>0</v>
      </c>
      <c r="S836" s="25">
        <f t="shared" ca="1" si="284"/>
        <v>1</v>
      </c>
      <c r="T836" s="108">
        <f t="shared" ca="1" si="285"/>
        <v>0</v>
      </c>
      <c r="U836" s="163">
        <f t="shared" ca="1" si="286"/>
        <v>0</v>
      </c>
      <c r="V836" s="25">
        <f t="shared" ca="1" si="287"/>
        <v>0</v>
      </c>
      <c r="W836" s="25">
        <f t="shared" ca="1" si="288"/>
        <v>0</v>
      </c>
      <c r="X836" s="108">
        <f t="shared" ca="1" si="289"/>
        <v>0</v>
      </c>
      <c r="Y836" s="108">
        <f t="shared" ca="1" si="290"/>
        <v>0</v>
      </c>
      <c r="Z836" s="108">
        <f t="shared" ca="1" si="291"/>
        <v>0</v>
      </c>
      <c r="AA836" s="108">
        <f t="shared" ca="1" si="292"/>
        <v>0</v>
      </c>
      <c r="AB836" s="108">
        <f t="shared" ca="1" si="293"/>
        <v>0</v>
      </c>
      <c r="AC836" s="25">
        <f t="shared" ca="1" si="294"/>
        <v>1</v>
      </c>
    </row>
    <row r="837" spans="1:29" ht="14.1" hidden="1" customHeight="1" thickBot="1" x14ac:dyDescent="0.25">
      <c r="A837" s="3">
        <f t="shared" si="278"/>
        <v>2023</v>
      </c>
      <c r="B837" s="3" t="str">
        <f t="shared" si="295"/>
        <v>04 duben</v>
      </c>
      <c r="C837" s="4" t="str">
        <f t="shared" si="279"/>
        <v>duben</v>
      </c>
      <c r="D837" s="10">
        <f t="shared" ca="1" si="280"/>
        <v>0</v>
      </c>
      <c r="E837" s="10" t="str">
        <f t="shared" si="281"/>
        <v>úterý</v>
      </c>
      <c r="F837" s="42" t="str">
        <f ca="1">IF(COUNTIF(List1!$U$4:$AF$16,$G837),"Svátek",TEXT($G837,"dddd"))</f>
        <v>úterý</v>
      </c>
      <c r="G837" s="19">
        <v>45020</v>
      </c>
      <c r="H837" s="49"/>
      <c r="I837" s="50"/>
      <c r="J837" s="49"/>
      <c r="K837" s="50"/>
      <c r="L837" s="21">
        <f t="shared" si="282"/>
        <v>0</v>
      </c>
      <c r="M837" s="22">
        <f t="shared" si="276"/>
        <v>0</v>
      </c>
      <c r="N837" s="98"/>
      <c r="O837" s="101" t="str">
        <f t="shared" ca="1" si="277"/>
        <v/>
      </c>
      <c r="P837" s="41" t="str">
        <f t="shared" si="275"/>
        <v xml:space="preserve"> </v>
      </c>
      <c r="Q837" s="41" t="str">
        <f>IF(MONTH(G838)-MONTH(G837)&lt;&gt;0,SUBTOTAL(109,$P$14:$P$3665)," ")</f>
        <v xml:space="preserve"> </v>
      </c>
      <c r="R837" s="108">
        <f t="shared" ca="1" si="283"/>
        <v>0</v>
      </c>
      <c r="S837" s="25">
        <f t="shared" ca="1" si="284"/>
        <v>0</v>
      </c>
      <c r="T837" s="108">
        <f t="shared" ca="1" si="285"/>
        <v>0</v>
      </c>
      <c r="U837" s="163">
        <f t="shared" ca="1" si="286"/>
        <v>0</v>
      </c>
      <c r="V837" s="25">
        <f t="shared" ca="1" si="287"/>
        <v>0</v>
      </c>
      <c r="W837" s="25">
        <f t="shared" ca="1" si="288"/>
        <v>0</v>
      </c>
      <c r="X837" s="108">
        <f t="shared" ca="1" si="289"/>
        <v>0</v>
      </c>
      <c r="Y837" s="108">
        <f t="shared" ca="1" si="290"/>
        <v>0</v>
      </c>
      <c r="Z837" s="108">
        <f t="shared" ca="1" si="291"/>
        <v>0</v>
      </c>
      <c r="AA837" s="108">
        <f t="shared" ca="1" si="292"/>
        <v>0</v>
      </c>
      <c r="AB837" s="108">
        <f t="shared" ca="1" si="293"/>
        <v>0</v>
      </c>
      <c r="AC837" s="25">
        <f t="shared" ca="1" si="294"/>
        <v>0</v>
      </c>
    </row>
    <row r="838" spans="1:29" ht="14.1" hidden="1" customHeight="1" thickBot="1" x14ac:dyDescent="0.25">
      <c r="A838" s="3">
        <f t="shared" si="278"/>
        <v>2023</v>
      </c>
      <c r="B838" s="3" t="str">
        <f t="shared" si="295"/>
        <v>04 duben</v>
      </c>
      <c r="C838" s="4" t="str">
        <f t="shared" si="279"/>
        <v>duben</v>
      </c>
      <c r="D838" s="10">
        <f t="shared" ca="1" si="280"/>
        <v>0</v>
      </c>
      <c r="E838" s="10" t="str">
        <f t="shared" si="281"/>
        <v>středa</v>
      </c>
      <c r="F838" s="42" t="str">
        <f ca="1">IF(COUNTIF(List1!$U$4:$AF$16,$G838),"Svátek",TEXT($G838,"dddd"))</f>
        <v>středa</v>
      </c>
      <c r="G838" s="19">
        <v>45021</v>
      </c>
      <c r="H838" s="49"/>
      <c r="I838" s="50"/>
      <c r="J838" s="49"/>
      <c r="K838" s="50"/>
      <c r="L838" s="21">
        <f t="shared" si="282"/>
        <v>0</v>
      </c>
      <c r="M838" s="22">
        <f t="shared" si="276"/>
        <v>0</v>
      </c>
      <c r="N838" s="98"/>
      <c r="O838" s="101" t="str">
        <f t="shared" ca="1" si="277"/>
        <v/>
      </c>
      <c r="P838" s="41" t="str">
        <f t="shared" si="275"/>
        <v xml:space="preserve"> </v>
      </c>
      <c r="Q838" s="41" t="str">
        <f>IF(MONTH(G839)-MONTH(G838)&lt;&gt;0,SUBTOTAL(109,$P$14:$P$3665)," ")</f>
        <v xml:space="preserve"> </v>
      </c>
      <c r="R838" s="108">
        <f t="shared" ca="1" si="283"/>
        <v>0</v>
      </c>
      <c r="S838" s="25">
        <f t="shared" ca="1" si="284"/>
        <v>0</v>
      </c>
      <c r="T838" s="108">
        <f t="shared" ca="1" si="285"/>
        <v>0</v>
      </c>
      <c r="U838" s="163">
        <f t="shared" ca="1" si="286"/>
        <v>0</v>
      </c>
      <c r="V838" s="25">
        <f t="shared" ca="1" si="287"/>
        <v>0</v>
      </c>
      <c r="W838" s="25">
        <f t="shared" ca="1" si="288"/>
        <v>0</v>
      </c>
      <c r="X838" s="108">
        <f t="shared" ca="1" si="289"/>
        <v>0</v>
      </c>
      <c r="Y838" s="108">
        <f t="shared" ca="1" si="290"/>
        <v>0</v>
      </c>
      <c r="Z838" s="108">
        <f t="shared" ca="1" si="291"/>
        <v>0</v>
      </c>
      <c r="AA838" s="108">
        <f t="shared" ca="1" si="292"/>
        <v>0</v>
      </c>
      <c r="AB838" s="108">
        <f t="shared" ca="1" si="293"/>
        <v>0</v>
      </c>
      <c r="AC838" s="25">
        <f t="shared" ca="1" si="294"/>
        <v>0</v>
      </c>
    </row>
    <row r="839" spans="1:29" ht="14.1" hidden="1" customHeight="1" thickBot="1" x14ac:dyDescent="0.25">
      <c r="A839" s="3">
        <f t="shared" si="278"/>
        <v>2023</v>
      </c>
      <c r="B839" s="3" t="str">
        <f t="shared" si="295"/>
        <v>04 duben</v>
      </c>
      <c r="C839" s="4" t="str">
        <f t="shared" si="279"/>
        <v>duben</v>
      </c>
      <c r="D839" s="10">
        <f t="shared" ca="1" si="280"/>
        <v>0</v>
      </c>
      <c r="E839" s="10" t="str">
        <f t="shared" si="281"/>
        <v>čtvrtek</v>
      </c>
      <c r="F839" s="42" t="str">
        <f ca="1">IF(COUNTIF(List1!$U$4:$AF$16,$G839),"Svátek",TEXT($G839,"dddd"))</f>
        <v>čtvrtek</v>
      </c>
      <c r="G839" s="19">
        <v>45022</v>
      </c>
      <c r="H839" s="49"/>
      <c r="I839" s="50"/>
      <c r="J839" s="49"/>
      <c r="K839" s="50"/>
      <c r="L839" s="21">
        <f t="shared" si="282"/>
        <v>0</v>
      </c>
      <c r="M839" s="22">
        <f t="shared" si="276"/>
        <v>0</v>
      </c>
      <c r="N839" s="98"/>
      <c r="O839" s="101" t="str">
        <f t="shared" ca="1" si="277"/>
        <v/>
      </c>
      <c r="P839" s="41" t="str">
        <f t="shared" si="275"/>
        <v xml:space="preserve"> </v>
      </c>
      <c r="Q839" s="41" t="str">
        <f>IF(MONTH(G840)-MONTH(G839)&lt;&gt;0,SUBTOTAL(109,$P$14:$P$3665)," ")</f>
        <v xml:space="preserve"> </v>
      </c>
      <c r="R839" s="108">
        <f t="shared" ca="1" si="283"/>
        <v>0</v>
      </c>
      <c r="S839" s="25">
        <f t="shared" ca="1" si="284"/>
        <v>0</v>
      </c>
      <c r="T839" s="108">
        <f t="shared" ca="1" si="285"/>
        <v>0</v>
      </c>
      <c r="U839" s="163">
        <f t="shared" ca="1" si="286"/>
        <v>0</v>
      </c>
      <c r="V839" s="25">
        <f t="shared" ca="1" si="287"/>
        <v>0</v>
      </c>
      <c r="W839" s="25">
        <f t="shared" ca="1" si="288"/>
        <v>0</v>
      </c>
      <c r="X839" s="108">
        <f t="shared" ca="1" si="289"/>
        <v>0</v>
      </c>
      <c r="Y839" s="108">
        <f t="shared" ca="1" si="290"/>
        <v>0</v>
      </c>
      <c r="Z839" s="108">
        <f t="shared" ca="1" si="291"/>
        <v>0</v>
      </c>
      <c r="AA839" s="108">
        <f t="shared" ca="1" si="292"/>
        <v>0</v>
      </c>
      <c r="AB839" s="108">
        <f t="shared" ca="1" si="293"/>
        <v>0</v>
      </c>
      <c r="AC839" s="25">
        <f t="shared" ca="1" si="294"/>
        <v>0</v>
      </c>
    </row>
    <row r="840" spans="1:29" ht="14.1" hidden="1" customHeight="1" thickBot="1" x14ac:dyDescent="0.25">
      <c r="A840" s="3">
        <f t="shared" si="278"/>
        <v>2023</v>
      </c>
      <c r="B840" s="3" t="str">
        <f t="shared" si="295"/>
        <v>04 duben</v>
      </c>
      <c r="C840" s="4" t="str">
        <f t="shared" si="279"/>
        <v>duben</v>
      </c>
      <c r="D840" s="10">
        <f t="shared" ca="1" si="280"/>
        <v>0</v>
      </c>
      <c r="E840" s="10" t="str">
        <f t="shared" si="281"/>
        <v>pátek</v>
      </c>
      <c r="F840" s="42" t="str">
        <f ca="1">IF(COUNTIF(List1!$U$4:$AF$16,$G840),"Svátek",TEXT($G840,"dddd"))</f>
        <v>pátek</v>
      </c>
      <c r="G840" s="19">
        <v>45023</v>
      </c>
      <c r="H840" s="49"/>
      <c r="I840" s="50"/>
      <c r="J840" s="49"/>
      <c r="K840" s="50"/>
      <c r="L840" s="21">
        <f t="shared" si="282"/>
        <v>0</v>
      </c>
      <c r="M840" s="22">
        <f t="shared" si="276"/>
        <v>0</v>
      </c>
      <c r="N840" s="98"/>
      <c r="O840" s="101" t="str">
        <f t="shared" ca="1" si="277"/>
        <v/>
      </c>
      <c r="P840" s="41" t="str">
        <f t="shared" si="275"/>
        <v xml:space="preserve"> </v>
      </c>
      <c r="Q840" s="41" t="str">
        <f>IF(MONTH(G841)-MONTH(G840)&lt;&gt;0,SUBTOTAL(109,$P$14:$P$3665)," ")</f>
        <v xml:space="preserve"> </v>
      </c>
      <c r="R840" s="108">
        <f t="shared" ca="1" si="283"/>
        <v>0</v>
      </c>
      <c r="S840" s="25">
        <f t="shared" ca="1" si="284"/>
        <v>0</v>
      </c>
      <c r="T840" s="108">
        <f t="shared" ca="1" si="285"/>
        <v>0</v>
      </c>
      <c r="U840" s="163">
        <f t="shared" ca="1" si="286"/>
        <v>0</v>
      </c>
      <c r="V840" s="25">
        <f t="shared" ca="1" si="287"/>
        <v>0</v>
      </c>
      <c r="W840" s="25">
        <f t="shared" ca="1" si="288"/>
        <v>0</v>
      </c>
      <c r="X840" s="108">
        <f t="shared" ca="1" si="289"/>
        <v>0</v>
      </c>
      <c r="Y840" s="108">
        <f t="shared" ca="1" si="290"/>
        <v>0</v>
      </c>
      <c r="Z840" s="108">
        <f t="shared" ca="1" si="291"/>
        <v>0</v>
      </c>
      <c r="AA840" s="108">
        <f t="shared" ca="1" si="292"/>
        <v>0</v>
      </c>
      <c r="AB840" s="108">
        <f t="shared" ca="1" si="293"/>
        <v>0</v>
      </c>
      <c r="AC840" s="25">
        <f t="shared" ca="1" si="294"/>
        <v>0</v>
      </c>
    </row>
    <row r="841" spans="1:29" ht="14.1" hidden="1" customHeight="1" thickBot="1" x14ac:dyDescent="0.25">
      <c r="A841" s="3">
        <f t="shared" si="278"/>
        <v>2023</v>
      </c>
      <c r="B841" s="3" t="str">
        <f t="shared" si="295"/>
        <v>04 duben</v>
      </c>
      <c r="C841" s="4" t="str">
        <f t="shared" si="279"/>
        <v>duben</v>
      </c>
      <c r="D841" s="10">
        <f t="shared" ca="1" si="280"/>
        <v>0</v>
      </c>
      <c r="E841" s="10" t="str">
        <f t="shared" si="281"/>
        <v>sobota</v>
      </c>
      <c r="F841" s="42" t="str">
        <f ca="1">IF(COUNTIF(List1!$U$4:$AF$16,$G841),"Svátek",TEXT($G841,"dddd"))</f>
        <v>sobota</v>
      </c>
      <c r="G841" s="19">
        <v>45024</v>
      </c>
      <c r="H841" s="49"/>
      <c r="I841" s="50"/>
      <c r="J841" s="49"/>
      <c r="K841" s="50"/>
      <c r="L841" s="21">
        <f t="shared" si="282"/>
        <v>0</v>
      </c>
      <c r="M841" s="22">
        <f t="shared" si="276"/>
        <v>0</v>
      </c>
      <c r="N841" s="98"/>
      <c r="O841" s="101" t="str">
        <f t="shared" ca="1" si="277"/>
        <v/>
      </c>
      <c r="P841" s="41" t="str">
        <f t="shared" si="275"/>
        <v xml:space="preserve"> </v>
      </c>
      <c r="Q841" s="41" t="str">
        <f>IF(MONTH(G842)-MONTH(G841)&lt;&gt;0,SUBTOTAL(109,$P$14:$P$3665)," ")</f>
        <v xml:space="preserve"> </v>
      </c>
      <c r="R841" s="108">
        <f t="shared" ca="1" si="283"/>
        <v>0</v>
      </c>
      <c r="S841" s="25">
        <f t="shared" ca="1" si="284"/>
        <v>0</v>
      </c>
      <c r="T841" s="108">
        <f t="shared" ca="1" si="285"/>
        <v>0</v>
      </c>
      <c r="U841" s="163">
        <f t="shared" ca="1" si="286"/>
        <v>0</v>
      </c>
      <c r="V841" s="25">
        <f t="shared" ca="1" si="287"/>
        <v>0</v>
      </c>
      <c r="W841" s="25">
        <f t="shared" ca="1" si="288"/>
        <v>0</v>
      </c>
      <c r="X841" s="108">
        <f t="shared" ca="1" si="289"/>
        <v>0</v>
      </c>
      <c r="Y841" s="108">
        <f t="shared" ca="1" si="290"/>
        <v>0</v>
      </c>
      <c r="Z841" s="108">
        <f t="shared" ca="1" si="291"/>
        <v>0</v>
      </c>
      <c r="AA841" s="108">
        <f t="shared" ca="1" si="292"/>
        <v>0</v>
      </c>
      <c r="AB841" s="108">
        <f t="shared" ca="1" si="293"/>
        <v>0</v>
      </c>
      <c r="AC841" s="25">
        <f t="shared" ca="1" si="294"/>
        <v>0</v>
      </c>
    </row>
    <row r="842" spans="1:29" ht="14.1" hidden="1" customHeight="1" thickBot="1" x14ac:dyDescent="0.25">
      <c r="A842" s="3">
        <f t="shared" si="278"/>
        <v>2023</v>
      </c>
      <c r="B842" s="3" t="str">
        <f t="shared" si="295"/>
        <v>04 duben</v>
      </c>
      <c r="C842" s="4" t="str">
        <f t="shared" si="279"/>
        <v>duben</v>
      </c>
      <c r="D842" s="10">
        <f t="shared" ca="1" si="280"/>
        <v>0</v>
      </c>
      <c r="E842" s="10" t="str">
        <f t="shared" si="281"/>
        <v>neděle</v>
      </c>
      <c r="F842" s="42" t="str">
        <f ca="1">IF(COUNTIF(List1!$U$4:$AF$16,$G842),"Svátek",TEXT($G842,"dddd"))</f>
        <v>neděle</v>
      </c>
      <c r="G842" s="19">
        <v>45025</v>
      </c>
      <c r="H842" s="49"/>
      <c r="I842" s="50"/>
      <c r="J842" s="49"/>
      <c r="K842" s="50"/>
      <c r="L842" s="21">
        <f t="shared" si="282"/>
        <v>0</v>
      </c>
      <c r="M842" s="22">
        <f t="shared" si="276"/>
        <v>0</v>
      </c>
      <c r="N842" s="98"/>
      <c r="O842" s="101" t="str">
        <f t="shared" ca="1" si="277"/>
        <v/>
      </c>
      <c r="P842" s="41">
        <f t="shared" si="275"/>
        <v>0</v>
      </c>
      <c r="Q842" s="41" t="str">
        <f>IF(MONTH(G843)-MONTH(G842)&lt;&gt;0,SUBTOTAL(109,$P$14:$P$3665)," ")</f>
        <v xml:space="preserve"> </v>
      </c>
      <c r="R842" s="108">
        <f t="shared" ca="1" si="283"/>
        <v>0</v>
      </c>
      <c r="S842" s="25">
        <f t="shared" ca="1" si="284"/>
        <v>0</v>
      </c>
      <c r="T842" s="108">
        <f t="shared" ca="1" si="285"/>
        <v>0</v>
      </c>
      <c r="U842" s="163">
        <f t="shared" ca="1" si="286"/>
        <v>0</v>
      </c>
      <c r="V842" s="25">
        <f t="shared" ca="1" si="287"/>
        <v>0</v>
      </c>
      <c r="W842" s="25">
        <f t="shared" ca="1" si="288"/>
        <v>0</v>
      </c>
      <c r="X842" s="108">
        <f t="shared" ca="1" si="289"/>
        <v>0</v>
      </c>
      <c r="Y842" s="108">
        <f t="shared" ca="1" si="290"/>
        <v>0</v>
      </c>
      <c r="Z842" s="108">
        <f t="shared" ca="1" si="291"/>
        <v>0</v>
      </c>
      <c r="AA842" s="108">
        <f t="shared" ca="1" si="292"/>
        <v>0</v>
      </c>
      <c r="AB842" s="108">
        <f t="shared" ca="1" si="293"/>
        <v>0</v>
      </c>
      <c r="AC842" s="25">
        <f t="shared" ca="1" si="294"/>
        <v>0</v>
      </c>
    </row>
    <row r="843" spans="1:29" ht="14.1" hidden="1" customHeight="1" thickBot="1" x14ac:dyDescent="0.25">
      <c r="A843" s="3">
        <f t="shared" si="278"/>
        <v>2023</v>
      </c>
      <c r="B843" s="3" t="str">
        <f t="shared" si="295"/>
        <v>04 duben</v>
      </c>
      <c r="C843" s="4" t="str">
        <f t="shared" si="279"/>
        <v>duben</v>
      </c>
      <c r="D843" s="10">
        <f t="shared" ca="1" si="280"/>
        <v>0</v>
      </c>
      <c r="E843" s="10" t="str">
        <f t="shared" si="281"/>
        <v>pondělí</v>
      </c>
      <c r="F843" s="42" t="str">
        <f ca="1">IF(COUNTIF(List1!$U$4:$AF$16,$G843),"Svátek",TEXT($G843,"dddd"))</f>
        <v>pondělí</v>
      </c>
      <c r="G843" s="19">
        <v>45026</v>
      </c>
      <c r="H843" s="49"/>
      <c r="I843" s="50"/>
      <c r="J843" s="49"/>
      <c r="K843" s="50"/>
      <c r="L843" s="21">
        <f t="shared" si="282"/>
        <v>0</v>
      </c>
      <c r="M843" s="22">
        <f t="shared" si="276"/>
        <v>0</v>
      </c>
      <c r="N843" s="98"/>
      <c r="O843" s="101" t="str">
        <f t="shared" ca="1" si="277"/>
        <v/>
      </c>
      <c r="P843" s="41" t="str">
        <f t="shared" si="275"/>
        <v xml:space="preserve"> </v>
      </c>
      <c r="Q843" s="41" t="str">
        <f>IF(MONTH(G844)-MONTH(G843)&lt;&gt;0,SUBTOTAL(109,$P$14:$P$3665)," ")</f>
        <v xml:space="preserve"> </v>
      </c>
      <c r="R843" s="108">
        <f t="shared" ca="1" si="283"/>
        <v>0</v>
      </c>
      <c r="S843" s="25">
        <f t="shared" ca="1" si="284"/>
        <v>0</v>
      </c>
      <c r="T843" s="108">
        <f t="shared" ca="1" si="285"/>
        <v>0</v>
      </c>
      <c r="U843" s="163">
        <f t="shared" ca="1" si="286"/>
        <v>0</v>
      </c>
      <c r="V843" s="25">
        <f t="shared" ca="1" si="287"/>
        <v>0</v>
      </c>
      <c r="W843" s="25">
        <f t="shared" ca="1" si="288"/>
        <v>0</v>
      </c>
      <c r="X843" s="108">
        <f t="shared" ca="1" si="289"/>
        <v>0</v>
      </c>
      <c r="Y843" s="108">
        <f t="shared" ca="1" si="290"/>
        <v>0</v>
      </c>
      <c r="Z843" s="108">
        <f t="shared" ca="1" si="291"/>
        <v>0</v>
      </c>
      <c r="AA843" s="108">
        <f t="shared" ca="1" si="292"/>
        <v>0</v>
      </c>
      <c r="AB843" s="108">
        <f t="shared" ca="1" si="293"/>
        <v>0</v>
      </c>
      <c r="AC843" s="25">
        <f t="shared" ca="1" si="294"/>
        <v>0</v>
      </c>
    </row>
    <row r="844" spans="1:29" ht="14.1" hidden="1" customHeight="1" thickBot="1" x14ac:dyDescent="0.25">
      <c r="A844" s="3">
        <f t="shared" si="278"/>
        <v>2023</v>
      </c>
      <c r="B844" s="3" t="str">
        <f t="shared" si="295"/>
        <v>04 duben</v>
      </c>
      <c r="C844" s="4" t="str">
        <f t="shared" si="279"/>
        <v>duben</v>
      </c>
      <c r="D844" s="10">
        <f t="shared" ca="1" si="280"/>
        <v>0</v>
      </c>
      <c r="E844" s="10" t="str">
        <f t="shared" si="281"/>
        <v>úterý</v>
      </c>
      <c r="F844" s="42" t="str">
        <f ca="1">IF(COUNTIF(List1!$U$4:$AF$16,$G844),"Svátek",TEXT($G844,"dddd"))</f>
        <v>úterý</v>
      </c>
      <c r="G844" s="19">
        <v>45027</v>
      </c>
      <c r="H844" s="49"/>
      <c r="I844" s="50"/>
      <c r="J844" s="49"/>
      <c r="K844" s="50"/>
      <c r="L844" s="21">
        <f t="shared" si="282"/>
        <v>0</v>
      </c>
      <c r="M844" s="22">
        <f t="shared" si="276"/>
        <v>0</v>
      </c>
      <c r="N844" s="98"/>
      <c r="O844" s="101" t="str">
        <f t="shared" ca="1" si="277"/>
        <v/>
      </c>
      <c r="P844" s="41" t="str">
        <f t="shared" si="275"/>
        <v xml:space="preserve"> </v>
      </c>
      <c r="Q844" s="41" t="str">
        <f>IF(MONTH(G845)-MONTH(G844)&lt;&gt;0,SUBTOTAL(109,$P$14:$P$3665)," ")</f>
        <v xml:space="preserve"> </v>
      </c>
      <c r="R844" s="108">
        <f t="shared" ca="1" si="283"/>
        <v>0</v>
      </c>
      <c r="S844" s="25">
        <f t="shared" ca="1" si="284"/>
        <v>0</v>
      </c>
      <c r="T844" s="108">
        <f t="shared" ca="1" si="285"/>
        <v>0</v>
      </c>
      <c r="U844" s="163">
        <f t="shared" ca="1" si="286"/>
        <v>0</v>
      </c>
      <c r="V844" s="25">
        <f t="shared" ca="1" si="287"/>
        <v>0</v>
      </c>
      <c r="W844" s="25">
        <f t="shared" ca="1" si="288"/>
        <v>0</v>
      </c>
      <c r="X844" s="108">
        <f t="shared" ca="1" si="289"/>
        <v>0</v>
      </c>
      <c r="Y844" s="108">
        <f t="shared" ca="1" si="290"/>
        <v>0</v>
      </c>
      <c r="Z844" s="108">
        <f t="shared" ca="1" si="291"/>
        <v>0</v>
      </c>
      <c r="AA844" s="108">
        <f t="shared" ca="1" si="292"/>
        <v>0</v>
      </c>
      <c r="AB844" s="108">
        <f t="shared" ca="1" si="293"/>
        <v>0</v>
      </c>
      <c r="AC844" s="25">
        <f t="shared" ca="1" si="294"/>
        <v>0</v>
      </c>
    </row>
    <row r="845" spans="1:29" ht="14.1" hidden="1" customHeight="1" thickBot="1" x14ac:dyDescent="0.25">
      <c r="A845" s="3">
        <f t="shared" si="278"/>
        <v>2023</v>
      </c>
      <c r="B845" s="3" t="str">
        <f t="shared" si="295"/>
        <v>04 duben</v>
      </c>
      <c r="C845" s="4" t="str">
        <f t="shared" si="279"/>
        <v>duben</v>
      </c>
      <c r="D845" s="10">
        <f t="shared" ca="1" si="280"/>
        <v>0</v>
      </c>
      <c r="E845" s="10" t="str">
        <f t="shared" si="281"/>
        <v>středa</v>
      </c>
      <c r="F845" s="42" t="str">
        <f ca="1">IF(COUNTIF(List1!$U$4:$AF$16,$G845),"Svátek",TEXT($G845,"dddd"))</f>
        <v>středa</v>
      </c>
      <c r="G845" s="19">
        <v>45028</v>
      </c>
      <c r="H845" s="49"/>
      <c r="I845" s="50"/>
      <c r="J845" s="49"/>
      <c r="K845" s="50"/>
      <c r="L845" s="21">
        <f t="shared" si="282"/>
        <v>0</v>
      </c>
      <c r="M845" s="22">
        <f t="shared" si="276"/>
        <v>0</v>
      </c>
      <c r="N845" s="98"/>
      <c r="O845" s="101" t="str">
        <f t="shared" ca="1" si="277"/>
        <v/>
      </c>
      <c r="P845" s="41" t="str">
        <f t="shared" si="275"/>
        <v xml:space="preserve"> </v>
      </c>
      <c r="Q845" s="41" t="str">
        <f>IF(MONTH(G846)-MONTH(G845)&lt;&gt;0,SUBTOTAL(109,$P$14:$P$3665)," ")</f>
        <v xml:space="preserve"> </v>
      </c>
      <c r="R845" s="108">
        <f t="shared" ca="1" si="283"/>
        <v>0</v>
      </c>
      <c r="S845" s="25">
        <f t="shared" ca="1" si="284"/>
        <v>0</v>
      </c>
      <c r="T845" s="108">
        <f t="shared" ca="1" si="285"/>
        <v>0</v>
      </c>
      <c r="U845" s="163">
        <f t="shared" ca="1" si="286"/>
        <v>0</v>
      </c>
      <c r="V845" s="25">
        <f t="shared" ca="1" si="287"/>
        <v>0</v>
      </c>
      <c r="W845" s="25">
        <f t="shared" ca="1" si="288"/>
        <v>0</v>
      </c>
      <c r="X845" s="108">
        <f t="shared" ca="1" si="289"/>
        <v>0</v>
      </c>
      <c r="Y845" s="108">
        <f t="shared" ca="1" si="290"/>
        <v>0</v>
      </c>
      <c r="Z845" s="108">
        <f t="shared" ca="1" si="291"/>
        <v>0</v>
      </c>
      <c r="AA845" s="108">
        <f t="shared" ca="1" si="292"/>
        <v>0</v>
      </c>
      <c r="AB845" s="108">
        <f t="shared" ca="1" si="293"/>
        <v>0</v>
      </c>
      <c r="AC845" s="25">
        <f t="shared" ca="1" si="294"/>
        <v>0</v>
      </c>
    </row>
    <row r="846" spans="1:29" ht="14.1" hidden="1" customHeight="1" thickBot="1" x14ac:dyDescent="0.25">
      <c r="A846" s="3">
        <f t="shared" si="278"/>
        <v>2023</v>
      </c>
      <c r="B846" s="3" t="str">
        <f t="shared" si="295"/>
        <v>04 duben</v>
      </c>
      <c r="C846" s="4" t="str">
        <f t="shared" si="279"/>
        <v>duben</v>
      </c>
      <c r="D846" s="10">
        <f t="shared" ca="1" si="280"/>
        <v>0</v>
      </c>
      <c r="E846" s="10" t="str">
        <f t="shared" si="281"/>
        <v>čtvrtek</v>
      </c>
      <c r="F846" s="42" t="str">
        <f ca="1">IF(COUNTIF(List1!$U$4:$AF$16,$G846),"Svátek",TEXT($G846,"dddd"))</f>
        <v>čtvrtek</v>
      </c>
      <c r="G846" s="19">
        <v>45029</v>
      </c>
      <c r="H846" s="49"/>
      <c r="I846" s="50"/>
      <c r="J846" s="49"/>
      <c r="K846" s="50"/>
      <c r="L846" s="21">
        <f t="shared" si="282"/>
        <v>0</v>
      </c>
      <c r="M846" s="22">
        <f t="shared" si="276"/>
        <v>0</v>
      </c>
      <c r="N846" s="98"/>
      <c r="O846" s="101" t="str">
        <f t="shared" ca="1" si="277"/>
        <v/>
      </c>
      <c r="P846" s="41" t="str">
        <f t="shared" si="275"/>
        <v xml:space="preserve"> </v>
      </c>
      <c r="Q846" s="41" t="str">
        <f>IF(MONTH(G847)-MONTH(G846)&lt;&gt;0,SUBTOTAL(109,$P$14:$P$3665)," ")</f>
        <v xml:space="preserve"> </v>
      </c>
      <c r="R846" s="108">
        <f t="shared" ca="1" si="283"/>
        <v>0</v>
      </c>
      <c r="S846" s="25">
        <f t="shared" ca="1" si="284"/>
        <v>0</v>
      </c>
      <c r="T846" s="108">
        <f t="shared" ca="1" si="285"/>
        <v>0</v>
      </c>
      <c r="U846" s="163">
        <f t="shared" ca="1" si="286"/>
        <v>0</v>
      </c>
      <c r="V846" s="25">
        <f t="shared" ca="1" si="287"/>
        <v>0</v>
      </c>
      <c r="W846" s="25">
        <f t="shared" ca="1" si="288"/>
        <v>0</v>
      </c>
      <c r="X846" s="108">
        <f t="shared" ca="1" si="289"/>
        <v>0</v>
      </c>
      <c r="Y846" s="108">
        <f t="shared" ca="1" si="290"/>
        <v>0</v>
      </c>
      <c r="Z846" s="108">
        <f t="shared" ca="1" si="291"/>
        <v>0</v>
      </c>
      <c r="AA846" s="108">
        <f t="shared" ca="1" si="292"/>
        <v>0</v>
      </c>
      <c r="AB846" s="108">
        <f t="shared" ca="1" si="293"/>
        <v>0</v>
      </c>
      <c r="AC846" s="25">
        <f t="shared" ca="1" si="294"/>
        <v>0</v>
      </c>
    </row>
    <row r="847" spans="1:29" ht="14.1" hidden="1" customHeight="1" thickBot="1" x14ac:dyDescent="0.25">
      <c r="A847" s="3">
        <f t="shared" si="278"/>
        <v>2023</v>
      </c>
      <c r="B847" s="3" t="str">
        <f t="shared" si="295"/>
        <v>04 duben</v>
      </c>
      <c r="C847" s="4" t="str">
        <f t="shared" si="279"/>
        <v>duben</v>
      </c>
      <c r="D847" s="10">
        <f t="shared" ca="1" si="280"/>
        <v>0</v>
      </c>
      <c r="E847" s="10" t="str">
        <f t="shared" si="281"/>
        <v>pátek</v>
      </c>
      <c r="F847" s="42" t="str">
        <f ca="1">IF(COUNTIF(List1!$U$4:$AF$16,$G847),"Svátek",TEXT($G847,"dddd"))</f>
        <v>pátek</v>
      </c>
      <c r="G847" s="19">
        <v>45030</v>
      </c>
      <c r="H847" s="49"/>
      <c r="I847" s="50"/>
      <c r="J847" s="49"/>
      <c r="K847" s="50"/>
      <c r="L847" s="21">
        <f t="shared" si="282"/>
        <v>0</v>
      </c>
      <c r="M847" s="22">
        <f t="shared" si="276"/>
        <v>0</v>
      </c>
      <c r="N847" s="98"/>
      <c r="O847" s="101" t="str">
        <f t="shared" ca="1" si="277"/>
        <v/>
      </c>
      <c r="P847" s="41" t="str">
        <f t="shared" si="275"/>
        <v xml:space="preserve"> </v>
      </c>
      <c r="Q847" s="41" t="str">
        <f>IF(MONTH(G848)-MONTH(G847)&lt;&gt;0,SUBTOTAL(109,$P$14:$P$3665)," ")</f>
        <v xml:space="preserve"> </v>
      </c>
      <c r="R847" s="108">
        <f t="shared" ca="1" si="283"/>
        <v>0</v>
      </c>
      <c r="S847" s="25">
        <f t="shared" ca="1" si="284"/>
        <v>0</v>
      </c>
      <c r="T847" s="108">
        <f t="shared" ca="1" si="285"/>
        <v>0</v>
      </c>
      <c r="U847" s="163">
        <f t="shared" ca="1" si="286"/>
        <v>0</v>
      </c>
      <c r="V847" s="25">
        <f t="shared" ca="1" si="287"/>
        <v>0</v>
      </c>
      <c r="W847" s="25">
        <f t="shared" ca="1" si="288"/>
        <v>0</v>
      </c>
      <c r="X847" s="108">
        <f t="shared" ca="1" si="289"/>
        <v>0</v>
      </c>
      <c r="Y847" s="108">
        <f t="shared" ca="1" si="290"/>
        <v>0</v>
      </c>
      <c r="Z847" s="108">
        <f t="shared" ca="1" si="291"/>
        <v>0</v>
      </c>
      <c r="AA847" s="108">
        <f t="shared" ca="1" si="292"/>
        <v>0</v>
      </c>
      <c r="AB847" s="108">
        <f t="shared" ca="1" si="293"/>
        <v>0</v>
      </c>
      <c r="AC847" s="25">
        <f t="shared" ca="1" si="294"/>
        <v>0</v>
      </c>
    </row>
    <row r="848" spans="1:29" ht="14.1" hidden="1" customHeight="1" thickBot="1" x14ac:dyDescent="0.25">
      <c r="A848" s="3">
        <f t="shared" si="278"/>
        <v>2023</v>
      </c>
      <c r="B848" s="3" t="str">
        <f t="shared" si="295"/>
        <v>04 duben</v>
      </c>
      <c r="C848" s="4" t="str">
        <f t="shared" si="279"/>
        <v>duben</v>
      </c>
      <c r="D848" s="10">
        <f t="shared" ca="1" si="280"/>
        <v>0</v>
      </c>
      <c r="E848" s="10" t="str">
        <f t="shared" si="281"/>
        <v>sobota</v>
      </c>
      <c r="F848" s="42" t="str">
        <f ca="1">IF(COUNTIF(List1!$U$4:$AF$16,$G848),"Svátek",TEXT($G848,"dddd"))</f>
        <v>sobota</v>
      </c>
      <c r="G848" s="19">
        <v>45031</v>
      </c>
      <c r="H848" s="49"/>
      <c r="I848" s="50"/>
      <c r="J848" s="49"/>
      <c r="K848" s="50"/>
      <c r="L848" s="21">
        <f t="shared" si="282"/>
        <v>0</v>
      </c>
      <c r="M848" s="22">
        <f t="shared" si="276"/>
        <v>0</v>
      </c>
      <c r="N848" s="98"/>
      <c r="O848" s="101" t="str">
        <f t="shared" ca="1" si="277"/>
        <v/>
      </c>
      <c r="P848" s="41" t="str">
        <f t="shared" si="275"/>
        <v xml:space="preserve"> </v>
      </c>
      <c r="Q848" s="41" t="str">
        <f>IF(MONTH(G849)-MONTH(G848)&lt;&gt;0,SUBTOTAL(109,$P$14:$P$3665)," ")</f>
        <v xml:space="preserve"> </v>
      </c>
      <c r="R848" s="108">
        <f t="shared" ca="1" si="283"/>
        <v>0</v>
      </c>
      <c r="S848" s="25">
        <f t="shared" ca="1" si="284"/>
        <v>0</v>
      </c>
      <c r="T848" s="108">
        <f t="shared" ca="1" si="285"/>
        <v>0</v>
      </c>
      <c r="U848" s="163">
        <f t="shared" ca="1" si="286"/>
        <v>0</v>
      </c>
      <c r="V848" s="25">
        <f t="shared" ca="1" si="287"/>
        <v>0</v>
      </c>
      <c r="W848" s="25">
        <f t="shared" ca="1" si="288"/>
        <v>0</v>
      </c>
      <c r="X848" s="108">
        <f t="shared" ca="1" si="289"/>
        <v>0</v>
      </c>
      <c r="Y848" s="108">
        <f t="shared" ca="1" si="290"/>
        <v>0</v>
      </c>
      <c r="Z848" s="108">
        <f t="shared" ca="1" si="291"/>
        <v>0</v>
      </c>
      <c r="AA848" s="108">
        <f t="shared" ca="1" si="292"/>
        <v>0</v>
      </c>
      <c r="AB848" s="108">
        <f t="shared" ca="1" si="293"/>
        <v>0</v>
      </c>
      <c r="AC848" s="25">
        <f t="shared" ca="1" si="294"/>
        <v>0</v>
      </c>
    </row>
    <row r="849" spans="1:29" ht="14.1" hidden="1" customHeight="1" thickBot="1" x14ac:dyDescent="0.25">
      <c r="A849" s="3">
        <f t="shared" si="278"/>
        <v>2023</v>
      </c>
      <c r="B849" s="3" t="str">
        <f t="shared" si="295"/>
        <v>04 duben</v>
      </c>
      <c r="C849" s="4" t="str">
        <f t="shared" si="279"/>
        <v>duben</v>
      </c>
      <c r="D849" s="10">
        <f t="shared" ca="1" si="280"/>
        <v>0</v>
      </c>
      <c r="E849" s="10" t="str">
        <f t="shared" si="281"/>
        <v>neděle</v>
      </c>
      <c r="F849" s="42" t="str">
        <f ca="1">IF(COUNTIF(List1!$U$4:$AF$16,$G849),"Svátek",TEXT($G849,"dddd"))</f>
        <v>neděle</v>
      </c>
      <c r="G849" s="19">
        <v>45032</v>
      </c>
      <c r="H849" s="49"/>
      <c r="I849" s="50"/>
      <c r="J849" s="49"/>
      <c r="K849" s="50"/>
      <c r="L849" s="21">
        <f t="shared" si="282"/>
        <v>0</v>
      </c>
      <c r="M849" s="22">
        <f t="shared" si="276"/>
        <v>0</v>
      </c>
      <c r="N849" s="98"/>
      <c r="O849" s="101" t="str">
        <f t="shared" ca="1" si="277"/>
        <v/>
      </c>
      <c r="P849" s="41">
        <f t="shared" si="275"/>
        <v>0</v>
      </c>
      <c r="Q849" s="41" t="str">
        <f>IF(MONTH(G850)-MONTH(G849)&lt;&gt;0,SUBTOTAL(109,$P$14:$P$3665)," ")</f>
        <v xml:space="preserve"> </v>
      </c>
      <c r="R849" s="108">
        <f t="shared" ca="1" si="283"/>
        <v>0</v>
      </c>
      <c r="S849" s="25">
        <f t="shared" ca="1" si="284"/>
        <v>0</v>
      </c>
      <c r="T849" s="108">
        <f t="shared" ca="1" si="285"/>
        <v>0</v>
      </c>
      <c r="U849" s="163">
        <f t="shared" ca="1" si="286"/>
        <v>0</v>
      </c>
      <c r="V849" s="25">
        <f t="shared" ca="1" si="287"/>
        <v>0</v>
      </c>
      <c r="W849" s="25">
        <f t="shared" ca="1" si="288"/>
        <v>0</v>
      </c>
      <c r="X849" s="108">
        <f t="shared" ca="1" si="289"/>
        <v>0</v>
      </c>
      <c r="Y849" s="108">
        <f t="shared" ca="1" si="290"/>
        <v>0</v>
      </c>
      <c r="Z849" s="108">
        <f t="shared" ca="1" si="291"/>
        <v>0</v>
      </c>
      <c r="AA849" s="108">
        <f t="shared" ca="1" si="292"/>
        <v>0</v>
      </c>
      <c r="AB849" s="108">
        <f t="shared" ca="1" si="293"/>
        <v>0</v>
      </c>
      <c r="AC849" s="25">
        <f t="shared" ca="1" si="294"/>
        <v>0</v>
      </c>
    </row>
    <row r="850" spans="1:29" ht="14.1" hidden="1" customHeight="1" thickBot="1" x14ac:dyDescent="0.25">
      <c r="A850" s="3">
        <f t="shared" si="278"/>
        <v>2023</v>
      </c>
      <c r="B850" s="3" t="str">
        <f t="shared" si="295"/>
        <v>04 duben</v>
      </c>
      <c r="C850" s="4" t="str">
        <f t="shared" si="279"/>
        <v>duben</v>
      </c>
      <c r="D850" s="10">
        <f t="shared" ca="1" si="280"/>
        <v>0</v>
      </c>
      <c r="E850" s="10" t="str">
        <f t="shared" si="281"/>
        <v>pondělí</v>
      </c>
      <c r="F850" s="42" t="str">
        <f ca="1">IF(COUNTIF(List1!$U$4:$AF$16,$G850),"Svátek",TEXT($G850,"dddd"))</f>
        <v>pondělí</v>
      </c>
      <c r="G850" s="19">
        <v>45033</v>
      </c>
      <c r="H850" s="49"/>
      <c r="I850" s="50"/>
      <c r="J850" s="49"/>
      <c r="K850" s="50"/>
      <c r="L850" s="21">
        <f t="shared" si="282"/>
        <v>0</v>
      </c>
      <c r="M850" s="22">
        <f t="shared" si="276"/>
        <v>0</v>
      </c>
      <c r="N850" s="98"/>
      <c r="O850" s="101" t="str">
        <f t="shared" ca="1" si="277"/>
        <v/>
      </c>
      <c r="P850" s="41" t="str">
        <f t="shared" si="275"/>
        <v xml:space="preserve"> </v>
      </c>
      <c r="Q850" s="41" t="str">
        <f>IF(MONTH(G851)-MONTH(G850)&lt;&gt;0,SUBTOTAL(109,$P$14:$P$3665)," ")</f>
        <v xml:space="preserve"> </v>
      </c>
      <c r="R850" s="108">
        <f t="shared" ca="1" si="283"/>
        <v>0</v>
      </c>
      <c r="S850" s="25">
        <f t="shared" ca="1" si="284"/>
        <v>0</v>
      </c>
      <c r="T850" s="108">
        <f t="shared" ca="1" si="285"/>
        <v>0</v>
      </c>
      <c r="U850" s="163">
        <f t="shared" ca="1" si="286"/>
        <v>0</v>
      </c>
      <c r="V850" s="25">
        <f t="shared" ca="1" si="287"/>
        <v>0</v>
      </c>
      <c r="W850" s="25">
        <f t="shared" ca="1" si="288"/>
        <v>0</v>
      </c>
      <c r="X850" s="108">
        <f t="shared" ca="1" si="289"/>
        <v>0</v>
      </c>
      <c r="Y850" s="108">
        <f t="shared" ca="1" si="290"/>
        <v>0</v>
      </c>
      <c r="Z850" s="108">
        <f t="shared" ca="1" si="291"/>
        <v>0</v>
      </c>
      <c r="AA850" s="108">
        <f t="shared" ca="1" si="292"/>
        <v>0</v>
      </c>
      <c r="AB850" s="108">
        <f t="shared" ca="1" si="293"/>
        <v>0</v>
      </c>
      <c r="AC850" s="25">
        <f t="shared" ca="1" si="294"/>
        <v>0</v>
      </c>
    </row>
    <row r="851" spans="1:29" ht="14.1" hidden="1" customHeight="1" thickBot="1" x14ac:dyDescent="0.25">
      <c r="A851" s="3">
        <f t="shared" si="278"/>
        <v>2023</v>
      </c>
      <c r="B851" s="3" t="str">
        <f t="shared" si="295"/>
        <v>04 duben</v>
      </c>
      <c r="C851" s="4" t="str">
        <f t="shared" si="279"/>
        <v>duben</v>
      </c>
      <c r="D851" s="10">
        <f t="shared" ca="1" si="280"/>
        <v>0</v>
      </c>
      <c r="E851" s="10" t="str">
        <f t="shared" si="281"/>
        <v>úterý</v>
      </c>
      <c r="F851" s="42" t="str">
        <f ca="1">IF(COUNTIF(List1!$U$4:$AF$16,$G851),"Svátek",TEXT($G851,"dddd"))</f>
        <v>úterý</v>
      </c>
      <c r="G851" s="19">
        <v>45034</v>
      </c>
      <c r="H851" s="49"/>
      <c r="I851" s="50"/>
      <c r="J851" s="49"/>
      <c r="K851" s="50"/>
      <c r="L851" s="21">
        <f t="shared" si="282"/>
        <v>0</v>
      </c>
      <c r="M851" s="22">
        <f t="shared" si="276"/>
        <v>0</v>
      </c>
      <c r="N851" s="98"/>
      <c r="O851" s="101" t="str">
        <f t="shared" ca="1" si="277"/>
        <v/>
      </c>
      <c r="P851" s="41" t="str">
        <f t="shared" si="275"/>
        <v xml:space="preserve"> </v>
      </c>
      <c r="Q851" s="41" t="str">
        <f>IF(MONTH(G852)-MONTH(G851)&lt;&gt;0,SUBTOTAL(109,$P$14:$P$3665)," ")</f>
        <v xml:space="preserve"> </v>
      </c>
      <c r="R851" s="108">
        <f t="shared" ca="1" si="283"/>
        <v>0</v>
      </c>
      <c r="S851" s="25">
        <f t="shared" ca="1" si="284"/>
        <v>0</v>
      </c>
      <c r="T851" s="108">
        <f t="shared" ca="1" si="285"/>
        <v>0</v>
      </c>
      <c r="U851" s="163">
        <f t="shared" ca="1" si="286"/>
        <v>0</v>
      </c>
      <c r="V851" s="25">
        <f t="shared" ca="1" si="287"/>
        <v>0</v>
      </c>
      <c r="W851" s="25">
        <f t="shared" ca="1" si="288"/>
        <v>0</v>
      </c>
      <c r="X851" s="108">
        <f t="shared" ca="1" si="289"/>
        <v>0</v>
      </c>
      <c r="Y851" s="108">
        <f t="shared" ca="1" si="290"/>
        <v>0</v>
      </c>
      <c r="Z851" s="108">
        <f t="shared" ca="1" si="291"/>
        <v>0</v>
      </c>
      <c r="AA851" s="108">
        <f t="shared" ca="1" si="292"/>
        <v>0</v>
      </c>
      <c r="AB851" s="108">
        <f t="shared" ca="1" si="293"/>
        <v>0</v>
      </c>
      <c r="AC851" s="25">
        <f t="shared" ca="1" si="294"/>
        <v>0</v>
      </c>
    </row>
    <row r="852" spans="1:29" ht="14.1" hidden="1" customHeight="1" thickBot="1" x14ac:dyDescent="0.25">
      <c r="A852" s="3">
        <f t="shared" si="278"/>
        <v>2023</v>
      </c>
      <c r="B852" s="3" t="str">
        <f t="shared" si="295"/>
        <v>04 duben</v>
      </c>
      <c r="C852" s="4" t="str">
        <f t="shared" si="279"/>
        <v>duben</v>
      </c>
      <c r="D852" s="10">
        <f t="shared" ca="1" si="280"/>
        <v>0</v>
      </c>
      <c r="E852" s="10" t="str">
        <f t="shared" si="281"/>
        <v>středa</v>
      </c>
      <c r="F852" s="42" t="str">
        <f ca="1">IF(COUNTIF(List1!$U$4:$AF$16,$G852),"Svátek",TEXT($G852,"dddd"))</f>
        <v>středa</v>
      </c>
      <c r="G852" s="19">
        <v>45035</v>
      </c>
      <c r="H852" s="49"/>
      <c r="I852" s="50"/>
      <c r="J852" s="49"/>
      <c r="K852" s="50"/>
      <c r="L852" s="21">
        <f t="shared" si="282"/>
        <v>0</v>
      </c>
      <c r="M852" s="22">
        <f t="shared" si="276"/>
        <v>0</v>
      </c>
      <c r="N852" s="98"/>
      <c r="O852" s="101" t="str">
        <f t="shared" ca="1" si="277"/>
        <v/>
      </c>
      <c r="P852" s="41" t="str">
        <f t="shared" si="275"/>
        <v xml:space="preserve"> </v>
      </c>
      <c r="Q852" s="41" t="str">
        <f>IF(MONTH(G853)-MONTH(G852)&lt;&gt;0,SUBTOTAL(109,$P$14:$P$3665)," ")</f>
        <v xml:space="preserve"> </v>
      </c>
      <c r="R852" s="108">
        <f t="shared" ca="1" si="283"/>
        <v>0</v>
      </c>
      <c r="S852" s="25">
        <f t="shared" ca="1" si="284"/>
        <v>0</v>
      </c>
      <c r="T852" s="108">
        <f t="shared" ca="1" si="285"/>
        <v>0</v>
      </c>
      <c r="U852" s="163">
        <f t="shared" ca="1" si="286"/>
        <v>0</v>
      </c>
      <c r="V852" s="25">
        <f t="shared" ca="1" si="287"/>
        <v>0</v>
      </c>
      <c r="W852" s="25">
        <f t="shared" ca="1" si="288"/>
        <v>0</v>
      </c>
      <c r="X852" s="108">
        <f t="shared" ca="1" si="289"/>
        <v>0</v>
      </c>
      <c r="Y852" s="108">
        <f t="shared" ca="1" si="290"/>
        <v>0</v>
      </c>
      <c r="Z852" s="108">
        <f t="shared" ca="1" si="291"/>
        <v>0</v>
      </c>
      <c r="AA852" s="108">
        <f t="shared" ca="1" si="292"/>
        <v>0</v>
      </c>
      <c r="AB852" s="108">
        <f t="shared" ca="1" si="293"/>
        <v>0</v>
      </c>
      <c r="AC852" s="25">
        <f t="shared" ca="1" si="294"/>
        <v>0</v>
      </c>
    </row>
    <row r="853" spans="1:29" ht="14.1" hidden="1" customHeight="1" thickBot="1" x14ac:dyDescent="0.25">
      <c r="A853" s="3">
        <f t="shared" si="278"/>
        <v>2023</v>
      </c>
      <c r="B853" s="3" t="str">
        <f t="shared" si="295"/>
        <v>04 duben</v>
      </c>
      <c r="C853" s="4" t="str">
        <f t="shared" si="279"/>
        <v>duben</v>
      </c>
      <c r="D853" s="10">
        <f t="shared" ca="1" si="280"/>
        <v>0</v>
      </c>
      <c r="E853" s="10" t="str">
        <f t="shared" si="281"/>
        <v>čtvrtek</v>
      </c>
      <c r="F853" s="42" t="str">
        <f ca="1">IF(COUNTIF(List1!$U$4:$AF$16,$G853),"Svátek",TEXT($G853,"dddd"))</f>
        <v>čtvrtek</v>
      </c>
      <c r="G853" s="19">
        <v>45036</v>
      </c>
      <c r="H853" s="49"/>
      <c r="I853" s="50"/>
      <c r="J853" s="49"/>
      <c r="K853" s="50"/>
      <c r="L853" s="21">
        <f t="shared" si="282"/>
        <v>0</v>
      </c>
      <c r="M853" s="22">
        <f t="shared" si="276"/>
        <v>0</v>
      </c>
      <c r="N853" s="98"/>
      <c r="O853" s="101" t="str">
        <f t="shared" ca="1" si="277"/>
        <v/>
      </c>
      <c r="P853" s="41" t="str">
        <f t="shared" si="275"/>
        <v xml:space="preserve"> </v>
      </c>
      <c r="Q853" s="41" t="str">
        <f>IF(MONTH(G854)-MONTH(G853)&lt;&gt;0,SUBTOTAL(109,$P$14:$P$3665)," ")</f>
        <v xml:space="preserve"> </v>
      </c>
      <c r="R853" s="108">
        <f t="shared" ca="1" si="283"/>
        <v>0</v>
      </c>
      <c r="S853" s="25">
        <f t="shared" ca="1" si="284"/>
        <v>0</v>
      </c>
      <c r="T853" s="108">
        <f t="shared" ca="1" si="285"/>
        <v>0</v>
      </c>
      <c r="U853" s="163">
        <f t="shared" ca="1" si="286"/>
        <v>0</v>
      </c>
      <c r="V853" s="25">
        <f t="shared" ca="1" si="287"/>
        <v>0</v>
      </c>
      <c r="W853" s="25">
        <f t="shared" ca="1" si="288"/>
        <v>0</v>
      </c>
      <c r="X853" s="108">
        <f t="shared" ca="1" si="289"/>
        <v>0</v>
      </c>
      <c r="Y853" s="108">
        <f t="shared" ca="1" si="290"/>
        <v>0</v>
      </c>
      <c r="Z853" s="108">
        <f t="shared" ca="1" si="291"/>
        <v>0</v>
      </c>
      <c r="AA853" s="108">
        <f t="shared" ca="1" si="292"/>
        <v>0</v>
      </c>
      <c r="AB853" s="108">
        <f t="shared" ca="1" si="293"/>
        <v>0</v>
      </c>
      <c r="AC853" s="25">
        <f t="shared" ca="1" si="294"/>
        <v>0</v>
      </c>
    </row>
    <row r="854" spans="1:29" ht="14.1" hidden="1" customHeight="1" thickBot="1" x14ac:dyDescent="0.25">
      <c r="A854" s="3">
        <f t="shared" si="278"/>
        <v>2023</v>
      </c>
      <c r="B854" s="3" t="str">
        <f t="shared" si="295"/>
        <v>04 duben</v>
      </c>
      <c r="C854" s="4" t="str">
        <f t="shared" si="279"/>
        <v>duben</v>
      </c>
      <c r="D854" s="10">
        <f t="shared" ca="1" si="280"/>
        <v>0</v>
      </c>
      <c r="E854" s="10" t="str">
        <f t="shared" si="281"/>
        <v>pátek</v>
      </c>
      <c r="F854" s="42" t="str">
        <f ca="1">IF(COUNTIF(List1!$U$4:$AF$16,$G854),"Svátek",TEXT($G854,"dddd"))</f>
        <v>pátek</v>
      </c>
      <c r="G854" s="19">
        <v>45037</v>
      </c>
      <c r="H854" s="49"/>
      <c r="I854" s="50"/>
      <c r="J854" s="49"/>
      <c r="K854" s="50"/>
      <c r="L854" s="21">
        <f t="shared" si="282"/>
        <v>0</v>
      </c>
      <c r="M854" s="22">
        <f t="shared" si="276"/>
        <v>0</v>
      </c>
      <c r="N854" s="98"/>
      <c r="O854" s="101" t="str">
        <f t="shared" ca="1" si="277"/>
        <v/>
      </c>
      <c r="P854" s="41" t="str">
        <f t="shared" si="275"/>
        <v xml:space="preserve"> </v>
      </c>
      <c r="Q854" s="41" t="str">
        <f>IF(MONTH(G855)-MONTH(G854)&lt;&gt;0,SUBTOTAL(109,$P$14:$P$3665)," ")</f>
        <v xml:space="preserve"> </v>
      </c>
      <c r="R854" s="108">
        <f t="shared" ca="1" si="283"/>
        <v>0</v>
      </c>
      <c r="S854" s="25">
        <f t="shared" ca="1" si="284"/>
        <v>0</v>
      </c>
      <c r="T854" s="108">
        <f t="shared" ca="1" si="285"/>
        <v>0</v>
      </c>
      <c r="U854" s="163">
        <f t="shared" ca="1" si="286"/>
        <v>0</v>
      </c>
      <c r="V854" s="25">
        <f t="shared" ca="1" si="287"/>
        <v>0</v>
      </c>
      <c r="W854" s="25">
        <f t="shared" ca="1" si="288"/>
        <v>0</v>
      </c>
      <c r="X854" s="108">
        <f t="shared" ca="1" si="289"/>
        <v>0</v>
      </c>
      <c r="Y854" s="108">
        <f t="shared" ca="1" si="290"/>
        <v>0</v>
      </c>
      <c r="Z854" s="108">
        <f t="shared" ca="1" si="291"/>
        <v>0</v>
      </c>
      <c r="AA854" s="108">
        <f t="shared" ca="1" si="292"/>
        <v>0</v>
      </c>
      <c r="AB854" s="108">
        <f t="shared" ca="1" si="293"/>
        <v>0</v>
      </c>
      <c r="AC854" s="25">
        <f t="shared" ca="1" si="294"/>
        <v>0</v>
      </c>
    </row>
    <row r="855" spans="1:29" ht="14.1" hidden="1" customHeight="1" thickBot="1" x14ac:dyDescent="0.25">
      <c r="A855" s="3">
        <f t="shared" si="278"/>
        <v>2023</v>
      </c>
      <c r="B855" s="3" t="str">
        <f t="shared" si="295"/>
        <v>04 duben</v>
      </c>
      <c r="C855" s="4" t="str">
        <f t="shared" si="279"/>
        <v>duben</v>
      </c>
      <c r="D855" s="10">
        <f t="shared" ca="1" si="280"/>
        <v>0</v>
      </c>
      <c r="E855" s="10" t="str">
        <f t="shared" si="281"/>
        <v>sobota</v>
      </c>
      <c r="F855" s="42" t="str">
        <f ca="1">IF(COUNTIF(List1!$U$4:$AF$16,$G855),"Svátek",TEXT($G855,"dddd"))</f>
        <v>sobota</v>
      </c>
      <c r="G855" s="19">
        <v>45038</v>
      </c>
      <c r="H855" s="49"/>
      <c r="I855" s="50"/>
      <c r="J855" s="49"/>
      <c r="K855" s="50"/>
      <c r="L855" s="21">
        <f t="shared" si="282"/>
        <v>0</v>
      </c>
      <c r="M855" s="22">
        <f t="shared" si="276"/>
        <v>0</v>
      </c>
      <c r="N855" s="98"/>
      <c r="O855" s="101" t="str">
        <f t="shared" ca="1" si="277"/>
        <v/>
      </c>
      <c r="P855" s="41" t="str">
        <f t="shared" si="275"/>
        <v xml:space="preserve"> </v>
      </c>
      <c r="Q855" s="41" t="str">
        <f>IF(MONTH(G856)-MONTH(G855)&lt;&gt;0,SUBTOTAL(109,$P$14:$P$3665)," ")</f>
        <v xml:space="preserve"> </v>
      </c>
      <c r="R855" s="108">
        <f t="shared" ca="1" si="283"/>
        <v>0</v>
      </c>
      <c r="S855" s="25">
        <f t="shared" ca="1" si="284"/>
        <v>0</v>
      </c>
      <c r="T855" s="108">
        <f t="shared" ca="1" si="285"/>
        <v>0</v>
      </c>
      <c r="U855" s="163">
        <f t="shared" ca="1" si="286"/>
        <v>0</v>
      </c>
      <c r="V855" s="25">
        <f t="shared" ca="1" si="287"/>
        <v>0</v>
      </c>
      <c r="W855" s="25">
        <f t="shared" ca="1" si="288"/>
        <v>0</v>
      </c>
      <c r="X855" s="108">
        <f t="shared" ca="1" si="289"/>
        <v>0</v>
      </c>
      <c r="Y855" s="108">
        <f t="shared" ca="1" si="290"/>
        <v>0</v>
      </c>
      <c r="Z855" s="108">
        <f t="shared" ca="1" si="291"/>
        <v>0</v>
      </c>
      <c r="AA855" s="108">
        <f t="shared" ca="1" si="292"/>
        <v>0</v>
      </c>
      <c r="AB855" s="108">
        <f t="shared" ca="1" si="293"/>
        <v>0</v>
      </c>
      <c r="AC855" s="25">
        <f t="shared" ca="1" si="294"/>
        <v>0</v>
      </c>
    </row>
    <row r="856" spans="1:29" ht="14.1" hidden="1" customHeight="1" thickBot="1" x14ac:dyDescent="0.25">
      <c r="A856" s="3">
        <f t="shared" si="278"/>
        <v>2023</v>
      </c>
      <c r="B856" s="3" t="str">
        <f t="shared" si="295"/>
        <v>04 duben</v>
      </c>
      <c r="C856" s="4" t="str">
        <f t="shared" si="279"/>
        <v>duben</v>
      </c>
      <c r="D856" s="10">
        <f t="shared" ca="1" si="280"/>
        <v>0</v>
      </c>
      <c r="E856" s="10" t="str">
        <f t="shared" si="281"/>
        <v>neděle</v>
      </c>
      <c r="F856" s="42" t="str">
        <f ca="1">IF(COUNTIF(List1!$U$4:$AF$16,$G856),"Svátek",TEXT($G856,"dddd"))</f>
        <v>neděle</v>
      </c>
      <c r="G856" s="19">
        <v>45039</v>
      </c>
      <c r="H856" s="49"/>
      <c r="I856" s="50"/>
      <c r="J856" s="49"/>
      <c r="K856" s="50"/>
      <c r="L856" s="21">
        <f t="shared" si="282"/>
        <v>0</v>
      </c>
      <c r="M856" s="22">
        <f t="shared" si="276"/>
        <v>0</v>
      </c>
      <c r="N856" s="98"/>
      <c r="O856" s="101" t="str">
        <f t="shared" ca="1" si="277"/>
        <v/>
      </c>
      <c r="P856" s="41">
        <f t="shared" si="275"/>
        <v>0</v>
      </c>
      <c r="Q856" s="41" t="str">
        <f>IF(MONTH(G857)-MONTH(G856)&lt;&gt;0,SUBTOTAL(109,$P$14:$P$3665)," ")</f>
        <v xml:space="preserve"> </v>
      </c>
      <c r="R856" s="108">
        <f t="shared" ca="1" si="283"/>
        <v>0</v>
      </c>
      <c r="S856" s="25">
        <f t="shared" ca="1" si="284"/>
        <v>0</v>
      </c>
      <c r="T856" s="108">
        <f t="shared" ca="1" si="285"/>
        <v>0</v>
      </c>
      <c r="U856" s="163">
        <f t="shared" ca="1" si="286"/>
        <v>0</v>
      </c>
      <c r="V856" s="25">
        <f t="shared" ca="1" si="287"/>
        <v>0</v>
      </c>
      <c r="W856" s="25">
        <f t="shared" ca="1" si="288"/>
        <v>0</v>
      </c>
      <c r="X856" s="108">
        <f t="shared" ca="1" si="289"/>
        <v>0</v>
      </c>
      <c r="Y856" s="108">
        <f t="shared" ca="1" si="290"/>
        <v>0</v>
      </c>
      <c r="Z856" s="108">
        <f t="shared" ca="1" si="291"/>
        <v>0</v>
      </c>
      <c r="AA856" s="108">
        <f t="shared" ca="1" si="292"/>
        <v>0</v>
      </c>
      <c r="AB856" s="108">
        <f t="shared" ca="1" si="293"/>
        <v>0</v>
      </c>
      <c r="AC856" s="25">
        <f t="shared" ca="1" si="294"/>
        <v>0</v>
      </c>
    </row>
    <row r="857" spans="1:29" ht="14.1" hidden="1" customHeight="1" thickBot="1" x14ac:dyDescent="0.25">
      <c r="A857" s="3">
        <f t="shared" si="278"/>
        <v>2023</v>
      </c>
      <c r="B857" s="3" t="str">
        <f t="shared" si="295"/>
        <v>04 duben</v>
      </c>
      <c r="C857" s="4" t="str">
        <f t="shared" si="279"/>
        <v>duben</v>
      </c>
      <c r="D857" s="10">
        <f t="shared" ca="1" si="280"/>
        <v>0</v>
      </c>
      <c r="E857" s="10" t="str">
        <f t="shared" si="281"/>
        <v>pondělí</v>
      </c>
      <c r="F857" s="42" t="str">
        <f ca="1">IF(COUNTIF(List1!$U$4:$AF$16,$G857),"Svátek",TEXT($G857,"dddd"))</f>
        <v>pondělí</v>
      </c>
      <c r="G857" s="19">
        <v>45040</v>
      </c>
      <c r="H857" s="49"/>
      <c r="I857" s="50"/>
      <c r="J857" s="49"/>
      <c r="K857" s="50"/>
      <c r="L857" s="21">
        <f t="shared" si="282"/>
        <v>0</v>
      </c>
      <c r="M857" s="22">
        <f t="shared" si="276"/>
        <v>0</v>
      </c>
      <c r="N857" s="98"/>
      <c r="O857" s="101" t="str">
        <f t="shared" ca="1" si="277"/>
        <v/>
      </c>
      <c r="P857" s="41" t="str">
        <f t="shared" si="275"/>
        <v xml:space="preserve"> </v>
      </c>
      <c r="Q857" s="41" t="str">
        <f>IF(MONTH(G858)-MONTH(G857)&lt;&gt;0,SUBTOTAL(109,$P$14:$P$3665)," ")</f>
        <v xml:space="preserve"> </v>
      </c>
      <c r="R857" s="108">
        <f t="shared" ca="1" si="283"/>
        <v>0</v>
      </c>
      <c r="S857" s="25">
        <f t="shared" ca="1" si="284"/>
        <v>0</v>
      </c>
      <c r="T857" s="108">
        <f t="shared" ca="1" si="285"/>
        <v>0</v>
      </c>
      <c r="U857" s="163">
        <f t="shared" ca="1" si="286"/>
        <v>0</v>
      </c>
      <c r="V857" s="25">
        <f t="shared" ca="1" si="287"/>
        <v>0</v>
      </c>
      <c r="W857" s="25">
        <f t="shared" ca="1" si="288"/>
        <v>0</v>
      </c>
      <c r="X857" s="108">
        <f t="shared" ca="1" si="289"/>
        <v>0</v>
      </c>
      <c r="Y857" s="108">
        <f t="shared" ca="1" si="290"/>
        <v>0</v>
      </c>
      <c r="Z857" s="108">
        <f t="shared" ca="1" si="291"/>
        <v>0</v>
      </c>
      <c r="AA857" s="108">
        <f t="shared" ca="1" si="292"/>
        <v>0</v>
      </c>
      <c r="AB857" s="108">
        <f t="shared" ca="1" si="293"/>
        <v>0</v>
      </c>
      <c r="AC857" s="25">
        <f t="shared" ca="1" si="294"/>
        <v>0</v>
      </c>
    </row>
    <row r="858" spans="1:29" ht="14.1" hidden="1" customHeight="1" thickBot="1" x14ac:dyDescent="0.25">
      <c r="A858" s="3">
        <f t="shared" si="278"/>
        <v>2023</v>
      </c>
      <c r="B858" s="3" t="str">
        <f t="shared" si="295"/>
        <v>04 duben</v>
      </c>
      <c r="C858" s="4" t="str">
        <f t="shared" si="279"/>
        <v>duben</v>
      </c>
      <c r="D858" s="10">
        <f t="shared" ca="1" si="280"/>
        <v>0</v>
      </c>
      <c r="E858" s="10" t="str">
        <f t="shared" si="281"/>
        <v>úterý</v>
      </c>
      <c r="F858" s="42" t="str">
        <f ca="1">IF(COUNTIF(List1!$U$4:$AF$16,$G858),"Svátek",TEXT($G858,"dddd"))</f>
        <v>úterý</v>
      </c>
      <c r="G858" s="19">
        <v>45041</v>
      </c>
      <c r="H858" s="49"/>
      <c r="I858" s="50"/>
      <c r="J858" s="49"/>
      <c r="K858" s="50"/>
      <c r="L858" s="21">
        <f t="shared" si="282"/>
        <v>0</v>
      </c>
      <c r="M858" s="22">
        <f t="shared" si="276"/>
        <v>0</v>
      </c>
      <c r="N858" s="98"/>
      <c r="O858" s="101" t="str">
        <f t="shared" ca="1" si="277"/>
        <v/>
      </c>
      <c r="P858" s="41" t="str">
        <f t="shared" si="275"/>
        <v xml:space="preserve"> </v>
      </c>
      <c r="Q858" s="41" t="str">
        <f>IF(MONTH(G859)-MONTH(G858)&lt;&gt;0,SUBTOTAL(109,$P$14:$P$3665)," ")</f>
        <v xml:space="preserve"> </v>
      </c>
      <c r="R858" s="108">
        <f t="shared" ca="1" si="283"/>
        <v>0</v>
      </c>
      <c r="S858" s="25">
        <f t="shared" ca="1" si="284"/>
        <v>0</v>
      </c>
      <c r="T858" s="108">
        <f t="shared" ca="1" si="285"/>
        <v>0</v>
      </c>
      <c r="U858" s="163">
        <f t="shared" ca="1" si="286"/>
        <v>0</v>
      </c>
      <c r="V858" s="25">
        <f t="shared" ca="1" si="287"/>
        <v>0</v>
      </c>
      <c r="W858" s="25">
        <f t="shared" ca="1" si="288"/>
        <v>0</v>
      </c>
      <c r="X858" s="108">
        <f t="shared" ca="1" si="289"/>
        <v>0</v>
      </c>
      <c r="Y858" s="108">
        <f t="shared" ca="1" si="290"/>
        <v>0</v>
      </c>
      <c r="Z858" s="108">
        <f t="shared" ca="1" si="291"/>
        <v>0</v>
      </c>
      <c r="AA858" s="108">
        <f t="shared" ca="1" si="292"/>
        <v>0</v>
      </c>
      <c r="AB858" s="108">
        <f t="shared" ca="1" si="293"/>
        <v>0</v>
      </c>
      <c r="AC858" s="25">
        <f t="shared" ca="1" si="294"/>
        <v>0</v>
      </c>
    </row>
    <row r="859" spans="1:29" ht="14.1" hidden="1" customHeight="1" thickBot="1" x14ac:dyDescent="0.25">
      <c r="A859" s="3">
        <f t="shared" si="278"/>
        <v>2023</v>
      </c>
      <c r="B859" s="3" t="str">
        <f t="shared" si="295"/>
        <v>04 duben</v>
      </c>
      <c r="C859" s="4" t="str">
        <f t="shared" si="279"/>
        <v>duben</v>
      </c>
      <c r="D859" s="10">
        <f t="shared" ca="1" si="280"/>
        <v>0</v>
      </c>
      <c r="E859" s="10" t="str">
        <f t="shared" si="281"/>
        <v>středa</v>
      </c>
      <c r="F859" s="42" t="str">
        <f ca="1">IF(COUNTIF(List1!$U$4:$AF$16,$G859),"Svátek",TEXT($G859,"dddd"))</f>
        <v>středa</v>
      </c>
      <c r="G859" s="19">
        <v>45042</v>
      </c>
      <c r="H859" s="49"/>
      <c r="I859" s="50"/>
      <c r="J859" s="49"/>
      <c r="K859" s="50"/>
      <c r="L859" s="21">
        <f t="shared" si="282"/>
        <v>0</v>
      </c>
      <c r="M859" s="22">
        <f t="shared" si="276"/>
        <v>0</v>
      </c>
      <c r="N859" s="98"/>
      <c r="O859" s="101" t="str">
        <f t="shared" ca="1" si="277"/>
        <v/>
      </c>
      <c r="P859" s="41" t="str">
        <f t="shared" ref="P859:P922" si="296">IF(OR(TEXT($G859,"dddd")="neděle",TEXT($G950,"dddd")="Sunday"),IF(DAY(G859)&gt;=7,SUM(L853:L859),IF(DAY(G859)=6,SUM(L854:L859),IF(DAY(G859)=5,SUM(L855:L859),IF(DAY(G859)=4,SUM(L856:L859),IF(DAY(G859)=3,SUM(L857:L859),IF(DAY(G859)=2,SUM(L858:L859),IF(DAY(G859)=1,SUM(L859:L859)," "))))))),IF(MONTH(G860)-MONTH(G859)&lt;&gt;0,IF(TEXT($G859,"dddd")="sobota",SUM(L854:L859),IF(TEXT($G859,"dddd")="pátek",SUM(L855:L859),IF(TEXT($G859,"dddd")="čtvrtek",SUM(L856:L859),IF(TEXT($G859,"dddd")="středa",SUM(L857:L859),IF(TEXT($G859,"dddd")="úterý",SUM(L858:L859),IF(TEXT($G859,"dddd")="pondělí",SUM(L859)," "))))))," "))</f>
        <v xml:space="preserve"> </v>
      </c>
      <c r="Q859" s="41" t="str">
        <f>IF(MONTH(G860)-MONTH(G859)&lt;&gt;0,SUBTOTAL(109,$P$14:$P$3665)," ")</f>
        <v xml:space="preserve"> </v>
      </c>
      <c r="R859" s="108">
        <f t="shared" ca="1" si="283"/>
        <v>0</v>
      </c>
      <c r="S859" s="25">
        <f t="shared" ca="1" si="284"/>
        <v>0</v>
      </c>
      <c r="T859" s="108">
        <f t="shared" ca="1" si="285"/>
        <v>0</v>
      </c>
      <c r="U859" s="163">
        <f t="shared" ca="1" si="286"/>
        <v>0</v>
      </c>
      <c r="V859" s="25">
        <f t="shared" ca="1" si="287"/>
        <v>0</v>
      </c>
      <c r="W859" s="25">
        <f t="shared" ca="1" si="288"/>
        <v>0</v>
      </c>
      <c r="X859" s="108">
        <f t="shared" ca="1" si="289"/>
        <v>0</v>
      </c>
      <c r="Y859" s="108">
        <f t="shared" ca="1" si="290"/>
        <v>0</v>
      </c>
      <c r="Z859" s="108">
        <f t="shared" ca="1" si="291"/>
        <v>0</v>
      </c>
      <c r="AA859" s="108">
        <f t="shared" ca="1" si="292"/>
        <v>0</v>
      </c>
      <c r="AB859" s="108">
        <f t="shared" ca="1" si="293"/>
        <v>0</v>
      </c>
      <c r="AC859" s="25">
        <f t="shared" ca="1" si="294"/>
        <v>0</v>
      </c>
    </row>
    <row r="860" spans="1:29" ht="14.1" hidden="1" customHeight="1" thickBot="1" x14ac:dyDescent="0.25">
      <c r="A860" s="3">
        <f t="shared" si="278"/>
        <v>2023</v>
      </c>
      <c r="B860" s="3" t="str">
        <f t="shared" si="295"/>
        <v>04 duben</v>
      </c>
      <c r="C860" s="4" t="str">
        <f t="shared" si="279"/>
        <v>duben</v>
      </c>
      <c r="D860" s="10">
        <f t="shared" ca="1" si="280"/>
        <v>0</v>
      </c>
      <c r="E860" s="10" t="str">
        <f t="shared" si="281"/>
        <v>čtvrtek</v>
      </c>
      <c r="F860" s="42" t="str">
        <f ca="1">IF(COUNTIF(List1!$U$4:$AF$16,$G860),"Svátek",TEXT($G860,"dddd"))</f>
        <v>čtvrtek</v>
      </c>
      <c r="G860" s="19">
        <v>45043</v>
      </c>
      <c r="H860" s="49"/>
      <c r="I860" s="50"/>
      <c r="J860" s="49"/>
      <c r="K860" s="50"/>
      <c r="L860" s="21">
        <f t="shared" si="282"/>
        <v>0</v>
      </c>
      <c r="M860" s="22">
        <f t="shared" si="276"/>
        <v>0</v>
      </c>
      <c r="N860" s="98"/>
      <c r="O860" s="101" t="str">
        <f t="shared" ca="1" si="277"/>
        <v/>
      </c>
      <c r="P860" s="41" t="str">
        <f t="shared" si="296"/>
        <v xml:space="preserve"> </v>
      </c>
      <c r="Q860" s="41" t="str">
        <f>IF(MONTH(G861)-MONTH(G860)&lt;&gt;0,SUBTOTAL(109,$P$14:$P$3665)," ")</f>
        <v xml:space="preserve"> </v>
      </c>
      <c r="R860" s="108">
        <f t="shared" ca="1" si="283"/>
        <v>0</v>
      </c>
      <c r="S860" s="25">
        <f t="shared" ca="1" si="284"/>
        <v>0</v>
      </c>
      <c r="T860" s="108">
        <f t="shared" ca="1" si="285"/>
        <v>0</v>
      </c>
      <c r="U860" s="163">
        <f t="shared" ca="1" si="286"/>
        <v>0</v>
      </c>
      <c r="V860" s="25">
        <f t="shared" ca="1" si="287"/>
        <v>0</v>
      </c>
      <c r="W860" s="25">
        <f t="shared" ca="1" si="288"/>
        <v>0</v>
      </c>
      <c r="X860" s="108">
        <f t="shared" ca="1" si="289"/>
        <v>0</v>
      </c>
      <c r="Y860" s="108">
        <f t="shared" ca="1" si="290"/>
        <v>0</v>
      </c>
      <c r="Z860" s="108">
        <f t="shared" ca="1" si="291"/>
        <v>0</v>
      </c>
      <c r="AA860" s="108">
        <f t="shared" ca="1" si="292"/>
        <v>0</v>
      </c>
      <c r="AB860" s="108">
        <f t="shared" ca="1" si="293"/>
        <v>0</v>
      </c>
      <c r="AC860" s="25">
        <f t="shared" ca="1" si="294"/>
        <v>0</v>
      </c>
    </row>
    <row r="861" spans="1:29" ht="14.1" hidden="1" customHeight="1" thickBot="1" x14ac:dyDescent="0.25">
      <c r="A861" s="3">
        <f t="shared" si="278"/>
        <v>2023</v>
      </c>
      <c r="B861" s="3" t="str">
        <f t="shared" si="295"/>
        <v>04 duben</v>
      </c>
      <c r="C861" s="4" t="str">
        <f t="shared" si="279"/>
        <v>duben</v>
      </c>
      <c r="D861" s="10">
        <f t="shared" ca="1" si="280"/>
        <v>0</v>
      </c>
      <c r="E861" s="10" t="str">
        <f t="shared" si="281"/>
        <v>pátek</v>
      </c>
      <c r="F861" s="42" t="str">
        <f ca="1">IF(COUNTIF(List1!$U$4:$AF$16,$G861),"Svátek",TEXT($G861,"dddd"))</f>
        <v>pátek</v>
      </c>
      <c r="G861" s="19">
        <v>45044</v>
      </c>
      <c r="H861" s="49"/>
      <c r="I861" s="50"/>
      <c r="J861" s="49"/>
      <c r="K861" s="50"/>
      <c r="L861" s="21">
        <f t="shared" si="282"/>
        <v>0</v>
      </c>
      <c r="M861" s="22">
        <f t="shared" si="276"/>
        <v>0</v>
      </c>
      <c r="N861" s="98"/>
      <c r="O861" s="101" t="str">
        <f t="shared" ca="1" si="277"/>
        <v/>
      </c>
      <c r="P861" s="41" t="str">
        <f t="shared" si="296"/>
        <v xml:space="preserve"> </v>
      </c>
      <c r="Q861" s="41" t="str">
        <f>IF(MONTH(G862)-MONTH(G861)&lt;&gt;0,SUBTOTAL(109,$P$14:$P$3665)," ")</f>
        <v xml:space="preserve"> </v>
      </c>
      <c r="R861" s="108">
        <f t="shared" ca="1" si="283"/>
        <v>0</v>
      </c>
      <c r="S861" s="25">
        <f t="shared" ca="1" si="284"/>
        <v>0</v>
      </c>
      <c r="T861" s="108">
        <f t="shared" ca="1" si="285"/>
        <v>0</v>
      </c>
      <c r="U861" s="163">
        <f t="shared" ca="1" si="286"/>
        <v>0</v>
      </c>
      <c r="V861" s="25">
        <f t="shared" ca="1" si="287"/>
        <v>0</v>
      </c>
      <c r="W861" s="25">
        <f t="shared" ca="1" si="288"/>
        <v>0</v>
      </c>
      <c r="X861" s="108">
        <f t="shared" ca="1" si="289"/>
        <v>0</v>
      </c>
      <c r="Y861" s="108">
        <f t="shared" ca="1" si="290"/>
        <v>0</v>
      </c>
      <c r="Z861" s="108">
        <f t="shared" ca="1" si="291"/>
        <v>0</v>
      </c>
      <c r="AA861" s="108">
        <f t="shared" ca="1" si="292"/>
        <v>0</v>
      </c>
      <c r="AB861" s="108">
        <f t="shared" ca="1" si="293"/>
        <v>0</v>
      </c>
      <c r="AC861" s="25">
        <f t="shared" ca="1" si="294"/>
        <v>0</v>
      </c>
    </row>
    <row r="862" spans="1:29" ht="14.1" hidden="1" customHeight="1" thickBot="1" x14ac:dyDescent="0.25">
      <c r="A862" s="3">
        <f t="shared" si="278"/>
        <v>2023</v>
      </c>
      <c r="B862" s="3" t="str">
        <f t="shared" si="295"/>
        <v>04 duben</v>
      </c>
      <c r="C862" s="4" t="str">
        <f t="shared" si="279"/>
        <v>duben</v>
      </c>
      <c r="D862" s="10">
        <f t="shared" ca="1" si="280"/>
        <v>0</v>
      </c>
      <c r="E862" s="10" t="str">
        <f t="shared" si="281"/>
        <v>sobota</v>
      </c>
      <c r="F862" s="42" t="str">
        <f ca="1">IF(COUNTIF(List1!$U$4:$AF$16,$G862),"Svátek",TEXT($G862,"dddd"))</f>
        <v>sobota</v>
      </c>
      <c r="G862" s="19">
        <v>45045</v>
      </c>
      <c r="H862" s="49"/>
      <c r="I862" s="50"/>
      <c r="J862" s="49"/>
      <c r="K862" s="50"/>
      <c r="L862" s="21">
        <f t="shared" si="282"/>
        <v>0</v>
      </c>
      <c r="M862" s="22">
        <f t="shared" si="276"/>
        <v>0</v>
      </c>
      <c r="N862" s="98"/>
      <c r="O862" s="101" t="str">
        <f t="shared" ca="1" si="277"/>
        <v/>
      </c>
      <c r="P862" s="41" t="str">
        <f t="shared" si="296"/>
        <v xml:space="preserve"> </v>
      </c>
      <c r="Q862" s="41" t="str">
        <f>IF(MONTH(G863)-MONTH(G862)&lt;&gt;0,SUBTOTAL(109,$P$14:$P$3665)," ")</f>
        <v xml:space="preserve"> </v>
      </c>
      <c r="R862" s="108">
        <f t="shared" ca="1" si="283"/>
        <v>0</v>
      </c>
      <c r="S862" s="25">
        <f t="shared" ca="1" si="284"/>
        <v>0</v>
      </c>
      <c r="T862" s="108">
        <f t="shared" ca="1" si="285"/>
        <v>0</v>
      </c>
      <c r="U862" s="163">
        <f t="shared" ca="1" si="286"/>
        <v>0</v>
      </c>
      <c r="V862" s="25">
        <f t="shared" ca="1" si="287"/>
        <v>0</v>
      </c>
      <c r="W862" s="25">
        <f t="shared" ca="1" si="288"/>
        <v>0</v>
      </c>
      <c r="X862" s="108">
        <f t="shared" ca="1" si="289"/>
        <v>0</v>
      </c>
      <c r="Y862" s="108">
        <f t="shared" ca="1" si="290"/>
        <v>0</v>
      </c>
      <c r="Z862" s="108">
        <f t="shared" ca="1" si="291"/>
        <v>0</v>
      </c>
      <c r="AA862" s="108">
        <f t="shared" ca="1" si="292"/>
        <v>0</v>
      </c>
      <c r="AB862" s="108">
        <f t="shared" ca="1" si="293"/>
        <v>0</v>
      </c>
      <c r="AC862" s="25">
        <f t="shared" ca="1" si="294"/>
        <v>0</v>
      </c>
    </row>
    <row r="863" spans="1:29" ht="14.1" hidden="1" customHeight="1" thickBot="1" x14ac:dyDescent="0.25">
      <c r="A863" s="3">
        <f t="shared" si="278"/>
        <v>2023</v>
      </c>
      <c r="B863" s="3" t="str">
        <f t="shared" si="295"/>
        <v>04 duben</v>
      </c>
      <c r="C863" s="4" t="str">
        <f t="shared" si="279"/>
        <v>duben</v>
      </c>
      <c r="D863" s="10">
        <f t="shared" ca="1" si="280"/>
        <v>0</v>
      </c>
      <c r="E863" s="10" t="str">
        <f t="shared" si="281"/>
        <v>neděle</v>
      </c>
      <c r="F863" s="42" t="str">
        <f ca="1">IF(COUNTIF(List1!$U$4:$AF$16,$G863),"Svátek",TEXT($G863,"dddd"))</f>
        <v>neděle</v>
      </c>
      <c r="G863" s="19">
        <v>45046</v>
      </c>
      <c r="H863" s="49"/>
      <c r="I863" s="50"/>
      <c r="J863" s="49"/>
      <c r="K863" s="50"/>
      <c r="L863" s="21">
        <f t="shared" si="282"/>
        <v>0</v>
      </c>
      <c r="M863" s="22">
        <f t="shared" si="276"/>
        <v>0</v>
      </c>
      <c r="N863" s="98"/>
      <c r="O863" s="101" t="str">
        <f t="shared" ca="1" si="277"/>
        <v/>
      </c>
      <c r="P863" s="41">
        <f t="shared" si="296"/>
        <v>0</v>
      </c>
      <c r="Q863" s="41">
        <f>IF(MONTH(G864)-MONTH(G863)&lt;&gt;0,SUBTOTAL(109,$P$14:$P$3665)," ")</f>
        <v>0</v>
      </c>
      <c r="R863" s="108">
        <f t="shared" ca="1" si="283"/>
        <v>0</v>
      </c>
      <c r="S863" s="25">
        <f t="shared" ca="1" si="284"/>
        <v>0</v>
      </c>
      <c r="T863" s="108">
        <f t="shared" ca="1" si="285"/>
        <v>0</v>
      </c>
      <c r="U863" s="163">
        <f t="shared" ca="1" si="286"/>
        <v>0</v>
      </c>
      <c r="V863" s="25">
        <f t="shared" ca="1" si="287"/>
        <v>0</v>
      </c>
      <c r="W863" s="25">
        <f t="shared" ca="1" si="288"/>
        <v>0</v>
      </c>
      <c r="X863" s="108">
        <f t="shared" ca="1" si="289"/>
        <v>0</v>
      </c>
      <c r="Y863" s="108">
        <f t="shared" ca="1" si="290"/>
        <v>0</v>
      </c>
      <c r="Z863" s="108">
        <f t="shared" ca="1" si="291"/>
        <v>0</v>
      </c>
      <c r="AA863" s="108">
        <f t="shared" ca="1" si="292"/>
        <v>0</v>
      </c>
      <c r="AB863" s="108">
        <f t="shared" ca="1" si="293"/>
        <v>0</v>
      </c>
      <c r="AC863" s="25">
        <f t="shared" ca="1" si="294"/>
        <v>0</v>
      </c>
    </row>
    <row r="864" spans="1:29" ht="14.1" hidden="1" customHeight="1" thickBot="1" x14ac:dyDescent="0.25">
      <c r="A864" s="3">
        <f t="shared" si="278"/>
        <v>2023</v>
      </c>
      <c r="B864" s="3" t="str">
        <f t="shared" si="295"/>
        <v>05 květen</v>
      </c>
      <c r="C864" s="4" t="str">
        <f t="shared" si="279"/>
        <v>květen</v>
      </c>
      <c r="D864" s="10">
        <f t="shared" ca="1" si="280"/>
        <v>1</v>
      </c>
      <c r="E864" s="10" t="str">
        <f t="shared" si="281"/>
        <v>pondělí</v>
      </c>
      <c r="F864" s="42" t="str">
        <f ca="1">IF(COUNTIF(List1!$U$4:$AF$16,$G864),"Svátek",TEXT($G864,"dddd"))</f>
        <v>Svátek</v>
      </c>
      <c r="G864" s="19">
        <v>45047</v>
      </c>
      <c r="H864" s="49"/>
      <c r="I864" s="50"/>
      <c r="J864" s="49"/>
      <c r="K864" s="50"/>
      <c r="L864" s="21">
        <f t="shared" si="282"/>
        <v>0</v>
      </c>
      <c r="M864" s="22">
        <f t="shared" si="276"/>
        <v>0</v>
      </c>
      <c r="N864" s="98"/>
      <c r="O864" s="101" t="str">
        <f t="shared" ca="1" si="277"/>
        <v>Svátek</v>
      </c>
      <c r="P864" s="41" t="str">
        <f t="shared" si="296"/>
        <v xml:space="preserve"> </v>
      </c>
      <c r="Q864" s="41" t="str">
        <f>IF(MONTH(G865)-MONTH(G864)&lt;&gt;0,SUBTOTAL(109,$P$14:$P$3665)," ")</f>
        <v xml:space="preserve"> </v>
      </c>
      <c r="R864" s="108">
        <f t="shared" ca="1" si="283"/>
        <v>0</v>
      </c>
      <c r="S864" s="25">
        <f t="shared" ca="1" si="284"/>
        <v>1</v>
      </c>
      <c r="T864" s="108">
        <f t="shared" ca="1" si="285"/>
        <v>0</v>
      </c>
      <c r="U864" s="163">
        <f t="shared" ca="1" si="286"/>
        <v>0</v>
      </c>
      <c r="V864" s="25">
        <f t="shared" ca="1" si="287"/>
        <v>0</v>
      </c>
      <c r="W864" s="25">
        <f t="shared" ca="1" si="288"/>
        <v>0</v>
      </c>
      <c r="X864" s="108">
        <f t="shared" ca="1" si="289"/>
        <v>0</v>
      </c>
      <c r="Y864" s="108">
        <f t="shared" ca="1" si="290"/>
        <v>0</v>
      </c>
      <c r="Z864" s="108">
        <f t="shared" ca="1" si="291"/>
        <v>0</v>
      </c>
      <c r="AA864" s="108">
        <f t="shared" ca="1" si="292"/>
        <v>0</v>
      </c>
      <c r="AB864" s="108">
        <f t="shared" ca="1" si="293"/>
        <v>0</v>
      </c>
      <c r="AC864" s="25">
        <f t="shared" ca="1" si="294"/>
        <v>1</v>
      </c>
    </row>
    <row r="865" spans="1:29" ht="14.1" hidden="1" customHeight="1" thickBot="1" x14ac:dyDescent="0.25">
      <c r="A865" s="3">
        <f t="shared" si="278"/>
        <v>2023</v>
      </c>
      <c r="B865" s="3" t="str">
        <f t="shared" si="295"/>
        <v>05 květen</v>
      </c>
      <c r="C865" s="4" t="str">
        <f t="shared" si="279"/>
        <v>květen</v>
      </c>
      <c r="D865" s="10">
        <f t="shared" ca="1" si="280"/>
        <v>0</v>
      </c>
      <c r="E865" s="10" t="str">
        <f t="shared" si="281"/>
        <v>úterý</v>
      </c>
      <c r="F865" s="42" t="str">
        <f ca="1">IF(COUNTIF(List1!$U$4:$AF$16,$G865),"Svátek",TEXT($G865,"dddd"))</f>
        <v>úterý</v>
      </c>
      <c r="G865" s="19">
        <v>45048</v>
      </c>
      <c r="H865" s="49"/>
      <c r="I865" s="50"/>
      <c r="J865" s="49"/>
      <c r="K865" s="50"/>
      <c r="L865" s="21">
        <f t="shared" si="282"/>
        <v>0</v>
      </c>
      <c r="M865" s="22">
        <f t="shared" si="276"/>
        <v>0</v>
      </c>
      <c r="N865" s="98"/>
      <c r="O865" s="101" t="str">
        <f t="shared" ca="1" si="277"/>
        <v/>
      </c>
      <c r="P865" s="41" t="str">
        <f t="shared" si="296"/>
        <v xml:space="preserve"> </v>
      </c>
      <c r="Q865" s="41" t="str">
        <f>IF(MONTH(G866)-MONTH(G865)&lt;&gt;0,SUBTOTAL(109,$P$14:$P$3665)," ")</f>
        <v xml:space="preserve"> </v>
      </c>
      <c r="R865" s="108">
        <f t="shared" ca="1" si="283"/>
        <v>0</v>
      </c>
      <c r="S865" s="25">
        <f t="shared" ca="1" si="284"/>
        <v>0</v>
      </c>
      <c r="T865" s="108">
        <f t="shared" ca="1" si="285"/>
        <v>0</v>
      </c>
      <c r="U865" s="163">
        <f t="shared" ca="1" si="286"/>
        <v>0</v>
      </c>
      <c r="V865" s="25">
        <f t="shared" ca="1" si="287"/>
        <v>0</v>
      </c>
      <c r="W865" s="25">
        <f t="shared" ca="1" si="288"/>
        <v>0</v>
      </c>
      <c r="X865" s="108">
        <f t="shared" ca="1" si="289"/>
        <v>0</v>
      </c>
      <c r="Y865" s="108">
        <f t="shared" ca="1" si="290"/>
        <v>0</v>
      </c>
      <c r="Z865" s="108">
        <f t="shared" ca="1" si="291"/>
        <v>0</v>
      </c>
      <c r="AA865" s="108">
        <f t="shared" ca="1" si="292"/>
        <v>0</v>
      </c>
      <c r="AB865" s="108">
        <f t="shared" ca="1" si="293"/>
        <v>0</v>
      </c>
      <c r="AC865" s="25">
        <f t="shared" ca="1" si="294"/>
        <v>0</v>
      </c>
    </row>
    <row r="866" spans="1:29" ht="14.1" hidden="1" customHeight="1" thickBot="1" x14ac:dyDescent="0.25">
      <c r="A866" s="3">
        <f t="shared" si="278"/>
        <v>2023</v>
      </c>
      <c r="B866" s="3" t="str">
        <f t="shared" si="295"/>
        <v>05 květen</v>
      </c>
      <c r="C866" s="4" t="str">
        <f t="shared" si="279"/>
        <v>květen</v>
      </c>
      <c r="D866" s="10">
        <f t="shared" ca="1" si="280"/>
        <v>0</v>
      </c>
      <c r="E866" s="10" t="str">
        <f t="shared" si="281"/>
        <v>středa</v>
      </c>
      <c r="F866" s="42" t="str">
        <f ca="1">IF(COUNTIF(List1!$U$4:$AF$16,$G866),"Svátek",TEXT($G866,"dddd"))</f>
        <v>středa</v>
      </c>
      <c r="G866" s="19">
        <v>45049</v>
      </c>
      <c r="H866" s="49"/>
      <c r="I866" s="50"/>
      <c r="J866" s="49"/>
      <c r="K866" s="50"/>
      <c r="L866" s="21">
        <f t="shared" si="282"/>
        <v>0</v>
      </c>
      <c r="M866" s="22">
        <f t="shared" si="276"/>
        <v>0</v>
      </c>
      <c r="N866" s="98"/>
      <c r="O866" s="101" t="str">
        <f t="shared" ca="1" si="277"/>
        <v/>
      </c>
      <c r="P866" s="41" t="str">
        <f t="shared" si="296"/>
        <v xml:space="preserve"> </v>
      </c>
      <c r="Q866" s="41" t="str">
        <f>IF(MONTH(G867)-MONTH(G866)&lt;&gt;0,SUBTOTAL(109,$P$14:$P$3665)," ")</f>
        <v xml:space="preserve"> </v>
      </c>
      <c r="R866" s="108">
        <f t="shared" ca="1" si="283"/>
        <v>0</v>
      </c>
      <c r="S866" s="25">
        <f t="shared" ca="1" si="284"/>
        <v>0</v>
      </c>
      <c r="T866" s="108">
        <f t="shared" ca="1" si="285"/>
        <v>0</v>
      </c>
      <c r="U866" s="163">
        <f t="shared" ca="1" si="286"/>
        <v>0</v>
      </c>
      <c r="V866" s="25">
        <f t="shared" ca="1" si="287"/>
        <v>0</v>
      </c>
      <c r="W866" s="25">
        <f t="shared" ca="1" si="288"/>
        <v>0</v>
      </c>
      <c r="X866" s="108">
        <f t="shared" ca="1" si="289"/>
        <v>0</v>
      </c>
      <c r="Y866" s="108">
        <f t="shared" ca="1" si="290"/>
        <v>0</v>
      </c>
      <c r="Z866" s="108">
        <f t="shared" ca="1" si="291"/>
        <v>0</v>
      </c>
      <c r="AA866" s="108">
        <f t="shared" ca="1" si="292"/>
        <v>0</v>
      </c>
      <c r="AB866" s="108">
        <f t="shared" ca="1" si="293"/>
        <v>0</v>
      </c>
      <c r="AC866" s="25">
        <f t="shared" ca="1" si="294"/>
        <v>0</v>
      </c>
    </row>
    <row r="867" spans="1:29" ht="14.1" hidden="1" customHeight="1" thickBot="1" x14ac:dyDescent="0.25">
      <c r="A867" s="3">
        <f t="shared" si="278"/>
        <v>2023</v>
      </c>
      <c r="B867" s="3" t="str">
        <f t="shared" si="295"/>
        <v>05 květen</v>
      </c>
      <c r="C867" s="4" t="str">
        <f t="shared" si="279"/>
        <v>květen</v>
      </c>
      <c r="D867" s="10">
        <f t="shared" ca="1" si="280"/>
        <v>0</v>
      </c>
      <c r="E867" s="10" t="str">
        <f t="shared" si="281"/>
        <v>čtvrtek</v>
      </c>
      <c r="F867" s="42" t="str">
        <f ca="1">IF(COUNTIF(List1!$U$4:$AF$16,$G867),"Svátek",TEXT($G867,"dddd"))</f>
        <v>čtvrtek</v>
      </c>
      <c r="G867" s="19">
        <v>45050</v>
      </c>
      <c r="H867" s="49"/>
      <c r="I867" s="50"/>
      <c r="J867" s="49"/>
      <c r="K867" s="50"/>
      <c r="L867" s="21">
        <f t="shared" si="282"/>
        <v>0</v>
      </c>
      <c r="M867" s="22">
        <f t="shared" si="276"/>
        <v>0</v>
      </c>
      <c r="N867" s="98"/>
      <c r="O867" s="101" t="str">
        <f t="shared" ca="1" si="277"/>
        <v/>
      </c>
      <c r="P867" s="41" t="str">
        <f t="shared" si="296"/>
        <v xml:space="preserve"> </v>
      </c>
      <c r="Q867" s="41" t="str">
        <f>IF(MONTH(G868)-MONTH(G867)&lt;&gt;0,SUBTOTAL(109,$P$14:$P$3665)," ")</f>
        <v xml:space="preserve"> </v>
      </c>
      <c r="R867" s="108">
        <f t="shared" ca="1" si="283"/>
        <v>0</v>
      </c>
      <c r="S867" s="25">
        <f t="shared" ca="1" si="284"/>
        <v>0</v>
      </c>
      <c r="T867" s="108">
        <f t="shared" ca="1" si="285"/>
        <v>0</v>
      </c>
      <c r="U867" s="163">
        <f t="shared" ca="1" si="286"/>
        <v>0</v>
      </c>
      <c r="V867" s="25">
        <f t="shared" ca="1" si="287"/>
        <v>0</v>
      </c>
      <c r="W867" s="25">
        <f t="shared" ca="1" si="288"/>
        <v>0</v>
      </c>
      <c r="X867" s="108">
        <f t="shared" ca="1" si="289"/>
        <v>0</v>
      </c>
      <c r="Y867" s="108">
        <f t="shared" ca="1" si="290"/>
        <v>0</v>
      </c>
      <c r="Z867" s="108">
        <f t="shared" ca="1" si="291"/>
        <v>0</v>
      </c>
      <c r="AA867" s="108">
        <f t="shared" ca="1" si="292"/>
        <v>0</v>
      </c>
      <c r="AB867" s="108">
        <f t="shared" ca="1" si="293"/>
        <v>0</v>
      </c>
      <c r="AC867" s="25">
        <f t="shared" ca="1" si="294"/>
        <v>0</v>
      </c>
    </row>
    <row r="868" spans="1:29" ht="14.1" hidden="1" customHeight="1" thickBot="1" x14ac:dyDescent="0.25">
      <c r="A868" s="3">
        <f t="shared" si="278"/>
        <v>2023</v>
      </c>
      <c r="B868" s="3" t="str">
        <f t="shared" si="295"/>
        <v>05 květen</v>
      </c>
      <c r="C868" s="4" t="str">
        <f t="shared" si="279"/>
        <v>květen</v>
      </c>
      <c r="D868" s="10">
        <f t="shared" ca="1" si="280"/>
        <v>0</v>
      </c>
      <c r="E868" s="10" t="str">
        <f t="shared" si="281"/>
        <v>pátek</v>
      </c>
      <c r="F868" s="42" t="str">
        <f ca="1">IF(COUNTIF(List1!$U$4:$AF$16,$G868),"Svátek",TEXT($G868,"dddd"))</f>
        <v>pátek</v>
      </c>
      <c r="G868" s="19">
        <v>45051</v>
      </c>
      <c r="H868" s="49"/>
      <c r="I868" s="50"/>
      <c r="J868" s="49"/>
      <c r="K868" s="50"/>
      <c r="L868" s="21">
        <f t="shared" si="282"/>
        <v>0</v>
      </c>
      <c r="M868" s="22">
        <f t="shared" si="276"/>
        <v>0</v>
      </c>
      <c r="N868" s="98"/>
      <c r="O868" s="101" t="str">
        <f t="shared" ca="1" si="277"/>
        <v/>
      </c>
      <c r="P868" s="41" t="str">
        <f t="shared" si="296"/>
        <v xml:space="preserve"> </v>
      </c>
      <c r="Q868" s="41" t="str">
        <f>IF(MONTH(G869)-MONTH(G868)&lt;&gt;0,SUBTOTAL(109,$P$14:$P$3665)," ")</f>
        <v xml:space="preserve"> </v>
      </c>
      <c r="R868" s="108">
        <f t="shared" ca="1" si="283"/>
        <v>0</v>
      </c>
      <c r="S868" s="25">
        <f t="shared" ca="1" si="284"/>
        <v>0</v>
      </c>
      <c r="T868" s="108">
        <f t="shared" ca="1" si="285"/>
        <v>0</v>
      </c>
      <c r="U868" s="163">
        <f t="shared" ca="1" si="286"/>
        <v>0</v>
      </c>
      <c r="V868" s="25">
        <f t="shared" ca="1" si="287"/>
        <v>0</v>
      </c>
      <c r="W868" s="25">
        <f t="shared" ca="1" si="288"/>
        <v>0</v>
      </c>
      <c r="X868" s="108">
        <f t="shared" ca="1" si="289"/>
        <v>0</v>
      </c>
      <c r="Y868" s="108">
        <f t="shared" ca="1" si="290"/>
        <v>0</v>
      </c>
      <c r="Z868" s="108">
        <f t="shared" ca="1" si="291"/>
        <v>0</v>
      </c>
      <c r="AA868" s="108">
        <f t="shared" ca="1" si="292"/>
        <v>0</v>
      </c>
      <c r="AB868" s="108">
        <f t="shared" ca="1" si="293"/>
        <v>0</v>
      </c>
      <c r="AC868" s="25">
        <f t="shared" ca="1" si="294"/>
        <v>0</v>
      </c>
    </row>
    <row r="869" spans="1:29" ht="14.1" hidden="1" customHeight="1" thickBot="1" x14ac:dyDescent="0.25">
      <c r="A869" s="3">
        <f t="shared" si="278"/>
        <v>2023</v>
      </c>
      <c r="B869" s="3" t="str">
        <f t="shared" si="295"/>
        <v>05 květen</v>
      </c>
      <c r="C869" s="4" t="str">
        <f t="shared" si="279"/>
        <v>květen</v>
      </c>
      <c r="D869" s="10">
        <f t="shared" ca="1" si="280"/>
        <v>0</v>
      </c>
      <c r="E869" s="10" t="str">
        <f t="shared" si="281"/>
        <v>sobota</v>
      </c>
      <c r="F869" s="42" t="str">
        <f ca="1">IF(COUNTIF(List1!$U$4:$AF$16,$G869),"Svátek",TEXT($G869,"dddd"))</f>
        <v>sobota</v>
      </c>
      <c r="G869" s="19">
        <v>45052</v>
      </c>
      <c r="H869" s="49"/>
      <c r="I869" s="50"/>
      <c r="J869" s="49"/>
      <c r="K869" s="50"/>
      <c r="L869" s="21">
        <f t="shared" si="282"/>
        <v>0</v>
      </c>
      <c r="M869" s="22">
        <f t="shared" si="276"/>
        <v>0</v>
      </c>
      <c r="N869" s="98"/>
      <c r="O869" s="101" t="str">
        <f t="shared" ca="1" si="277"/>
        <v/>
      </c>
      <c r="P869" s="41" t="str">
        <f t="shared" si="296"/>
        <v xml:space="preserve"> </v>
      </c>
      <c r="Q869" s="41" t="str">
        <f>IF(MONTH(G870)-MONTH(G869)&lt;&gt;0,SUBTOTAL(109,$P$14:$P$3665)," ")</f>
        <v xml:space="preserve"> </v>
      </c>
      <c r="R869" s="108">
        <f t="shared" ca="1" si="283"/>
        <v>0</v>
      </c>
      <c r="S869" s="25">
        <f t="shared" ca="1" si="284"/>
        <v>0</v>
      </c>
      <c r="T869" s="108">
        <f t="shared" ca="1" si="285"/>
        <v>0</v>
      </c>
      <c r="U869" s="163">
        <f t="shared" ca="1" si="286"/>
        <v>0</v>
      </c>
      <c r="V869" s="25">
        <f t="shared" ca="1" si="287"/>
        <v>0</v>
      </c>
      <c r="W869" s="25">
        <f t="shared" ca="1" si="288"/>
        <v>0</v>
      </c>
      <c r="X869" s="108">
        <f t="shared" ca="1" si="289"/>
        <v>0</v>
      </c>
      <c r="Y869" s="108">
        <f t="shared" ca="1" si="290"/>
        <v>0</v>
      </c>
      <c r="Z869" s="108">
        <f t="shared" ca="1" si="291"/>
        <v>0</v>
      </c>
      <c r="AA869" s="108">
        <f t="shared" ca="1" si="292"/>
        <v>0</v>
      </c>
      <c r="AB869" s="108">
        <f t="shared" ca="1" si="293"/>
        <v>0</v>
      </c>
      <c r="AC869" s="25">
        <f t="shared" ca="1" si="294"/>
        <v>0</v>
      </c>
    </row>
    <row r="870" spans="1:29" ht="14.1" hidden="1" customHeight="1" thickBot="1" x14ac:dyDescent="0.25">
      <c r="A870" s="3">
        <f t="shared" si="278"/>
        <v>2023</v>
      </c>
      <c r="B870" s="3" t="str">
        <f t="shared" si="295"/>
        <v>05 květen</v>
      </c>
      <c r="C870" s="4" t="str">
        <f t="shared" si="279"/>
        <v>květen</v>
      </c>
      <c r="D870" s="10">
        <f t="shared" ca="1" si="280"/>
        <v>0</v>
      </c>
      <c r="E870" s="10" t="str">
        <f t="shared" si="281"/>
        <v>neděle</v>
      </c>
      <c r="F870" s="42" t="str">
        <f ca="1">IF(COUNTIF(List1!$U$4:$AF$16,$G870),"Svátek",TEXT($G870,"dddd"))</f>
        <v>neděle</v>
      </c>
      <c r="G870" s="19">
        <v>45053</v>
      </c>
      <c r="H870" s="49"/>
      <c r="I870" s="50"/>
      <c r="J870" s="49"/>
      <c r="K870" s="50"/>
      <c r="L870" s="21">
        <f t="shared" si="282"/>
        <v>0</v>
      </c>
      <c r="M870" s="22">
        <f t="shared" ref="M870:M933" si="297">(I870-H870)-(K870-J870)</f>
        <v>0</v>
      </c>
      <c r="N870" s="98"/>
      <c r="O870" s="101" t="str">
        <f t="shared" ref="O870:O933" ca="1" si="298">IF(F870="Svátek","Svátek","")</f>
        <v/>
      </c>
      <c r="P870" s="41">
        <f t="shared" si="296"/>
        <v>0</v>
      </c>
      <c r="Q870" s="41" t="str">
        <f>IF(MONTH(G871)-MONTH(G870)&lt;&gt;0,SUBTOTAL(109,$P$14:$P$3665)," ")</f>
        <v xml:space="preserve"> </v>
      </c>
      <c r="R870" s="108">
        <f t="shared" ca="1" si="283"/>
        <v>0</v>
      </c>
      <c r="S870" s="25">
        <f t="shared" ca="1" si="284"/>
        <v>0</v>
      </c>
      <c r="T870" s="108">
        <f t="shared" ca="1" si="285"/>
        <v>0</v>
      </c>
      <c r="U870" s="163">
        <f t="shared" ca="1" si="286"/>
        <v>0</v>
      </c>
      <c r="V870" s="25">
        <f t="shared" ca="1" si="287"/>
        <v>0</v>
      </c>
      <c r="W870" s="25">
        <f t="shared" ca="1" si="288"/>
        <v>0</v>
      </c>
      <c r="X870" s="108">
        <f t="shared" ca="1" si="289"/>
        <v>0</v>
      </c>
      <c r="Y870" s="108">
        <f t="shared" ca="1" si="290"/>
        <v>0</v>
      </c>
      <c r="Z870" s="108">
        <f t="shared" ca="1" si="291"/>
        <v>0</v>
      </c>
      <c r="AA870" s="108">
        <f t="shared" ca="1" si="292"/>
        <v>0</v>
      </c>
      <c r="AB870" s="108">
        <f t="shared" ca="1" si="293"/>
        <v>0</v>
      </c>
      <c r="AC870" s="25">
        <f t="shared" ca="1" si="294"/>
        <v>0</v>
      </c>
    </row>
    <row r="871" spans="1:29" ht="14.1" hidden="1" customHeight="1" thickBot="1" x14ac:dyDescent="0.25">
      <c r="A871" s="3">
        <f t="shared" ref="A871:A934" si="299">YEAR(G871)</f>
        <v>2023</v>
      </c>
      <c r="B871" s="3" t="str">
        <f t="shared" si="295"/>
        <v>05 květen</v>
      </c>
      <c r="C871" s="4" t="str">
        <f t="shared" ref="C871:C934" si="300">TEXT(G871,"mmmm")</f>
        <v>květen</v>
      </c>
      <c r="D871" s="10">
        <f t="shared" ref="D871:D934" ca="1" si="301">IF(F871="Svátek",1,0)</f>
        <v>1</v>
      </c>
      <c r="E871" s="10" t="str">
        <f t="shared" ref="E871:E934" si="302">TEXT($G871,"dddd")</f>
        <v>pondělí</v>
      </c>
      <c r="F871" s="42" t="str">
        <f ca="1">IF(COUNTIF(List1!$U$4:$AF$16,$G871),"Svátek",TEXT($G871,"dddd"))</f>
        <v>Svátek</v>
      </c>
      <c r="G871" s="19">
        <v>45054</v>
      </c>
      <c r="H871" s="49"/>
      <c r="I871" s="50"/>
      <c r="J871" s="49"/>
      <c r="K871" s="50"/>
      <c r="L871" s="21">
        <f t="shared" ref="L871:L934" si="303">(I871-H871)-(K871-J871)</f>
        <v>0</v>
      </c>
      <c r="M871" s="22">
        <f t="shared" si="297"/>
        <v>0</v>
      </c>
      <c r="N871" s="98"/>
      <c r="O871" s="101" t="str">
        <f t="shared" ca="1" si="298"/>
        <v>Svátek</v>
      </c>
      <c r="P871" s="41" t="str">
        <f t="shared" si="296"/>
        <v xml:space="preserve"> </v>
      </c>
      <c r="Q871" s="41" t="str">
        <f>IF(MONTH(G872)-MONTH(G871)&lt;&gt;0,SUBTOTAL(109,$P$14:$P$3665)," ")</f>
        <v xml:space="preserve"> </v>
      </c>
      <c r="R871" s="108">
        <f t="shared" ref="R871:R934" ca="1" si="304">IF(AND(IF(O871="PC",1,0),OR((E871="pondělí"),E871="úterý",E871="středa",E871="čtvrtek",E871="pátek")),IF($R$3-L871&gt;0,$R$3-L871,0),0)</f>
        <v>0</v>
      </c>
      <c r="S871" s="25">
        <f t="shared" ref="S871:S934" ca="1" si="305">IF(AND(IF(F871="Svátek",1,0),OR(E871="pondělí",E871="úterý",E871="středa",E871="čtvrtek",E871="pátek"),IF(OR(O871="SC",O871="ŘD",O871="NV",O871="N",O871="OČR",O871="P",O871="O"),FALSE,TRUE)),1,0)</f>
        <v>1</v>
      </c>
      <c r="T871" s="108">
        <f t="shared" ref="T871:T934" ca="1" si="306">IF(AND(IF(O871="PMP",1,0),OR((E871="pondělí"),E871="úterý",E871="středa",E871="čtvrtek",E871="pátek")),IF($R$3-L871&gt;0,$R$3-L871,0),0)</f>
        <v>0</v>
      </c>
      <c r="U871" s="163">
        <f t="shared" ref="U871:U934" ca="1" si="307">IF(AND(IF(O871="1/2D",1,0),OR((E871="pondělí"),E871="úterý",E871="středa",E871="čtvrtek",E871="pátek")),1,0)</f>
        <v>0</v>
      </c>
      <c r="V871" s="25">
        <f t="shared" ref="V871:V934" ca="1" si="308">IF(AND(IF(O871="D",1,0),OR((E871="pondělí"),E871="úterý",E871="středa",E871="čtvrtek",E871="pátek")),1,0)</f>
        <v>0</v>
      </c>
      <c r="W871" s="25">
        <f t="shared" ref="W871:W934" ca="1" si="309">IF(AND(IF(O871="PN",1,0),OR((E871="pondělí"),E871="úterý",E871="středa",E871="čtvrtek",E871="pátek")),1,0)</f>
        <v>0</v>
      </c>
      <c r="X871" s="108">
        <f t="shared" ref="X871:X934" ca="1" si="310">IF(AND(IF(O871="NV",1,0),OR((E871="pondělí"),E871="úterý",E871="středa",E871="čtvrtek",E871="pátek")),IF($R$3-L871&gt;0,$R$3-L871,0),0)</f>
        <v>0</v>
      </c>
      <c r="Y871" s="108">
        <f t="shared" ref="Y871:Y934" ca="1" si="311">IF(AND(IF(O871="OČR",1,0),OR((E871="pondělí"),E871="úterý",E871="středa",E871="čtvrtek",E871="pátek")),IF($R$3-L871&gt;0,$R$3-L871,0),0)</f>
        <v>0</v>
      </c>
      <c r="Z871" s="108">
        <f t="shared" ref="Z871:Z934" ca="1" si="312">IF(AND(IF(O871="P",1,0),OR((E871="pondělí"),E871="úterý",E871="středa",E871="čtvrtek",E871="pátek")),IF($R$3-L871&gt;0,$R$3-L871,0),0)</f>
        <v>0</v>
      </c>
      <c r="AA871" s="108">
        <f t="shared" ref="AA871:AA934" ca="1" si="313">IF(AND(IF(O871="O",1,0),OR((E871="pondělí"),E871="úterý",E871="středa",E871="čtvrtek",E871="pátek")),IF($R$3-L871&gt;0,$R$3-L871,0),0)</f>
        <v>0</v>
      </c>
      <c r="AB871" s="108">
        <f t="shared" ref="AB871:AB934" ca="1" si="314">IF(AND(IF(O871="PZ",1,0),OR((E871="pondělí"),E871="úterý",E871="středa",E871="čtvrtek",E871="pátek")),IF($R$3-L871&gt;0,$R$3-L871,0),0)</f>
        <v>0</v>
      </c>
      <c r="AC871" s="25">
        <f t="shared" ref="AC871:AC934" ca="1" si="315">IF(AND(IF(F871="Svátek",1,0),OR(E871="pondělí",E871="úterý",E871="středa",E871="čtvrtek",E871="pátek")),1,0)</f>
        <v>1</v>
      </c>
    </row>
    <row r="872" spans="1:29" ht="14.1" hidden="1" customHeight="1" thickBot="1" x14ac:dyDescent="0.25">
      <c r="A872" s="3">
        <f t="shared" si="299"/>
        <v>2023</v>
      </c>
      <c r="B872" s="3" t="str">
        <f t="shared" ref="B872:B935" si="316">IF(C872="leden","01 leden",IF(C872="únor","02 únor",IF(C872="březen","03 březen",IF(C872="duben","04 duben",IF(C872="květen","05 květen",IF(C872="červen","06 červen",IF(C872="červenec","07 červenec",IF(C872="srpen","08 srpen",IF(C872="září","09 září",IF(C872="říjen","10 říjen",IF(C872="listopad","11 listopad",IF(C872="prosinec","12 prosinec",0))))))))))))</f>
        <v>05 květen</v>
      </c>
      <c r="C872" s="4" t="str">
        <f t="shared" si="300"/>
        <v>květen</v>
      </c>
      <c r="D872" s="10">
        <f t="shared" ca="1" si="301"/>
        <v>0</v>
      </c>
      <c r="E872" s="10" t="str">
        <f t="shared" si="302"/>
        <v>úterý</v>
      </c>
      <c r="F872" s="42" t="str">
        <f ca="1">IF(COUNTIF(List1!$U$4:$AF$16,$G872),"Svátek",TEXT($G872,"dddd"))</f>
        <v>úterý</v>
      </c>
      <c r="G872" s="19">
        <v>45055</v>
      </c>
      <c r="H872" s="49"/>
      <c r="I872" s="50"/>
      <c r="J872" s="49"/>
      <c r="K872" s="50"/>
      <c r="L872" s="21">
        <f t="shared" si="303"/>
        <v>0</v>
      </c>
      <c r="M872" s="22">
        <f t="shared" si="297"/>
        <v>0</v>
      </c>
      <c r="N872" s="98"/>
      <c r="O872" s="101" t="str">
        <f t="shared" ca="1" si="298"/>
        <v/>
      </c>
      <c r="P872" s="41" t="str">
        <f t="shared" si="296"/>
        <v xml:space="preserve"> </v>
      </c>
      <c r="Q872" s="41" t="str">
        <f>IF(MONTH(G873)-MONTH(G872)&lt;&gt;0,SUBTOTAL(109,$P$14:$P$3665)," ")</f>
        <v xml:space="preserve"> </v>
      </c>
      <c r="R872" s="108">
        <f t="shared" ca="1" si="304"/>
        <v>0</v>
      </c>
      <c r="S872" s="25">
        <f t="shared" ca="1" si="305"/>
        <v>0</v>
      </c>
      <c r="T872" s="108">
        <f t="shared" ca="1" si="306"/>
        <v>0</v>
      </c>
      <c r="U872" s="163">
        <f t="shared" ca="1" si="307"/>
        <v>0</v>
      </c>
      <c r="V872" s="25">
        <f t="shared" ca="1" si="308"/>
        <v>0</v>
      </c>
      <c r="W872" s="25">
        <f t="shared" ca="1" si="309"/>
        <v>0</v>
      </c>
      <c r="X872" s="108">
        <f t="shared" ca="1" si="310"/>
        <v>0</v>
      </c>
      <c r="Y872" s="108">
        <f t="shared" ca="1" si="311"/>
        <v>0</v>
      </c>
      <c r="Z872" s="108">
        <f t="shared" ca="1" si="312"/>
        <v>0</v>
      </c>
      <c r="AA872" s="108">
        <f t="shared" ca="1" si="313"/>
        <v>0</v>
      </c>
      <c r="AB872" s="108">
        <f t="shared" ca="1" si="314"/>
        <v>0</v>
      </c>
      <c r="AC872" s="25">
        <f t="shared" ca="1" si="315"/>
        <v>0</v>
      </c>
    </row>
    <row r="873" spans="1:29" ht="14.1" hidden="1" customHeight="1" thickBot="1" x14ac:dyDescent="0.25">
      <c r="A873" s="3">
        <f t="shared" si="299"/>
        <v>2023</v>
      </c>
      <c r="B873" s="3" t="str">
        <f t="shared" si="316"/>
        <v>05 květen</v>
      </c>
      <c r="C873" s="4" t="str">
        <f t="shared" si="300"/>
        <v>květen</v>
      </c>
      <c r="D873" s="10">
        <f t="shared" ca="1" si="301"/>
        <v>0</v>
      </c>
      <c r="E873" s="10" t="str">
        <f t="shared" si="302"/>
        <v>středa</v>
      </c>
      <c r="F873" s="42" t="str">
        <f ca="1">IF(COUNTIF(List1!$U$4:$AF$16,$G873),"Svátek",TEXT($G873,"dddd"))</f>
        <v>středa</v>
      </c>
      <c r="G873" s="19">
        <v>45056</v>
      </c>
      <c r="H873" s="49"/>
      <c r="I873" s="50"/>
      <c r="J873" s="49"/>
      <c r="K873" s="50"/>
      <c r="L873" s="21">
        <f t="shared" si="303"/>
        <v>0</v>
      </c>
      <c r="M873" s="22">
        <f t="shared" si="297"/>
        <v>0</v>
      </c>
      <c r="N873" s="98"/>
      <c r="O873" s="101" t="str">
        <f t="shared" ca="1" si="298"/>
        <v/>
      </c>
      <c r="P873" s="41" t="str">
        <f t="shared" si="296"/>
        <v xml:space="preserve"> </v>
      </c>
      <c r="Q873" s="41" t="str">
        <f>IF(MONTH(G874)-MONTH(G873)&lt;&gt;0,SUBTOTAL(109,$P$14:$P$3665)," ")</f>
        <v xml:space="preserve"> </v>
      </c>
      <c r="R873" s="108">
        <f t="shared" ca="1" si="304"/>
        <v>0</v>
      </c>
      <c r="S873" s="25">
        <f t="shared" ca="1" si="305"/>
        <v>0</v>
      </c>
      <c r="T873" s="108">
        <f t="shared" ca="1" si="306"/>
        <v>0</v>
      </c>
      <c r="U873" s="163">
        <f t="shared" ca="1" si="307"/>
        <v>0</v>
      </c>
      <c r="V873" s="25">
        <f t="shared" ca="1" si="308"/>
        <v>0</v>
      </c>
      <c r="W873" s="25">
        <f t="shared" ca="1" si="309"/>
        <v>0</v>
      </c>
      <c r="X873" s="108">
        <f t="shared" ca="1" si="310"/>
        <v>0</v>
      </c>
      <c r="Y873" s="108">
        <f t="shared" ca="1" si="311"/>
        <v>0</v>
      </c>
      <c r="Z873" s="108">
        <f t="shared" ca="1" si="312"/>
        <v>0</v>
      </c>
      <c r="AA873" s="108">
        <f t="shared" ca="1" si="313"/>
        <v>0</v>
      </c>
      <c r="AB873" s="108">
        <f t="shared" ca="1" si="314"/>
        <v>0</v>
      </c>
      <c r="AC873" s="25">
        <f t="shared" ca="1" si="315"/>
        <v>0</v>
      </c>
    </row>
    <row r="874" spans="1:29" ht="14.1" hidden="1" customHeight="1" thickBot="1" x14ac:dyDescent="0.25">
      <c r="A874" s="3">
        <f t="shared" si="299"/>
        <v>2023</v>
      </c>
      <c r="B874" s="3" t="str">
        <f t="shared" si="316"/>
        <v>05 květen</v>
      </c>
      <c r="C874" s="4" t="str">
        <f t="shared" si="300"/>
        <v>květen</v>
      </c>
      <c r="D874" s="10">
        <f t="shared" ca="1" si="301"/>
        <v>0</v>
      </c>
      <c r="E874" s="10" t="str">
        <f t="shared" si="302"/>
        <v>čtvrtek</v>
      </c>
      <c r="F874" s="42" t="str">
        <f ca="1">IF(COUNTIF(List1!$U$4:$AF$16,$G874),"Svátek",TEXT($G874,"dddd"))</f>
        <v>čtvrtek</v>
      </c>
      <c r="G874" s="19">
        <v>45057</v>
      </c>
      <c r="H874" s="49"/>
      <c r="I874" s="50"/>
      <c r="J874" s="49"/>
      <c r="K874" s="50"/>
      <c r="L874" s="21">
        <f t="shared" si="303"/>
        <v>0</v>
      </c>
      <c r="M874" s="22">
        <f t="shared" si="297"/>
        <v>0</v>
      </c>
      <c r="N874" s="98"/>
      <c r="O874" s="101" t="str">
        <f t="shared" ca="1" si="298"/>
        <v/>
      </c>
      <c r="P874" s="41" t="str">
        <f t="shared" si="296"/>
        <v xml:space="preserve"> </v>
      </c>
      <c r="Q874" s="41" t="str">
        <f>IF(MONTH(G875)-MONTH(G874)&lt;&gt;0,SUBTOTAL(109,$P$14:$P$3665)," ")</f>
        <v xml:space="preserve"> </v>
      </c>
      <c r="R874" s="108">
        <f t="shared" ca="1" si="304"/>
        <v>0</v>
      </c>
      <c r="S874" s="25">
        <f t="shared" ca="1" si="305"/>
        <v>0</v>
      </c>
      <c r="T874" s="108">
        <f t="shared" ca="1" si="306"/>
        <v>0</v>
      </c>
      <c r="U874" s="163">
        <f t="shared" ca="1" si="307"/>
        <v>0</v>
      </c>
      <c r="V874" s="25">
        <f t="shared" ca="1" si="308"/>
        <v>0</v>
      </c>
      <c r="W874" s="25">
        <f t="shared" ca="1" si="309"/>
        <v>0</v>
      </c>
      <c r="X874" s="108">
        <f t="shared" ca="1" si="310"/>
        <v>0</v>
      </c>
      <c r="Y874" s="108">
        <f t="shared" ca="1" si="311"/>
        <v>0</v>
      </c>
      <c r="Z874" s="108">
        <f t="shared" ca="1" si="312"/>
        <v>0</v>
      </c>
      <c r="AA874" s="108">
        <f t="shared" ca="1" si="313"/>
        <v>0</v>
      </c>
      <c r="AB874" s="108">
        <f t="shared" ca="1" si="314"/>
        <v>0</v>
      </c>
      <c r="AC874" s="25">
        <f t="shared" ca="1" si="315"/>
        <v>0</v>
      </c>
    </row>
    <row r="875" spans="1:29" ht="14.1" hidden="1" customHeight="1" thickBot="1" x14ac:dyDescent="0.25">
      <c r="A875" s="3">
        <f t="shared" si="299"/>
        <v>2023</v>
      </c>
      <c r="B875" s="3" t="str">
        <f t="shared" si="316"/>
        <v>05 květen</v>
      </c>
      <c r="C875" s="4" t="str">
        <f t="shared" si="300"/>
        <v>květen</v>
      </c>
      <c r="D875" s="10">
        <f t="shared" ca="1" si="301"/>
        <v>0</v>
      </c>
      <c r="E875" s="10" t="str">
        <f t="shared" si="302"/>
        <v>pátek</v>
      </c>
      <c r="F875" s="42" t="str">
        <f ca="1">IF(COUNTIF(List1!$U$4:$AF$16,$G875),"Svátek",TEXT($G875,"dddd"))</f>
        <v>pátek</v>
      </c>
      <c r="G875" s="19">
        <v>45058</v>
      </c>
      <c r="H875" s="49"/>
      <c r="I875" s="50"/>
      <c r="J875" s="49"/>
      <c r="K875" s="50"/>
      <c r="L875" s="21">
        <f t="shared" si="303"/>
        <v>0</v>
      </c>
      <c r="M875" s="22">
        <f t="shared" si="297"/>
        <v>0</v>
      </c>
      <c r="N875" s="98"/>
      <c r="O875" s="101" t="str">
        <f t="shared" ca="1" si="298"/>
        <v/>
      </c>
      <c r="P875" s="41" t="str">
        <f t="shared" si="296"/>
        <v xml:space="preserve"> </v>
      </c>
      <c r="Q875" s="41" t="str">
        <f>IF(MONTH(G876)-MONTH(G875)&lt;&gt;0,SUBTOTAL(109,$P$14:$P$3665)," ")</f>
        <v xml:space="preserve"> </v>
      </c>
      <c r="R875" s="108">
        <f t="shared" ca="1" si="304"/>
        <v>0</v>
      </c>
      <c r="S875" s="25">
        <f t="shared" ca="1" si="305"/>
        <v>0</v>
      </c>
      <c r="T875" s="108">
        <f t="shared" ca="1" si="306"/>
        <v>0</v>
      </c>
      <c r="U875" s="163">
        <f t="shared" ca="1" si="307"/>
        <v>0</v>
      </c>
      <c r="V875" s="25">
        <f t="shared" ca="1" si="308"/>
        <v>0</v>
      </c>
      <c r="W875" s="25">
        <f t="shared" ca="1" si="309"/>
        <v>0</v>
      </c>
      <c r="X875" s="108">
        <f t="shared" ca="1" si="310"/>
        <v>0</v>
      </c>
      <c r="Y875" s="108">
        <f t="shared" ca="1" si="311"/>
        <v>0</v>
      </c>
      <c r="Z875" s="108">
        <f t="shared" ca="1" si="312"/>
        <v>0</v>
      </c>
      <c r="AA875" s="108">
        <f t="shared" ca="1" si="313"/>
        <v>0</v>
      </c>
      <c r="AB875" s="108">
        <f t="shared" ca="1" si="314"/>
        <v>0</v>
      </c>
      <c r="AC875" s="25">
        <f t="shared" ca="1" si="315"/>
        <v>0</v>
      </c>
    </row>
    <row r="876" spans="1:29" ht="14.1" hidden="1" customHeight="1" thickBot="1" x14ac:dyDescent="0.25">
      <c r="A876" s="3">
        <f t="shared" si="299"/>
        <v>2023</v>
      </c>
      <c r="B876" s="3" t="str">
        <f t="shared" si="316"/>
        <v>05 květen</v>
      </c>
      <c r="C876" s="4" t="str">
        <f t="shared" si="300"/>
        <v>květen</v>
      </c>
      <c r="D876" s="10">
        <f t="shared" ca="1" si="301"/>
        <v>0</v>
      </c>
      <c r="E876" s="10" t="str">
        <f t="shared" si="302"/>
        <v>sobota</v>
      </c>
      <c r="F876" s="42" t="str">
        <f ca="1">IF(COUNTIF(List1!$U$4:$AF$16,$G876),"Svátek",TEXT($G876,"dddd"))</f>
        <v>sobota</v>
      </c>
      <c r="G876" s="19">
        <v>45059</v>
      </c>
      <c r="H876" s="49"/>
      <c r="I876" s="50"/>
      <c r="J876" s="49"/>
      <c r="K876" s="50"/>
      <c r="L876" s="21">
        <f t="shared" si="303"/>
        <v>0</v>
      </c>
      <c r="M876" s="22">
        <f t="shared" si="297"/>
        <v>0</v>
      </c>
      <c r="N876" s="98"/>
      <c r="O876" s="101" t="str">
        <f t="shared" ca="1" si="298"/>
        <v/>
      </c>
      <c r="P876" s="41" t="str">
        <f t="shared" si="296"/>
        <v xml:space="preserve"> </v>
      </c>
      <c r="Q876" s="41" t="str">
        <f>IF(MONTH(G877)-MONTH(G876)&lt;&gt;0,SUBTOTAL(109,$P$14:$P$3665)," ")</f>
        <v xml:space="preserve"> </v>
      </c>
      <c r="R876" s="108">
        <f t="shared" ca="1" si="304"/>
        <v>0</v>
      </c>
      <c r="S876" s="25">
        <f t="shared" ca="1" si="305"/>
        <v>0</v>
      </c>
      <c r="T876" s="108">
        <f t="shared" ca="1" si="306"/>
        <v>0</v>
      </c>
      <c r="U876" s="163">
        <f t="shared" ca="1" si="307"/>
        <v>0</v>
      </c>
      <c r="V876" s="25">
        <f t="shared" ca="1" si="308"/>
        <v>0</v>
      </c>
      <c r="W876" s="25">
        <f t="shared" ca="1" si="309"/>
        <v>0</v>
      </c>
      <c r="X876" s="108">
        <f t="shared" ca="1" si="310"/>
        <v>0</v>
      </c>
      <c r="Y876" s="108">
        <f t="shared" ca="1" si="311"/>
        <v>0</v>
      </c>
      <c r="Z876" s="108">
        <f t="shared" ca="1" si="312"/>
        <v>0</v>
      </c>
      <c r="AA876" s="108">
        <f t="shared" ca="1" si="313"/>
        <v>0</v>
      </c>
      <c r="AB876" s="108">
        <f t="shared" ca="1" si="314"/>
        <v>0</v>
      </c>
      <c r="AC876" s="25">
        <f t="shared" ca="1" si="315"/>
        <v>0</v>
      </c>
    </row>
    <row r="877" spans="1:29" ht="14.1" hidden="1" customHeight="1" thickBot="1" x14ac:dyDescent="0.25">
      <c r="A877" s="3">
        <f t="shared" si="299"/>
        <v>2023</v>
      </c>
      <c r="B877" s="3" t="str">
        <f t="shared" si="316"/>
        <v>05 květen</v>
      </c>
      <c r="C877" s="4" t="str">
        <f t="shared" si="300"/>
        <v>květen</v>
      </c>
      <c r="D877" s="10">
        <f t="shared" ca="1" si="301"/>
        <v>0</v>
      </c>
      <c r="E877" s="10" t="str">
        <f t="shared" si="302"/>
        <v>neděle</v>
      </c>
      <c r="F877" s="42" t="str">
        <f ca="1">IF(COUNTIF(List1!$U$4:$AF$16,$G877),"Svátek",TEXT($G877,"dddd"))</f>
        <v>neděle</v>
      </c>
      <c r="G877" s="19">
        <v>45060</v>
      </c>
      <c r="H877" s="49"/>
      <c r="I877" s="50"/>
      <c r="J877" s="49"/>
      <c r="K877" s="50"/>
      <c r="L877" s="21">
        <f t="shared" si="303"/>
        <v>0</v>
      </c>
      <c r="M877" s="22">
        <f t="shared" si="297"/>
        <v>0</v>
      </c>
      <c r="N877" s="98"/>
      <c r="O877" s="101" t="str">
        <f t="shared" ca="1" si="298"/>
        <v/>
      </c>
      <c r="P877" s="41">
        <f t="shared" si="296"/>
        <v>0</v>
      </c>
      <c r="Q877" s="41" t="str">
        <f>IF(MONTH(G878)-MONTH(G877)&lt;&gt;0,SUBTOTAL(109,$P$14:$P$3665)," ")</f>
        <v xml:space="preserve"> </v>
      </c>
      <c r="R877" s="108">
        <f t="shared" ca="1" si="304"/>
        <v>0</v>
      </c>
      <c r="S877" s="25">
        <f t="shared" ca="1" si="305"/>
        <v>0</v>
      </c>
      <c r="T877" s="108">
        <f t="shared" ca="1" si="306"/>
        <v>0</v>
      </c>
      <c r="U877" s="163">
        <f t="shared" ca="1" si="307"/>
        <v>0</v>
      </c>
      <c r="V877" s="25">
        <f t="shared" ca="1" si="308"/>
        <v>0</v>
      </c>
      <c r="W877" s="25">
        <f t="shared" ca="1" si="309"/>
        <v>0</v>
      </c>
      <c r="X877" s="108">
        <f t="shared" ca="1" si="310"/>
        <v>0</v>
      </c>
      <c r="Y877" s="108">
        <f t="shared" ca="1" si="311"/>
        <v>0</v>
      </c>
      <c r="Z877" s="108">
        <f t="shared" ca="1" si="312"/>
        <v>0</v>
      </c>
      <c r="AA877" s="108">
        <f t="shared" ca="1" si="313"/>
        <v>0</v>
      </c>
      <c r="AB877" s="108">
        <f t="shared" ca="1" si="314"/>
        <v>0</v>
      </c>
      <c r="AC877" s="25">
        <f t="shared" ca="1" si="315"/>
        <v>0</v>
      </c>
    </row>
    <row r="878" spans="1:29" ht="14.1" hidden="1" customHeight="1" thickBot="1" x14ac:dyDescent="0.25">
      <c r="A878" s="3">
        <f t="shared" si="299"/>
        <v>2023</v>
      </c>
      <c r="B878" s="3" t="str">
        <f t="shared" si="316"/>
        <v>05 květen</v>
      </c>
      <c r="C878" s="4" t="str">
        <f t="shared" si="300"/>
        <v>květen</v>
      </c>
      <c r="D878" s="10">
        <f t="shared" ca="1" si="301"/>
        <v>0</v>
      </c>
      <c r="E878" s="10" t="str">
        <f t="shared" si="302"/>
        <v>pondělí</v>
      </c>
      <c r="F878" s="42" t="str">
        <f ca="1">IF(COUNTIF(List1!$U$4:$AF$16,$G878),"Svátek",TEXT($G878,"dddd"))</f>
        <v>pondělí</v>
      </c>
      <c r="G878" s="19">
        <v>45061</v>
      </c>
      <c r="H878" s="49"/>
      <c r="I878" s="50"/>
      <c r="J878" s="49"/>
      <c r="K878" s="50"/>
      <c r="L878" s="21">
        <f t="shared" si="303"/>
        <v>0</v>
      </c>
      <c r="M878" s="22">
        <f t="shared" si="297"/>
        <v>0</v>
      </c>
      <c r="N878" s="98"/>
      <c r="O878" s="101" t="str">
        <f t="shared" ca="1" si="298"/>
        <v/>
      </c>
      <c r="P878" s="41" t="str">
        <f t="shared" si="296"/>
        <v xml:space="preserve"> </v>
      </c>
      <c r="Q878" s="41" t="str">
        <f>IF(MONTH(G879)-MONTH(G878)&lt;&gt;0,SUBTOTAL(109,$P$14:$P$3665)," ")</f>
        <v xml:space="preserve"> </v>
      </c>
      <c r="R878" s="108">
        <f t="shared" ca="1" si="304"/>
        <v>0</v>
      </c>
      <c r="S878" s="25">
        <f t="shared" ca="1" si="305"/>
        <v>0</v>
      </c>
      <c r="T878" s="108">
        <f t="shared" ca="1" si="306"/>
        <v>0</v>
      </c>
      <c r="U878" s="163">
        <f t="shared" ca="1" si="307"/>
        <v>0</v>
      </c>
      <c r="V878" s="25">
        <f t="shared" ca="1" si="308"/>
        <v>0</v>
      </c>
      <c r="W878" s="25">
        <f t="shared" ca="1" si="309"/>
        <v>0</v>
      </c>
      <c r="X878" s="108">
        <f t="shared" ca="1" si="310"/>
        <v>0</v>
      </c>
      <c r="Y878" s="108">
        <f t="shared" ca="1" si="311"/>
        <v>0</v>
      </c>
      <c r="Z878" s="108">
        <f t="shared" ca="1" si="312"/>
        <v>0</v>
      </c>
      <c r="AA878" s="108">
        <f t="shared" ca="1" si="313"/>
        <v>0</v>
      </c>
      <c r="AB878" s="108">
        <f t="shared" ca="1" si="314"/>
        <v>0</v>
      </c>
      <c r="AC878" s="25">
        <f t="shared" ca="1" si="315"/>
        <v>0</v>
      </c>
    </row>
    <row r="879" spans="1:29" ht="14.1" hidden="1" customHeight="1" thickBot="1" x14ac:dyDescent="0.25">
      <c r="A879" s="3">
        <f t="shared" si="299"/>
        <v>2023</v>
      </c>
      <c r="B879" s="3" t="str">
        <f t="shared" si="316"/>
        <v>05 květen</v>
      </c>
      <c r="C879" s="4" t="str">
        <f t="shared" si="300"/>
        <v>květen</v>
      </c>
      <c r="D879" s="10">
        <f t="shared" ca="1" si="301"/>
        <v>0</v>
      </c>
      <c r="E879" s="10" t="str">
        <f t="shared" si="302"/>
        <v>úterý</v>
      </c>
      <c r="F879" s="42" t="str">
        <f ca="1">IF(COUNTIF(List1!$U$4:$AF$16,$G879),"Svátek",TEXT($G879,"dddd"))</f>
        <v>úterý</v>
      </c>
      <c r="G879" s="19">
        <v>45062</v>
      </c>
      <c r="H879" s="49"/>
      <c r="I879" s="50"/>
      <c r="J879" s="49"/>
      <c r="K879" s="50"/>
      <c r="L879" s="21">
        <f t="shared" si="303"/>
        <v>0</v>
      </c>
      <c r="M879" s="22">
        <f t="shared" si="297"/>
        <v>0</v>
      </c>
      <c r="N879" s="98"/>
      <c r="O879" s="101" t="str">
        <f t="shared" ca="1" si="298"/>
        <v/>
      </c>
      <c r="P879" s="41" t="str">
        <f t="shared" si="296"/>
        <v xml:space="preserve"> </v>
      </c>
      <c r="Q879" s="41" t="str">
        <f>IF(MONTH(G880)-MONTH(G879)&lt;&gt;0,SUBTOTAL(109,$P$14:$P$3665)," ")</f>
        <v xml:space="preserve"> </v>
      </c>
      <c r="R879" s="108">
        <f t="shared" ca="1" si="304"/>
        <v>0</v>
      </c>
      <c r="S879" s="25">
        <f t="shared" ca="1" si="305"/>
        <v>0</v>
      </c>
      <c r="T879" s="108">
        <f t="shared" ca="1" si="306"/>
        <v>0</v>
      </c>
      <c r="U879" s="163">
        <f t="shared" ca="1" si="307"/>
        <v>0</v>
      </c>
      <c r="V879" s="25">
        <f t="shared" ca="1" si="308"/>
        <v>0</v>
      </c>
      <c r="W879" s="25">
        <f t="shared" ca="1" si="309"/>
        <v>0</v>
      </c>
      <c r="X879" s="108">
        <f t="shared" ca="1" si="310"/>
        <v>0</v>
      </c>
      <c r="Y879" s="108">
        <f t="shared" ca="1" si="311"/>
        <v>0</v>
      </c>
      <c r="Z879" s="108">
        <f t="shared" ca="1" si="312"/>
        <v>0</v>
      </c>
      <c r="AA879" s="108">
        <f t="shared" ca="1" si="313"/>
        <v>0</v>
      </c>
      <c r="AB879" s="108">
        <f t="shared" ca="1" si="314"/>
        <v>0</v>
      </c>
      <c r="AC879" s="25">
        <f t="shared" ca="1" si="315"/>
        <v>0</v>
      </c>
    </row>
    <row r="880" spans="1:29" ht="14.1" hidden="1" customHeight="1" thickBot="1" x14ac:dyDescent="0.25">
      <c r="A880" s="3">
        <f t="shared" si="299"/>
        <v>2023</v>
      </c>
      <c r="B880" s="3" t="str">
        <f t="shared" si="316"/>
        <v>05 květen</v>
      </c>
      <c r="C880" s="4" t="str">
        <f t="shared" si="300"/>
        <v>květen</v>
      </c>
      <c r="D880" s="10">
        <f t="shared" ca="1" si="301"/>
        <v>0</v>
      </c>
      <c r="E880" s="10" t="str">
        <f t="shared" si="302"/>
        <v>středa</v>
      </c>
      <c r="F880" s="42" t="str">
        <f ca="1">IF(COUNTIF(List1!$U$4:$AF$16,$G880),"Svátek",TEXT($G880,"dddd"))</f>
        <v>středa</v>
      </c>
      <c r="G880" s="19">
        <v>45063</v>
      </c>
      <c r="H880" s="49"/>
      <c r="I880" s="50"/>
      <c r="J880" s="49"/>
      <c r="K880" s="50"/>
      <c r="L880" s="21">
        <f t="shared" si="303"/>
        <v>0</v>
      </c>
      <c r="M880" s="22">
        <f t="shared" si="297"/>
        <v>0</v>
      </c>
      <c r="N880" s="98"/>
      <c r="O880" s="101" t="str">
        <f t="shared" ca="1" si="298"/>
        <v/>
      </c>
      <c r="P880" s="41" t="str">
        <f t="shared" si="296"/>
        <v xml:space="preserve"> </v>
      </c>
      <c r="Q880" s="41" t="str">
        <f>IF(MONTH(G881)-MONTH(G880)&lt;&gt;0,SUBTOTAL(109,$P$14:$P$3665)," ")</f>
        <v xml:space="preserve"> </v>
      </c>
      <c r="R880" s="108">
        <f t="shared" ca="1" si="304"/>
        <v>0</v>
      </c>
      <c r="S880" s="25">
        <f t="shared" ca="1" si="305"/>
        <v>0</v>
      </c>
      <c r="T880" s="108">
        <f t="shared" ca="1" si="306"/>
        <v>0</v>
      </c>
      <c r="U880" s="163">
        <f t="shared" ca="1" si="307"/>
        <v>0</v>
      </c>
      <c r="V880" s="25">
        <f t="shared" ca="1" si="308"/>
        <v>0</v>
      </c>
      <c r="W880" s="25">
        <f t="shared" ca="1" si="309"/>
        <v>0</v>
      </c>
      <c r="X880" s="108">
        <f t="shared" ca="1" si="310"/>
        <v>0</v>
      </c>
      <c r="Y880" s="108">
        <f t="shared" ca="1" si="311"/>
        <v>0</v>
      </c>
      <c r="Z880" s="108">
        <f t="shared" ca="1" si="312"/>
        <v>0</v>
      </c>
      <c r="AA880" s="108">
        <f t="shared" ca="1" si="313"/>
        <v>0</v>
      </c>
      <c r="AB880" s="108">
        <f t="shared" ca="1" si="314"/>
        <v>0</v>
      </c>
      <c r="AC880" s="25">
        <f t="shared" ca="1" si="315"/>
        <v>0</v>
      </c>
    </row>
    <row r="881" spans="1:29" ht="14.1" hidden="1" customHeight="1" thickBot="1" x14ac:dyDescent="0.25">
      <c r="A881" s="3">
        <f t="shared" si="299"/>
        <v>2023</v>
      </c>
      <c r="B881" s="3" t="str">
        <f t="shared" si="316"/>
        <v>05 květen</v>
      </c>
      <c r="C881" s="4" t="str">
        <f t="shared" si="300"/>
        <v>květen</v>
      </c>
      <c r="D881" s="10">
        <f t="shared" ca="1" si="301"/>
        <v>0</v>
      </c>
      <c r="E881" s="10" t="str">
        <f t="shared" si="302"/>
        <v>čtvrtek</v>
      </c>
      <c r="F881" s="42" t="str">
        <f ca="1">IF(COUNTIF(List1!$U$4:$AF$16,$G881),"Svátek",TEXT($G881,"dddd"))</f>
        <v>čtvrtek</v>
      </c>
      <c r="G881" s="19">
        <v>45064</v>
      </c>
      <c r="H881" s="49"/>
      <c r="I881" s="50"/>
      <c r="J881" s="49"/>
      <c r="K881" s="50"/>
      <c r="L881" s="21">
        <f t="shared" si="303"/>
        <v>0</v>
      </c>
      <c r="M881" s="22">
        <f t="shared" si="297"/>
        <v>0</v>
      </c>
      <c r="N881" s="98"/>
      <c r="O881" s="101" t="str">
        <f t="shared" ca="1" si="298"/>
        <v/>
      </c>
      <c r="P881" s="41" t="str">
        <f t="shared" si="296"/>
        <v xml:space="preserve"> </v>
      </c>
      <c r="Q881" s="41" t="str">
        <f>IF(MONTH(G882)-MONTH(G881)&lt;&gt;0,SUBTOTAL(109,$P$14:$P$3665)," ")</f>
        <v xml:space="preserve"> </v>
      </c>
      <c r="R881" s="108">
        <f t="shared" ca="1" si="304"/>
        <v>0</v>
      </c>
      <c r="S881" s="25">
        <f t="shared" ca="1" si="305"/>
        <v>0</v>
      </c>
      <c r="T881" s="108">
        <f t="shared" ca="1" si="306"/>
        <v>0</v>
      </c>
      <c r="U881" s="163">
        <f t="shared" ca="1" si="307"/>
        <v>0</v>
      </c>
      <c r="V881" s="25">
        <f t="shared" ca="1" si="308"/>
        <v>0</v>
      </c>
      <c r="W881" s="25">
        <f t="shared" ca="1" si="309"/>
        <v>0</v>
      </c>
      <c r="X881" s="108">
        <f t="shared" ca="1" si="310"/>
        <v>0</v>
      </c>
      <c r="Y881" s="108">
        <f t="shared" ca="1" si="311"/>
        <v>0</v>
      </c>
      <c r="Z881" s="108">
        <f t="shared" ca="1" si="312"/>
        <v>0</v>
      </c>
      <c r="AA881" s="108">
        <f t="shared" ca="1" si="313"/>
        <v>0</v>
      </c>
      <c r="AB881" s="108">
        <f t="shared" ca="1" si="314"/>
        <v>0</v>
      </c>
      <c r="AC881" s="25">
        <f t="shared" ca="1" si="315"/>
        <v>0</v>
      </c>
    </row>
    <row r="882" spans="1:29" ht="14.1" hidden="1" customHeight="1" thickBot="1" x14ac:dyDescent="0.25">
      <c r="A882" s="3">
        <f t="shared" si="299"/>
        <v>2023</v>
      </c>
      <c r="B882" s="3" t="str">
        <f t="shared" si="316"/>
        <v>05 květen</v>
      </c>
      <c r="C882" s="4" t="str">
        <f t="shared" si="300"/>
        <v>květen</v>
      </c>
      <c r="D882" s="10">
        <f t="shared" ca="1" si="301"/>
        <v>0</v>
      </c>
      <c r="E882" s="10" t="str">
        <f t="shared" si="302"/>
        <v>pátek</v>
      </c>
      <c r="F882" s="42" t="str">
        <f ca="1">IF(COUNTIF(List1!$U$4:$AF$16,$G882),"Svátek",TEXT($G882,"dddd"))</f>
        <v>pátek</v>
      </c>
      <c r="G882" s="19">
        <v>45065</v>
      </c>
      <c r="H882" s="49"/>
      <c r="I882" s="50"/>
      <c r="J882" s="49"/>
      <c r="K882" s="50"/>
      <c r="L882" s="21">
        <f t="shared" si="303"/>
        <v>0</v>
      </c>
      <c r="M882" s="22">
        <f t="shared" si="297"/>
        <v>0</v>
      </c>
      <c r="N882" s="98"/>
      <c r="O882" s="101" t="str">
        <f t="shared" ca="1" si="298"/>
        <v/>
      </c>
      <c r="P882" s="41" t="str">
        <f t="shared" si="296"/>
        <v xml:space="preserve"> </v>
      </c>
      <c r="Q882" s="41" t="str">
        <f>IF(MONTH(G883)-MONTH(G882)&lt;&gt;0,SUBTOTAL(109,$P$14:$P$3665)," ")</f>
        <v xml:space="preserve"> </v>
      </c>
      <c r="R882" s="108">
        <f t="shared" ca="1" si="304"/>
        <v>0</v>
      </c>
      <c r="S882" s="25">
        <f t="shared" ca="1" si="305"/>
        <v>0</v>
      </c>
      <c r="T882" s="108">
        <f t="shared" ca="1" si="306"/>
        <v>0</v>
      </c>
      <c r="U882" s="163">
        <f t="shared" ca="1" si="307"/>
        <v>0</v>
      </c>
      <c r="V882" s="25">
        <f t="shared" ca="1" si="308"/>
        <v>0</v>
      </c>
      <c r="W882" s="25">
        <f t="shared" ca="1" si="309"/>
        <v>0</v>
      </c>
      <c r="X882" s="108">
        <f t="shared" ca="1" si="310"/>
        <v>0</v>
      </c>
      <c r="Y882" s="108">
        <f t="shared" ca="1" si="311"/>
        <v>0</v>
      </c>
      <c r="Z882" s="108">
        <f t="shared" ca="1" si="312"/>
        <v>0</v>
      </c>
      <c r="AA882" s="108">
        <f t="shared" ca="1" si="313"/>
        <v>0</v>
      </c>
      <c r="AB882" s="108">
        <f t="shared" ca="1" si="314"/>
        <v>0</v>
      </c>
      <c r="AC882" s="25">
        <f t="shared" ca="1" si="315"/>
        <v>0</v>
      </c>
    </row>
    <row r="883" spans="1:29" ht="14.1" hidden="1" customHeight="1" thickBot="1" x14ac:dyDescent="0.25">
      <c r="A883" s="3">
        <f t="shared" si="299"/>
        <v>2023</v>
      </c>
      <c r="B883" s="3" t="str">
        <f t="shared" si="316"/>
        <v>05 květen</v>
      </c>
      <c r="C883" s="4" t="str">
        <f t="shared" si="300"/>
        <v>květen</v>
      </c>
      <c r="D883" s="10">
        <f t="shared" ca="1" si="301"/>
        <v>0</v>
      </c>
      <c r="E883" s="10" t="str">
        <f t="shared" si="302"/>
        <v>sobota</v>
      </c>
      <c r="F883" s="42" t="str">
        <f ca="1">IF(COUNTIF(List1!$U$4:$AF$16,$G883),"Svátek",TEXT($G883,"dddd"))</f>
        <v>sobota</v>
      </c>
      <c r="G883" s="19">
        <v>45066</v>
      </c>
      <c r="H883" s="49"/>
      <c r="I883" s="50"/>
      <c r="J883" s="49"/>
      <c r="K883" s="50"/>
      <c r="L883" s="21">
        <f t="shared" si="303"/>
        <v>0</v>
      </c>
      <c r="M883" s="22">
        <f t="shared" si="297"/>
        <v>0</v>
      </c>
      <c r="N883" s="98"/>
      <c r="O883" s="101" t="str">
        <f t="shared" ca="1" si="298"/>
        <v/>
      </c>
      <c r="P883" s="41" t="str">
        <f t="shared" si="296"/>
        <v xml:space="preserve"> </v>
      </c>
      <c r="Q883" s="41" t="str">
        <f>IF(MONTH(G884)-MONTH(G883)&lt;&gt;0,SUBTOTAL(109,$P$14:$P$3665)," ")</f>
        <v xml:space="preserve"> </v>
      </c>
      <c r="R883" s="108">
        <f t="shared" ca="1" si="304"/>
        <v>0</v>
      </c>
      <c r="S883" s="25">
        <f t="shared" ca="1" si="305"/>
        <v>0</v>
      </c>
      <c r="T883" s="108">
        <f t="shared" ca="1" si="306"/>
        <v>0</v>
      </c>
      <c r="U883" s="163">
        <f t="shared" ca="1" si="307"/>
        <v>0</v>
      </c>
      <c r="V883" s="25">
        <f t="shared" ca="1" si="308"/>
        <v>0</v>
      </c>
      <c r="W883" s="25">
        <f t="shared" ca="1" si="309"/>
        <v>0</v>
      </c>
      <c r="X883" s="108">
        <f t="shared" ca="1" si="310"/>
        <v>0</v>
      </c>
      <c r="Y883" s="108">
        <f t="shared" ca="1" si="311"/>
        <v>0</v>
      </c>
      <c r="Z883" s="108">
        <f t="shared" ca="1" si="312"/>
        <v>0</v>
      </c>
      <c r="AA883" s="108">
        <f t="shared" ca="1" si="313"/>
        <v>0</v>
      </c>
      <c r="AB883" s="108">
        <f t="shared" ca="1" si="314"/>
        <v>0</v>
      </c>
      <c r="AC883" s="25">
        <f t="shared" ca="1" si="315"/>
        <v>0</v>
      </c>
    </row>
    <row r="884" spans="1:29" ht="14.1" hidden="1" customHeight="1" thickBot="1" x14ac:dyDescent="0.25">
      <c r="A884" s="3">
        <f t="shared" si="299"/>
        <v>2023</v>
      </c>
      <c r="B884" s="3" t="str">
        <f t="shared" si="316"/>
        <v>05 květen</v>
      </c>
      <c r="C884" s="4" t="str">
        <f t="shared" si="300"/>
        <v>květen</v>
      </c>
      <c r="D884" s="10">
        <f t="shared" ca="1" si="301"/>
        <v>0</v>
      </c>
      <c r="E884" s="10" t="str">
        <f t="shared" si="302"/>
        <v>neděle</v>
      </c>
      <c r="F884" s="42" t="str">
        <f ca="1">IF(COUNTIF(List1!$U$4:$AF$16,$G884),"Svátek",TEXT($G884,"dddd"))</f>
        <v>neděle</v>
      </c>
      <c r="G884" s="19">
        <v>45067</v>
      </c>
      <c r="H884" s="49"/>
      <c r="I884" s="50"/>
      <c r="J884" s="49"/>
      <c r="K884" s="50"/>
      <c r="L884" s="21">
        <f t="shared" si="303"/>
        <v>0</v>
      </c>
      <c r="M884" s="22">
        <f t="shared" si="297"/>
        <v>0</v>
      </c>
      <c r="N884" s="98"/>
      <c r="O884" s="101" t="str">
        <f t="shared" ca="1" si="298"/>
        <v/>
      </c>
      <c r="P884" s="41">
        <f t="shared" si="296"/>
        <v>0</v>
      </c>
      <c r="Q884" s="41" t="str">
        <f>IF(MONTH(G885)-MONTH(G884)&lt;&gt;0,SUBTOTAL(109,$P$14:$P$3665)," ")</f>
        <v xml:space="preserve"> </v>
      </c>
      <c r="R884" s="108">
        <f t="shared" ca="1" si="304"/>
        <v>0</v>
      </c>
      <c r="S884" s="25">
        <f t="shared" ca="1" si="305"/>
        <v>0</v>
      </c>
      <c r="T884" s="108">
        <f t="shared" ca="1" si="306"/>
        <v>0</v>
      </c>
      <c r="U884" s="163">
        <f t="shared" ca="1" si="307"/>
        <v>0</v>
      </c>
      <c r="V884" s="25">
        <f t="shared" ca="1" si="308"/>
        <v>0</v>
      </c>
      <c r="W884" s="25">
        <f t="shared" ca="1" si="309"/>
        <v>0</v>
      </c>
      <c r="X884" s="108">
        <f t="shared" ca="1" si="310"/>
        <v>0</v>
      </c>
      <c r="Y884" s="108">
        <f t="shared" ca="1" si="311"/>
        <v>0</v>
      </c>
      <c r="Z884" s="108">
        <f t="shared" ca="1" si="312"/>
        <v>0</v>
      </c>
      <c r="AA884" s="108">
        <f t="shared" ca="1" si="313"/>
        <v>0</v>
      </c>
      <c r="AB884" s="108">
        <f t="shared" ca="1" si="314"/>
        <v>0</v>
      </c>
      <c r="AC884" s="25">
        <f t="shared" ca="1" si="315"/>
        <v>0</v>
      </c>
    </row>
    <row r="885" spans="1:29" ht="14.1" hidden="1" customHeight="1" thickBot="1" x14ac:dyDescent="0.25">
      <c r="A885" s="3">
        <f t="shared" si="299"/>
        <v>2023</v>
      </c>
      <c r="B885" s="3" t="str">
        <f t="shared" si="316"/>
        <v>05 květen</v>
      </c>
      <c r="C885" s="4" t="str">
        <f t="shared" si="300"/>
        <v>květen</v>
      </c>
      <c r="D885" s="10">
        <f t="shared" ca="1" si="301"/>
        <v>0</v>
      </c>
      <c r="E885" s="10" t="str">
        <f t="shared" si="302"/>
        <v>pondělí</v>
      </c>
      <c r="F885" s="42" t="str">
        <f ca="1">IF(COUNTIF(List1!$U$4:$AF$16,$G885),"Svátek",TEXT($G885,"dddd"))</f>
        <v>pondělí</v>
      </c>
      <c r="G885" s="19">
        <v>45068</v>
      </c>
      <c r="H885" s="49"/>
      <c r="I885" s="50"/>
      <c r="J885" s="49"/>
      <c r="K885" s="50"/>
      <c r="L885" s="21">
        <f t="shared" si="303"/>
        <v>0</v>
      </c>
      <c r="M885" s="22">
        <f t="shared" si="297"/>
        <v>0</v>
      </c>
      <c r="N885" s="98"/>
      <c r="O885" s="101" t="str">
        <f t="shared" ca="1" si="298"/>
        <v/>
      </c>
      <c r="P885" s="41" t="str">
        <f t="shared" si="296"/>
        <v xml:space="preserve"> </v>
      </c>
      <c r="Q885" s="41" t="str">
        <f>IF(MONTH(G886)-MONTH(G885)&lt;&gt;0,SUBTOTAL(109,$P$14:$P$3665)," ")</f>
        <v xml:space="preserve"> </v>
      </c>
      <c r="R885" s="108">
        <f t="shared" ca="1" si="304"/>
        <v>0</v>
      </c>
      <c r="S885" s="25">
        <f t="shared" ca="1" si="305"/>
        <v>0</v>
      </c>
      <c r="T885" s="108">
        <f t="shared" ca="1" si="306"/>
        <v>0</v>
      </c>
      <c r="U885" s="163">
        <f t="shared" ca="1" si="307"/>
        <v>0</v>
      </c>
      <c r="V885" s="25">
        <f t="shared" ca="1" si="308"/>
        <v>0</v>
      </c>
      <c r="W885" s="25">
        <f t="shared" ca="1" si="309"/>
        <v>0</v>
      </c>
      <c r="X885" s="108">
        <f t="shared" ca="1" si="310"/>
        <v>0</v>
      </c>
      <c r="Y885" s="108">
        <f t="shared" ca="1" si="311"/>
        <v>0</v>
      </c>
      <c r="Z885" s="108">
        <f t="shared" ca="1" si="312"/>
        <v>0</v>
      </c>
      <c r="AA885" s="108">
        <f t="shared" ca="1" si="313"/>
        <v>0</v>
      </c>
      <c r="AB885" s="108">
        <f t="shared" ca="1" si="314"/>
        <v>0</v>
      </c>
      <c r="AC885" s="25">
        <f t="shared" ca="1" si="315"/>
        <v>0</v>
      </c>
    </row>
    <row r="886" spans="1:29" ht="14.1" hidden="1" customHeight="1" thickBot="1" x14ac:dyDescent="0.25">
      <c r="A886" s="3">
        <f t="shared" si="299"/>
        <v>2023</v>
      </c>
      <c r="B886" s="3" t="str">
        <f t="shared" si="316"/>
        <v>05 květen</v>
      </c>
      <c r="C886" s="4" t="str">
        <f t="shared" si="300"/>
        <v>květen</v>
      </c>
      <c r="D886" s="10">
        <f t="shared" ca="1" si="301"/>
        <v>0</v>
      </c>
      <c r="E886" s="10" t="str">
        <f t="shared" si="302"/>
        <v>úterý</v>
      </c>
      <c r="F886" s="42" t="str">
        <f ca="1">IF(COUNTIF(List1!$U$4:$AF$16,$G886),"Svátek",TEXT($G886,"dddd"))</f>
        <v>úterý</v>
      </c>
      <c r="G886" s="19">
        <v>45069</v>
      </c>
      <c r="H886" s="49"/>
      <c r="I886" s="50"/>
      <c r="J886" s="49"/>
      <c r="K886" s="50"/>
      <c r="L886" s="21">
        <f t="shared" si="303"/>
        <v>0</v>
      </c>
      <c r="M886" s="22">
        <f t="shared" si="297"/>
        <v>0</v>
      </c>
      <c r="N886" s="98"/>
      <c r="O886" s="101" t="str">
        <f t="shared" ca="1" si="298"/>
        <v/>
      </c>
      <c r="P886" s="41" t="str">
        <f t="shared" si="296"/>
        <v xml:space="preserve"> </v>
      </c>
      <c r="Q886" s="41" t="str">
        <f>IF(MONTH(G887)-MONTH(G886)&lt;&gt;0,SUBTOTAL(109,$P$14:$P$3665)," ")</f>
        <v xml:space="preserve"> </v>
      </c>
      <c r="R886" s="108">
        <f t="shared" ca="1" si="304"/>
        <v>0</v>
      </c>
      <c r="S886" s="25">
        <f t="shared" ca="1" si="305"/>
        <v>0</v>
      </c>
      <c r="T886" s="108">
        <f t="shared" ca="1" si="306"/>
        <v>0</v>
      </c>
      <c r="U886" s="163">
        <f t="shared" ca="1" si="307"/>
        <v>0</v>
      </c>
      <c r="V886" s="25">
        <f t="shared" ca="1" si="308"/>
        <v>0</v>
      </c>
      <c r="W886" s="25">
        <f t="shared" ca="1" si="309"/>
        <v>0</v>
      </c>
      <c r="X886" s="108">
        <f t="shared" ca="1" si="310"/>
        <v>0</v>
      </c>
      <c r="Y886" s="108">
        <f t="shared" ca="1" si="311"/>
        <v>0</v>
      </c>
      <c r="Z886" s="108">
        <f t="shared" ca="1" si="312"/>
        <v>0</v>
      </c>
      <c r="AA886" s="108">
        <f t="shared" ca="1" si="313"/>
        <v>0</v>
      </c>
      <c r="AB886" s="108">
        <f t="shared" ca="1" si="314"/>
        <v>0</v>
      </c>
      <c r="AC886" s="25">
        <f t="shared" ca="1" si="315"/>
        <v>0</v>
      </c>
    </row>
    <row r="887" spans="1:29" ht="14.1" hidden="1" customHeight="1" thickBot="1" x14ac:dyDescent="0.25">
      <c r="A887" s="3">
        <f t="shared" si="299"/>
        <v>2023</v>
      </c>
      <c r="B887" s="3" t="str">
        <f t="shared" si="316"/>
        <v>05 květen</v>
      </c>
      <c r="C887" s="4" t="str">
        <f t="shared" si="300"/>
        <v>květen</v>
      </c>
      <c r="D887" s="10">
        <f t="shared" ca="1" si="301"/>
        <v>0</v>
      </c>
      <c r="E887" s="10" t="str">
        <f t="shared" si="302"/>
        <v>středa</v>
      </c>
      <c r="F887" s="42" t="str">
        <f ca="1">IF(COUNTIF(List1!$U$4:$AF$16,$G887),"Svátek",TEXT($G887,"dddd"))</f>
        <v>středa</v>
      </c>
      <c r="G887" s="19">
        <v>45070</v>
      </c>
      <c r="H887" s="49"/>
      <c r="I887" s="50"/>
      <c r="J887" s="49"/>
      <c r="K887" s="50"/>
      <c r="L887" s="21">
        <f t="shared" si="303"/>
        <v>0</v>
      </c>
      <c r="M887" s="22">
        <f t="shared" si="297"/>
        <v>0</v>
      </c>
      <c r="N887" s="98"/>
      <c r="O887" s="101" t="str">
        <f t="shared" ca="1" si="298"/>
        <v/>
      </c>
      <c r="P887" s="41" t="str">
        <f t="shared" si="296"/>
        <v xml:space="preserve"> </v>
      </c>
      <c r="Q887" s="41" t="str">
        <f>IF(MONTH(G888)-MONTH(G887)&lt;&gt;0,SUBTOTAL(109,$P$14:$P$3665)," ")</f>
        <v xml:space="preserve"> </v>
      </c>
      <c r="R887" s="108">
        <f t="shared" ca="1" si="304"/>
        <v>0</v>
      </c>
      <c r="S887" s="25">
        <f t="shared" ca="1" si="305"/>
        <v>0</v>
      </c>
      <c r="T887" s="108">
        <f t="shared" ca="1" si="306"/>
        <v>0</v>
      </c>
      <c r="U887" s="163">
        <f t="shared" ca="1" si="307"/>
        <v>0</v>
      </c>
      <c r="V887" s="25">
        <f t="shared" ca="1" si="308"/>
        <v>0</v>
      </c>
      <c r="W887" s="25">
        <f t="shared" ca="1" si="309"/>
        <v>0</v>
      </c>
      <c r="X887" s="108">
        <f t="shared" ca="1" si="310"/>
        <v>0</v>
      </c>
      <c r="Y887" s="108">
        <f t="shared" ca="1" si="311"/>
        <v>0</v>
      </c>
      <c r="Z887" s="108">
        <f t="shared" ca="1" si="312"/>
        <v>0</v>
      </c>
      <c r="AA887" s="108">
        <f t="shared" ca="1" si="313"/>
        <v>0</v>
      </c>
      <c r="AB887" s="108">
        <f t="shared" ca="1" si="314"/>
        <v>0</v>
      </c>
      <c r="AC887" s="25">
        <f t="shared" ca="1" si="315"/>
        <v>0</v>
      </c>
    </row>
    <row r="888" spans="1:29" ht="14.1" hidden="1" customHeight="1" thickBot="1" x14ac:dyDescent="0.25">
      <c r="A888" s="3">
        <f t="shared" si="299"/>
        <v>2023</v>
      </c>
      <c r="B888" s="3" t="str">
        <f t="shared" si="316"/>
        <v>05 květen</v>
      </c>
      <c r="C888" s="4" t="str">
        <f t="shared" si="300"/>
        <v>květen</v>
      </c>
      <c r="D888" s="10">
        <f t="shared" ca="1" si="301"/>
        <v>0</v>
      </c>
      <c r="E888" s="10" t="str">
        <f t="shared" si="302"/>
        <v>čtvrtek</v>
      </c>
      <c r="F888" s="42" t="str">
        <f ca="1">IF(COUNTIF(List1!$U$4:$AF$16,$G888),"Svátek",TEXT($G888,"dddd"))</f>
        <v>čtvrtek</v>
      </c>
      <c r="G888" s="19">
        <v>45071</v>
      </c>
      <c r="H888" s="49"/>
      <c r="I888" s="50"/>
      <c r="J888" s="49"/>
      <c r="K888" s="50"/>
      <c r="L888" s="21">
        <f t="shared" si="303"/>
        <v>0</v>
      </c>
      <c r="M888" s="22">
        <f t="shared" si="297"/>
        <v>0</v>
      </c>
      <c r="N888" s="98"/>
      <c r="O888" s="101" t="str">
        <f t="shared" ca="1" si="298"/>
        <v/>
      </c>
      <c r="P888" s="41" t="str">
        <f t="shared" si="296"/>
        <v xml:space="preserve"> </v>
      </c>
      <c r="Q888" s="41" t="str">
        <f>IF(MONTH(G889)-MONTH(G888)&lt;&gt;0,SUBTOTAL(109,$P$14:$P$3665)," ")</f>
        <v xml:space="preserve"> </v>
      </c>
      <c r="R888" s="108">
        <f t="shared" ca="1" si="304"/>
        <v>0</v>
      </c>
      <c r="S888" s="25">
        <f t="shared" ca="1" si="305"/>
        <v>0</v>
      </c>
      <c r="T888" s="108">
        <f t="shared" ca="1" si="306"/>
        <v>0</v>
      </c>
      <c r="U888" s="163">
        <f t="shared" ca="1" si="307"/>
        <v>0</v>
      </c>
      <c r="V888" s="25">
        <f t="shared" ca="1" si="308"/>
        <v>0</v>
      </c>
      <c r="W888" s="25">
        <f t="shared" ca="1" si="309"/>
        <v>0</v>
      </c>
      <c r="X888" s="108">
        <f t="shared" ca="1" si="310"/>
        <v>0</v>
      </c>
      <c r="Y888" s="108">
        <f t="shared" ca="1" si="311"/>
        <v>0</v>
      </c>
      <c r="Z888" s="108">
        <f t="shared" ca="1" si="312"/>
        <v>0</v>
      </c>
      <c r="AA888" s="108">
        <f t="shared" ca="1" si="313"/>
        <v>0</v>
      </c>
      <c r="AB888" s="108">
        <f t="shared" ca="1" si="314"/>
        <v>0</v>
      </c>
      <c r="AC888" s="25">
        <f t="shared" ca="1" si="315"/>
        <v>0</v>
      </c>
    </row>
    <row r="889" spans="1:29" ht="14.1" hidden="1" customHeight="1" thickBot="1" x14ac:dyDescent="0.25">
      <c r="A889" s="3">
        <f t="shared" si="299"/>
        <v>2023</v>
      </c>
      <c r="B889" s="3" t="str">
        <f t="shared" si="316"/>
        <v>05 květen</v>
      </c>
      <c r="C889" s="4" t="str">
        <f t="shared" si="300"/>
        <v>květen</v>
      </c>
      <c r="D889" s="10">
        <f t="shared" ca="1" si="301"/>
        <v>0</v>
      </c>
      <c r="E889" s="10" t="str">
        <f t="shared" si="302"/>
        <v>pátek</v>
      </c>
      <c r="F889" s="42" t="str">
        <f ca="1">IF(COUNTIF(List1!$U$4:$AF$16,$G889),"Svátek",TEXT($G889,"dddd"))</f>
        <v>pátek</v>
      </c>
      <c r="G889" s="19">
        <v>45072</v>
      </c>
      <c r="H889" s="49"/>
      <c r="I889" s="50"/>
      <c r="J889" s="49"/>
      <c r="K889" s="50"/>
      <c r="L889" s="21">
        <f t="shared" si="303"/>
        <v>0</v>
      </c>
      <c r="M889" s="22">
        <f t="shared" si="297"/>
        <v>0</v>
      </c>
      <c r="N889" s="98"/>
      <c r="O889" s="101" t="str">
        <f t="shared" ca="1" si="298"/>
        <v/>
      </c>
      <c r="P889" s="41" t="str">
        <f t="shared" si="296"/>
        <v xml:space="preserve"> </v>
      </c>
      <c r="Q889" s="41" t="str">
        <f>IF(MONTH(G890)-MONTH(G889)&lt;&gt;0,SUBTOTAL(109,$P$14:$P$3665)," ")</f>
        <v xml:space="preserve"> </v>
      </c>
      <c r="R889" s="108">
        <f t="shared" ca="1" si="304"/>
        <v>0</v>
      </c>
      <c r="S889" s="25">
        <f t="shared" ca="1" si="305"/>
        <v>0</v>
      </c>
      <c r="T889" s="108">
        <f t="shared" ca="1" si="306"/>
        <v>0</v>
      </c>
      <c r="U889" s="163">
        <f t="shared" ca="1" si="307"/>
        <v>0</v>
      </c>
      <c r="V889" s="25">
        <f t="shared" ca="1" si="308"/>
        <v>0</v>
      </c>
      <c r="W889" s="25">
        <f t="shared" ca="1" si="309"/>
        <v>0</v>
      </c>
      <c r="X889" s="108">
        <f t="shared" ca="1" si="310"/>
        <v>0</v>
      </c>
      <c r="Y889" s="108">
        <f t="shared" ca="1" si="311"/>
        <v>0</v>
      </c>
      <c r="Z889" s="108">
        <f t="shared" ca="1" si="312"/>
        <v>0</v>
      </c>
      <c r="AA889" s="108">
        <f t="shared" ca="1" si="313"/>
        <v>0</v>
      </c>
      <c r="AB889" s="108">
        <f t="shared" ca="1" si="314"/>
        <v>0</v>
      </c>
      <c r="AC889" s="25">
        <f t="shared" ca="1" si="315"/>
        <v>0</v>
      </c>
    </row>
    <row r="890" spans="1:29" ht="14.1" hidden="1" customHeight="1" thickBot="1" x14ac:dyDescent="0.25">
      <c r="A890" s="3">
        <f t="shared" si="299"/>
        <v>2023</v>
      </c>
      <c r="B890" s="3" t="str">
        <f t="shared" si="316"/>
        <v>05 květen</v>
      </c>
      <c r="C890" s="4" t="str">
        <f t="shared" si="300"/>
        <v>květen</v>
      </c>
      <c r="D890" s="10">
        <f t="shared" ca="1" si="301"/>
        <v>0</v>
      </c>
      <c r="E890" s="10" t="str">
        <f t="shared" si="302"/>
        <v>sobota</v>
      </c>
      <c r="F890" s="42" t="str">
        <f ca="1">IF(COUNTIF(List1!$U$4:$AF$16,$G890),"Svátek",TEXT($G890,"dddd"))</f>
        <v>sobota</v>
      </c>
      <c r="G890" s="19">
        <v>45073</v>
      </c>
      <c r="H890" s="49"/>
      <c r="I890" s="50"/>
      <c r="J890" s="49"/>
      <c r="K890" s="50"/>
      <c r="L890" s="21">
        <f t="shared" si="303"/>
        <v>0</v>
      </c>
      <c r="M890" s="22">
        <f t="shared" si="297"/>
        <v>0</v>
      </c>
      <c r="N890" s="98"/>
      <c r="O890" s="101" t="str">
        <f t="shared" ca="1" si="298"/>
        <v/>
      </c>
      <c r="P890" s="41" t="str">
        <f t="shared" si="296"/>
        <v xml:space="preserve"> </v>
      </c>
      <c r="Q890" s="41" t="str">
        <f>IF(MONTH(G891)-MONTH(G890)&lt;&gt;0,SUBTOTAL(109,$P$14:$P$3665)," ")</f>
        <v xml:space="preserve"> </v>
      </c>
      <c r="R890" s="108">
        <f t="shared" ca="1" si="304"/>
        <v>0</v>
      </c>
      <c r="S890" s="25">
        <f t="shared" ca="1" si="305"/>
        <v>0</v>
      </c>
      <c r="T890" s="108">
        <f t="shared" ca="1" si="306"/>
        <v>0</v>
      </c>
      <c r="U890" s="163">
        <f t="shared" ca="1" si="307"/>
        <v>0</v>
      </c>
      <c r="V890" s="25">
        <f t="shared" ca="1" si="308"/>
        <v>0</v>
      </c>
      <c r="W890" s="25">
        <f t="shared" ca="1" si="309"/>
        <v>0</v>
      </c>
      <c r="X890" s="108">
        <f t="shared" ca="1" si="310"/>
        <v>0</v>
      </c>
      <c r="Y890" s="108">
        <f t="shared" ca="1" si="311"/>
        <v>0</v>
      </c>
      <c r="Z890" s="108">
        <f t="shared" ca="1" si="312"/>
        <v>0</v>
      </c>
      <c r="AA890" s="108">
        <f t="shared" ca="1" si="313"/>
        <v>0</v>
      </c>
      <c r="AB890" s="108">
        <f t="shared" ca="1" si="314"/>
        <v>0</v>
      </c>
      <c r="AC890" s="25">
        <f t="shared" ca="1" si="315"/>
        <v>0</v>
      </c>
    </row>
    <row r="891" spans="1:29" ht="14.1" hidden="1" customHeight="1" thickBot="1" x14ac:dyDescent="0.25">
      <c r="A891" s="3">
        <f t="shared" si="299"/>
        <v>2023</v>
      </c>
      <c r="B891" s="3" t="str">
        <f t="shared" si="316"/>
        <v>05 květen</v>
      </c>
      <c r="C891" s="4" t="str">
        <f t="shared" si="300"/>
        <v>květen</v>
      </c>
      <c r="D891" s="10">
        <f t="shared" ca="1" si="301"/>
        <v>0</v>
      </c>
      <c r="E891" s="10" t="str">
        <f t="shared" si="302"/>
        <v>neděle</v>
      </c>
      <c r="F891" s="42" t="str">
        <f ca="1">IF(COUNTIF(List1!$U$4:$AF$16,$G891),"Svátek",TEXT($G891,"dddd"))</f>
        <v>neděle</v>
      </c>
      <c r="G891" s="19">
        <v>45074</v>
      </c>
      <c r="H891" s="49"/>
      <c r="I891" s="50"/>
      <c r="J891" s="49"/>
      <c r="K891" s="50"/>
      <c r="L891" s="21">
        <f t="shared" si="303"/>
        <v>0</v>
      </c>
      <c r="M891" s="22">
        <f t="shared" si="297"/>
        <v>0</v>
      </c>
      <c r="N891" s="98"/>
      <c r="O891" s="101" t="str">
        <f t="shared" ca="1" si="298"/>
        <v/>
      </c>
      <c r="P891" s="41">
        <f t="shared" si="296"/>
        <v>0</v>
      </c>
      <c r="Q891" s="41" t="str">
        <f>IF(MONTH(G892)-MONTH(G891)&lt;&gt;0,SUBTOTAL(109,$P$14:$P$3665)," ")</f>
        <v xml:space="preserve"> </v>
      </c>
      <c r="R891" s="108">
        <f t="shared" ca="1" si="304"/>
        <v>0</v>
      </c>
      <c r="S891" s="25">
        <f t="shared" ca="1" si="305"/>
        <v>0</v>
      </c>
      <c r="T891" s="108">
        <f t="shared" ca="1" si="306"/>
        <v>0</v>
      </c>
      <c r="U891" s="163">
        <f t="shared" ca="1" si="307"/>
        <v>0</v>
      </c>
      <c r="V891" s="25">
        <f t="shared" ca="1" si="308"/>
        <v>0</v>
      </c>
      <c r="W891" s="25">
        <f t="shared" ca="1" si="309"/>
        <v>0</v>
      </c>
      <c r="X891" s="108">
        <f t="shared" ca="1" si="310"/>
        <v>0</v>
      </c>
      <c r="Y891" s="108">
        <f t="shared" ca="1" si="311"/>
        <v>0</v>
      </c>
      <c r="Z891" s="108">
        <f t="shared" ca="1" si="312"/>
        <v>0</v>
      </c>
      <c r="AA891" s="108">
        <f t="shared" ca="1" si="313"/>
        <v>0</v>
      </c>
      <c r="AB891" s="108">
        <f t="shared" ca="1" si="314"/>
        <v>0</v>
      </c>
      <c r="AC891" s="25">
        <f t="shared" ca="1" si="315"/>
        <v>0</v>
      </c>
    </row>
    <row r="892" spans="1:29" ht="14.1" hidden="1" customHeight="1" thickBot="1" x14ac:dyDescent="0.25">
      <c r="A892" s="3">
        <f t="shared" si="299"/>
        <v>2023</v>
      </c>
      <c r="B892" s="3" t="str">
        <f t="shared" si="316"/>
        <v>05 květen</v>
      </c>
      <c r="C892" s="4" t="str">
        <f t="shared" si="300"/>
        <v>květen</v>
      </c>
      <c r="D892" s="10">
        <f t="shared" ca="1" si="301"/>
        <v>0</v>
      </c>
      <c r="E892" s="10" t="str">
        <f t="shared" si="302"/>
        <v>pondělí</v>
      </c>
      <c r="F892" s="42" t="str">
        <f ca="1">IF(COUNTIF(List1!$U$4:$AF$16,$G892),"Svátek",TEXT($G892,"dddd"))</f>
        <v>pondělí</v>
      </c>
      <c r="G892" s="19">
        <v>45075</v>
      </c>
      <c r="H892" s="49"/>
      <c r="I892" s="50"/>
      <c r="J892" s="49"/>
      <c r="K892" s="50"/>
      <c r="L892" s="21">
        <f t="shared" si="303"/>
        <v>0</v>
      </c>
      <c r="M892" s="22">
        <f t="shared" si="297"/>
        <v>0</v>
      </c>
      <c r="N892" s="98"/>
      <c r="O892" s="101" t="str">
        <f t="shared" ca="1" si="298"/>
        <v/>
      </c>
      <c r="P892" s="41" t="str">
        <f t="shared" si="296"/>
        <v xml:space="preserve"> </v>
      </c>
      <c r="Q892" s="41" t="str">
        <f>IF(MONTH(G893)-MONTH(G892)&lt;&gt;0,SUBTOTAL(109,$P$14:$P$3665)," ")</f>
        <v xml:space="preserve"> </v>
      </c>
      <c r="R892" s="108">
        <f t="shared" ca="1" si="304"/>
        <v>0</v>
      </c>
      <c r="S892" s="25">
        <f t="shared" ca="1" si="305"/>
        <v>0</v>
      </c>
      <c r="T892" s="108">
        <f t="shared" ca="1" si="306"/>
        <v>0</v>
      </c>
      <c r="U892" s="163">
        <f t="shared" ca="1" si="307"/>
        <v>0</v>
      </c>
      <c r="V892" s="25">
        <f t="shared" ca="1" si="308"/>
        <v>0</v>
      </c>
      <c r="W892" s="25">
        <f t="shared" ca="1" si="309"/>
        <v>0</v>
      </c>
      <c r="X892" s="108">
        <f t="shared" ca="1" si="310"/>
        <v>0</v>
      </c>
      <c r="Y892" s="108">
        <f t="shared" ca="1" si="311"/>
        <v>0</v>
      </c>
      <c r="Z892" s="108">
        <f t="shared" ca="1" si="312"/>
        <v>0</v>
      </c>
      <c r="AA892" s="108">
        <f t="shared" ca="1" si="313"/>
        <v>0</v>
      </c>
      <c r="AB892" s="108">
        <f t="shared" ca="1" si="314"/>
        <v>0</v>
      </c>
      <c r="AC892" s="25">
        <f t="shared" ca="1" si="315"/>
        <v>0</v>
      </c>
    </row>
    <row r="893" spans="1:29" ht="14.1" hidden="1" customHeight="1" thickBot="1" x14ac:dyDescent="0.25">
      <c r="A893" s="3">
        <f t="shared" si="299"/>
        <v>2023</v>
      </c>
      <c r="B893" s="3" t="str">
        <f t="shared" si="316"/>
        <v>05 květen</v>
      </c>
      <c r="C893" s="4" t="str">
        <f t="shared" si="300"/>
        <v>květen</v>
      </c>
      <c r="D893" s="10">
        <f t="shared" ca="1" si="301"/>
        <v>0</v>
      </c>
      <c r="E893" s="10" t="str">
        <f t="shared" si="302"/>
        <v>úterý</v>
      </c>
      <c r="F893" s="42" t="str">
        <f ca="1">IF(COUNTIF(List1!$U$4:$AF$16,$G893),"Svátek",TEXT($G893,"dddd"))</f>
        <v>úterý</v>
      </c>
      <c r="G893" s="19">
        <v>45076</v>
      </c>
      <c r="H893" s="49"/>
      <c r="I893" s="50"/>
      <c r="J893" s="49"/>
      <c r="K893" s="50"/>
      <c r="L893" s="21">
        <f t="shared" si="303"/>
        <v>0</v>
      </c>
      <c r="M893" s="22">
        <f t="shared" si="297"/>
        <v>0</v>
      </c>
      <c r="N893" s="98"/>
      <c r="O893" s="101" t="str">
        <f t="shared" ca="1" si="298"/>
        <v/>
      </c>
      <c r="P893" s="41" t="str">
        <f t="shared" si="296"/>
        <v xml:space="preserve"> </v>
      </c>
      <c r="Q893" s="41" t="str">
        <f>IF(MONTH(G894)-MONTH(G893)&lt;&gt;0,SUBTOTAL(109,$P$14:$P$3665)," ")</f>
        <v xml:space="preserve"> </v>
      </c>
      <c r="R893" s="108">
        <f t="shared" ca="1" si="304"/>
        <v>0</v>
      </c>
      <c r="S893" s="25">
        <f t="shared" ca="1" si="305"/>
        <v>0</v>
      </c>
      <c r="T893" s="108">
        <f t="shared" ca="1" si="306"/>
        <v>0</v>
      </c>
      <c r="U893" s="163">
        <f t="shared" ca="1" si="307"/>
        <v>0</v>
      </c>
      <c r="V893" s="25">
        <f t="shared" ca="1" si="308"/>
        <v>0</v>
      </c>
      <c r="W893" s="25">
        <f t="shared" ca="1" si="309"/>
        <v>0</v>
      </c>
      <c r="X893" s="108">
        <f t="shared" ca="1" si="310"/>
        <v>0</v>
      </c>
      <c r="Y893" s="108">
        <f t="shared" ca="1" si="311"/>
        <v>0</v>
      </c>
      <c r="Z893" s="108">
        <f t="shared" ca="1" si="312"/>
        <v>0</v>
      </c>
      <c r="AA893" s="108">
        <f t="shared" ca="1" si="313"/>
        <v>0</v>
      </c>
      <c r="AB893" s="108">
        <f t="shared" ca="1" si="314"/>
        <v>0</v>
      </c>
      <c r="AC893" s="25">
        <f t="shared" ca="1" si="315"/>
        <v>0</v>
      </c>
    </row>
    <row r="894" spans="1:29" ht="14.1" hidden="1" customHeight="1" thickBot="1" x14ac:dyDescent="0.25">
      <c r="A894" s="3">
        <f t="shared" si="299"/>
        <v>2023</v>
      </c>
      <c r="B894" s="3" t="str">
        <f t="shared" si="316"/>
        <v>05 květen</v>
      </c>
      <c r="C894" s="4" t="str">
        <f t="shared" si="300"/>
        <v>květen</v>
      </c>
      <c r="D894" s="10">
        <f t="shared" ca="1" si="301"/>
        <v>0</v>
      </c>
      <c r="E894" s="10" t="str">
        <f t="shared" si="302"/>
        <v>středa</v>
      </c>
      <c r="F894" s="42" t="str">
        <f ca="1">IF(COUNTIF(List1!$U$4:$AF$16,$G894),"Svátek",TEXT($G894,"dddd"))</f>
        <v>středa</v>
      </c>
      <c r="G894" s="19">
        <v>45077</v>
      </c>
      <c r="H894" s="49"/>
      <c r="I894" s="50"/>
      <c r="J894" s="49"/>
      <c r="K894" s="50"/>
      <c r="L894" s="21">
        <f t="shared" si="303"/>
        <v>0</v>
      </c>
      <c r="M894" s="22">
        <f t="shared" si="297"/>
        <v>0</v>
      </c>
      <c r="N894" s="98"/>
      <c r="O894" s="101" t="str">
        <f t="shared" ca="1" si="298"/>
        <v/>
      </c>
      <c r="P894" s="41">
        <f t="shared" si="296"/>
        <v>0</v>
      </c>
      <c r="Q894" s="41">
        <f>IF(MONTH(G895)-MONTH(G894)&lt;&gt;0,SUBTOTAL(109,$P$14:$P$3665)," ")</f>
        <v>0</v>
      </c>
      <c r="R894" s="108">
        <f t="shared" ca="1" si="304"/>
        <v>0</v>
      </c>
      <c r="S894" s="25">
        <f t="shared" ca="1" si="305"/>
        <v>0</v>
      </c>
      <c r="T894" s="108">
        <f t="shared" ca="1" si="306"/>
        <v>0</v>
      </c>
      <c r="U894" s="163">
        <f t="shared" ca="1" si="307"/>
        <v>0</v>
      </c>
      <c r="V894" s="25">
        <f t="shared" ca="1" si="308"/>
        <v>0</v>
      </c>
      <c r="W894" s="25">
        <f t="shared" ca="1" si="309"/>
        <v>0</v>
      </c>
      <c r="X894" s="108">
        <f t="shared" ca="1" si="310"/>
        <v>0</v>
      </c>
      <c r="Y894" s="108">
        <f t="shared" ca="1" si="311"/>
        <v>0</v>
      </c>
      <c r="Z894" s="108">
        <f t="shared" ca="1" si="312"/>
        <v>0</v>
      </c>
      <c r="AA894" s="108">
        <f t="shared" ca="1" si="313"/>
        <v>0</v>
      </c>
      <c r="AB894" s="108">
        <f t="shared" ca="1" si="314"/>
        <v>0</v>
      </c>
      <c r="AC894" s="25">
        <f t="shared" ca="1" si="315"/>
        <v>0</v>
      </c>
    </row>
    <row r="895" spans="1:29" ht="14.1" hidden="1" customHeight="1" thickBot="1" x14ac:dyDescent="0.25">
      <c r="A895" s="3">
        <f t="shared" si="299"/>
        <v>2023</v>
      </c>
      <c r="B895" s="3" t="str">
        <f t="shared" si="316"/>
        <v>06 červen</v>
      </c>
      <c r="C895" s="4" t="str">
        <f t="shared" si="300"/>
        <v>červen</v>
      </c>
      <c r="D895" s="10">
        <f t="shared" ca="1" si="301"/>
        <v>0</v>
      </c>
      <c r="E895" s="10" t="str">
        <f t="shared" si="302"/>
        <v>čtvrtek</v>
      </c>
      <c r="F895" s="42" t="str">
        <f ca="1">IF(COUNTIF(List1!$U$4:$AF$16,$G895),"Svátek",TEXT($G895,"dddd"))</f>
        <v>čtvrtek</v>
      </c>
      <c r="G895" s="19">
        <v>45078</v>
      </c>
      <c r="H895" s="49"/>
      <c r="I895" s="50"/>
      <c r="J895" s="49"/>
      <c r="K895" s="50"/>
      <c r="L895" s="21">
        <f t="shared" si="303"/>
        <v>0</v>
      </c>
      <c r="M895" s="22">
        <f t="shared" si="297"/>
        <v>0</v>
      </c>
      <c r="N895" s="98"/>
      <c r="O895" s="101" t="str">
        <f t="shared" ca="1" si="298"/>
        <v/>
      </c>
      <c r="P895" s="41" t="str">
        <f t="shared" si="296"/>
        <v xml:space="preserve"> </v>
      </c>
      <c r="Q895" s="41" t="str">
        <f>IF(MONTH(G896)-MONTH(G895)&lt;&gt;0,SUBTOTAL(109,$P$14:$P$3665)," ")</f>
        <v xml:space="preserve"> </v>
      </c>
      <c r="R895" s="108">
        <f t="shared" ca="1" si="304"/>
        <v>0</v>
      </c>
      <c r="S895" s="25">
        <f t="shared" ca="1" si="305"/>
        <v>0</v>
      </c>
      <c r="T895" s="108">
        <f t="shared" ca="1" si="306"/>
        <v>0</v>
      </c>
      <c r="U895" s="163">
        <f t="shared" ca="1" si="307"/>
        <v>0</v>
      </c>
      <c r="V895" s="25">
        <f t="shared" ca="1" si="308"/>
        <v>0</v>
      </c>
      <c r="W895" s="25">
        <f t="shared" ca="1" si="309"/>
        <v>0</v>
      </c>
      <c r="X895" s="108">
        <f t="shared" ca="1" si="310"/>
        <v>0</v>
      </c>
      <c r="Y895" s="108">
        <f t="shared" ca="1" si="311"/>
        <v>0</v>
      </c>
      <c r="Z895" s="108">
        <f t="shared" ca="1" si="312"/>
        <v>0</v>
      </c>
      <c r="AA895" s="108">
        <f t="shared" ca="1" si="313"/>
        <v>0</v>
      </c>
      <c r="AB895" s="108">
        <f t="shared" ca="1" si="314"/>
        <v>0</v>
      </c>
      <c r="AC895" s="25">
        <f t="shared" ca="1" si="315"/>
        <v>0</v>
      </c>
    </row>
    <row r="896" spans="1:29" ht="14.1" hidden="1" customHeight="1" thickBot="1" x14ac:dyDescent="0.25">
      <c r="A896" s="3">
        <f t="shared" si="299"/>
        <v>2023</v>
      </c>
      <c r="B896" s="3" t="str">
        <f t="shared" si="316"/>
        <v>06 červen</v>
      </c>
      <c r="C896" s="4" t="str">
        <f t="shared" si="300"/>
        <v>červen</v>
      </c>
      <c r="D896" s="10">
        <f t="shared" ca="1" si="301"/>
        <v>0</v>
      </c>
      <c r="E896" s="10" t="str">
        <f t="shared" si="302"/>
        <v>pátek</v>
      </c>
      <c r="F896" s="42" t="str">
        <f ca="1">IF(COUNTIF(List1!$U$4:$AF$16,$G896),"Svátek",TEXT($G896,"dddd"))</f>
        <v>pátek</v>
      </c>
      <c r="G896" s="19">
        <v>45079</v>
      </c>
      <c r="H896" s="49"/>
      <c r="I896" s="50"/>
      <c r="J896" s="49"/>
      <c r="K896" s="50"/>
      <c r="L896" s="21">
        <f t="shared" si="303"/>
        <v>0</v>
      </c>
      <c r="M896" s="22">
        <f t="shared" si="297"/>
        <v>0</v>
      </c>
      <c r="N896" s="98"/>
      <c r="O896" s="101" t="str">
        <f t="shared" ca="1" si="298"/>
        <v/>
      </c>
      <c r="P896" s="41" t="str">
        <f t="shared" si="296"/>
        <v xml:space="preserve"> </v>
      </c>
      <c r="Q896" s="41" t="str">
        <f>IF(MONTH(G897)-MONTH(G896)&lt;&gt;0,SUBTOTAL(109,$P$14:$P$3665)," ")</f>
        <v xml:space="preserve"> </v>
      </c>
      <c r="R896" s="108">
        <f t="shared" ca="1" si="304"/>
        <v>0</v>
      </c>
      <c r="S896" s="25">
        <f t="shared" ca="1" si="305"/>
        <v>0</v>
      </c>
      <c r="T896" s="108">
        <f t="shared" ca="1" si="306"/>
        <v>0</v>
      </c>
      <c r="U896" s="163">
        <f t="shared" ca="1" si="307"/>
        <v>0</v>
      </c>
      <c r="V896" s="25">
        <f t="shared" ca="1" si="308"/>
        <v>0</v>
      </c>
      <c r="W896" s="25">
        <f t="shared" ca="1" si="309"/>
        <v>0</v>
      </c>
      <c r="X896" s="108">
        <f t="shared" ca="1" si="310"/>
        <v>0</v>
      </c>
      <c r="Y896" s="108">
        <f t="shared" ca="1" si="311"/>
        <v>0</v>
      </c>
      <c r="Z896" s="108">
        <f t="shared" ca="1" si="312"/>
        <v>0</v>
      </c>
      <c r="AA896" s="108">
        <f t="shared" ca="1" si="313"/>
        <v>0</v>
      </c>
      <c r="AB896" s="108">
        <f t="shared" ca="1" si="314"/>
        <v>0</v>
      </c>
      <c r="AC896" s="25">
        <f t="shared" ca="1" si="315"/>
        <v>0</v>
      </c>
    </row>
    <row r="897" spans="1:29" ht="14.1" hidden="1" customHeight="1" thickBot="1" x14ac:dyDescent="0.25">
      <c r="A897" s="3">
        <f t="shared" si="299"/>
        <v>2023</v>
      </c>
      <c r="B897" s="3" t="str">
        <f t="shared" si="316"/>
        <v>06 červen</v>
      </c>
      <c r="C897" s="4" t="str">
        <f t="shared" si="300"/>
        <v>červen</v>
      </c>
      <c r="D897" s="10">
        <f t="shared" ca="1" si="301"/>
        <v>0</v>
      </c>
      <c r="E897" s="10" t="str">
        <f t="shared" si="302"/>
        <v>sobota</v>
      </c>
      <c r="F897" s="42" t="str">
        <f ca="1">IF(COUNTIF(List1!$U$4:$AF$16,$G897),"Svátek",TEXT($G897,"dddd"))</f>
        <v>sobota</v>
      </c>
      <c r="G897" s="19">
        <v>45080</v>
      </c>
      <c r="H897" s="49"/>
      <c r="I897" s="50"/>
      <c r="J897" s="49"/>
      <c r="K897" s="50"/>
      <c r="L897" s="21">
        <f t="shared" si="303"/>
        <v>0</v>
      </c>
      <c r="M897" s="22">
        <f t="shared" si="297"/>
        <v>0</v>
      </c>
      <c r="N897" s="98"/>
      <c r="O897" s="101" t="str">
        <f t="shared" ca="1" si="298"/>
        <v/>
      </c>
      <c r="P897" s="41" t="str">
        <f t="shared" si="296"/>
        <v xml:space="preserve"> </v>
      </c>
      <c r="Q897" s="41" t="str">
        <f>IF(MONTH(G898)-MONTH(G897)&lt;&gt;0,SUBTOTAL(109,$P$14:$P$3665)," ")</f>
        <v xml:space="preserve"> </v>
      </c>
      <c r="R897" s="108">
        <f t="shared" ca="1" si="304"/>
        <v>0</v>
      </c>
      <c r="S897" s="25">
        <f t="shared" ca="1" si="305"/>
        <v>0</v>
      </c>
      <c r="T897" s="108">
        <f t="shared" ca="1" si="306"/>
        <v>0</v>
      </c>
      <c r="U897" s="163">
        <f t="shared" ca="1" si="307"/>
        <v>0</v>
      </c>
      <c r="V897" s="25">
        <f t="shared" ca="1" si="308"/>
        <v>0</v>
      </c>
      <c r="W897" s="25">
        <f t="shared" ca="1" si="309"/>
        <v>0</v>
      </c>
      <c r="X897" s="108">
        <f t="shared" ca="1" si="310"/>
        <v>0</v>
      </c>
      <c r="Y897" s="108">
        <f t="shared" ca="1" si="311"/>
        <v>0</v>
      </c>
      <c r="Z897" s="108">
        <f t="shared" ca="1" si="312"/>
        <v>0</v>
      </c>
      <c r="AA897" s="108">
        <f t="shared" ca="1" si="313"/>
        <v>0</v>
      </c>
      <c r="AB897" s="108">
        <f t="shared" ca="1" si="314"/>
        <v>0</v>
      </c>
      <c r="AC897" s="25">
        <f t="shared" ca="1" si="315"/>
        <v>0</v>
      </c>
    </row>
    <row r="898" spans="1:29" ht="14.1" hidden="1" customHeight="1" thickBot="1" x14ac:dyDescent="0.25">
      <c r="A898" s="3">
        <f t="shared" si="299"/>
        <v>2023</v>
      </c>
      <c r="B898" s="3" t="str">
        <f t="shared" si="316"/>
        <v>06 červen</v>
      </c>
      <c r="C898" s="4" t="str">
        <f t="shared" si="300"/>
        <v>červen</v>
      </c>
      <c r="D898" s="10">
        <f t="shared" ca="1" si="301"/>
        <v>0</v>
      </c>
      <c r="E898" s="10" t="str">
        <f t="shared" si="302"/>
        <v>neděle</v>
      </c>
      <c r="F898" s="42" t="str">
        <f ca="1">IF(COUNTIF(List1!$U$4:$AF$16,$G898),"Svátek",TEXT($G898,"dddd"))</f>
        <v>neděle</v>
      </c>
      <c r="G898" s="19">
        <v>45081</v>
      </c>
      <c r="H898" s="49"/>
      <c r="I898" s="50"/>
      <c r="J898" s="49"/>
      <c r="K898" s="50"/>
      <c r="L898" s="21">
        <f t="shared" si="303"/>
        <v>0</v>
      </c>
      <c r="M898" s="22">
        <f t="shared" si="297"/>
        <v>0</v>
      </c>
      <c r="N898" s="98"/>
      <c r="O898" s="101" t="str">
        <f t="shared" ca="1" si="298"/>
        <v/>
      </c>
      <c r="P898" s="41">
        <f t="shared" si="296"/>
        <v>0</v>
      </c>
      <c r="Q898" s="41" t="str">
        <f>IF(MONTH(G899)-MONTH(G898)&lt;&gt;0,SUBTOTAL(109,$P$14:$P$3665)," ")</f>
        <v xml:space="preserve"> </v>
      </c>
      <c r="R898" s="108">
        <f t="shared" ca="1" si="304"/>
        <v>0</v>
      </c>
      <c r="S898" s="25">
        <f t="shared" ca="1" si="305"/>
        <v>0</v>
      </c>
      <c r="T898" s="108">
        <f t="shared" ca="1" si="306"/>
        <v>0</v>
      </c>
      <c r="U898" s="163">
        <f t="shared" ca="1" si="307"/>
        <v>0</v>
      </c>
      <c r="V898" s="25">
        <f t="shared" ca="1" si="308"/>
        <v>0</v>
      </c>
      <c r="W898" s="25">
        <f t="shared" ca="1" si="309"/>
        <v>0</v>
      </c>
      <c r="X898" s="108">
        <f t="shared" ca="1" si="310"/>
        <v>0</v>
      </c>
      <c r="Y898" s="108">
        <f t="shared" ca="1" si="311"/>
        <v>0</v>
      </c>
      <c r="Z898" s="108">
        <f t="shared" ca="1" si="312"/>
        <v>0</v>
      </c>
      <c r="AA898" s="108">
        <f t="shared" ca="1" si="313"/>
        <v>0</v>
      </c>
      <c r="AB898" s="108">
        <f t="shared" ca="1" si="314"/>
        <v>0</v>
      </c>
      <c r="AC898" s="25">
        <f t="shared" ca="1" si="315"/>
        <v>0</v>
      </c>
    </row>
    <row r="899" spans="1:29" ht="14.1" hidden="1" customHeight="1" thickBot="1" x14ac:dyDescent="0.25">
      <c r="A899" s="3">
        <f t="shared" si="299"/>
        <v>2023</v>
      </c>
      <c r="B899" s="3" t="str">
        <f t="shared" si="316"/>
        <v>06 červen</v>
      </c>
      <c r="C899" s="4" t="str">
        <f t="shared" si="300"/>
        <v>červen</v>
      </c>
      <c r="D899" s="10">
        <f t="shared" ca="1" si="301"/>
        <v>0</v>
      </c>
      <c r="E899" s="10" t="str">
        <f t="shared" si="302"/>
        <v>pondělí</v>
      </c>
      <c r="F899" s="42" t="str">
        <f ca="1">IF(COUNTIF(List1!$U$4:$AF$16,$G899),"Svátek",TEXT($G899,"dddd"))</f>
        <v>pondělí</v>
      </c>
      <c r="G899" s="19">
        <v>45082</v>
      </c>
      <c r="H899" s="49"/>
      <c r="I899" s="50"/>
      <c r="J899" s="49"/>
      <c r="K899" s="50"/>
      <c r="L899" s="21">
        <f t="shared" si="303"/>
        <v>0</v>
      </c>
      <c r="M899" s="22">
        <f t="shared" si="297"/>
        <v>0</v>
      </c>
      <c r="N899" s="98"/>
      <c r="O899" s="101" t="str">
        <f t="shared" ca="1" si="298"/>
        <v/>
      </c>
      <c r="P899" s="41" t="str">
        <f t="shared" si="296"/>
        <v xml:space="preserve"> </v>
      </c>
      <c r="Q899" s="41" t="str">
        <f>IF(MONTH(G900)-MONTH(G899)&lt;&gt;0,SUBTOTAL(109,$P$14:$P$3665)," ")</f>
        <v xml:space="preserve"> </v>
      </c>
      <c r="R899" s="108">
        <f t="shared" ca="1" si="304"/>
        <v>0</v>
      </c>
      <c r="S899" s="25">
        <f t="shared" ca="1" si="305"/>
        <v>0</v>
      </c>
      <c r="T899" s="108">
        <f t="shared" ca="1" si="306"/>
        <v>0</v>
      </c>
      <c r="U899" s="163">
        <f t="shared" ca="1" si="307"/>
        <v>0</v>
      </c>
      <c r="V899" s="25">
        <f t="shared" ca="1" si="308"/>
        <v>0</v>
      </c>
      <c r="W899" s="25">
        <f t="shared" ca="1" si="309"/>
        <v>0</v>
      </c>
      <c r="X899" s="108">
        <f t="shared" ca="1" si="310"/>
        <v>0</v>
      </c>
      <c r="Y899" s="108">
        <f t="shared" ca="1" si="311"/>
        <v>0</v>
      </c>
      <c r="Z899" s="108">
        <f t="shared" ca="1" si="312"/>
        <v>0</v>
      </c>
      <c r="AA899" s="108">
        <f t="shared" ca="1" si="313"/>
        <v>0</v>
      </c>
      <c r="AB899" s="108">
        <f t="shared" ca="1" si="314"/>
        <v>0</v>
      </c>
      <c r="AC899" s="25">
        <f t="shared" ca="1" si="315"/>
        <v>0</v>
      </c>
    </row>
    <row r="900" spans="1:29" ht="14.1" hidden="1" customHeight="1" thickBot="1" x14ac:dyDescent="0.25">
      <c r="A900" s="3">
        <f t="shared" si="299"/>
        <v>2023</v>
      </c>
      <c r="B900" s="3" t="str">
        <f t="shared" si="316"/>
        <v>06 červen</v>
      </c>
      <c r="C900" s="4" t="str">
        <f t="shared" si="300"/>
        <v>červen</v>
      </c>
      <c r="D900" s="10">
        <f t="shared" ca="1" si="301"/>
        <v>0</v>
      </c>
      <c r="E900" s="10" t="str">
        <f t="shared" si="302"/>
        <v>úterý</v>
      </c>
      <c r="F900" s="42" t="str">
        <f ca="1">IF(COUNTIF(List1!$U$4:$AF$16,$G900),"Svátek",TEXT($G900,"dddd"))</f>
        <v>úterý</v>
      </c>
      <c r="G900" s="19">
        <v>45083</v>
      </c>
      <c r="H900" s="49"/>
      <c r="I900" s="50"/>
      <c r="J900" s="49"/>
      <c r="K900" s="50"/>
      <c r="L900" s="21">
        <f t="shared" si="303"/>
        <v>0</v>
      </c>
      <c r="M900" s="22">
        <f t="shared" si="297"/>
        <v>0</v>
      </c>
      <c r="N900" s="98"/>
      <c r="O900" s="101" t="str">
        <f t="shared" ca="1" si="298"/>
        <v/>
      </c>
      <c r="P900" s="41" t="str">
        <f t="shared" si="296"/>
        <v xml:space="preserve"> </v>
      </c>
      <c r="Q900" s="41" t="str">
        <f>IF(MONTH(G901)-MONTH(G900)&lt;&gt;0,SUBTOTAL(109,$P$14:$P$3665)," ")</f>
        <v xml:space="preserve"> </v>
      </c>
      <c r="R900" s="108">
        <f t="shared" ca="1" si="304"/>
        <v>0</v>
      </c>
      <c r="S900" s="25">
        <f t="shared" ca="1" si="305"/>
        <v>0</v>
      </c>
      <c r="T900" s="108">
        <f t="shared" ca="1" si="306"/>
        <v>0</v>
      </c>
      <c r="U900" s="163">
        <f t="shared" ca="1" si="307"/>
        <v>0</v>
      </c>
      <c r="V900" s="25">
        <f t="shared" ca="1" si="308"/>
        <v>0</v>
      </c>
      <c r="W900" s="25">
        <f t="shared" ca="1" si="309"/>
        <v>0</v>
      </c>
      <c r="X900" s="108">
        <f t="shared" ca="1" si="310"/>
        <v>0</v>
      </c>
      <c r="Y900" s="108">
        <f t="shared" ca="1" si="311"/>
        <v>0</v>
      </c>
      <c r="Z900" s="108">
        <f t="shared" ca="1" si="312"/>
        <v>0</v>
      </c>
      <c r="AA900" s="108">
        <f t="shared" ca="1" si="313"/>
        <v>0</v>
      </c>
      <c r="AB900" s="108">
        <f t="shared" ca="1" si="314"/>
        <v>0</v>
      </c>
      <c r="AC900" s="25">
        <f t="shared" ca="1" si="315"/>
        <v>0</v>
      </c>
    </row>
    <row r="901" spans="1:29" ht="14.1" hidden="1" customHeight="1" thickBot="1" x14ac:dyDescent="0.25">
      <c r="A901" s="3">
        <f t="shared" si="299"/>
        <v>2023</v>
      </c>
      <c r="B901" s="3" t="str">
        <f t="shared" si="316"/>
        <v>06 červen</v>
      </c>
      <c r="C901" s="4" t="str">
        <f t="shared" si="300"/>
        <v>červen</v>
      </c>
      <c r="D901" s="10">
        <f t="shared" ca="1" si="301"/>
        <v>0</v>
      </c>
      <c r="E901" s="10" t="str">
        <f t="shared" si="302"/>
        <v>středa</v>
      </c>
      <c r="F901" s="42" t="str">
        <f ca="1">IF(COUNTIF(List1!$U$4:$AF$16,$G901),"Svátek",TEXT($G901,"dddd"))</f>
        <v>středa</v>
      </c>
      <c r="G901" s="19">
        <v>45084</v>
      </c>
      <c r="H901" s="49"/>
      <c r="I901" s="50"/>
      <c r="J901" s="49"/>
      <c r="K901" s="50"/>
      <c r="L901" s="21">
        <f t="shared" si="303"/>
        <v>0</v>
      </c>
      <c r="M901" s="22">
        <f t="shared" si="297"/>
        <v>0</v>
      </c>
      <c r="N901" s="98"/>
      <c r="O901" s="101" t="str">
        <f t="shared" ca="1" si="298"/>
        <v/>
      </c>
      <c r="P901" s="41" t="str">
        <f t="shared" si="296"/>
        <v xml:space="preserve"> </v>
      </c>
      <c r="Q901" s="41" t="str">
        <f>IF(MONTH(G902)-MONTH(G901)&lt;&gt;0,SUBTOTAL(109,$P$14:$P$3665)," ")</f>
        <v xml:space="preserve"> </v>
      </c>
      <c r="R901" s="108">
        <f t="shared" ca="1" si="304"/>
        <v>0</v>
      </c>
      <c r="S901" s="25">
        <f t="shared" ca="1" si="305"/>
        <v>0</v>
      </c>
      <c r="T901" s="108">
        <f t="shared" ca="1" si="306"/>
        <v>0</v>
      </c>
      <c r="U901" s="163">
        <f t="shared" ca="1" si="307"/>
        <v>0</v>
      </c>
      <c r="V901" s="25">
        <f t="shared" ca="1" si="308"/>
        <v>0</v>
      </c>
      <c r="W901" s="25">
        <f t="shared" ca="1" si="309"/>
        <v>0</v>
      </c>
      <c r="X901" s="108">
        <f t="shared" ca="1" si="310"/>
        <v>0</v>
      </c>
      <c r="Y901" s="108">
        <f t="shared" ca="1" si="311"/>
        <v>0</v>
      </c>
      <c r="Z901" s="108">
        <f t="shared" ca="1" si="312"/>
        <v>0</v>
      </c>
      <c r="AA901" s="108">
        <f t="shared" ca="1" si="313"/>
        <v>0</v>
      </c>
      <c r="AB901" s="108">
        <f t="shared" ca="1" si="314"/>
        <v>0</v>
      </c>
      <c r="AC901" s="25">
        <f t="shared" ca="1" si="315"/>
        <v>0</v>
      </c>
    </row>
    <row r="902" spans="1:29" ht="14.1" hidden="1" customHeight="1" thickBot="1" x14ac:dyDescent="0.25">
      <c r="A902" s="3">
        <f t="shared" si="299"/>
        <v>2023</v>
      </c>
      <c r="B902" s="3" t="str">
        <f t="shared" si="316"/>
        <v>06 červen</v>
      </c>
      <c r="C902" s="4" t="str">
        <f t="shared" si="300"/>
        <v>červen</v>
      </c>
      <c r="D902" s="10">
        <f t="shared" ca="1" si="301"/>
        <v>0</v>
      </c>
      <c r="E902" s="10" t="str">
        <f t="shared" si="302"/>
        <v>čtvrtek</v>
      </c>
      <c r="F902" s="42" t="str">
        <f ca="1">IF(COUNTIF(List1!$U$4:$AF$16,$G902),"Svátek",TEXT($G902,"dddd"))</f>
        <v>čtvrtek</v>
      </c>
      <c r="G902" s="19">
        <v>45085</v>
      </c>
      <c r="H902" s="49"/>
      <c r="I902" s="50"/>
      <c r="J902" s="49"/>
      <c r="K902" s="50"/>
      <c r="L902" s="21">
        <f t="shared" si="303"/>
        <v>0</v>
      </c>
      <c r="M902" s="22">
        <f t="shared" si="297"/>
        <v>0</v>
      </c>
      <c r="N902" s="98"/>
      <c r="O902" s="101" t="str">
        <f t="shared" ca="1" si="298"/>
        <v/>
      </c>
      <c r="P902" s="41" t="str">
        <f t="shared" si="296"/>
        <v xml:space="preserve"> </v>
      </c>
      <c r="Q902" s="41" t="str">
        <f>IF(MONTH(G903)-MONTH(G902)&lt;&gt;0,SUBTOTAL(109,$P$14:$P$3665)," ")</f>
        <v xml:space="preserve"> </v>
      </c>
      <c r="R902" s="108">
        <f t="shared" ca="1" si="304"/>
        <v>0</v>
      </c>
      <c r="S902" s="25">
        <f t="shared" ca="1" si="305"/>
        <v>0</v>
      </c>
      <c r="T902" s="108">
        <f t="shared" ca="1" si="306"/>
        <v>0</v>
      </c>
      <c r="U902" s="163">
        <f t="shared" ca="1" si="307"/>
        <v>0</v>
      </c>
      <c r="V902" s="25">
        <f t="shared" ca="1" si="308"/>
        <v>0</v>
      </c>
      <c r="W902" s="25">
        <f t="shared" ca="1" si="309"/>
        <v>0</v>
      </c>
      <c r="X902" s="108">
        <f t="shared" ca="1" si="310"/>
        <v>0</v>
      </c>
      <c r="Y902" s="108">
        <f t="shared" ca="1" si="311"/>
        <v>0</v>
      </c>
      <c r="Z902" s="108">
        <f t="shared" ca="1" si="312"/>
        <v>0</v>
      </c>
      <c r="AA902" s="108">
        <f t="shared" ca="1" si="313"/>
        <v>0</v>
      </c>
      <c r="AB902" s="108">
        <f t="shared" ca="1" si="314"/>
        <v>0</v>
      </c>
      <c r="AC902" s="25">
        <f t="shared" ca="1" si="315"/>
        <v>0</v>
      </c>
    </row>
    <row r="903" spans="1:29" ht="14.1" hidden="1" customHeight="1" thickBot="1" x14ac:dyDescent="0.25">
      <c r="A903" s="3">
        <f t="shared" si="299"/>
        <v>2023</v>
      </c>
      <c r="B903" s="3" t="str">
        <f t="shared" si="316"/>
        <v>06 červen</v>
      </c>
      <c r="C903" s="4" t="str">
        <f t="shared" si="300"/>
        <v>červen</v>
      </c>
      <c r="D903" s="10">
        <f t="shared" ca="1" si="301"/>
        <v>0</v>
      </c>
      <c r="E903" s="10" t="str">
        <f t="shared" si="302"/>
        <v>pátek</v>
      </c>
      <c r="F903" s="42" t="str">
        <f ca="1">IF(COUNTIF(List1!$U$4:$AF$16,$G903),"Svátek",TEXT($G903,"dddd"))</f>
        <v>pátek</v>
      </c>
      <c r="G903" s="19">
        <v>45086</v>
      </c>
      <c r="H903" s="49"/>
      <c r="I903" s="50"/>
      <c r="J903" s="49"/>
      <c r="K903" s="50"/>
      <c r="L903" s="21">
        <f t="shared" si="303"/>
        <v>0</v>
      </c>
      <c r="M903" s="22">
        <f t="shared" si="297"/>
        <v>0</v>
      </c>
      <c r="N903" s="98"/>
      <c r="O903" s="101" t="str">
        <f t="shared" ca="1" si="298"/>
        <v/>
      </c>
      <c r="P903" s="41" t="str">
        <f t="shared" si="296"/>
        <v xml:space="preserve"> </v>
      </c>
      <c r="Q903" s="41" t="str">
        <f>IF(MONTH(G904)-MONTH(G903)&lt;&gt;0,SUBTOTAL(109,$P$14:$P$3665)," ")</f>
        <v xml:space="preserve"> </v>
      </c>
      <c r="R903" s="108">
        <f t="shared" ca="1" si="304"/>
        <v>0</v>
      </c>
      <c r="S903" s="25">
        <f t="shared" ca="1" si="305"/>
        <v>0</v>
      </c>
      <c r="T903" s="108">
        <f t="shared" ca="1" si="306"/>
        <v>0</v>
      </c>
      <c r="U903" s="163">
        <f t="shared" ca="1" si="307"/>
        <v>0</v>
      </c>
      <c r="V903" s="25">
        <f t="shared" ca="1" si="308"/>
        <v>0</v>
      </c>
      <c r="W903" s="25">
        <f t="shared" ca="1" si="309"/>
        <v>0</v>
      </c>
      <c r="X903" s="108">
        <f t="shared" ca="1" si="310"/>
        <v>0</v>
      </c>
      <c r="Y903" s="108">
        <f t="shared" ca="1" si="311"/>
        <v>0</v>
      </c>
      <c r="Z903" s="108">
        <f t="shared" ca="1" si="312"/>
        <v>0</v>
      </c>
      <c r="AA903" s="108">
        <f t="shared" ca="1" si="313"/>
        <v>0</v>
      </c>
      <c r="AB903" s="108">
        <f t="shared" ca="1" si="314"/>
        <v>0</v>
      </c>
      <c r="AC903" s="25">
        <f t="shared" ca="1" si="315"/>
        <v>0</v>
      </c>
    </row>
    <row r="904" spans="1:29" ht="14.1" hidden="1" customHeight="1" thickBot="1" x14ac:dyDescent="0.25">
      <c r="A904" s="3">
        <f t="shared" si="299"/>
        <v>2023</v>
      </c>
      <c r="B904" s="3" t="str">
        <f t="shared" si="316"/>
        <v>06 červen</v>
      </c>
      <c r="C904" s="4" t="str">
        <f t="shared" si="300"/>
        <v>červen</v>
      </c>
      <c r="D904" s="10">
        <f t="shared" ca="1" si="301"/>
        <v>0</v>
      </c>
      <c r="E904" s="10" t="str">
        <f t="shared" si="302"/>
        <v>sobota</v>
      </c>
      <c r="F904" s="42" t="str">
        <f ca="1">IF(COUNTIF(List1!$U$4:$AF$16,$G904),"Svátek",TEXT($G904,"dddd"))</f>
        <v>sobota</v>
      </c>
      <c r="G904" s="19">
        <v>45087</v>
      </c>
      <c r="H904" s="49"/>
      <c r="I904" s="50"/>
      <c r="J904" s="49"/>
      <c r="K904" s="50"/>
      <c r="L904" s="21">
        <f t="shared" si="303"/>
        <v>0</v>
      </c>
      <c r="M904" s="22">
        <f t="shared" si="297"/>
        <v>0</v>
      </c>
      <c r="N904" s="98"/>
      <c r="O904" s="101" t="str">
        <f t="shared" ca="1" si="298"/>
        <v/>
      </c>
      <c r="P904" s="41" t="str">
        <f t="shared" si="296"/>
        <v xml:space="preserve"> </v>
      </c>
      <c r="Q904" s="41" t="str">
        <f>IF(MONTH(G905)-MONTH(G904)&lt;&gt;0,SUBTOTAL(109,$P$14:$P$3665)," ")</f>
        <v xml:space="preserve"> </v>
      </c>
      <c r="R904" s="108">
        <f t="shared" ca="1" si="304"/>
        <v>0</v>
      </c>
      <c r="S904" s="25">
        <f t="shared" ca="1" si="305"/>
        <v>0</v>
      </c>
      <c r="T904" s="108">
        <f t="shared" ca="1" si="306"/>
        <v>0</v>
      </c>
      <c r="U904" s="163">
        <f t="shared" ca="1" si="307"/>
        <v>0</v>
      </c>
      <c r="V904" s="25">
        <f t="shared" ca="1" si="308"/>
        <v>0</v>
      </c>
      <c r="W904" s="25">
        <f t="shared" ca="1" si="309"/>
        <v>0</v>
      </c>
      <c r="X904" s="108">
        <f t="shared" ca="1" si="310"/>
        <v>0</v>
      </c>
      <c r="Y904" s="108">
        <f t="shared" ca="1" si="311"/>
        <v>0</v>
      </c>
      <c r="Z904" s="108">
        <f t="shared" ca="1" si="312"/>
        <v>0</v>
      </c>
      <c r="AA904" s="108">
        <f t="shared" ca="1" si="313"/>
        <v>0</v>
      </c>
      <c r="AB904" s="108">
        <f t="shared" ca="1" si="314"/>
        <v>0</v>
      </c>
      <c r="AC904" s="25">
        <f t="shared" ca="1" si="315"/>
        <v>0</v>
      </c>
    </row>
    <row r="905" spans="1:29" ht="14.1" hidden="1" customHeight="1" thickBot="1" x14ac:dyDescent="0.25">
      <c r="A905" s="3">
        <f t="shared" si="299"/>
        <v>2023</v>
      </c>
      <c r="B905" s="3" t="str">
        <f t="shared" si="316"/>
        <v>06 červen</v>
      </c>
      <c r="C905" s="4" t="str">
        <f t="shared" si="300"/>
        <v>červen</v>
      </c>
      <c r="D905" s="10">
        <f t="shared" ca="1" si="301"/>
        <v>0</v>
      </c>
      <c r="E905" s="10" t="str">
        <f t="shared" si="302"/>
        <v>neděle</v>
      </c>
      <c r="F905" s="42" t="str">
        <f ca="1">IF(COUNTIF(List1!$U$4:$AF$16,$G905),"Svátek",TEXT($G905,"dddd"))</f>
        <v>neděle</v>
      </c>
      <c r="G905" s="19">
        <v>45088</v>
      </c>
      <c r="H905" s="49"/>
      <c r="I905" s="50"/>
      <c r="J905" s="49"/>
      <c r="K905" s="50"/>
      <c r="L905" s="21">
        <f t="shared" si="303"/>
        <v>0</v>
      </c>
      <c r="M905" s="22">
        <f t="shared" si="297"/>
        <v>0</v>
      </c>
      <c r="N905" s="98"/>
      <c r="O905" s="101" t="str">
        <f t="shared" ca="1" si="298"/>
        <v/>
      </c>
      <c r="P905" s="41">
        <f t="shared" si="296"/>
        <v>0</v>
      </c>
      <c r="Q905" s="41" t="str">
        <f>IF(MONTH(G906)-MONTH(G905)&lt;&gt;0,SUBTOTAL(109,$P$14:$P$3665)," ")</f>
        <v xml:space="preserve"> </v>
      </c>
      <c r="R905" s="108">
        <f t="shared" ca="1" si="304"/>
        <v>0</v>
      </c>
      <c r="S905" s="25">
        <f t="shared" ca="1" si="305"/>
        <v>0</v>
      </c>
      <c r="T905" s="108">
        <f t="shared" ca="1" si="306"/>
        <v>0</v>
      </c>
      <c r="U905" s="163">
        <f t="shared" ca="1" si="307"/>
        <v>0</v>
      </c>
      <c r="V905" s="25">
        <f t="shared" ca="1" si="308"/>
        <v>0</v>
      </c>
      <c r="W905" s="25">
        <f t="shared" ca="1" si="309"/>
        <v>0</v>
      </c>
      <c r="X905" s="108">
        <f t="shared" ca="1" si="310"/>
        <v>0</v>
      </c>
      <c r="Y905" s="108">
        <f t="shared" ca="1" si="311"/>
        <v>0</v>
      </c>
      <c r="Z905" s="108">
        <f t="shared" ca="1" si="312"/>
        <v>0</v>
      </c>
      <c r="AA905" s="108">
        <f t="shared" ca="1" si="313"/>
        <v>0</v>
      </c>
      <c r="AB905" s="108">
        <f t="shared" ca="1" si="314"/>
        <v>0</v>
      </c>
      <c r="AC905" s="25">
        <f t="shared" ca="1" si="315"/>
        <v>0</v>
      </c>
    </row>
    <row r="906" spans="1:29" ht="14.1" hidden="1" customHeight="1" thickBot="1" x14ac:dyDescent="0.25">
      <c r="A906" s="3">
        <f t="shared" si="299"/>
        <v>2023</v>
      </c>
      <c r="B906" s="3" t="str">
        <f t="shared" si="316"/>
        <v>06 červen</v>
      </c>
      <c r="C906" s="4" t="str">
        <f t="shared" si="300"/>
        <v>červen</v>
      </c>
      <c r="D906" s="10">
        <f t="shared" ca="1" si="301"/>
        <v>0</v>
      </c>
      <c r="E906" s="10" t="str">
        <f t="shared" si="302"/>
        <v>pondělí</v>
      </c>
      <c r="F906" s="42" t="str">
        <f ca="1">IF(COUNTIF(List1!$U$4:$AF$16,$G906),"Svátek",TEXT($G906,"dddd"))</f>
        <v>pondělí</v>
      </c>
      <c r="G906" s="19">
        <v>45089</v>
      </c>
      <c r="H906" s="49"/>
      <c r="I906" s="50"/>
      <c r="J906" s="49"/>
      <c r="K906" s="50"/>
      <c r="L906" s="21">
        <f t="shared" si="303"/>
        <v>0</v>
      </c>
      <c r="M906" s="22">
        <f t="shared" si="297"/>
        <v>0</v>
      </c>
      <c r="N906" s="98"/>
      <c r="O906" s="101" t="str">
        <f t="shared" ca="1" si="298"/>
        <v/>
      </c>
      <c r="P906" s="41" t="str">
        <f t="shared" si="296"/>
        <v xml:space="preserve"> </v>
      </c>
      <c r="Q906" s="41" t="str">
        <f>IF(MONTH(G907)-MONTH(G906)&lt;&gt;0,SUBTOTAL(109,$P$14:$P$3665)," ")</f>
        <v xml:space="preserve"> </v>
      </c>
      <c r="R906" s="108">
        <f t="shared" ca="1" si="304"/>
        <v>0</v>
      </c>
      <c r="S906" s="25">
        <f t="shared" ca="1" si="305"/>
        <v>0</v>
      </c>
      <c r="T906" s="108">
        <f t="shared" ca="1" si="306"/>
        <v>0</v>
      </c>
      <c r="U906" s="163">
        <f t="shared" ca="1" si="307"/>
        <v>0</v>
      </c>
      <c r="V906" s="25">
        <f t="shared" ca="1" si="308"/>
        <v>0</v>
      </c>
      <c r="W906" s="25">
        <f t="shared" ca="1" si="309"/>
        <v>0</v>
      </c>
      <c r="X906" s="108">
        <f t="shared" ca="1" si="310"/>
        <v>0</v>
      </c>
      <c r="Y906" s="108">
        <f t="shared" ca="1" si="311"/>
        <v>0</v>
      </c>
      <c r="Z906" s="108">
        <f t="shared" ca="1" si="312"/>
        <v>0</v>
      </c>
      <c r="AA906" s="108">
        <f t="shared" ca="1" si="313"/>
        <v>0</v>
      </c>
      <c r="AB906" s="108">
        <f t="shared" ca="1" si="314"/>
        <v>0</v>
      </c>
      <c r="AC906" s="25">
        <f t="shared" ca="1" si="315"/>
        <v>0</v>
      </c>
    </row>
    <row r="907" spans="1:29" ht="14.1" hidden="1" customHeight="1" thickBot="1" x14ac:dyDescent="0.25">
      <c r="A907" s="3">
        <f t="shared" si="299"/>
        <v>2023</v>
      </c>
      <c r="B907" s="3" t="str">
        <f t="shared" si="316"/>
        <v>06 červen</v>
      </c>
      <c r="C907" s="4" t="str">
        <f t="shared" si="300"/>
        <v>červen</v>
      </c>
      <c r="D907" s="10">
        <f t="shared" ca="1" si="301"/>
        <v>0</v>
      </c>
      <c r="E907" s="10" t="str">
        <f t="shared" si="302"/>
        <v>úterý</v>
      </c>
      <c r="F907" s="42" t="str">
        <f ca="1">IF(COUNTIF(List1!$U$4:$AF$16,$G907),"Svátek",TEXT($G907,"dddd"))</f>
        <v>úterý</v>
      </c>
      <c r="G907" s="19">
        <v>45090</v>
      </c>
      <c r="H907" s="49"/>
      <c r="I907" s="50"/>
      <c r="J907" s="49"/>
      <c r="K907" s="50"/>
      <c r="L907" s="21">
        <f t="shared" si="303"/>
        <v>0</v>
      </c>
      <c r="M907" s="22">
        <f t="shared" si="297"/>
        <v>0</v>
      </c>
      <c r="N907" s="98"/>
      <c r="O907" s="101" t="str">
        <f t="shared" ca="1" si="298"/>
        <v/>
      </c>
      <c r="P907" s="41" t="str">
        <f t="shared" si="296"/>
        <v xml:space="preserve"> </v>
      </c>
      <c r="Q907" s="41" t="str">
        <f>IF(MONTH(G908)-MONTH(G907)&lt;&gt;0,SUBTOTAL(109,$P$14:$P$3665)," ")</f>
        <v xml:space="preserve"> </v>
      </c>
      <c r="R907" s="108">
        <f t="shared" ca="1" si="304"/>
        <v>0</v>
      </c>
      <c r="S907" s="25">
        <f t="shared" ca="1" si="305"/>
        <v>0</v>
      </c>
      <c r="T907" s="108">
        <f t="shared" ca="1" si="306"/>
        <v>0</v>
      </c>
      <c r="U907" s="163">
        <f t="shared" ca="1" si="307"/>
        <v>0</v>
      </c>
      <c r="V907" s="25">
        <f t="shared" ca="1" si="308"/>
        <v>0</v>
      </c>
      <c r="W907" s="25">
        <f t="shared" ca="1" si="309"/>
        <v>0</v>
      </c>
      <c r="X907" s="108">
        <f t="shared" ca="1" si="310"/>
        <v>0</v>
      </c>
      <c r="Y907" s="108">
        <f t="shared" ca="1" si="311"/>
        <v>0</v>
      </c>
      <c r="Z907" s="108">
        <f t="shared" ca="1" si="312"/>
        <v>0</v>
      </c>
      <c r="AA907" s="108">
        <f t="shared" ca="1" si="313"/>
        <v>0</v>
      </c>
      <c r="AB907" s="108">
        <f t="shared" ca="1" si="314"/>
        <v>0</v>
      </c>
      <c r="AC907" s="25">
        <f t="shared" ca="1" si="315"/>
        <v>0</v>
      </c>
    </row>
    <row r="908" spans="1:29" ht="14.1" hidden="1" customHeight="1" thickBot="1" x14ac:dyDescent="0.25">
      <c r="A908" s="3">
        <f t="shared" si="299"/>
        <v>2023</v>
      </c>
      <c r="B908" s="3" t="str">
        <f t="shared" si="316"/>
        <v>06 červen</v>
      </c>
      <c r="C908" s="4" t="str">
        <f t="shared" si="300"/>
        <v>červen</v>
      </c>
      <c r="D908" s="10">
        <f t="shared" ca="1" si="301"/>
        <v>0</v>
      </c>
      <c r="E908" s="10" t="str">
        <f t="shared" si="302"/>
        <v>středa</v>
      </c>
      <c r="F908" s="42" t="str">
        <f ca="1">IF(COUNTIF(List1!$U$4:$AF$16,$G908),"Svátek",TEXT($G908,"dddd"))</f>
        <v>středa</v>
      </c>
      <c r="G908" s="19">
        <v>45091</v>
      </c>
      <c r="H908" s="49"/>
      <c r="I908" s="50"/>
      <c r="J908" s="49"/>
      <c r="K908" s="50"/>
      <c r="L908" s="21">
        <f t="shared" si="303"/>
        <v>0</v>
      </c>
      <c r="M908" s="22">
        <f t="shared" si="297"/>
        <v>0</v>
      </c>
      <c r="N908" s="98"/>
      <c r="O908" s="101" t="str">
        <f t="shared" ca="1" si="298"/>
        <v/>
      </c>
      <c r="P908" s="41" t="str">
        <f t="shared" si="296"/>
        <v xml:space="preserve"> </v>
      </c>
      <c r="Q908" s="41" t="str">
        <f>IF(MONTH(G909)-MONTH(G908)&lt;&gt;0,SUBTOTAL(109,$P$14:$P$3665)," ")</f>
        <v xml:space="preserve"> </v>
      </c>
      <c r="R908" s="108">
        <f t="shared" ca="1" si="304"/>
        <v>0</v>
      </c>
      <c r="S908" s="25">
        <f t="shared" ca="1" si="305"/>
        <v>0</v>
      </c>
      <c r="T908" s="108">
        <f t="shared" ca="1" si="306"/>
        <v>0</v>
      </c>
      <c r="U908" s="163">
        <f t="shared" ca="1" si="307"/>
        <v>0</v>
      </c>
      <c r="V908" s="25">
        <f t="shared" ca="1" si="308"/>
        <v>0</v>
      </c>
      <c r="W908" s="25">
        <f t="shared" ca="1" si="309"/>
        <v>0</v>
      </c>
      <c r="X908" s="108">
        <f t="shared" ca="1" si="310"/>
        <v>0</v>
      </c>
      <c r="Y908" s="108">
        <f t="shared" ca="1" si="311"/>
        <v>0</v>
      </c>
      <c r="Z908" s="108">
        <f t="shared" ca="1" si="312"/>
        <v>0</v>
      </c>
      <c r="AA908" s="108">
        <f t="shared" ca="1" si="313"/>
        <v>0</v>
      </c>
      <c r="AB908" s="108">
        <f t="shared" ca="1" si="314"/>
        <v>0</v>
      </c>
      <c r="AC908" s="25">
        <f t="shared" ca="1" si="315"/>
        <v>0</v>
      </c>
    </row>
    <row r="909" spans="1:29" ht="14.1" hidden="1" customHeight="1" thickBot="1" x14ac:dyDescent="0.25">
      <c r="A909" s="3">
        <f t="shared" si="299"/>
        <v>2023</v>
      </c>
      <c r="B909" s="3" t="str">
        <f t="shared" si="316"/>
        <v>06 červen</v>
      </c>
      <c r="C909" s="4" t="str">
        <f t="shared" si="300"/>
        <v>červen</v>
      </c>
      <c r="D909" s="10">
        <f t="shared" ca="1" si="301"/>
        <v>0</v>
      </c>
      <c r="E909" s="10" t="str">
        <f t="shared" si="302"/>
        <v>čtvrtek</v>
      </c>
      <c r="F909" s="42" t="str">
        <f ca="1">IF(COUNTIF(List1!$U$4:$AF$16,$G909),"Svátek",TEXT($G909,"dddd"))</f>
        <v>čtvrtek</v>
      </c>
      <c r="G909" s="19">
        <v>45092</v>
      </c>
      <c r="H909" s="49"/>
      <c r="I909" s="50"/>
      <c r="J909" s="49"/>
      <c r="K909" s="50"/>
      <c r="L909" s="21">
        <f t="shared" si="303"/>
        <v>0</v>
      </c>
      <c r="M909" s="22">
        <f t="shared" si="297"/>
        <v>0</v>
      </c>
      <c r="N909" s="98"/>
      <c r="O909" s="101" t="str">
        <f t="shared" ca="1" si="298"/>
        <v/>
      </c>
      <c r="P909" s="41" t="str">
        <f t="shared" si="296"/>
        <v xml:space="preserve"> </v>
      </c>
      <c r="Q909" s="41" t="str">
        <f>IF(MONTH(G910)-MONTH(G909)&lt;&gt;0,SUBTOTAL(109,$P$14:$P$3665)," ")</f>
        <v xml:space="preserve"> </v>
      </c>
      <c r="R909" s="108">
        <f t="shared" ca="1" si="304"/>
        <v>0</v>
      </c>
      <c r="S909" s="25">
        <f t="shared" ca="1" si="305"/>
        <v>0</v>
      </c>
      <c r="T909" s="108">
        <f t="shared" ca="1" si="306"/>
        <v>0</v>
      </c>
      <c r="U909" s="163">
        <f t="shared" ca="1" si="307"/>
        <v>0</v>
      </c>
      <c r="V909" s="25">
        <f t="shared" ca="1" si="308"/>
        <v>0</v>
      </c>
      <c r="W909" s="25">
        <f t="shared" ca="1" si="309"/>
        <v>0</v>
      </c>
      <c r="X909" s="108">
        <f t="shared" ca="1" si="310"/>
        <v>0</v>
      </c>
      <c r="Y909" s="108">
        <f t="shared" ca="1" si="311"/>
        <v>0</v>
      </c>
      <c r="Z909" s="108">
        <f t="shared" ca="1" si="312"/>
        <v>0</v>
      </c>
      <c r="AA909" s="108">
        <f t="shared" ca="1" si="313"/>
        <v>0</v>
      </c>
      <c r="AB909" s="108">
        <f t="shared" ca="1" si="314"/>
        <v>0</v>
      </c>
      <c r="AC909" s="25">
        <f t="shared" ca="1" si="315"/>
        <v>0</v>
      </c>
    </row>
    <row r="910" spans="1:29" ht="14.1" hidden="1" customHeight="1" thickBot="1" x14ac:dyDescent="0.25">
      <c r="A910" s="3">
        <f t="shared" si="299"/>
        <v>2023</v>
      </c>
      <c r="B910" s="3" t="str">
        <f t="shared" si="316"/>
        <v>06 červen</v>
      </c>
      <c r="C910" s="4" t="str">
        <f t="shared" si="300"/>
        <v>červen</v>
      </c>
      <c r="D910" s="10">
        <f t="shared" ca="1" si="301"/>
        <v>0</v>
      </c>
      <c r="E910" s="10" t="str">
        <f t="shared" si="302"/>
        <v>pátek</v>
      </c>
      <c r="F910" s="42" t="str">
        <f ca="1">IF(COUNTIF(List1!$U$4:$AF$16,$G910),"Svátek",TEXT($G910,"dddd"))</f>
        <v>pátek</v>
      </c>
      <c r="G910" s="19">
        <v>45093</v>
      </c>
      <c r="H910" s="49"/>
      <c r="I910" s="50"/>
      <c r="J910" s="49"/>
      <c r="K910" s="50"/>
      <c r="L910" s="21">
        <f t="shared" si="303"/>
        <v>0</v>
      </c>
      <c r="M910" s="22">
        <f t="shared" si="297"/>
        <v>0</v>
      </c>
      <c r="N910" s="98"/>
      <c r="O910" s="101" t="str">
        <f t="shared" ca="1" si="298"/>
        <v/>
      </c>
      <c r="P910" s="41" t="str">
        <f t="shared" si="296"/>
        <v xml:space="preserve"> </v>
      </c>
      <c r="Q910" s="41" t="str">
        <f>IF(MONTH(G911)-MONTH(G910)&lt;&gt;0,SUBTOTAL(109,$P$14:$P$3665)," ")</f>
        <v xml:space="preserve"> </v>
      </c>
      <c r="R910" s="108">
        <f t="shared" ca="1" si="304"/>
        <v>0</v>
      </c>
      <c r="S910" s="25">
        <f t="shared" ca="1" si="305"/>
        <v>0</v>
      </c>
      <c r="T910" s="108">
        <f t="shared" ca="1" si="306"/>
        <v>0</v>
      </c>
      <c r="U910" s="163">
        <f t="shared" ca="1" si="307"/>
        <v>0</v>
      </c>
      <c r="V910" s="25">
        <f t="shared" ca="1" si="308"/>
        <v>0</v>
      </c>
      <c r="W910" s="25">
        <f t="shared" ca="1" si="309"/>
        <v>0</v>
      </c>
      <c r="X910" s="108">
        <f t="shared" ca="1" si="310"/>
        <v>0</v>
      </c>
      <c r="Y910" s="108">
        <f t="shared" ca="1" si="311"/>
        <v>0</v>
      </c>
      <c r="Z910" s="108">
        <f t="shared" ca="1" si="312"/>
        <v>0</v>
      </c>
      <c r="AA910" s="108">
        <f t="shared" ca="1" si="313"/>
        <v>0</v>
      </c>
      <c r="AB910" s="108">
        <f t="shared" ca="1" si="314"/>
        <v>0</v>
      </c>
      <c r="AC910" s="25">
        <f t="shared" ca="1" si="315"/>
        <v>0</v>
      </c>
    </row>
    <row r="911" spans="1:29" ht="14.1" hidden="1" customHeight="1" thickBot="1" x14ac:dyDescent="0.25">
      <c r="A911" s="3">
        <f t="shared" si="299"/>
        <v>2023</v>
      </c>
      <c r="B911" s="3" t="str">
        <f t="shared" si="316"/>
        <v>06 červen</v>
      </c>
      <c r="C911" s="4" t="str">
        <f t="shared" si="300"/>
        <v>červen</v>
      </c>
      <c r="D911" s="10">
        <f t="shared" ca="1" si="301"/>
        <v>0</v>
      </c>
      <c r="E911" s="10" t="str">
        <f t="shared" si="302"/>
        <v>sobota</v>
      </c>
      <c r="F911" s="42" t="str">
        <f ca="1">IF(COUNTIF(List1!$U$4:$AF$16,$G911),"Svátek",TEXT($G911,"dddd"))</f>
        <v>sobota</v>
      </c>
      <c r="G911" s="19">
        <v>45094</v>
      </c>
      <c r="H911" s="49"/>
      <c r="I911" s="50"/>
      <c r="J911" s="49"/>
      <c r="K911" s="50"/>
      <c r="L911" s="21">
        <f t="shared" si="303"/>
        <v>0</v>
      </c>
      <c r="M911" s="22">
        <f t="shared" si="297"/>
        <v>0</v>
      </c>
      <c r="N911" s="98"/>
      <c r="O911" s="101" t="str">
        <f t="shared" ca="1" si="298"/>
        <v/>
      </c>
      <c r="P911" s="41" t="str">
        <f t="shared" si="296"/>
        <v xml:space="preserve"> </v>
      </c>
      <c r="Q911" s="41" t="str">
        <f>IF(MONTH(G912)-MONTH(G911)&lt;&gt;0,SUBTOTAL(109,$P$14:$P$3665)," ")</f>
        <v xml:space="preserve"> </v>
      </c>
      <c r="R911" s="108">
        <f t="shared" ca="1" si="304"/>
        <v>0</v>
      </c>
      <c r="S911" s="25">
        <f t="shared" ca="1" si="305"/>
        <v>0</v>
      </c>
      <c r="T911" s="108">
        <f t="shared" ca="1" si="306"/>
        <v>0</v>
      </c>
      <c r="U911" s="163">
        <f t="shared" ca="1" si="307"/>
        <v>0</v>
      </c>
      <c r="V911" s="25">
        <f t="shared" ca="1" si="308"/>
        <v>0</v>
      </c>
      <c r="W911" s="25">
        <f t="shared" ca="1" si="309"/>
        <v>0</v>
      </c>
      <c r="X911" s="108">
        <f t="shared" ca="1" si="310"/>
        <v>0</v>
      </c>
      <c r="Y911" s="108">
        <f t="shared" ca="1" si="311"/>
        <v>0</v>
      </c>
      <c r="Z911" s="108">
        <f t="shared" ca="1" si="312"/>
        <v>0</v>
      </c>
      <c r="AA911" s="108">
        <f t="shared" ca="1" si="313"/>
        <v>0</v>
      </c>
      <c r="AB911" s="108">
        <f t="shared" ca="1" si="314"/>
        <v>0</v>
      </c>
      <c r="AC911" s="25">
        <f t="shared" ca="1" si="315"/>
        <v>0</v>
      </c>
    </row>
    <row r="912" spans="1:29" ht="14.1" hidden="1" customHeight="1" thickBot="1" x14ac:dyDescent="0.25">
      <c r="A912" s="3">
        <f t="shared" si="299"/>
        <v>2023</v>
      </c>
      <c r="B912" s="3" t="str">
        <f t="shared" si="316"/>
        <v>06 červen</v>
      </c>
      <c r="C912" s="4" t="str">
        <f t="shared" si="300"/>
        <v>červen</v>
      </c>
      <c r="D912" s="10">
        <f t="shared" ca="1" si="301"/>
        <v>0</v>
      </c>
      <c r="E912" s="10" t="str">
        <f t="shared" si="302"/>
        <v>neděle</v>
      </c>
      <c r="F912" s="42" t="str">
        <f ca="1">IF(COUNTIF(List1!$U$4:$AF$16,$G912),"Svátek",TEXT($G912,"dddd"))</f>
        <v>neděle</v>
      </c>
      <c r="G912" s="19">
        <v>45095</v>
      </c>
      <c r="H912" s="49"/>
      <c r="I912" s="50"/>
      <c r="J912" s="49"/>
      <c r="K912" s="50"/>
      <c r="L912" s="21">
        <f t="shared" si="303"/>
        <v>0</v>
      </c>
      <c r="M912" s="22">
        <f t="shared" si="297"/>
        <v>0</v>
      </c>
      <c r="N912" s="98"/>
      <c r="O912" s="101" t="str">
        <f t="shared" ca="1" si="298"/>
        <v/>
      </c>
      <c r="P912" s="41">
        <f t="shared" si="296"/>
        <v>0</v>
      </c>
      <c r="Q912" s="41" t="str">
        <f>IF(MONTH(G913)-MONTH(G912)&lt;&gt;0,SUBTOTAL(109,$P$14:$P$3665)," ")</f>
        <v xml:space="preserve"> </v>
      </c>
      <c r="R912" s="108">
        <f t="shared" ca="1" si="304"/>
        <v>0</v>
      </c>
      <c r="S912" s="25">
        <f t="shared" ca="1" si="305"/>
        <v>0</v>
      </c>
      <c r="T912" s="108">
        <f t="shared" ca="1" si="306"/>
        <v>0</v>
      </c>
      <c r="U912" s="163">
        <f t="shared" ca="1" si="307"/>
        <v>0</v>
      </c>
      <c r="V912" s="25">
        <f t="shared" ca="1" si="308"/>
        <v>0</v>
      </c>
      <c r="W912" s="25">
        <f t="shared" ca="1" si="309"/>
        <v>0</v>
      </c>
      <c r="X912" s="108">
        <f t="shared" ca="1" si="310"/>
        <v>0</v>
      </c>
      <c r="Y912" s="108">
        <f t="shared" ca="1" si="311"/>
        <v>0</v>
      </c>
      <c r="Z912" s="108">
        <f t="shared" ca="1" si="312"/>
        <v>0</v>
      </c>
      <c r="AA912" s="108">
        <f t="shared" ca="1" si="313"/>
        <v>0</v>
      </c>
      <c r="AB912" s="108">
        <f t="shared" ca="1" si="314"/>
        <v>0</v>
      </c>
      <c r="AC912" s="25">
        <f t="shared" ca="1" si="315"/>
        <v>0</v>
      </c>
    </row>
    <row r="913" spans="1:29" ht="14.1" hidden="1" customHeight="1" thickBot="1" x14ac:dyDescent="0.25">
      <c r="A913" s="3">
        <f t="shared" si="299"/>
        <v>2023</v>
      </c>
      <c r="B913" s="3" t="str">
        <f t="shared" si="316"/>
        <v>06 červen</v>
      </c>
      <c r="C913" s="4" t="str">
        <f t="shared" si="300"/>
        <v>červen</v>
      </c>
      <c r="D913" s="10">
        <f t="shared" ca="1" si="301"/>
        <v>0</v>
      </c>
      <c r="E913" s="10" t="str">
        <f t="shared" si="302"/>
        <v>pondělí</v>
      </c>
      <c r="F913" s="42" t="str">
        <f ca="1">IF(COUNTIF(List1!$U$4:$AF$16,$G913),"Svátek",TEXT($G913,"dddd"))</f>
        <v>pondělí</v>
      </c>
      <c r="G913" s="19">
        <v>45096</v>
      </c>
      <c r="H913" s="49"/>
      <c r="I913" s="50"/>
      <c r="J913" s="49"/>
      <c r="K913" s="50"/>
      <c r="L913" s="21">
        <f t="shared" si="303"/>
        <v>0</v>
      </c>
      <c r="M913" s="22">
        <f t="shared" si="297"/>
        <v>0</v>
      </c>
      <c r="N913" s="98"/>
      <c r="O913" s="101" t="str">
        <f t="shared" ca="1" si="298"/>
        <v/>
      </c>
      <c r="P913" s="41" t="str">
        <f t="shared" si="296"/>
        <v xml:space="preserve"> </v>
      </c>
      <c r="Q913" s="41" t="str">
        <f>IF(MONTH(G914)-MONTH(G913)&lt;&gt;0,SUBTOTAL(109,$P$14:$P$3665)," ")</f>
        <v xml:space="preserve"> </v>
      </c>
      <c r="R913" s="108">
        <f t="shared" ca="1" si="304"/>
        <v>0</v>
      </c>
      <c r="S913" s="25">
        <f t="shared" ca="1" si="305"/>
        <v>0</v>
      </c>
      <c r="T913" s="108">
        <f t="shared" ca="1" si="306"/>
        <v>0</v>
      </c>
      <c r="U913" s="163">
        <f t="shared" ca="1" si="307"/>
        <v>0</v>
      </c>
      <c r="V913" s="25">
        <f t="shared" ca="1" si="308"/>
        <v>0</v>
      </c>
      <c r="W913" s="25">
        <f t="shared" ca="1" si="309"/>
        <v>0</v>
      </c>
      <c r="X913" s="108">
        <f t="shared" ca="1" si="310"/>
        <v>0</v>
      </c>
      <c r="Y913" s="108">
        <f t="shared" ca="1" si="311"/>
        <v>0</v>
      </c>
      <c r="Z913" s="108">
        <f t="shared" ca="1" si="312"/>
        <v>0</v>
      </c>
      <c r="AA913" s="108">
        <f t="shared" ca="1" si="313"/>
        <v>0</v>
      </c>
      <c r="AB913" s="108">
        <f t="shared" ca="1" si="314"/>
        <v>0</v>
      </c>
      <c r="AC913" s="25">
        <f t="shared" ca="1" si="315"/>
        <v>0</v>
      </c>
    </row>
    <row r="914" spans="1:29" ht="14.1" hidden="1" customHeight="1" thickBot="1" x14ac:dyDescent="0.25">
      <c r="A914" s="3">
        <f t="shared" si="299"/>
        <v>2023</v>
      </c>
      <c r="B914" s="3" t="str">
        <f t="shared" si="316"/>
        <v>06 červen</v>
      </c>
      <c r="C914" s="4" t="str">
        <f t="shared" si="300"/>
        <v>červen</v>
      </c>
      <c r="D914" s="10">
        <f t="shared" ca="1" si="301"/>
        <v>0</v>
      </c>
      <c r="E914" s="10" t="str">
        <f t="shared" si="302"/>
        <v>úterý</v>
      </c>
      <c r="F914" s="42" t="str">
        <f ca="1">IF(COUNTIF(List1!$U$4:$AF$16,$G914),"Svátek",TEXT($G914,"dddd"))</f>
        <v>úterý</v>
      </c>
      <c r="G914" s="19">
        <v>45097</v>
      </c>
      <c r="H914" s="49"/>
      <c r="I914" s="50"/>
      <c r="J914" s="49"/>
      <c r="K914" s="50"/>
      <c r="L914" s="21">
        <f t="shared" si="303"/>
        <v>0</v>
      </c>
      <c r="M914" s="22">
        <f t="shared" si="297"/>
        <v>0</v>
      </c>
      <c r="N914" s="98"/>
      <c r="O914" s="101" t="str">
        <f t="shared" ca="1" si="298"/>
        <v/>
      </c>
      <c r="P914" s="41" t="str">
        <f t="shared" si="296"/>
        <v xml:space="preserve"> </v>
      </c>
      <c r="Q914" s="41" t="str">
        <f>IF(MONTH(G915)-MONTH(G914)&lt;&gt;0,SUBTOTAL(109,$P$14:$P$3665)," ")</f>
        <v xml:space="preserve"> </v>
      </c>
      <c r="R914" s="108">
        <f t="shared" ca="1" si="304"/>
        <v>0</v>
      </c>
      <c r="S914" s="25">
        <f t="shared" ca="1" si="305"/>
        <v>0</v>
      </c>
      <c r="T914" s="108">
        <f t="shared" ca="1" si="306"/>
        <v>0</v>
      </c>
      <c r="U914" s="163">
        <f t="shared" ca="1" si="307"/>
        <v>0</v>
      </c>
      <c r="V914" s="25">
        <f t="shared" ca="1" si="308"/>
        <v>0</v>
      </c>
      <c r="W914" s="25">
        <f t="shared" ca="1" si="309"/>
        <v>0</v>
      </c>
      <c r="X914" s="108">
        <f t="shared" ca="1" si="310"/>
        <v>0</v>
      </c>
      <c r="Y914" s="108">
        <f t="shared" ca="1" si="311"/>
        <v>0</v>
      </c>
      <c r="Z914" s="108">
        <f t="shared" ca="1" si="312"/>
        <v>0</v>
      </c>
      <c r="AA914" s="108">
        <f t="shared" ca="1" si="313"/>
        <v>0</v>
      </c>
      <c r="AB914" s="108">
        <f t="shared" ca="1" si="314"/>
        <v>0</v>
      </c>
      <c r="AC914" s="25">
        <f t="shared" ca="1" si="315"/>
        <v>0</v>
      </c>
    </row>
    <row r="915" spans="1:29" ht="14.1" hidden="1" customHeight="1" thickBot="1" x14ac:dyDescent="0.25">
      <c r="A915" s="3">
        <f t="shared" si="299"/>
        <v>2023</v>
      </c>
      <c r="B915" s="3" t="str">
        <f t="shared" si="316"/>
        <v>06 červen</v>
      </c>
      <c r="C915" s="4" t="str">
        <f t="shared" si="300"/>
        <v>červen</v>
      </c>
      <c r="D915" s="10">
        <f t="shared" ca="1" si="301"/>
        <v>0</v>
      </c>
      <c r="E915" s="10" t="str">
        <f t="shared" si="302"/>
        <v>středa</v>
      </c>
      <c r="F915" s="42" t="str">
        <f ca="1">IF(COUNTIF(List1!$U$4:$AF$16,$G915),"Svátek",TEXT($G915,"dddd"))</f>
        <v>středa</v>
      </c>
      <c r="G915" s="19">
        <v>45098</v>
      </c>
      <c r="H915" s="49"/>
      <c r="I915" s="50"/>
      <c r="J915" s="49"/>
      <c r="K915" s="50"/>
      <c r="L915" s="21">
        <f t="shared" si="303"/>
        <v>0</v>
      </c>
      <c r="M915" s="22">
        <f t="shared" si="297"/>
        <v>0</v>
      </c>
      <c r="N915" s="98"/>
      <c r="O915" s="101" t="str">
        <f t="shared" ca="1" si="298"/>
        <v/>
      </c>
      <c r="P915" s="41" t="str">
        <f t="shared" si="296"/>
        <v xml:space="preserve"> </v>
      </c>
      <c r="Q915" s="41" t="str">
        <f>IF(MONTH(G916)-MONTH(G915)&lt;&gt;0,SUBTOTAL(109,$P$14:$P$3665)," ")</f>
        <v xml:space="preserve"> </v>
      </c>
      <c r="R915" s="108">
        <f t="shared" ca="1" si="304"/>
        <v>0</v>
      </c>
      <c r="S915" s="25">
        <f t="shared" ca="1" si="305"/>
        <v>0</v>
      </c>
      <c r="T915" s="108">
        <f t="shared" ca="1" si="306"/>
        <v>0</v>
      </c>
      <c r="U915" s="163">
        <f t="shared" ca="1" si="307"/>
        <v>0</v>
      </c>
      <c r="V915" s="25">
        <f t="shared" ca="1" si="308"/>
        <v>0</v>
      </c>
      <c r="W915" s="25">
        <f t="shared" ca="1" si="309"/>
        <v>0</v>
      </c>
      <c r="X915" s="108">
        <f t="shared" ca="1" si="310"/>
        <v>0</v>
      </c>
      <c r="Y915" s="108">
        <f t="shared" ca="1" si="311"/>
        <v>0</v>
      </c>
      <c r="Z915" s="108">
        <f t="shared" ca="1" si="312"/>
        <v>0</v>
      </c>
      <c r="AA915" s="108">
        <f t="shared" ca="1" si="313"/>
        <v>0</v>
      </c>
      <c r="AB915" s="108">
        <f t="shared" ca="1" si="314"/>
        <v>0</v>
      </c>
      <c r="AC915" s="25">
        <f t="shared" ca="1" si="315"/>
        <v>0</v>
      </c>
    </row>
    <row r="916" spans="1:29" ht="14.1" hidden="1" customHeight="1" thickBot="1" x14ac:dyDescent="0.25">
      <c r="A916" s="3">
        <f t="shared" si="299"/>
        <v>2023</v>
      </c>
      <c r="B916" s="3" t="str">
        <f t="shared" si="316"/>
        <v>06 červen</v>
      </c>
      <c r="C916" s="4" t="str">
        <f t="shared" si="300"/>
        <v>červen</v>
      </c>
      <c r="D916" s="10">
        <f t="shared" ca="1" si="301"/>
        <v>0</v>
      </c>
      <c r="E916" s="10" t="str">
        <f t="shared" si="302"/>
        <v>čtvrtek</v>
      </c>
      <c r="F916" s="42" t="str">
        <f ca="1">IF(COUNTIF(List1!$U$4:$AF$16,$G916),"Svátek",TEXT($G916,"dddd"))</f>
        <v>čtvrtek</v>
      </c>
      <c r="G916" s="19">
        <v>45099</v>
      </c>
      <c r="H916" s="49"/>
      <c r="I916" s="50"/>
      <c r="J916" s="49"/>
      <c r="K916" s="50"/>
      <c r="L916" s="21">
        <f t="shared" si="303"/>
        <v>0</v>
      </c>
      <c r="M916" s="22">
        <f t="shared" si="297"/>
        <v>0</v>
      </c>
      <c r="N916" s="98"/>
      <c r="O916" s="101" t="str">
        <f t="shared" ca="1" si="298"/>
        <v/>
      </c>
      <c r="P916" s="41" t="str">
        <f t="shared" si="296"/>
        <v xml:space="preserve"> </v>
      </c>
      <c r="Q916" s="41" t="str">
        <f>IF(MONTH(G917)-MONTH(G916)&lt;&gt;0,SUBTOTAL(109,$P$14:$P$3665)," ")</f>
        <v xml:space="preserve"> </v>
      </c>
      <c r="R916" s="108">
        <f t="shared" ca="1" si="304"/>
        <v>0</v>
      </c>
      <c r="S916" s="25">
        <f t="shared" ca="1" si="305"/>
        <v>0</v>
      </c>
      <c r="T916" s="108">
        <f t="shared" ca="1" si="306"/>
        <v>0</v>
      </c>
      <c r="U916" s="163">
        <f t="shared" ca="1" si="307"/>
        <v>0</v>
      </c>
      <c r="V916" s="25">
        <f t="shared" ca="1" si="308"/>
        <v>0</v>
      </c>
      <c r="W916" s="25">
        <f t="shared" ca="1" si="309"/>
        <v>0</v>
      </c>
      <c r="X916" s="108">
        <f t="shared" ca="1" si="310"/>
        <v>0</v>
      </c>
      <c r="Y916" s="108">
        <f t="shared" ca="1" si="311"/>
        <v>0</v>
      </c>
      <c r="Z916" s="108">
        <f t="shared" ca="1" si="312"/>
        <v>0</v>
      </c>
      <c r="AA916" s="108">
        <f t="shared" ca="1" si="313"/>
        <v>0</v>
      </c>
      <c r="AB916" s="108">
        <f t="shared" ca="1" si="314"/>
        <v>0</v>
      </c>
      <c r="AC916" s="25">
        <f t="shared" ca="1" si="315"/>
        <v>0</v>
      </c>
    </row>
    <row r="917" spans="1:29" ht="14.1" hidden="1" customHeight="1" thickBot="1" x14ac:dyDescent="0.25">
      <c r="A917" s="3">
        <f t="shared" si="299"/>
        <v>2023</v>
      </c>
      <c r="B917" s="3" t="str">
        <f t="shared" si="316"/>
        <v>06 červen</v>
      </c>
      <c r="C917" s="4" t="str">
        <f t="shared" si="300"/>
        <v>červen</v>
      </c>
      <c r="D917" s="10">
        <f t="shared" ca="1" si="301"/>
        <v>0</v>
      </c>
      <c r="E917" s="10" t="str">
        <f t="shared" si="302"/>
        <v>pátek</v>
      </c>
      <c r="F917" s="42" t="str">
        <f ca="1">IF(COUNTIF(List1!$U$4:$AF$16,$G917),"Svátek",TEXT($G917,"dddd"))</f>
        <v>pátek</v>
      </c>
      <c r="G917" s="19">
        <v>45100</v>
      </c>
      <c r="H917" s="49"/>
      <c r="I917" s="50"/>
      <c r="J917" s="49"/>
      <c r="K917" s="50"/>
      <c r="L917" s="21">
        <f t="shared" si="303"/>
        <v>0</v>
      </c>
      <c r="M917" s="22">
        <f t="shared" si="297"/>
        <v>0</v>
      </c>
      <c r="N917" s="98"/>
      <c r="O917" s="101" t="str">
        <f t="shared" ca="1" si="298"/>
        <v/>
      </c>
      <c r="P917" s="41" t="str">
        <f t="shared" si="296"/>
        <v xml:space="preserve"> </v>
      </c>
      <c r="Q917" s="41" t="str">
        <f>IF(MONTH(G918)-MONTH(G917)&lt;&gt;0,SUBTOTAL(109,$P$14:$P$3665)," ")</f>
        <v xml:space="preserve"> </v>
      </c>
      <c r="R917" s="108">
        <f t="shared" ca="1" si="304"/>
        <v>0</v>
      </c>
      <c r="S917" s="25">
        <f t="shared" ca="1" si="305"/>
        <v>0</v>
      </c>
      <c r="T917" s="108">
        <f t="shared" ca="1" si="306"/>
        <v>0</v>
      </c>
      <c r="U917" s="163">
        <f t="shared" ca="1" si="307"/>
        <v>0</v>
      </c>
      <c r="V917" s="25">
        <f t="shared" ca="1" si="308"/>
        <v>0</v>
      </c>
      <c r="W917" s="25">
        <f t="shared" ca="1" si="309"/>
        <v>0</v>
      </c>
      <c r="X917" s="108">
        <f t="shared" ca="1" si="310"/>
        <v>0</v>
      </c>
      <c r="Y917" s="108">
        <f t="shared" ca="1" si="311"/>
        <v>0</v>
      </c>
      <c r="Z917" s="108">
        <f t="shared" ca="1" si="312"/>
        <v>0</v>
      </c>
      <c r="AA917" s="108">
        <f t="shared" ca="1" si="313"/>
        <v>0</v>
      </c>
      <c r="AB917" s="108">
        <f t="shared" ca="1" si="314"/>
        <v>0</v>
      </c>
      <c r="AC917" s="25">
        <f t="shared" ca="1" si="315"/>
        <v>0</v>
      </c>
    </row>
    <row r="918" spans="1:29" ht="14.1" hidden="1" customHeight="1" thickBot="1" x14ac:dyDescent="0.25">
      <c r="A918" s="3">
        <f t="shared" si="299"/>
        <v>2023</v>
      </c>
      <c r="B918" s="3" t="str">
        <f t="shared" si="316"/>
        <v>06 červen</v>
      </c>
      <c r="C918" s="4" t="str">
        <f t="shared" si="300"/>
        <v>červen</v>
      </c>
      <c r="D918" s="10">
        <f t="shared" ca="1" si="301"/>
        <v>0</v>
      </c>
      <c r="E918" s="10" t="str">
        <f t="shared" si="302"/>
        <v>sobota</v>
      </c>
      <c r="F918" s="42" t="str">
        <f ca="1">IF(COUNTIF(List1!$U$4:$AF$16,$G918),"Svátek",TEXT($G918,"dddd"))</f>
        <v>sobota</v>
      </c>
      <c r="G918" s="19">
        <v>45101</v>
      </c>
      <c r="H918" s="49"/>
      <c r="I918" s="50"/>
      <c r="J918" s="49"/>
      <c r="K918" s="50"/>
      <c r="L918" s="21">
        <f t="shared" si="303"/>
        <v>0</v>
      </c>
      <c r="M918" s="22">
        <f t="shared" si="297"/>
        <v>0</v>
      </c>
      <c r="N918" s="98"/>
      <c r="O918" s="101" t="str">
        <f t="shared" ca="1" si="298"/>
        <v/>
      </c>
      <c r="P918" s="41" t="str">
        <f t="shared" si="296"/>
        <v xml:space="preserve"> </v>
      </c>
      <c r="Q918" s="41" t="str">
        <f>IF(MONTH(G919)-MONTH(G918)&lt;&gt;0,SUBTOTAL(109,$P$14:$P$3665)," ")</f>
        <v xml:space="preserve"> </v>
      </c>
      <c r="R918" s="108">
        <f t="shared" ca="1" si="304"/>
        <v>0</v>
      </c>
      <c r="S918" s="25">
        <f t="shared" ca="1" si="305"/>
        <v>0</v>
      </c>
      <c r="T918" s="108">
        <f t="shared" ca="1" si="306"/>
        <v>0</v>
      </c>
      <c r="U918" s="163">
        <f t="shared" ca="1" si="307"/>
        <v>0</v>
      </c>
      <c r="V918" s="25">
        <f t="shared" ca="1" si="308"/>
        <v>0</v>
      </c>
      <c r="W918" s="25">
        <f t="shared" ca="1" si="309"/>
        <v>0</v>
      </c>
      <c r="X918" s="108">
        <f t="shared" ca="1" si="310"/>
        <v>0</v>
      </c>
      <c r="Y918" s="108">
        <f t="shared" ca="1" si="311"/>
        <v>0</v>
      </c>
      <c r="Z918" s="108">
        <f t="shared" ca="1" si="312"/>
        <v>0</v>
      </c>
      <c r="AA918" s="108">
        <f t="shared" ca="1" si="313"/>
        <v>0</v>
      </c>
      <c r="AB918" s="108">
        <f t="shared" ca="1" si="314"/>
        <v>0</v>
      </c>
      <c r="AC918" s="25">
        <f t="shared" ca="1" si="315"/>
        <v>0</v>
      </c>
    </row>
    <row r="919" spans="1:29" ht="14.1" hidden="1" customHeight="1" thickBot="1" x14ac:dyDescent="0.25">
      <c r="A919" s="3">
        <f t="shared" si="299"/>
        <v>2023</v>
      </c>
      <c r="B919" s="3" t="str">
        <f t="shared" si="316"/>
        <v>06 červen</v>
      </c>
      <c r="C919" s="4" t="str">
        <f t="shared" si="300"/>
        <v>červen</v>
      </c>
      <c r="D919" s="10">
        <f t="shared" ca="1" si="301"/>
        <v>0</v>
      </c>
      <c r="E919" s="10" t="str">
        <f t="shared" si="302"/>
        <v>neděle</v>
      </c>
      <c r="F919" s="42" t="str">
        <f ca="1">IF(COUNTIF(List1!$U$4:$AF$16,$G919),"Svátek",TEXT($G919,"dddd"))</f>
        <v>neděle</v>
      </c>
      <c r="G919" s="19">
        <v>45102</v>
      </c>
      <c r="H919" s="49"/>
      <c r="I919" s="50"/>
      <c r="J919" s="49"/>
      <c r="K919" s="50"/>
      <c r="L919" s="21">
        <f t="shared" si="303"/>
        <v>0</v>
      </c>
      <c r="M919" s="22">
        <f t="shared" si="297"/>
        <v>0</v>
      </c>
      <c r="N919" s="98"/>
      <c r="O919" s="101" t="str">
        <f t="shared" ca="1" si="298"/>
        <v/>
      </c>
      <c r="P919" s="41">
        <f t="shared" si="296"/>
        <v>0</v>
      </c>
      <c r="Q919" s="41" t="str">
        <f>IF(MONTH(G920)-MONTH(G919)&lt;&gt;0,SUBTOTAL(109,$P$14:$P$3665)," ")</f>
        <v xml:space="preserve"> </v>
      </c>
      <c r="R919" s="108">
        <f t="shared" ca="1" si="304"/>
        <v>0</v>
      </c>
      <c r="S919" s="25">
        <f t="shared" ca="1" si="305"/>
        <v>0</v>
      </c>
      <c r="T919" s="108">
        <f t="shared" ca="1" si="306"/>
        <v>0</v>
      </c>
      <c r="U919" s="163">
        <f t="shared" ca="1" si="307"/>
        <v>0</v>
      </c>
      <c r="V919" s="25">
        <f t="shared" ca="1" si="308"/>
        <v>0</v>
      </c>
      <c r="W919" s="25">
        <f t="shared" ca="1" si="309"/>
        <v>0</v>
      </c>
      <c r="X919" s="108">
        <f t="shared" ca="1" si="310"/>
        <v>0</v>
      </c>
      <c r="Y919" s="108">
        <f t="shared" ca="1" si="311"/>
        <v>0</v>
      </c>
      <c r="Z919" s="108">
        <f t="shared" ca="1" si="312"/>
        <v>0</v>
      </c>
      <c r="AA919" s="108">
        <f t="shared" ca="1" si="313"/>
        <v>0</v>
      </c>
      <c r="AB919" s="108">
        <f t="shared" ca="1" si="314"/>
        <v>0</v>
      </c>
      <c r="AC919" s="25">
        <f t="shared" ca="1" si="315"/>
        <v>0</v>
      </c>
    </row>
    <row r="920" spans="1:29" ht="14.1" hidden="1" customHeight="1" thickBot="1" x14ac:dyDescent="0.25">
      <c r="A920" s="3">
        <f t="shared" si="299"/>
        <v>2023</v>
      </c>
      <c r="B920" s="3" t="str">
        <f t="shared" si="316"/>
        <v>06 červen</v>
      </c>
      <c r="C920" s="4" t="str">
        <f t="shared" si="300"/>
        <v>červen</v>
      </c>
      <c r="D920" s="10">
        <f t="shared" ca="1" si="301"/>
        <v>0</v>
      </c>
      <c r="E920" s="10" t="str">
        <f t="shared" si="302"/>
        <v>pondělí</v>
      </c>
      <c r="F920" s="42" t="str">
        <f ca="1">IF(COUNTIF(List1!$U$4:$AF$16,$G920),"Svátek",TEXT($G920,"dddd"))</f>
        <v>pondělí</v>
      </c>
      <c r="G920" s="19">
        <v>45103</v>
      </c>
      <c r="H920" s="49"/>
      <c r="I920" s="50"/>
      <c r="J920" s="49"/>
      <c r="K920" s="50"/>
      <c r="L920" s="21">
        <f t="shared" si="303"/>
        <v>0</v>
      </c>
      <c r="M920" s="22">
        <f t="shared" si="297"/>
        <v>0</v>
      </c>
      <c r="N920" s="98"/>
      <c r="O920" s="101" t="str">
        <f t="shared" ca="1" si="298"/>
        <v/>
      </c>
      <c r="P920" s="41" t="str">
        <f t="shared" si="296"/>
        <v xml:space="preserve"> </v>
      </c>
      <c r="Q920" s="41" t="str">
        <f>IF(MONTH(G921)-MONTH(G920)&lt;&gt;0,SUBTOTAL(109,$P$14:$P$3665)," ")</f>
        <v xml:space="preserve"> </v>
      </c>
      <c r="R920" s="108">
        <f t="shared" ca="1" si="304"/>
        <v>0</v>
      </c>
      <c r="S920" s="25">
        <f t="shared" ca="1" si="305"/>
        <v>0</v>
      </c>
      <c r="T920" s="108">
        <f t="shared" ca="1" si="306"/>
        <v>0</v>
      </c>
      <c r="U920" s="163">
        <f t="shared" ca="1" si="307"/>
        <v>0</v>
      </c>
      <c r="V920" s="25">
        <f t="shared" ca="1" si="308"/>
        <v>0</v>
      </c>
      <c r="W920" s="25">
        <f t="shared" ca="1" si="309"/>
        <v>0</v>
      </c>
      <c r="X920" s="108">
        <f t="shared" ca="1" si="310"/>
        <v>0</v>
      </c>
      <c r="Y920" s="108">
        <f t="shared" ca="1" si="311"/>
        <v>0</v>
      </c>
      <c r="Z920" s="108">
        <f t="shared" ca="1" si="312"/>
        <v>0</v>
      </c>
      <c r="AA920" s="108">
        <f t="shared" ca="1" si="313"/>
        <v>0</v>
      </c>
      <c r="AB920" s="108">
        <f t="shared" ca="1" si="314"/>
        <v>0</v>
      </c>
      <c r="AC920" s="25">
        <f t="shared" ca="1" si="315"/>
        <v>0</v>
      </c>
    </row>
    <row r="921" spans="1:29" ht="14.1" hidden="1" customHeight="1" thickBot="1" x14ac:dyDescent="0.25">
      <c r="A921" s="3">
        <f t="shared" si="299"/>
        <v>2023</v>
      </c>
      <c r="B921" s="3" t="str">
        <f t="shared" si="316"/>
        <v>06 červen</v>
      </c>
      <c r="C921" s="4" t="str">
        <f t="shared" si="300"/>
        <v>červen</v>
      </c>
      <c r="D921" s="10">
        <f t="shared" ca="1" si="301"/>
        <v>0</v>
      </c>
      <c r="E921" s="10" t="str">
        <f t="shared" si="302"/>
        <v>úterý</v>
      </c>
      <c r="F921" s="42" t="str">
        <f ca="1">IF(COUNTIF(List1!$U$4:$AF$16,$G921),"Svátek",TEXT($G921,"dddd"))</f>
        <v>úterý</v>
      </c>
      <c r="G921" s="19">
        <v>45104</v>
      </c>
      <c r="H921" s="49"/>
      <c r="I921" s="50"/>
      <c r="J921" s="49"/>
      <c r="K921" s="50"/>
      <c r="L921" s="21">
        <f t="shared" si="303"/>
        <v>0</v>
      </c>
      <c r="M921" s="22">
        <f t="shared" si="297"/>
        <v>0</v>
      </c>
      <c r="N921" s="98"/>
      <c r="O921" s="101" t="str">
        <f t="shared" ca="1" si="298"/>
        <v/>
      </c>
      <c r="P921" s="41" t="str">
        <f t="shared" si="296"/>
        <v xml:space="preserve"> </v>
      </c>
      <c r="Q921" s="41" t="str">
        <f>IF(MONTH(G922)-MONTH(G921)&lt;&gt;0,SUBTOTAL(109,$P$14:$P$3665)," ")</f>
        <v xml:space="preserve"> </v>
      </c>
      <c r="R921" s="108">
        <f t="shared" ca="1" si="304"/>
        <v>0</v>
      </c>
      <c r="S921" s="25">
        <f t="shared" ca="1" si="305"/>
        <v>0</v>
      </c>
      <c r="T921" s="108">
        <f t="shared" ca="1" si="306"/>
        <v>0</v>
      </c>
      <c r="U921" s="163">
        <f t="shared" ca="1" si="307"/>
        <v>0</v>
      </c>
      <c r="V921" s="25">
        <f t="shared" ca="1" si="308"/>
        <v>0</v>
      </c>
      <c r="W921" s="25">
        <f t="shared" ca="1" si="309"/>
        <v>0</v>
      </c>
      <c r="X921" s="108">
        <f t="shared" ca="1" si="310"/>
        <v>0</v>
      </c>
      <c r="Y921" s="108">
        <f t="shared" ca="1" si="311"/>
        <v>0</v>
      </c>
      <c r="Z921" s="108">
        <f t="shared" ca="1" si="312"/>
        <v>0</v>
      </c>
      <c r="AA921" s="108">
        <f t="shared" ca="1" si="313"/>
        <v>0</v>
      </c>
      <c r="AB921" s="108">
        <f t="shared" ca="1" si="314"/>
        <v>0</v>
      </c>
      <c r="AC921" s="25">
        <f t="shared" ca="1" si="315"/>
        <v>0</v>
      </c>
    </row>
    <row r="922" spans="1:29" ht="14.1" hidden="1" customHeight="1" thickBot="1" x14ac:dyDescent="0.25">
      <c r="A922" s="3">
        <f t="shared" si="299"/>
        <v>2023</v>
      </c>
      <c r="B922" s="3" t="str">
        <f t="shared" si="316"/>
        <v>06 červen</v>
      </c>
      <c r="C922" s="4" t="str">
        <f t="shared" si="300"/>
        <v>červen</v>
      </c>
      <c r="D922" s="10">
        <f t="shared" ca="1" si="301"/>
        <v>0</v>
      </c>
      <c r="E922" s="10" t="str">
        <f t="shared" si="302"/>
        <v>středa</v>
      </c>
      <c r="F922" s="42" t="str">
        <f ca="1">IF(COUNTIF(List1!$U$4:$AF$16,$G922),"Svátek",TEXT($G922,"dddd"))</f>
        <v>středa</v>
      </c>
      <c r="G922" s="19">
        <v>45105</v>
      </c>
      <c r="H922" s="49"/>
      <c r="I922" s="50"/>
      <c r="J922" s="49"/>
      <c r="K922" s="50"/>
      <c r="L922" s="21">
        <f t="shared" si="303"/>
        <v>0</v>
      </c>
      <c r="M922" s="22">
        <f t="shared" si="297"/>
        <v>0</v>
      </c>
      <c r="N922" s="98"/>
      <c r="O922" s="101" t="str">
        <f t="shared" ca="1" si="298"/>
        <v/>
      </c>
      <c r="P922" s="41" t="str">
        <f t="shared" si="296"/>
        <v xml:space="preserve"> </v>
      </c>
      <c r="Q922" s="41" t="str">
        <f>IF(MONTH(G923)-MONTH(G922)&lt;&gt;0,SUBTOTAL(109,$P$14:$P$3665)," ")</f>
        <v xml:space="preserve"> </v>
      </c>
      <c r="R922" s="108">
        <f t="shared" ca="1" si="304"/>
        <v>0</v>
      </c>
      <c r="S922" s="25">
        <f t="shared" ca="1" si="305"/>
        <v>0</v>
      </c>
      <c r="T922" s="108">
        <f t="shared" ca="1" si="306"/>
        <v>0</v>
      </c>
      <c r="U922" s="163">
        <f t="shared" ca="1" si="307"/>
        <v>0</v>
      </c>
      <c r="V922" s="25">
        <f t="shared" ca="1" si="308"/>
        <v>0</v>
      </c>
      <c r="W922" s="25">
        <f t="shared" ca="1" si="309"/>
        <v>0</v>
      </c>
      <c r="X922" s="108">
        <f t="shared" ca="1" si="310"/>
        <v>0</v>
      </c>
      <c r="Y922" s="108">
        <f t="shared" ca="1" si="311"/>
        <v>0</v>
      </c>
      <c r="Z922" s="108">
        <f t="shared" ca="1" si="312"/>
        <v>0</v>
      </c>
      <c r="AA922" s="108">
        <f t="shared" ca="1" si="313"/>
        <v>0</v>
      </c>
      <c r="AB922" s="108">
        <f t="shared" ca="1" si="314"/>
        <v>0</v>
      </c>
      <c r="AC922" s="25">
        <f t="shared" ca="1" si="315"/>
        <v>0</v>
      </c>
    </row>
    <row r="923" spans="1:29" ht="14.1" hidden="1" customHeight="1" thickBot="1" x14ac:dyDescent="0.25">
      <c r="A923" s="3">
        <f t="shared" si="299"/>
        <v>2023</v>
      </c>
      <c r="B923" s="3" t="str">
        <f t="shared" si="316"/>
        <v>06 červen</v>
      </c>
      <c r="C923" s="4" t="str">
        <f t="shared" si="300"/>
        <v>červen</v>
      </c>
      <c r="D923" s="10">
        <f t="shared" ca="1" si="301"/>
        <v>0</v>
      </c>
      <c r="E923" s="10" t="str">
        <f t="shared" si="302"/>
        <v>čtvrtek</v>
      </c>
      <c r="F923" s="42" t="str">
        <f ca="1">IF(COUNTIF(List1!$U$4:$AF$16,$G923),"Svátek",TEXT($G923,"dddd"))</f>
        <v>čtvrtek</v>
      </c>
      <c r="G923" s="19">
        <v>45106</v>
      </c>
      <c r="H923" s="49"/>
      <c r="I923" s="50"/>
      <c r="J923" s="49"/>
      <c r="K923" s="50"/>
      <c r="L923" s="21">
        <f t="shared" si="303"/>
        <v>0</v>
      </c>
      <c r="M923" s="22">
        <f t="shared" si="297"/>
        <v>0</v>
      </c>
      <c r="N923" s="98"/>
      <c r="O923" s="101" t="str">
        <f t="shared" ca="1" si="298"/>
        <v/>
      </c>
      <c r="P923" s="41" t="str">
        <f t="shared" ref="P923:P986" si="317">IF(OR(TEXT($G923,"dddd")="neděle",TEXT($G1014,"dddd")="Sunday"),IF(DAY(G923)&gt;=7,SUM(L917:L923),IF(DAY(G923)=6,SUM(L918:L923),IF(DAY(G923)=5,SUM(L919:L923),IF(DAY(G923)=4,SUM(L920:L923),IF(DAY(G923)=3,SUM(L921:L923),IF(DAY(G923)=2,SUM(L922:L923),IF(DAY(G923)=1,SUM(L923:L923)," "))))))),IF(MONTH(G924)-MONTH(G923)&lt;&gt;0,IF(TEXT($G923,"dddd")="sobota",SUM(L918:L923),IF(TEXT($G923,"dddd")="pátek",SUM(L919:L923),IF(TEXT($G923,"dddd")="čtvrtek",SUM(L920:L923),IF(TEXT($G923,"dddd")="středa",SUM(L921:L923),IF(TEXT($G923,"dddd")="úterý",SUM(L922:L923),IF(TEXT($G923,"dddd")="pondělí",SUM(L923)," "))))))," "))</f>
        <v xml:space="preserve"> </v>
      </c>
      <c r="Q923" s="41" t="str">
        <f>IF(MONTH(G924)-MONTH(G923)&lt;&gt;0,SUBTOTAL(109,$P$14:$P$3665)," ")</f>
        <v xml:space="preserve"> </v>
      </c>
      <c r="R923" s="108">
        <f t="shared" ca="1" si="304"/>
        <v>0</v>
      </c>
      <c r="S923" s="25">
        <f t="shared" ca="1" si="305"/>
        <v>0</v>
      </c>
      <c r="T923" s="108">
        <f t="shared" ca="1" si="306"/>
        <v>0</v>
      </c>
      <c r="U923" s="163">
        <f t="shared" ca="1" si="307"/>
        <v>0</v>
      </c>
      <c r="V923" s="25">
        <f t="shared" ca="1" si="308"/>
        <v>0</v>
      </c>
      <c r="W923" s="25">
        <f t="shared" ca="1" si="309"/>
        <v>0</v>
      </c>
      <c r="X923" s="108">
        <f t="shared" ca="1" si="310"/>
        <v>0</v>
      </c>
      <c r="Y923" s="108">
        <f t="shared" ca="1" si="311"/>
        <v>0</v>
      </c>
      <c r="Z923" s="108">
        <f t="shared" ca="1" si="312"/>
        <v>0</v>
      </c>
      <c r="AA923" s="108">
        <f t="shared" ca="1" si="313"/>
        <v>0</v>
      </c>
      <c r="AB923" s="108">
        <f t="shared" ca="1" si="314"/>
        <v>0</v>
      </c>
      <c r="AC923" s="25">
        <f t="shared" ca="1" si="315"/>
        <v>0</v>
      </c>
    </row>
    <row r="924" spans="1:29" ht="14.1" hidden="1" customHeight="1" thickBot="1" x14ac:dyDescent="0.25">
      <c r="A924" s="3">
        <f t="shared" si="299"/>
        <v>2023</v>
      </c>
      <c r="B924" s="3" t="str">
        <f t="shared" si="316"/>
        <v>06 červen</v>
      </c>
      <c r="C924" s="4" t="str">
        <f t="shared" si="300"/>
        <v>červen</v>
      </c>
      <c r="D924" s="10">
        <f t="shared" ca="1" si="301"/>
        <v>0</v>
      </c>
      <c r="E924" s="10" t="str">
        <f t="shared" si="302"/>
        <v>pátek</v>
      </c>
      <c r="F924" s="42" t="str">
        <f ca="1">IF(COUNTIF(List1!$U$4:$AF$16,$G924),"Svátek",TEXT($G924,"dddd"))</f>
        <v>pátek</v>
      </c>
      <c r="G924" s="19">
        <v>45107</v>
      </c>
      <c r="H924" s="49"/>
      <c r="I924" s="50"/>
      <c r="J924" s="49"/>
      <c r="K924" s="50"/>
      <c r="L924" s="21">
        <f t="shared" si="303"/>
        <v>0</v>
      </c>
      <c r="M924" s="22">
        <f t="shared" si="297"/>
        <v>0</v>
      </c>
      <c r="N924" s="98"/>
      <c r="O924" s="101" t="str">
        <f t="shared" ca="1" si="298"/>
        <v/>
      </c>
      <c r="P924" s="41">
        <f t="shared" si="317"/>
        <v>0</v>
      </c>
      <c r="Q924" s="41">
        <f>IF(MONTH(G925)-MONTH(G924)&lt;&gt;0,SUBTOTAL(109,$P$14:$P$3665)," ")</f>
        <v>0</v>
      </c>
      <c r="R924" s="108">
        <f t="shared" ca="1" si="304"/>
        <v>0</v>
      </c>
      <c r="S924" s="25">
        <f t="shared" ca="1" si="305"/>
        <v>0</v>
      </c>
      <c r="T924" s="108">
        <f t="shared" ca="1" si="306"/>
        <v>0</v>
      </c>
      <c r="U924" s="163">
        <f t="shared" ca="1" si="307"/>
        <v>0</v>
      </c>
      <c r="V924" s="25">
        <f t="shared" ca="1" si="308"/>
        <v>0</v>
      </c>
      <c r="W924" s="25">
        <f t="shared" ca="1" si="309"/>
        <v>0</v>
      </c>
      <c r="X924" s="108">
        <f t="shared" ca="1" si="310"/>
        <v>0</v>
      </c>
      <c r="Y924" s="108">
        <f t="shared" ca="1" si="311"/>
        <v>0</v>
      </c>
      <c r="Z924" s="108">
        <f t="shared" ca="1" si="312"/>
        <v>0</v>
      </c>
      <c r="AA924" s="108">
        <f t="shared" ca="1" si="313"/>
        <v>0</v>
      </c>
      <c r="AB924" s="108">
        <f t="shared" ca="1" si="314"/>
        <v>0</v>
      </c>
      <c r="AC924" s="25">
        <f t="shared" ca="1" si="315"/>
        <v>0</v>
      </c>
    </row>
    <row r="925" spans="1:29" ht="14.1" hidden="1" customHeight="1" thickBot="1" x14ac:dyDescent="0.25">
      <c r="A925" s="3">
        <f t="shared" si="299"/>
        <v>2023</v>
      </c>
      <c r="B925" s="3" t="str">
        <f t="shared" si="316"/>
        <v>07 červenec</v>
      </c>
      <c r="C925" s="4" t="str">
        <f t="shared" si="300"/>
        <v>červenec</v>
      </c>
      <c r="D925" s="10">
        <f t="shared" ca="1" si="301"/>
        <v>0</v>
      </c>
      <c r="E925" s="10" t="str">
        <f t="shared" si="302"/>
        <v>sobota</v>
      </c>
      <c r="F925" s="42" t="str">
        <f ca="1">IF(COUNTIF(List1!$U$4:$AF$16,$G925),"Svátek",TEXT($G925,"dddd"))</f>
        <v>sobota</v>
      </c>
      <c r="G925" s="19">
        <v>45108</v>
      </c>
      <c r="H925" s="49"/>
      <c r="I925" s="50"/>
      <c r="J925" s="49"/>
      <c r="K925" s="50"/>
      <c r="L925" s="21">
        <f t="shared" si="303"/>
        <v>0</v>
      </c>
      <c r="M925" s="22">
        <f t="shared" si="297"/>
        <v>0</v>
      </c>
      <c r="N925" s="98"/>
      <c r="O925" s="101" t="str">
        <f t="shared" ca="1" si="298"/>
        <v/>
      </c>
      <c r="P925" s="41" t="str">
        <f t="shared" si="317"/>
        <v xml:space="preserve"> </v>
      </c>
      <c r="Q925" s="41" t="str">
        <f>IF(MONTH(G926)-MONTH(G925)&lt;&gt;0,SUBTOTAL(109,$P$14:$P$3665)," ")</f>
        <v xml:space="preserve"> </v>
      </c>
      <c r="R925" s="108">
        <f t="shared" ca="1" si="304"/>
        <v>0</v>
      </c>
      <c r="S925" s="25">
        <f t="shared" ca="1" si="305"/>
        <v>0</v>
      </c>
      <c r="T925" s="108">
        <f t="shared" ca="1" si="306"/>
        <v>0</v>
      </c>
      <c r="U925" s="163">
        <f t="shared" ca="1" si="307"/>
        <v>0</v>
      </c>
      <c r="V925" s="25">
        <f t="shared" ca="1" si="308"/>
        <v>0</v>
      </c>
      <c r="W925" s="25">
        <f t="shared" ca="1" si="309"/>
        <v>0</v>
      </c>
      <c r="X925" s="108">
        <f t="shared" ca="1" si="310"/>
        <v>0</v>
      </c>
      <c r="Y925" s="108">
        <f t="shared" ca="1" si="311"/>
        <v>0</v>
      </c>
      <c r="Z925" s="108">
        <f t="shared" ca="1" si="312"/>
        <v>0</v>
      </c>
      <c r="AA925" s="108">
        <f t="shared" ca="1" si="313"/>
        <v>0</v>
      </c>
      <c r="AB925" s="108">
        <f t="shared" ca="1" si="314"/>
        <v>0</v>
      </c>
      <c r="AC925" s="25">
        <f t="shared" ca="1" si="315"/>
        <v>0</v>
      </c>
    </row>
    <row r="926" spans="1:29" ht="14.1" hidden="1" customHeight="1" thickBot="1" x14ac:dyDescent="0.25">
      <c r="A926" s="3">
        <f t="shared" si="299"/>
        <v>2023</v>
      </c>
      <c r="B926" s="3" t="str">
        <f t="shared" si="316"/>
        <v>07 červenec</v>
      </c>
      <c r="C926" s="4" t="str">
        <f t="shared" si="300"/>
        <v>červenec</v>
      </c>
      <c r="D926" s="10">
        <f t="shared" ca="1" si="301"/>
        <v>0</v>
      </c>
      <c r="E926" s="10" t="str">
        <f t="shared" si="302"/>
        <v>neděle</v>
      </c>
      <c r="F926" s="42" t="str">
        <f ca="1">IF(COUNTIF(List1!$U$4:$AF$16,$G926),"Svátek",TEXT($G926,"dddd"))</f>
        <v>neděle</v>
      </c>
      <c r="G926" s="19">
        <v>45109</v>
      </c>
      <c r="H926" s="49"/>
      <c r="I926" s="50"/>
      <c r="J926" s="49"/>
      <c r="K926" s="50"/>
      <c r="L926" s="21">
        <f t="shared" si="303"/>
        <v>0</v>
      </c>
      <c r="M926" s="22">
        <f t="shared" si="297"/>
        <v>0</v>
      </c>
      <c r="N926" s="98"/>
      <c r="O926" s="101" t="str">
        <f t="shared" ca="1" si="298"/>
        <v/>
      </c>
      <c r="P926" s="41">
        <f t="shared" si="317"/>
        <v>0</v>
      </c>
      <c r="Q926" s="41" t="str">
        <f>IF(MONTH(G927)-MONTH(G926)&lt;&gt;0,SUBTOTAL(109,$P$14:$P$3665)," ")</f>
        <v xml:space="preserve"> </v>
      </c>
      <c r="R926" s="108">
        <f t="shared" ca="1" si="304"/>
        <v>0</v>
      </c>
      <c r="S926" s="25">
        <f t="shared" ca="1" si="305"/>
        <v>0</v>
      </c>
      <c r="T926" s="108">
        <f t="shared" ca="1" si="306"/>
        <v>0</v>
      </c>
      <c r="U926" s="163">
        <f t="shared" ca="1" si="307"/>
        <v>0</v>
      </c>
      <c r="V926" s="25">
        <f t="shared" ca="1" si="308"/>
        <v>0</v>
      </c>
      <c r="W926" s="25">
        <f t="shared" ca="1" si="309"/>
        <v>0</v>
      </c>
      <c r="X926" s="108">
        <f t="shared" ca="1" si="310"/>
        <v>0</v>
      </c>
      <c r="Y926" s="108">
        <f t="shared" ca="1" si="311"/>
        <v>0</v>
      </c>
      <c r="Z926" s="108">
        <f t="shared" ca="1" si="312"/>
        <v>0</v>
      </c>
      <c r="AA926" s="108">
        <f t="shared" ca="1" si="313"/>
        <v>0</v>
      </c>
      <c r="AB926" s="108">
        <f t="shared" ca="1" si="314"/>
        <v>0</v>
      </c>
      <c r="AC926" s="25">
        <f t="shared" ca="1" si="315"/>
        <v>0</v>
      </c>
    </row>
    <row r="927" spans="1:29" ht="14.1" hidden="1" customHeight="1" thickBot="1" x14ac:dyDescent="0.25">
      <c r="A927" s="3">
        <f t="shared" si="299"/>
        <v>2023</v>
      </c>
      <c r="B927" s="3" t="str">
        <f t="shared" si="316"/>
        <v>07 červenec</v>
      </c>
      <c r="C927" s="4" t="str">
        <f t="shared" si="300"/>
        <v>červenec</v>
      </c>
      <c r="D927" s="10">
        <f t="shared" ca="1" si="301"/>
        <v>0</v>
      </c>
      <c r="E927" s="10" t="str">
        <f t="shared" si="302"/>
        <v>pondělí</v>
      </c>
      <c r="F927" s="42" t="str">
        <f ca="1">IF(COUNTIF(List1!$U$4:$AF$16,$G927),"Svátek",TEXT($G927,"dddd"))</f>
        <v>pondělí</v>
      </c>
      <c r="G927" s="19">
        <v>45110</v>
      </c>
      <c r="H927" s="49"/>
      <c r="I927" s="50"/>
      <c r="J927" s="49"/>
      <c r="K927" s="50"/>
      <c r="L927" s="21">
        <f t="shared" si="303"/>
        <v>0</v>
      </c>
      <c r="M927" s="22">
        <f t="shared" si="297"/>
        <v>0</v>
      </c>
      <c r="N927" s="98"/>
      <c r="O927" s="101" t="str">
        <f t="shared" ca="1" si="298"/>
        <v/>
      </c>
      <c r="P927" s="41" t="str">
        <f t="shared" si="317"/>
        <v xml:space="preserve"> </v>
      </c>
      <c r="Q927" s="41" t="str">
        <f>IF(MONTH(G928)-MONTH(G927)&lt;&gt;0,SUBTOTAL(109,$P$14:$P$3665)," ")</f>
        <v xml:space="preserve"> </v>
      </c>
      <c r="R927" s="108">
        <f t="shared" ca="1" si="304"/>
        <v>0</v>
      </c>
      <c r="S927" s="25">
        <f t="shared" ca="1" si="305"/>
        <v>0</v>
      </c>
      <c r="T927" s="108">
        <f t="shared" ca="1" si="306"/>
        <v>0</v>
      </c>
      <c r="U927" s="163">
        <f t="shared" ca="1" si="307"/>
        <v>0</v>
      </c>
      <c r="V927" s="25">
        <f t="shared" ca="1" si="308"/>
        <v>0</v>
      </c>
      <c r="W927" s="25">
        <f t="shared" ca="1" si="309"/>
        <v>0</v>
      </c>
      <c r="X927" s="108">
        <f t="shared" ca="1" si="310"/>
        <v>0</v>
      </c>
      <c r="Y927" s="108">
        <f t="shared" ca="1" si="311"/>
        <v>0</v>
      </c>
      <c r="Z927" s="108">
        <f t="shared" ca="1" si="312"/>
        <v>0</v>
      </c>
      <c r="AA927" s="108">
        <f t="shared" ca="1" si="313"/>
        <v>0</v>
      </c>
      <c r="AB927" s="108">
        <f t="shared" ca="1" si="314"/>
        <v>0</v>
      </c>
      <c r="AC927" s="25">
        <f t="shared" ca="1" si="315"/>
        <v>0</v>
      </c>
    </row>
    <row r="928" spans="1:29" ht="14.1" hidden="1" customHeight="1" thickBot="1" x14ac:dyDescent="0.25">
      <c r="A928" s="3">
        <f t="shared" si="299"/>
        <v>2023</v>
      </c>
      <c r="B928" s="3" t="str">
        <f t="shared" si="316"/>
        <v>07 červenec</v>
      </c>
      <c r="C928" s="4" t="str">
        <f t="shared" si="300"/>
        <v>červenec</v>
      </c>
      <c r="D928" s="10">
        <f t="shared" ca="1" si="301"/>
        <v>0</v>
      </c>
      <c r="E928" s="10" t="str">
        <f t="shared" si="302"/>
        <v>úterý</v>
      </c>
      <c r="F928" s="42" t="str">
        <f ca="1">IF(COUNTIF(List1!$U$4:$AF$16,$G928),"Svátek",TEXT($G928,"dddd"))</f>
        <v>úterý</v>
      </c>
      <c r="G928" s="19">
        <v>45111</v>
      </c>
      <c r="H928" s="49"/>
      <c r="I928" s="50"/>
      <c r="J928" s="49"/>
      <c r="K928" s="50"/>
      <c r="L928" s="21">
        <f t="shared" si="303"/>
        <v>0</v>
      </c>
      <c r="M928" s="22">
        <f t="shared" si="297"/>
        <v>0</v>
      </c>
      <c r="N928" s="98"/>
      <c r="O928" s="101" t="str">
        <f t="shared" ca="1" si="298"/>
        <v/>
      </c>
      <c r="P928" s="41" t="str">
        <f t="shared" si="317"/>
        <v xml:space="preserve"> </v>
      </c>
      <c r="Q928" s="41" t="str">
        <f>IF(MONTH(G929)-MONTH(G928)&lt;&gt;0,SUBTOTAL(109,$P$14:$P$3665)," ")</f>
        <v xml:space="preserve"> </v>
      </c>
      <c r="R928" s="108">
        <f t="shared" ca="1" si="304"/>
        <v>0</v>
      </c>
      <c r="S928" s="25">
        <f t="shared" ca="1" si="305"/>
        <v>0</v>
      </c>
      <c r="T928" s="108">
        <f t="shared" ca="1" si="306"/>
        <v>0</v>
      </c>
      <c r="U928" s="163">
        <f t="shared" ca="1" si="307"/>
        <v>0</v>
      </c>
      <c r="V928" s="25">
        <f t="shared" ca="1" si="308"/>
        <v>0</v>
      </c>
      <c r="W928" s="25">
        <f t="shared" ca="1" si="309"/>
        <v>0</v>
      </c>
      <c r="X928" s="108">
        <f t="shared" ca="1" si="310"/>
        <v>0</v>
      </c>
      <c r="Y928" s="108">
        <f t="shared" ca="1" si="311"/>
        <v>0</v>
      </c>
      <c r="Z928" s="108">
        <f t="shared" ca="1" si="312"/>
        <v>0</v>
      </c>
      <c r="AA928" s="108">
        <f t="shared" ca="1" si="313"/>
        <v>0</v>
      </c>
      <c r="AB928" s="108">
        <f t="shared" ca="1" si="314"/>
        <v>0</v>
      </c>
      <c r="AC928" s="25">
        <f t="shared" ca="1" si="315"/>
        <v>0</v>
      </c>
    </row>
    <row r="929" spans="1:29" ht="14.1" hidden="1" customHeight="1" thickBot="1" x14ac:dyDescent="0.25">
      <c r="A929" s="3">
        <f t="shared" si="299"/>
        <v>2023</v>
      </c>
      <c r="B929" s="3" t="str">
        <f t="shared" si="316"/>
        <v>07 červenec</v>
      </c>
      <c r="C929" s="4" t="str">
        <f t="shared" si="300"/>
        <v>červenec</v>
      </c>
      <c r="D929" s="10">
        <f t="shared" ca="1" si="301"/>
        <v>1</v>
      </c>
      <c r="E929" s="10" t="str">
        <f t="shared" si="302"/>
        <v>středa</v>
      </c>
      <c r="F929" s="42" t="str">
        <f ca="1">IF(COUNTIF(List1!$U$4:$AF$16,$G929),"Svátek",TEXT($G929,"dddd"))</f>
        <v>Svátek</v>
      </c>
      <c r="G929" s="19">
        <v>45112</v>
      </c>
      <c r="H929" s="49"/>
      <c r="I929" s="50"/>
      <c r="J929" s="49"/>
      <c r="K929" s="50"/>
      <c r="L929" s="21">
        <f t="shared" si="303"/>
        <v>0</v>
      </c>
      <c r="M929" s="22">
        <f t="shared" si="297"/>
        <v>0</v>
      </c>
      <c r="N929" s="98"/>
      <c r="O929" s="101" t="str">
        <f t="shared" ca="1" si="298"/>
        <v>Svátek</v>
      </c>
      <c r="P929" s="41" t="str">
        <f t="shared" si="317"/>
        <v xml:space="preserve"> </v>
      </c>
      <c r="Q929" s="41" t="str">
        <f>IF(MONTH(G930)-MONTH(G929)&lt;&gt;0,SUBTOTAL(109,$P$14:$P$3665)," ")</f>
        <v xml:space="preserve"> </v>
      </c>
      <c r="R929" s="108">
        <f t="shared" ca="1" si="304"/>
        <v>0</v>
      </c>
      <c r="S929" s="25">
        <f t="shared" ca="1" si="305"/>
        <v>1</v>
      </c>
      <c r="T929" s="108">
        <f t="shared" ca="1" si="306"/>
        <v>0</v>
      </c>
      <c r="U929" s="163">
        <f t="shared" ca="1" si="307"/>
        <v>0</v>
      </c>
      <c r="V929" s="25">
        <f t="shared" ca="1" si="308"/>
        <v>0</v>
      </c>
      <c r="W929" s="25">
        <f t="shared" ca="1" si="309"/>
        <v>0</v>
      </c>
      <c r="X929" s="108">
        <f t="shared" ca="1" si="310"/>
        <v>0</v>
      </c>
      <c r="Y929" s="108">
        <f t="shared" ca="1" si="311"/>
        <v>0</v>
      </c>
      <c r="Z929" s="108">
        <f t="shared" ca="1" si="312"/>
        <v>0</v>
      </c>
      <c r="AA929" s="108">
        <f t="shared" ca="1" si="313"/>
        <v>0</v>
      </c>
      <c r="AB929" s="108">
        <f t="shared" ca="1" si="314"/>
        <v>0</v>
      </c>
      <c r="AC929" s="25">
        <f t="shared" ca="1" si="315"/>
        <v>1</v>
      </c>
    </row>
    <row r="930" spans="1:29" ht="14.1" hidden="1" customHeight="1" thickBot="1" x14ac:dyDescent="0.25">
      <c r="A930" s="3">
        <f t="shared" si="299"/>
        <v>2023</v>
      </c>
      <c r="B930" s="3" t="str">
        <f t="shared" si="316"/>
        <v>07 červenec</v>
      </c>
      <c r="C930" s="4" t="str">
        <f t="shared" si="300"/>
        <v>červenec</v>
      </c>
      <c r="D930" s="10">
        <f t="shared" ca="1" si="301"/>
        <v>1</v>
      </c>
      <c r="E930" s="10" t="str">
        <f t="shared" si="302"/>
        <v>čtvrtek</v>
      </c>
      <c r="F930" s="42" t="str">
        <f ca="1">IF(COUNTIF(List1!$U$4:$AF$16,$G930),"Svátek",TEXT($G930,"dddd"))</f>
        <v>Svátek</v>
      </c>
      <c r="G930" s="19">
        <v>45113</v>
      </c>
      <c r="H930" s="49"/>
      <c r="I930" s="50"/>
      <c r="J930" s="49"/>
      <c r="K930" s="50"/>
      <c r="L930" s="21">
        <f t="shared" si="303"/>
        <v>0</v>
      </c>
      <c r="M930" s="22">
        <f t="shared" si="297"/>
        <v>0</v>
      </c>
      <c r="N930" s="98"/>
      <c r="O930" s="101" t="str">
        <f t="shared" ca="1" si="298"/>
        <v>Svátek</v>
      </c>
      <c r="P930" s="41" t="str">
        <f t="shared" si="317"/>
        <v xml:space="preserve"> </v>
      </c>
      <c r="Q930" s="41" t="str">
        <f>IF(MONTH(G931)-MONTH(G930)&lt;&gt;0,SUBTOTAL(109,$P$14:$P$3665)," ")</f>
        <v xml:space="preserve"> </v>
      </c>
      <c r="R930" s="108">
        <f t="shared" ca="1" si="304"/>
        <v>0</v>
      </c>
      <c r="S930" s="25">
        <f t="shared" ca="1" si="305"/>
        <v>1</v>
      </c>
      <c r="T930" s="108">
        <f t="shared" ca="1" si="306"/>
        <v>0</v>
      </c>
      <c r="U930" s="163">
        <f t="shared" ca="1" si="307"/>
        <v>0</v>
      </c>
      <c r="V930" s="25">
        <f t="shared" ca="1" si="308"/>
        <v>0</v>
      </c>
      <c r="W930" s="25">
        <f t="shared" ca="1" si="309"/>
        <v>0</v>
      </c>
      <c r="X930" s="108">
        <f t="shared" ca="1" si="310"/>
        <v>0</v>
      </c>
      <c r="Y930" s="108">
        <f t="shared" ca="1" si="311"/>
        <v>0</v>
      </c>
      <c r="Z930" s="108">
        <f t="shared" ca="1" si="312"/>
        <v>0</v>
      </c>
      <c r="AA930" s="108">
        <f t="shared" ca="1" si="313"/>
        <v>0</v>
      </c>
      <c r="AB930" s="108">
        <f t="shared" ca="1" si="314"/>
        <v>0</v>
      </c>
      <c r="AC930" s="25">
        <f t="shared" ca="1" si="315"/>
        <v>1</v>
      </c>
    </row>
    <row r="931" spans="1:29" ht="14.1" hidden="1" customHeight="1" thickBot="1" x14ac:dyDescent="0.25">
      <c r="A931" s="3">
        <f t="shared" si="299"/>
        <v>2023</v>
      </c>
      <c r="B931" s="3" t="str">
        <f t="shared" si="316"/>
        <v>07 červenec</v>
      </c>
      <c r="C931" s="4" t="str">
        <f t="shared" si="300"/>
        <v>červenec</v>
      </c>
      <c r="D931" s="10">
        <f t="shared" ca="1" si="301"/>
        <v>0</v>
      </c>
      <c r="E931" s="10" t="str">
        <f t="shared" si="302"/>
        <v>pátek</v>
      </c>
      <c r="F931" s="42" t="str">
        <f ca="1">IF(COUNTIF(List1!$U$4:$AF$16,$G931),"Svátek",TEXT($G931,"dddd"))</f>
        <v>pátek</v>
      </c>
      <c r="G931" s="19">
        <v>45114</v>
      </c>
      <c r="H931" s="49"/>
      <c r="I931" s="50"/>
      <c r="J931" s="49"/>
      <c r="K931" s="50"/>
      <c r="L931" s="21">
        <f t="shared" si="303"/>
        <v>0</v>
      </c>
      <c r="M931" s="22">
        <f t="shared" si="297"/>
        <v>0</v>
      </c>
      <c r="N931" s="98"/>
      <c r="O931" s="101" t="str">
        <f t="shared" ca="1" si="298"/>
        <v/>
      </c>
      <c r="P931" s="41" t="str">
        <f t="shared" si="317"/>
        <v xml:space="preserve"> </v>
      </c>
      <c r="Q931" s="41" t="str">
        <f>IF(MONTH(G932)-MONTH(G931)&lt;&gt;0,SUBTOTAL(109,$P$14:$P$3665)," ")</f>
        <v xml:space="preserve"> </v>
      </c>
      <c r="R931" s="108">
        <f t="shared" ca="1" si="304"/>
        <v>0</v>
      </c>
      <c r="S931" s="25">
        <f t="shared" ca="1" si="305"/>
        <v>0</v>
      </c>
      <c r="T931" s="108">
        <f t="shared" ca="1" si="306"/>
        <v>0</v>
      </c>
      <c r="U931" s="163">
        <f t="shared" ca="1" si="307"/>
        <v>0</v>
      </c>
      <c r="V931" s="25">
        <f t="shared" ca="1" si="308"/>
        <v>0</v>
      </c>
      <c r="W931" s="25">
        <f t="shared" ca="1" si="309"/>
        <v>0</v>
      </c>
      <c r="X931" s="108">
        <f t="shared" ca="1" si="310"/>
        <v>0</v>
      </c>
      <c r="Y931" s="108">
        <f t="shared" ca="1" si="311"/>
        <v>0</v>
      </c>
      <c r="Z931" s="108">
        <f t="shared" ca="1" si="312"/>
        <v>0</v>
      </c>
      <c r="AA931" s="108">
        <f t="shared" ca="1" si="313"/>
        <v>0</v>
      </c>
      <c r="AB931" s="108">
        <f t="shared" ca="1" si="314"/>
        <v>0</v>
      </c>
      <c r="AC931" s="25">
        <f t="shared" ca="1" si="315"/>
        <v>0</v>
      </c>
    </row>
    <row r="932" spans="1:29" ht="14.1" hidden="1" customHeight="1" thickBot="1" x14ac:dyDescent="0.25">
      <c r="A932" s="3">
        <f t="shared" si="299"/>
        <v>2023</v>
      </c>
      <c r="B932" s="3" t="str">
        <f t="shared" si="316"/>
        <v>07 červenec</v>
      </c>
      <c r="C932" s="4" t="str">
        <f t="shared" si="300"/>
        <v>červenec</v>
      </c>
      <c r="D932" s="10">
        <f t="shared" ca="1" si="301"/>
        <v>0</v>
      </c>
      <c r="E932" s="10" t="str">
        <f t="shared" si="302"/>
        <v>sobota</v>
      </c>
      <c r="F932" s="42" t="str">
        <f ca="1">IF(COUNTIF(List1!$U$4:$AF$16,$G932),"Svátek",TEXT($G932,"dddd"))</f>
        <v>sobota</v>
      </c>
      <c r="G932" s="19">
        <v>45115</v>
      </c>
      <c r="H932" s="49"/>
      <c r="I932" s="50"/>
      <c r="J932" s="49"/>
      <c r="K932" s="50"/>
      <c r="L932" s="21">
        <f t="shared" si="303"/>
        <v>0</v>
      </c>
      <c r="M932" s="22">
        <f t="shared" si="297"/>
        <v>0</v>
      </c>
      <c r="N932" s="98"/>
      <c r="O932" s="101" t="str">
        <f t="shared" ca="1" si="298"/>
        <v/>
      </c>
      <c r="P932" s="41" t="str">
        <f t="shared" si="317"/>
        <v xml:space="preserve"> </v>
      </c>
      <c r="Q932" s="41" t="str">
        <f>IF(MONTH(G933)-MONTH(G932)&lt;&gt;0,SUBTOTAL(109,$P$14:$P$3665)," ")</f>
        <v xml:space="preserve"> </v>
      </c>
      <c r="R932" s="108">
        <f t="shared" ca="1" si="304"/>
        <v>0</v>
      </c>
      <c r="S932" s="25">
        <f t="shared" ca="1" si="305"/>
        <v>0</v>
      </c>
      <c r="T932" s="108">
        <f t="shared" ca="1" si="306"/>
        <v>0</v>
      </c>
      <c r="U932" s="163">
        <f t="shared" ca="1" si="307"/>
        <v>0</v>
      </c>
      <c r="V932" s="25">
        <f t="shared" ca="1" si="308"/>
        <v>0</v>
      </c>
      <c r="W932" s="25">
        <f t="shared" ca="1" si="309"/>
        <v>0</v>
      </c>
      <c r="X932" s="108">
        <f t="shared" ca="1" si="310"/>
        <v>0</v>
      </c>
      <c r="Y932" s="108">
        <f t="shared" ca="1" si="311"/>
        <v>0</v>
      </c>
      <c r="Z932" s="108">
        <f t="shared" ca="1" si="312"/>
        <v>0</v>
      </c>
      <c r="AA932" s="108">
        <f t="shared" ca="1" si="313"/>
        <v>0</v>
      </c>
      <c r="AB932" s="108">
        <f t="shared" ca="1" si="314"/>
        <v>0</v>
      </c>
      <c r="AC932" s="25">
        <f t="shared" ca="1" si="315"/>
        <v>0</v>
      </c>
    </row>
    <row r="933" spans="1:29" ht="14.1" hidden="1" customHeight="1" thickBot="1" x14ac:dyDescent="0.25">
      <c r="A933" s="3">
        <f t="shared" si="299"/>
        <v>2023</v>
      </c>
      <c r="B933" s="3" t="str">
        <f t="shared" si="316"/>
        <v>07 červenec</v>
      </c>
      <c r="C933" s="4" t="str">
        <f t="shared" si="300"/>
        <v>červenec</v>
      </c>
      <c r="D933" s="10">
        <f t="shared" ca="1" si="301"/>
        <v>0</v>
      </c>
      <c r="E933" s="10" t="str">
        <f t="shared" si="302"/>
        <v>neděle</v>
      </c>
      <c r="F933" s="42" t="str">
        <f ca="1">IF(COUNTIF(List1!$U$4:$AF$16,$G933),"Svátek",TEXT($G933,"dddd"))</f>
        <v>neděle</v>
      </c>
      <c r="G933" s="19">
        <v>45116</v>
      </c>
      <c r="H933" s="49"/>
      <c r="I933" s="50"/>
      <c r="J933" s="49"/>
      <c r="K933" s="50"/>
      <c r="L933" s="21">
        <f t="shared" si="303"/>
        <v>0</v>
      </c>
      <c r="M933" s="22">
        <f t="shared" si="297"/>
        <v>0</v>
      </c>
      <c r="N933" s="98"/>
      <c r="O933" s="101" t="str">
        <f t="shared" ca="1" si="298"/>
        <v/>
      </c>
      <c r="P933" s="41">
        <f t="shared" si="317"/>
        <v>0</v>
      </c>
      <c r="Q933" s="41" t="str">
        <f>IF(MONTH(G934)-MONTH(G933)&lt;&gt;0,SUBTOTAL(109,$P$14:$P$3665)," ")</f>
        <v xml:space="preserve"> </v>
      </c>
      <c r="R933" s="108">
        <f t="shared" ca="1" si="304"/>
        <v>0</v>
      </c>
      <c r="S933" s="25">
        <f t="shared" ca="1" si="305"/>
        <v>0</v>
      </c>
      <c r="T933" s="108">
        <f t="shared" ca="1" si="306"/>
        <v>0</v>
      </c>
      <c r="U933" s="163">
        <f t="shared" ca="1" si="307"/>
        <v>0</v>
      </c>
      <c r="V933" s="25">
        <f t="shared" ca="1" si="308"/>
        <v>0</v>
      </c>
      <c r="W933" s="25">
        <f t="shared" ca="1" si="309"/>
        <v>0</v>
      </c>
      <c r="X933" s="108">
        <f t="shared" ca="1" si="310"/>
        <v>0</v>
      </c>
      <c r="Y933" s="108">
        <f t="shared" ca="1" si="311"/>
        <v>0</v>
      </c>
      <c r="Z933" s="108">
        <f t="shared" ca="1" si="312"/>
        <v>0</v>
      </c>
      <c r="AA933" s="108">
        <f t="shared" ca="1" si="313"/>
        <v>0</v>
      </c>
      <c r="AB933" s="108">
        <f t="shared" ca="1" si="314"/>
        <v>0</v>
      </c>
      <c r="AC933" s="25">
        <f t="shared" ca="1" si="315"/>
        <v>0</v>
      </c>
    </row>
    <row r="934" spans="1:29" ht="14.1" hidden="1" customHeight="1" thickBot="1" x14ac:dyDescent="0.25">
      <c r="A934" s="3">
        <f t="shared" si="299"/>
        <v>2023</v>
      </c>
      <c r="B934" s="3" t="str">
        <f t="shared" si="316"/>
        <v>07 červenec</v>
      </c>
      <c r="C934" s="4" t="str">
        <f t="shared" si="300"/>
        <v>červenec</v>
      </c>
      <c r="D934" s="10">
        <f t="shared" ca="1" si="301"/>
        <v>0</v>
      </c>
      <c r="E934" s="10" t="str">
        <f t="shared" si="302"/>
        <v>pondělí</v>
      </c>
      <c r="F934" s="42" t="str">
        <f ca="1">IF(COUNTIF(List1!$U$4:$AF$16,$G934),"Svátek",TEXT($G934,"dddd"))</f>
        <v>pondělí</v>
      </c>
      <c r="G934" s="19">
        <v>45117</v>
      </c>
      <c r="H934" s="49"/>
      <c r="I934" s="50"/>
      <c r="J934" s="49"/>
      <c r="K934" s="50"/>
      <c r="L934" s="21">
        <f t="shared" si="303"/>
        <v>0</v>
      </c>
      <c r="M934" s="22">
        <f t="shared" ref="M934:M997" si="318">(I934-H934)-(K934-J934)</f>
        <v>0</v>
      </c>
      <c r="N934" s="98"/>
      <c r="O934" s="101" t="str">
        <f t="shared" ref="O934:O997" ca="1" si="319">IF(F934="Svátek","Svátek","")</f>
        <v/>
      </c>
      <c r="P934" s="41" t="str">
        <f t="shared" si="317"/>
        <v xml:space="preserve"> </v>
      </c>
      <c r="Q934" s="41" t="str">
        <f>IF(MONTH(G935)-MONTH(G934)&lt;&gt;0,SUBTOTAL(109,$P$14:$P$3665)," ")</f>
        <v xml:space="preserve"> </v>
      </c>
      <c r="R934" s="108">
        <f t="shared" ca="1" si="304"/>
        <v>0</v>
      </c>
      <c r="S934" s="25">
        <f t="shared" ca="1" si="305"/>
        <v>0</v>
      </c>
      <c r="T934" s="108">
        <f t="shared" ca="1" si="306"/>
        <v>0</v>
      </c>
      <c r="U934" s="163">
        <f t="shared" ca="1" si="307"/>
        <v>0</v>
      </c>
      <c r="V934" s="25">
        <f t="shared" ca="1" si="308"/>
        <v>0</v>
      </c>
      <c r="W934" s="25">
        <f t="shared" ca="1" si="309"/>
        <v>0</v>
      </c>
      <c r="X934" s="108">
        <f t="shared" ca="1" si="310"/>
        <v>0</v>
      </c>
      <c r="Y934" s="108">
        <f t="shared" ca="1" si="311"/>
        <v>0</v>
      </c>
      <c r="Z934" s="108">
        <f t="shared" ca="1" si="312"/>
        <v>0</v>
      </c>
      <c r="AA934" s="108">
        <f t="shared" ca="1" si="313"/>
        <v>0</v>
      </c>
      <c r="AB934" s="108">
        <f t="shared" ca="1" si="314"/>
        <v>0</v>
      </c>
      <c r="AC934" s="25">
        <f t="shared" ca="1" si="315"/>
        <v>0</v>
      </c>
    </row>
    <row r="935" spans="1:29" ht="14.1" hidden="1" customHeight="1" thickBot="1" x14ac:dyDescent="0.25">
      <c r="A935" s="3">
        <f t="shared" ref="A935:A998" si="320">YEAR(G935)</f>
        <v>2023</v>
      </c>
      <c r="B935" s="3" t="str">
        <f t="shared" si="316"/>
        <v>07 červenec</v>
      </c>
      <c r="C935" s="4" t="str">
        <f t="shared" ref="C935:C998" si="321">TEXT(G935,"mmmm")</f>
        <v>červenec</v>
      </c>
      <c r="D935" s="10">
        <f t="shared" ref="D935:D998" ca="1" si="322">IF(F935="Svátek",1,0)</f>
        <v>0</v>
      </c>
      <c r="E935" s="10" t="str">
        <f t="shared" ref="E935:E998" si="323">TEXT($G935,"dddd")</f>
        <v>úterý</v>
      </c>
      <c r="F935" s="42" t="str">
        <f ca="1">IF(COUNTIF(List1!$U$4:$AF$16,$G935),"Svátek",TEXT($G935,"dddd"))</f>
        <v>úterý</v>
      </c>
      <c r="G935" s="19">
        <v>45118</v>
      </c>
      <c r="H935" s="49"/>
      <c r="I935" s="50"/>
      <c r="J935" s="49"/>
      <c r="K935" s="50"/>
      <c r="L935" s="21">
        <f t="shared" ref="L935:L998" si="324">(I935-H935)-(K935-J935)</f>
        <v>0</v>
      </c>
      <c r="M935" s="22">
        <f t="shared" si="318"/>
        <v>0</v>
      </c>
      <c r="N935" s="98"/>
      <c r="O935" s="101" t="str">
        <f t="shared" ca="1" si="319"/>
        <v/>
      </c>
      <c r="P935" s="41" t="str">
        <f t="shared" si="317"/>
        <v xml:space="preserve"> </v>
      </c>
      <c r="Q935" s="41" t="str">
        <f>IF(MONTH(G936)-MONTH(G935)&lt;&gt;0,SUBTOTAL(109,$P$14:$P$3665)," ")</f>
        <v xml:space="preserve"> </v>
      </c>
      <c r="R935" s="108">
        <f t="shared" ref="R935:R998" ca="1" si="325">IF(AND(IF(O935="PC",1,0),OR((E935="pondělí"),E935="úterý",E935="středa",E935="čtvrtek",E935="pátek")),IF($R$3-L935&gt;0,$R$3-L935,0),0)</f>
        <v>0</v>
      </c>
      <c r="S935" s="25">
        <f t="shared" ref="S935:S998" ca="1" si="326">IF(AND(IF(F935="Svátek",1,0),OR(E935="pondělí",E935="úterý",E935="středa",E935="čtvrtek",E935="pátek"),IF(OR(O935="SC",O935="ŘD",O935="NV",O935="N",O935="OČR",O935="P",O935="O"),FALSE,TRUE)),1,0)</f>
        <v>0</v>
      </c>
      <c r="T935" s="108">
        <f t="shared" ref="T935:T998" ca="1" si="327">IF(AND(IF(O935="PMP",1,0),OR((E935="pondělí"),E935="úterý",E935="středa",E935="čtvrtek",E935="pátek")),IF($R$3-L935&gt;0,$R$3-L935,0),0)</f>
        <v>0</v>
      </c>
      <c r="U935" s="163">
        <f t="shared" ref="U935:U998" ca="1" si="328">IF(AND(IF(O935="1/2D",1,0),OR((E935="pondělí"),E935="úterý",E935="středa",E935="čtvrtek",E935="pátek")),1,0)</f>
        <v>0</v>
      </c>
      <c r="V935" s="25">
        <f t="shared" ref="V935:V998" ca="1" si="329">IF(AND(IF(O935="D",1,0),OR((E935="pondělí"),E935="úterý",E935="středa",E935="čtvrtek",E935="pátek")),1,0)</f>
        <v>0</v>
      </c>
      <c r="W935" s="25">
        <f t="shared" ref="W935:W998" ca="1" si="330">IF(AND(IF(O935="PN",1,0),OR((E935="pondělí"),E935="úterý",E935="středa",E935="čtvrtek",E935="pátek")),1,0)</f>
        <v>0</v>
      </c>
      <c r="X935" s="108">
        <f t="shared" ref="X935:X998" ca="1" si="331">IF(AND(IF(O935="NV",1,0),OR((E935="pondělí"),E935="úterý",E935="středa",E935="čtvrtek",E935="pátek")),IF($R$3-L935&gt;0,$R$3-L935,0),0)</f>
        <v>0</v>
      </c>
      <c r="Y935" s="108">
        <f t="shared" ref="Y935:Y998" ca="1" si="332">IF(AND(IF(O935="OČR",1,0),OR((E935="pondělí"),E935="úterý",E935="středa",E935="čtvrtek",E935="pátek")),IF($R$3-L935&gt;0,$R$3-L935,0),0)</f>
        <v>0</v>
      </c>
      <c r="Z935" s="108">
        <f t="shared" ref="Z935:Z998" ca="1" si="333">IF(AND(IF(O935="P",1,0),OR((E935="pondělí"),E935="úterý",E935="středa",E935="čtvrtek",E935="pátek")),IF($R$3-L935&gt;0,$R$3-L935,0),0)</f>
        <v>0</v>
      </c>
      <c r="AA935" s="108">
        <f t="shared" ref="AA935:AA998" ca="1" si="334">IF(AND(IF(O935="O",1,0),OR((E935="pondělí"),E935="úterý",E935="středa",E935="čtvrtek",E935="pátek")),IF($R$3-L935&gt;0,$R$3-L935,0),0)</f>
        <v>0</v>
      </c>
      <c r="AB935" s="108">
        <f t="shared" ref="AB935:AB998" ca="1" si="335">IF(AND(IF(O935="PZ",1,0),OR((E935="pondělí"),E935="úterý",E935="středa",E935="čtvrtek",E935="pátek")),IF($R$3-L935&gt;0,$R$3-L935,0),0)</f>
        <v>0</v>
      </c>
      <c r="AC935" s="25">
        <f t="shared" ref="AC935:AC998" ca="1" si="336">IF(AND(IF(F935="Svátek",1,0),OR(E935="pondělí",E935="úterý",E935="středa",E935="čtvrtek",E935="pátek")),1,0)</f>
        <v>0</v>
      </c>
    </row>
    <row r="936" spans="1:29" ht="14.1" hidden="1" customHeight="1" thickBot="1" x14ac:dyDescent="0.25">
      <c r="A936" s="3">
        <f t="shared" si="320"/>
        <v>2023</v>
      </c>
      <c r="B936" s="3" t="str">
        <f t="shared" ref="B936:B999" si="337">IF(C936="leden","01 leden",IF(C936="únor","02 únor",IF(C936="březen","03 březen",IF(C936="duben","04 duben",IF(C936="květen","05 květen",IF(C936="červen","06 červen",IF(C936="červenec","07 červenec",IF(C936="srpen","08 srpen",IF(C936="září","09 září",IF(C936="říjen","10 říjen",IF(C936="listopad","11 listopad",IF(C936="prosinec","12 prosinec",0))))))))))))</f>
        <v>07 červenec</v>
      </c>
      <c r="C936" s="4" t="str">
        <f t="shared" si="321"/>
        <v>červenec</v>
      </c>
      <c r="D936" s="10">
        <f t="shared" ca="1" si="322"/>
        <v>0</v>
      </c>
      <c r="E936" s="10" t="str">
        <f t="shared" si="323"/>
        <v>středa</v>
      </c>
      <c r="F936" s="42" t="str">
        <f ca="1">IF(COUNTIF(List1!$U$4:$AF$16,$G936),"Svátek",TEXT($G936,"dddd"))</f>
        <v>středa</v>
      </c>
      <c r="G936" s="19">
        <v>45119</v>
      </c>
      <c r="H936" s="49"/>
      <c r="I936" s="50"/>
      <c r="J936" s="49"/>
      <c r="K936" s="50"/>
      <c r="L936" s="21">
        <f t="shared" si="324"/>
        <v>0</v>
      </c>
      <c r="M936" s="22">
        <f t="shared" si="318"/>
        <v>0</v>
      </c>
      <c r="N936" s="98"/>
      <c r="O936" s="101" t="str">
        <f t="shared" ca="1" si="319"/>
        <v/>
      </c>
      <c r="P936" s="41" t="str">
        <f t="shared" si="317"/>
        <v xml:space="preserve"> </v>
      </c>
      <c r="Q936" s="41" t="str">
        <f>IF(MONTH(G937)-MONTH(G936)&lt;&gt;0,SUBTOTAL(109,$P$14:$P$3665)," ")</f>
        <v xml:space="preserve"> </v>
      </c>
      <c r="R936" s="108">
        <f t="shared" ca="1" si="325"/>
        <v>0</v>
      </c>
      <c r="S936" s="25">
        <f t="shared" ca="1" si="326"/>
        <v>0</v>
      </c>
      <c r="T936" s="108">
        <f t="shared" ca="1" si="327"/>
        <v>0</v>
      </c>
      <c r="U936" s="163">
        <f t="shared" ca="1" si="328"/>
        <v>0</v>
      </c>
      <c r="V936" s="25">
        <f t="shared" ca="1" si="329"/>
        <v>0</v>
      </c>
      <c r="W936" s="25">
        <f t="shared" ca="1" si="330"/>
        <v>0</v>
      </c>
      <c r="X936" s="108">
        <f t="shared" ca="1" si="331"/>
        <v>0</v>
      </c>
      <c r="Y936" s="108">
        <f t="shared" ca="1" si="332"/>
        <v>0</v>
      </c>
      <c r="Z936" s="108">
        <f t="shared" ca="1" si="333"/>
        <v>0</v>
      </c>
      <c r="AA936" s="108">
        <f t="shared" ca="1" si="334"/>
        <v>0</v>
      </c>
      <c r="AB936" s="108">
        <f t="shared" ca="1" si="335"/>
        <v>0</v>
      </c>
      <c r="AC936" s="25">
        <f t="shared" ca="1" si="336"/>
        <v>0</v>
      </c>
    </row>
    <row r="937" spans="1:29" ht="14.1" hidden="1" customHeight="1" thickBot="1" x14ac:dyDescent="0.25">
      <c r="A937" s="3">
        <f t="shared" si="320"/>
        <v>2023</v>
      </c>
      <c r="B937" s="3" t="str">
        <f t="shared" si="337"/>
        <v>07 červenec</v>
      </c>
      <c r="C937" s="4" t="str">
        <f t="shared" si="321"/>
        <v>červenec</v>
      </c>
      <c r="D937" s="10">
        <f t="shared" ca="1" si="322"/>
        <v>0</v>
      </c>
      <c r="E937" s="10" t="str">
        <f t="shared" si="323"/>
        <v>čtvrtek</v>
      </c>
      <c r="F937" s="42" t="str">
        <f ca="1">IF(COUNTIF(List1!$U$4:$AF$16,$G937),"Svátek",TEXT($G937,"dddd"))</f>
        <v>čtvrtek</v>
      </c>
      <c r="G937" s="19">
        <v>45120</v>
      </c>
      <c r="H937" s="49"/>
      <c r="I937" s="50"/>
      <c r="J937" s="49"/>
      <c r="K937" s="50"/>
      <c r="L937" s="21">
        <f t="shared" si="324"/>
        <v>0</v>
      </c>
      <c r="M937" s="22">
        <f t="shared" si="318"/>
        <v>0</v>
      </c>
      <c r="N937" s="98"/>
      <c r="O937" s="101" t="str">
        <f t="shared" ca="1" si="319"/>
        <v/>
      </c>
      <c r="P937" s="41" t="str">
        <f t="shared" si="317"/>
        <v xml:space="preserve"> </v>
      </c>
      <c r="Q937" s="41" t="str">
        <f>IF(MONTH(G938)-MONTH(G937)&lt;&gt;0,SUBTOTAL(109,$P$14:$P$3665)," ")</f>
        <v xml:space="preserve"> </v>
      </c>
      <c r="R937" s="108">
        <f t="shared" ca="1" si="325"/>
        <v>0</v>
      </c>
      <c r="S937" s="25">
        <f t="shared" ca="1" si="326"/>
        <v>0</v>
      </c>
      <c r="T937" s="108">
        <f t="shared" ca="1" si="327"/>
        <v>0</v>
      </c>
      <c r="U937" s="163">
        <f t="shared" ca="1" si="328"/>
        <v>0</v>
      </c>
      <c r="V937" s="25">
        <f t="shared" ca="1" si="329"/>
        <v>0</v>
      </c>
      <c r="W937" s="25">
        <f t="shared" ca="1" si="330"/>
        <v>0</v>
      </c>
      <c r="X937" s="108">
        <f t="shared" ca="1" si="331"/>
        <v>0</v>
      </c>
      <c r="Y937" s="108">
        <f t="shared" ca="1" si="332"/>
        <v>0</v>
      </c>
      <c r="Z937" s="108">
        <f t="shared" ca="1" si="333"/>
        <v>0</v>
      </c>
      <c r="AA937" s="108">
        <f t="shared" ca="1" si="334"/>
        <v>0</v>
      </c>
      <c r="AB937" s="108">
        <f t="shared" ca="1" si="335"/>
        <v>0</v>
      </c>
      <c r="AC937" s="25">
        <f t="shared" ca="1" si="336"/>
        <v>0</v>
      </c>
    </row>
    <row r="938" spans="1:29" ht="14.1" hidden="1" customHeight="1" thickBot="1" x14ac:dyDescent="0.25">
      <c r="A938" s="3">
        <f t="shared" si="320"/>
        <v>2023</v>
      </c>
      <c r="B938" s="3" t="str">
        <f t="shared" si="337"/>
        <v>07 červenec</v>
      </c>
      <c r="C938" s="4" t="str">
        <f t="shared" si="321"/>
        <v>červenec</v>
      </c>
      <c r="D938" s="10">
        <f t="shared" ca="1" si="322"/>
        <v>0</v>
      </c>
      <c r="E938" s="10" t="str">
        <f t="shared" si="323"/>
        <v>pátek</v>
      </c>
      <c r="F938" s="42" t="str">
        <f ca="1">IF(COUNTIF(List1!$U$4:$AF$16,$G938),"Svátek",TEXT($G938,"dddd"))</f>
        <v>pátek</v>
      </c>
      <c r="G938" s="19">
        <v>45121</v>
      </c>
      <c r="H938" s="49"/>
      <c r="I938" s="50"/>
      <c r="J938" s="49"/>
      <c r="K938" s="50"/>
      <c r="L938" s="21">
        <f t="shared" si="324"/>
        <v>0</v>
      </c>
      <c r="M938" s="22">
        <f t="shared" si="318"/>
        <v>0</v>
      </c>
      <c r="N938" s="98"/>
      <c r="O938" s="101" t="str">
        <f t="shared" ca="1" si="319"/>
        <v/>
      </c>
      <c r="P938" s="41" t="str">
        <f t="shared" si="317"/>
        <v xml:space="preserve"> </v>
      </c>
      <c r="Q938" s="41" t="str">
        <f>IF(MONTH(G939)-MONTH(G938)&lt;&gt;0,SUBTOTAL(109,$P$14:$P$3665)," ")</f>
        <v xml:space="preserve"> </v>
      </c>
      <c r="R938" s="108">
        <f t="shared" ca="1" si="325"/>
        <v>0</v>
      </c>
      <c r="S938" s="25">
        <f t="shared" ca="1" si="326"/>
        <v>0</v>
      </c>
      <c r="T938" s="108">
        <f t="shared" ca="1" si="327"/>
        <v>0</v>
      </c>
      <c r="U938" s="163">
        <f t="shared" ca="1" si="328"/>
        <v>0</v>
      </c>
      <c r="V938" s="25">
        <f t="shared" ca="1" si="329"/>
        <v>0</v>
      </c>
      <c r="W938" s="25">
        <f t="shared" ca="1" si="330"/>
        <v>0</v>
      </c>
      <c r="X938" s="108">
        <f t="shared" ca="1" si="331"/>
        <v>0</v>
      </c>
      <c r="Y938" s="108">
        <f t="shared" ca="1" si="332"/>
        <v>0</v>
      </c>
      <c r="Z938" s="108">
        <f t="shared" ca="1" si="333"/>
        <v>0</v>
      </c>
      <c r="AA938" s="108">
        <f t="shared" ca="1" si="334"/>
        <v>0</v>
      </c>
      <c r="AB938" s="108">
        <f t="shared" ca="1" si="335"/>
        <v>0</v>
      </c>
      <c r="AC938" s="25">
        <f t="shared" ca="1" si="336"/>
        <v>0</v>
      </c>
    </row>
    <row r="939" spans="1:29" ht="14.1" hidden="1" customHeight="1" thickBot="1" x14ac:dyDescent="0.25">
      <c r="A939" s="3">
        <f t="shared" si="320"/>
        <v>2023</v>
      </c>
      <c r="B939" s="3" t="str">
        <f t="shared" si="337"/>
        <v>07 červenec</v>
      </c>
      <c r="C939" s="4" t="str">
        <f t="shared" si="321"/>
        <v>červenec</v>
      </c>
      <c r="D939" s="10">
        <f t="shared" ca="1" si="322"/>
        <v>0</v>
      </c>
      <c r="E939" s="10" t="str">
        <f t="shared" si="323"/>
        <v>sobota</v>
      </c>
      <c r="F939" s="42" t="str">
        <f ca="1">IF(COUNTIF(List1!$U$4:$AF$16,$G939),"Svátek",TEXT($G939,"dddd"))</f>
        <v>sobota</v>
      </c>
      <c r="G939" s="19">
        <v>45122</v>
      </c>
      <c r="H939" s="49"/>
      <c r="I939" s="50"/>
      <c r="J939" s="49"/>
      <c r="K939" s="50"/>
      <c r="L939" s="21">
        <f t="shared" si="324"/>
        <v>0</v>
      </c>
      <c r="M939" s="22">
        <f t="shared" si="318"/>
        <v>0</v>
      </c>
      <c r="N939" s="98"/>
      <c r="O939" s="101" t="str">
        <f t="shared" ca="1" si="319"/>
        <v/>
      </c>
      <c r="P939" s="41" t="str">
        <f t="shared" si="317"/>
        <v xml:space="preserve"> </v>
      </c>
      <c r="Q939" s="41" t="str">
        <f>IF(MONTH(G940)-MONTH(G939)&lt;&gt;0,SUBTOTAL(109,$P$14:$P$3665)," ")</f>
        <v xml:space="preserve"> </v>
      </c>
      <c r="R939" s="108">
        <f t="shared" ca="1" si="325"/>
        <v>0</v>
      </c>
      <c r="S939" s="25">
        <f t="shared" ca="1" si="326"/>
        <v>0</v>
      </c>
      <c r="T939" s="108">
        <f t="shared" ca="1" si="327"/>
        <v>0</v>
      </c>
      <c r="U939" s="163">
        <f t="shared" ca="1" si="328"/>
        <v>0</v>
      </c>
      <c r="V939" s="25">
        <f t="shared" ca="1" si="329"/>
        <v>0</v>
      </c>
      <c r="W939" s="25">
        <f t="shared" ca="1" si="330"/>
        <v>0</v>
      </c>
      <c r="X939" s="108">
        <f t="shared" ca="1" si="331"/>
        <v>0</v>
      </c>
      <c r="Y939" s="108">
        <f t="shared" ca="1" si="332"/>
        <v>0</v>
      </c>
      <c r="Z939" s="108">
        <f t="shared" ca="1" si="333"/>
        <v>0</v>
      </c>
      <c r="AA939" s="108">
        <f t="shared" ca="1" si="334"/>
        <v>0</v>
      </c>
      <c r="AB939" s="108">
        <f t="shared" ca="1" si="335"/>
        <v>0</v>
      </c>
      <c r="AC939" s="25">
        <f t="shared" ca="1" si="336"/>
        <v>0</v>
      </c>
    </row>
    <row r="940" spans="1:29" ht="14.1" hidden="1" customHeight="1" thickBot="1" x14ac:dyDescent="0.25">
      <c r="A940" s="3">
        <f t="shared" si="320"/>
        <v>2023</v>
      </c>
      <c r="B940" s="3" t="str">
        <f t="shared" si="337"/>
        <v>07 červenec</v>
      </c>
      <c r="C940" s="4" t="str">
        <f t="shared" si="321"/>
        <v>červenec</v>
      </c>
      <c r="D940" s="10">
        <f t="shared" ca="1" si="322"/>
        <v>0</v>
      </c>
      <c r="E940" s="10" t="str">
        <f t="shared" si="323"/>
        <v>neděle</v>
      </c>
      <c r="F940" s="42" t="str">
        <f ca="1">IF(COUNTIF(List1!$U$4:$AF$16,$G940),"Svátek",TEXT($G940,"dddd"))</f>
        <v>neděle</v>
      </c>
      <c r="G940" s="19">
        <v>45123</v>
      </c>
      <c r="H940" s="49"/>
      <c r="I940" s="50"/>
      <c r="J940" s="49"/>
      <c r="K940" s="50"/>
      <c r="L940" s="21">
        <f t="shared" si="324"/>
        <v>0</v>
      </c>
      <c r="M940" s="22">
        <f t="shared" si="318"/>
        <v>0</v>
      </c>
      <c r="N940" s="98"/>
      <c r="O940" s="101" t="str">
        <f t="shared" ca="1" si="319"/>
        <v/>
      </c>
      <c r="P940" s="41">
        <f t="shared" si="317"/>
        <v>0</v>
      </c>
      <c r="Q940" s="41" t="str">
        <f>IF(MONTH(G941)-MONTH(G940)&lt;&gt;0,SUBTOTAL(109,$P$14:$P$3665)," ")</f>
        <v xml:space="preserve"> </v>
      </c>
      <c r="R940" s="108">
        <f t="shared" ca="1" si="325"/>
        <v>0</v>
      </c>
      <c r="S940" s="25">
        <f t="shared" ca="1" si="326"/>
        <v>0</v>
      </c>
      <c r="T940" s="108">
        <f t="shared" ca="1" si="327"/>
        <v>0</v>
      </c>
      <c r="U940" s="163">
        <f t="shared" ca="1" si="328"/>
        <v>0</v>
      </c>
      <c r="V940" s="25">
        <f t="shared" ca="1" si="329"/>
        <v>0</v>
      </c>
      <c r="W940" s="25">
        <f t="shared" ca="1" si="330"/>
        <v>0</v>
      </c>
      <c r="X940" s="108">
        <f t="shared" ca="1" si="331"/>
        <v>0</v>
      </c>
      <c r="Y940" s="108">
        <f t="shared" ca="1" si="332"/>
        <v>0</v>
      </c>
      <c r="Z940" s="108">
        <f t="shared" ca="1" si="333"/>
        <v>0</v>
      </c>
      <c r="AA940" s="108">
        <f t="shared" ca="1" si="334"/>
        <v>0</v>
      </c>
      <c r="AB940" s="108">
        <f t="shared" ca="1" si="335"/>
        <v>0</v>
      </c>
      <c r="AC940" s="25">
        <f t="shared" ca="1" si="336"/>
        <v>0</v>
      </c>
    </row>
    <row r="941" spans="1:29" ht="14.1" hidden="1" customHeight="1" thickBot="1" x14ac:dyDescent="0.25">
      <c r="A941" s="3">
        <f t="shared" si="320"/>
        <v>2023</v>
      </c>
      <c r="B941" s="3" t="str">
        <f t="shared" si="337"/>
        <v>07 červenec</v>
      </c>
      <c r="C941" s="4" t="str">
        <f t="shared" si="321"/>
        <v>červenec</v>
      </c>
      <c r="D941" s="10">
        <f t="shared" ca="1" si="322"/>
        <v>0</v>
      </c>
      <c r="E941" s="10" t="str">
        <f t="shared" si="323"/>
        <v>pondělí</v>
      </c>
      <c r="F941" s="42" t="str">
        <f ca="1">IF(COUNTIF(List1!$U$4:$AF$16,$G941),"Svátek",TEXT($G941,"dddd"))</f>
        <v>pondělí</v>
      </c>
      <c r="G941" s="19">
        <v>45124</v>
      </c>
      <c r="H941" s="49"/>
      <c r="I941" s="50"/>
      <c r="J941" s="49"/>
      <c r="K941" s="50"/>
      <c r="L941" s="21">
        <f t="shared" si="324"/>
        <v>0</v>
      </c>
      <c r="M941" s="22">
        <f t="shared" si="318"/>
        <v>0</v>
      </c>
      <c r="N941" s="98"/>
      <c r="O941" s="101" t="str">
        <f t="shared" ca="1" si="319"/>
        <v/>
      </c>
      <c r="P941" s="41" t="str">
        <f t="shared" si="317"/>
        <v xml:space="preserve"> </v>
      </c>
      <c r="Q941" s="41" t="str">
        <f>IF(MONTH(G942)-MONTH(G941)&lt;&gt;0,SUBTOTAL(109,$P$14:$P$3665)," ")</f>
        <v xml:space="preserve"> </v>
      </c>
      <c r="R941" s="108">
        <f t="shared" ca="1" si="325"/>
        <v>0</v>
      </c>
      <c r="S941" s="25">
        <f t="shared" ca="1" si="326"/>
        <v>0</v>
      </c>
      <c r="T941" s="108">
        <f t="shared" ca="1" si="327"/>
        <v>0</v>
      </c>
      <c r="U941" s="163">
        <f t="shared" ca="1" si="328"/>
        <v>0</v>
      </c>
      <c r="V941" s="25">
        <f t="shared" ca="1" si="329"/>
        <v>0</v>
      </c>
      <c r="W941" s="25">
        <f t="shared" ca="1" si="330"/>
        <v>0</v>
      </c>
      <c r="X941" s="108">
        <f t="shared" ca="1" si="331"/>
        <v>0</v>
      </c>
      <c r="Y941" s="108">
        <f t="shared" ca="1" si="332"/>
        <v>0</v>
      </c>
      <c r="Z941" s="108">
        <f t="shared" ca="1" si="333"/>
        <v>0</v>
      </c>
      <c r="AA941" s="108">
        <f t="shared" ca="1" si="334"/>
        <v>0</v>
      </c>
      <c r="AB941" s="108">
        <f t="shared" ca="1" si="335"/>
        <v>0</v>
      </c>
      <c r="AC941" s="25">
        <f t="shared" ca="1" si="336"/>
        <v>0</v>
      </c>
    </row>
    <row r="942" spans="1:29" ht="14.1" hidden="1" customHeight="1" thickBot="1" x14ac:dyDescent="0.25">
      <c r="A942" s="3">
        <f t="shared" si="320"/>
        <v>2023</v>
      </c>
      <c r="B942" s="3" t="str">
        <f t="shared" si="337"/>
        <v>07 červenec</v>
      </c>
      <c r="C942" s="4" t="str">
        <f t="shared" si="321"/>
        <v>červenec</v>
      </c>
      <c r="D942" s="10">
        <f t="shared" ca="1" si="322"/>
        <v>0</v>
      </c>
      <c r="E942" s="10" t="str">
        <f t="shared" si="323"/>
        <v>úterý</v>
      </c>
      <c r="F942" s="42" t="str">
        <f ca="1">IF(COUNTIF(List1!$U$4:$AF$16,$G942),"Svátek",TEXT($G942,"dddd"))</f>
        <v>úterý</v>
      </c>
      <c r="G942" s="19">
        <v>45125</v>
      </c>
      <c r="H942" s="49"/>
      <c r="I942" s="50"/>
      <c r="J942" s="49"/>
      <c r="K942" s="50"/>
      <c r="L942" s="21">
        <f t="shared" si="324"/>
        <v>0</v>
      </c>
      <c r="M942" s="22">
        <f t="shared" si="318"/>
        <v>0</v>
      </c>
      <c r="N942" s="98"/>
      <c r="O942" s="101" t="str">
        <f t="shared" ca="1" si="319"/>
        <v/>
      </c>
      <c r="P942" s="41" t="str">
        <f t="shared" si="317"/>
        <v xml:space="preserve"> </v>
      </c>
      <c r="Q942" s="41" t="str">
        <f>IF(MONTH(G943)-MONTH(G942)&lt;&gt;0,SUBTOTAL(109,$P$14:$P$3665)," ")</f>
        <v xml:space="preserve"> </v>
      </c>
      <c r="R942" s="108">
        <f t="shared" ca="1" si="325"/>
        <v>0</v>
      </c>
      <c r="S942" s="25">
        <f t="shared" ca="1" si="326"/>
        <v>0</v>
      </c>
      <c r="T942" s="108">
        <f t="shared" ca="1" si="327"/>
        <v>0</v>
      </c>
      <c r="U942" s="163">
        <f t="shared" ca="1" si="328"/>
        <v>0</v>
      </c>
      <c r="V942" s="25">
        <f t="shared" ca="1" si="329"/>
        <v>0</v>
      </c>
      <c r="W942" s="25">
        <f t="shared" ca="1" si="330"/>
        <v>0</v>
      </c>
      <c r="X942" s="108">
        <f t="shared" ca="1" si="331"/>
        <v>0</v>
      </c>
      <c r="Y942" s="108">
        <f t="shared" ca="1" si="332"/>
        <v>0</v>
      </c>
      <c r="Z942" s="108">
        <f t="shared" ca="1" si="333"/>
        <v>0</v>
      </c>
      <c r="AA942" s="108">
        <f t="shared" ca="1" si="334"/>
        <v>0</v>
      </c>
      <c r="AB942" s="108">
        <f t="shared" ca="1" si="335"/>
        <v>0</v>
      </c>
      <c r="AC942" s="25">
        <f t="shared" ca="1" si="336"/>
        <v>0</v>
      </c>
    </row>
    <row r="943" spans="1:29" ht="14.1" hidden="1" customHeight="1" thickBot="1" x14ac:dyDescent="0.25">
      <c r="A943" s="3">
        <f t="shared" si="320"/>
        <v>2023</v>
      </c>
      <c r="B943" s="3" t="str">
        <f t="shared" si="337"/>
        <v>07 červenec</v>
      </c>
      <c r="C943" s="4" t="str">
        <f t="shared" si="321"/>
        <v>červenec</v>
      </c>
      <c r="D943" s="10">
        <f t="shared" ca="1" si="322"/>
        <v>0</v>
      </c>
      <c r="E943" s="10" t="str">
        <f t="shared" si="323"/>
        <v>středa</v>
      </c>
      <c r="F943" s="42" t="str">
        <f ca="1">IF(COUNTIF(List1!$U$4:$AF$16,$G943),"Svátek",TEXT($G943,"dddd"))</f>
        <v>středa</v>
      </c>
      <c r="G943" s="19">
        <v>45126</v>
      </c>
      <c r="H943" s="49"/>
      <c r="I943" s="50"/>
      <c r="J943" s="49"/>
      <c r="K943" s="50"/>
      <c r="L943" s="21">
        <f t="shared" si="324"/>
        <v>0</v>
      </c>
      <c r="M943" s="22">
        <f t="shared" si="318"/>
        <v>0</v>
      </c>
      <c r="N943" s="98"/>
      <c r="O943" s="101" t="str">
        <f t="shared" ca="1" si="319"/>
        <v/>
      </c>
      <c r="P943" s="41" t="str">
        <f t="shared" si="317"/>
        <v xml:space="preserve"> </v>
      </c>
      <c r="Q943" s="41" t="str">
        <f>IF(MONTH(G944)-MONTH(G943)&lt;&gt;0,SUBTOTAL(109,$P$14:$P$3665)," ")</f>
        <v xml:space="preserve"> </v>
      </c>
      <c r="R943" s="108">
        <f t="shared" ca="1" si="325"/>
        <v>0</v>
      </c>
      <c r="S943" s="25">
        <f t="shared" ca="1" si="326"/>
        <v>0</v>
      </c>
      <c r="T943" s="108">
        <f t="shared" ca="1" si="327"/>
        <v>0</v>
      </c>
      <c r="U943" s="163">
        <f t="shared" ca="1" si="328"/>
        <v>0</v>
      </c>
      <c r="V943" s="25">
        <f t="shared" ca="1" si="329"/>
        <v>0</v>
      </c>
      <c r="W943" s="25">
        <f t="shared" ca="1" si="330"/>
        <v>0</v>
      </c>
      <c r="X943" s="108">
        <f t="shared" ca="1" si="331"/>
        <v>0</v>
      </c>
      <c r="Y943" s="108">
        <f t="shared" ca="1" si="332"/>
        <v>0</v>
      </c>
      <c r="Z943" s="108">
        <f t="shared" ca="1" si="333"/>
        <v>0</v>
      </c>
      <c r="AA943" s="108">
        <f t="shared" ca="1" si="334"/>
        <v>0</v>
      </c>
      <c r="AB943" s="108">
        <f t="shared" ca="1" si="335"/>
        <v>0</v>
      </c>
      <c r="AC943" s="25">
        <f t="shared" ca="1" si="336"/>
        <v>0</v>
      </c>
    </row>
    <row r="944" spans="1:29" ht="14.1" hidden="1" customHeight="1" thickBot="1" x14ac:dyDescent="0.25">
      <c r="A944" s="3">
        <f t="shared" si="320"/>
        <v>2023</v>
      </c>
      <c r="B944" s="3" t="str">
        <f t="shared" si="337"/>
        <v>07 červenec</v>
      </c>
      <c r="C944" s="4" t="str">
        <f t="shared" si="321"/>
        <v>červenec</v>
      </c>
      <c r="D944" s="10">
        <f t="shared" ca="1" si="322"/>
        <v>0</v>
      </c>
      <c r="E944" s="10" t="str">
        <f t="shared" si="323"/>
        <v>čtvrtek</v>
      </c>
      <c r="F944" s="42" t="str">
        <f ca="1">IF(COUNTIF(List1!$U$4:$AF$16,$G944),"Svátek",TEXT($G944,"dddd"))</f>
        <v>čtvrtek</v>
      </c>
      <c r="G944" s="19">
        <v>45127</v>
      </c>
      <c r="H944" s="49"/>
      <c r="I944" s="50"/>
      <c r="J944" s="49"/>
      <c r="K944" s="50"/>
      <c r="L944" s="21">
        <f t="shared" si="324"/>
        <v>0</v>
      </c>
      <c r="M944" s="22">
        <f t="shared" si="318"/>
        <v>0</v>
      </c>
      <c r="N944" s="98"/>
      <c r="O944" s="101" t="str">
        <f t="shared" ca="1" si="319"/>
        <v/>
      </c>
      <c r="P944" s="41" t="str">
        <f t="shared" si="317"/>
        <v xml:space="preserve"> </v>
      </c>
      <c r="Q944" s="41" t="str">
        <f>IF(MONTH(G945)-MONTH(G944)&lt;&gt;0,SUBTOTAL(109,$P$14:$P$3665)," ")</f>
        <v xml:space="preserve"> </v>
      </c>
      <c r="R944" s="108">
        <f t="shared" ca="1" si="325"/>
        <v>0</v>
      </c>
      <c r="S944" s="25">
        <f t="shared" ca="1" si="326"/>
        <v>0</v>
      </c>
      <c r="T944" s="108">
        <f t="shared" ca="1" si="327"/>
        <v>0</v>
      </c>
      <c r="U944" s="163">
        <f t="shared" ca="1" si="328"/>
        <v>0</v>
      </c>
      <c r="V944" s="25">
        <f t="shared" ca="1" si="329"/>
        <v>0</v>
      </c>
      <c r="W944" s="25">
        <f t="shared" ca="1" si="330"/>
        <v>0</v>
      </c>
      <c r="X944" s="108">
        <f t="shared" ca="1" si="331"/>
        <v>0</v>
      </c>
      <c r="Y944" s="108">
        <f t="shared" ca="1" si="332"/>
        <v>0</v>
      </c>
      <c r="Z944" s="108">
        <f t="shared" ca="1" si="333"/>
        <v>0</v>
      </c>
      <c r="AA944" s="108">
        <f t="shared" ca="1" si="334"/>
        <v>0</v>
      </c>
      <c r="AB944" s="108">
        <f t="shared" ca="1" si="335"/>
        <v>0</v>
      </c>
      <c r="AC944" s="25">
        <f t="shared" ca="1" si="336"/>
        <v>0</v>
      </c>
    </row>
    <row r="945" spans="1:29" ht="14.1" hidden="1" customHeight="1" thickBot="1" x14ac:dyDescent="0.25">
      <c r="A945" s="3">
        <f t="shared" si="320"/>
        <v>2023</v>
      </c>
      <c r="B945" s="3" t="str">
        <f t="shared" si="337"/>
        <v>07 červenec</v>
      </c>
      <c r="C945" s="4" t="str">
        <f t="shared" si="321"/>
        <v>červenec</v>
      </c>
      <c r="D945" s="10">
        <f t="shared" ca="1" si="322"/>
        <v>0</v>
      </c>
      <c r="E945" s="10" t="str">
        <f t="shared" si="323"/>
        <v>pátek</v>
      </c>
      <c r="F945" s="42" t="str">
        <f ca="1">IF(COUNTIF(List1!$U$4:$AF$16,$G945),"Svátek",TEXT($G945,"dddd"))</f>
        <v>pátek</v>
      </c>
      <c r="G945" s="19">
        <v>45128</v>
      </c>
      <c r="H945" s="49"/>
      <c r="I945" s="50"/>
      <c r="J945" s="49"/>
      <c r="K945" s="50"/>
      <c r="L945" s="21">
        <f t="shared" si="324"/>
        <v>0</v>
      </c>
      <c r="M945" s="22">
        <f t="shared" si="318"/>
        <v>0</v>
      </c>
      <c r="N945" s="98"/>
      <c r="O945" s="101" t="str">
        <f t="shared" ca="1" si="319"/>
        <v/>
      </c>
      <c r="P945" s="41" t="str">
        <f t="shared" si="317"/>
        <v xml:space="preserve"> </v>
      </c>
      <c r="Q945" s="41" t="str">
        <f>IF(MONTH(G946)-MONTH(G945)&lt;&gt;0,SUBTOTAL(109,$P$14:$P$3665)," ")</f>
        <v xml:space="preserve"> </v>
      </c>
      <c r="R945" s="108">
        <f t="shared" ca="1" si="325"/>
        <v>0</v>
      </c>
      <c r="S945" s="25">
        <f t="shared" ca="1" si="326"/>
        <v>0</v>
      </c>
      <c r="T945" s="108">
        <f t="shared" ca="1" si="327"/>
        <v>0</v>
      </c>
      <c r="U945" s="163">
        <f t="shared" ca="1" si="328"/>
        <v>0</v>
      </c>
      <c r="V945" s="25">
        <f t="shared" ca="1" si="329"/>
        <v>0</v>
      </c>
      <c r="W945" s="25">
        <f t="shared" ca="1" si="330"/>
        <v>0</v>
      </c>
      <c r="X945" s="108">
        <f t="shared" ca="1" si="331"/>
        <v>0</v>
      </c>
      <c r="Y945" s="108">
        <f t="shared" ca="1" si="332"/>
        <v>0</v>
      </c>
      <c r="Z945" s="108">
        <f t="shared" ca="1" si="333"/>
        <v>0</v>
      </c>
      <c r="AA945" s="108">
        <f t="shared" ca="1" si="334"/>
        <v>0</v>
      </c>
      <c r="AB945" s="108">
        <f t="shared" ca="1" si="335"/>
        <v>0</v>
      </c>
      <c r="AC945" s="25">
        <f t="shared" ca="1" si="336"/>
        <v>0</v>
      </c>
    </row>
    <row r="946" spans="1:29" ht="14.1" hidden="1" customHeight="1" thickBot="1" x14ac:dyDescent="0.25">
      <c r="A946" s="3">
        <f t="shared" si="320"/>
        <v>2023</v>
      </c>
      <c r="B946" s="3" t="str">
        <f t="shared" si="337"/>
        <v>07 červenec</v>
      </c>
      <c r="C946" s="4" t="str">
        <f t="shared" si="321"/>
        <v>červenec</v>
      </c>
      <c r="D946" s="10">
        <f t="shared" ca="1" si="322"/>
        <v>0</v>
      </c>
      <c r="E946" s="10" t="str">
        <f t="shared" si="323"/>
        <v>sobota</v>
      </c>
      <c r="F946" s="42" t="str">
        <f ca="1">IF(COUNTIF(List1!$U$4:$AF$16,$G946),"Svátek",TEXT($G946,"dddd"))</f>
        <v>sobota</v>
      </c>
      <c r="G946" s="19">
        <v>45129</v>
      </c>
      <c r="H946" s="49"/>
      <c r="I946" s="50"/>
      <c r="J946" s="49"/>
      <c r="K946" s="50"/>
      <c r="L946" s="21">
        <f t="shared" si="324"/>
        <v>0</v>
      </c>
      <c r="M946" s="22">
        <f t="shared" si="318"/>
        <v>0</v>
      </c>
      <c r="N946" s="98"/>
      <c r="O946" s="101" t="str">
        <f t="shared" ca="1" si="319"/>
        <v/>
      </c>
      <c r="P946" s="41" t="str">
        <f t="shared" si="317"/>
        <v xml:space="preserve"> </v>
      </c>
      <c r="Q946" s="41" t="str">
        <f>IF(MONTH(G947)-MONTH(G946)&lt;&gt;0,SUBTOTAL(109,$P$14:$P$3665)," ")</f>
        <v xml:space="preserve"> </v>
      </c>
      <c r="R946" s="108">
        <f t="shared" ca="1" si="325"/>
        <v>0</v>
      </c>
      <c r="S946" s="25">
        <f t="shared" ca="1" si="326"/>
        <v>0</v>
      </c>
      <c r="T946" s="108">
        <f t="shared" ca="1" si="327"/>
        <v>0</v>
      </c>
      <c r="U946" s="163">
        <f t="shared" ca="1" si="328"/>
        <v>0</v>
      </c>
      <c r="V946" s="25">
        <f t="shared" ca="1" si="329"/>
        <v>0</v>
      </c>
      <c r="W946" s="25">
        <f t="shared" ca="1" si="330"/>
        <v>0</v>
      </c>
      <c r="X946" s="108">
        <f t="shared" ca="1" si="331"/>
        <v>0</v>
      </c>
      <c r="Y946" s="108">
        <f t="shared" ca="1" si="332"/>
        <v>0</v>
      </c>
      <c r="Z946" s="108">
        <f t="shared" ca="1" si="333"/>
        <v>0</v>
      </c>
      <c r="AA946" s="108">
        <f t="shared" ca="1" si="334"/>
        <v>0</v>
      </c>
      <c r="AB946" s="108">
        <f t="shared" ca="1" si="335"/>
        <v>0</v>
      </c>
      <c r="AC946" s="25">
        <f t="shared" ca="1" si="336"/>
        <v>0</v>
      </c>
    </row>
    <row r="947" spans="1:29" ht="14.1" hidden="1" customHeight="1" thickBot="1" x14ac:dyDescent="0.25">
      <c r="A947" s="3">
        <f t="shared" si="320"/>
        <v>2023</v>
      </c>
      <c r="B947" s="3" t="str">
        <f t="shared" si="337"/>
        <v>07 červenec</v>
      </c>
      <c r="C947" s="4" t="str">
        <f t="shared" si="321"/>
        <v>červenec</v>
      </c>
      <c r="D947" s="10">
        <f t="shared" ca="1" si="322"/>
        <v>0</v>
      </c>
      <c r="E947" s="10" t="str">
        <f t="shared" si="323"/>
        <v>neděle</v>
      </c>
      <c r="F947" s="42" t="str">
        <f ca="1">IF(COUNTIF(List1!$U$4:$AF$16,$G947),"Svátek",TEXT($G947,"dddd"))</f>
        <v>neděle</v>
      </c>
      <c r="G947" s="19">
        <v>45130</v>
      </c>
      <c r="H947" s="49"/>
      <c r="I947" s="50"/>
      <c r="J947" s="49"/>
      <c r="K947" s="50"/>
      <c r="L947" s="21">
        <f t="shared" si="324"/>
        <v>0</v>
      </c>
      <c r="M947" s="22">
        <f t="shared" si="318"/>
        <v>0</v>
      </c>
      <c r="N947" s="98"/>
      <c r="O947" s="101" t="str">
        <f t="shared" ca="1" si="319"/>
        <v/>
      </c>
      <c r="P947" s="41">
        <f t="shared" si="317"/>
        <v>0</v>
      </c>
      <c r="Q947" s="41" t="str">
        <f>IF(MONTH(G948)-MONTH(G947)&lt;&gt;0,SUBTOTAL(109,$P$14:$P$3665)," ")</f>
        <v xml:space="preserve"> </v>
      </c>
      <c r="R947" s="108">
        <f t="shared" ca="1" si="325"/>
        <v>0</v>
      </c>
      <c r="S947" s="25">
        <f t="shared" ca="1" si="326"/>
        <v>0</v>
      </c>
      <c r="T947" s="108">
        <f t="shared" ca="1" si="327"/>
        <v>0</v>
      </c>
      <c r="U947" s="163">
        <f t="shared" ca="1" si="328"/>
        <v>0</v>
      </c>
      <c r="V947" s="25">
        <f t="shared" ca="1" si="329"/>
        <v>0</v>
      </c>
      <c r="W947" s="25">
        <f t="shared" ca="1" si="330"/>
        <v>0</v>
      </c>
      <c r="X947" s="108">
        <f t="shared" ca="1" si="331"/>
        <v>0</v>
      </c>
      <c r="Y947" s="108">
        <f t="shared" ca="1" si="332"/>
        <v>0</v>
      </c>
      <c r="Z947" s="108">
        <f t="shared" ca="1" si="333"/>
        <v>0</v>
      </c>
      <c r="AA947" s="108">
        <f t="shared" ca="1" si="334"/>
        <v>0</v>
      </c>
      <c r="AB947" s="108">
        <f t="shared" ca="1" si="335"/>
        <v>0</v>
      </c>
      <c r="AC947" s="25">
        <f t="shared" ca="1" si="336"/>
        <v>0</v>
      </c>
    </row>
    <row r="948" spans="1:29" ht="14.1" hidden="1" customHeight="1" thickBot="1" x14ac:dyDescent="0.25">
      <c r="A948" s="3">
        <f t="shared" si="320"/>
        <v>2023</v>
      </c>
      <c r="B948" s="3" t="str">
        <f t="shared" si="337"/>
        <v>07 červenec</v>
      </c>
      <c r="C948" s="4" t="str">
        <f t="shared" si="321"/>
        <v>červenec</v>
      </c>
      <c r="D948" s="10">
        <f t="shared" ca="1" si="322"/>
        <v>0</v>
      </c>
      <c r="E948" s="10" t="str">
        <f t="shared" si="323"/>
        <v>pondělí</v>
      </c>
      <c r="F948" s="42" t="str">
        <f ca="1">IF(COUNTIF(List1!$U$4:$AF$16,$G948),"Svátek",TEXT($G948,"dddd"))</f>
        <v>pondělí</v>
      </c>
      <c r="G948" s="19">
        <v>45131</v>
      </c>
      <c r="H948" s="49"/>
      <c r="I948" s="50"/>
      <c r="J948" s="49"/>
      <c r="K948" s="50"/>
      <c r="L948" s="21">
        <f t="shared" si="324"/>
        <v>0</v>
      </c>
      <c r="M948" s="22">
        <f t="shared" si="318"/>
        <v>0</v>
      </c>
      <c r="N948" s="98"/>
      <c r="O948" s="101" t="str">
        <f t="shared" ca="1" si="319"/>
        <v/>
      </c>
      <c r="P948" s="41" t="str">
        <f t="shared" si="317"/>
        <v xml:space="preserve"> </v>
      </c>
      <c r="Q948" s="41" t="str">
        <f>IF(MONTH(G949)-MONTH(G948)&lt;&gt;0,SUBTOTAL(109,$P$14:$P$3665)," ")</f>
        <v xml:space="preserve"> </v>
      </c>
      <c r="R948" s="108">
        <f t="shared" ca="1" si="325"/>
        <v>0</v>
      </c>
      <c r="S948" s="25">
        <f t="shared" ca="1" si="326"/>
        <v>0</v>
      </c>
      <c r="T948" s="108">
        <f t="shared" ca="1" si="327"/>
        <v>0</v>
      </c>
      <c r="U948" s="163">
        <f t="shared" ca="1" si="328"/>
        <v>0</v>
      </c>
      <c r="V948" s="25">
        <f t="shared" ca="1" si="329"/>
        <v>0</v>
      </c>
      <c r="W948" s="25">
        <f t="shared" ca="1" si="330"/>
        <v>0</v>
      </c>
      <c r="X948" s="108">
        <f t="shared" ca="1" si="331"/>
        <v>0</v>
      </c>
      <c r="Y948" s="108">
        <f t="shared" ca="1" si="332"/>
        <v>0</v>
      </c>
      <c r="Z948" s="108">
        <f t="shared" ca="1" si="333"/>
        <v>0</v>
      </c>
      <c r="AA948" s="108">
        <f t="shared" ca="1" si="334"/>
        <v>0</v>
      </c>
      <c r="AB948" s="108">
        <f t="shared" ca="1" si="335"/>
        <v>0</v>
      </c>
      <c r="AC948" s="25">
        <f t="shared" ca="1" si="336"/>
        <v>0</v>
      </c>
    </row>
    <row r="949" spans="1:29" ht="14.1" hidden="1" customHeight="1" thickBot="1" x14ac:dyDescent="0.25">
      <c r="A949" s="3">
        <f t="shared" si="320"/>
        <v>2023</v>
      </c>
      <c r="B949" s="3" t="str">
        <f t="shared" si="337"/>
        <v>07 červenec</v>
      </c>
      <c r="C949" s="4" t="str">
        <f t="shared" si="321"/>
        <v>červenec</v>
      </c>
      <c r="D949" s="10">
        <f t="shared" ca="1" si="322"/>
        <v>0</v>
      </c>
      <c r="E949" s="10" t="str">
        <f t="shared" si="323"/>
        <v>úterý</v>
      </c>
      <c r="F949" s="42" t="str">
        <f ca="1">IF(COUNTIF(List1!$U$4:$AF$16,$G949),"Svátek",TEXT($G949,"dddd"))</f>
        <v>úterý</v>
      </c>
      <c r="G949" s="19">
        <v>45132</v>
      </c>
      <c r="H949" s="49"/>
      <c r="I949" s="50"/>
      <c r="J949" s="49"/>
      <c r="K949" s="50"/>
      <c r="L949" s="21">
        <f t="shared" si="324"/>
        <v>0</v>
      </c>
      <c r="M949" s="22">
        <f t="shared" si="318"/>
        <v>0</v>
      </c>
      <c r="N949" s="98"/>
      <c r="O949" s="101" t="str">
        <f t="shared" ca="1" si="319"/>
        <v/>
      </c>
      <c r="P949" s="41" t="str">
        <f t="shared" si="317"/>
        <v xml:space="preserve"> </v>
      </c>
      <c r="Q949" s="41" t="str">
        <f>IF(MONTH(G950)-MONTH(G949)&lt;&gt;0,SUBTOTAL(109,$P$14:$P$3665)," ")</f>
        <v xml:space="preserve"> </v>
      </c>
      <c r="R949" s="108">
        <f t="shared" ca="1" si="325"/>
        <v>0</v>
      </c>
      <c r="S949" s="25">
        <f t="shared" ca="1" si="326"/>
        <v>0</v>
      </c>
      <c r="T949" s="108">
        <f t="shared" ca="1" si="327"/>
        <v>0</v>
      </c>
      <c r="U949" s="163">
        <f t="shared" ca="1" si="328"/>
        <v>0</v>
      </c>
      <c r="V949" s="25">
        <f t="shared" ca="1" si="329"/>
        <v>0</v>
      </c>
      <c r="W949" s="25">
        <f t="shared" ca="1" si="330"/>
        <v>0</v>
      </c>
      <c r="X949" s="108">
        <f t="shared" ca="1" si="331"/>
        <v>0</v>
      </c>
      <c r="Y949" s="108">
        <f t="shared" ca="1" si="332"/>
        <v>0</v>
      </c>
      <c r="Z949" s="108">
        <f t="shared" ca="1" si="333"/>
        <v>0</v>
      </c>
      <c r="AA949" s="108">
        <f t="shared" ca="1" si="334"/>
        <v>0</v>
      </c>
      <c r="AB949" s="108">
        <f t="shared" ca="1" si="335"/>
        <v>0</v>
      </c>
      <c r="AC949" s="25">
        <f t="shared" ca="1" si="336"/>
        <v>0</v>
      </c>
    </row>
    <row r="950" spans="1:29" ht="14.1" hidden="1" customHeight="1" thickBot="1" x14ac:dyDescent="0.25">
      <c r="A950" s="3">
        <f t="shared" si="320"/>
        <v>2023</v>
      </c>
      <c r="B950" s="3" t="str">
        <f t="shared" si="337"/>
        <v>07 červenec</v>
      </c>
      <c r="C950" s="4" t="str">
        <f t="shared" si="321"/>
        <v>červenec</v>
      </c>
      <c r="D950" s="10">
        <f t="shared" ca="1" si="322"/>
        <v>0</v>
      </c>
      <c r="E950" s="10" t="str">
        <f t="shared" si="323"/>
        <v>středa</v>
      </c>
      <c r="F950" s="42" t="str">
        <f ca="1">IF(COUNTIF(List1!$U$4:$AF$16,$G950),"Svátek",TEXT($G950,"dddd"))</f>
        <v>středa</v>
      </c>
      <c r="G950" s="19">
        <v>45133</v>
      </c>
      <c r="H950" s="49"/>
      <c r="I950" s="50"/>
      <c r="J950" s="49"/>
      <c r="K950" s="50"/>
      <c r="L950" s="21">
        <f t="shared" si="324"/>
        <v>0</v>
      </c>
      <c r="M950" s="22">
        <f t="shared" si="318"/>
        <v>0</v>
      </c>
      <c r="N950" s="98"/>
      <c r="O950" s="101" t="str">
        <f t="shared" ca="1" si="319"/>
        <v/>
      </c>
      <c r="P950" s="41" t="str">
        <f t="shared" si="317"/>
        <v xml:space="preserve"> </v>
      </c>
      <c r="Q950" s="41" t="str">
        <f>IF(MONTH(G951)-MONTH(G950)&lt;&gt;0,SUBTOTAL(109,$P$14:$P$3665)," ")</f>
        <v xml:space="preserve"> </v>
      </c>
      <c r="R950" s="108">
        <f t="shared" ca="1" si="325"/>
        <v>0</v>
      </c>
      <c r="S950" s="25">
        <f t="shared" ca="1" si="326"/>
        <v>0</v>
      </c>
      <c r="T950" s="108">
        <f t="shared" ca="1" si="327"/>
        <v>0</v>
      </c>
      <c r="U950" s="163">
        <f t="shared" ca="1" si="328"/>
        <v>0</v>
      </c>
      <c r="V950" s="25">
        <f t="shared" ca="1" si="329"/>
        <v>0</v>
      </c>
      <c r="W950" s="25">
        <f t="shared" ca="1" si="330"/>
        <v>0</v>
      </c>
      <c r="X950" s="108">
        <f t="shared" ca="1" si="331"/>
        <v>0</v>
      </c>
      <c r="Y950" s="108">
        <f t="shared" ca="1" si="332"/>
        <v>0</v>
      </c>
      <c r="Z950" s="108">
        <f t="shared" ca="1" si="333"/>
        <v>0</v>
      </c>
      <c r="AA950" s="108">
        <f t="shared" ca="1" si="334"/>
        <v>0</v>
      </c>
      <c r="AB950" s="108">
        <f t="shared" ca="1" si="335"/>
        <v>0</v>
      </c>
      <c r="AC950" s="25">
        <f t="shared" ca="1" si="336"/>
        <v>0</v>
      </c>
    </row>
    <row r="951" spans="1:29" ht="14.1" hidden="1" customHeight="1" thickBot="1" x14ac:dyDescent="0.25">
      <c r="A951" s="3">
        <f t="shared" si="320"/>
        <v>2023</v>
      </c>
      <c r="B951" s="3" t="str">
        <f t="shared" si="337"/>
        <v>07 červenec</v>
      </c>
      <c r="C951" s="4" t="str">
        <f t="shared" si="321"/>
        <v>červenec</v>
      </c>
      <c r="D951" s="10">
        <f t="shared" ca="1" si="322"/>
        <v>0</v>
      </c>
      <c r="E951" s="10" t="str">
        <f t="shared" si="323"/>
        <v>čtvrtek</v>
      </c>
      <c r="F951" s="42" t="str">
        <f ca="1">IF(COUNTIF(List1!$U$4:$AF$16,$G951),"Svátek",TEXT($G951,"dddd"))</f>
        <v>čtvrtek</v>
      </c>
      <c r="G951" s="19">
        <v>45134</v>
      </c>
      <c r="H951" s="49"/>
      <c r="I951" s="50"/>
      <c r="J951" s="49"/>
      <c r="K951" s="50"/>
      <c r="L951" s="21">
        <f t="shared" si="324"/>
        <v>0</v>
      </c>
      <c r="M951" s="22">
        <f t="shared" si="318"/>
        <v>0</v>
      </c>
      <c r="N951" s="98"/>
      <c r="O951" s="101" t="str">
        <f t="shared" ca="1" si="319"/>
        <v/>
      </c>
      <c r="P951" s="41" t="str">
        <f t="shared" si="317"/>
        <v xml:space="preserve"> </v>
      </c>
      <c r="Q951" s="41" t="str">
        <f>IF(MONTH(G952)-MONTH(G951)&lt;&gt;0,SUBTOTAL(109,$P$14:$P$3665)," ")</f>
        <v xml:space="preserve"> </v>
      </c>
      <c r="R951" s="108">
        <f t="shared" ca="1" si="325"/>
        <v>0</v>
      </c>
      <c r="S951" s="25">
        <f t="shared" ca="1" si="326"/>
        <v>0</v>
      </c>
      <c r="T951" s="108">
        <f t="shared" ca="1" si="327"/>
        <v>0</v>
      </c>
      <c r="U951" s="163">
        <f t="shared" ca="1" si="328"/>
        <v>0</v>
      </c>
      <c r="V951" s="25">
        <f t="shared" ca="1" si="329"/>
        <v>0</v>
      </c>
      <c r="W951" s="25">
        <f t="shared" ca="1" si="330"/>
        <v>0</v>
      </c>
      <c r="X951" s="108">
        <f t="shared" ca="1" si="331"/>
        <v>0</v>
      </c>
      <c r="Y951" s="108">
        <f t="shared" ca="1" si="332"/>
        <v>0</v>
      </c>
      <c r="Z951" s="108">
        <f t="shared" ca="1" si="333"/>
        <v>0</v>
      </c>
      <c r="AA951" s="108">
        <f t="shared" ca="1" si="334"/>
        <v>0</v>
      </c>
      <c r="AB951" s="108">
        <f t="shared" ca="1" si="335"/>
        <v>0</v>
      </c>
      <c r="AC951" s="25">
        <f t="shared" ca="1" si="336"/>
        <v>0</v>
      </c>
    </row>
    <row r="952" spans="1:29" ht="14.1" hidden="1" customHeight="1" thickBot="1" x14ac:dyDescent="0.25">
      <c r="A952" s="3">
        <f t="shared" si="320"/>
        <v>2023</v>
      </c>
      <c r="B952" s="3" t="str">
        <f t="shared" si="337"/>
        <v>07 červenec</v>
      </c>
      <c r="C952" s="4" t="str">
        <f t="shared" si="321"/>
        <v>červenec</v>
      </c>
      <c r="D952" s="10">
        <f t="shared" ca="1" si="322"/>
        <v>0</v>
      </c>
      <c r="E952" s="10" t="str">
        <f t="shared" si="323"/>
        <v>pátek</v>
      </c>
      <c r="F952" s="42" t="str">
        <f ca="1">IF(COUNTIF(List1!$U$4:$AF$16,$G952),"Svátek",TEXT($G952,"dddd"))</f>
        <v>pátek</v>
      </c>
      <c r="G952" s="19">
        <v>45135</v>
      </c>
      <c r="H952" s="49"/>
      <c r="I952" s="50"/>
      <c r="J952" s="49"/>
      <c r="K952" s="50"/>
      <c r="L952" s="21">
        <f t="shared" si="324"/>
        <v>0</v>
      </c>
      <c r="M952" s="22">
        <f t="shared" si="318"/>
        <v>0</v>
      </c>
      <c r="N952" s="98"/>
      <c r="O952" s="101" t="str">
        <f t="shared" ca="1" si="319"/>
        <v/>
      </c>
      <c r="P952" s="41" t="str">
        <f t="shared" si="317"/>
        <v xml:space="preserve"> </v>
      </c>
      <c r="Q952" s="41" t="str">
        <f>IF(MONTH(G953)-MONTH(G952)&lt;&gt;0,SUBTOTAL(109,$P$14:$P$3665)," ")</f>
        <v xml:space="preserve"> </v>
      </c>
      <c r="R952" s="108">
        <f t="shared" ca="1" si="325"/>
        <v>0</v>
      </c>
      <c r="S952" s="25">
        <f t="shared" ca="1" si="326"/>
        <v>0</v>
      </c>
      <c r="T952" s="108">
        <f t="shared" ca="1" si="327"/>
        <v>0</v>
      </c>
      <c r="U952" s="163">
        <f t="shared" ca="1" si="328"/>
        <v>0</v>
      </c>
      <c r="V952" s="25">
        <f t="shared" ca="1" si="329"/>
        <v>0</v>
      </c>
      <c r="W952" s="25">
        <f t="shared" ca="1" si="330"/>
        <v>0</v>
      </c>
      <c r="X952" s="108">
        <f t="shared" ca="1" si="331"/>
        <v>0</v>
      </c>
      <c r="Y952" s="108">
        <f t="shared" ca="1" si="332"/>
        <v>0</v>
      </c>
      <c r="Z952" s="108">
        <f t="shared" ca="1" si="333"/>
        <v>0</v>
      </c>
      <c r="AA952" s="108">
        <f t="shared" ca="1" si="334"/>
        <v>0</v>
      </c>
      <c r="AB952" s="108">
        <f t="shared" ca="1" si="335"/>
        <v>0</v>
      </c>
      <c r="AC952" s="25">
        <f t="shared" ca="1" si="336"/>
        <v>0</v>
      </c>
    </row>
    <row r="953" spans="1:29" ht="14.1" hidden="1" customHeight="1" thickBot="1" x14ac:dyDescent="0.25">
      <c r="A953" s="3">
        <f t="shared" si="320"/>
        <v>2023</v>
      </c>
      <c r="B953" s="3" t="str">
        <f t="shared" si="337"/>
        <v>07 červenec</v>
      </c>
      <c r="C953" s="4" t="str">
        <f t="shared" si="321"/>
        <v>červenec</v>
      </c>
      <c r="D953" s="10">
        <f t="shared" ca="1" si="322"/>
        <v>0</v>
      </c>
      <c r="E953" s="10" t="str">
        <f t="shared" si="323"/>
        <v>sobota</v>
      </c>
      <c r="F953" s="42" t="str">
        <f ca="1">IF(COUNTIF(List1!$U$4:$AF$16,$G953),"Svátek",TEXT($G953,"dddd"))</f>
        <v>sobota</v>
      </c>
      <c r="G953" s="19">
        <v>45136</v>
      </c>
      <c r="H953" s="49"/>
      <c r="I953" s="50"/>
      <c r="J953" s="49"/>
      <c r="K953" s="50"/>
      <c r="L953" s="21">
        <f t="shared" si="324"/>
        <v>0</v>
      </c>
      <c r="M953" s="22">
        <f t="shared" si="318"/>
        <v>0</v>
      </c>
      <c r="N953" s="98"/>
      <c r="O953" s="101" t="str">
        <f t="shared" ca="1" si="319"/>
        <v/>
      </c>
      <c r="P953" s="41" t="str">
        <f t="shared" si="317"/>
        <v xml:space="preserve"> </v>
      </c>
      <c r="Q953" s="41" t="str">
        <f>IF(MONTH(G954)-MONTH(G953)&lt;&gt;0,SUBTOTAL(109,$P$14:$P$3665)," ")</f>
        <v xml:space="preserve"> </v>
      </c>
      <c r="R953" s="108">
        <f t="shared" ca="1" si="325"/>
        <v>0</v>
      </c>
      <c r="S953" s="25">
        <f t="shared" ca="1" si="326"/>
        <v>0</v>
      </c>
      <c r="T953" s="108">
        <f t="shared" ca="1" si="327"/>
        <v>0</v>
      </c>
      <c r="U953" s="163">
        <f t="shared" ca="1" si="328"/>
        <v>0</v>
      </c>
      <c r="V953" s="25">
        <f t="shared" ca="1" si="329"/>
        <v>0</v>
      </c>
      <c r="W953" s="25">
        <f t="shared" ca="1" si="330"/>
        <v>0</v>
      </c>
      <c r="X953" s="108">
        <f t="shared" ca="1" si="331"/>
        <v>0</v>
      </c>
      <c r="Y953" s="108">
        <f t="shared" ca="1" si="332"/>
        <v>0</v>
      </c>
      <c r="Z953" s="108">
        <f t="shared" ca="1" si="333"/>
        <v>0</v>
      </c>
      <c r="AA953" s="108">
        <f t="shared" ca="1" si="334"/>
        <v>0</v>
      </c>
      <c r="AB953" s="108">
        <f t="shared" ca="1" si="335"/>
        <v>0</v>
      </c>
      <c r="AC953" s="25">
        <f t="shared" ca="1" si="336"/>
        <v>0</v>
      </c>
    </row>
    <row r="954" spans="1:29" ht="14.1" hidden="1" customHeight="1" thickBot="1" x14ac:dyDescent="0.25">
      <c r="A954" s="3">
        <f t="shared" si="320"/>
        <v>2023</v>
      </c>
      <c r="B954" s="3" t="str">
        <f t="shared" si="337"/>
        <v>07 červenec</v>
      </c>
      <c r="C954" s="4" t="str">
        <f t="shared" si="321"/>
        <v>červenec</v>
      </c>
      <c r="D954" s="10">
        <f t="shared" ca="1" si="322"/>
        <v>0</v>
      </c>
      <c r="E954" s="10" t="str">
        <f t="shared" si="323"/>
        <v>neděle</v>
      </c>
      <c r="F954" s="42" t="str">
        <f ca="1">IF(COUNTIF(List1!$U$4:$AF$16,$G954),"Svátek",TEXT($G954,"dddd"))</f>
        <v>neděle</v>
      </c>
      <c r="G954" s="19">
        <v>45137</v>
      </c>
      <c r="H954" s="49"/>
      <c r="I954" s="50"/>
      <c r="J954" s="49"/>
      <c r="K954" s="50"/>
      <c r="L954" s="21">
        <f t="shared" si="324"/>
        <v>0</v>
      </c>
      <c r="M954" s="22">
        <f t="shared" si="318"/>
        <v>0</v>
      </c>
      <c r="N954" s="98"/>
      <c r="O954" s="101" t="str">
        <f t="shared" ca="1" si="319"/>
        <v/>
      </c>
      <c r="P954" s="41">
        <f t="shared" si="317"/>
        <v>0</v>
      </c>
      <c r="Q954" s="41" t="str">
        <f>IF(MONTH(G955)-MONTH(G954)&lt;&gt;0,SUBTOTAL(109,$P$14:$P$3665)," ")</f>
        <v xml:space="preserve"> </v>
      </c>
      <c r="R954" s="108">
        <f t="shared" ca="1" si="325"/>
        <v>0</v>
      </c>
      <c r="S954" s="25">
        <f t="shared" ca="1" si="326"/>
        <v>0</v>
      </c>
      <c r="T954" s="108">
        <f t="shared" ca="1" si="327"/>
        <v>0</v>
      </c>
      <c r="U954" s="163">
        <f t="shared" ca="1" si="328"/>
        <v>0</v>
      </c>
      <c r="V954" s="25">
        <f t="shared" ca="1" si="329"/>
        <v>0</v>
      </c>
      <c r="W954" s="25">
        <f t="shared" ca="1" si="330"/>
        <v>0</v>
      </c>
      <c r="X954" s="108">
        <f t="shared" ca="1" si="331"/>
        <v>0</v>
      </c>
      <c r="Y954" s="108">
        <f t="shared" ca="1" si="332"/>
        <v>0</v>
      </c>
      <c r="Z954" s="108">
        <f t="shared" ca="1" si="333"/>
        <v>0</v>
      </c>
      <c r="AA954" s="108">
        <f t="shared" ca="1" si="334"/>
        <v>0</v>
      </c>
      <c r="AB954" s="108">
        <f t="shared" ca="1" si="335"/>
        <v>0</v>
      </c>
      <c r="AC954" s="25">
        <f t="shared" ca="1" si="336"/>
        <v>0</v>
      </c>
    </row>
    <row r="955" spans="1:29" ht="14.1" hidden="1" customHeight="1" thickBot="1" x14ac:dyDescent="0.25">
      <c r="A955" s="3">
        <f t="shared" si="320"/>
        <v>2023</v>
      </c>
      <c r="B955" s="3" t="str">
        <f t="shared" si="337"/>
        <v>07 červenec</v>
      </c>
      <c r="C955" s="4" t="str">
        <f t="shared" si="321"/>
        <v>červenec</v>
      </c>
      <c r="D955" s="10">
        <f t="shared" ca="1" si="322"/>
        <v>0</v>
      </c>
      <c r="E955" s="10" t="str">
        <f t="shared" si="323"/>
        <v>pondělí</v>
      </c>
      <c r="F955" s="42" t="str">
        <f ca="1">IF(COUNTIF(List1!$U$4:$AF$16,$G955),"Svátek",TEXT($G955,"dddd"))</f>
        <v>pondělí</v>
      </c>
      <c r="G955" s="19">
        <v>45138</v>
      </c>
      <c r="H955" s="49"/>
      <c r="I955" s="50"/>
      <c r="J955" s="49"/>
      <c r="K955" s="50"/>
      <c r="L955" s="21">
        <f t="shared" si="324"/>
        <v>0</v>
      </c>
      <c r="M955" s="22">
        <f t="shared" si="318"/>
        <v>0</v>
      </c>
      <c r="N955" s="98"/>
      <c r="O955" s="101" t="str">
        <f t="shared" ca="1" si="319"/>
        <v/>
      </c>
      <c r="P955" s="41">
        <f t="shared" si="317"/>
        <v>0</v>
      </c>
      <c r="Q955" s="41">
        <f>IF(MONTH(G956)-MONTH(G955)&lt;&gt;0,SUBTOTAL(109,$P$14:$P$3665)," ")</f>
        <v>0</v>
      </c>
      <c r="R955" s="108">
        <f t="shared" ca="1" si="325"/>
        <v>0</v>
      </c>
      <c r="S955" s="25">
        <f t="shared" ca="1" si="326"/>
        <v>0</v>
      </c>
      <c r="T955" s="108">
        <f t="shared" ca="1" si="327"/>
        <v>0</v>
      </c>
      <c r="U955" s="163">
        <f t="shared" ca="1" si="328"/>
        <v>0</v>
      </c>
      <c r="V955" s="25">
        <f t="shared" ca="1" si="329"/>
        <v>0</v>
      </c>
      <c r="W955" s="25">
        <f t="shared" ca="1" si="330"/>
        <v>0</v>
      </c>
      <c r="X955" s="108">
        <f t="shared" ca="1" si="331"/>
        <v>0</v>
      </c>
      <c r="Y955" s="108">
        <f t="shared" ca="1" si="332"/>
        <v>0</v>
      </c>
      <c r="Z955" s="108">
        <f t="shared" ca="1" si="333"/>
        <v>0</v>
      </c>
      <c r="AA955" s="108">
        <f t="shared" ca="1" si="334"/>
        <v>0</v>
      </c>
      <c r="AB955" s="108">
        <f t="shared" ca="1" si="335"/>
        <v>0</v>
      </c>
      <c r="AC955" s="25">
        <f t="shared" ca="1" si="336"/>
        <v>0</v>
      </c>
    </row>
    <row r="956" spans="1:29" ht="14.1" hidden="1" customHeight="1" thickBot="1" x14ac:dyDescent="0.25">
      <c r="A956" s="3">
        <f t="shared" si="320"/>
        <v>2023</v>
      </c>
      <c r="B956" s="3" t="str">
        <f t="shared" si="337"/>
        <v>08 srpen</v>
      </c>
      <c r="C956" s="4" t="str">
        <f t="shared" si="321"/>
        <v>srpen</v>
      </c>
      <c r="D956" s="10">
        <f t="shared" ca="1" si="322"/>
        <v>0</v>
      </c>
      <c r="E956" s="10" t="str">
        <f t="shared" si="323"/>
        <v>úterý</v>
      </c>
      <c r="F956" s="42" t="str">
        <f ca="1">IF(COUNTIF(List1!$U$4:$AF$16,$G956),"Svátek",TEXT($G956,"dddd"))</f>
        <v>úterý</v>
      </c>
      <c r="G956" s="19">
        <v>45139</v>
      </c>
      <c r="H956" s="49"/>
      <c r="I956" s="50"/>
      <c r="J956" s="49"/>
      <c r="K956" s="50"/>
      <c r="L956" s="21">
        <f t="shared" si="324"/>
        <v>0</v>
      </c>
      <c r="M956" s="22">
        <f t="shared" si="318"/>
        <v>0</v>
      </c>
      <c r="N956" s="98"/>
      <c r="O956" s="101" t="str">
        <f t="shared" ca="1" si="319"/>
        <v/>
      </c>
      <c r="P956" s="41" t="str">
        <f t="shared" si="317"/>
        <v xml:space="preserve"> </v>
      </c>
      <c r="Q956" s="41" t="str">
        <f>IF(MONTH(G957)-MONTH(G956)&lt;&gt;0,SUBTOTAL(109,$P$14:$P$3665)," ")</f>
        <v xml:space="preserve"> </v>
      </c>
      <c r="R956" s="108">
        <f t="shared" ca="1" si="325"/>
        <v>0</v>
      </c>
      <c r="S956" s="25">
        <f t="shared" ca="1" si="326"/>
        <v>0</v>
      </c>
      <c r="T956" s="108">
        <f t="shared" ca="1" si="327"/>
        <v>0</v>
      </c>
      <c r="U956" s="163">
        <f t="shared" ca="1" si="328"/>
        <v>0</v>
      </c>
      <c r="V956" s="25">
        <f t="shared" ca="1" si="329"/>
        <v>0</v>
      </c>
      <c r="W956" s="25">
        <f t="shared" ca="1" si="330"/>
        <v>0</v>
      </c>
      <c r="X956" s="108">
        <f t="shared" ca="1" si="331"/>
        <v>0</v>
      </c>
      <c r="Y956" s="108">
        <f t="shared" ca="1" si="332"/>
        <v>0</v>
      </c>
      <c r="Z956" s="108">
        <f t="shared" ca="1" si="333"/>
        <v>0</v>
      </c>
      <c r="AA956" s="108">
        <f t="shared" ca="1" si="334"/>
        <v>0</v>
      </c>
      <c r="AB956" s="108">
        <f t="shared" ca="1" si="335"/>
        <v>0</v>
      </c>
      <c r="AC956" s="25">
        <f t="shared" ca="1" si="336"/>
        <v>0</v>
      </c>
    </row>
    <row r="957" spans="1:29" ht="14.1" hidden="1" customHeight="1" thickBot="1" x14ac:dyDescent="0.25">
      <c r="A957" s="3">
        <f t="shared" si="320"/>
        <v>2023</v>
      </c>
      <c r="B957" s="3" t="str">
        <f t="shared" si="337"/>
        <v>08 srpen</v>
      </c>
      <c r="C957" s="4" t="str">
        <f t="shared" si="321"/>
        <v>srpen</v>
      </c>
      <c r="D957" s="10">
        <f t="shared" ca="1" si="322"/>
        <v>0</v>
      </c>
      <c r="E957" s="10" t="str">
        <f t="shared" si="323"/>
        <v>středa</v>
      </c>
      <c r="F957" s="42" t="str">
        <f ca="1">IF(COUNTIF(List1!$U$4:$AF$16,$G957),"Svátek",TEXT($G957,"dddd"))</f>
        <v>středa</v>
      </c>
      <c r="G957" s="19">
        <v>45140</v>
      </c>
      <c r="H957" s="49"/>
      <c r="I957" s="50"/>
      <c r="J957" s="49"/>
      <c r="K957" s="50"/>
      <c r="L957" s="21">
        <f t="shared" si="324"/>
        <v>0</v>
      </c>
      <c r="M957" s="22">
        <f t="shared" si="318"/>
        <v>0</v>
      </c>
      <c r="N957" s="98"/>
      <c r="O957" s="101" t="str">
        <f t="shared" ca="1" si="319"/>
        <v/>
      </c>
      <c r="P957" s="41" t="str">
        <f t="shared" si="317"/>
        <v xml:space="preserve"> </v>
      </c>
      <c r="Q957" s="41" t="str">
        <f>IF(MONTH(G958)-MONTH(G957)&lt;&gt;0,SUBTOTAL(109,$P$14:$P$3665)," ")</f>
        <v xml:space="preserve"> </v>
      </c>
      <c r="R957" s="108">
        <f t="shared" ca="1" si="325"/>
        <v>0</v>
      </c>
      <c r="S957" s="25">
        <f t="shared" ca="1" si="326"/>
        <v>0</v>
      </c>
      <c r="T957" s="108">
        <f t="shared" ca="1" si="327"/>
        <v>0</v>
      </c>
      <c r="U957" s="163">
        <f t="shared" ca="1" si="328"/>
        <v>0</v>
      </c>
      <c r="V957" s="25">
        <f t="shared" ca="1" si="329"/>
        <v>0</v>
      </c>
      <c r="W957" s="25">
        <f t="shared" ca="1" si="330"/>
        <v>0</v>
      </c>
      <c r="X957" s="108">
        <f t="shared" ca="1" si="331"/>
        <v>0</v>
      </c>
      <c r="Y957" s="108">
        <f t="shared" ca="1" si="332"/>
        <v>0</v>
      </c>
      <c r="Z957" s="108">
        <f t="shared" ca="1" si="333"/>
        <v>0</v>
      </c>
      <c r="AA957" s="108">
        <f t="shared" ca="1" si="334"/>
        <v>0</v>
      </c>
      <c r="AB957" s="108">
        <f t="shared" ca="1" si="335"/>
        <v>0</v>
      </c>
      <c r="AC957" s="25">
        <f t="shared" ca="1" si="336"/>
        <v>0</v>
      </c>
    </row>
    <row r="958" spans="1:29" ht="14.1" hidden="1" customHeight="1" thickBot="1" x14ac:dyDescent="0.25">
      <c r="A958" s="3">
        <f t="shared" si="320"/>
        <v>2023</v>
      </c>
      <c r="B958" s="3" t="str">
        <f t="shared" si="337"/>
        <v>08 srpen</v>
      </c>
      <c r="C958" s="4" t="str">
        <f t="shared" si="321"/>
        <v>srpen</v>
      </c>
      <c r="D958" s="10">
        <f t="shared" ca="1" si="322"/>
        <v>0</v>
      </c>
      <c r="E958" s="10" t="str">
        <f t="shared" si="323"/>
        <v>čtvrtek</v>
      </c>
      <c r="F958" s="42" t="str">
        <f ca="1">IF(COUNTIF(List1!$U$4:$AF$16,$G958),"Svátek",TEXT($G958,"dddd"))</f>
        <v>čtvrtek</v>
      </c>
      <c r="G958" s="19">
        <v>45141</v>
      </c>
      <c r="H958" s="49"/>
      <c r="I958" s="50"/>
      <c r="J958" s="49"/>
      <c r="K958" s="50"/>
      <c r="L958" s="21">
        <f t="shared" si="324"/>
        <v>0</v>
      </c>
      <c r="M958" s="22">
        <f t="shared" si="318"/>
        <v>0</v>
      </c>
      <c r="N958" s="98"/>
      <c r="O958" s="101" t="str">
        <f t="shared" ca="1" si="319"/>
        <v/>
      </c>
      <c r="P958" s="41" t="str">
        <f t="shared" si="317"/>
        <v xml:space="preserve"> </v>
      </c>
      <c r="Q958" s="41" t="str">
        <f>IF(MONTH(G959)-MONTH(G958)&lt;&gt;0,SUBTOTAL(109,$P$14:$P$3665)," ")</f>
        <v xml:space="preserve"> </v>
      </c>
      <c r="R958" s="108">
        <f t="shared" ca="1" si="325"/>
        <v>0</v>
      </c>
      <c r="S958" s="25">
        <f t="shared" ca="1" si="326"/>
        <v>0</v>
      </c>
      <c r="T958" s="108">
        <f t="shared" ca="1" si="327"/>
        <v>0</v>
      </c>
      <c r="U958" s="163">
        <f t="shared" ca="1" si="328"/>
        <v>0</v>
      </c>
      <c r="V958" s="25">
        <f t="shared" ca="1" si="329"/>
        <v>0</v>
      </c>
      <c r="W958" s="25">
        <f t="shared" ca="1" si="330"/>
        <v>0</v>
      </c>
      <c r="X958" s="108">
        <f t="shared" ca="1" si="331"/>
        <v>0</v>
      </c>
      <c r="Y958" s="108">
        <f t="shared" ca="1" si="332"/>
        <v>0</v>
      </c>
      <c r="Z958" s="108">
        <f t="shared" ca="1" si="333"/>
        <v>0</v>
      </c>
      <c r="AA958" s="108">
        <f t="shared" ca="1" si="334"/>
        <v>0</v>
      </c>
      <c r="AB958" s="108">
        <f t="shared" ca="1" si="335"/>
        <v>0</v>
      </c>
      <c r="AC958" s="25">
        <f t="shared" ca="1" si="336"/>
        <v>0</v>
      </c>
    </row>
    <row r="959" spans="1:29" ht="14.1" hidden="1" customHeight="1" thickBot="1" x14ac:dyDescent="0.25">
      <c r="A959" s="3">
        <f t="shared" si="320"/>
        <v>2023</v>
      </c>
      <c r="B959" s="3" t="str">
        <f t="shared" si="337"/>
        <v>08 srpen</v>
      </c>
      <c r="C959" s="4" t="str">
        <f t="shared" si="321"/>
        <v>srpen</v>
      </c>
      <c r="D959" s="10">
        <f t="shared" ca="1" si="322"/>
        <v>0</v>
      </c>
      <c r="E959" s="10" t="str">
        <f t="shared" si="323"/>
        <v>pátek</v>
      </c>
      <c r="F959" s="42" t="str">
        <f ca="1">IF(COUNTIF(List1!$U$4:$AF$16,$G959),"Svátek",TEXT($G959,"dddd"))</f>
        <v>pátek</v>
      </c>
      <c r="G959" s="19">
        <v>45142</v>
      </c>
      <c r="H959" s="49"/>
      <c r="I959" s="50"/>
      <c r="J959" s="49"/>
      <c r="K959" s="50"/>
      <c r="L959" s="21">
        <f t="shared" si="324"/>
        <v>0</v>
      </c>
      <c r="M959" s="22">
        <f t="shared" si="318"/>
        <v>0</v>
      </c>
      <c r="N959" s="98"/>
      <c r="O959" s="101" t="str">
        <f t="shared" ca="1" si="319"/>
        <v/>
      </c>
      <c r="P959" s="41" t="str">
        <f t="shared" si="317"/>
        <v xml:space="preserve"> </v>
      </c>
      <c r="Q959" s="41" t="str">
        <f>IF(MONTH(G960)-MONTH(G959)&lt;&gt;0,SUBTOTAL(109,$P$14:$P$3665)," ")</f>
        <v xml:space="preserve"> </v>
      </c>
      <c r="R959" s="108">
        <f t="shared" ca="1" si="325"/>
        <v>0</v>
      </c>
      <c r="S959" s="25">
        <f t="shared" ca="1" si="326"/>
        <v>0</v>
      </c>
      <c r="T959" s="108">
        <f t="shared" ca="1" si="327"/>
        <v>0</v>
      </c>
      <c r="U959" s="163">
        <f t="shared" ca="1" si="328"/>
        <v>0</v>
      </c>
      <c r="V959" s="25">
        <f t="shared" ca="1" si="329"/>
        <v>0</v>
      </c>
      <c r="W959" s="25">
        <f t="shared" ca="1" si="330"/>
        <v>0</v>
      </c>
      <c r="X959" s="108">
        <f t="shared" ca="1" si="331"/>
        <v>0</v>
      </c>
      <c r="Y959" s="108">
        <f t="shared" ca="1" si="332"/>
        <v>0</v>
      </c>
      <c r="Z959" s="108">
        <f t="shared" ca="1" si="333"/>
        <v>0</v>
      </c>
      <c r="AA959" s="108">
        <f t="shared" ca="1" si="334"/>
        <v>0</v>
      </c>
      <c r="AB959" s="108">
        <f t="shared" ca="1" si="335"/>
        <v>0</v>
      </c>
      <c r="AC959" s="25">
        <f t="shared" ca="1" si="336"/>
        <v>0</v>
      </c>
    </row>
    <row r="960" spans="1:29" ht="14.1" hidden="1" customHeight="1" thickBot="1" x14ac:dyDescent="0.25">
      <c r="A960" s="3">
        <f t="shared" si="320"/>
        <v>2023</v>
      </c>
      <c r="B960" s="3" t="str">
        <f t="shared" si="337"/>
        <v>08 srpen</v>
      </c>
      <c r="C960" s="4" t="str">
        <f t="shared" si="321"/>
        <v>srpen</v>
      </c>
      <c r="D960" s="10">
        <f t="shared" ca="1" si="322"/>
        <v>0</v>
      </c>
      <c r="E960" s="10" t="str">
        <f t="shared" si="323"/>
        <v>sobota</v>
      </c>
      <c r="F960" s="42" t="str">
        <f ca="1">IF(COUNTIF(List1!$U$4:$AF$16,$G960),"Svátek",TEXT($G960,"dddd"))</f>
        <v>sobota</v>
      </c>
      <c r="G960" s="19">
        <v>45143</v>
      </c>
      <c r="H960" s="49"/>
      <c r="I960" s="50"/>
      <c r="J960" s="49"/>
      <c r="K960" s="50"/>
      <c r="L960" s="21">
        <f t="shared" si="324"/>
        <v>0</v>
      </c>
      <c r="M960" s="22">
        <f t="shared" si="318"/>
        <v>0</v>
      </c>
      <c r="N960" s="98"/>
      <c r="O960" s="101" t="str">
        <f t="shared" ca="1" si="319"/>
        <v/>
      </c>
      <c r="P960" s="41" t="str">
        <f t="shared" si="317"/>
        <v xml:space="preserve"> </v>
      </c>
      <c r="Q960" s="41" t="str">
        <f>IF(MONTH(G961)-MONTH(G960)&lt;&gt;0,SUBTOTAL(109,$P$14:$P$3665)," ")</f>
        <v xml:space="preserve"> </v>
      </c>
      <c r="R960" s="108">
        <f t="shared" ca="1" si="325"/>
        <v>0</v>
      </c>
      <c r="S960" s="25">
        <f t="shared" ca="1" si="326"/>
        <v>0</v>
      </c>
      <c r="T960" s="108">
        <f t="shared" ca="1" si="327"/>
        <v>0</v>
      </c>
      <c r="U960" s="163">
        <f t="shared" ca="1" si="328"/>
        <v>0</v>
      </c>
      <c r="V960" s="25">
        <f t="shared" ca="1" si="329"/>
        <v>0</v>
      </c>
      <c r="W960" s="25">
        <f t="shared" ca="1" si="330"/>
        <v>0</v>
      </c>
      <c r="X960" s="108">
        <f t="shared" ca="1" si="331"/>
        <v>0</v>
      </c>
      <c r="Y960" s="108">
        <f t="shared" ca="1" si="332"/>
        <v>0</v>
      </c>
      <c r="Z960" s="108">
        <f t="shared" ca="1" si="333"/>
        <v>0</v>
      </c>
      <c r="AA960" s="108">
        <f t="shared" ca="1" si="334"/>
        <v>0</v>
      </c>
      <c r="AB960" s="108">
        <f t="shared" ca="1" si="335"/>
        <v>0</v>
      </c>
      <c r="AC960" s="25">
        <f t="shared" ca="1" si="336"/>
        <v>0</v>
      </c>
    </row>
    <row r="961" spans="1:29" ht="14.1" hidden="1" customHeight="1" thickBot="1" x14ac:dyDescent="0.25">
      <c r="A961" s="3">
        <f t="shared" si="320"/>
        <v>2023</v>
      </c>
      <c r="B961" s="3" t="str">
        <f t="shared" si="337"/>
        <v>08 srpen</v>
      </c>
      <c r="C961" s="4" t="str">
        <f t="shared" si="321"/>
        <v>srpen</v>
      </c>
      <c r="D961" s="10">
        <f t="shared" ca="1" si="322"/>
        <v>0</v>
      </c>
      <c r="E961" s="10" t="str">
        <f t="shared" si="323"/>
        <v>neděle</v>
      </c>
      <c r="F961" s="42" t="str">
        <f ca="1">IF(COUNTIF(List1!$U$4:$AF$16,$G961),"Svátek",TEXT($G961,"dddd"))</f>
        <v>neděle</v>
      </c>
      <c r="G961" s="19">
        <v>45144</v>
      </c>
      <c r="H961" s="49"/>
      <c r="I961" s="50"/>
      <c r="J961" s="49"/>
      <c r="K961" s="50"/>
      <c r="L961" s="21">
        <f t="shared" si="324"/>
        <v>0</v>
      </c>
      <c r="M961" s="22">
        <f t="shared" si="318"/>
        <v>0</v>
      </c>
      <c r="N961" s="98"/>
      <c r="O961" s="101" t="str">
        <f t="shared" ca="1" si="319"/>
        <v/>
      </c>
      <c r="P961" s="41">
        <f t="shared" si="317"/>
        <v>0</v>
      </c>
      <c r="Q961" s="41" t="str">
        <f>IF(MONTH(G962)-MONTH(G961)&lt;&gt;0,SUBTOTAL(109,$P$14:$P$3665)," ")</f>
        <v xml:space="preserve"> </v>
      </c>
      <c r="R961" s="108">
        <f t="shared" ca="1" si="325"/>
        <v>0</v>
      </c>
      <c r="S961" s="25">
        <f t="shared" ca="1" si="326"/>
        <v>0</v>
      </c>
      <c r="T961" s="108">
        <f t="shared" ca="1" si="327"/>
        <v>0</v>
      </c>
      <c r="U961" s="163">
        <f t="shared" ca="1" si="328"/>
        <v>0</v>
      </c>
      <c r="V961" s="25">
        <f t="shared" ca="1" si="329"/>
        <v>0</v>
      </c>
      <c r="W961" s="25">
        <f t="shared" ca="1" si="330"/>
        <v>0</v>
      </c>
      <c r="X961" s="108">
        <f t="shared" ca="1" si="331"/>
        <v>0</v>
      </c>
      <c r="Y961" s="108">
        <f t="shared" ca="1" si="332"/>
        <v>0</v>
      </c>
      <c r="Z961" s="108">
        <f t="shared" ca="1" si="333"/>
        <v>0</v>
      </c>
      <c r="AA961" s="108">
        <f t="shared" ca="1" si="334"/>
        <v>0</v>
      </c>
      <c r="AB961" s="108">
        <f t="shared" ca="1" si="335"/>
        <v>0</v>
      </c>
      <c r="AC961" s="25">
        <f t="shared" ca="1" si="336"/>
        <v>0</v>
      </c>
    </row>
    <row r="962" spans="1:29" ht="14.1" hidden="1" customHeight="1" thickBot="1" x14ac:dyDescent="0.25">
      <c r="A962" s="3">
        <f t="shared" si="320"/>
        <v>2023</v>
      </c>
      <c r="B962" s="3" t="str">
        <f t="shared" si="337"/>
        <v>08 srpen</v>
      </c>
      <c r="C962" s="4" t="str">
        <f t="shared" si="321"/>
        <v>srpen</v>
      </c>
      <c r="D962" s="10">
        <f t="shared" ca="1" si="322"/>
        <v>0</v>
      </c>
      <c r="E962" s="10" t="str">
        <f t="shared" si="323"/>
        <v>pondělí</v>
      </c>
      <c r="F962" s="42" t="str">
        <f ca="1">IF(COUNTIF(List1!$U$4:$AF$16,$G962),"Svátek",TEXT($G962,"dddd"))</f>
        <v>pondělí</v>
      </c>
      <c r="G962" s="19">
        <v>45145</v>
      </c>
      <c r="H962" s="49"/>
      <c r="I962" s="50"/>
      <c r="J962" s="49"/>
      <c r="K962" s="50"/>
      <c r="L962" s="21">
        <f t="shared" si="324"/>
        <v>0</v>
      </c>
      <c r="M962" s="22">
        <f t="shared" si="318"/>
        <v>0</v>
      </c>
      <c r="N962" s="98"/>
      <c r="O962" s="101" t="str">
        <f t="shared" ca="1" si="319"/>
        <v/>
      </c>
      <c r="P962" s="41" t="str">
        <f t="shared" si="317"/>
        <v xml:space="preserve"> </v>
      </c>
      <c r="Q962" s="41" t="str">
        <f>IF(MONTH(G963)-MONTH(G962)&lt;&gt;0,SUBTOTAL(109,$P$14:$P$3665)," ")</f>
        <v xml:space="preserve"> </v>
      </c>
      <c r="R962" s="108">
        <f t="shared" ca="1" si="325"/>
        <v>0</v>
      </c>
      <c r="S962" s="25">
        <f t="shared" ca="1" si="326"/>
        <v>0</v>
      </c>
      <c r="T962" s="108">
        <f t="shared" ca="1" si="327"/>
        <v>0</v>
      </c>
      <c r="U962" s="163">
        <f t="shared" ca="1" si="328"/>
        <v>0</v>
      </c>
      <c r="V962" s="25">
        <f t="shared" ca="1" si="329"/>
        <v>0</v>
      </c>
      <c r="W962" s="25">
        <f t="shared" ca="1" si="330"/>
        <v>0</v>
      </c>
      <c r="X962" s="108">
        <f t="shared" ca="1" si="331"/>
        <v>0</v>
      </c>
      <c r="Y962" s="108">
        <f t="shared" ca="1" si="332"/>
        <v>0</v>
      </c>
      <c r="Z962" s="108">
        <f t="shared" ca="1" si="333"/>
        <v>0</v>
      </c>
      <c r="AA962" s="108">
        <f t="shared" ca="1" si="334"/>
        <v>0</v>
      </c>
      <c r="AB962" s="108">
        <f t="shared" ca="1" si="335"/>
        <v>0</v>
      </c>
      <c r="AC962" s="25">
        <f t="shared" ca="1" si="336"/>
        <v>0</v>
      </c>
    </row>
    <row r="963" spans="1:29" ht="14.1" hidden="1" customHeight="1" thickBot="1" x14ac:dyDescent="0.25">
      <c r="A963" s="3">
        <f t="shared" si="320"/>
        <v>2023</v>
      </c>
      <c r="B963" s="3" t="str">
        <f t="shared" si="337"/>
        <v>08 srpen</v>
      </c>
      <c r="C963" s="4" t="str">
        <f t="shared" si="321"/>
        <v>srpen</v>
      </c>
      <c r="D963" s="10">
        <f t="shared" ca="1" si="322"/>
        <v>0</v>
      </c>
      <c r="E963" s="10" t="str">
        <f t="shared" si="323"/>
        <v>úterý</v>
      </c>
      <c r="F963" s="42" t="str">
        <f ca="1">IF(COUNTIF(List1!$U$4:$AF$16,$G963),"Svátek",TEXT($G963,"dddd"))</f>
        <v>úterý</v>
      </c>
      <c r="G963" s="19">
        <v>45146</v>
      </c>
      <c r="H963" s="49"/>
      <c r="I963" s="50"/>
      <c r="J963" s="49"/>
      <c r="K963" s="50"/>
      <c r="L963" s="21">
        <f t="shared" si="324"/>
        <v>0</v>
      </c>
      <c r="M963" s="22">
        <f t="shared" si="318"/>
        <v>0</v>
      </c>
      <c r="N963" s="98"/>
      <c r="O963" s="101" t="str">
        <f t="shared" ca="1" si="319"/>
        <v/>
      </c>
      <c r="P963" s="41" t="str">
        <f t="shared" si="317"/>
        <v xml:space="preserve"> </v>
      </c>
      <c r="Q963" s="41" t="str">
        <f>IF(MONTH(G964)-MONTH(G963)&lt;&gt;0,SUBTOTAL(109,$P$14:$P$3665)," ")</f>
        <v xml:space="preserve"> </v>
      </c>
      <c r="R963" s="108">
        <f t="shared" ca="1" si="325"/>
        <v>0</v>
      </c>
      <c r="S963" s="25">
        <f t="shared" ca="1" si="326"/>
        <v>0</v>
      </c>
      <c r="T963" s="108">
        <f t="shared" ca="1" si="327"/>
        <v>0</v>
      </c>
      <c r="U963" s="163">
        <f t="shared" ca="1" si="328"/>
        <v>0</v>
      </c>
      <c r="V963" s="25">
        <f t="shared" ca="1" si="329"/>
        <v>0</v>
      </c>
      <c r="W963" s="25">
        <f t="shared" ca="1" si="330"/>
        <v>0</v>
      </c>
      <c r="X963" s="108">
        <f t="shared" ca="1" si="331"/>
        <v>0</v>
      </c>
      <c r="Y963" s="108">
        <f t="shared" ca="1" si="332"/>
        <v>0</v>
      </c>
      <c r="Z963" s="108">
        <f t="shared" ca="1" si="333"/>
        <v>0</v>
      </c>
      <c r="AA963" s="108">
        <f t="shared" ca="1" si="334"/>
        <v>0</v>
      </c>
      <c r="AB963" s="108">
        <f t="shared" ca="1" si="335"/>
        <v>0</v>
      </c>
      <c r="AC963" s="25">
        <f t="shared" ca="1" si="336"/>
        <v>0</v>
      </c>
    </row>
    <row r="964" spans="1:29" ht="14.1" hidden="1" customHeight="1" thickBot="1" x14ac:dyDescent="0.25">
      <c r="A964" s="3">
        <f t="shared" si="320"/>
        <v>2023</v>
      </c>
      <c r="B964" s="3" t="str">
        <f t="shared" si="337"/>
        <v>08 srpen</v>
      </c>
      <c r="C964" s="4" t="str">
        <f t="shared" si="321"/>
        <v>srpen</v>
      </c>
      <c r="D964" s="10">
        <f t="shared" ca="1" si="322"/>
        <v>0</v>
      </c>
      <c r="E964" s="10" t="str">
        <f t="shared" si="323"/>
        <v>středa</v>
      </c>
      <c r="F964" s="42" t="str">
        <f ca="1">IF(COUNTIF(List1!$U$4:$AF$16,$G964),"Svátek",TEXT($G964,"dddd"))</f>
        <v>středa</v>
      </c>
      <c r="G964" s="19">
        <v>45147</v>
      </c>
      <c r="H964" s="49"/>
      <c r="I964" s="50"/>
      <c r="J964" s="49"/>
      <c r="K964" s="50"/>
      <c r="L964" s="21">
        <f t="shared" si="324"/>
        <v>0</v>
      </c>
      <c r="M964" s="22">
        <f t="shared" si="318"/>
        <v>0</v>
      </c>
      <c r="N964" s="98"/>
      <c r="O964" s="101" t="str">
        <f t="shared" ca="1" si="319"/>
        <v/>
      </c>
      <c r="P964" s="41" t="str">
        <f t="shared" si="317"/>
        <v xml:space="preserve"> </v>
      </c>
      <c r="Q964" s="41" t="str">
        <f>IF(MONTH(G965)-MONTH(G964)&lt;&gt;0,SUBTOTAL(109,$P$14:$P$3665)," ")</f>
        <v xml:space="preserve"> </v>
      </c>
      <c r="R964" s="108">
        <f t="shared" ca="1" si="325"/>
        <v>0</v>
      </c>
      <c r="S964" s="25">
        <f t="shared" ca="1" si="326"/>
        <v>0</v>
      </c>
      <c r="T964" s="108">
        <f t="shared" ca="1" si="327"/>
        <v>0</v>
      </c>
      <c r="U964" s="163">
        <f t="shared" ca="1" si="328"/>
        <v>0</v>
      </c>
      <c r="V964" s="25">
        <f t="shared" ca="1" si="329"/>
        <v>0</v>
      </c>
      <c r="W964" s="25">
        <f t="shared" ca="1" si="330"/>
        <v>0</v>
      </c>
      <c r="X964" s="108">
        <f t="shared" ca="1" si="331"/>
        <v>0</v>
      </c>
      <c r="Y964" s="108">
        <f t="shared" ca="1" si="332"/>
        <v>0</v>
      </c>
      <c r="Z964" s="108">
        <f t="shared" ca="1" si="333"/>
        <v>0</v>
      </c>
      <c r="AA964" s="108">
        <f t="shared" ca="1" si="334"/>
        <v>0</v>
      </c>
      <c r="AB964" s="108">
        <f t="shared" ca="1" si="335"/>
        <v>0</v>
      </c>
      <c r="AC964" s="25">
        <f t="shared" ca="1" si="336"/>
        <v>0</v>
      </c>
    </row>
    <row r="965" spans="1:29" ht="14.1" hidden="1" customHeight="1" thickBot="1" x14ac:dyDescent="0.25">
      <c r="A965" s="3">
        <f t="shared" si="320"/>
        <v>2023</v>
      </c>
      <c r="B965" s="3" t="str">
        <f t="shared" si="337"/>
        <v>08 srpen</v>
      </c>
      <c r="C965" s="4" t="str">
        <f t="shared" si="321"/>
        <v>srpen</v>
      </c>
      <c r="D965" s="10">
        <f t="shared" ca="1" si="322"/>
        <v>0</v>
      </c>
      <c r="E965" s="10" t="str">
        <f t="shared" si="323"/>
        <v>čtvrtek</v>
      </c>
      <c r="F965" s="42" t="str">
        <f ca="1">IF(COUNTIF(List1!$U$4:$AF$16,$G965),"Svátek",TEXT($G965,"dddd"))</f>
        <v>čtvrtek</v>
      </c>
      <c r="G965" s="19">
        <v>45148</v>
      </c>
      <c r="H965" s="49"/>
      <c r="I965" s="50"/>
      <c r="J965" s="49"/>
      <c r="K965" s="50"/>
      <c r="L965" s="21">
        <f t="shared" si="324"/>
        <v>0</v>
      </c>
      <c r="M965" s="22">
        <f t="shared" si="318"/>
        <v>0</v>
      </c>
      <c r="N965" s="98"/>
      <c r="O965" s="101" t="str">
        <f t="shared" ca="1" si="319"/>
        <v/>
      </c>
      <c r="P965" s="41" t="str">
        <f t="shared" si="317"/>
        <v xml:space="preserve"> </v>
      </c>
      <c r="Q965" s="41" t="str">
        <f>IF(MONTH(G966)-MONTH(G965)&lt;&gt;0,SUBTOTAL(109,$P$14:$P$3665)," ")</f>
        <v xml:space="preserve"> </v>
      </c>
      <c r="R965" s="108">
        <f t="shared" ca="1" si="325"/>
        <v>0</v>
      </c>
      <c r="S965" s="25">
        <f t="shared" ca="1" si="326"/>
        <v>0</v>
      </c>
      <c r="T965" s="108">
        <f t="shared" ca="1" si="327"/>
        <v>0</v>
      </c>
      <c r="U965" s="163">
        <f t="shared" ca="1" si="328"/>
        <v>0</v>
      </c>
      <c r="V965" s="25">
        <f t="shared" ca="1" si="329"/>
        <v>0</v>
      </c>
      <c r="W965" s="25">
        <f t="shared" ca="1" si="330"/>
        <v>0</v>
      </c>
      <c r="X965" s="108">
        <f t="shared" ca="1" si="331"/>
        <v>0</v>
      </c>
      <c r="Y965" s="108">
        <f t="shared" ca="1" si="332"/>
        <v>0</v>
      </c>
      <c r="Z965" s="108">
        <f t="shared" ca="1" si="333"/>
        <v>0</v>
      </c>
      <c r="AA965" s="108">
        <f t="shared" ca="1" si="334"/>
        <v>0</v>
      </c>
      <c r="AB965" s="108">
        <f t="shared" ca="1" si="335"/>
        <v>0</v>
      </c>
      <c r="AC965" s="25">
        <f t="shared" ca="1" si="336"/>
        <v>0</v>
      </c>
    </row>
    <row r="966" spans="1:29" ht="14.1" hidden="1" customHeight="1" thickBot="1" x14ac:dyDescent="0.25">
      <c r="A966" s="3">
        <f t="shared" si="320"/>
        <v>2023</v>
      </c>
      <c r="B966" s="3" t="str">
        <f t="shared" si="337"/>
        <v>08 srpen</v>
      </c>
      <c r="C966" s="4" t="str">
        <f t="shared" si="321"/>
        <v>srpen</v>
      </c>
      <c r="D966" s="10">
        <f t="shared" ca="1" si="322"/>
        <v>0</v>
      </c>
      <c r="E966" s="10" t="str">
        <f t="shared" si="323"/>
        <v>pátek</v>
      </c>
      <c r="F966" s="42" t="str">
        <f ca="1">IF(COUNTIF(List1!$U$4:$AF$16,$G966),"Svátek",TEXT($G966,"dddd"))</f>
        <v>pátek</v>
      </c>
      <c r="G966" s="19">
        <v>45149</v>
      </c>
      <c r="H966" s="49"/>
      <c r="I966" s="50"/>
      <c r="J966" s="49"/>
      <c r="K966" s="50"/>
      <c r="L966" s="21">
        <f t="shared" si="324"/>
        <v>0</v>
      </c>
      <c r="M966" s="22">
        <f t="shared" si="318"/>
        <v>0</v>
      </c>
      <c r="N966" s="98"/>
      <c r="O966" s="101" t="str">
        <f t="shared" ca="1" si="319"/>
        <v/>
      </c>
      <c r="P966" s="41" t="str">
        <f t="shared" si="317"/>
        <v xml:space="preserve"> </v>
      </c>
      <c r="Q966" s="41" t="str">
        <f>IF(MONTH(G967)-MONTH(G966)&lt;&gt;0,SUBTOTAL(109,$P$14:$P$3665)," ")</f>
        <v xml:space="preserve"> </v>
      </c>
      <c r="R966" s="108">
        <f t="shared" ca="1" si="325"/>
        <v>0</v>
      </c>
      <c r="S966" s="25">
        <f t="shared" ca="1" si="326"/>
        <v>0</v>
      </c>
      <c r="T966" s="108">
        <f t="shared" ca="1" si="327"/>
        <v>0</v>
      </c>
      <c r="U966" s="163">
        <f t="shared" ca="1" si="328"/>
        <v>0</v>
      </c>
      <c r="V966" s="25">
        <f t="shared" ca="1" si="329"/>
        <v>0</v>
      </c>
      <c r="W966" s="25">
        <f t="shared" ca="1" si="330"/>
        <v>0</v>
      </c>
      <c r="X966" s="108">
        <f t="shared" ca="1" si="331"/>
        <v>0</v>
      </c>
      <c r="Y966" s="108">
        <f t="shared" ca="1" si="332"/>
        <v>0</v>
      </c>
      <c r="Z966" s="108">
        <f t="shared" ca="1" si="333"/>
        <v>0</v>
      </c>
      <c r="AA966" s="108">
        <f t="shared" ca="1" si="334"/>
        <v>0</v>
      </c>
      <c r="AB966" s="108">
        <f t="shared" ca="1" si="335"/>
        <v>0</v>
      </c>
      <c r="AC966" s="25">
        <f t="shared" ca="1" si="336"/>
        <v>0</v>
      </c>
    </row>
    <row r="967" spans="1:29" ht="14.1" hidden="1" customHeight="1" thickBot="1" x14ac:dyDescent="0.25">
      <c r="A967" s="3">
        <f t="shared" si="320"/>
        <v>2023</v>
      </c>
      <c r="B967" s="3" t="str">
        <f t="shared" si="337"/>
        <v>08 srpen</v>
      </c>
      <c r="C967" s="4" t="str">
        <f t="shared" si="321"/>
        <v>srpen</v>
      </c>
      <c r="D967" s="10">
        <f t="shared" ca="1" si="322"/>
        <v>0</v>
      </c>
      <c r="E967" s="10" t="str">
        <f t="shared" si="323"/>
        <v>sobota</v>
      </c>
      <c r="F967" s="42" t="str">
        <f ca="1">IF(COUNTIF(List1!$U$4:$AF$16,$G967),"Svátek",TEXT($G967,"dddd"))</f>
        <v>sobota</v>
      </c>
      <c r="G967" s="19">
        <v>45150</v>
      </c>
      <c r="H967" s="49"/>
      <c r="I967" s="50"/>
      <c r="J967" s="49"/>
      <c r="K967" s="50"/>
      <c r="L967" s="21">
        <f t="shared" si="324"/>
        <v>0</v>
      </c>
      <c r="M967" s="22">
        <f t="shared" si="318"/>
        <v>0</v>
      </c>
      <c r="N967" s="98"/>
      <c r="O967" s="101" t="str">
        <f t="shared" ca="1" si="319"/>
        <v/>
      </c>
      <c r="P967" s="41" t="str">
        <f t="shared" si="317"/>
        <v xml:space="preserve"> </v>
      </c>
      <c r="Q967" s="41" t="str">
        <f>IF(MONTH(G968)-MONTH(G967)&lt;&gt;0,SUBTOTAL(109,$P$14:$P$3665)," ")</f>
        <v xml:space="preserve"> </v>
      </c>
      <c r="R967" s="108">
        <f t="shared" ca="1" si="325"/>
        <v>0</v>
      </c>
      <c r="S967" s="25">
        <f t="shared" ca="1" si="326"/>
        <v>0</v>
      </c>
      <c r="T967" s="108">
        <f t="shared" ca="1" si="327"/>
        <v>0</v>
      </c>
      <c r="U967" s="163">
        <f t="shared" ca="1" si="328"/>
        <v>0</v>
      </c>
      <c r="V967" s="25">
        <f t="shared" ca="1" si="329"/>
        <v>0</v>
      </c>
      <c r="W967" s="25">
        <f t="shared" ca="1" si="330"/>
        <v>0</v>
      </c>
      <c r="X967" s="108">
        <f t="shared" ca="1" si="331"/>
        <v>0</v>
      </c>
      <c r="Y967" s="108">
        <f t="shared" ca="1" si="332"/>
        <v>0</v>
      </c>
      <c r="Z967" s="108">
        <f t="shared" ca="1" si="333"/>
        <v>0</v>
      </c>
      <c r="AA967" s="108">
        <f t="shared" ca="1" si="334"/>
        <v>0</v>
      </c>
      <c r="AB967" s="108">
        <f t="shared" ca="1" si="335"/>
        <v>0</v>
      </c>
      <c r="AC967" s="25">
        <f t="shared" ca="1" si="336"/>
        <v>0</v>
      </c>
    </row>
    <row r="968" spans="1:29" ht="14.1" hidden="1" customHeight="1" thickBot="1" x14ac:dyDescent="0.25">
      <c r="A968" s="3">
        <f t="shared" si="320"/>
        <v>2023</v>
      </c>
      <c r="B968" s="3" t="str">
        <f t="shared" si="337"/>
        <v>08 srpen</v>
      </c>
      <c r="C968" s="4" t="str">
        <f t="shared" si="321"/>
        <v>srpen</v>
      </c>
      <c r="D968" s="10">
        <f t="shared" ca="1" si="322"/>
        <v>0</v>
      </c>
      <c r="E968" s="10" t="str">
        <f t="shared" si="323"/>
        <v>neděle</v>
      </c>
      <c r="F968" s="42" t="str">
        <f ca="1">IF(COUNTIF(List1!$U$4:$AF$16,$G968),"Svátek",TEXT($G968,"dddd"))</f>
        <v>neděle</v>
      </c>
      <c r="G968" s="19">
        <v>45151</v>
      </c>
      <c r="H968" s="49"/>
      <c r="I968" s="50"/>
      <c r="J968" s="49"/>
      <c r="K968" s="50"/>
      <c r="L968" s="21">
        <f t="shared" si="324"/>
        <v>0</v>
      </c>
      <c r="M968" s="22">
        <f t="shared" si="318"/>
        <v>0</v>
      </c>
      <c r="N968" s="98"/>
      <c r="O968" s="101" t="str">
        <f t="shared" ca="1" si="319"/>
        <v/>
      </c>
      <c r="P968" s="41">
        <f t="shared" si="317"/>
        <v>0</v>
      </c>
      <c r="Q968" s="41" t="str">
        <f>IF(MONTH(G969)-MONTH(G968)&lt;&gt;0,SUBTOTAL(109,$P$14:$P$3665)," ")</f>
        <v xml:space="preserve"> </v>
      </c>
      <c r="R968" s="108">
        <f t="shared" ca="1" si="325"/>
        <v>0</v>
      </c>
      <c r="S968" s="25">
        <f t="shared" ca="1" si="326"/>
        <v>0</v>
      </c>
      <c r="T968" s="108">
        <f t="shared" ca="1" si="327"/>
        <v>0</v>
      </c>
      <c r="U968" s="163">
        <f t="shared" ca="1" si="328"/>
        <v>0</v>
      </c>
      <c r="V968" s="25">
        <f t="shared" ca="1" si="329"/>
        <v>0</v>
      </c>
      <c r="W968" s="25">
        <f t="shared" ca="1" si="330"/>
        <v>0</v>
      </c>
      <c r="X968" s="108">
        <f t="shared" ca="1" si="331"/>
        <v>0</v>
      </c>
      <c r="Y968" s="108">
        <f t="shared" ca="1" si="332"/>
        <v>0</v>
      </c>
      <c r="Z968" s="108">
        <f t="shared" ca="1" si="333"/>
        <v>0</v>
      </c>
      <c r="AA968" s="108">
        <f t="shared" ca="1" si="334"/>
        <v>0</v>
      </c>
      <c r="AB968" s="108">
        <f t="shared" ca="1" si="335"/>
        <v>0</v>
      </c>
      <c r="AC968" s="25">
        <f t="shared" ca="1" si="336"/>
        <v>0</v>
      </c>
    </row>
    <row r="969" spans="1:29" ht="14.1" hidden="1" customHeight="1" thickBot="1" x14ac:dyDescent="0.25">
      <c r="A969" s="3">
        <f t="shared" si="320"/>
        <v>2023</v>
      </c>
      <c r="B969" s="3" t="str">
        <f t="shared" si="337"/>
        <v>08 srpen</v>
      </c>
      <c r="C969" s="4" t="str">
        <f t="shared" si="321"/>
        <v>srpen</v>
      </c>
      <c r="D969" s="10">
        <f t="shared" ca="1" si="322"/>
        <v>0</v>
      </c>
      <c r="E969" s="10" t="str">
        <f t="shared" si="323"/>
        <v>pondělí</v>
      </c>
      <c r="F969" s="42" t="str">
        <f ca="1">IF(COUNTIF(List1!$U$4:$AF$16,$G969),"Svátek",TEXT($G969,"dddd"))</f>
        <v>pondělí</v>
      </c>
      <c r="G969" s="19">
        <v>45152</v>
      </c>
      <c r="H969" s="49"/>
      <c r="I969" s="50"/>
      <c r="J969" s="49"/>
      <c r="K969" s="50"/>
      <c r="L969" s="21">
        <f t="shared" si="324"/>
        <v>0</v>
      </c>
      <c r="M969" s="22">
        <f t="shared" si="318"/>
        <v>0</v>
      </c>
      <c r="N969" s="98"/>
      <c r="O969" s="101" t="str">
        <f t="shared" ca="1" si="319"/>
        <v/>
      </c>
      <c r="P969" s="41" t="str">
        <f t="shared" si="317"/>
        <v xml:space="preserve"> </v>
      </c>
      <c r="Q969" s="41" t="str">
        <f>IF(MONTH(G970)-MONTH(G969)&lt;&gt;0,SUBTOTAL(109,$P$14:$P$3665)," ")</f>
        <v xml:space="preserve"> </v>
      </c>
      <c r="R969" s="108">
        <f t="shared" ca="1" si="325"/>
        <v>0</v>
      </c>
      <c r="S969" s="25">
        <f t="shared" ca="1" si="326"/>
        <v>0</v>
      </c>
      <c r="T969" s="108">
        <f t="shared" ca="1" si="327"/>
        <v>0</v>
      </c>
      <c r="U969" s="163">
        <f t="shared" ca="1" si="328"/>
        <v>0</v>
      </c>
      <c r="V969" s="25">
        <f t="shared" ca="1" si="329"/>
        <v>0</v>
      </c>
      <c r="W969" s="25">
        <f t="shared" ca="1" si="330"/>
        <v>0</v>
      </c>
      <c r="X969" s="108">
        <f t="shared" ca="1" si="331"/>
        <v>0</v>
      </c>
      <c r="Y969" s="108">
        <f t="shared" ca="1" si="332"/>
        <v>0</v>
      </c>
      <c r="Z969" s="108">
        <f t="shared" ca="1" si="333"/>
        <v>0</v>
      </c>
      <c r="AA969" s="108">
        <f t="shared" ca="1" si="334"/>
        <v>0</v>
      </c>
      <c r="AB969" s="108">
        <f t="shared" ca="1" si="335"/>
        <v>0</v>
      </c>
      <c r="AC969" s="25">
        <f t="shared" ca="1" si="336"/>
        <v>0</v>
      </c>
    </row>
    <row r="970" spans="1:29" ht="14.1" hidden="1" customHeight="1" thickBot="1" x14ac:dyDescent="0.25">
      <c r="A970" s="3">
        <f t="shared" si="320"/>
        <v>2023</v>
      </c>
      <c r="B970" s="3" t="str">
        <f t="shared" si="337"/>
        <v>08 srpen</v>
      </c>
      <c r="C970" s="4" t="str">
        <f t="shared" si="321"/>
        <v>srpen</v>
      </c>
      <c r="D970" s="10">
        <f t="shared" ca="1" si="322"/>
        <v>0</v>
      </c>
      <c r="E970" s="10" t="str">
        <f t="shared" si="323"/>
        <v>úterý</v>
      </c>
      <c r="F970" s="42" t="str">
        <f ca="1">IF(COUNTIF(List1!$U$4:$AF$16,$G970),"Svátek",TEXT($G970,"dddd"))</f>
        <v>úterý</v>
      </c>
      <c r="G970" s="19">
        <v>45153</v>
      </c>
      <c r="H970" s="49"/>
      <c r="I970" s="50"/>
      <c r="J970" s="49"/>
      <c r="K970" s="50"/>
      <c r="L970" s="21">
        <f t="shared" si="324"/>
        <v>0</v>
      </c>
      <c r="M970" s="22">
        <f t="shared" si="318"/>
        <v>0</v>
      </c>
      <c r="N970" s="98"/>
      <c r="O970" s="101" t="str">
        <f t="shared" ca="1" si="319"/>
        <v/>
      </c>
      <c r="P970" s="41" t="str">
        <f t="shared" si="317"/>
        <v xml:space="preserve"> </v>
      </c>
      <c r="Q970" s="41" t="str">
        <f>IF(MONTH(G971)-MONTH(G970)&lt;&gt;0,SUBTOTAL(109,$P$14:$P$3665)," ")</f>
        <v xml:space="preserve"> </v>
      </c>
      <c r="R970" s="108">
        <f t="shared" ca="1" si="325"/>
        <v>0</v>
      </c>
      <c r="S970" s="25">
        <f t="shared" ca="1" si="326"/>
        <v>0</v>
      </c>
      <c r="T970" s="108">
        <f t="shared" ca="1" si="327"/>
        <v>0</v>
      </c>
      <c r="U970" s="163">
        <f t="shared" ca="1" si="328"/>
        <v>0</v>
      </c>
      <c r="V970" s="25">
        <f t="shared" ca="1" si="329"/>
        <v>0</v>
      </c>
      <c r="W970" s="25">
        <f t="shared" ca="1" si="330"/>
        <v>0</v>
      </c>
      <c r="X970" s="108">
        <f t="shared" ca="1" si="331"/>
        <v>0</v>
      </c>
      <c r="Y970" s="108">
        <f t="shared" ca="1" si="332"/>
        <v>0</v>
      </c>
      <c r="Z970" s="108">
        <f t="shared" ca="1" si="333"/>
        <v>0</v>
      </c>
      <c r="AA970" s="108">
        <f t="shared" ca="1" si="334"/>
        <v>0</v>
      </c>
      <c r="AB970" s="108">
        <f t="shared" ca="1" si="335"/>
        <v>0</v>
      </c>
      <c r="AC970" s="25">
        <f t="shared" ca="1" si="336"/>
        <v>0</v>
      </c>
    </row>
    <row r="971" spans="1:29" ht="14.1" hidden="1" customHeight="1" thickBot="1" x14ac:dyDescent="0.25">
      <c r="A971" s="3">
        <f t="shared" si="320"/>
        <v>2023</v>
      </c>
      <c r="B971" s="3" t="str">
        <f t="shared" si="337"/>
        <v>08 srpen</v>
      </c>
      <c r="C971" s="4" t="str">
        <f t="shared" si="321"/>
        <v>srpen</v>
      </c>
      <c r="D971" s="10">
        <f t="shared" ca="1" si="322"/>
        <v>0</v>
      </c>
      <c r="E971" s="10" t="str">
        <f t="shared" si="323"/>
        <v>středa</v>
      </c>
      <c r="F971" s="42" t="str">
        <f ca="1">IF(COUNTIF(List1!$U$4:$AF$16,$G971),"Svátek",TEXT($G971,"dddd"))</f>
        <v>středa</v>
      </c>
      <c r="G971" s="19">
        <v>45154</v>
      </c>
      <c r="H971" s="49"/>
      <c r="I971" s="50"/>
      <c r="J971" s="49"/>
      <c r="K971" s="50"/>
      <c r="L971" s="21">
        <f t="shared" si="324"/>
        <v>0</v>
      </c>
      <c r="M971" s="22">
        <f t="shared" si="318"/>
        <v>0</v>
      </c>
      <c r="N971" s="98"/>
      <c r="O971" s="101" t="str">
        <f t="shared" ca="1" si="319"/>
        <v/>
      </c>
      <c r="P971" s="41" t="str">
        <f t="shared" si="317"/>
        <v xml:space="preserve"> </v>
      </c>
      <c r="Q971" s="41" t="str">
        <f>IF(MONTH(G972)-MONTH(G971)&lt;&gt;0,SUBTOTAL(109,$P$14:$P$3665)," ")</f>
        <v xml:space="preserve"> </v>
      </c>
      <c r="R971" s="108">
        <f t="shared" ca="1" si="325"/>
        <v>0</v>
      </c>
      <c r="S971" s="25">
        <f t="shared" ca="1" si="326"/>
        <v>0</v>
      </c>
      <c r="T971" s="108">
        <f t="shared" ca="1" si="327"/>
        <v>0</v>
      </c>
      <c r="U971" s="163">
        <f t="shared" ca="1" si="328"/>
        <v>0</v>
      </c>
      <c r="V971" s="25">
        <f t="shared" ca="1" si="329"/>
        <v>0</v>
      </c>
      <c r="W971" s="25">
        <f t="shared" ca="1" si="330"/>
        <v>0</v>
      </c>
      <c r="X971" s="108">
        <f t="shared" ca="1" si="331"/>
        <v>0</v>
      </c>
      <c r="Y971" s="108">
        <f t="shared" ca="1" si="332"/>
        <v>0</v>
      </c>
      <c r="Z971" s="108">
        <f t="shared" ca="1" si="333"/>
        <v>0</v>
      </c>
      <c r="AA971" s="108">
        <f t="shared" ca="1" si="334"/>
        <v>0</v>
      </c>
      <c r="AB971" s="108">
        <f t="shared" ca="1" si="335"/>
        <v>0</v>
      </c>
      <c r="AC971" s="25">
        <f t="shared" ca="1" si="336"/>
        <v>0</v>
      </c>
    </row>
    <row r="972" spans="1:29" ht="14.1" hidden="1" customHeight="1" thickBot="1" x14ac:dyDescent="0.25">
      <c r="A972" s="3">
        <f t="shared" si="320"/>
        <v>2023</v>
      </c>
      <c r="B972" s="3" t="str">
        <f t="shared" si="337"/>
        <v>08 srpen</v>
      </c>
      <c r="C972" s="4" t="str">
        <f t="shared" si="321"/>
        <v>srpen</v>
      </c>
      <c r="D972" s="10">
        <f t="shared" ca="1" si="322"/>
        <v>0</v>
      </c>
      <c r="E972" s="10" t="str">
        <f t="shared" si="323"/>
        <v>čtvrtek</v>
      </c>
      <c r="F972" s="42" t="str">
        <f ca="1">IF(COUNTIF(List1!$U$4:$AF$16,$G972),"Svátek",TEXT($G972,"dddd"))</f>
        <v>čtvrtek</v>
      </c>
      <c r="G972" s="19">
        <v>45155</v>
      </c>
      <c r="H972" s="49"/>
      <c r="I972" s="50"/>
      <c r="J972" s="49"/>
      <c r="K972" s="50"/>
      <c r="L972" s="21">
        <f t="shared" si="324"/>
        <v>0</v>
      </c>
      <c r="M972" s="22">
        <f t="shared" si="318"/>
        <v>0</v>
      </c>
      <c r="N972" s="98"/>
      <c r="O972" s="101" t="str">
        <f t="shared" ca="1" si="319"/>
        <v/>
      </c>
      <c r="P972" s="41" t="str">
        <f t="shared" si="317"/>
        <v xml:space="preserve"> </v>
      </c>
      <c r="Q972" s="41" t="str">
        <f>IF(MONTH(G973)-MONTH(G972)&lt;&gt;0,SUBTOTAL(109,$P$14:$P$3665)," ")</f>
        <v xml:space="preserve"> </v>
      </c>
      <c r="R972" s="108">
        <f t="shared" ca="1" si="325"/>
        <v>0</v>
      </c>
      <c r="S972" s="25">
        <f t="shared" ca="1" si="326"/>
        <v>0</v>
      </c>
      <c r="T972" s="108">
        <f t="shared" ca="1" si="327"/>
        <v>0</v>
      </c>
      <c r="U972" s="163">
        <f t="shared" ca="1" si="328"/>
        <v>0</v>
      </c>
      <c r="V972" s="25">
        <f t="shared" ca="1" si="329"/>
        <v>0</v>
      </c>
      <c r="W972" s="25">
        <f t="shared" ca="1" si="330"/>
        <v>0</v>
      </c>
      <c r="X972" s="108">
        <f t="shared" ca="1" si="331"/>
        <v>0</v>
      </c>
      <c r="Y972" s="108">
        <f t="shared" ca="1" si="332"/>
        <v>0</v>
      </c>
      <c r="Z972" s="108">
        <f t="shared" ca="1" si="333"/>
        <v>0</v>
      </c>
      <c r="AA972" s="108">
        <f t="shared" ca="1" si="334"/>
        <v>0</v>
      </c>
      <c r="AB972" s="108">
        <f t="shared" ca="1" si="335"/>
        <v>0</v>
      </c>
      <c r="AC972" s="25">
        <f t="shared" ca="1" si="336"/>
        <v>0</v>
      </c>
    </row>
    <row r="973" spans="1:29" ht="14.1" hidden="1" customHeight="1" thickBot="1" x14ac:dyDescent="0.25">
      <c r="A973" s="3">
        <f t="shared" si="320"/>
        <v>2023</v>
      </c>
      <c r="B973" s="3" t="str">
        <f t="shared" si="337"/>
        <v>08 srpen</v>
      </c>
      <c r="C973" s="4" t="str">
        <f t="shared" si="321"/>
        <v>srpen</v>
      </c>
      <c r="D973" s="10">
        <f t="shared" ca="1" si="322"/>
        <v>0</v>
      </c>
      <c r="E973" s="10" t="str">
        <f t="shared" si="323"/>
        <v>pátek</v>
      </c>
      <c r="F973" s="42" t="str">
        <f ca="1">IF(COUNTIF(List1!$U$4:$AF$16,$G973),"Svátek",TEXT($G973,"dddd"))</f>
        <v>pátek</v>
      </c>
      <c r="G973" s="19">
        <v>45156</v>
      </c>
      <c r="H973" s="49"/>
      <c r="I973" s="50"/>
      <c r="J973" s="49"/>
      <c r="K973" s="50"/>
      <c r="L973" s="21">
        <f t="shared" si="324"/>
        <v>0</v>
      </c>
      <c r="M973" s="22">
        <f t="shared" si="318"/>
        <v>0</v>
      </c>
      <c r="N973" s="98"/>
      <c r="O973" s="101" t="str">
        <f t="shared" ca="1" si="319"/>
        <v/>
      </c>
      <c r="P973" s="41" t="str">
        <f t="shared" si="317"/>
        <v xml:space="preserve"> </v>
      </c>
      <c r="Q973" s="41" t="str">
        <f>IF(MONTH(G974)-MONTH(G973)&lt;&gt;0,SUBTOTAL(109,$P$14:$P$3665)," ")</f>
        <v xml:space="preserve"> </v>
      </c>
      <c r="R973" s="108">
        <f t="shared" ca="1" si="325"/>
        <v>0</v>
      </c>
      <c r="S973" s="25">
        <f t="shared" ca="1" si="326"/>
        <v>0</v>
      </c>
      <c r="T973" s="108">
        <f t="shared" ca="1" si="327"/>
        <v>0</v>
      </c>
      <c r="U973" s="163">
        <f t="shared" ca="1" si="328"/>
        <v>0</v>
      </c>
      <c r="V973" s="25">
        <f t="shared" ca="1" si="329"/>
        <v>0</v>
      </c>
      <c r="W973" s="25">
        <f t="shared" ca="1" si="330"/>
        <v>0</v>
      </c>
      <c r="X973" s="108">
        <f t="shared" ca="1" si="331"/>
        <v>0</v>
      </c>
      <c r="Y973" s="108">
        <f t="shared" ca="1" si="332"/>
        <v>0</v>
      </c>
      <c r="Z973" s="108">
        <f t="shared" ca="1" si="333"/>
        <v>0</v>
      </c>
      <c r="AA973" s="108">
        <f t="shared" ca="1" si="334"/>
        <v>0</v>
      </c>
      <c r="AB973" s="108">
        <f t="shared" ca="1" si="335"/>
        <v>0</v>
      </c>
      <c r="AC973" s="25">
        <f t="shared" ca="1" si="336"/>
        <v>0</v>
      </c>
    </row>
    <row r="974" spans="1:29" ht="14.1" hidden="1" customHeight="1" thickBot="1" x14ac:dyDescent="0.25">
      <c r="A974" s="3">
        <f t="shared" si="320"/>
        <v>2023</v>
      </c>
      <c r="B974" s="3" t="str">
        <f t="shared" si="337"/>
        <v>08 srpen</v>
      </c>
      <c r="C974" s="4" t="str">
        <f t="shared" si="321"/>
        <v>srpen</v>
      </c>
      <c r="D974" s="10">
        <f t="shared" ca="1" si="322"/>
        <v>0</v>
      </c>
      <c r="E974" s="10" t="str">
        <f t="shared" si="323"/>
        <v>sobota</v>
      </c>
      <c r="F974" s="42" t="str">
        <f ca="1">IF(COUNTIF(List1!$U$4:$AF$16,$G974),"Svátek",TEXT($G974,"dddd"))</f>
        <v>sobota</v>
      </c>
      <c r="G974" s="19">
        <v>45157</v>
      </c>
      <c r="H974" s="49"/>
      <c r="I974" s="50"/>
      <c r="J974" s="49"/>
      <c r="K974" s="50"/>
      <c r="L974" s="21">
        <f t="shared" si="324"/>
        <v>0</v>
      </c>
      <c r="M974" s="22">
        <f t="shared" si="318"/>
        <v>0</v>
      </c>
      <c r="N974" s="98"/>
      <c r="O974" s="101" t="str">
        <f t="shared" ca="1" si="319"/>
        <v/>
      </c>
      <c r="P974" s="41" t="str">
        <f t="shared" si="317"/>
        <v xml:space="preserve"> </v>
      </c>
      <c r="Q974" s="41" t="str">
        <f>IF(MONTH(G975)-MONTH(G974)&lt;&gt;0,SUBTOTAL(109,$P$14:$P$3665)," ")</f>
        <v xml:space="preserve"> </v>
      </c>
      <c r="R974" s="108">
        <f t="shared" ca="1" si="325"/>
        <v>0</v>
      </c>
      <c r="S974" s="25">
        <f t="shared" ca="1" si="326"/>
        <v>0</v>
      </c>
      <c r="T974" s="108">
        <f t="shared" ca="1" si="327"/>
        <v>0</v>
      </c>
      <c r="U974" s="163">
        <f t="shared" ca="1" si="328"/>
        <v>0</v>
      </c>
      <c r="V974" s="25">
        <f t="shared" ca="1" si="329"/>
        <v>0</v>
      </c>
      <c r="W974" s="25">
        <f t="shared" ca="1" si="330"/>
        <v>0</v>
      </c>
      <c r="X974" s="108">
        <f t="shared" ca="1" si="331"/>
        <v>0</v>
      </c>
      <c r="Y974" s="108">
        <f t="shared" ca="1" si="332"/>
        <v>0</v>
      </c>
      <c r="Z974" s="108">
        <f t="shared" ca="1" si="333"/>
        <v>0</v>
      </c>
      <c r="AA974" s="108">
        <f t="shared" ca="1" si="334"/>
        <v>0</v>
      </c>
      <c r="AB974" s="108">
        <f t="shared" ca="1" si="335"/>
        <v>0</v>
      </c>
      <c r="AC974" s="25">
        <f t="shared" ca="1" si="336"/>
        <v>0</v>
      </c>
    </row>
    <row r="975" spans="1:29" ht="14.1" hidden="1" customHeight="1" thickBot="1" x14ac:dyDescent="0.25">
      <c r="A975" s="3">
        <f t="shared" si="320"/>
        <v>2023</v>
      </c>
      <c r="B975" s="3" t="str">
        <f t="shared" si="337"/>
        <v>08 srpen</v>
      </c>
      <c r="C975" s="4" t="str">
        <f t="shared" si="321"/>
        <v>srpen</v>
      </c>
      <c r="D975" s="10">
        <f t="shared" ca="1" si="322"/>
        <v>0</v>
      </c>
      <c r="E975" s="10" t="str">
        <f t="shared" si="323"/>
        <v>neděle</v>
      </c>
      <c r="F975" s="42" t="str">
        <f ca="1">IF(COUNTIF(List1!$U$4:$AF$16,$G975),"Svátek",TEXT($G975,"dddd"))</f>
        <v>neděle</v>
      </c>
      <c r="G975" s="19">
        <v>45158</v>
      </c>
      <c r="H975" s="49"/>
      <c r="I975" s="50"/>
      <c r="J975" s="49"/>
      <c r="K975" s="50"/>
      <c r="L975" s="21">
        <f t="shared" si="324"/>
        <v>0</v>
      </c>
      <c r="M975" s="22">
        <f t="shared" si="318"/>
        <v>0</v>
      </c>
      <c r="N975" s="98"/>
      <c r="O975" s="101" t="str">
        <f t="shared" ca="1" si="319"/>
        <v/>
      </c>
      <c r="P975" s="41">
        <f t="shared" si="317"/>
        <v>0</v>
      </c>
      <c r="Q975" s="41" t="str">
        <f>IF(MONTH(G976)-MONTH(G975)&lt;&gt;0,SUBTOTAL(109,$P$14:$P$3665)," ")</f>
        <v xml:space="preserve"> </v>
      </c>
      <c r="R975" s="108">
        <f t="shared" ca="1" si="325"/>
        <v>0</v>
      </c>
      <c r="S975" s="25">
        <f t="shared" ca="1" si="326"/>
        <v>0</v>
      </c>
      <c r="T975" s="108">
        <f t="shared" ca="1" si="327"/>
        <v>0</v>
      </c>
      <c r="U975" s="163">
        <f t="shared" ca="1" si="328"/>
        <v>0</v>
      </c>
      <c r="V975" s="25">
        <f t="shared" ca="1" si="329"/>
        <v>0</v>
      </c>
      <c r="W975" s="25">
        <f t="shared" ca="1" si="330"/>
        <v>0</v>
      </c>
      <c r="X975" s="108">
        <f t="shared" ca="1" si="331"/>
        <v>0</v>
      </c>
      <c r="Y975" s="108">
        <f t="shared" ca="1" si="332"/>
        <v>0</v>
      </c>
      <c r="Z975" s="108">
        <f t="shared" ca="1" si="333"/>
        <v>0</v>
      </c>
      <c r="AA975" s="108">
        <f t="shared" ca="1" si="334"/>
        <v>0</v>
      </c>
      <c r="AB975" s="108">
        <f t="shared" ca="1" si="335"/>
        <v>0</v>
      </c>
      <c r="AC975" s="25">
        <f t="shared" ca="1" si="336"/>
        <v>0</v>
      </c>
    </row>
    <row r="976" spans="1:29" ht="14.1" hidden="1" customHeight="1" thickBot="1" x14ac:dyDescent="0.25">
      <c r="A976" s="3">
        <f t="shared" si="320"/>
        <v>2023</v>
      </c>
      <c r="B976" s="3" t="str">
        <f t="shared" si="337"/>
        <v>08 srpen</v>
      </c>
      <c r="C976" s="4" t="str">
        <f t="shared" si="321"/>
        <v>srpen</v>
      </c>
      <c r="D976" s="10">
        <f t="shared" ca="1" si="322"/>
        <v>0</v>
      </c>
      <c r="E976" s="10" t="str">
        <f t="shared" si="323"/>
        <v>pondělí</v>
      </c>
      <c r="F976" s="42" t="str">
        <f ca="1">IF(COUNTIF(List1!$U$4:$AF$16,$G976),"Svátek",TEXT($G976,"dddd"))</f>
        <v>pondělí</v>
      </c>
      <c r="G976" s="19">
        <v>45159</v>
      </c>
      <c r="H976" s="49"/>
      <c r="I976" s="50"/>
      <c r="J976" s="49"/>
      <c r="K976" s="50"/>
      <c r="L976" s="21">
        <f t="shared" si="324"/>
        <v>0</v>
      </c>
      <c r="M976" s="22">
        <f t="shared" si="318"/>
        <v>0</v>
      </c>
      <c r="N976" s="98"/>
      <c r="O976" s="101" t="str">
        <f t="shared" ca="1" si="319"/>
        <v/>
      </c>
      <c r="P976" s="41" t="str">
        <f t="shared" si="317"/>
        <v xml:space="preserve"> </v>
      </c>
      <c r="Q976" s="41" t="str">
        <f>IF(MONTH(G977)-MONTH(G976)&lt;&gt;0,SUBTOTAL(109,$P$14:$P$3665)," ")</f>
        <v xml:space="preserve"> </v>
      </c>
      <c r="R976" s="108">
        <f t="shared" ca="1" si="325"/>
        <v>0</v>
      </c>
      <c r="S976" s="25">
        <f t="shared" ca="1" si="326"/>
        <v>0</v>
      </c>
      <c r="T976" s="108">
        <f t="shared" ca="1" si="327"/>
        <v>0</v>
      </c>
      <c r="U976" s="163">
        <f t="shared" ca="1" si="328"/>
        <v>0</v>
      </c>
      <c r="V976" s="25">
        <f t="shared" ca="1" si="329"/>
        <v>0</v>
      </c>
      <c r="W976" s="25">
        <f t="shared" ca="1" si="330"/>
        <v>0</v>
      </c>
      <c r="X976" s="108">
        <f t="shared" ca="1" si="331"/>
        <v>0</v>
      </c>
      <c r="Y976" s="108">
        <f t="shared" ca="1" si="332"/>
        <v>0</v>
      </c>
      <c r="Z976" s="108">
        <f t="shared" ca="1" si="333"/>
        <v>0</v>
      </c>
      <c r="AA976" s="108">
        <f t="shared" ca="1" si="334"/>
        <v>0</v>
      </c>
      <c r="AB976" s="108">
        <f t="shared" ca="1" si="335"/>
        <v>0</v>
      </c>
      <c r="AC976" s="25">
        <f t="shared" ca="1" si="336"/>
        <v>0</v>
      </c>
    </row>
    <row r="977" spans="1:29" ht="14.1" hidden="1" customHeight="1" thickBot="1" x14ac:dyDescent="0.25">
      <c r="A977" s="3">
        <f t="shared" si="320"/>
        <v>2023</v>
      </c>
      <c r="B977" s="3" t="str">
        <f t="shared" si="337"/>
        <v>08 srpen</v>
      </c>
      <c r="C977" s="4" t="str">
        <f t="shared" si="321"/>
        <v>srpen</v>
      </c>
      <c r="D977" s="10">
        <f t="shared" ca="1" si="322"/>
        <v>0</v>
      </c>
      <c r="E977" s="10" t="str">
        <f t="shared" si="323"/>
        <v>úterý</v>
      </c>
      <c r="F977" s="42" t="str">
        <f ca="1">IF(COUNTIF(List1!$U$4:$AF$16,$G977),"Svátek",TEXT($G977,"dddd"))</f>
        <v>úterý</v>
      </c>
      <c r="G977" s="19">
        <v>45160</v>
      </c>
      <c r="H977" s="49"/>
      <c r="I977" s="50"/>
      <c r="J977" s="49"/>
      <c r="K977" s="50"/>
      <c r="L977" s="21">
        <f t="shared" si="324"/>
        <v>0</v>
      </c>
      <c r="M977" s="22">
        <f t="shared" si="318"/>
        <v>0</v>
      </c>
      <c r="N977" s="98"/>
      <c r="O977" s="101" t="str">
        <f t="shared" ca="1" si="319"/>
        <v/>
      </c>
      <c r="P977" s="41" t="str">
        <f t="shared" si="317"/>
        <v xml:space="preserve"> </v>
      </c>
      <c r="Q977" s="41" t="str">
        <f>IF(MONTH(G978)-MONTH(G977)&lt;&gt;0,SUBTOTAL(109,$P$14:$P$3665)," ")</f>
        <v xml:space="preserve"> </v>
      </c>
      <c r="R977" s="108">
        <f t="shared" ca="1" si="325"/>
        <v>0</v>
      </c>
      <c r="S977" s="25">
        <f t="shared" ca="1" si="326"/>
        <v>0</v>
      </c>
      <c r="T977" s="108">
        <f t="shared" ca="1" si="327"/>
        <v>0</v>
      </c>
      <c r="U977" s="163">
        <f t="shared" ca="1" si="328"/>
        <v>0</v>
      </c>
      <c r="V977" s="25">
        <f t="shared" ca="1" si="329"/>
        <v>0</v>
      </c>
      <c r="W977" s="25">
        <f t="shared" ca="1" si="330"/>
        <v>0</v>
      </c>
      <c r="X977" s="108">
        <f t="shared" ca="1" si="331"/>
        <v>0</v>
      </c>
      <c r="Y977" s="108">
        <f t="shared" ca="1" si="332"/>
        <v>0</v>
      </c>
      <c r="Z977" s="108">
        <f t="shared" ca="1" si="333"/>
        <v>0</v>
      </c>
      <c r="AA977" s="108">
        <f t="shared" ca="1" si="334"/>
        <v>0</v>
      </c>
      <c r="AB977" s="108">
        <f t="shared" ca="1" si="335"/>
        <v>0</v>
      </c>
      <c r="AC977" s="25">
        <f t="shared" ca="1" si="336"/>
        <v>0</v>
      </c>
    </row>
    <row r="978" spans="1:29" ht="14.1" hidden="1" customHeight="1" thickBot="1" x14ac:dyDescent="0.25">
      <c r="A978" s="3">
        <f t="shared" si="320"/>
        <v>2023</v>
      </c>
      <c r="B978" s="3" t="str">
        <f t="shared" si="337"/>
        <v>08 srpen</v>
      </c>
      <c r="C978" s="4" t="str">
        <f t="shared" si="321"/>
        <v>srpen</v>
      </c>
      <c r="D978" s="10">
        <f t="shared" ca="1" si="322"/>
        <v>0</v>
      </c>
      <c r="E978" s="10" t="str">
        <f t="shared" si="323"/>
        <v>středa</v>
      </c>
      <c r="F978" s="42" t="str">
        <f ca="1">IF(COUNTIF(List1!$U$4:$AF$16,$G978),"Svátek",TEXT($G978,"dddd"))</f>
        <v>středa</v>
      </c>
      <c r="G978" s="19">
        <v>45161</v>
      </c>
      <c r="H978" s="49"/>
      <c r="I978" s="50"/>
      <c r="J978" s="49"/>
      <c r="K978" s="50"/>
      <c r="L978" s="21">
        <f t="shared" si="324"/>
        <v>0</v>
      </c>
      <c r="M978" s="22">
        <f t="shared" si="318"/>
        <v>0</v>
      </c>
      <c r="N978" s="98"/>
      <c r="O978" s="101" t="str">
        <f t="shared" ca="1" si="319"/>
        <v/>
      </c>
      <c r="P978" s="41" t="str">
        <f t="shared" si="317"/>
        <v xml:space="preserve"> </v>
      </c>
      <c r="Q978" s="41" t="str">
        <f>IF(MONTH(G979)-MONTH(G978)&lt;&gt;0,SUBTOTAL(109,$P$14:$P$3665)," ")</f>
        <v xml:space="preserve"> </v>
      </c>
      <c r="R978" s="108">
        <f t="shared" ca="1" si="325"/>
        <v>0</v>
      </c>
      <c r="S978" s="25">
        <f t="shared" ca="1" si="326"/>
        <v>0</v>
      </c>
      <c r="T978" s="108">
        <f t="shared" ca="1" si="327"/>
        <v>0</v>
      </c>
      <c r="U978" s="163">
        <f t="shared" ca="1" si="328"/>
        <v>0</v>
      </c>
      <c r="V978" s="25">
        <f t="shared" ca="1" si="329"/>
        <v>0</v>
      </c>
      <c r="W978" s="25">
        <f t="shared" ca="1" si="330"/>
        <v>0</v>
      </c>
      <c r="X978" s="108">
        <f t="shared" ca="1" si="331"/>
        <v>0</v>
      </c>
      <c r="Y978" s="108">
        <f t="shared" ca="1" si="332"/>
        <v>0</v>
      </c>
      <c r="Z978" s="108">
        <f t="shared" ca="1" si="333"/>
        <v>0</v>
      </c>
      <c r="AA978" s="108">
        <f t="shared" ca="1" si="334"/>
        <v>0</v>
      </c>
      <c r="AB978" s="108">
        <f t="shared" ca="1" si="335"/>
        <v>0</v>
      </c>
      <c r="AC978" s="25">
        <f t="shared" ca="1" si="336"/>
        <v>0</v>
      </c>
    </row>
    <row r="979" spans="1:29" ht="14.1" hidden="1" customHeight="1" thickBot="1" x14ac:dyDescent="0.25">
      <c r="A979" s="3">
        <f t="shared" si="320"/>
        <v>2023</v>
      </c>
      <c r="B979" s="3" t="str">
        <f t="shared" si="337"/>
        <v>08 srpen</v>
      </c>
      <c r="C979" s="4" t="str">
        <f t="shared" si="321"/>
        <v>srpen</v>
      </c>
      <c r="D979" s="10">
        <f t="shared" ca="1" si="322"/>
        <v>0</v>
      </c>
      <c r="E979" s="10" t="str">
        <f t="shared" si="323"/>
        <v>čtvrtek</v>
      </c>
      <c r="F979" s="42" t="str">
        <f ca="1">IF(COUNTIF(List1!$U$4:$AF$16,$G979),"Svátek",TEXT($G979,"dddd"))</f>
        <v>čtvrtek</v>
      </c>
      <c r="G979" s="19">
        <v>45162</v>
      </c>
      <c r="H979" s="49"/>
      <c r="I979" s="50"/>
      <c r="J979" s="49"/>
      <c r="K979" s="50"/>
      <c r="L979" s="21">
        <f t="shared" si="324"/>
        <v>0</v>
      </c>
      <c r="M979" s="22">
        <f t="shared" si="318"/>
        <v>0</v>
      </c>
      <c r="N979" s="98"/>
      <c r="O979" s="101" t="str">
        <f t="shared" ca="1" si="319"/>
        <v/>
      </c>
      <c r="P979" s="41" t="str">
        <f t="shared" si="317"/>
        <v xml:space="preserve"> </v>
      </c>
      <c r="Q979" s="41" t="str">
        <f>IF(MONTH(G980)-MONTH(G979)&lt;&gt;0,SUBTOTAL(109,$P$14:$P$3665)," ")</f>
        <v xml:space="preserve"> </v>
      </c>
      <c r="R979" s="108">
        <f t="shared" ca="1" si="325"/>
        <v>0</v>
      </c>
      <c r="S979" s="25">
        <f t="shared" ca="1" si="326"/>
        <v>0</v>
      </c>
      <c r="T979" s="108">
        <f t="shared" ca="1" si="327"/>
        <v>0</v>
      </c>
      <c r="U979" s="163">
        <f t="shared" ca="1" si="328"/>
        <v>0</v>
      </c>
      <c r="V979" s="25">
        <f t="shared" ca="1" si="329"/>
        <v>0</v>
      </c>
      <c r="W979" s="25">
        <f t="shared" ca="1" si="330"/>
        <v>0</v>
      </c>
      <c r="X979" s="108">
        <f t="shared" ca="1" si="331"/>
        <v>0</v>
      </c>
      <c r="Y979" s="108">
        <f t="shared" ca="1" si="332"/>
        <v>0</v>
      </c>
      <c r="Z979" s="108">
        <f t="shared" ca="1" si="333"/>
        <v>0</v>
      </c>
      <c r="AA979" s="108">
        <f t="shared" ca="1" si="334"/>
        <v>0</v>
      </c>
      <c r="AB979" s="108">
        <f t="shared" ca="1" si="335"/>
        <v>0</v>
      </c>
      <c r="AC979" s="25">
        <f t="shared" ca="1" si="336"/>
        <v>0</v>
      </c>
    </row>
    <row r="980" spans="1:29" ht="14.1" hidden="1" customHeight="1" thickBot="1" x14ac:dyDescent="0.25">
      <c r="A980" s="3">
        <f t="shared" si="320"/>
        <v>2023</v>
      </c>
      <c r="B980" s="3" t="str">
        <f t="shared" si="337"/>
        <v>08 srpen</v>
      </c>
      <c r="C980" s="4" t="str">
        <f t="shared" si="321"/>
        <v>srpen</v>
      </c>
      <c r="D980" s="10">
        <f t="shared" ca="1" si="322"/>
        <v>0</v>
      </c>
      <c r="E980" s="10" t="str">
        <f t="shared" si="323"/>
        <v>pátek</v>
      </c>
      <c r="F980" s="42" t="str">
        <f ca="1">IF(COUNTIF(List1!$U$4:$AF$16,$G980),"Svátek",TEXT($G980,"dddd"))</f>
        <v>pátek</v>
      </c>
      <c r="G980" s="19">
        <v>45163</v>
      </c>
      <c r="H980" s="49"/>
      <c r="I980" s="50"/>
      <c r="J980" s="49"/>
      <c r="K980" s="50"/>
      <c r="L980" s="21">
        <f t="shared" si="324"/>
        <v>0</v>
      </c>
      <c r="M980" s="22">
        <f t="shared" si="318"/>
        <v>0</v>
      </c>
      <c r="N980" s="98"/>
      <c r="O980" s="101" t="str">
        <f t="shared" ca="1" si="319"/>
        <v/>
      </c>
      <c r="P980" s="41" t="str">
        <f t="shared" si="317"/>
        <v xml:space="preserve"> </v>
      </c>
      <c r="Q980" s="41" t="str">
        <f>IF(MONTH(G981)-MONTH(G980)&lt;&gt;0,SUBTOTAL(109,$P$14:$P$3665)," ")</f>
        <v xml:space="preserve"> </v>
      </c>
      <c r="R980" s="108">
        <f t="shared" ca="1" si="325"/>
        <v>0</v>
      </c>
      <c r="S980" s="25">
        <f t="shared" ca="1" si="326"/>
        <v>0</v>
      </c>
      <c r="T980" s="108">
        <f t="shared" ca="1" si="327"/>
        <v>0</v>
      </c>
      <c r="U980" s="163">
        <f t="shared" ca="1" si="328"/>
        <v>0</v>
      </c>
      <c r="V980" s="25">
        <f t="shared" ca="1" si="329"/>
        <v>0</v>
      </c>
      <c r="W980" s="25">
        <f t="shared" ca="1" si="330"/>
        <v>0</v>
      </c>
      <c r="X980" s="108">
        <f t="shared" ca="1" si="331"/>
        <v>0</v>
      </c>
      <c r="Y980" s="108">
        <f t="shared" ca="1" si="332"/>
        <v>0</v>
      </c>
      <c r="Z980" s="108">
        <f t="shared" ca="1" si="333"/>
        <v>0</v>
      </c>
      <c r="AA980" s="108">
        <f t="shared" ca="1" si="334"/>
        <v>0</v>
      </c>
      <c r="AB980" s="108">
        <f t="shared" ca="1" si="335"/>
        <v>0</v>
      </c>
      <c r="AC980" s="25">
        <f t="shared" ca="1" si="336"/>
        <v>0</v>
      </c>
    </row>
    <row r="981" spans="1:29" ht="14.1" hidden="1" customHeight="1" thickBot="1" x14ac:dyDescent="0.25">
      <c r="A981" s="3">
        <f t="shared" si="320"/>
        <v>2023</v>
      </c>
      <c r="B981" s="3" t="str">
        <f t="shared" si="337"/>
        <v>08 srpen</v>
      </c>
      <c r="C981" s="4" t="str">
        <f t="shared" si="321"/>
        <v>srpen</v>
      </c>
      <c r="D981" s="10">
        <f t="shared" ca="1" si="322"/>
        <v>0</v>
      </c>
      <c r="E981" s="10" t="str">
        <f t="shared" si="323"/>
        <v>sobota</v>
      </c>
      <c r="F981" s="42" t="str">
        <f ca="1">IF(COUNTIF(List1!$U$4:$AF$16,$G981),"Svátek",TEXT($G981,"dddd"))</f>
        <v>sobota</v>
      </c>
      <c r="G981" s="19">
        <v>45164</v>
      </c>
      <c r="H981" s="49"/>
      <c r="I981" s="50"/>
      <c r="J981" s="49"/>
      <c r="K981" s="50"/>
      <c r="L981" s="21">
        <f t="shared" si="324"/>
        <v>0</v>
      </c>
      <c r="M981" s="22">
        <f t="shared" si="318"/>
        <v>0</v>
      </c>
      <c r="N981" s="98"/>
      <c r="O981" s="101" t="str">
        <f t="shared" ca="1" si="319"/>
        <v/>
      </c>
      <c r="P981" s="41" t="str">
        <f t="shared" si="317"/>
        <v xml:space="preserve"> </v>
      </c>
      <c r="Q981" s="41" t="str">
        <f>IF(MONTH(G982)-MONTH(G981)&lt;&gt;0,SUBTOTAL(109,$P$14:$P$3665)," ")</f>
        <v xml:space="preserve"> </v>
      </c>
      <c r="R981" s="108">
        <f t="shared" ca="1" si="325"/>
        <v>0</v>
      </c>
      <c r="S981" s="25">
        <f t="shared" ca="1" si="326"/>
        <v>0</v>
      </c>
      <c r="T981" s="108">
        <f t="shared" ca="1" si="327"/>
        <v>0</v>
      </c>
      <c r="U981" s="163">
        <f t="shared" ca="1" si="328"/>
        <v>0</v>
      </c>
      <c r="V981" s="25">
        <f t="shared" ca="1" si="329"/>
        <v>0</v>
      </c>
      <c r="W981" s="25">
        <f t="shared" ca="1" si="330"/>
        <v>0</v>
      </c>
      <c r="X981" s="108">
        <f t="shared" ca="1" si="331"/>
        <v>0</v>
      </c>
      <c r="Y981" s="108">
        <f t="shared" ca="1" si="332"/>
        <v>0</v>
      </c>
      <c r="Z981" s="108">
        <f t="shared" ca="1" si="333"/>
        <v>0</v>
      </c>
      <c r="AA981" s="108">
        <f t="shared" ca="1" si="334"/>
        <v>0</v>
      </c>
      <c r="AB981" s="108">
        <f t="shared" ca="1" si="335"/>
        <v>0</v>
      </c>
      <c r="AC981" s="25">
        <f t="shared" ca="1" si="336"/>
        <v>0</v>
      </c>
    </row>
    <row r="982" spans="1:29" ht="14.1" hidden="1" customHeight="1" thickBot="1" x14ac:dyDescent="0.25">
      <c r="A982" s="3">
        <f t="shared" si="320"/>
        <v>2023</v>
      </c>
      <c r="B982" s="3" t="str">
        <f t="shared" si="337"/>
        <v>08 srpen</v>
      </c>
      <c r="C982" s="4" t="str">
        <f t="shared" si="321"/>
        <v>srpen</v>
      </c>
      <c r="D982" s="10">
        <f t="shared" ca="1" si="322"/>
        <v>0</v>
      </c>
      <c r="E982" s="10" t="str">
        <f t="shared" si="323"/>
        <v>neděle</v>
      </c>
      <c r="F982" s="42" t="str">
        <f ca="1">IF(COUNTIF(List1!$U$4:$AF$16,$G982),"Svátek",TEXT($G982,"dddd"))</f>
        <v>neděle</v>
      </c>
      <c r="G982" s="19">
        <v>45165</v>
      </c>
      <c r="H982" s="49"/>
      <c r="I982" s="50"/>
      <c r="J982" s="49"/>
      <c r="K982" s="50"/>
      <c r="L982" s="21">
        <f t="shared" si="324"/>
        <v>0</v>
      </c>
      <c r="M982" s="22">
        <f t="shared" si="318"/>
        <v>0</v>
      </c>
      <c r="N982" s="98"/>
      <c r="O982" s="101" t="str">
        <f t="shared" ca="1" si="319"/>
        <v/>
      </c>
      <c r="P982" s="41">
        <f t="shared" si="317"/>
        <v>0</v>
      </c>
      <c r="Q982" s="41" t="str">
        <f>IF(MONTH(G983)-MONTH(G982)&lt;&gt;0,SUBTOTAL(109,$P$14:$P$3665)," ")</f>
        <v xml:space="preserve"> </v>
      </c>
      <c r="R982" s="108">
        <f t="shared" ca="1" si="325"/>
        <v>0</v>
      </c>
      <c r="S982" s="25">
        <f t="shared" ca="1" si="326"/>
        <v>0</v>
      </c>
      <c r="T982" s="108">
        <f t="shared" ca="1" si="327"/>
        <v>0</v>
      </c>
      <c r="U982" s="163">
        <f t="shared" ca="1" si="328"/>
        <v>0</v>
      </c>
      <c r="V982" s="25">
        <f t="shared" ca="1" si="329"/>
        <v>0</v>
      </c>
      <c r="W982" s="25">
        <f t="shared" ca="1" si="330"/>
        <v>0</v>
      </c>
      <c r="X982" s="108">
        <f t="shared" ca="1" si="331"/>
        <v>0</v>
      </c>
      <c r="Y982" s="108">
        <f t="shared" ca="1" si="332"/>
        <v>0</v>
      </c>
      <c r="Z982" s="108">
        <f t="shared" ca="1" si="333"/>
        <v>0</v>
      </c>
      <c r="AA982" s="108">
        <f t="shared" ca="1" si="334"/>
        <v>0</v>
      </c>
      <c r="AB982" s="108">
        <f t="shared" ca="1" si="335"/>
        <v>0</v>
      </c>
      <c r="AC982" s="25">
        <f t="shared" ca="1" si="336"/>
        <v>0</v>
      </c>
    </row>
    <row r="983" spans="1:29" ht="14.1" hidden="1" customHeight="1" thickBot="1" x14ac:dyDescent="0.25">
      <c r="A983" s="3">
        <f t="shared" si="320"/>
        <v>2023</v>
      </c>
      <c r="B983" s="3" t="str">
        <f t="shared" si="337"/>
        <v>08 srpen</v>
      </c>
      <c r="C983" s="4" t="str">
        <f t="shared" si="321"/>
        <v>srpen</v>
      </c>
      <c r="D983" s="10">
        <f t="shared" ca="1" si="322"/>
        <v>0</v>
      </c>
      <c r="E983" s="10" t="str">
        <f t="shared" si="323"/>
        <v>pondělí</v>
      </c>
      <c r="F983" s="42" t="str">
        <f ca="1">IF(COUNTIF(List1!$U$4:$AF$16,$G983),"Svátek",TEXT($G983,"dddd"))</f>
        <v>pondělí</v>
      </c>
      <c r="G983" s="19">
        <v>45166</v>
      </c>
      <c r="H983" s="49"/>
      <c r="I983" s="50"/>
      <c r="J983" s="49"/>
      <c r="K983" s="50"/>
      <c r="L983" s="21">
        <f t="shared" si="324"/>
        <v>0</v>
      </c>
      <c r="M983" s="22">
        <f t="shared" si="318"/>
        <v>0</v>
      </c>
      <c r="N983" s="98"/>
      <c r="O983" s="101" t="str">
        <f t="shared" ca="1" si="319"/>
        <v/>
      </c>
      <c r="P983" s="41" t="str">
        <f t="shared" si="317"/>
        <v xml:space="preserve"> </v>
      </c>
      <c r="Q983" s="41" t="str">
        <f>IF(MONTH(G984)-MONTH(G983)&lt;&gt;0,SUBTOTAL(109,$P$14:$P$3665)," ")</f>
        <v xml:space="preserve"> </v>
      </c>
      <c r="R983" s="108">
        <f t="shared" ca="1" si="325"/>
        <v>0</v>
      </c>
      <c r="S983" s="25">
        <f t="shared" ca="1" si="326"/>
        <v>0</v>
      </c>
      <c r="T983" s="108">
        <f t="shared" ca="1" si="327"/>
        <v>0</v>
      </c>
      <c r="U983" s="163">
        <f t="shared" ca="1" si="328"/>
        <v>0</v>
      </c>
      <c r="V983" s="25">
        <f t="shared" ca="1" si="329"/>
        <v>0</v>
      </c>
      <c r="W983" s="25">
        <f t="shared" ca="1" si="330"/>
        <v>0</v>
      </c>
      <c r="X983" s="108">
        <f t="shared" ca="1" si="331"/>
        <v>0</v>
      </c>
      <c r="Y983" s="108">
        <f t="shared" ca="1" si="332"/>
        <v>0</v>
      </c>
      <c r="Z983" s="108">
        <f t="shared" ca="1" si="333"/>
        <v>0</v>
      </c>
      <c r="AA983" s="108">
        <f t="shared" ca="1" si="334"/>
        <v>0</v>
      </c>
      <c r="AB983" s="108">
        <f t="shared" ca="1" si="335"/>
        <v>0</v>
      </c>
      <c r="AC983" s="25">
        <f t="shared" ca="1" si="336"/>
        <v>0</v>
      </c>
    </row>
    <row r="984" spans="1:29" ht="14.1" hidden="1" customHeight="1" thickBot="1" x14ac:dyDescent="0.25">
      <c r="A984" s="3">
        <f t="shared" si="320"/>
        <v>2023</v>
      </c>
      <c r="B984" s="3" t="str">
        <f t="shared" si="337"/>
        <v>08 srpen</v>
      </c>
      <c r="C984" s="4" t="str">
        <f t="shared" si="321"/>
        <v>srpen</v>
      </c>
      <c r="D984" s="10">
        <f t="shared" ca="1" si="322"/>
        <v>0</v>
      </c>
      <c r="E984" s="10" t="str">
        <f t="shared" si="323"/>
        <v>úterý</v>
      </c>
      <c r="F984" s="42" t="str">
        <f ca="1">IF(COUNTIF(List1!$U$4:$AF$16,$G984),"Svátek",TEXT($G984,"dddd"))</f>
        <v>úterý</v>
      </c>
      <c r="G984" s="19">
        <v>45167</v>
      </c>
      <c r="H984" s="49"/>
      <c r="I984" s="50"/>
      <c r="J984" s="49"/>
      <c r="K984" s="50"/>
      <c r="L984" s="21">
        <f t="shared" si="324"/>
        <v>0</v>
      </c>
      <c r="M984" s="22">
        <f t="shared" si="318"/>
        <v>0</v>
      </c>
      <c r="N984" s="98"/>
      <c r="O984" s="101" t="str">
        <f t="shared" ca="1" si="319"/>
        <v/>
      </c>
      <c r="P984" s="41" t="str">
        <f t="shared" si="317"/>
        <v xml:space="preserve"> </v>
      </c>
      <c r="Q984" s="41" t="str">
        <f>IF(MONTH(G985)-MONTH(G984)&lt;&gt;0,SUBTOTAL(109,$P$14:$P$3665)," ")</f>
        <v xml:space="preserve"> </v>
      </c>
      <c r="R984" s="108">
        <f t="shared" ca="1" si="325"/>
        <v>0</v>
      </c>
      <c r="S984" s="25">
        <f t="shared" ca="1" si="326"/>
        <v>0</v>
      </c>
      <c r="T984" s="108">
        <f t="shared" ca="1" si="327"/>
        <v>0</v>
      </c>
      <c r="U984" s="163">
        <f t="shared" ca="1" si="328"/>
        <v>0</v>
      </c>
      <c r="V984" s="25">
        <f t="shared" ca="1" si="329"/>
        <v>0</v>
      </c>
      <c r="W984" s="25">
        <f t="shared" ca="1" si="330"/>
        <v>0</v>
      </c>
      <c r="X984" s="108">
        <f t="shared" ca="1" si="331"/>
        <v>0</v>
      </c>
      <c r="Y984" s="108">
        <f t="shared" ca="1" si="332"/>
        <v>0</v>
      </c>
      <c r="Z984" s="108">
        <f t="shared" ca="1" si="333"/>
        <v>0</v>
      </c>
      <c r="AA984" s="108">
        <f t="shared" ca="1" si="334"/>
        <v>0</v>
      </c>
      <c r="AB984" s="108">
        <f t="shared" ca="1" si="335"/>
        <v>0</v>
      </c>
      <c r="AC984" s="25">
        <f t="shared" ca="1" si="336"/>
        <v>0</v>
      </c>
    </row>
    <row r="985" spans="1:29" ht="14.1" hidden="1" customHeight="1" thickBot="1" x14ac:dyDescent="0.25">
      <c r="A985" s="3">
        <f t="shared" si="320"/>
        <v>2023</v>
      </c>
      <c r="B985" s="3" t="str">
        <f t="shared" si="337"/>
        <v>08 srpen</v>
      </c>
      <c r="C985" s="4" t="str">
        <f t="shared" si="321"/>
        <v>srpen</v>
      </c>
      <c r="D985" s="10">
        <f t="shared" ca="1" si="322"/>
        <v>0</v>
      </c>
      <c r="E985" s="10" t="str">
        <f t="shared" si="323"/>
        <v>středa</v>
      </c>
      <c r="F985" s="42" t="str">
        <f ca="1">IF(COUNTIF(List1!$U$4:$AF$16,$G985),"Svátek",TEXT($G985,"dddd"))</f>
        <v>středa</v>
      </c>
      <c r="G985" s="19">
        <v>45168</v>
      </c>
      <c r="H985" s="49"/>
      <c r="I985" s="50"/>
      <c r="J985" s="49"/>
      <c r="K985" s="50"/>
      <c r="L985" s="21">
        <f t="shared" si="324"/>
        <v>0</v>
      </c>
      <c r="M985" s="22">
        <f t="shared" si="318"/>
        <v>0</v>
      </c>
      <c r="N985" s="98"/>
      <c r="O985" s="101" t="str">
        <f t="shared" ca="1" si="319"/>
        <v/>
      </c>
      <c r="P985" s="41" t="str">
        <f t="shared" si="317"/>
        <v xml:space="preserve"> </v>
      </c>
      <c r="Q985" s="41" t="str">
        <f>IF(MONTH(G986)-MONTH(G985)&lt;&gt;0,SUBTOTAL(109,$P$14:$P$3665)," ")</f>
        <v xml:space="preserve"> </v>
      </c>
      <c r="R985" s="108">
        <f t="shared" ca="1" si="325"/>
        <v>0</v>
      </c>
      <c r="S985" s="25">
        <f t="shared" ca="1" si="326"/>
        <v>0</v>
      </c>
      <c r="T985" s="108">
        <f t="shared" ca="1" si="327"/>
        <v>0</v>
      </c>
      <c r="U985" s="163">
        <f t="shared" ca="1" si="328"/>
        <v>0</v>
      </c>
      <c r="V985" s="25">
        <f t="shared" ca="1" si="329"/>
        <v>0</v>
      </c>
      <c r="W985" s="25">
        <f t="shared" ca="1" si="330"/>
        <v>0</v>
      </c>
      <c r="X985" s="108">
        <f t="shared" ca="1" si="331"/>
        <v>0</v>
      </c>
      <c r="Y985" s="108">
        <f t="shared" ca="1" si="332"/>
        <v>0</v>
      </c>
      <c r="Z985" s="108">
        <f t="shared" ca="1" si="333"/>
        <v>0</v>
      </c>
      <c r="AA985" s="108">
        <f t="shared" ca="1" si="334"/>
        <v>0</v>
      </c>
      <c r="AB985" s="108">
        <f t="shared" ca="1" si="335"/>
        <v>0</v>
      </c>
      <c r="AC985" s="25">
        <f t="shared" ca="1" si="336"/>
        <v>0</v>
      </c>
    </row>
    <row r="986" spans="1:29" ht="14.1" hidden="1" customHeight="1" thickBot="1" x14ac:dyDescent="0.25">
      <c r="A986" s="3">
        <f t="shared" si="320"/>
        <v>2023</v>
      </c>
      <c r="B986" s="3" t="str">
        <f t="shared" si="337"/>
        <v>08 srpen</v>
      </c>
      <c r="C986" s="4" t="str">
        <f t="shared" si="321"/>
        <v>srpen</v>
      </c>
      <c r="D986" s="10">
        <f t="shared" ca="1" si="322"/>
        <v>0</v>
      </c>
      <c r="E986" s="10" t="str">
        <f t="shared" si="323"/>
        <v>čtvrtek</v>
      </c>
      <c r="F986" s="42" t="str">
        <f ca="1">IF(COUNTIF(List1!$U$4:$AF$16,$G986),"Svátek",TEXT($G986,"dddd"))</f>
        <v>čtvrtek</v>
      </c>
      <c r="G986" s="19">
        <v>45169</v>
      </c>
      <c r="H986" s="49"/>
      <c r="I986" s="50"/>
      <c r="J986" s="49"/>
      <c r="K986" s="50"/>
      <c r="L986" s="21">
        <f t="shared" si="324"/>
        <v>0</v>
      </c>
      <c r="M986" s="22">
        <f t="shared" si="318"/>
        <v>0</v>
      </c>
      <c r="N986" s="98"/>
      <c r="O986" s="101" t="str">
        <f t="shared" ca="1" si="319"/>
        <v/>
      </c>
      <c r="P986" s="41">
        <f t="shared" si="317"/>
        <v>0</v>
      </c>
      <c r="Q986" s="41">
        <f>IF(MONTH(G987)-MONTH(G986)&lt;&gt;0,SUBTOTAL(109,$P$14:$P$3665)," ")</f>
        <v>0</v>
      </c>
      <c r="R986" s="108">
        <f t="shared" ca="1" si="325"/>
        <v>0</v>
      </c>
      <c r="S986" s="25">
        <f t="shared" ca="1" si="326"/>
        <v>0</v>
      </c>
      <c r="T986" s="108">
        <f t="shared" ca="1" si="327"/>
        <v>0</v>
      </c>
      <c r="U986" s="163">
        <f t="shared" ca="1" si="328"/>
        <v>0</v>
      </c>
      <c r="V986" s="25">
        <f t="shared" ca="1" si="329"/>
        <v>0</v>
      </c>
      <c r="W986" s="25">
        <f t="shared" ca="1" si="330"/>
        <v>0</v>
      </c>
      <c r="X986" s="108">
        <f t="shared" ca="1" si="331"/>
        <v>0</v>
      </c>
      <c r="Y986" s="108">
        <f t="shared" ca="1" si="332"/>
        <v>0</v>
      </c>
      <c r="Z986" s="108">
        <f t="shared" ca="1" si="333"/>
        <v>0</v>
      </c>
      <c r="AA986" s="108">
        <f t="shared" ca="1" si="334"/>
        <v>0</v>
      </c>
      <c r="AB986" s="108">
        <f t="shared" ca="1" si="335"/>
        <v>0</v>
      </c>
      <c r="AC986" s="25">
        <f t="shared" ca="1" si="336"/>
        <v>0</v>
      </c>
    </row>
    <row r="987" spans="1:29" ht="14.1" hidden="1" customHeight="1" thickBot="1" x14ac:dyDescent="0.25">
      <c r="A987" s="3">
        <f t="shared" si="320"/>
        <v>2023</v>
      </c>
      <c r="B987" s="3" t="str">
        <f t="shared" si="337"/>
        <v>09 září</v>
      </c>
      <c r="C987" s="4" t="str">
        <f t="shared" si="321"/>
        <v>září</v>
      </c>
      <c r="D987" s="10">
        <f t="shared" ca="1" si="322"/>
        <v>0</v>
      </c>
      <c r="E987" s="10" t="str">
        <f t="shared" si="323"/>
        <v>pátek</v>
      </c>
      <c r="F987" s="42" t="str">
        <f ca="1">IF(COUNTIF(List1!$U$4:$AF$16,$G987),"Svátek",TEXT($G987,"dddd"))</f>
        <v>pátek</v>
      </c>
      <c r="G987" s="19">
        <v>45170</v>
      </c>
      <c r="H987" s="49"/>
      <c r="I987" s="50"/>
      <c r="J987" s="49"/>
      <c r="K987" s="50"/>
      <c r="L987" s="21">
        <f t="shared" si="324"/>
        <v>0</v>
      </c>
      <c r="M987" s="22">
        <f t="shared" si="318"/>
        <v>0</v>
      </c>
      <c r="N987" s="98"/>
      <c r="O987" s="101" t="str">
        <f t="shared" ca="1" si="319"/>
        <v/>
      </c>
      <c r="P987" s="41" t="str">
        <f t="shared" ref="P987:P1050" si="338">IF(OR(TEXT($G987,"dddd")="neděle",TEXT($G1078,"dddd")="Sunday"),IF(DAY(G987)&gt;=7,SUM(L981:L987),IF(DAY(G987)=6,SUM(L982:L987),IF(DAY(G987)=5,SUM(L983:L987),IF(DAY(G987)=4,SUM(L984:L987),IF(DAY(G987)=3,SUM(L985:L987),IF(DAY(G987)=2,SUM(L986:L987),IF(DAY(G987)=1,SUM(L987:L987)," "))))))),IF(MONTH(G988)-MONTH(G987)&lt;&gt;0,IF(TEXT($G987,"dddd")="sobota",SUM(L982:L987),IF(TEXT($G987,"dddd")="pátek",SUM(L983:L987),IF(TEXT($G987,"dddd")="čtvrtek",SUM(L984:L987),IF(TEXT($G987,"dddd")="středa",SUM(L985:L987),IF(TEXT($G987,"dddd")="úterý",SUM(L986:L987),IF(TEXT($G987,"dddd")="pondělí",SUM(L987)," "))))))," "))</f>
        <v xml:space="preserve"> </v>
      </c>
      <c r="Q987" s="41" t="str">
        <f>IF(MONTH(G988)-MONTH(G987)&lt;&gt;0,SUBTOTAL(109,$P$14:$P$3665)," ")</f>
        <v xml:space="preserve"> </v>
      </c>
      <c r="R987" s="108">
        <f t="shared" ca="1" si="325"/>
        <v>0</v>
      </c>
      <c r="S987" s="25">
        <f t="shared" ca="1" si="326"/>
        <v>0</v>
      </c>
      <c r="T987" s="108">
        <f t="shared" ca="1" si="327"/>
        <v>0</v>
      </c>
      <c r="U987" s="163">
        <f t="shared" ca="1" si="328"/>
        <v>0</v>
      </c>
      <c r="V987" s="25">
        <f t="shared" ca="1" si="329"/>
        <v>0</v>
      </c>
      <c r="W987" s="25">
        <f t="shared" ca="1" si="330"/>
        <v>0</v>
      </c>
      <c r="X987" s="108">
        <f t="shared" ca="1" si="331"/>
        <v>0</v>
      </c>
      <c r="Y987" s="108">
        <f t="shared" ca="1" si="332"/>
        <v>0</v>
      </c>
      <c r="Z987" s="108">
        <f t="shared" ca="1" si="333"/>
        <v>0</v>
      </c>
      <c r="AA987" s="108">
        <f t="shared" ca="1" si="334"/>
        <v>0</v>
      </c>
      <c r="AB987" s="108">
        <f t="shared" ca="1" si="335"/>
        <v>0</v>
      </c>
      <c r="AC987" s="25">
        <f t="shared" ca="1" si="336"/>
        <v>0</v>
      </c>
    </row>
    <row r="988" spans="1:29" ht="14.1" hidden="1" customHeight="1" thickBot="1" x14ac:dyDescent="0.25">
      <c r="A988" s="3">
        <f t="shared" si="320"/>
        <v>2023</v>
      </c>
      <c r="B988" s="3" t="str">
        <f t="shared" si="337"/>
        <v>09 září</v>
      </c>
      <c r="C988" s="4" t="str">
        <f t="shared" si="321"/>
        <v>září</v>
      </c>
      <c r="D988" s="10">
        <f t="shared" ca="1" si="322"/>
        <v>0</v>
      </c>
      <c r="E988" s="10" t="str">
        <f t="shared" si="323"/>
        <v>sobota</v>
      </c>
      <c r="F988" s="42" t="str">
        <f ca="1">IF(COUNTIF(List1!$U$4:$AF$16,$G988),"Svátek",TEXT($G988,"dddd"))</f>
        <v>sobota</v>
      </c>
      <c r="G988" s="19">
        <v>45171</v>
      </c>
      <c r="H988" s="49"/>
      <c r="I988" s="50"/>
      <c r="J988" s="49"/>
      <c r="K988" s="50"/>
      <c r="L988" s="21">
        <f t="shared" si="324"/>
        <v>0</v>
      </c>
      <c r="M988" s="22">
        <f t="shared" si="318"/>
        <v>0</v>
      </c>
      <c r="N988" s="98"/>
      <c r="O988" s="101" t="str">
        <f t="shared" ca="1" si="319"/>
        <v/>
      </c>
      <c r="P988" s="41" t="str">
        <f t="shared" si="338"/>
        <v xml:space="preserve"> </v>
      </c>
      <c r="Q988" s="41" t="str">
        <f>IF(MONTH(G989)-MONTH(G988)&lt;&gt;0,SUBTOTAL(109,$P$14:$P$3665)," ")</f>
        <v xml:space="preserve"> </v>
      </c>
      <c r="R988" s="108">
        <f t="shared" ca="1" si="325"/>
        <v>0</v>
      </c>
      <c r="S988" s="25">
        <f t="shared" ca="1" si="326"/>
        <v>0</v>
      </c>
      <c r="T988" s="108">
        <f t="shared" ca="1" si="327"/>
        <v>0</v>
      </c>
      <c r="U988" s="163">
        <f t="shared" ca="1" si="328"/>
        <v>0</v>
      </c>
      <c r="V988" s="25">
        <f t="shared" ca="1" si="329"/>
        <v>0</v>
      </c>
      <c r="W988" s="25">
        <f t="shared" ca="1" si="330"/>
        <v>0</v>
      </c>
      <c r="X988" s="108">
        <f t="shared" ca="1" si="331"/>
        <v>0</v>
      </c>
      <c r="Y988" s="108">
        <f t="shared" ca="1" si="332"/>
        <v>0</v>
      </c>
      <c r="Z988" s="108">
        <f t="shared" ca="1" si="333"/>
        <v>0</v>
      </c>
      <c r="AA988" s="108">
        <f t="shared" ca="1" si="334"/>
        <v>0</v>
      </c>
      <c r="AB988" s="108">
        <f t="shared" ca="1" si="335"/>
        <v>0</v>
      </c>
      <c r="AC988" s="25">
        <f t="shared" ca="1" si="336"/>
        <v>0</v>
      </c>
    </row>
    <row r="989" spans="1:29" ht="14.1" hidden="1" customHeight="1" thickBot="1" x14ac:dyDescent="0.25">
      <c r="A989" s="3">
        <f t="shared" si="320"/>
        <v>2023</v>
      </c>
      <c r="B989" s="3" t="str">
        <f t="shared" si="337"/>
        <v>09 září</v>
      </c>
      <c r="C989" s="4" t="str">
        <f t="shared" si="321"/>
        <v>září</v>
      </c>
      <c r="D989" s="10">
        <f t="shared" ca="1" si="322"/>
        <v>0</v>
      </c>
      <c r="E989" s="10" t="str">
        <f t="shared" si="323"/>
        <v>neděle</v>
      </c>
      <c r="F989" s="42" t="str">
        <f ca="1">IF(COUNTIF(List1!$U$4:$AF$16,$G989),"Svátek",TEXT($G989,"dddd"))</f>
        <v>neděle</v>
      </c>
      <c r="G989" s="19">
        <v>45172</v>
      </c>
      <c r="H989" s="49"/>
      <c r="I989" s="50"/>
      <c r="J989" s="49"/>
      <c r="K989" s="50"/>
      <c r="L989" s="21">
        <f t="shared" si="324"/>
        <v>0</v>
      </c>
      <c r="M989" s="22">
        <f t="shared" si="318"/>
        <v>0</v>
      </c>
      <c r="N989" s="98"/>
      <c r="O989" s="101" t="str">
        <f t="shared" ca="1" si="319"/>
        <v/>
      </c>
      <c r="P989" s="41">
        <f t="shared" si="338"/>
        <v>0</v>
      </c>
      <c r="Q989" s="41" t="str">
        <f>IF(MONTH(G990)-MONTH(G989)&lt;&gt;0,SUBTOTAL(109,$P$14:$P$3665)," ")</f>
        <v xml:space="preserve"> </v>
      </c>
      <c r="R989" s="108">
        <f t="shared" ca="1" si="325"/>
        <v>0</v>
      </c>
      <c r="S989" s="25">
        <f t="shared" ca="1" si="326"/>
        <v>0</v>
      </c>
      <c r="T989" s="108">
        <f t="shared" ca="1" si="327"/>
        <v>0</v>
      </c>
      <c r="U989" s="163">
        <f t="shared" ca="1" si="328"/>
        <v>0</v>
      </c>
      <c r="V989" s="25">
        <f t="shared" ca="1" si="329"/>
        <v>0</v>
      </c>
      <c r="W989" s="25">
        <f t="shared" ca="1" si="330"/>
        <v>0</v>
      </c>
      <c r="X989" s="108">
        <f t="shared" ca="1" si="331"/>
        <v>0</v>
      </c>
      <c r="Y989" s="108">
        <f t="shared" ca="1" si="332"/>
        <v>0</v>
      </c>
      <c r="Z989" s="108">
        <f t="shared" ca="1" si="333"/>
        <v>0</v>
      </c>
      <c r="AA989" s="108">
        <f t="shared" ca="1" si="334"/>
        <v>0</v>
      </c>
      <c r="AB989" s="108">
        <f t="shared" ca="1" si="335"/>
        <v>0</v>
      </c>
      <c r="AC989" s="25">
        <f t="shared" ca="1" si="336"/>
        <v>0</v>
      </c>
    </row>
    <row r="990" spans="1:29" ht="14.1" hidden="1" customHeight="1" thickBot="1" x14ac:dyDescent="0.25">
      <c r="A990" s="3">
        <f t="shared" si="320"/>
        <v>2023</v>
      </c>
      <c r="B990" s="3" t="str">
        <f t="shared" si="337"/>
        <v>09 září</v>
      </c>
      <c r="C990" s="4" t="str">
        <f t="shared" si="321"/>
        <v>září</v>
      </c>
      <c r="D990" s="10">
        <f t="shared" ca="1" si="322"/>
        <v>0</v>
      </c>
      <c r="E990" s="10" t="str">
        <f t="shared" si="323"/>
        <v>pondělí</v>
      </c>
      <c r="F990" s="42" t="str">
        <f ca="1">IF(COUNTIF(List1!$U$4:$AF$16,$G990),"Svátek",TEXT($G990,"dddd"))</f>
        <v>pondělí</v>
      </c>
      <c r="G990" s="19">
        <v>45173</v>
      </c>
      <c r="H990" s="49"/>
      <c r="I990" s="50"/>
      <c r="J990" s="49"/>
      <c r="K990" s="50"/>
      <c r="L990" s="21">
        <f t="shared" si="324"/>
        <v>0</v>
      </c>
      <c r="M990" s="22">
        <f t="shared" si="318"/>
        <v>0</v>
      </c>
      <c r="N990" s="98"/>
      <c r="O990" s="101" t="str">
        <f t="shared" ca="1" si="319"/>
        <v/>
      </c>
      <c r="P990" s="41" t="str">
        <f t="shared" si="338"/>
        <v xml:space="preserve"> </v>
      </c>
      <c r="Q990" s="41" t="str">
        <f>IF(MONTH(G991)-MONTH(G990)&lt;&gt;0,SUBTOTAL(109,$P$14:$P$3665)," ")</f>
        <v xml:space="preserve"> </v>
      </c>
      <c r="R990" s="108">
        <f t="shared" ca="1" si="325"/>
        <v>0</v>
      </c>
      <c r="S990" s="25">
        <f t="shared" ca="1" si="326"/>
        <v>0</v>
      </c>
      <c r="T990" s="108">
        <f t="shared" ca="1" si="327"/>
        <v>0</v>
      </c>
      <c r="U990" s="163">
        <f t="shared" ca="1" si="328"/>
        <v>0</v>
      </c>
      <c r="V990" s="25">
        <f t="shared" ca="1" si="329"/>
        <v>0</v>
      </c>
      <c r="W990" s="25">
        <f t="shared" ca="1" si="330"/>
        <v>0</v>
      </c>
      <c r="X990" s="108">
        <f t="shared" ca="1" si="331"/>
        <v>0</v>
      </c>
      <c r="Y990" s="108">
        <f t="shared" ca="1" si="332"/>
        <v>0</v>
      </c>
      <c r="Z990" s="108">
        <f t="shared" ca="1" si="333"/>
        <v>0</v>
      </c>
      <c r="AA990" s="108">
        <f t="shared" ca="1" si="334"/>
        <v>0</v>
      </c>
      <c r="AB990" s="108">
        <f t="shared" ca="1" si="335"/>
        <v>0</v>
      </c>
      <c r="AC990" s="25">
        <f t="shared" ca="1" si="336"/>
        <v>0</v>
      </c>
    </row>
    <row r="991" spans="1:29" ht="14.1" hidden="1" customHeight="1" thickBot="1" x14ac:dyDescent="0.25">
      <c r="A991" s="3">
        <f t="shared" si="320"/>
        <v>2023</v>
      </c>
      <c r="B991" s="3" t="str">
        <f t="shared" si="337"/>
        <v>09 září</v>
      </c>
      <c r="C991" s="4" t="str">
        <f t="shared" si="321"/>
        <v>září</v>
      </c>
      <c r="D991" s="10">
        <f t="shared" ca="1" si="322"/>
        <v>0</v>
      </c>
      <c r="E991" s="10" t="str">
        <f t="shared" si="323"/>
        <v>úterý</v>
      </c>
      <c r="F991" s="42" t="str">
        <f ca="1">IF(COUNTIF(List1!$U$4:$AF$16,$G991),"Svátek",TEXT($G991,"dddd"))</f>
        <v>úterý</v>
      </c>
      <c r="G991" s="19">
        <v>45174</v>
      </c>
      <c r="H991" s="49"/>
      <c r="I991" s="50"/>
      <c r="J991" s="49"/>
      <c r="K991" s="50"/>
      <c r="L991" s="21">
        <f t="shared" si="324"/>
        <v>0</v>
      </c>
      <c r="M991" s="22">
        <f t="shared" si="318"/>
        <v>0</v>
      </c>
      <c r="N991" s="98"/>
      <c r="O991" s="101" t="str">
        <f t="shared" ca="1" si="319"/>
        <v/>
      </c>
      <c r="P991" s="41" t="str">
        <f t="shared" si="338"/>
        <v xml:space="preserve"> </v>
      </c>
      <c r="Q991" s="41" t="str">
        <f>IF(MONTH(G992)-MONTH(G991)&lt;&gt;0,SUBTOTAL(109,$P$14:$P$3665)," ")</f>
        <v xml:space="preserve"> </v>
      </c>
      <c r="R991" s="108">
        <f t="shared" ca="1" si="325"/>
        <v>0</v>
      </c>
      <c r="S991" s="25">
        <f t="shared" ca="1" si="326"/>
        <v>0</v>
      </c>
      <c r="T991" s="108">
        <f t="shared" ca="1" si="327"/>
        <v>0</v>
      </c>
      <c r="U991" s="163">
        <f t="shared" ca="1" si="328"/>
        <v>0</v>
      </c>
      <c r="V991" s="25">
        <f t="shared" ca="1" si="329"/>
        <v>0</v>
      </c>
      <c r="W991" s="25">
        <f t="shared" ca="1" si="330"/>
        <v>0</v>
      </c>
      <c r="X991" s="108">
        <f t="shared" ca="1" si="331"/>
        <v>0</v>
      </c>
      <c r="Y991" s="108">
        <f t="shared" ca="1" si="332"/>
        <v>0</v>
      </c>
      <c r="Z991" s="108">
        <f t="shared" ca="1" si="333"/>
        <v>0</v>
      </c>
      <c r="AA991" s="108">
        <f t="shared" ca="1" si="334"/>
        <v>0</v>
      </c>
      <c r="AB991" s="108">
        <f t="shared" ca="1" si="335"/>
        <v>0</v>
      </c>
      <c r="AC991" s="25">
        <f t="shared" ca="1" si="336"/>
        <v>0</v>
      </c>
    </row>
    <row r="992" spans="1:29" ht="14.1" hidden="1" customHeight="1" thickBot="1" x14ac:dyDescent="0.25">
      <c r="A992" s="3">
        <f t="shared" si="320"/>
        <v>2023</v>
      </c>
      <c r="B992" s="3" t="str">
        <f t="shared" si="337"/>
        <v>09 září</v>
      </c>
      <c r="C992" s="4" t="str">
        <f t="shared" si="321"/>
        <v>září</v>
      </c>
      <c r="D992" s="10">
        <f t="shared" ca="1" si="322"/>
        <v>0</v>
      </c>
      <c r="E992" s="10" t="str">
        <f t="shared" si="323"/>
        <v>středa</v>
      </c>
      <c r="F992" s="42" t="str">
        <f ca="1">IF(COUNTIF(List1!$U$4:$AF$16,$G992),"Svátek",TEXT($G992,"dddd"))</f>
        <v>středa</v>
      </c>
      <c r="G992" s="19">
        <v>45175</v>
      </c>
      <c r="H992" s="49"/>
      <c r="I992" s="50"/>
      <c r="J992" s="49"/>
      <c r="K992" s="50"/>
      <c r="L992" s="21">
        <f t="shared" si="324"/>
        <v>0</v>
      </c>
      <c r="M992" s="22">
        <f t="shared" si="318"/>
        <v>0</v>
      </c>
      <c r="N992" s="98"/>
      <c r="O992" s="101" t="str">
        <f t="shared" ca="1" si="319"/>
        <v/>
      </c>
      <c r="P992" s="41" t="str">
        <f t="shared" si="338"/>
        <v xml:space="preserve"> </v>
      </c>
      <c r="Q992" s="41" t="str">
        <f>IF(MONTH(G993)-MONTH(G992)&lt;&gt;0,SUBTOTAL(109,$P$14:$P$3665)," ")</f>
        <v xml:space="preserve"> </v>
      </c>
      <c r="R992" s="108">
        <f t="shared" ca="1" si="325"/>
        <v>0</v>
      </c>
      <c r="S992" s="25">
        <f t="shared" ca="1" si="326"/>
        <v>0</v>
      </c>
      <c r="T992" s="108">
        <f t="shared" ca="1" si="327"/>
        <v>0</v>
      </c>
      <c r="U992" s="163">
        <f t="shared" ca="1" si="328"/>
        <v>0</v>
      </c>
      <c r="V992" s="25">
        <f t="shared" ca="1" si="329"/>
        <v>0</v>
      </c>
      <c r="W992" s="25">
        <f t="shared" ca="1" si="330"/>
        <v>0</v>
      </c>
      <c r="X992" s="108">
        <f t="shared" ca="1" si="331"/>
        <v>0</v>
      </c>
      <c r="Y992" s="108">
        <f t="shared" ca="1" si="332"/>
        <v>0</v>
      </c>
      <c r="Z992" s="108">
        <f t="shared" ca="1" si="333"/>
        <v>0</v>
      </c>
      <c r="AA992" s="108">
        <f t="shared" ca="1" si="334"/>
        <v>0</v>
      </c>
      <c r="AB992" s="108">
        <f t="shared" ca="1" si="335"/>
        <v>0</v>
      </c>
      <c r="AC992" s="25">
        <f t="shared" ca="1" si="336"/>
        <v>0</v>
      </c>
    </row>
    <row r="993" spans="1:29" ht="14.1" hidden="1" customHeight="1" thickBot="1" x14ac:dyDescent="0.25">
      <c r="A993" s="3">
        <f t="shared" si="320"/>
        <v>2023</v>
      </c>
      <c r="B993" s="3" t="str">
        <f t="shared" si="337"/>
        <v>09 září</v>
      </c>
      <c r="C993" s="4" t="str">
        <f t="shared" si="321"/>
        <v>září</v>
      </c>
      <c r="D993" s="10">
        <f t="shared" ca="1" si="322"/>
        <v>0</v>
      </c>
      <c r="E993" s="10" t="str">
        <f t="shared" si="323"/>
        <v>čtvrtek</v>
      </c>
      <c r="F993" s="42" t="str">
        <f ca="1">IF(COUNTIF(List1!$U$4:$AF$16,$G993),"Svátek",TEXT($G993,"dddd"))</f>
        <v>čtvrtek</v>
      </c>
      <c r="G993" s="19">
        <v>45176</v>
      </c>
      <c r="H993" s="49"/>
      <c r="I993" s="50"/>
      <c r="J993" s="49"/>
      <c r="K993" s="50"/>
      <c r="L993" s="21">
        <f t="shared" si="324"/>
        <v>0</v>
      </c>
      <c r="M993" s="22">
        <f t="shared" si="318"/>
        <v>0</v>
      </c>
      <c r="N993" s="98"/>
      <c r="O993" s="101" t="str">
        <f t="shared" ca="1" si="319"/>
        <v/>
      </c>
      <c r="P993" s="41" t="str">
        <f t="shared" si="338"/>
        <v xml:space="preserve"> </v>
      </c>
      <c r="Q993" s="41" t="str">
        <f>IF(MONTH(G994)-MONTH(G993)&lt;&gt;0,SUBTOTAL(109,$P$14:$P$3665)," ")</f>
        <v xml:space="preserve"> </v>
      </c>
      <c r="R993" s="108">
        <f t="shared" ca="1" si="325"/>
        <v>0</v>
      </c>
      <c r="S993" s="25">
        <f t="shared" ca="1" si="326"/>
        <v>0</v>
      </c>
      <c r="T993" s="108">
        <f t="shared" ca="1" si="327"/>
        <v>0</v>
      </c>
      <c r="U993" s="163">
        <f t="shared" ca="1" si="328"/>
        <v>0</v>
      </c>
      <c r="V993" s="25">
        <f t="shared" ca="1" si="329"/>
        <v>0</v>
      </c>
      <c r="W993" s="25">
        <f t="shared" ca="1" si="330"/>
        <v>0</v>
      </c>
      <c r="X993" s="108">
        <f t="shared" ca="1" si="331"/>
        <v>0</v>
      </c>
      <c r="Y993" s="108">
        <f t="shared" ca="1" si="332"/>
        <v>0</v>
      </c>
      <c r="Z993" s="108">
        <f t="shared" ca="1" si="333"/>
        <v>0</v>
      </c>
      <c r="AA993" s="108">
        <f t="shared" ca="1" si="334"/>
        <v>0</v>
      </c>
      <c r="AB993" s="108">
        <f t="shared" ca="1" si="335"/>
        <v>0</v>
      </c>
      <c r="AC993" s="25">
        <f t="shared" ca="1" si="336"/>
        <v>0</v>
      </c>
    </row>
    <row r="994" spans="1:29" ht="14.1" hidden="1" customHeight="1" thickBot="1" x14ac:dyDescent="0.25">
      <c r="A994" s="3">
        <f t="shared" si="320"/>
        <v>2023</v>
      </c>
      <c r="B994" s="3" t="str">
        <f t="shared" si="337"/>
        <v>09 září</v>
      </c>
      <c r="C994" s="4" t="str">
        <f t="shared" si="321"/>
        <v>září</v>
      </c>
      <c r="D994" s="10">
        <f t="shared" ca="1" si="322"/>
        <v>0</v>
      </c>
      <c r="E994" s="10" t="str">
        <f t="shared" si="323"/>
        <v>pátek</v>
      </c>
      <c r="F994" s="42" t="str">
        <f ca="1">IF(COUNTIF(List1!$U$4:$AF$16,$G994),"Svátek",TEXT($G994,"dddd"))</f>
        <v>pátek</v>
      </c>
      <c r="G994" s="19">
        <v>45177</v>
      </c>
      <c r="H994" s="49"/>
      <c r="I994" s="50"/>
      <c r="J994" s="49"/>
      <c r="K994" s="50"/>
      <c r="L994" s="21">
        <f t="shared" si="324"/>
        <v>0</v>
      </c>
      <c r="M994" s="22">
        <f t="shared" si="318"/>
        <v>0</v>
      </c>
      <c r="N994" s="98"/>
      <c r="O994" s="101" t="str">
        <f t="shared" ca="1" si="319"/>
        <v/>
      </c>
      <c r="P994" s="41" t="str">
        <f t="shared" si="338"/>
        <v xml:space="preserve"> </v>
      </c>
      <c r="Q994" s="41" t="str">
        <f>IF(MONTH(G995)-MONTH(G994)&lt;&gt;0,SUBTOTAL(109,$P$14:$P$3665)," ")</f>
        <v xml:space="preserve"> </v>
      </c>
      <c r="R994" s="108">
        <f t="shared" ca="1" si="325"/>
        <v>0</v>
      </c>
      <c r="S994" s="25">
        <f t="shared" ca="1" si="326"/>
        <v>0</v>
      </c>
      <c r="T994" s="108">
        <f t="shared" ca="1" si="327"/>
        <v>0</v>
      </c>
      <c r="U994" s="163">
        <f t="shared" ca="1" si="328"/>
        <v>0</v>
      </c>
      <c r="V994" s="25">
        <f t="shared" ca="1" si="329"/>
        <v>0</v>
      </c>
      <c r="W994" s="25">
        <f t="shared" ca="1" si="330"/>
        <v>0</v>
      </c>
      <c r="X994" s="108">
        <f t="shared" ca="1" si="331"/>
        <v>0</v>
      </c>
      <c r="Y994" s="108">
        <f t="shared" ca="1" si="332"/>
        <v>0</v>
      </c>
      <c r="Z994" s="108">
        <f t="shared" ca="1" si="333"/>
        <v>0</v>
      </c>
      <c r="AA994" s="108">
        <f t="shared" ca="1" si="334"/>
        <v>0</v>
      </c>
      <c r="AB994" s="108">
        <f t="shared" ca="1" si="335"/>
        <v>0</v>
      </c>
      <c r="AC994" s="25">
        <f t="shared" ca="1" si="336"/>
        <v>0</v>
      </c>
    </row>
    <row r="995" spans="1:29" ht="14.1" hidden="1" customHeight="1" thickBot="1" x14ac:dyDescent="0.25">
      <c r="A995" s="3">
        <f t="shared" si="320"/>
        <v>2023</v>
      </c>
      <c r="B995" s="3" t="str">
        <f t="shared" si="337"/>
        <v>09 září</v>
      </c>
      <c r="C995" s="4" t="str">
        <f t="shared" si="321"/>
        <v>září</v>
      </c>
      <c r="D995" s="10">
        <f t="shared" ca="1" si="322"/>
        <v>0</v>
      </c>
      <c r="E995" s="10" t="str">
        <f t="shared" si="323"/>
        <v>sobota</v>
      </c>
      <c r="F995" s="42" t="str">
        <f ca="1">IF(COUNTIF(List1!$U$4:$AF$16,$G995),"Svátek",TEXT($G995,"dddd"))</f>
        <v>sobota</v>
      </c>
      <c r="G995" s="19">
        <v>45178</v>
      </c>
      <c r="H995" s="49"/>
      <c r="I995" s="50"/>
      <c r="J995" s="49"/>
      <c r="K995" s="50"/>
      <c r="L995" s="21">
        <f t="shared" si="324"/>
        <v>0</v>
      </c>
      <c r="M995" s="22">
        <f t="shared" si="318"/>
        <v>0</v>
      </c>
      <c r="N995" s="98"/>
      <c r="O995" s="101" t="str">
        <f t="shared" ca="1" si="319"/>
        <v/>
      </c>
      <c r="P995" s="41" t="str">
        <f t="shared" si="338"/>
        <v xml:space="preserve"> </v>
      </c>
      <c r="Q995" s="41" t="str">
        <f>IF(MONTH(G996)-MONTH(G995)&lt;&gt;0,SUBTOTAL(109,$P$14:$P$3665)," ")</f>
        <v xml:space="preserve"> </v>
      </c>
      <c r="R995" s="108">
        <f t="shared" ca="1" si="325"/>
        <v>0</v>
      </c>
      <c r="S995" s="25">
        <f t="shared" ca="1" si="326"/>
        <v>0</v>
      </c>
      <c r="T995" s="108">
        <f t="shared" ca="1" si="327"/>
        <v>0</v>
      </c>
      <c r="U995" s="163">
        <f t="shared" ca="1" si="328"/>
        <v>0</v>
      </c>
      <c r="V995" s="25">
        <f t="shared" ca="1" si="329"/>
        <v>0</v>
      </c>
      <c r="W995" s="25">
        <f t="shared" ca="1" si="330"/>
        <v>0</v>
      </c>
      <c r="X995" s="108">
        <f t="shared" ca="1" si="331"/>
        <v>0</v>
      </c>
      <c r="Y995" s="108">
        <f t="shared" ca="1" si="332"/>
        <v>0</v>
      </c>
      <c r="Z995" s="108">
        <f t="shared" ca="1" si="333"/>
        <v>0</v>
      </c>
      <c r="AA995" s="108">
        <f t="shared" ca="1" si="334"/>
        <v>0</v>
      </c>
      <c r="AB995" s="108">
        <f t="shared" ca="1" si="335"/>
        <v>0</v>
      </c>
      <c r="AC995" s="25">
        <f t="shared" ca="1" si="336"/>
        <v>0</v>
      </c>
    </row>
    <row r="996" spans="1:29" ht="14.1" hidden="1" customHeight="1" thickBot="1" x14ac:dyDescent="0.25">
      <c r="A996" s="3">
        <f t="shared" si="320"/>
        <v>2023</v>
      </c>
      <c r="B996" s="3" t="str">
        <f t="shared" si="337"/>
        <v>09 září</v>
      </c>
      <c r="C996" s="4" t="str">
        <f t="shared" si="321"/>
        <v>září</v>
      </c>
      <c r="D996" s="10">
        <f t="shared" ca="1" si="322"/>
        <v>0</v>
      </c>
      <c r="E996" s="10" t="str">
        <f t="shared" si="323"/>
        <v>neděle</v>
      </c>
      <c r="F996" s="42" t="str">
        <f ca="1">IF(COUNTIF(List1!$U$4:$AF$16,$G996),"Svátek",TEXT($G996,"dddd"))</f>
        <v>neděle</v>
      </c>
      <c r="G996" s="19">
        <v>45179</v>
      </c>
      <c r="H996" s="49"/>
      <c r="I996" s="50"/>
      <c r="J996" s="49"/>
      <c r="K996" s="50"/>
      <c r="L996" s="21">
        <f t="shared" si="324"/>
        <v>0</v>
      </c>
      <c r="M996" s="22">
        <f t="shared" si="318"/>
        <v>0</v>
      </c>
      <c r="N996" s="98"/>
      <c r="O996" s="101" t="str">
        <f t="shared" ca="1" si="319"/>
        <v/>
      </c>
      <c r="P996" s="41">
        <f t="shared" si="338"/>
        <v>0</v>
      </c>
      <c r="Q996" s="41" t="str">
        <f>IF(MONTH(G997)-MONTH(G996)&lt;&gt;0,SUBTOTAL(109,$P$14:$P$3665)," ")</f>
        <v xml:space="preserve"> </v>
      </c>
      <c r="R996" s="108">
        <f t="shared" ca="1" si="325"/>
        <v>0</v>
      </c>
      <c r="S996" s="25">
        <f t="shared" ca="1" si="326"/>
        <v>0</v>
      </c>
      <c r="T996" s="108">
        <f t="shared" ca="1" si="327"/>
        <v>0</v>
      </c>
      <c r="U996" s="163">
        <f t="shared" ca="1" si="328"/>
        <v>0</v>
      </c>
      <c r="V996" s="25">
        <f t="shared" ca="1" si="329"/>
        <v>0</v>
      </c>
      <c r="W996" s="25">
        <f t="shared" ca="1" si="330"/>
        <v>0</v>
      </c>
      <c r="X996" s="108">
        <f t="shared" ca="1" si="331"/>
        <v>0</v>
      </c>
      <c r="Y996" s="108">
        <f t="shared" ca="1" si="332"/>
        <v>0</v>
      </c>
      <c r="Z996" s="108">
        <f t="shared" ca="1" si="333"/>
        <v>0</v>
      </c>
      <c r="AA996" s="108">
        <f t="shared" ca="1" si="334"/>
        <v>0</v>
      </c>
      <c r="AB996" s="108">
        <f t="shared" ca="1" si="335"/>
        <v>0</v>
      </c>
      <c r="AC996" s="25">
        <f t="shared" ca="1" si="336"/>
        <v>0</v>
      </c>
    </row>
    <row r="997" spans="1:29" ht="14.1" hidden="1" customHeight="1" thickBot="1" x14ac:dyDescent="0.25">
      <c r="A997" s="3">
        <f t="shared" si="320"/>
        <v>2023</v>
      </c>
      <c r="B997" s="3" t="str">
        <f t="shared" si="337"/>
        <v>09 září</v>
      </c>
      <c r="C997" s="4" t="str">
        <f t="shared" si="321"/>
        <v>září</v>
      </c>
      <c r="D997" s="10">
        <f t="shared" ca="1" si="322"/>
        <v>0</v>
      </c>
      <c r="E997" s="10" t="str">
        <f t="shared" si="323"/>
        <v>pondělí</v>
      </c>
      <c r="F997" s="42" t="str">
        <f ca="1">IF(COUNTIF(List1!$U$4:$AF$16,$G997),"Svátek",TEXT($G997,"dddd"))</f>
        <v>pondělí</v>
      </c>
      <c r="G997" s="19">
        <v>45180</v>
      </c>
      <c r="H997" s="49"/>
      <c r="I997" s="50"/>
      <c r="J997" s="49"/>
      <c r="K997" s="50"/>
      <c r="L997" s="21">
        <f t="shared" si="324"/>
        <v>0</v>
      </c>
      <c r="M997" s="22">
        <f t="shared" si="318"/>
        <v>0</v>
      </c>
      <c r="N997" s="98"/>
      <c r="O997" s="101" t="str">
        <f t="shared" ca="1" si="319"/>
        <v/>
      </c>
      <c r="P997" s="41" t="str">
        <f t="shared" si="338"/>
        <v xml:space="preserve"> </v>
      </c>
      <c r="Q997" s="41" t="str">
        <f>IF(MONTH(G998)-MONTH(G997)&lt;&gt;0,SUBTOTAL(109,$P$14:$P$3665)," ")</f>
        <v xml:space="preserve"> </v>
      </c>
      <c r="R997" s="108">
        <f t="shared" ca="1" si="325"/>
        <v>0</v>
      </c>
      <c r="S997" s="25">
        <f t="shared" ca="1" si="326"/>
        <v>0</v>
      </c>
      <c r="T997" s="108">
        <f t="shared" ca="1" si="327"/>
        <v>0</v>
      </c>
      <c r="U997" s="163">
        <f t="shared" ca="1" si="328"/>
        <v>0</v>
      </c>
      <c r="V997" s="25">
        <f t="shared" ca="1" si="329"/>
        <v>0</v>
      </c>
      <c r="W997" s="25">
        <f t="shared" ca="1" si="330"/>
        <v>0</v>
      </c>
      <c r="X997" s="108">
        <f t="shared" ca="1" si="331"/>
        <v>0</v>
      </c>
      <c r="Y997" s="108">
        <f t="shared" ca="1" si="332"/>
        <v>0</v>
      </c>
      <c r="Z997" s="108">
        <f t="shared" ca="1" si="333"/>
        <v>0</v>
      </c>
      <c r="AA997" s="108">
        <f t="shared" ca="1" si="334"/>
        <v>0</v>
      </c>
      <c r="AB997" s="108">
        <f t="shared" ca="1" si="335"/>
        <v>0</v>
      </c>
      <c r="AC997" s="25">
        <f t="shared" ca="1" si="336"/>
        <v>0</v>
      </c>
    </row>
    <row r="998" spans="1:29" ht="14.1" hidden="1" customHeight="1" thickBot="1" x14ac:dyDescent="0.25">
      <c r="A998" s="3">
        <f t="shared" si="320"/>
        <v>2023</v>
      </c>
      <c r="B998" s="3" t="str">
        <f t="shared" si="337"/>
        <v>09 září</v>
      </c>
      <c r="C998" s="4" t="str">
        <f t="shared" si="321"/>
        <v>září</v>
      </c>
      <c r="D998" s="10">
        <f t="shared" ca="1" si="322"/>
        <v>0</v>
      </c>
      <c r="E998" s="10" t="str">
        <f t="shared" si="323"/>
        <v>úterý</v>
      </c>
      <c r="F998" s="42" t="str">
        <f ca="1">IF(COUNTIF(List1!$U$4:$AF$16,$G998),"Svátek",TEXT($G998,"dddd"))</f>
        <v>úterý</v>
      </c>
      <c r="G998" s="19">
        <v>45181</v>
      </c>
      <c r="H998" s="49"/>
      <c r="I998" s="50"/>
      <c r="J998" s="49"/>
      <c r="K998" s="50"/>
      <c r="L998" s="21">
        <f t="shared" si="324"/>
        <v>0</v>
      </c>
      <c r="M998" s="22">
        <f t="shared" ref="M998:M1061" si="339">(I998-H998)-(K998-J998)</f>
        <v>0</v>
      </c>
      <c r="N998" s="98"/>
      <c r="O998" s="101" t="str">
        <f t="shared" ref="O998:O1061" ca="1" si="340">IF(F998="Svátek","Svátek","")</f>
        <v/>
      </c>
      <c r="P998" s="41" t="str">
        <f t="shared" si="338"/>
        <v xml:space="preserve"> </v>
      </c>
      <c r="Q998" s="41" t="str">
        <f>IF(MONTH(G999)-MONTH(G998)&lt;&gt;0,SUBTOTAL(109,$P$14:$P$3665)," ")</f>
        <v xml:space="preserve"> </v>
      </c>
      <c r="R998" s="108">
        <f t="shared" ca="1" si="325"/>
        <v>0</v>
      </c>
      <c r="S998" s="25">
        <f t="shared" ca="1" si="326"/>
        <v>0</v>
      </c>
      <c r="T998" s="108">
        <f t="shared" ca="1" si="327"/>
        <v>0</v>
      </c>
      <c r="U998" s="163">
        <f t="shared" ca="1" si="328"/>
        <v>0</v>
      </c>
      <c r="V998" s="25">
        <f t="shared" ca="1" si="329"/>
        <v>0</v>
      </c>
      <c r="W998" s="25">
        <f t="shared" ca="1" si="330"/>
        <v>0</v>
      </c>
      <c r="X998" s="108">
        <f t="shared" ca="1" si="331"/>
        <v>0</v>
      </c>
      <c r="Y998" s="108">
        <f t="shared" ca="1" si="332"/>
        <v>0</v>
      </c>
      <c r="Z998" s="108">
        <f t="shared" ca="1" si="333"/>
        <v>0</v>
      </c>
      <c r="AA998" s="108">
        <f t="shared" ca="1" si="334"/>
        <v>0</v>
      </c>
      <c r="AB998" s="108">
        <f t="shared" ca="1" si="335"/>
        <v>0</v>
      </c>
      <c r="AC998" s="25">
        <f t="shared" ca="1" si="336"/>
        <v>0</v>
      </c>
    </row>
    <row r="999" spans="1:29" ht="14.1" hidden="1" customHeight="1" thickBot="1" x14ac:dyDescent="0.25">
      <c r="A999" s="3">
        <f t="shared" ref="A999:A1062" si="341">YEAR(G999)</f>
        <v>2023</v>
      </c>
      <c r="B999" s="3" t="str">
        <f t="shared" si="337"/>
        <v>09 září</v>
      </c>
      <c r="C999" s="4" t="str">
        <f t="shared" ref="C999:C1062" si="342">TEXT(G999,"mmmm")</f>
        <v>září</v>
      </c>
      <c r="D999" s="10">
        <f t="shared" ref="D999:D1062" ca="1" si="343">IF(F999="Svátek",1,0)</f>
        <v>0</v>
      </c>
      <c r="E999" s="10" t="str">
        <f t="shared" ref="E999:E1062" si="344">TEXT($G999,"dddd")</f>
        <v>středa</v>
      </c>
      <c r="F999" s="42" t="str">
        <f ca="1">IF(COUNTIF(List1!$U$4:$AF$16,$G999),"Svátek",TEXT($G999,"dddd"))</f>
        <v>středa</v>
      </c>
      <c r="G999" s="19">
        <v>45182</v>
      </c>
      <c r="H999" s="49"/>
      <c r="I999" s="50"/>
      <c r="J999" s="49"/>
      <c r="K999" s="50"/>
      <c r="L999" s="21">
        <f t="shared" ref="L999:L1062" si="345">(I999-H999)-(K999-J999)</f>
        <v>0</v>
      </c>
      <c r="M999" s="22">
        <f t="shared" si="339"/>
        <v>0</v>
      </c>
      <c r="N999" s="98"/>
      <c r="O999" s="101" t="str">
        <f t="shared" ca="1" si="340"/>
        <v/>
      </c>
      <c r="P999" s="41" t="str">
        <f t="shared" si="338"/>
        <v xml:space="preserve"> </v>
      </c>
      <c r="Q999" s="41" t="str">
        <f>IF(MONTH(G1000)-MONTH(G999)&lt;&gt;0,SUBTOTAL(109,$P$14:$P$3665)," ")</f>
        <v xml:space="preserve"> </v>
      </c>
      <c r="R999" s="108">
        <f t="shared" ref="R999:R1062" ca="1" si="346">IF(AND(IF(O999="PC",1,0),OR((E999="pondělí"),E999="úterý",E999="středa",E999="čtvrtek",E999="pátek")),IF($R$3-L999&gt;0,$R$3-L999,0),0)</f>
        <v>0</v>
      </c>
      <c r="S999" s="25">
        <f t="shared" ref="S999:S1062" ca="1" si="347">IF(AND(IF(F999="Svátek",1,0),OR(E999="pondělí",E999="úterý",E999="středa",E999="čtvrtek",E999="pátek"),IF(OR(O999="SC",O999="ŘD",O999="NV",O999="N",O999="OČR",O999="P",O999="O"),FALSE,TRUE)),1,0)</f>
        <v>0</v>
      </c>
      <c r="T999" s="108">
        <f t="shared" ref="T999:T1062" ca="1" si="348">IF(AND(IF(O999="PMP",1,0),OR((E999="pondělí"),E999="úterý",E999="středa",E999="čtvrtek",E999="pátek")),IF($R$3-L999&gt;0,$R$3-L999,0),0)</f>
        <v>0</v>
      </c>
      <c r="U999" s="163">
        <f t="shared" ref="U999:U1062" ca="1" si="349">IF(AND(IF(O999="1/2D",1,0),OR((E999="pondělí"),E999="úterý",E999="středa",E999="čtvrtek",E999="pátek")),1,0)</f>
        <v>0</v>
      </c>
      <c r="V999" s="25">
        <f t="shared" ref="V999:V1062" ca="1" si="350">IF(AND(IF(O999="D",1,0),OR((E999="pondělí"),E999="úterý",E999="středa",E999="čtvrtek",E999="pátek")),1,0)</f>
        <v>0</v>
      </c>
      <c r="W999" s="25">
        <f t="shared" ref="W999:W1062" ca="1" si="351">IF(AND(IF(O999="PN",1,0),OR((E999="pondělí"),E999="úterý",E999="středa",E999="čtvrtek",E999="pátek")),1,0)</f>
        <v>0</v>
      </c>
      <c r="X999" s="108">
        <f t="shared" ref="X999:X1062" ca="1" si="352">IF(AND(IF(O999="NV",1,0),OR((E999="pondělí"),E999="úterý",E999="středa",E999="čtvrtek",E999="pátek")),IF($R$3-L999&gt;0,$R$3-L999,0),0)</f>
        <v>0</v>
      </c>
      <c r="Y999" s="108">
        <f t="shared" ref="Y999:Y1062" ca="1" si="353">IF(AND(IF(O999="OČR",1,0),OR((E999="pondělí"),E999="úterý",E999="středa",E999="čtvrtek",E999="pátek")),IF($R$3-L999&gt;0,$R$3-L999,0),0)</f>
        <v>0</v>
      </c>
      <c r="Z999" s="108">
        <f t="shared" ref="Z999:Z1062" ca="1" si="354">IF(AND(IF(O999="P",1,0),OR((E999="pondělí"),E999="úterý",E999="středa",E999="čtvrtek",E999="pátek")),IF($R$3-L999&gt;0,$R$3-L999,0),0)</f>
        <v>0</v>
      </c>
      <c r="AA999" s="108">
        <f t="shared" ref="AA999:AA1062" ca="1" si="355">IF(AND(IF(O999="O",1,0),OR((E999="pondělí"),E999="úterý",E999="středa",E999="čtvrtek",E999="pátek")),IF($R$3-L999&gt;0,$R$3-L999,0),0)</f>
        <v>0</v>
      </c>
      <c r="AB999" s="108">
        <f t="shared" ref="AB999:AB1062" ca="1" si="356">IF(AND(IF(O999="PZ",1,0),OR((E999="pondělí"),E999="úterý",E999="středa",E999="čtvrtek",E999="pátek")),IF($R$3-L999&gt;0,$R$3-L999,0),0)</f>
        <v>0</v>
      </c>
      <c r="AC999" s="25">
        <f t="shared" ref="AC999:AC1062" ca="1" si="357">IF(AND(IF(F999="Svátek",1,0),OR(E999="pondělí",E999="úterý",E999="středa",E999="čtvrtek",E999="pátek")),1,0)</f>
        <v>0</v>
      </c>
    </row>
    <row r="1000" spans="1:29" ht="14.1" hidden="1" customHeight="1" thickBot="1" x14ac:dyDescent="0.25">
      <c r="A1000" s="3">
        <f t="shared" si="341"/>
        <v>2023</v>
      </c>
      <c r="B1000" s="3" t="str">
        <f t="shared" ref="B1000:B1063" si="358">IF(C1000="leden","01 leden",IF(C1000="únor","02 únor",IF(C1000="březen","03 březen",IF(C1000="duben","04 duben",IF(C1000="květen","05 květen",IF(C1000="červen","06 červen",IF(C1000="červenec","07 červenec",IF(C1000="srpen","08 srpen",IF(C1000="září","09 září",IF(C1000="říjen","10 říjen",IF(C1000="listopad","11 listopad",IF(C1000="prosinec","12 prosinec",0))))))))))))</f>
        <v>09 září</v>
      </c>
      <c r="C1000" s="4" t="str">
        <f t="shared" si="342"/>
        <v>září</v>
      </c>
      <c r="D1000" s="10">
        <f t="shared" ca="1" si="343"/>
        <v>0</v>
      </c>
      <c r="E1000" s="10" t="str">
        <f t="shared" si="344"/>
        <v>čtvrtek</v>
      </c>
      <c r="F1000" s="42" t="str">
        <f ca="1">IF(COUNTIF(List1!$U$4:$AF$16,$G1000),"Svátek",TEXT($G1000,"dddd"))</f>
        <v>čtvrtek</v>
      </c>
      <c r="G1000" s="19">
        <v>45183</v>
      </c>
      <c r="H1000" s="49"/>
      <c r="I1000" s="50"/>
      <c r="J1000" s="49"/>
      <c r="K1000" s="50"/>
      <c r="L1000" s="21">
        <f t="shared" si="345"/>
        <v>0</v>
      </c>
      <c r="M1000" s="22">
        <f t="shared" si="339"/>
        <v>0</v>
      </c>
      <c r="N1000" s="98"/>
      <c r="O1000" s="101" t="str">
        <f t="shared" ca="1" si="340"/>
        <v/>
      </c>
      <c r="P1000" s="41" t="str">
        <f t="shared" si="338"/>
        <v xml:space="preserve"> </v>
      </c>
      <c r="Q1000" s="41" t="str">
        <f>IF(MONTH(G1001)-MONTH(G1000)&lt;&gt;0,SUBTOTAL(109,$P$14:$P$3665)," ")</f>
        <v xml:space="preserve"> </v>
      </c>
      <c r="R1000" s="108">
        <f t="shared" ca="1" si="346"/>
        <v>0</v>
      </c>
      <c r="S1000" s="25">
        <f t="shared" ca="1" si="347"/>
        <v>0</v>
      </c>
      <c r="T1000" s="108">
        <f t="shared" ca="1" si="348"/>
        <v>0</v>
      </c>
      <c r="U1000" s="163">
        <f t="shared" ca="1" si="349"/>
        <v>0</v>
      </c>
      <c r="V1000" s="25">
        <f t="shared" ca="1" si="350"/>
        <v>0</v>
      </c>
      <c r="W1000" s="25">
        <f t="shared" ca="1" si="351"/>
        <v>0</v>
      </c>
      <c r="X1000" s="108">
        <f t="shared" ca="1" si="352"/>
        <v>0</v>
      </c>
      <c r="Y1000" s="108">
        <f t="shared" ca="1" si="353"/>
        <v>0</v>
      </c>
      <c r="Z1000" s="108">
        <f t="shared" ca="1" si="354"/>
        <v>0</v>
      </c>
      <c r="AA1000" s="108">
        <f t="shared" ca="1" si="355"/>
        <v>0</v>
      </c>
      <c r="AB1000" s="108">
        <f t="shared" ca="1" si="356"/>
        <v>0</v>
      </c>
      <c r="AC1000" s="25">
        <f t="shared" ca="1" si="357"/>
        <v>0</v>
      </c>
    </row>
    <row r="1001" spans="1:29" ht="14.1" hidden="1" customHeight="1" thickBot="1" x14ac:dyDescent="0.25">
      <c r="A1001" s="3">
        <f t="shared" si="341"/>
        <v>2023</v>
      </c>
      <c r="B1001" s="3" t="str">
        <f t="shared" si="358"/>
        <v>09 září</v>
      </c>
      <c r="C1001" s="4" t="str">
        <f t="shared" si="342"/>
        <v>září</v>
      </c>
      <c r="D1001" s="10">
        <f t="shared" ca="1" si="343"/>
        <v>0</v>
      </c>
      <c r="E1001" s="10" t="str">
        <f t="shared" si="344"/>
        <v>pátek</v>
      </c>
      <c r="F1001" s="42" t="str">
        <f ca="1">IF(COUNTIF(List1!$U$4:$AF$16,$G1001),"Svátek",TEXT($G1001,"dddd"))</f>
        <v>pátek</v>
      </c>
      <c r="G1001" s="19">
        <v>45184</v>
      </c>
      <c r="H1001" s="49"/>
      <c r="I1001" s="50"/>
      <c r="J1001" s="49"/>
      <c r="K1001" s="50"/>
      <c r="L1001" s="21">
        <f t="shared" si="345"/>
        <v>0</v>
      </c>
      <c r="M1001" s="22">
        <f t="shared" si="339"/>
        <v>0</v>
      </c>
      <c r="N1001" s="98"/>
      <c r="O1001" s="101" t="str">
        <f t="shared" ca="1" si="340"/>
        <v/>
      </c>
      <c r="P1001" s="41" t="str">
        <f t="shared" si="338"/>
        <v xml:space="preserve"> </v>
      </c>
      <c r="Q1001" s="41" t="str">
        <f>IF(MONTH(G1002)-MONTH(G1001)&lt;&gt;0,SUBTOTAL(109,$P$14:$P$3665)," ")</f>
        <v xml:space="preserve"> </v>
      </c>
      <c r="R1001" s="108">
        <f t="shared" ca="1" si="346"/>
        <v>0</v>
      </c>
      <c r="S1001" s="25">
        <f t="shared" ca="1" si="347"/>
        <v>0</v>
      </c>
      <c r="T1001" s="108">
        <f t="shared" ca="1" si="348"/>
        <v>0</v>
      </c>
      <c r="U1001" s="163">
        <f t="shared" ca="1" si="349"/>
        <v>0</v>
      </c>
      <c r="V1001" s="25">
        <f t="shared" ca="1" si="350"/>
        <v>0</v>
      </c>
      <c r="W1001" s="25">
        <f t="shared" ca="1" si="351"/>
        <v>0</v>
      </c>
      <c r="X1001" s="108">
        <f t="shared" ca="1" si="352"/>
        <v>0</v>
      </c>
      <c r="Y1001" s="108">
        <f t="shared" ca="1" si="353"/>
        <v>0</v>
      </c>
      <c r="Z1001" s="108">
        <f t="shared" ca="1" si="354"/>
        <v>0</v>
      </c>
      <c r="AA1001" s="108">
        <f t="shared" ca="1" si="355"/>
        <v>0</v>
      </c>
      <c r="AB1001" s="108">
        <f t="shared" ca="1" si="356"/>
        <v>0</v>
      </c>
      <c r="AC1001" s="25">
        <f t="shared" ca="1" si="357"/>
        <v>0</v>
      </c>
    </row>
    <row r="1002" spans="1:29" ht="14.1" hidden="1" customHeight="1" thickBot="1" x14ac:dyDescent="0.25">
      <c r="A1002" s="3">
        <f t="shared" si="341"/>
        <v>2023</v>
      </c>
      <c r="B1002" s="3" t="str">
        <f t="shared" si="358"/>
        <v>09 září</v>
      </c>
      <c r="C1002" s="4" t="str">
        <f t="shared" si="342"/>
        <v>září</v>
      </c>
      <c r="D1002" s="10">
        <f t="shared" ca="1" si="343"/>
        <v>0</v>
      </c>
      <c r="E1002" s="10" t="str">
        <f t="shared" si="344"/>
        <v>sobota</v>
      </c>
      <c r="F1002" s="42" t="str">
        <f ca="1">IF(COUNTIF(List1!$U$4:$AF$16,$G1002),"Svátek",TEXT($G1002,"dddd"))</f>
        <v>sobota</v>
      </c>
      <c r="G1002" s="19">
        <v>45185</v>
      </c>
      <c r="H1002" s="49"/>
      <c r="I1002" s="50"/>
      <c r="J1002" s="49"/>
      <c r="K1002" s="50"/>
      <c r="L1002" s="21">
        <f t="shared" si="345"/>
        <v>0</v>
      </c>
      <c r="M1002" s="22">
        <f t="shared" si="339"/>
        <v>0</v>
      </c>
      <c r="N1002" s="98"/>
      <c r="O1002" s="101" t="str">
        <f t="shared" ca="1" si="340"/>
        <v/>
      </c>
      <c r="P1002" s="41" t="str">
        <f t="shared" si="338"/>
        <v xml:space="preserve"> </v>
      </c>
      <c r="Q1002" s="41" t="str">
        <f>IF(MONTH(G1003)-MONTH(G1002)&lt;&gt;0,SUBTOTAL(109,$P$14:$P$3665)," ")</f>
        <v xml:space="preserve"> </v>
      </c>
      <c r="R1002" s="108">
        <f t="shared" ca="1" si="346"/>
        <v>0</v>
      </c>
      <c r="S1002" s="25">
        <f t="shared" ca="1" si="347"/>
        <v>0</v>
      </c>
      <c r="T1002" s="108">
        <f t="shared" ca="1" si="348"/>
        <v>0</v>
      </c>
      <c r="U1002" s="163">
        <f t="shared" ca="1" si="349"/>
        <v>0</v>
      </c>
      <c r="V1002" s="25">
        <f t="shared" ca="1" si="350"/>
        <v>0</v>
      </c>
      <c r="W1002" s="25">
        <f t="shared" ca="1" si="351"/>
        <v>0</v>
      </c>
      <c r="X1002" s="108">
        <f t="shared" ca="1" si="352"/>
        <v>0</v>
      </c>
      <c r="Y1002" s="108">
        <f t="shared" ca="1" si="353"/>
        <v>0</v>
      </c>
      <c r="Z1002" s="108">
        <f t="shared" ca="1" si="354"/>
        <v>0</v>
      </c>
      <c r="AA1002" s="108">
        <f t="shared" ca="1" si="355"/>
        <v>0</v>
      </c>
      <c r="AB1002" s="108">
        <f t="shared" ca="1" si="356"/>
        <v>0</v>
      </c>
      <c r="AC1002" s="25">
        <f t="shared" ca="1" si="357"/>
        <v>0</v>
      </c>
    </row>
    <row r="1003" spans="1:29" ht="14.1" hidden="1" customHeight="1" thickBot="1" x14ac:dyDescent="0.25">
      <c r="A1003" s="3">
        <f t="shared" si="341"/>
        <v>2023</v>
      </c>
      <c r="B1003" s="3" t="str">
        <f t="shared" si="358"/>
        <v>09 září</v>
      </c>
      <c r="C1003" s="4" t="str">
        <f t="shared" si="342"/>
        <v>září</v>
      </c>
      <c r="D1003" s="10">
        <f t="shared" ca="1" si="343"/>
        <v>0</v>
      </c>
      <c r="E1003" s="10" t="str">
        <f t="shared" si="344"/>
        <v>neděle</v>
      </c>
      <c r="F1003" s="42" t="str">
        <f ca="1">IF(COUNTIF(List1!$U$4:$AF$16,$G1003),"Svátek",TEXT($G1003,"dddd"))</f>
        <v>neděle</v>
      </c>
      <c r="G1003" s="19">
        <v>45186</v>
      </c>
      <c r="H1003" s="49"/>
      <c r="I1003" s="50"/>
      <c r="J1003" s="49"/>
      <c r="K1003" s="50"/>
      <c r="L1003" s="21">
        <f t="shared" si="345"/>
        <v>0</v>
      </c>
      <c r="M1003" s="22">
        <f t="shared" si="339"/>
        <v>0</v>
      </c>
      <c r="N1003" s="98"/>
      <c r="O1003" s="101" t="str">
        <f t="shared" ca="1" si="340"/>
        <v/>
      </c>
      <c r="P1003" s="41">
        <f t="shared" si="338"/>
        <v>0</v>
      </c>
      <c r="Q1003" s="41" t="str">
        <f>IF(MONTH(G1004)-MONTH(G1003)&lt;&gt;0,SUBTOTAL(109,$P$14:$P$3665)," ")</f>
        <v xml:space="preserve"> </v>
      </c>
      <c r="R1003" s="108">
        <f t="shared" ca="1" si="346"/>
        <v>0</v>
      </c>
      <c r="S1003" s="25">
        <f t="shared" ca="1" si="347"/>
        <v>0</v>
      </c>
      <c r="T1003" s="108">
        <f t="shared" ca="1" si="348"/>
        <v>0</v>
      </c>
      <c r="U1003" s="163">
        <f t="shared" ca="1" si="349"/>
        <v>0</v>
      </c>
      <c r="V1003" s="25">
        <f t="shared" ca="1" si="350"/>
        <v>0</v>
      </c>
      <c r="W1003" s="25">
        <f t="shared" ca="1" si="351"/>
        <v>0</v>
      </c>
      <c r="X1003" s="108">
        <f t="shared" ca="1" si="352"/>
        <v>0</v>
      </c>
      <c r="Y1003" s="108">
        <f t="shared" ca="1" si="353"/>
        <v>0</v>
      </c>
      <c r="Z1003" s="108">
        <f t="shared" ca="1" si="354"/>
        <v>0</v>
      </c>
      <c r="AA1003" s="108">
        <f t="shared" ca="1" si="355"/>
        <v>0</v>
      </c>
      <c r="AB1003" s="108">
        <f t="shared" ca="1" si="356"/>
        <v>0</v>
      </c>
      <c r="AC1003" s="25">
        <f t="shared" ca="1" si="357"/>
        <v>0</v>
      </c>
    </row>
    <row r="1004" spans="1:29" ht="14.1" hidden="1" customHeight="1" thickBot="1" x14ac:dyDescent="0.25">
      <c r="A1004" s="3">
        <f t="shared" si="341"/>
        <v>2023</v>
      </c>
      <c r="B1004" s="3" t="str">
        <f t="shared" si="358"/>
        <v>09 září</v>
      </c>
      <c r="C1004" s="4" t="str">
        <f t="shared" si="342"/>
        <v>září</v>
      </c>
      <c r="D1004" s="10">
        <f t="shared" ca="1" si="343"/>
        <v>0</v>
      </c>
      <c r="E1004" s="10" t="str">
        <f t="shared" si="344"/>
        <v>pondělí</v>
      </c>
      <c r="F1004" s="42" t="str">
        <f ca="1">IF(COUNTIF(List1!$U$4:$AF$16,$G1004),"Svátek",TEXT($G1004,"dddd"))</f>
        <v>pondělí</v>
      </c>
      <c r="G1004" s="19">
        <v>45187</v>
      </c>
      <c r="H1004" s="49"/>
      <c r="I1004" s="50"/>
      <c r="J1004" s="49"/>
      <c r="K1004" s="50"/>
      <c r="L1004" s="21">
        <f t="shared" si="345"/>
        <v>0</v>
      </c>
      <c r="M1004" s="22">
        <f t="shared" si="339"/>
        <v>0</v>
      </c>
      <c r="N1004" s="98"/>
      <c r="O1004" s="101" t="str">
        <f t="shared" ca="1" si="340"/>
        <v/>
      </c>
      <c r="P1004" s="41" t="str">
        <f t="shared" si="338"/>
        <v xml:space="preserve"> </v>
      </c>
      <c r="Q1004" s="41" t="str">
        <f>IF(MONTH(G1005)-MONTH(G1004)&lt;&gt;0,SUBTOTAL(109,$P$14:$P$3665)," ")</f>
        <v xml:space="preserve"> </v>
      </c>
      <c r="R1004" s="108">
        <f t="shared" ca="1" si="346"/>
        <v>0</v>
      </c>
      <c r="S1004" s="25">
        <f t="shared" ca="1" si="347"/>
        <v>0</v>
      </c>
      <c r="T1004" s="108">
        <f t="shared" ca="1" si="348"/>
        <v>0</v>
      </c>
      <c r="U1004" s="163">
        <f t="shared" ca="1" si="349"/>
        <v>0</v>
      </c>
      <c r="V1004" s="25">
        <f t="shared" ca="1" si="350"/>
        <v>0</v>
      </c>
      <c r="W1004" s="25">
        <f t="shared" ca="1" si="351"/>
        <v>0</v>
      </c>
      <c r="X1004" s="108">
        <f t="shared" ca="1" si="352"/>
        <v>0</v>
      </c>
      <c r="Y1004" s="108">
        <f t="shared" ca="1" si="353"/>
        <v>0</v>
      </c>
      <c r="Z1004" s="108">
        <f t="shared" ca="1" si="354"/>
        <v>0</v>
      </c>
      <c r="AA1004" s="108">
        <f t="shared" ca="1" si="355"/>
        <v>0</v>
      </c>
      <c r="AB1004" s="108">
        <f t="shared" ca="1" si="356"/>
        <v>0</v>
      </c>
      <c r="AC1004" s="25">
        <f t="shared" ca="1" si="357"/>
        <v>0</v>
      </c>
    </row>
    <row r="1005" spans="1:29" ht="14.1" hidden="1" customHeight="1" thickBot="1" x14ac:dyDescent="0.25">
      <c r="A1005" s="3">
        <f t="shared" si="341"/>
        <v>2023</v>
      </c>
      <c r="B1005" s="3" t="str">
        <f t="shared" si="358"/>
        <v>09 září</v>
      </c>
      <c r="C1005" s="4" t="str">
        <f t="shared" si="342"/>
        <v>září</v>
      </c>
      <c r="D1005" s="10">
        <f t="shared" ca="1" si="343"/>
        <v>0</v>
      </c>
      <c r="E1005" s="10" t="str">
        <f t="shared" si="344"/>
        <v>úterý</v>
      </c>
      <c r="F1005" s="42" t="str">
        <f ca="1">IF(COUNTIF(List1!$U$4:$AF$16,$G1005),"Svátek",TEXT($G1005,"dddd"))</f>
        <v>úterý</v>
      </c>
      <c r="G1005" s="19">
        <v>45188</v>
      </c>
      <c r="H1005" s="49"/>
      <c r="I1005" s="50"/>
      <c r="J1005" s="49"/>
      <c r="K1005" s="50"/>
      <c r="L1005" s="21">
        <f t="shared" si="345"/>
        <v>0</v>
      </c>
      <c r="M1005" s="22">
        <f t="shared" si="339"/>
        <v>0</v>
      </c>
      <c r="N1005" s="98"/>
      <c r="O1005" s="101" t="str">
        <f t="shared" ca="1" si="340"/>
        <v/>
      </c>
      <c r="P1005" s="41" t="str">
        <f t="shared" si="338"/>
        <v xml:space="preserve"> </v>
      </c>
      <c r="Q1005" s="41" t="str">
        <f>IF(MONTH(G1006)-MONTH(G1005)&lt;&gt;0,SUBTOTAL(109,$P$14:$P$3665)," ")</f>
        <v xml:space="preserve"> </v>
      </c>
      <c r="R1005" s="108">
        <f t="shared" ca="1" si="346"/>
        <v>0</v>
      </c>
      <c r="S1005" s="25">
        <f t="shared" ca="1" si="347"/>
        <v>0</v>
      </c>
      <c r="T1005" s="108">
        <f t="shared" ca="1" si="348"/>
        <v>0</v>
      </c>
      <c r="U1005" s="163">
        <f t="shared" ca="1" si="349"/>
        <v>0</v>
      </c>
      <c r="V1005" s="25">
        <f t="shared" ca="1" si="350"/>
        <v>0</v>
      </c>
      <c r="W1005" s="25">
        <f t="shared" ca="1" si="351"/>
        <v>0</v>
      </c>
      <c r="X1005" s="108">
        <f t="shared" ca="1" si="352"/>
        <v>0</v>
      </c>
      <c r="Y1005" s="108">
        <f t="shared" ca="1" si="353"/>
        <v>0</v>
      </c>
      <c r="Z1005" s="108">
        <f t="shared" ca="1" si="354"/>
        <v>0</v>
      </c>
      <c r="AA1005" s="108">
        <f t="shared" ca="1" si="355"/>
        <v>0</v>
      </c>
      <c r="AB1005" s="108">
        <f t="shared" ca="1" si="356"/>
        <v>0</v>
      </c>
      <c r="AC1005" s="25">
        <f t="shared" ca="1" si="357"/>
        <v>0</v>
      </c>
    </row>
    <row r="1006" spans="1:29" ht="14.1" hidden="1" customHeight="1" thickBot="1" x14ac:dyDescent="0.25">
      <c r="A1006" s="3">
        <f t="shared" si="341"/>
        <v>2023</v>
      </c>
      <c r="B1006" s="3" t="str">
        <f t="shared" si="358"/>
        <v>09 září</v>
      </c>
      <c r="C1006" s="4" t="str">
        <f t="shared" si="342"/>
        <v>září</v>
      </c>
      <c r="D1006" s="10">
        <f t="shared" ca="1" si="343"/>
        <v>0</v>
      </c>
      <c r="E1006" s="10" t="str">
        <f t="shared" si="344"/>
        <v>středa</v>
      </c>
      <c r="F1006" s="42" t="str">
        <f ca="1">IF(COUNTIF(List1!$U$4:$AF$16,$G1006),"Svátek",TEXT($G1006,"dddd"))</f>
        <v>středa</v>
      </c>
      <c r="G1006" s="19">
        <v>45189</v>
      </c>
      <c r="H1006" s="49"/>
      <c r="I1006" s="50"/>
      <c r="J1006" s="49"/>
      <c r="K1006" s="50"/>
      <c r="L1006" s="21">
        <f t="shared" si="345"/>
        <v>0</v>
      </c>
      <c r="M1006" s="22">
        <f t="shared" si="339"/>
        <v>0</v>
      </c>
      <c r="N1006" s="98"/>
      <c r="O1006" s="101" t="str">
        <f t="shared" ca="1" si="340"/>
        <v/>
      </c>
      <c r="P1006" s="41" t="str">
        <f t="shared" si="338"/>
        <v xml:space="preserve"> </v>
      </c>
      <c r="Q1006" s="41" t="str">
        <f>IF(MONTH(G1007)-MONTH(G1006)&lt;&gt;0,SUBTOTAL(109,$P$14:$P$3665)," ")</f>
        <v xml:space="preserve"> </v>
      </c>
      <c r="R1006" s="108">
        <f t="shared" ca="1" si="346"/>
        <v>0</v>
      </c>
      <c r="S1006" s="25">
        <f t="shared" ca="1" si="347"/>
        <v>0</v>
      </c>
      <c r="T1006" s="108">
        <f t="shared" ca="1" si="348"/>
        <v>0</v>
      </c>
      <c r="U1006" s="163">
        <f t="shared" ca="1" si="349"/>
        <v>0</v>
      </c>
      <c r="V1006" s="25">
        <f t="shared" ca="1" si="350"/>
        <v>0</v>
      </c>
      <c r="W1006" s="25">
        <f t="shared" ca="1" si="351"/>
        <v>0</v>
      </c>
      <c r="X1006" s="108">
        <f t="shared" ca="1" si="352"/>
        <v>0</v>
      </c>
      <c r="Y1006" s="108">
        <f t="shared" ca="1" si="353"/>
        <v>0</v>
      </c>
      <c r="Z1006" s="108">
        <f t="shared" ca="1" si="354"/>
        <v>0</v>
      </c>
      <c r="AA1006" s="108">
        <f t="shared" ca="1" si="355"/>
        <v>0</v>
      </c>
      <c r="AB1006" s="108">
        <f t="shared" ca="1" si="356"/>
        <v>0</v>
      </c>
      <c r="AC1006" s="25">
        <f t="shared" ca="1" si="357"/>
        <v>0</v>
      </c>
    </row>
    <row r="1007" spans="1:29" ht="14.1" hidden="1" customHeight="1" thickBot="1" x14ac:dyDescent="0.25">
      <c r="A1007" s="3">
        <f t="shared" si="341"/>
        <v>2023</v>
      </c>
      <c r="B1007" s="3" t="str">
        <f t="shared" si="358"/>
        <v>09 září</v>
      </c>
      <c r="C1007" s="4" t="str">
        <f t="shared" si="342"/>
        <v>září</v>
      </c>
      <c r="D1007" s="10">
        <f t="shared" ca="1" si="343"/>
        <v>0</v>
      </c>
      <c r="E1007" s="10" t="str">
        <f t="shared" si="344"/>
        <v>čtvrtek</v>
      </c>
      <c r="F1007" s="42" t="str">
        <f ca="1">IF(COUNTIF(List1!$U$4:$AF$16,$G1007),"Svátek",TEXT($G1007,"dddd"))</f>
        <v>čtvrtek</v>
      </c>
      <c r="G1007" s="19">
        <v>45190</v>
      </c>
      <c r="H1007" s="49"/>
      <c r="I1007" s="50"/>
      <c r="J1007" s="49"/>
      <c r="K1007" s="50"/>
      <c r="L1007" s="21">
        <f t="shared" si="345"/>
        <v>0</v>
      </c>
      <c r="M1007" s="22">
        <f t="shared" si="339"/>
        <v>0</v>
      </c>
      <c r="N1007" s="98"/>
      <c r="O1007" s="101" t="str">
        <f t="shared" ca="1" si="340"/>
        <v/>
      </c>
      <c r="P1007" s="41" t="str">
        <f t="shared" si="338"/>
        <v xml:space="preserve"> </v>
      </c>
      <c r="Q1007" s="41" t="str">
        <f>IF(MONTH(G1008)-MONTH(G1007)&lt;&gt;0,SUBTOTAL(109,$P$14:$P$3665)," ")</f>
        <v xml:space="preserve"> </v>
      </c>
      <c r="R1007" s="108">
        <f t="shared" ca="1" si="346"/>
        <v>0</v>
      </c>
      <c r="S1007" s="25">
        <f t="shared" ca="1" si="347"/>
        <v>0</v>
      </c>
      <c r="T1007" s="108">
        <f t="shared" ca="1" si="348"/>
        <v>0</v>
      </c>
      <c r="U1007" s="163">
        <f t="shared" ca="1" si="349"/>
        <v>0</v>
      </c>
      <c r="V1007" s="25">
        <f t="shared" ca="1" si="350"/>
        <v>0</v>
      </c>
      <c r="W1007" s="25">
        <f t="shared" ca="1" si="351"/>
        <v>0</v>
      </c>
      <c r="X1007" s="108">
        <f t="shared" ca="1" si="352"/>
        <v>0</v>
      </c>
      <c r="Y1007" s="108">
        <f t="shared" ca="1" si="353"/>
        <v>0</v>
      </c>
      <c r="Z1007" s="108">
        <f t="shared" ca="1" si="354"/>
        <v>0</v>
      </c>
      <c r="AA1007" s="108">
        <f t="shared" ca="1" si="355"/>
        <v>0</v>
      </c>
      <c r="AB1007" s="108">
        <f t="shared" ca="1" si="356"/>
        <v>0</v>
      </c>
      <c r="AC1007" s="25">
        <f t="shared" ca="1" si="357"/>
        <v>0</v>
      </c>
    </row>
    <row r="1008" spans="1:29" ht="14.1" hidden="1" customHeight="1" thickBot="1" x14ac:dyDescent="0.25">
      <c r="A1008" s="3">
        <f t="shared" si="341"/>
        <v>2023</v>
      </c>
      <c r="B1008" s="3" t="str">
        <f t="shared" si="358"/>
        <v>09 září</v>
      </c>
      <c r="C1008" s="4" t="str">
        <f t="shared" si="342"/>
        <v>září</v>
      </c>
      <c r="D1008" s="10">
        <f t="shared" ca="1" si="343"/>
        <v>0</v>
      </c>
      <c r="E1008" s="10" t="str">
        <f t="shared" si="344"/>
        <v>pátek</v>
      </c>
      <c r="F1008" s="42" t="str">
        <f ca="1">IF(COUNTIF(List1!$U$4:$AF$16,$G1008),"Svátek",TEXT($G1008,"dddd"))</f>
        <v>pátek</v>
      </c>
      <c r="G1008" s="19">
        <v>45191</v>
      </c>
      <c r="H1008" s="49"/>
      <c r="I1008" s="50"/>
      <c r="J1008" s="49"/>
      <c r="K1008" s="50"/>
      <c r="L1008" s="21">
        <f t="shared" si="345"/>
        <v>0</v>
      </c>
      <c r="M1008" s="22">
        <f t="shared" si="339"/>
        <v>0</v>
      </c>
      <c r="N1008" s="98"/>
      <c r="O1008" s="101" t="str">
        <f t="shared" ca="1" si="340"/>
        <v/>
      </c>
      <c r="P1008" s="41" t="str">
        <f t="shared" si="338"/>
        <v xml:space="preserve"> </v>
      </c>
      <c r="Q1008" s="41" t="str">
        <f>IF(MONTH(G1009)-MONTH(G1008)&lt;&gt;0,SUBTOTAL(109,$P$14:$P$3665)," ")</f>
        <v xml:space="preserve"> </v>
      </c>
      <c r="R1008" s="108">
        <f t="shared" ca="1" si="346"/>
        <v>0</v>
      </c>
      <c r="S1008" s="25">
        <f t="shared" ca="1" si="347"/>
        <v>0</v>
      </c>
      <c r="T1008" s="108">
        <f t="shared" ca="1" si="348"/>
        <v>0</v>
      </c>
      <c r="U1008" s="163">
        <f t="shared" ca="1" si="349"/>
        <v>0</v>
      </c>
      <c r="V1008" s="25">
        <f t="shared" ca="1" si="350"/>
        <v>0</v>
      </c>
      <c r="W1008" s="25">
        <f t="shared" ca="1" si="351"/>
        <v>0</v>
      </c>
      <c r="X1008" s="108">
        <f t="shared" ca="1" si="352"/>
        <v>0</v>
      </c>
      <c r="Y1008" s="108">
        <f t="shared" ca="1" si="353"/>
        <v>0</v>
      </c>
      <c r="Z1008" s="108">
        <f t="shared" ca="1" si="354"/>
        <v>0</v>
      </c>
      <c r="AA1008" s="108">
        <f t="shared" ca="1" si="355"/>
        <v>0</v>
      </c>
      <c r="AB1008" s="108">
        <f t="shared" ca="1" si="356"/>
        <v>0</v>
      </c>
      <c r="AC1008" s="25">
        <f t="shared" ca="1" si="357"/>
        <v>0</v>
      </c>
    </row>
    <row r="1009" spans="1:29" ht="14.1" hidden="1" customHeight="1" thickBot="1" x14ac:dyDescent="0.25">
      <c r="A1009" s="3">
        <f t="shared" si="341"/>
        <v>2023</v>
      </c>
      <c r="B1009" s="3" t="str">
        <f t="shared" si="358"/>
        <v>09 září</v>
      </c>
      <c r="C1009" s="4" t="str">
        <f t="shared" si="342"/>
        <v>září</v>
      </c>
      <c r="D1009" s="10">
        <f t="shared" ca="1" si="343"/>
        <v>0</v>
      </c>
      <c r="E1009" s="10" t="str">
        <f t="shared" si="344"/>
        <v>sobota</v>
      </c>
      <c r="F1009" s="42" t="str">
        <f ca="1">IF(COUNTIF(List1!$U$4:$AF$16,$G1009),"Svátek",TEXT($G1009,"dddd"))</f>
        <v>sobota</v>
      </c>
      <c r="G1009" s="19">
        <v>45192</v>
      </c>
      <c r="H1009" s="49"/>
      <c r="I1009" s="50"/>
      <c r="J1009" s="49"/>
      <c r="K1009" s="50"/>
      <c r="L1009" s="21">
        <f t="shared" si="345"/>
        <v>0</v>
      </c>
      <c r="M1009" s="22">
        <f t="shared" si="339"/>
        <v>0</v>
      </c>
      <c r="N1009" s="98"/>
      <c r="O1009" s="101" t="str">
        <f t="shared" ca="1" si="340"/>
        <v/>
      </c>
      <c r="P1009" s="41" t="str">
        <f t="shared" si="338"/>
        <v xml:space="preserve"> </v>
      </c>
      <c r="Q1009" s="41" t="str">
        <f>IF(MONTH(G1010)-MONTH(G1009)&lt;&gt;0,SUBTOTAL(109,$P$14:$P$3665)," ")</f>
        <v xml:space="preserve"> </v>
      </c>
      <c r="R1009" s="108">
        <f t="shared" ca="1" si="346"/>
        <v>0</v>
      </c>
      <c r="S1009" s="25">
        <f t="shared" ca="1" si="347"/>
        <v>0</v>
      </c>
      <c r="T1009" s="108">
        <f t="shared" ca="1" si="348"/>
        <v>0</v>
      </c>
      <c r="U1009" s="163">
        <f t="shared" ca="1" si="349"/>
        <v>0</v>
      </c>
      <c r="V1009" s="25">
        <f t="shared" ca="1" si="350"/>
        <v>0</v>
      </c>
      <c r="W1009" s="25">
        <f t="shared" ca="1" si="351"/>
        <v>0</v>
      </c>
      <c r="X1009" s="108">
        <f t="shared" ca="1" si="352"/>
        <v>0</v>
      </c>
      <c r="Y1009" s="108">
        <f t="shared" ca="1" si="353"/>
        <v>0</v>
      </c>
      <c r="Z1009" s="108">
        <f t="shared" ca="1" si="354"/>
        <v>0</v>
      </c>
      <c r="AA1009" s="108">
        <f t="shared" ca="1" si="355"/>
        <v>0</v>
      </c>
      <c r="AB1009" s="108">
        <f t="shared" ca="1" si="356"/>
        <v>0</v>
      </c>
      <c r="AC1009" s="25">
        <f t="shared" ca="1" si="357"/>
        <v>0</v>
      </c>
    </row>
    <row r="1010" spans="1:29" ht="14.1" hidden="1" customHeight="1" thickBot="1" x14ac:dyDescent="0.25">
      <c r="A1010" s="3">
        <f t="shared" si="341"/>
        <v>2023</v>
      </c>
      <c r="B1010" s="3" t="str">
        <f t="shared" si="358"/>
        <v>09 září</v>
      </c>
      <c r="C1010" s="4" t="str">
        <f t="shared" si="342"/>
        <v>září</v>
      </c>
      <c r="D1010" s="10">
        <f t="shared" ca="1" si="343"/>
        <v>0</v>
      </c>
      <c r="E1010" s="10" t="str">
        <f t="shared" si="344"/>
        <v>neděle</v>
      </c>
      <c r="F1010" s="42" t="str">
        <f ca="1">IF(COUNTIF(List1!$U$4:$AF$16,$G1010),"Svátek",TEXT($G1010,"dddd"))</f>
        <v>neděle</v>
      </c>
      <c r="G1010" s="19">
        <v>45193</v>
      </c>
      <c r="H1010" s="49"/>
      <c r="I1010" s="50"/>
      <c r="J1010" s="49"/>
      <c r="K1010" s="50"/>
      <c r="L1010" s="21">
        <f t="shared" si="345"/>
        <v>0</v>
      </c>
      <c r="M1010" s="22">
        <f t="shared" si="339"/>
        <v>0</v>
      </c>
      <c r="N1010" s="98"/>
      <c r="O1010" s="101" t="str">
        <f t="shared" ca="1" si="340"/>
        <v/>
      </c>
      <c r="P1010" s="41">
        <f t="shared" si="338"/>
        <v>0</v>
      </c>
      <c r="Q1010" s="41" t="str">
        <f>IF(MONTH(G1011)-MONTH(G1010)&lt;&gt;0,SUBTOTAL(109,$P$14:$P$3665)," ")</f>
        <v xml:space="preserve"> </v>
      </c>
      <c r="R1010" s="108">
        <f t="shared" ca="1" si="346"/>
        <v>0</v>
      </c>
      <c r="S1010" s="25">
        <f t="shared" ca="1" si="347"/>
        <v>0</v>
      </c>
      <c r="T1010" s="108">
        <f t="shared" ca="1" si="348"/>
        <v>0</v>
      </c>
      <c r="U1010" s="163">
        <f t="shared" ca="1" si="349"/>
        <v>0</v>
      </c>
      <c r="V1010" s="25">
        <f t="shared" ca="1" si="350"/>
        <v>0</v>
      </c>
      <c r="W1010" s="25">
        <f t="shared" ca="1" si="351"/>
        <v>0</v>
      </c>
      <c r="X1010" s="108">
        <f t="shared" ca="1" si="352"/>
        <v>0</v>
      </c>
      <c r="Y1010" s="108">
        <f t="shared" ca="1" si="353"/>
        <v>0</v>
      </c>
      <c r="Z1010" s="108">
        <f t="shared" ca="1" si="354"/>
        <v>0</v>
      </c>
      <c r="AA1010" s="108">
        <f t="shared" ca="1" si="355"/>
        <v>0</v>
      </c>
      <c r="AB1010" s="108">
        <f t="shared" ca="1" si="356"/>
        <v>0</v>
      </c>
      <c r="AC1010" s="25">
        <f t="shared" ca="1" si="357"/>
        <v>0</v>
      </c>
    </row>
    <row r="1011" spans="1:29" ht="14.1" hidden="1" customHeight="1" thickBot="1" x14ac:dyDescent="0.25">
      <c r="A1011" s="3">
        <f t="shared" si="341"/>
        <v>2023</v>
      </c>
      <c r="B1011" s="3" t="str">
        <f t="shared" si="358"/>
        <v>09 září</v>
      </c>
      <c r="C1011" s="4" t="str">
        <f t="shared" si="342"/>
        <v>září</v>
      </c>
      <c r="D1011" s="10">
        <f t="shared" ca="1" si="343"/>
        <v>0</v>
      </c>
      <c r="E1011" s="10" t="str">
        <f t="shared" si="344"/>
        <v>pondělí</v>
      </c>
      <c r="F1011" s="42" t="str">
        <f ca="1">IF(COUNTIF(List1!$U$4:$AF$16,$G1011),"Svátek",TEXT($G1011,"dddd"))</f>
        <v>pondělí</v>
      </c>
      <c r="G1011" s="19">
        <v>45194</v>
      </c>
      <c r="H1011" s="49"/>
      <c r="I1011" s="50"/>
      <c r="J1011" s="49"/>
      <c r="K1011" s="50"/>
      <c r="L1011" s="21">
        <f t="shared" si="345"/>
        <v>0</v>
      </c>
      <c r="M1011" s="22">
        <f t="shared" si="339"/>
        <v>0</v>
      </c>
      <c r="N1011" s="98"/>
      <c r="O1011" s="101" t="str">
        <f t="shared" ca="1" si="340"/>
        <v/>
      </c>
      <c r="P1011" s="41" t="str">
        <f t="shared" si="338"/>
        <v xml:space="preserve"> </v>
      </c>
      <c r="Q1011" s="41" t="str">
        <f>IF(MONTH(G1012)-MONTH(G1011)&lt;&gt;0,SUBTOTAL(109,$P$14:$P$3665)," ")</f>
        <v xml:space="preserve"> </v>
      </c>
      <c r="R1011" s="108">
        <f t="shared" ca="1" si="346"/>
        <v>0</v>
      </c>
      <c r="S1011" s="25">
        <f t="shared" ca="1" si="347"/>
        <v>0</v>
      </c>
      <c r="T1011" s="108">
        <f t="shared" ca="1" si="348"/>
        <v>0</v>
      </c>
      <c r="U1011" s="163">
        <f t="shared" ca="1" si="349"/>
        <v>0</v>
      </c>
      <c r="V1011" s="25">
        <f t="shared" ca="1" si="350"/>
        <v>0</v>
      </c>
      <c r="W1011" s="25">
        <f t="shared" ca="1" si="351"/>
        <v>0</v>
      </c>
      <c r="X1011" s="108">
        <f t="shared" ca="1" si="352"/>
        <v>0</v>
      </c>
      <c r="Y1011" s="108">
        <f t="shared" ca="1" si="353"/>
        <v>0</v>
      </c>
      <c r="Z1011" s="108">
        <f t="shared" ca="1" si="354"/>
        <v>0</v>
      </c>
      <c r="AA1011" s="108">
        <f t="shared" ca="1" si="355"/>
        <v>0</v>
      </c>
      <c r="AB1011" s="108">
        <f t="shared" ca="1" si="356"/>
        <v>0</v>
      </c>
      <c r="AC1011" s="25">
        <f t="shared" ca="1" si="357"/>
        <v>0</v>
      </c>
    </row>
    <row r="1012" spans="1:29" ht="14.1" hidden="1" customHeight="1" thickBot="1" x14ac:dyDescent="0.25">
      <c r="A1012" s="3">
        <f t="shared" si="341"/>
        <v>2023</v>
      </c>
      <c r="B1012" s="3" t="str">
        <f t="shared" si="358"/>
        <v>09 září</v>
      </c>
      <c r="C1012" s="4" t="str">
        <f t="shared" si="342"/>
        <v>září</v>
      </c>
      <c r="D1012" s="10">
        <f t="shared" ca="1" si="343"/>
        <v>0</v>
      </c>
      <c r="E1012" s="10" t="str">
        <f t="shared" si="344"/>
        <v>úterý</v>
      </c>
      <c r="F1012" s="42" t="str">
        <f ca="1">IF(COUNTIF(List1!$U$4:$AF$16,$G1012),"Svátek",TEXT($G1012,"dddd"))</f>
        <v>úterý</v>
      </c>
      <c r="G1012" s="19">
        <v>45195</v>
      </c>
      <c r="H1012" s="49"/>
      <c r="I1012" s="50"/>
      <c r="J1012" s="49"/>
      <c r="K1012" s="50"/>
      <c r="L1012" s="21">
        <f t="shared" si="345"/>
        <v>0</v>
      </c>
      <c r="M1012" s="22">
        <f t="shared" si="339"/>
        <v>0</v>
      </c>
      <c r="N1012" s="98"/>
      <c r="O1012" s="101" t="str">
        <f t="shared" ca="1" si="340"/>
        <v/>
      </c>
      <c r="P1012" s="41" t="str">
        <f t="shared" si="338"/>
        <v xml:space="preserve"> </v>
      </c>
      <c r="Q1012" s="41" t="str">
        <f>IF(MONTH(G1013)-MONTH(G1012)&lt;&gt;0,SUBTOTAL(109,$P$14:$P$3665)," ")</f>
        <v xml:space="preserve"> </v>
      </c>
      <c r="R1012" s="108">
        <f t="shared" ca="1" si="346"/>
        <v>0</v>
      </c>
      <c r="S1012" s="25">
        <f t="shared" ca="1" si="347"/>
        <v>0</v>
      </c>
      <c r="T1012" s="108">
        <f t="shared" ca="1" si="348"/>
        <v>0</v>
      </c>
      <c r="U1012" s="163">
        <f t="shared" ca="1" si="349"/>
        <v>0</v>
      </c>
      <c r="V1012" s="25">
        <f t="shared" ca="1" si="350"/>
        <v>0</v>
      </c>
      <c r="W1012" s="25">
        <f t="shared" ca="1" si="351"/>
        <v>0</v>
      </c>
      <c r="X1012" s="108">
        <f t="shared" ca="1" si="352"/>
        <v>0</v>
      </c>
      <c r="Y1012" s="108">
        <f t="shared" ca="1" si="353"/>
        <v>0</v>
      </c>
      <c r="Z1012" s="108">
        <f t="shared" ca="1" si="354"/>
        <v>0</v>
      </c>
      <c r="AA1012" s="108">
        <f t="shared" ca="1" si="355"/>
        <v>0</v>
      </c>
      <c r="AB1012" s="108">
        <f t="shared" ca="1" si="356"/>
        <v>0</v>
      </c>
      <c r="AC1012" s="25">
        <f t="shared" ca="1" si="357"/>
        <v>0</v>
      </c>
    </row>
    <row r="1013" spans="1:29" ht="14.1" hidden="1" customHeight="1" thickBot="1" x14ac:dyDescent="0.25">
      <c r="A1013" s="3">
        <f t="shared" si="341"/>
        <v>2023</v>
      </c>
      <c r="B1013" s="3" t="str">
        <f t="shared" si="358"/>
        <v>09 září</v>
      </c>
      <c r="C1013" s="4" t="str">
        <f t="shared" si="342"/>
        <v>září</v>
      </c>
      <c r="D1013" s="10">
        <f t="shared" ca="1" si="343"/>
        <v>0</v>
      </c>
      <c r="E1013" s="10" t="str">
        <f t="shared" si="344"/>
        <v>středa</v>
      </c>
      <c r="F1013" s="42" t="str">
        <f ca="1">IF(COUNTIF(List1!$U$4:$AF$16,$G1013),"Svátek",TEXT($G1013,"dddd"))</f>
        <v>středa</v>
      </c>
      <c r="G1013" s="19">
        <v>45196</v>
      </c>
      <c r="H1013" s="49"/>
      <c r="I1013" s="50"/>
      <c r="J1013" s="49"/>
      <c r="K1013" s="50"/>
      <c r="L1013" s="21">
        <f t="shared" si="345"/>
        <v>0</v>
      </c>
      <c r="M1013" s="22">
        <f t="shared" si="339"/>
        <v>0</v>
      </c>
      <c r="N1013" s="98"/>
      <c r="O1013" s="101" t="str">
        <f t="shared" ca="1" si="340"/>
        <v/>
      </c>
      <c r="P1013" s="41" t="str">
        <f t="shared" si="338"/>
        <v xml:space="preserve"> </v>
      </c>
      <c r="Q1013" s="41" t="str">
        <f>IF(MONTH(G1014)-MONTH(G1013)&lt;&gt;0,SUBTOTAL(109,$P$14:$P$3665)," ")</f>
        <v xml:space="preserve"> </v>
      </c>
      <c r="R1013" s="108">
        <f t="shared" ca="1" si="346"/>
        <v>0</v>
      </c>
      <c r="S1013" s="25">
        <f t="shared" ca="1" si="347"/>
        <v>0</v>
      </c>
      <c r="T1013" s="108">
        <f t="shared" ca="1" si="348"/>
        <v>0</v>
      </c>
      <c r="U1013" s="163">
        <f t="shared" ca="1" si="349"/>
        <v>0</v>
      </c>
      <c r="V1013" s="25">
        <f t="shared" ca="1" si="350"/>
        <v>0</v>
      </c>
      <c r="W1013" s="25">
        <f t="shared" ca="1" si="351"/>
        <v>0</v>
      </c>
      <c r="X1013" s="108">
        <f t="shared" ca="1" si="352"/>
        <v>0</v>
      </c>
      <c r="Y1013" s="108">
        <f t="shared" ca="1" si="353"/>
        <v>0</v>
      </c>
      <c r="Z1013" s="108">
        <f t="shared" ca="1" si="354"/>
        <v>0</v>
      </c>
      <c r="AA1013" s="108">
        <f t="shared" ca="1" si="355"/>
        <v>0</v>
      </c>
      <c r="AB1013" s="108">
        <f t="shared" ca="1" si="356"/>
        <v>0</v>
      </c>
      <c r="AC1013" s="25">
        <f t="shared" ca="1" si="357"/>
        <v>0</v>
      </c>
    </row>
    <row r="1014" spans="1:29" ht="14.1" hidden="1" customHeight="1" thickBot="1" x14ac:dyDescent="0.25">
      <c r="A1014" s="3">
        <f t="shared" si="341"/>
        <v>2023</v>
      </c>
      <c r="B1014" s="3" t="str">
        <f t="shared" si="358"/>
        <v>09 září</v>
      </c>
      <c r="C1014" s="4" t="str">
        <f t="shared" si="342"/>
        <v>září</v>
      </c>
      <c r="D1014" s="10">
        <f t="shared" ca="1" si="343"/>
        <v>1</v>
      </c>
      <c r="E1014" s="10" t="str">
        <f t="shared" si="344"/>
        <v>čtvrtek</v>
      </c>
      <c r="F1014" s="42" t="str">
        <f ca="1">IF(COUNTIF(List1!$U$4:$AF$16,$G1014),"Svátek",TEXT($G1014,"dddd"))</f>
        <v>Svátek</v>
      </c>
      <c r="G1014" s="19">
        <v>45197</v>
      </c>
      <c r="H1014" s="49"/>
      <c r="I1014" s="50"/>
      <c r="J1014" s="49"/>
      <c r="K1014" s="50"/>
      <c r="L1014" s="21">
        <f t="shared" si="345"/>
        <v>0</v>
      </c>
      <c r="M1014" s="22">
        <f t="shared" si="339"/>
        <v>0</v>
      </c>
      <c r="N1014" s="98"/>
      <c r="O1014" s="101" t="str">
        <f t="shared" ca="1" si="340"/>
        <v>Svátek</v>
      </c>
      <c r="P1014" s="41" t="str">
        <f t="shared" si="338"/>
        <v xml:space="preserve"> </v>
      </c>
      <c r="Q1014" s="41" t="str">
        <f>IF(MONTH(G1015)-MONTH(G1014)&lt;&gt;0,SUBTOTAL(109,$P$14:$P$3665)," ")</f>
        <v xml:space="preserve"> </v>
      </c>
      <c r="R1014" s="108">
        <f t="shared" ca="1" si="346"/>
        <v>0</v>
      </c>
      <c r="S1014" s="25">
        <f t="shared" ca="1" si="347"/>
        <v>1</v>
      </c>
      <c r="T1014" s="108">
        <f t="shared" ca="1" si="348"/>
        <v>0</v>
      </c>
      <c r="U1014" s="163">
        <f t="shared" ca="1" si="349"/>
        <v>0</v>
      </c>
      <c r="V1014" s="25">
        <f t="shared" ca="1" si="350"/>
        <v>0</v>
      </c>
      <c r="W1014" s="25">
        <f t="shared" ca="1" si="351"/>
        <v>0</v>
      </c>
      <c r="X1014" s="108">
        <f t="shared" ca="1" si="352"/>
        <v>0</v>
      </c>
      <c r="Y1014" s="108">
        <f t="shared" ca="1" si="353"/>
        <v>0</v>
      </c>
      <c r="Z1014" s="108">
        <f t="shared" ca="1" si="354"/>
        <v>0</v>
      </c>
      <c r="AA1014" s="108">
        <f t="shared" ca="1" si="355"/>
        <v>0</v>
      </c>
      <c r="AB1014" s="108">
        <f t="shared" ca="1" si="356"/>
        <v>0</v>
      </c>
      <c r="AC1014" s="25">
        <f t="shared" ca="1" si="357"/>
        <v>1</v>
      </c>
    </row>
    <row r="1015" spans="1:29" ht="14.1" hidden="1" customHeight="1" thickBot="1" x14ac:dyDescent="0.25">
      <c r="A1015" s="3">
        <f t="shared" si="341"/>
        <v>2023</v>
      </c>
      <c r="B1015" s="3" t="str">
        <f t="shared" si="358"/>
        <v>09 září</v>
      </c>
      <c r="C1015" s="4" t="str">
        <f t="shared" si="342"/>
        <v>září</v>
      </c>
      <c r="D1015" s="10">
        <f t="shared" ca="1" si="343"/>
        <v>0</v>
      </c>
      <c r="E1015" s="10" t="str">
        <f t="shared" si="344"/>
        <v>pátek</v>
      </c>
      <c r="F1015" s="42" t="str">
        <f ca="1">IF(COUNTIF(List1!$U$4:$AF$16,$G1015),"Svátek",TEXT($G1015,"dddd"))</f>
        <v>pátek</v>
      </c>
      <c r="G1015" s="19">
        <v>45198</v>
      </c>
      <c r="H1015" s="49"/>
      <c r="I1015" s="50"/>
      <c r="J1015" s="49"/>
      <c r="K1015" s="50"/>
      <c r="L1015" s="21">
        <f t="shared" si="345"/>
        <v>0</v>
      </c>
      <c r="M1015" s="22">
        <f t="shared" si="339"/>
        <v>0</v>
      </c>
      <c r="N1015" s="98"/>
      <c r="O1015" s="101" t="str">
        <f t="shared" ca="1" si="340"/>
        <v/>
      </c>
      <c r="P1015" s="41" t="str">
        <f t="shared" si="338"/>
        <v xml:space="preserve"> </v>
      </c>
      <c r="Q1015" s="41" t="str">
        <f>IF(MONTH(G1016)-MONTH(G1015)&lt;&gt;0,SUBTOTAL(109,$P$14:$P$3665)," ")</f>
        <v xml:space="preserve"> </v>
      </c>
      <c r="R1015" s="108">
        <f t="shared" ca="1" si="346"/>
        <v>0</v>
      </c>
      <c r="S1015" s="25">
        <f t="shared" ca="1" si="347"/>
        <v>0</v>
      </c>
      <c r="T1015" s="108">
        <f t="shared" ca="1" si="348"/>
        <v>0</v>
      </c>
      <c r="U1015" s="163">
        <f t="shared" ca="1" si="349"/>
        <v>0</v>
      </c>
      <c r="V1015" s="25">
        <f t="shared" ca="1" si="350"/>
        <v>0</v>
      </c>
      <c r="W1015" s="25">
        <f t="shared" ca="1" si="351"/>
        <v>0</v>
      </c>
      <c r="X1015" s="108">
        <f t="shared" ca="1" si="352"/>
        <v>0</v>
      </c>
      <c r="Y1015" s="108">
        <f t="shared" ca="1" si="353"/>
        <v>0</v>
      </c>
      <c r="Z1015" s="108">
        <f t="shared" ca="1" si="354"/>
        <v>0</v>
      </c>
      <c r="AA1015" s="108">
        <f t="shared" ca="1" si="355"/>
        <v>0</v>
      </c>
      <c r="AB1015" s="108">
        <f t="shared" ca="1" si="356"/>
        <v>0</v>
      </c>
      <c r="AC1015" s="25">
        <f t="shared" ca="1" si="357"/>
        <v>0</v>
      </c>
    </row>
    <row r="1016" spans="1:29" ht="14.1" hidden="1" customHeight="1" thickBot="1" x14ac:dyDescent="0.25">
      <c r="A1016" s="3">
        <f t="shared" si="341"/>
        <v>2023</v>
      </c>
      <c r="B1016" s="3" t="str">
        <f t="shared" si="358"/>
        <v>09 září</v>
      </c>
      <c r="C1016" s="4" t="str">
        <f t="shared" si="342"/>
        <v>září</v>
      </c>
      <c r="D1016" s="10">
        <f t="shared" ca="1" si="343"/>
        <v>0</v>
      </c>
      <c r="E1016" s="10" t="str">
        <f t="shared" si="344"/>
        <v>sobota</v>
      </c>
      <c r="F1016" s="42" t="str">
        <f ca="1">IF(COUNTIF(List1!$U$4:$AF$16,$G1016),"Svátek",TEXT($G1016,"dddd"))</f>
        <v>sobota</v>
      </c>
      <c r="G1016" s="19">
        <v>45199</v>
      </c>
      <c r="H1016" s="49"/>
      <c r="I1016" s="50"/>
      <c r="J1016" s="49"/>
      <c r="K1016" s="50"/>
      <c r="L1016" s="21">
        <f t="shared" si="345"/>
        <v>0</v>
      </c>
      <c r="M1016" s="22">
        <f t="shared" si="339"/>
        <v>0</v>
      </c>
      <c r="N1016" s="98"/>
      <c r="O1016" s="101" t="str">
        <f t="shared" ca="1" si="340"/>
        <v/>
      </c>
      <c r="P1016" s="41">
        <f t="shared" si="338"/>
        <v>0</v>
      </c>
      <c r="Q1016" s="41">
        <f>IF(MONTH(G1017)-MONTH(G1016)&lt;&gt;0,SUBTOTAL(109,$P$14:$P$3665)," ")</f>
        <v>0</v>
      </c>
      <c r="R1016" s="108">
        <f t="shared" ca="1" si="346"/>
        <v>0</v>
      </c>
      <c r="S1016" s="25">
        <f t="shared" ca="1" si="347"/>
        <v>0</v>
      </c>
      <c r="T1016" s="108">
        <f t="shared" ca="1" si="348"/>
        <v>0</v>
      </c>
      <c r="U1016" s="163">
        <f t="shared" ca="1" si="349"/>
        <v>0</v>
      </c>
      <c r="V1016" s="25">
        <f t="shared" ca="1" si="350"/>
        <v>0</v>
      </c>
      <c r="W1016" s="25">
        <f t="shared" ca="1" si="351"/>
        <v>0</v>
      </c>
      <c r="X1016" s="108">
        <f t="shared" ca="1" si="352"/>
        <v>0</v>
      </c>
      <c r="Y1016" s="108">
        <f t="shared" ca="1" si="353"/>
        <v>0</v>
      </c>
      <c r="Z1016" s="108">
        <f t="shared" ca="1" si="354"/>
        <v>0</v>
      </c>
      <c r="AA1016" s="108">
        <f t="shared" ca="1" si="355"/>
        <v>0</v>
      </c>
      <c r="AB1016" s="108">
        <f t="shared" ca="1" si="356"/>
        <v>0</v>
      </c>
      <c r="AC1016" s="25">
        <f t="shared" ca="1" si="357"/>
        <v>0</v>
      </c>
    </row>
    <row r="1017" spans="1:29" ht="14.1" hidden="1" customHeight="1" thickBot="1" x14ac:dyDescent="0.25">
      <c r="A1017" s="3">
        <f t="shared" si="341"/>
        <v>2023</v>
      </c>
      <c r="B1017" s="3" t="str">
        <f t="shared" si="358"/>
        <v>10 říjen</v>
      </c>
      <c r="C1017" s="4" t="str">
        <f t="shared" si="342"/>
        <v>říjen</v>
      </c>
      <c r="D1017" s="10">
        <f t="shared" ca="1" si="343"/>
        <v>0</v>
      </c>
      <c r="E1017" s="10" t="str">
        <f t="shared" si="344"/>
        <v>neděle</v>
      </c>
      <c r="F1017" s="42" t="str">
        <f ca="1">IF(COUNTIF(List1!$U$4:$AF$16,$G1017),"Svátek",TEXT($G1017,"dddd"))</f>
        <v>neděle</v>
      </c>
      <c r="G1017" s="19">
        <v>45200</v>
      </c>
      <c r="H1017" s="49"/>
      <c r="I1017" s="50"/>
      <c r="J1017" s="49"/>
      <c r="K1017" s="50"/>
      <c r="L1017" s="21">
        <f t="shared" si="345"/>
        <v>0</v>
      </c>
      <c r="M1017" s="22">
        <f t="shared" si="339"/>
        <v>0</v>
      </c>
      <c r="N1017" s="98"/>
      <c r="O1017" s="101" t="str">
        <f t="shared" ca="1" si="340"/>
        <v/>
      </c>
      <c r="P1017" s="41">
        <f t="shared" si="338"/>
        <v>0</v>
      </c>
      <c r="Q1017" s="41" t="str">
        <f>IF(MONTH(G1018)-MONTH(G1017)&lt;&gt;0,SUBTOTAL(109,$P$14:$P$3665)," ")</f>
        <v xml:space="preserve"> </v>
      </c>
      <c r="R1017" s="108">
        <f t="shared" ca="1" si="346"/>
        <v>0</v>
      </c>
      <c r="S1017" s="25">
        <f t="shared" ca="1" si="347"/>
        <v>0</v>
      </c>
      <c r="T1017" s="108">
        <f t="shared" ca="1" si="348"/>
        <v>0</v>
      </c>
      <c r="U1017" s="163">
        <f t="shared" ca="1" si="349"/>
        <v>0</v>
      </c>
      <c r="V1017" s="25">
        <f t="shared" ca="1" si="350"/>
        <v>0</v>
      </c>
      <c r="W1017" s="25">
        <f t="shared" ca="1" si="351"/>
        <v>0</v>
      </c>
      <c r="X1017" s="108">
        <f t="shared" ca="1" si="352"/>
        <v>0</v>
      </c>
      <c r="Y1017" s="108">
        <f t="shared" ca="1" si="353"/>
        <v>0</v>
      </c>
      <c r="Z1017" s="108">
        <f t="shared" ca="1" si="354"/>
        <v>0</v>
      </c>
      <c r="AA1017" s="108">
        <f t="shared" ca="1" si="355"/>
        <v>0</v>
      </c>
      <c r="AB1017" s="108">
        <f t="shared" ca="1" si="356"/>
        <v>0</v>
      </c>
      <c r="AC1017" s="25">
        <f t="shared" ca="1" si="357"/>
        <v>0</v>
      </c>
    </row>
    <row r="1018" spans="1:29" ht="14.1" hidden="1" customHeight="1" thickBot="1" x14ac:dyDescent="0.25">
      <c r="A1018" s="3">
        <f t="shared" si="341"/>
        <v>2023</v>
      </c>
      <c r="B1018" s="3" t="str">
        <f t="shared" si="358"/>
        <v>10 říjen</v>
      </c>
      <c r="C1018" s="4" t="str">
        <f t="shared" si="342"/>
        <v>říjen</v>
      </c>
      <c r="D1018" s="10">
        <f t="shared" ca="1" si="343"/>
        <v>0</v>
      </c>
      <c r="E1018" s="10" t="str">
        <f t="shared" si="344"/>
        <v>pondělí</v>
      </c>
      <c r="F1018" s="42" t="str">
        <f ca="1">IF(COUNTIF(List1!$U$4:$AF$16,$G1018),"Svátek",TEXT($G1018,"dddd"))</f>
        <v>pondělí</v>
      </c>
      <c r="G1018" s="19">
        <v>45201</v>
      </c>
      <c r="H1018" s="49"/>
      <c r="I1018" s="50"/>
      <c r="J1018" s="49"/>
      <c r="K1018" s="50"/>
      <c r="L1018" s="21">
        <f t="shared" si="345"/>
        <v>0</v>
      </c>
      <c r="M1018" s="22">
        <f t="shared" si="339"/>
        <v>0</v>
      </c>
      <c r="N1018" s="98"/>
      <c r="O1018" s="101" t="str">
        <f t="shared" ca="1" si="340"/>
        <v/>
      </c>
      <c r="P1018" s="41" t="str">
        <f t="shared" si="338"/>
        <v xml:space="preserve"> </v>
      </c>
      <c r="Q1018" s="41" t="str">
        <f>IF(MONTH(G1019)-MONTH(G1018)&lt;&gt;0,SUBTOTAL(109,$P$14:$P$3665)," ")</f>
        <v xml:space="preserve"> </v>
      </c>
      <c r="R1018" s="108">
        <f t="shared" ca="1" si="346"/>
        <v>0</v>
      </c>
      <c r="S1018" s="25">
        <f t="shared" ca="1" si="347"/>
        <v>0</v>
      </c>
      <c r="T1018" s="108">
        <f t="shared" ca="1" si="348"/>
        <v>0</v>
      </c>
      <c r="U1018" s="163">
        <f t="shared" ca="1" si="349"/>
        <v>0</v>
      </c>
      <c r="V1018" s="25">
        <f t="shared" ca="1" si="350"/>
        <v>0</v>
      </c>
      <c r="W1018" s="25">
        <f t="shared" ca="1" si="351"/>
        <v>0</v>
      </c>
      <c r="X1018" s="108">
        <f t="shared" ca="1" si="352"/>
        <v>0</v>
      </c>
      <c r="Y1018" s="108">
        <f t="shared" ca="1" si="353"/>
        <v>0</v>
      </c>
      <c r="Z1018" s="108">
        <f t="shared" ca="1" si="354"/>
        <v>0</v>
      </c>
      <c r="AA1018" s="108">
        <f t="shared" ca="1" si="355"/>
        <v>0</v>
      </c>
      <c r="AB1018" s="108">
        <f t="shared" ca="1" si="356"/>
        <v>0</v>
      </c>
      <c r="AC1018" s="25">
        <f t="shared" ca="1" si="357"/>
        <v>0</v>
      </c>
    </row>
    <row r="1019" spans="1:29" ht="14.1" hidden="1" customHeight="1" thickBot="1" x14ac:dyDescent="0.25">
      <c r="A1019" s="3">
        <f t="shared" si="341"/>
        <v>2023</v>
      </c>
      <c r="B1019" s="3" t="str">
        <f t="shared" si="358"/>
        <v>10 říjen</v>
      </c>
      <c r="C1019" s="4" t="str">
        <f t="shared" si="342"/>
        <v>říjen</v>
      </c>
      <c r="D1019" s="10">
        <f t="shared" ca="1" si="343"/>
        <v>0</v>
      </c>
      <c r="E1019" s="10" t="str">
        <f t="shared" si="344"/>
        <v>úterý</v>
      </c>
      <c r="F1019" s="42" t="str">
        <f ca="1">IF(COUNTIF(List1!$U$4:$AF$16,$G1019),"Svátek",TEXT($G1019,"dddd"))</f>
        <v>úterý</v>
      </c>
      <c r="G1019" s="19">
        <v>45202</v>
      </c>
      <c r="H1019" s="49"/>
      <c r="I1019" s="50"/>
      <c r="J1019" s="49"/>
      <c r="K1019" s="50"/>
      <c r="L1019" s="21">
        <f t="shared" si="345"/>
        <v>0</v>
      </c>
      <c r="M1019" s="22">
        <f t="shared" si="339"/>
        <v>0</v>
      </c>
      <c r="N1019" s="98"/>
      <c r="O1019" s="101" t="str">
        <f t="shared" ca="1" si="340"/>
        <v/>
      </c>
      <c r="P1019" s="41" t="str">
        <f t="shared" si="338"/>
        <v xml:space="preserve"> </v>
      </c>
      <c r="Q1019" s="41" t="str">
        <f>IF(MONTH(G1020)-MONTH(G1019)&lt;&gt;0,SUBTOTAL(109,$P$14:$P$3665)," ")</f>
        <v xml:space="preserve"> </v>
      </c>
      <c r="R1019" s="108">
        <f t="shared" ca="1" si="346"/>
        <v>0</v>
      </c>
      <c r="S1019" s="25">
        <f t="shared" ca="1" si="347"/>
        <v>0</v>
      </c>
      <c r="T1019" s="108">
        <f t="shared" ca="1" si="348"/>
        <v>0</v>
      </c>
      <c r="U1019" s="163">
        <f t="shared" ca="1" si="349"/>
        <v>0</v>
      </c>
      <c r="V1019" s="25">
        <f t="shared" ca="1" si="350"/>
        <v>0</v>
      </c>
      <c r="W1019" s="25">
        <f t="shared" ca="1" si="351"/>
        <v>0</v>
      </c>
      <c r="X1019" s="108">
        <f t="shared" ca="1" si="352"/>
        <v>0</v>
      </c>
      <c r="Y1019" s="108">
        <f t="shared" ca="1" si="353"/>
        <v>0</v>
      </c>
      <c r="Z1019" s="108">
        <f t="shared" ca="1" si="354"/>
        <v>0</v>
      </c>
      <c r="AA1019" s="108">
        <f t="shared" ca="1" si="355"/>
        <v>0</v>
      </c>
      <c r="AB1019" s="108">
        <f t="shared" ca="1" si="356"/>
        <v>0</v>
      </c>
      <c r="AC1019" s="25">
        <f t="shared" ca="1" si="357"/>
        <v>0</v>
      </c>
    </row>
    <row r="1020" spans="1:29" ht="14.1" hidden="1" customHeight="1" thickBot="1" x14ac:dyDescent="0.25">
      <c r="A1020" s="3">
        <f t="shared" si="341"/>
        <v>2023</v>
      </c>
      <c r="B1020" s="3" t="str">
        <f t="shared" si="358"/>
        <v>10 říjen</v>
      </c>
      <c r="C1020" s="4" t="str">
        <f t="shared" si="342"/>
        <v>říjen</v>
      </c>
      <c r="D1020" s="10">
        <f t="shared" ca="1" si="343"/>
        <v>0</v>
      </c>
      <c r="E1020" s="10" t="str">
        <f t="shared" si="344"/>
        <v>středa</v>
      </c>
      <c r="F1020" s="42" t="str">
        <f ca="1">IF(COUNTIF(List1!$U$4:$AF$16,$G1020),"Svátek",TEXT($G1020,"dddd"))</f>
        <v>středa</v>
      </c>
      <c r="G1020" s="19">
        <v>45203</v>
      </c>
      <c r="H1020" s="49"/>
      <c r="I1020" s="50"/>
      <c r="J1020" s="49"/>
      <c r="K1020" s="50"/>
      <c r="L1020" s="21">
        <f t="shared" si="345"/>
        <v>0</v>
      </c>
      <c r="M1020" s="22">
        <f t="shared" si="339"/>
        <v>0</v>
      </c>
      <c r="N1020" s="98"/>
      <c r="O1020" s="101" t="str">
        <f t="shared" ca="1" si="340"/>
        <v/>
      </c>
      <c r="P1020" s="41" t="str">
        <f t="shared" si="338"/>
        <v xml:space="preserve"> </v>
      </c>
      <c r="Q1020" s="41" t="str">
        <f>IF(MONTH(G1021)-MONTH(G1020)&lt;&gt;0,SUBTOTAL(109,$P$14:$P$3665)," ")</f>
        <v xml:space="preserve"> </v>
      </c>
      <c r="R1020" s="108">
        <f t="shared" ca="1" si="346"/>
        <v>0</v>
      </c>
      <c r="S1020" s="25">
        <f t="shared" ca="1" si="347"/>
        <v>0</v>
      </c>
      <c r="T1020" s="108">
        <f t="shared" ca="1" si="348"/>
        <v>0</v>
      </c>
      <c r="U1020" s="163">
        <f t="shared" ca="1" si="349"/>
        <v>0</v>
      </c>
      <c r="V1020" s="25">
        <f t="shared" ca="1" si="350"/>
        <v>0</v>
      </c>
      <c r="W1020" s="25">
        <f t="shared" ca="1" si="351"/>
        <v>0</v>
      </c>
      <c r="X1020" s="108">
        <f t="shared" ca="1" si="352"/>
        <v>0</v>
      </c>
      <c r="Y1020" s="108">
        <f t="shared" ca="1" si="353"/>
        <v>0</v>
      </c>
      <c r="Z1020" s="108">
        <f t="shared" ca="1" si="354"/>
        <v>0</v>
      </c>
      <c r="AA1020" s="108">
        <f t="shared" ca="1" si="355"/>
        <v>0</v>
      </c>
      <c r="AB1020" s="108">
        <f t="shared" ca="1" si="356"/>
        <v>0</v>
      </c>
      <c r="AC1020" s="25">
        <f t="shared" ca="1" si="357"/>
        <v>0</v>
      </c>
    </row>
    <row r="1021" spans="1:29" ht="14.1" hidden="1" customHeight="1" thickBot="1" x14ac:dyDescent="0.25">
      <c r="A1021" s="3">
        <f t="shared" si="341"/>
        <v>2023</v>
      </c>
      <c r="B1021" s="3" t="str">
        <f t="shared" si="358"/>
        <v>10 říjen</v>
      </c>
      <c r="C1021" s="4" t="str">
        <f t="shared" si="342"/>
        <v>říjen</v>
      </c>
      <c r="D1021" s="10">
        <f t="shared" ca="1" si="343"/>
        <v>0</v>
      </c>
      <c r="E1021" s="10" t="str">
        <f t="shared" si="344"/>
        <v>čtvrtek</v>
      </c>
      <c r="F1021" s="42" t="str">
        <f ca="1">IF(COUNTIF(List1!$U$4:$AF$16,$G1021),"Svátek",TEXT($G1021,"dddd"))</f>
        <v>čtvrtek</v>
      </c>
      <c r="G1021" s="19">
        <v>45204</v>
      </c>
      <c r="H1021" s="49"/>
      <c r="I1021" s="50"/>
      <c r="J1021" s="49"/>
      <c r="K1021" s="50"/>
      <c r="L1021" s="21">
        <f t="shared" si="345"/>
        <v>0</v>
      </c>
      <c r="M1021" s="22">
        <f t="shared" si="339"/>
        <v>0</v>
      </c>
      <c r="N1021" s="98"/>
      <c r="O1021" s="101" t="str">
        <f t="shared" ca="1" si="340"/>
        <v/>
      </c>
      <c r="P1021" s="41" t="str">
        <f t="shared" si="338"/>
        <v xml:space="preserve"> </v>
      </c>
      <c r="Q1021" s="41" t="str">
        <f>IF(MONTH(G1022)-MONTH(G1021)&lt;&gt;0,SUBTOTAL(109,$P$14:$P$3665)," ")</f>
        <v xml:space="preserve"> </v>
      </c>
      <c r="R1021" s="108">
        <f t="shared" ca="1" si="346"/>
        <v>0</v>
      </c>
      <c r="S1021" s="25">
        <f t="shared" ca="1" si="347"/>
        <v>0</v>
      </c>
      <c r="T1021" s="108">
        <f t="shared" ca="1" si="348"/>
        <v>0</v>
      </c>
      <c r="U1021" s="163">
        <f t="shared" ca="1" si="349"/>
        <v>0</v>
      </c>
      <c r="V1021" s="25">
        <f t="shared" ca="1" si="350"/>
        <v>0</v>
      </c>
      <c r="W1021" s="25">
        <f t="shared" ca="1" si="351"/>
        <v>0</v>
      </c>
      <c r="X1021" s="108">
        <f t="shared" ca="1" si="352"/>
        <v>0</v>
      </c>
      <c r="Y1021" s="108">
        <f t="shared" ca="1" si="353"/>
        <v>0</v>
      </c>
      <c r="Z1021" s="108">
        <f t="shared" ca="1" si="354"/>
        <v>0</v>
      </c>
      <c r="AA1021" s="108">
        <f t="shared" ca="1" si="355"/>
        <v>0</v>
      </c>
      <c r="AB1021" s="108">
        <f t="shared" ca="1" si="356"/>
        <v>0</v>
      </c>
      <c r="AC1021" s="25">
        <f t="shared" ca="1" si="357"/>
        <v>0</v>
      </c>
    </row>
    <row r="1022" spans="1:29" ht="14.1" hidden="1" customHeight="1" thickBot="1" x14ac:dyDescent="0.25">
      <c r="A1022" s="3">
        <f t="shared" si="341"/>
        <v>2023</v>
      </c>
      <c r="B1022" s="3" t="str">
        <f t="shared" si="358"/>
        <v>10 říjen</v>
      </c>
      <c r="C1022" s="4" t="str">
        <f t="shared" si="342"/>
        <v>říjen</v>
      </c>
      <c r="D1022" s="10">
        <f t="shared" ca="1" si="343"/>
        <v>0</v>
      </c>
      <c r="E1022" s="10" t="str">
        <f t="shared" si="344"/>
        <v>pátek</v>
      </c>
      <c r="F1022" s="42" t="str">
        <f ca="1">IF(COUNTIF(List1!$U$4:$AF$16,$G1022),"Svátek",TEXT($G1022,"dddd"))</f>
        <v>pátek</v>
      </c>
      <c r="G1022" s="19">
        <v>45205</v>
      </c>
      <c r="H1022" s="49"/>
      <c r="I1022" s="50"/>
      <c r="J1022" s="49"/>
      <c r="K1022" s="50"/>
      <c r="L1022" s="21">
        <f t="shared" si="345"/>
        <v>0</v>
      </c>
      <c r="M1022" s="22">
        <f t="shared" si="339"/>
        <v>0</v>
      </c>
      <c r="N1022" s="98"/>
      <c r="O1022" s="101" t="str">
        <f t="shared" ca="1" si="340"/>
        <v/>
      </c>
      <c r="P1022" s="41" t="str">
        <f t="shared" si="338"/>
        <v xml:space="preserve"> </v>
      </c>
      <c r="Q1022" s="41" t="str">
        <f>IF(MONTH(G1023)-MONTH(G1022)&lt;&gt;0,SUBTOTAL(109,$P$14:$P$3665)," ")</f>
        <v xml:space="preserve"> </v>
      </c>
      <c r="R1022" s="108">
        <f t="shared" ca="1" si="346"/>
        <v>0</v>
      </c>
      <c r="S1022" s="25">
        <f t="shared" ca="1" si="347"/>
        <v>0</v>
      </c>
      <c r="T1022" s="108">
        <f t="shared" ca="1" si="348"/>
        <v>0</v>
      </c>
      <c r="U1022" s="163">
        <f t="shared" ca="1" si="349"/>
        <v>0</v>
      </c>
      <c r="V1022" s="25">
        <f t="shared" ca="1" si="350"/>
        <v>0</v>
      </c>
      <c r="W1022" s="25">
        <f t="shared" ca="1" si="351"/>
        <v>0</v>
      </c>
      <c r="X1022" s="108">
        <f t="shared" ca="1" si="352"/>
        <v>0</v>
      </c>
      <c r="Y1022" s="108">
        <f t="shared" ca="1" si="353"/>
        <v>0</v>
      </c>
      <c r="Z1022" s="108">
        <f t="shared" ca="1" si="354"/>
        <v>0</v>
      </c>
      <c r="AA1022" s="108">
        <f t="shared" ca="1" si="355"/>
        <v>0</v>
      </c>
      <c r="AB1022" s="108">
        <f t="shared" ca="1" si="356"/>
        <v>0</v>
      </c>
      <c r="AC1022" s="25">
        <f t="shared" ca="1" si="357"/>
        <v>0</v>
      </c>
    </row>
    <row r="1023" spans="1:29" ht="14.1" hidden="1" customHeight="1" thickBot="1" x14ac:dyDescent="0.25">
      <c r="A1023" s="3">
        <f t="shared" si="341"/>
        <v>2023</v>
      </c>
      <c r="B1023" s="3" t="str">
        <f t="shared" si="358"/>
        <v>10 říjen</v>
      </c>
      <c r="C1023" s="4" t="str">
        <f t="shared" si="342"/>
        <v>říjen</v>
      </c>
      <c r="D1023" s="10">
        <f t="shared" ca="1" si="343"/>
        <v>0</v>
      </c>
      <c r="E1023" s="10" t="str">
        <f t="shared" si="344"/>
        <v>sobota</v>
      </c>
      <c r="F1023" s="42" t="str">
        <f ca="1">IF(COUNTIF(List1!$U$4:$AF$16,$G1023),"Svátek",TEXT($G1023,"dddd"))</f>
        <v>sobota</v>
      </c>
      <c r="G1023" s="19">
        <v>45206</v>
      </c>
      <c r="H1023" s="49"/>
      <c r="I1023" s="50"/>
      <c r="J1023" s="49"/>
      <c r="K1023" s="50"/>
      <c r="L1023" s="21">
        <f t="shared" si="345"/>
        <v>0</v>
      </c>
      <c r="M1023" s="22">
        <f t="shared" si="339"/>
        <v>0</v>
      </c>
      <c r="N1023" s="98"/>
      <c r="O1023" s="101" t="str">
        <f t="shared" ca="1" si="340"/>
        <v/>
      </c>
      <c r="P1023" s="41" t="str">
        <f t="shared" si="338"/>
        <v xml:space="preserve"> </v>
      </c>
      <c r="Q1023" s="41" t="str">
        <f>IF(MONTH(G1024)-MONTH(G1023)&lt;&gt;0,SUBTOTAL(109,$P$14:$P$3665)," ")</f>
        <v xml:space="preserve"> </v>
      </c>
      <c r="R1023" s="108">
        <f t="shared" ca="1" si="346"/>
        <v>0</v>
      </c>
      <c r="S1023" s="25">
        <f t="shared" ca="1" si="347"/>
        <v>0</v>
      </c>
      <c r="T1023" s="108">
        <f t="shared" ca="1" si="348"/>
        <v>0</v>
      </c>
      <c r="U1023" s="163">
        <f t="shared" ca="1" si="349"/>
        <v>0</v>
      </c>
      <c r="V1023" s="25">
        <f t="shared" ca="1" si="350"/>
        <v>0</v>
      </c>
      <c r="W1023" s="25">
        <f t="shared" ca="1" si="351"/>
        <v>0</v>
      </c>
      <c r="X1023" s="108">
        <f t="shared" ca="1" si="352"/>
        <v>0</v>
      </c>
      <c r="Y1023" s="108">
        <f t="shared" ca="1" si="353"/>
        <v>0</v>
      </c>
      <c r="Z1023" s="108">
        <f t="shared" ca="1" si="354"/>
        <v>0</v>
      </c>
      <c r="AA1023" s="108">
        <f t="shared" ca="1" si="355"/>
        <v>0</v>
      </c>
      <c r="AB1023" s="108">
        <f t="shared" ca="1" si="356"/>
        <v>0</v>
      </c>
      <c r="AC1023" s="25">
        <f t="shared" ca="1" si="357"/>
        <v>0</v>
      </c>
    </row>
    <row r="1024" spans="1:29" ht="14.1" hidden="1" customHeight="1" thickBot="1" x14ac:dyDescent="0.25">
      <c r="A1024" s="3">
        <f t="shared" si="341"/>
        <v>2023</v>
      </c>
      <c r="B1024" s="3" t="str">
        <f t="shared" si="358"/>
        <v>10 říjen</v>
      </c>
      <c r="C1024" s="4" t="str">
        <f t="shared" si="342"/>
        <v>říjen</v>
      </c>
      <c r="D1024" s="10">
        <f t="shared" ca="1" si="343"/>
        <v>0</v>
      </c>
      <c r="E1024" s="10" t="str">
        <f t="shared" si="344"/>
        <v>neděle</v>
      </c>
      <c r="F1024" s="42" t="str">
        <f ca="1">IF(COUNTIF(List1!$U$4:$AF$16,$G1024),"Svátek",TEXT($G1024,"dddd"))</f>
        <v>neděle</v>
      </c>
      <c r="G1024" s="19">
        <v>45207</v>
      </c>
      <c r="H1024" s="49"/>
      <c r="I1024" s="50"/>
      <c r="J1024" s="49"/>
      <c r="K1024" s="50"/>
      <c r="L1024" s="21">
        <f t="shared" si="345"/>
        <v>0</v>
      </c>
      <c r="M1024" s="22">
        <f t="shared" si="339"/>
        <v>0</v>
      </c>
      <c r="N1024" s="98"/>
      <c r="O1024" s="101" t="str">
        <f t="shared" ca="1" si="340"/>
        <v/>
      </c>
      <c r="P1024" s="41">
        <f t="shared" si="338"/>
        <v>0</v>
      </c>
      <c r="Q1024" s="41" t="str">
        <f>IF(MONTH(G1025)-MONTH(G1024)&lt;&gt;0,SUBTOTAL(109,$P$14:$P$3665)," ")</f>
        <v xml:space="preserve"> </v>
      </c>
      <c r="R1024" s="108">
        <f t="shared" ca="1" si="346"/>
        <v>0</v>
      </c>
      <c r="S1024" s="25">
        <f t="shared" ca="1" si="347"/>
        <v>0</v>
      </c>
      <c r="T1024" s="108">
        <f t="shared" ca="1" si="348"/>
        <v>0</v>
      </c>
      <c r="U1024" s="163">
        <f t="shared" ca="1" si="349"/>
        <v>0</v>
      </c>
      <c r="V1024" s="25">
        <f t="shared" ca="1" si="350"/>
        <v>0</v>
      </c>
      <c r="W1024" s="25">
        <f t="shared" ca="1" si="351"/>
        <v>0</v>
      </c>
      <c r="X1024" s="108">
        <f t="shared" ca="1" si="352"/>
        <v>0</v>
      </c>
      <c r="Y1024" s="108">
        <f t="shared" ca="1" si="353"/>
        <v>0</v>
      </c>
      <c r="Z1024" s="108">
        <f t="shared" ca="1" si="354"/>
        <v>0</v>
      </c>
      <c r="AA1024" s="108">
        <f t="shared" ca="1" si="355"/>
        <v>0</v>
      </c>
      <c r="AB1024" s="108">
        <f t="shared" ca="1" si="356"/>
        <v>0</v>
      </c>
      <c r="AC1024" s="25">
        <f t="shared" ca="1" si="357"/>
        <v>0</v>
      </c>
    </row>
    <row r="1025" spans="1:29" ht="14.1" hidden="1" customHeight="1" thickBot="1" x14ac:dyDescent="0.25">
      <c r="A1025" s="3">
        <f t="shared" si="341"/>
        <v>2023</v>
      </c>
      <c r="B1025" s="3" t="str">
        <f t="shared" si="358"/>
        <v>10 říjen</v>
      </c>
      <c r="C1025" s="4" t="str">
        <f t="shared" si="342"/>
        <v>říjen</v>
      </c>
      <c r="D1025" s="10">
        <f t="shared" ca="1" si="343"/>
        <v>0</v>
      </c>
      <c r="E1025" s="10" t="str">
        <f t="shared" si="344"/>
        <v>pondělí</v>
      </c>
      <c r="F1025" s="42" t="str">
        <f ca="1">IF(COUNTIF(List1!$U$4:$AF$16,$G1025),"Svátek",TEXT($G1025,"dddd"))</f>
        <v>pondělí</v>
      </c>
      <c r="G1025" s="19">
        <v>45208</v>
      </c>
      <c r="H1025" s="49"/>
      <c r="I1025" s="50"/>
      <c r="J1025" s="49"/>
      <c r="K1025" s="50"/>
      <c r="L1025" s="21">
        <f t="shared" si="345"/>
        <v>0</v>
      </c>
      <c r="M1025" s="22">
        <f t="shared" si="339"/>
        <v>0</v>
      </c>
      <c r="N1025" s="98"/>
      <c r="O1025" s="101" t="str">
        <f t="shared" ca="1" si="340"/>
        <v/>
      </c>
      <c r="P1025" s="41" t="str">
        <f t="shared" si="338"/>
        <v xml:space="preserve"> </v>
      </c>
      <c r="Q1025" s="41" t="str">
        <f>IF(MONTH(G1026)-MONTH(G1025)&lt;&gt;0,SUBTOTAL(109,$P$14:$P$3665)," ")</f>
        <v xml:space="preserve"> </v>
      </c>
      <c r="R1025" s="108">
        <f t="shared" ca="1" si="346"/>
        <v>0</v>
      </c>
      <c r="S1025" s="25">
        <f t="shared" ca="1" si="347"/>
        <v>0</v>
      </c>
      <c r="T1025" s="108">
        <f t="shared" ca="1" si="348"/>
        <v>0</v>
      </c>
      <c r="U1025" s="163">
        <f t="shared" ca="1" si="349"/>
        <v>0</v>
      </c>
      <c r="V1025" s="25">
        <f t="shared" ca="1" si="350"/>
        <v>0</v>
      </c>
      <c r="W1025" s="25">
        <f t="shared" ca="1" si="351"/>
        <v>0</v>
      </c>
      <c r="X1025" s="108">
        <f t="shared" ca="1" si="352"/>
        <v>0</v>
      </c>
      <c r="Y1025" s="108">
        <f t="shared" ca="1" si="353"/>
        <v>0</v>
      </c>
      <c r="Z1025" s="108">
        <f t="shared" ca="1" si="354"/>
        <v>0</v>
      </c>
      <c r="AA1025" s="108">
        <f t="shared" ca="1" si="355"/>
        <v>0</v>
      </c>
      <c r="AB1025" s="108">
        <f t="shared" ca="1" si="356"/>
        <v>0</v>
      </c>
      <c r="AC1025" s="25">
        <f t="shared" ca="1" si="357"/>
        <v>0</v>
      </c>
    </row>
    <row r="1026" spans="1:29" ht="14.1" hidden="1" customHeight="1" thickBot="1" x14ac:dyDescent="0.25">
      <c r="A1026" s="3">
        <f t="shared" si="341"/>
        <v>2023</v>
      </c>
      <c r="B1026" s="3" t="str">
        <f t="shared" si="358"/>
        <v>10 říjen</v>
      </c>
      <c r="C1026" s="4" t="str">
        <f t="shared" si="342"/>
        <v>říjen</v>
      </c>
      <c r="D1026" s="10">
        <f t="shared" ca="1" si="343"/>
        <v>0</v>
      </c>
      <c r="E1026" s="10" t="str">
        <f t="shared" si="344"/>
        <v>úterý</v>
      </c>
      <c r="F1026" s="42" t="str">
        <f ca="1">IF(COUNTIF(List1!$U$4:$AF$16,$G1026),"Svátek",TEXT($G1026,"dddd"))</f>
        <v>úterý</v>
      </c>
      <c r="G1026" s="19">
        <v>45209</v>
      </c>
      <c r="H1026" s="49"/>
      <c r="I1026" s="50"/>
      <c r="J1026" s="49"/>
      <c r="K1026" s="50"/>
      <c r="L1026" s="21">
        <f t="shared" si="345"/>
        <v>0</v>
      </c>
      <c r="M1026" s="22">
        <f t="shared" si="339"/>
        <v>0</v>
      </c>
      <c r="N1026" s="98"/>
      <c r="O1026" s="101" t="str">
        <f t="shared" ca="1" si="340"/>
        <v/>
      </c>
      <c r="P1026" s="41" t="str">
        <f t="shared" si="338"/>
        <v xml:space="preserve"> </v>
      </c>
      <c r="Q1026" s="41" t="str">
        <f>IF(MONTH(G1027)-MONTH(G1026)&lt;&gt;0,SUBTOTAL(109,$P$14:$P$3665)," ")</f>
        <v xml:space="preserve"> </v>
      </c>
      <c r="R1026" s="108">
        <f t="shared" ca="1" si="346"/>
        <v>0</v>
      </c>
      <c r="S1026" s="25">
        <f t="shared" ca="1" si="347"/>
        <v>0</v>
      </c>
      <c r="T1026" s="108">
        <f t="shared" ca="1" si="348"/>
        <v>0</v>
      </c>
      <c r="U1026" s="163">
        <f t="shared" ca="1" si="349"/>
        <v>0</v>
      </c>
      <c r="V1026" s="25">
        <f t="shared" ca="1" si="350"/>
        <v>0</v>
      </c>
      <c r="W1026" s="25">
        <f t="shared" ca="1" si="351"/>
        <v>0</v>
      </c>
      <c r="X1026" s="108">
        <f t="shared" ca="1" si="352"/>
        <v>0</v>
      </c>
      <c r="Y1026" s="108">
        <f t="shared" ca="1" si="353"/>
        <v>0</v>
      </c>
      <c r="Z1026" s="108">
        <f t="shared" ca="1" si="354"/>
        <v>0</v>
      </c>
      <c r="AA1026" s="108">
        <f t="shared" ca="1" si="355"/>
        <v>0</v>
      </c>
      <c r="AB1026" s="108">
        <f t="shared" ca="1" si="356"/>
        <v>0</v>
      </c>
      <c r="AC1026" s="25">
        <f t="shared" ca="1" si="357"/>
        <v>0</v>
      </c>
    </row>
    <row r="1027" spans="1:29" ht="14.1" hidden="1" customHeight="1" thickBot="1" x14ac:dyDescent="0.25">
      <c r="A1027" s="3">
        <f t="shared" si="341"/>
        <v>2023</v>
      </c>
      <c r="B1027" s="3" t="str">
        <f t="shared" si="358"/>
        <v>10 říjen</v>
      </c>
      <c r="C1027" s="4" t="str">
        <f t="shared" si="342"/>
        <v>říjen</v>
      </c>
      <c r="D1027" s="10">
        <f t="shared" ca="1" si="343"/>
        <v>0</v>
      </c>
      <c r="E1027" s="10" t="str">
        <f t="shared" si="344"/>
        <v>středa</v>
      </c>
      <c r="F1027" s="42" t="str">
        <f ca="1">IF(COUNTIF(List1!$U$4:$AF$16,$G1027),"Svátek",TEXT($G1027,"dddd"))</f>
        <v>středa</v>
      </c>
      <c r="G1027" s="19">
        <v>45210</v>
      </c>
      <c r="H1027" s="49"/>
      <c r="I1027" s="50"/>
      <c r="J1027" s="49"/>
      <c r="K1027" s="50"/>
      <c r="L1027" s="21">
        <f t="shared" si="345"/>
        <v>0</v>
      </c>
      <c r="M1027" s="22">
        <f t="shared" si="339"/>
        <v>0</v>
      </c>
      <c r="N1027" s="98"/>
      <c r="O1027" s="101" t="str">
        <f t="shared" ca="1" si="340"/>
        <v/>
      </c>
      <c r="P1027" s="41" t="str">
        <f t="shared" si="338"/>
        <v xml:space="preserve"> </v>
      </c>
      <c r="Q1027" s="41" t="str">
        <f>IF(MONTH(G1028)-MONTH(G1027)&lt;&gt;0,SUBTOTAL(109,$P$14:$P$3665)," ")</f>
        <v xml:space="preserve"> </v>
      </c>
      <c r="R1027" s="108">
        <f t="shared" ca="1" si="346"/>
        <v>0</v>
      </c>
      <c r="S1027" s="25">
        <f t="shared" ca="1" si="347"/>
        <v>0</v>
      </c>
      <c r="T1027" s="108">
        <f t="shared" ca="1" si="348"/>
        <v>0</v>
      </c>
      <c r="U1027" s="163">
        <f t="shared" ca="1" si="349"/>
        <v>0</v>
      </c>
      <c r="V1027" s="25">
        <f t="shared" ca="1" si="350"/>
        <v>0</v>
      </c>
      <c r="W1027" s="25">
        <f t="shared" ca="1" si="351"/>
        <v>0</v>
      </c>
      <c r="X1027" s="108">
        <f t="shared" ca="1" si="352"/>
        <v>0</v>
      </c>
      <c r="Y1027" s="108">
        <f t="shared" ca="1" si="353"/>
        <v>0</v>
      </c>
      <c r="Z1027" s="108">
        <f t="shared" ca="1" si="354"/>
        <v>0</v>
      </c>
      <c r="AA1027" s="108">
        <f t="shared" ca="1" si="355"/>
        <v>0</v>
      </c>
      <c r="AB1027" s="108">
        <f t="shared" ca="1" si="356"/>
        <v>0</v>
      </c>
      <c r="AC1027" s="25">
        <f t="shared" ca="1" si="357"/>
        <v>0</v>
      </c>
    </row>
    <row r="1028" spans="1:29" ht="14.1" hidden="1" customHeight="1" thickBot="1" x14ac:dyDescent="0.25">
      <c r="A1028" s="3">
        <f t="shared" si="341"/>
        <v>2023</v>
      </c>
      <c r="B1028" s="3" t="str">
        <f t="shared" si="358"/>
        <v>10 říjen</v>
      </c>
      <c r="C1028" s="4" t="str">
        <f t="shared" si="342"/>
        <v>říjen</v>
      </c>
      <c r="D1028" s="10">
        <f t="shared" ca="1" si="343"/>
        <v>0</v>
      </c>
      <c r="E1028" s="10" t="str">
        <f t="shared" si="344"/>
        <v>čtvrtek</v>
      </c>
      <c r="F1028" s="42" t="str">
        <f ca="1">IF(COUNTIF(List1!$U$4:$AF$16,$G1028),"Svátek",TEXT($G1028,"dddd"))</f>
        <v>čtvrtek</v>
      </c>
      <c r="G1028" s="19">
        <v>45211</v>
      </c>
      <c r="H1028" s="49"/>
      <c r="I1028" s="50"/>
      <c r="J1028" s="49"/>
      <c r="K1028" s="50"/>
      <c r="L1028" s="21">
        <f t="shared" si="345"/>
        <v>0</v>
      </c>
      <c r="M1028" s="22">
        <f t="shared" si="339"/>
        <v>0</v>
      </c>
      <c r="N1028" s="98"/>
      <c r="O1028" s="101" t="str">
        <f t="shared" ca="1" si="340"/>
        <v/>
      </c>
      <c r="P1028" s="41" t="str">
        <f t="shared" si="338"/>
        <v xml:space="preserve"> </v>
      </c>
      <c r="Q1028" s="41" t="str">
        <f>IF(MONTH(G1029)-MONTH(G1028)&lt;&gt;0,SUBTOTAL(109,$P$14:$P$3665)," ")</f>
        <v xml:space="preserve"> </v>
      </c>
      <c r="R1028" s="108">
        <f t="shared" ca="1" si="346"/>
        <v>0</v>
      </c>
      <c r="S1028" s="25">
        <f t="shared" ca="1" si="347"/>
        <v>0</v>
      </c>
      <c r="T1028" s="108">
        <f t="shared" ca="1" si="348"/>
        <v>0</v>
      </c>
      <c r="U1028" s="163">
        <f t="shared" ca="1" si="349"/>
        <v>0</v>
      </c>
      <c r="V1028" s="25">
        <f t="shared" ca="1" si="350"/>
        <v>0</v>
      </c>
      <c r="W1028" s="25">
        <f t="shared" ca="1" si="351"/>
        <v>0</v>
      </c>
      <c r="X1028" s="108">
        <f t="shared" ca="1" si="352"/>
        <v>0</v>
      </c>
      <c r="Y1028" s="108">
        <f t="shared" ca="1" si="353"/>
        <v>0</v>
      </c>
      <c r="Z1028" s="108">
        <f t="shared" ca="1" si="354"/>
        <v>0</v>
      </c>
      <c r="AA1028" s="108">
        <f t="shared" ca="1" si="355"/>
        <v>0</v>
      </c>
      <c r="AB1028" s="108">
        <f t="shared" ca="1" si="356"/>
        <v>0</v>
      </c>
      <c r="AC1028" s="25">
        <f t="shared" ca="1" si="357"/>
        <v>0</v>
      </c>
    </row>
    <row r="1029" spans="1:29" ht="14.1" hidden="1" customHeight="1" thickBot="1" x14ac:dyDescent="0.25">
      <c r="A1029" s="3">
        <f t="shared" si="341"/>
        <v>2023</v>
      </c>
      <c r="B1029" s="3" t="str">
        <f t="shared" si="358"/>
        <v>10 říjen</v>
      </c>
      <c r="C1029" s="4" t="str">
        <f t="shared" si="342"/>
        <v>říjen</v>
      </c>
      <c r="D1029" s="10">
        <f t="shared" ca="1" si="343"/>
        <v>0</v>
      </c>
      <c r="E1029" s="10" t="str">
        <f t="shared" si="344"/>
        <v>pátek</v>
      </c>
      <c r="F1029" s="42" t="str">
        <f ca="1">IF(COUNTIF(List1!$U$4:$AF$16,$G1029),"Svátek",TEXT($G1029,"dddd"))</f>
        <v>pátek</v>
      </c>
      <c r="G1029" s="19">
        <v>45212</v>
      </c>
      <c r="H1029" s="49"/>
      <c r="I1029" s="50"/>
      <c r="J1029" s="49"/>
      <c r="K1029" s="50"/>
      <c r="L1029" s="21">
        <f t="shared" si="345"/>
        <v>0</v>
      </c>
      <c r="M1029" s="22">
        <f t="shared" si="339"/>
        <v>0</v>
      </c>
      <c r="N1029" s="98"/>
      <c r="O1029" s="101" t="str">
        <f t="shared" ca="1" si="340"/>
        <v/>
      </c>
      <c r="P1029" s="41" t="str">
        <f t="shared" si="338"/>
        <v xml:space="preserve"> </v>
      </c>
      <c r="Q1029" s="41" t="str">
        <f>IF(MONTH(G1030)-MONTH(G1029)&lt;&gt;0,SUBTOTAL(109,$P$14:$P$3665)," ")</f>
        <v xml:space="preserve"> </v>
      </c>
      <c r="R1029" s="108">
        <f t="shared" ca="1" si="346"/>
        <v>0</v>
      </c>
      <c r="S1029" s="25">
        <f t="shared" ca="1" si="347"/>
        <v>0</v>
      </c>
      <c r="T1029" s="108">
        <f t="shared" ca="1" si="348"/>
        <v>0</v>
      </c>
      <c r="U1029" s="163">
        <f t="shared" ca="1" si="349"/>
        <v>0</v>
      </c>
      <c r="V1029" s="25">
        <f t="shared" ca="1" si="350"/>
        <v>0</v>
      </c>
      <c r="W1029" s="25">
        <f t="shared" ca="1" si="351"/>
        <v>0</v>
      </c>
      <c r="X1029" s="108">
        <f t="shared" ca="1" si="352"/>
        <v>0</v>
      </c>
      <c r="Y1029" s="108">
        <f t="shared" ca="1" si="353"/>
        <v>0</v>
      </c>
      <c r="Z1029" s="108">
        <f t="shared" ca="1" si="354"/>
        <v>0</v>
      </c>
      <c r="AA1029" s="108">
        <f t="shared" ca="1" si="355"/>
        <v>0</v>
      </c>
      <c r="AB1029" s="108">
        <f t="shared" ca="1" si="356"/>
        <v>0</v>
      </c>
      <c r="AC1029" s="25">
        <f t="shared" ca="1" si="357"/>
        <v>0</v>
      </c>
    </row>
    <row r="1030" spans="1:29" ht="14.1" hidden="1" customHeight="1" thickBot="1" x14ac:dyDescent="0.25">
      <c r="A1030" s="3">
        <f t="shared" si="341"/>
        <v>2023</v>
      </c>
      <c r="B1030" s="3" t="str">
        <f t="shared" si="358"/>
        <v>10 říjen</v>
      </c>
      <c r="C1030" s="4" t="str">
        <f t="shared" si="342"/>
        <v>říjen</v>
      </c>
      <c r="D1030" s="10">
        <f t="shared" ca="1" si="343"/>
        <v>0</v>
      </c>
      <c r="E1030" s="10" t="str">
        <f t="shared" si="344"/>
        <v>sobota</v>
      </c>
      <c r="F1030" s="42" t="str">
        <f ca="1">IF(COUNTIF(List1!$U$4:$AF$16,$G1030),"Svátek",TEXT($G1030,"dddd"))</f>
        <v>sobota</v>
      </c>
      <c r="G1030" s="19">
        <v>45213</v>
      </c>
      <c r="H1030" s="49"/>
      <c r="I1030" s="50"/>
      <c r="J1030" s="49"/>
      <c r="K1030" s="50"/>
      <c r="L1030" s="21">
        <f t="shared" si="345"/>
        <v>0</v>
      </c>
      <c r="M1030" s="22">
        <f t="shared" si="339"/>
        <v>0</v>
      </c>
      <c r="N1030" s="98"/>
      <c r="O1030" s="101" t="str">
        <f t="shared" ca="1" si="340"/>
        <v/>
      </c>
      <c r="P1030" s="41" t="str">
        <f t="shared" si="338"/>
        <v xml:space="preserve"> </v>
      </c>
      <c r="Q1030" s="41" t="str">
        <f>IF(MONTH(G1031)-MONTH(G1030)&lt;&gt;0,SUBTOTAL(109,$P$14:$P$3665)," ")</f>
        <v xml:space="preserve"> </v>
      </c>
      <c r="R1030" s="108">
        <f t="shared" ca="1" si="346"/>
        <v>0</v>
      </c>
      <c r="S1030" s="25">
        <f t="shared" ca="1" si="347"/>
        <v>0</v>
      </c>
      <c r="T1030" s="108">
        <f t="shared" ca="1" si="348"/>
        <v>0</v>
      </c>
      <c r="U1030" s="163">
        <f t="shared" ca="1" si="349"/>
        <v>0</v>
      </c>
      <c r="V1030" s="25">
        <f t="shared" ca="1" si="350"/>
        <v>0</v>
      </c>
      <c r="W1030" s="25">
        <f t="shared" ca="1" si="351"/>
        <v>0</v>
      </c>
      <c r="X1030" s="108">
        <f t="shared" ca="1" si="352"/>
        <v>0</v>
      </c>
      <c r="Y1030" s="108">
        <f t="shared" ca="1" si="353"/>
        <v>0</v>
      </c>
      <c r="Z1030" s="108">
        <f t="shared" ca="1" si="354"/>
        <v>0</v>
      </c>
      <c r="AA1030" s="108">
        <f t="shared" ca="1" si="355"/>
        <v>0</v>
      </c>
      <c r="AB1030" s="108">
        <f t="shared" ca="1" si="356"/>
        <v>0</v>
      </c>
      <c r="AC1030" s="25">
        <f t="shared" ca="1" si="357"/>
        <v>0</v>
      </c>
    </row>
    <row r="1031" spans="1:29" ht="14.1" hidden="1" customHeight="1" thickBot="1" x14ac:dyDescent="0.25">
      <c r="A1031" s="3">
        <f t="shared" si="341"/>
        <v>2023</v>
      </c>
      <c r="B1031" s="3" t="str">
        <f t="shared" si="358"/>
        <v>10 říjen</v>
      </c>
      <c r="C1031" s="4" t="str">
        <f t="shared" si="342"/>
        <v>říjen</v>
      </c>
      <c r="D1031" s="10">
        <f t="shared" ca="1" si="343"/>
        <v>0</v>
      </c>
      <c r="E1031" s="10" t="str">
        <f t="shared" si="344"/>
        <v>neděle</v>
      </c>
      <c r="F1031" s="42" t="str">
        <f ca="1">IF(COUNTIF(List1!$U$4:$AF$16,$G1031),"Svátek",TEXT($G1031,"dddd"))</f>
        <v>neděle</v>
      </c>
      <c r="G1031" s="19">
        <v>45214</v>
      </c>
      <c r="H1031" s="49"/>
      <c r="I1031" s="50"/>
      <c r="J1031" s="49"/>
      <c r="K1031" s="50"/>
      <c r="L1031" s="21">
        <f t="shared" si="345"/>
        <v>0</v>
      </c>
      <c r="M1031" s="22">
        <f t="shared" si="339"/>
        <v>0</v>
      </c>
      <c r="N1031" s="98"/>
      <c r="O1031" s="101" t="str">
        <f t="shared" ca="1" si="340"/>
        <v/>
      </c>
      <c r="P1031" s="41">
        <f t="shared" si="338"/>
        <v>0</v>
      </c>
      <c r="Q1031" s="41" t="str">
        <f>IF(MONTH(G1032)-MONTH(G1031)&lt;&gt;0,SUBTOTAL(109,$P$14:$P$3665)," ")</f>
        <v xml:space="preserve"> </v>
      </c>
      <c r="R1031" s="108">
        <f t="shared" ca="1" si="346"/>
        <v>0</v>
      </c>
      <c r="S1031" s="25">
        <f t="shared" ca="1" si="347"/>
        <v>0</v>
      </c>
      <c r="T1031" s="108">
        <f t="shared" ca="1" si="348"/>
        <v>0</v>
      </c>
      <c r="U1031" s="163">
        <f t="shared" ca="1" si="349"/>
        <v>0</v>
      </c>
      <c r="V1031" s="25">
        <f t="shared" ca="1" si="350"/>
        <v>0</v>
      </c>
      <c r="W1031" s="25">
        <f t="shared" ca="1" si="351"/>
        <v>0</v>
      </c>
      <c r="X1031" s="108">
        <f t="shared" ca="1" si="352"/>
        <v>0</v>
      </c>
      <c r="Y1031" s="108">
        <f t="shared" ca="1" si="353"/>
        <v>0</v>
      </c>
      <c r="Z1031" s="108">
        <f t="shared" ca="1" si="354"/>
        <v>0</v>
      </c>
      <c r="AA1031" s="108">
        <f t="shared" ca="1" si="355"/>
        <v>0</v>
      </c>
      <c r="AB1031" s="108">
        <f t="shared" ca="1" si="356"/>
        <v>0</v>
      </c>
      <c r="AC1031" s="25">
        <f t="shared" ca="1" si="357"/>
        <v>0</v>
      </c>
    </row>
    <row r="1032" spans="1:29" ht="14.1" hidden="1" customHeight="1" thickBot="1" x14ac:dyDescent="0.25">
      <c r="A1032" s="3">
        <f t="shared" si="341"/>
        <v>2023</v>
      </c>
      <c r="B1032" s="3" t="str">
        <f t="shared" si="358"/>
        <v>10 říjen</v>
      </c>
      <c r="C1032" s="4" t="str">
        <f t="shared" si="342"/>
        <v>říjen</v>
      </c>
      <c r="D1032" s="10">
        <f t="shared" ca="1" si="343"/>
        <v>0</v>
      </c>
      <c r="E1032" s="10" t="str">
        <f t="shared" si="344"/>
        <v>pondělí</v>
      </c>
      <c r="F1032" s="42" t="str">
        <f ca="1">IF(COUNTIF(List1!$U$4:$AF$16,$G1032),"Svátek",TEXT($G1032,"dddd"))</f>
        <v>pondělí</v>
      </c>
      <c r="G1032" s="19">
        <v>45215</v>
      </c>
      <c r="H1032" s="49"/>
      <c r="I1032" s="50"/>
      <c r="J1032" s="49"/>
      <c r="K1032" s="50"/>
      <c r="L1032" s="21">
        <f t="shared" si="345"/>
        <v>0</v>
      </c>
      <c r="M1032" s="22">
        <f t="shared" si="339"/>
        <v>0</v>
      </c>
      <c r="N1032" s="98"/>
      <c r="O1032" s="101" t="str">
        <f t="shared" ca="1" si="340"/>
        <v/>
      </c>
      <c r="P1032" s="41" t="str">
        <f t="shared" si="338"/>
        <v xml:space="preserve"> </v>
      </c>
      <c r="Q1032" s="41" t="str">
        <f>IF(MONTH(G1033)-MONTH(G1032)&lt;&gt;0,SUBTOTAL(109,$P$14:$P$3665)," ")</f>
        <v xml:space="preserve"> </v>
      </c>
      <c r="R1032" s="108">
        <f t="shared" ca="1" si="346"/>
        <v>0</v>
      </c>
      <c r="S1032" s="25">
        <f t="shared" ca="1" si="347"/>
        <v>0</v>
      </c>
      <c r="T1032" s="108">
        <f t="shared" ca="1" si="348"/>
        <v>0</v>
      </c>
      <c r="U1032" s="163">
        <f t="shared" ca="1" si="349"/>
        <v>0</v>
      </c>
      <c r="V1032" s="25">
        <f t="shared" ca="1" si="350"/>
        <v>0</v>
      </c>
      <c r="W1032" s="25">
        <f t="shared" ca="1" si="351"/>
        <v>0</v>
      </c>
      <c r="X1032" s="108">
        <f t="shared" ca="1" si="352"/>
        <v>0</v>
      </c>
      <c r="Y1032" s="108">
        <f t="shared" ca="1" si="353"/>
        <v>0</v>
      </c>
      <c r="Z1032" s="108">
        <f t="shared" ca="1" si="354"/>
        <v>0</v>
      </c>
      <c r="AA1032" s="108">
        <f t="shared" ca="1" si="355"/>
        <v>0</v>
      </c>
      <c r="AB1032" s="108">
        <f t="shared" ca="1" si="356"/>
        <v>0</v>
      </c>
      <c r="AC1032" s="25">
        <f t="shared" ca="1" si="357"/>
        <v>0</v>
      </c>
    </row>
    <row r="1033" spans="1:29" ht="14.1" hidden="1" customHeight="1" thickBot="1" x14ac:dyDescent="0.25">
      <c r="A1033" s="3">
        <f t="shared" si="341"/>
        <v>2023</v>
      </c>
      <c r="B1033" s="3" t="str">
        <f t="shared" si="358"/>
        <v>10 říjen</v>
      </c>
      <c r="C1033" s="4" t="str">
        <f t="shared" si="342"/>
        <v>říjen</v>
      </c>
      <c r="D1033" s="10">
        <f t="shared" ca="1" si="343"/>
        <v>0</v>
      </c>
      <c r="E1033" s="10" t="str">
        <f t="shared" si="344"/>
        <v>úterý</v>
      </c>
      <c r="F1033" s="42" t="str">
        <f ca="1">IF(COUNTIF(List1!$U$4:$AF$16,$G1033),"Svátek",TEXT($G1033,"dddd"))</f>
        <v>úterý</v>
      </c>
      <c r="G1033" s="19">
        <v>45216</v>
      </c>
      <c r="H1033" s="49"/>
      <c r="I1033" s="50"/>
      <c r="J1033" s="49"/>
      <c r="K1033" s="50"/>
      <c r="L1033" s="21">
        <f t="shared" si="345"/>
        <v>0</v>
      </c>
      <c r="M1033" s="22">
        <f t="shared" si="339"/>
        <v>0</v>
      </c>
      <c r="N1033" s="98"/>
      <c r="O1033" s="101" t="str">
        <f t="shared" ca="1" si="340"/>
        <v/>
      </c>
      <c r="P1033" s="41" t="str">
        <f t="shared" si="338"/>
        <v xml:space="preserve"> </v>
      </c>
      <c r="Q1033" s="41" t="str">
        <f>IF(MONTH(G1034)-MONTH(G1033)&lt;&gt;0,SUBTOTAL(109,$P$14:$P$3665)," ")</f>
        <v xml:space="preserve"> </v>
      </c>
      <c r="R1033" s="108">
        <f t="shared" ca="1" si="346"/>
        <v>0</v>
      </c>
      <c r="S1033" s="25">
        <f t="shared" ca="1" si="347"/>
        <v>0</v>
      </c>
      <c r="T1033" s="108">
        <f t="shared" ca="1" si="348"/>
        <v>0</v>
      </c>
      <c r="U1033" s="163">
        <f t="shared" ca="1" si="349"/>
        <v>0</v>
      </c>
      <c r="V1033" s="25">
        <f t="shared" ca="1" si="350"/>
        <v>0</v>
      </c>
      <c r="W1033" s="25">
        <f t="shared" ca="1" si="351"/>
        <v>0</v>
      </c>
      <c r="X1033" s="108">
        <f t="shared" ca="1" si="352"/>
        <v>0</v>
      </c>
      <c r="Y1033" s="108">
        <f t="shared" ca="1" si="353"/>
        <v>0</v>
      </c>
      <c r="Z1033" s="108">
        <f t="shared" ca="1" si="354"/>
        <v>0</v>
      </c>
      <c r="AA1033" s="108">
        <f t="shared" ca="1" si="355"/>
        <v>0</v>
      </c>
      <c r="AB1033" s="108">
        <f t="shared" ca="1" si="356"/>
        <v>0</v>
      </c>
      <c r="AC1033" s="25">
        <f t="shared" ca="1" si="357"/>
        <v>0</v>
      </c>
    </row>
    <row r="1034" spans="1:29" ht="14.1" hidden="1" customHeight="1" thickBot="1" x14ac:dyDescent="0.25">
      <c r="A1034" s="3">
        <f t="shared" si="341"/>
        <v>2023</v>
      </c>
      <c r="B1034" s="3" t="str">
        <f t="shared" si="358"/>
        <v>10 říjen</v>
      </c>
      <c r="C1034" s="4" t="str">
        <f t="shared" si="342"/>
        <v>říjen</v>
      </c>
      <c r="D1034" s="10">
        <f t="shared" ca="1" si="343"/>
        <v>0</v>
      </c>
      <c r="E1034" s="10" t="str">
        <f t="shared" si="344"/>
        <v>středa</v>
      </c>
      <c r="F1034" s="42" t="str">
        <f ca="1">IF(COUNTIF(List1!$U$4:$AF$16,$G1034),"Svátek",TEXT($G1034,"dddd"))</f>
        <v>středa</v>
      </c>
      <c r="G1034" s="19">
        <v>45217</v>
      </c>
      <c r="H1034" s="49"/>
      <c r="I1034" s="50"/>
      <c r="J1034" s="49"/>
      <c r="K1034" s="50"/>
      <c r="L1034" s="21">
        <f t="shared" si="345"/>
        <v>0</v>
      </c>
      <c r="M1034" s="22">
        <f t="shared" si="339"/>
        <v>0</v>
      </c>
      <c r="N1034" s="98"/>
      <c r="O1034" s="101" t="str">
        <f t="shared" ca="1" si="340"/>
        <v/>
      </c>
      <c r="P1034" s="41" t="str">
        <f t="shared" si="338"/>
        <v xml:space="preserve"> </v>
      </c>
      <c r="Q1034" s="41" t="str">
        <f>IF(MONTH(G1035)-MONTH(G1034)&lt;&gt;0,SUBTOTAL(109,$P$14:$P$3665)," ")</f>
        <v xml:space="preserve"> </v>
      </c>
      <c r="R1034" s="108">
        <f t="shared" ca="1" si="346"/>
        <v>0</v>
      </c>
      <c r="S1034" s="25">
        <f t="shared" ca="1" si="347"/>
        <v>0</v>
      </c>
      <c r="T1034" s="108">
        <f t="shared" ca="1" si="348"/>
        <v>0</v>
      </c>
      <c r="U1034" s="163">
        <f t="shared" ca="1" si="349"/>
        <v>0</v>
      </c>
      <c r="V1034" s="25">
        <f t="shared" ca="1" si="350"/>
        <v>0</v>
      </c>
      <c r="W1034" s="25">
        <f t="shared" ca="1" si="351"/>
        <v>0</v>
      </c>
      <c r="X1034" s="108">
        <f t="shared" ca="1" si="352"/>
        <v>0</v>
      </c>
      <c r="Y1034" s="108">
        <f t="shared" ca="1" si="353"/>
        <v>0</v>
      </c>
      <c r="Z1034" s="108">
        <f t="shared" ca="1" si="354"/>
        <v>0</v>
      </c>
      <c r="AA1034" s="108">
        <f t="shared" ca="1" si="355"/>
        <v>0</v>
      </c>
      <c r="AB1034" s="108">
        <f t="shared" ca="1" si="356"/>
        <v>0</v>
      </c>
      <c r="AC1034" s="25">
        <f t="shared" ca="1" si="357"/>
        <v>0</v>
      </c>
    </row>
    <row r="1035" spans="1:29" ht="14.1" hidden="1" customHeight="1" thickBot="1" x14ac:dyDescent="0.25">
      <c r="A1035" s="3">
        <f t="shared" si="341"/>
        <v>2023</v>
      </c>
      <c r="B1035" s="3" t="str">
        <f t="shared" si="358"/>
        <v>10 říjen</v>
      </c>
      <c r="C1035" s="4" t="str">
        <f t="shared" si="342"/>
        <v>říjen</v>
      </c>
      <c r="D1035" s="10">
        <f t="shared" ca="1" si="343"/>
        <v>0</v>
      </c>
      <c r="E1035" s="10" t="str">
        <f t="shared" si="344"/>
        <v>čtvrtek</v>
      </c>
      <c r="F1035" s="42" t="str">
        <f ca="1">IF(COUNTIF(List1!$U$4:$AF$16,$G1035),"Svátek",TEXT($G1035,"dddd"))</f>
        <v>čtvrtek</v>
      </c>
      <c r="G1035" s="19">
        <v>45218</v>
      </c>
      <c r="H1035" s="49"/>
      <c r="I1035" s="50"/>
      <c r="J1035" s="49"/>
      <c r="K1035" s="50"/>
      <c r="L1035" s="21">
        <f t="shared" si="345"/>
        <v>0</v>
      </c>
      <c r="M1035" s="22">
        <f t="shared" si="339"/>
        <v>0</v>
      </c>
      <c r="N1035" s="98"/>
      <c r="O1035" s="101" t="str">
        <f t="shared" ca="1" si="340"/>
        <v/>
      </c>
      <c r="P1035" s="41" t="str">
        <f t="shared" si="338"/>
        <v xml:space="preserve"> </v>
      </c>
      <c r="Q1035" s="41" t="str">
        <f>IF(MONTH(G1036)-MONTH(G1035)&lt;&gt;0,SUBTOTAL(109,$P$14:$P$3665)," ")</f>
        <v xml:space="preserve"> </v>
      </c>
      <c r="R1035" s="108">
        <f t="shared" ca="1" si="346"/>
        <v>0</v>
      </c>
      <c r="S1035" s="25">
        <f t="shared" ca="1" si="347"/>
        <v>0</v>
      </c>
      <c r="T1035" s="108">
        <f t="shared" ca="1" si="348"/>
        <v>0</v>
      </c>
      <c r="U1035" s="163">
        <f t="shared" ca="1" si="349"/>
        <v>0</v>
      </c>
      <c r="V1035" s="25">
        <f t="shared" ca="1" si="350"/>
        <v>0</v>
      </c>
      <c r="W1035" s="25">
        <f t="shared" ca="1" si="351"/>
        <v>0</v>
      </c>
      <c r="X1035" s="108">
        <f t="shared" ca="1" si="352"/>
        <v>0</v>
      </c>
      <c r="Y1035" s="108">
        <f t="shared" ca="1" si="353"/>
        <v>0</v>
      </c>
      <c r="Z1035" s="108">
        <f t="shared" ca="1" si="354"/>
        <v>0</v>
      </c>
      <c r="AA1035" s="108">
        <f t="shared" ca="1" si="355"/>
        <v>0</v>
      </c>
      <c r="AB1035" s="108">
        <f t="shared" ca="1" si="356"/>
        <v>0</v>
      </c>
      <c r="AC1035" s="25">
        <f t="shared" ca="1" si="357"/>
        <v>0</v>
      </c>
    </row>
    <row r="1036" spans="1:29" ht="14.1" hidden="1" customHeight="1" thickBot="1" x14ac:dyDescent="0.25">
      <c r="A1036" s="3">
        <f t="shared" si="341"/>
        <v>2023</v>
      </c>
      <c r="B1036" s="3" t="str">
        <f t="shared" si="358"/>
        <v>10 říjen</v>
      </c>
      <c r="C1036" s="4" t="str">
        <f t="shared" si="342"/>
        <v>říjen</v>
      </c>
      <c r="D1036" s="10">
        <f t="shared" ca="1" si="343"/>
        <v>0</v>
      </c>
      <c r="E1036" s="10" t="str">
        <f t="shared" si="344"/>
        <v>pátek</v>
      </c>
      <c r="F1036" s="42" t="str">
        <f ca="1">IF(COUNTIF(List1!$U$4:$AF$16,$G1036),"Svátek",TEXT($G1036,"dddd"))</f>
        <v>pátek</v>
      </c>
      <c r="G1036" s="19">
        <v>45219</v>
      </c>
      <c r="H1036" s="49"/>
      <c r="I1036" s="50"/>
      <c r="J1036" s="49"/>
      <c r="K1036" s="50"/>
      <c r="L1036" s="21">
        <f t="shared" si="345"/>
        <v>0</v>
      </c>
      <c r="M1036" s="22">
        <f t="shared" si="339"/>
        <v>0</v>
      </c>
      <c r="N1036" s="98"/>
      <c r="O1036" s="101" t="str">
        <f t="shared" ca="1" si="340"/>
        <v/>
      </c>
      <c r="P1036" s="41" t="str">
        <f t="shared" si="338"/>
        <v xml:space="preserve"> </v>
      </c>
      <c r="Q1036" s="41" t="str">
        <f>IF(MONTH(G1037)-MONTH(G1036)&lt;&gt;0,SUBTOTAL(109,$P$14:$P$3665)," ")</f>
        <v xml:space="preserve"> </v>
      </c>
      <c r="R1036" s="108">
        <f t="shared" ca="1" si="346"/>
        <v>0</v>
      </c>
      <c r="S1036" s="25">
        <f t="shared" ca="1" si="347"/>
        <v>0</v>
      </c>
      <c r="T1036" s="108">
        <f t="shared" ca="1" si="348"/>
        <v>0</v>
      </c>
      <c r="U1036" s="163">
        <f t="shared" ca="1" si="349"/>
        <v>0</v>
      </c>
      <c r="V1036" s="25">
        <f t="shared" ca="1" si="350"/>
        <v>0</v>
      </c>
      <c r="W1036" s="25">
        <f t="shared" ca="1" si="351"/>
        <v>0</v>
      </c>
      <c r="X1036" s="108">
        <f t="shared" ca="1" si="352"/>
        <v>0</v>
      </c>
      <c r="Y1036" s="108">
        <f t="shared" ca="1" si="353"/>
        <v>0</v>
      </c>
      <c r="Z1036" s="108">
        <f t="shared" ca="1" si="354"/>
        <v>0</v>
      </c>
      <c r="AA1036" s="108">
        <f t="shared" ca="1" si="355"/>
        <v>0</v>
      </c>
      <c r="AB1036" s="108">
        <f t="shared" ca="1" si="356"/>
        <v>0</v>
      </c>
      <c r="AC1036" s="25">
        <f t="shared" ca="1" si="357"/>
        <v>0</v>
      </c>
    </row>
    <row r="1037" spans="1:29" ht="14.1" hidden="1" customHeight="1" thickBot="1" x14ac:dyDescent="0.25">
      <c r="A1037" s="3">
        <f t="shared" si="341"/>
        <v>2023</v>
      </c>
      <c r="B1037" s="3" t="str">
        <f t="shared" si="358"/>
        <v>10 říjen</v>
      </c>
      <c r="C1037" s="4" t="str">
        <f t="shared" si="342"/>
        <v>říjen</v>
      </c>
      <c r="D1037" s="10">
        <f t="shared" ca="1" si="343"/>
        <v>0</v>
      </c>
      <c r="E1037" s="10" t="str">
        <f t="shared" si="344"/>
        <v>sobota</v>
      </c>
      <c r="F1037" s="42" t="str">
        <f ca="1">IF(COUNTIF(List1!$U$4:$AF$16,$G1037),"Svátek",TEXT($G1037,"dddd"))</f>
        <v>sobota</v>
      </c>
      <c r="G1037" s="19">
        <v>45220</v>
      </c>
      <c r="H1037" s="49"/>
      <c r="I1037" s="50"/>
      <c r="J1037" s="49"/>
      <c r="K1037" s="50"/>
      <c r="L1037" s="21">
        <f t="shared" si="345"/>
        <v>0</v>
      </c>
      <c r="M1037" s="22">
        <f t="shared" si="339"/>
        <v>0</v>
      </c>
      <c r="N1037" s="98"/>
      <c r="O1037" s="101" t="str">
        <f t="shared" ca="1" si="340"/>
        <v/>
      </c>
      <c r="P1037" s="41" t="str">
        <f t="shared" si="338"/>
        <v xml:space="preserve"> </v>
      </c>
      <c r="Q1037" s="41" t="str">
        <f>IF(MONTH(G1038)-MONTH(G1037)&lt;&gt;0,SUBTOTAL(109,$P$14:$P$3665)," ")</f>
        <v xml:space="preserve"> </v>
      </c>
      <c r="R1037" s="108">
        <f t="shared" ca="1" si="346"/>
        <v>0</v>
      </c>
      <c r="S1037" s="25">
        <f t="shared" ca="1" si="347"/>
        <v>0</v>
      </c>
      <c r="T1037" s="108">
        <f t="shared" ca="1" si="348"/>
        <v>0</v>
      </c>
      <c r="U1037" s="163">
        <f t="shared" ca="1" si="349"/>
        <v>0</v>
      </c>
      <c r="V1037" s="25">
        <f t="shared" ca="1" si="350"/>
        <v>0</v>
      </c>
      <c r="W1037" s="25">
        <f t="shared" ca="1" si="351"/>
        <v>0</v>
      </c>
      <c r="X1037" s="108">
        <f t="shared" ca="1" si="352"/>
        <v>0</v>
      </c>
      <c r="Y1037" s="108">
        <f t="shared" ca="1" si="353"/>
        <v>0</v>
      </c>
      <c r="Z1037" s="108">
        <f t="shared" ca="1" si="354"/>
        <v>0</v>
      </c>
      <c r="AA1037" s="108">
        <f t="shared" ca="1" si="355"/>
        <v>0</v>
      </c>
      <c r="AB1037" s="108">
        <f t="shared" ca="1" si="356"/>
        <v>0</v>
      </c>
      <c r="AC1037" s="25">
        <f t="shared" ca="1" si="357"/>
        <v>0</v>
      </c>
    </row>
    <row r="1038" spans="1:29" ht="14.1" hidden="1" customHeight="1" thickBot="1" x14ac:dyDescent="0.25">
      <c r="A1038" s="3">
        <f t="shared" si="341"/>
        <v>2023</v>
      </c>
      <c r="B1038" s="3" t="str">
        <f t="shared" si="358"/>
        <v>10 říjen</v>
      </c>
      <c r="C1038" s="4" t="str">
        <f t="shared" si="342"/>
        <v>říjen</v>
      </c>
      <c r="D1038" s="10">
        <f t="shared" ca="1" si="343"/>
        <v>0</v>
      </c>
      <c r="E1038" s="10" t="str">
        <f t="shared" si="344"/>
        <v>neděle</v>
      </c>
      <c r="F1038" s="42" t="str">
        <f ca="1">IF(COUNTIF(List1!$U$4:$AF$16,$G1038),"Svátek",TEXT($G1038,"dddd"))</f>
        <v>neděle</v>
      </c>
      <c r="G1038" s="19">
        <v>45221</v>
      </c>
      <c r="H1038" s="49"/>
      <c r="I1038" s="50"/>
      <c r="J1038" s="49"/>
      <c r="K1038" s="50"/>
      <c r="L1038" s="21">
        <f t="shared" si="345"/>
        <v>0</v>
      </c>
      <c r="M1038" s="22">
        <f t="shared" si="339"/>
        <v>0</v>
      </c>
      <c r="N1038" s="98"/>
      <c r="O1038" s="101" t="str">
        <f t="shared" ca="1" si="340"/>
        <v/>
      </c>
      <c r="P1038" s="41">
        <f t="shared" si="338"/>
        <v>0</v>
      </c>
      <c r="Q1038" s="41" t="str">
        <f>IF(MONTH(G1039)-MONTH(G1038)&lt;&gt;0,SUBTOTAL(109,$P$14:$P$3665)," ")</f>
        <v xml:space="preserve"> </v>
      </c>
      <c r="R1038" s="108">
        <f t="shared" ca="1" si="346"/>
        <v>0</v>
      </c>
      <c r="S1038" s="25">
        <f t="shared" ca="1" si="347"/>
        <v>0</v>
      </c>
      <c r="T1038" s="108">
        <f t="shared" ca="1" si="348"/>
        <v>0</v>
      </c>
      <c r="U1038" s="163">
        <f t="shared" ca="1" si="349"/>
        <v>0</v>
      </c>
      <c r="V1038" s="25">
        <f t="shared" ca="1" si="350"/>
        <v>0</v>
      </c>
      <c r="W1038" s="25">
        <f t="shared" ca="1" si="351"/>
        <v>0</v>
      </c>
      <c r="X1038" s="108">
        <f t="shared" ca="1" si="352"/>
        <v>0</v>
      </c>
      <c r="Y1038" s="108">
        <f t="shared" ca="1" si="353"/>
        <v>0</v>
      </c>
      <c r="Z1038" s="108">
        <f t="shared" ca="1" si="354"/>
        <v>0</v>
      </c>
      <c r="AA1038" s="108">
        <f t="shared" ca="1" si="355"/>
        <v>0</v>
      </c>
      <c r="AB1038" s="108">
        <f t="shared" ca="1" si="356"/>
        <v>0</v>
      </c>
      <c r="AC1038" s="25">
        <f t="shared" ca="1" si="357"/>
        <v>0</v>
      </c>
    </row>
    <row r="1039" spans="1:29" ht="14.1" hidden="1" customHeight="1" thickBot="1" x14ac:dyDescent="0.25">
      <c r="A1039" s="3">
        <f t="shared" si="341"/>
        <v>2023</v>
      </c>
      <c r="B1039" s="3" t="str">
        <f t="shared" si="358"/>
        <v>10 říjen</v>
      </c>
      <c r="C1039" s="4" t="str">
        <f t="shared" si="342"/>
        <v>říjen</v>
      </c>
      <c r="D1039" s="10">
        <f t="shared" ca="1" si="343"/>
        <v>0</v>
      </c>
      <c r="E1039" s="10" t="str">
        <f t="shared" si="344"/>
        <v>pondělí</v>
      </c>
      <c r="F1039" s="42" t="str">
        <f ca="1">IF(COUNTIF(List1!$U$4:$AF$16,$G1039),"Svátek",TEXT($G1039,"dddd"))</f>
        <v>pondělí</v>
      </c>
      <c r="G1039" s="19">
        <v>45222</v>
      </c>
      <c r="H1039" s="49"/>
      <c r="I1039" s="50"/>
      <c r="J1039" s="49"/>
      <c r="K1039" s="50"/>
      <c r="L1039" s="21">
        <f t="shared" si="345"/>
        <v>0</v>
      </c>
      <c r="M1039" s="22">
        <f t="shared" si="339"/>
        <v>0</v>
      </c>
      <c r="N1039" s="98"/>
      <c r="O1039" s="101" t="str">
        <f t="shared" ca="1" si="340"/>
        <v/>
      </c>
      <c r="P1039" s="41" t="str">
        <f t="shared" si="338"/>
        <v xml:space="preserve"> </v>
      </c>
      <c r="Q1039" s="41" t="str">
        <f>IF(MONTH(G1040)-MONTH(G1039)&lt;&gt;0,SUBTOTAL(109,$P$14:$P$3665)," ")</f>
        <v xml:space="preserve"> </v>
      </c>
      <c r="R1039" s="108">
        <f t="shared" ca="1" si="346"/>
        <v>0</v>
      </c>
      <c r="S1039" s="25">
        <f t="shared" ca="1" si="347"/>
        <v>0</v>
      </c>
      <c r="T1039" s="108">
        <f t="shared" ca="1" si="348"/>
        <v>0</v>
      </c>
      <c r="U1039" s="163">
        <f t="shared" ca="1" si="349"/>
        <v>0</v>
      </c>
      <c r="V1039" s="25">
        <f t="shared" ca="1" si="350"/>
        <v>0</v>
      </c>
      <c r="W1039" s="25">
        <f t="shared" ca="1" si="351"/>
        <v>0</v>
      </c>
      <c r="X1039" s="108">
        <f t="shared" ca="1" si="352"/>
        <v>0</v>
      </c>
      <c r="Y1039" s="108">
        <f t="shared" ca="1" si="353"/>
        <v>0</v>
      </c>
      <c r="Z1039" s="108">
        <f t="shared" ca="1" si="354"/>
        <v>0</v>
      </c>
      <c r="AA1039" s="108">
        <f t="shared" ca="1" si="355"/>
        <v>0</v>
      </c>
      <c r="AB1039" s="108">
        <f t="shared" ca="1" si="356"/>
        <v>0</v>
      </c>
      <c r="AC1039" s="25">
        <f t="shared" ca="1" si="357"/>
        <v>0</v>
      </c>
    </row>
    <row r="1040" spans="1:29" ht="14.1" hidden="1" customHeight="1" thickBot="1" x14ac:dyDescent="0.25">
      <c r="A1040" s="3">
        <f t="shared" si="341"/>
        <v>2023</v>
      </c>
      <c r="B1040" s="3" t="str">
        <f t="shared" si="358"/>
        <v>10 říjen</v>
      </c>
      <c r="C1040" s="4" t="str">
        <f t="shared" si="342"/>
        <v>říjen</v>
      </c>
      <c r="D1040" s="10">
        <f t="shared" ca="1" si="343"/>
        <v>0</v>
      </c>
      <c r="E1040" s="10" t="str">
        <f t="shared" si="344"/>
        <v>úterý</v>
      </c>
      <c r="F1040" s="42" t="str">
        <f ca="1">IF(COUNTIF(List1!$U$4:$AF$16,$G1040),"Svátek",TEXT($G1040,"dddd"))</f>
        <v>úterý</v>
      </c>
      <c r="G1040" s="19">
        <v>45223</v>
      </c>
      <c r="H1040" s="49"/>
      <c r="I1040" s="50"/>
      <c r="J1040" s="49"/>
      <c r="K1040" s="50"/>
      <c r="L1040" s="21">
        <f t="shared" si="345"/>
        <v>0</v>
      </c>
      <c r="M1040" s="22">
        <f t="shared" si="339"/>
        <v>0</v>
      </c>
      <c r="N1040" s="98"/>
      <c r="O1040" s="101" t="str">
        <f t="shared" ca="1" si="340"/>
        <v/>
      </c>
      <c r="P1040" s="41" t="str">
        <f t="shared" si="338"/>
        <v xml:space="preserve"> </v>
      </c>
      <c r="Q1040" s="41" t="str">
        <f>IF(MONTH(G1041)-MONTH(G1040)&lt;&gt;0,SUBTOTAL(109,$P$14:$P$3665)," ")</f>
        <v xml:space="preserve"> </v>
      </c>
      <c r="R1040" s="108">
        <f t="shared" ca="1" si="346"/>
        <v>0</v>
      </c>
      <c r="S1040" s="25">
        <f t="shared" ca="1" si="347"/>
        <v>0</v>
      </c>
      <c r="T1040" s="108">
        <f t="shared" ca="1" si="348"/>
        <v>0</v>
      </c>
      <c r="U1040" s="163">
        <f t="shared" ca="1" si="349"/>
        <v>0</v>
      </c>
      <c r="V1040" s="25">
        <f t="shared" ca="1" si="350"/>
        <v>0</v>
      </c>
      <c r="W1040" s="25">
        <f t="shared" ca="1" si="351"/>
        <v>0</v>
      </c>
      <c r="X1040" s="108">
        <f t="shared" ca="1" si="352"/>
        <v>0</v>
      </c>
      <c r="Y1040" s="108">
        <f t="shared" ca="1" si="353"/>
        <v>0</v>
      </c>
      <c r="Z1040" s="108">
        <f t="shared" ca="1" si="354"/>
        <v>0</v>
      </c>
      <c r="AA1040" s="108">
        <f t="shared" ca="1" si="355"/>
        <v>0</v>
      </c>
      <c r="AB1040" s="108">
        <f t="shared" ca="1" si="356"/>
        <v>0</v>
      </c>
      <c r="AC1040" s="25">
        <f t="shared" ca="1" si="357"/>
        <v>0</v>
      </c>
    </row>
    <row r="1041" spans="1:29" ht="14.1" hidden="1" customHeight="1" thickBot="1" x14ac:dyDescent="0.25">
      <c r="A1041" s="3">
        <f t="shared" si="341"/>
        <v>2023</v>
      </c>
      <c r="B1041" s="3" t="str">
        <f t="shared" si="358"/>
        <v>10 říjen</v>
      </c>
      <c r="C1041" s="4" t="str">
        <f t="shared" si="342"/>
        <v>říjen</v>
      </c>
      <c r="D1041" s="10">
        <f t="shared" ca="1" si="343"/>
        <v>0</v>
      </c>
      <c r="E1041" s="10" t="str">
        <f t="shared" si="344"/>
        <v>středa</v>
      </c>
      <c r="F1041" s="42" t="str">
        <f ca="1">IF(COUNTIF(List1!$U$4:$AF$16,$G1041),"Svátek",TEXT($G1041,"dddd"))</f>
        <v>středa</v>
      </c>
      <c r="G1041" s="19">
        <v>45224</v>
      </c>
      <c r="H1041" s="49"/>
      <c r="I1041" s="50"/>
      <c r="J1041" s="49"/>
      <c r="K1041" s="50"/>
      <c r="L1041" s="21">
        <f t="shared" si="345"/>
        <v>0</v>
      </c>
      <c r="M1041" s="22">
        <f t="shared" si="339"/>
        <v>0</v>
      </c>
      <c r="N1041" s="98"/>
      <c r="O1041" s="101" t="str">
        <f t="shared" ca="1" si="340"/>
        <v/>
      </c>
      <c r="P1041" s="41" t="str">
        <f t="shared" si="338"/>
        <v xml:space="preserve"> </v>
      </c>
      <c r="Q1041" s="41" t="str">
        <f>IF(MONTH(G1042)-MONTH(G1041)&lt;&gt;0,SUBTOTAL(109,$P$14:$P$3665)," ")</f>
        <v xml:space="preserve"> </v>
      </c>
      <c r="R1041" s="108">
        <f t="shared" ca="1" si="346"/>
        <v>0</v>
      </c>
      <c r="S1041" s="25">
        <f t="shared" ca="1" si="347"/>
        <v>0</v>
      </c>
      <c r="T1041" s="108">
        <f t="shared" ca="1" si="348"/>
        <v>0</v>
      </c>
      <c r="U1041" s="163">
        <f t="shared" ca="1" si="349"/>
        <v>0</v>
      </c>
      <c r="V1041" s="25">
        <f t="shared" ca="1" si="350"/>
        <v>0</v>
      </c>
      <c r="W1041" s="25">
        <f t="shared" ca="1" si="351"/>
        <v>0</v>
      </c>
      <c r="X1041" s="108">
        <f t="shared" ca="1" si="352"/>
        <v>0</v>
      </c>
      <c r="Y1041" s="108">
        <f t="shared" ca="1" si="353"/>
        <v>0</v>
      </c>
      <c r="Z1041" s="108">
        <f t="shared" ca="1" si="354"/>
        <v>0</v>
      </c>
      <c r="AA1041" s="108">
        <f t="shared" ca="1" si="355"/>
        <v>0</v>
      </c>
      <c r="AB1041" s="108">
        <f t="shared" ca="1" si="356"/>
        <v>0</v>
      </c>
      <c r="AC1041" s="25">
        <f t="shared" ca="1" si="357"/>
        <v>0</v>
      </c>
    </row>
    <row r="1042" spans="1:29" ht="14.1" hidden="1" customHeight="1" thickBot="1" x14ac:dyDescent="0.25">
      <c r="A1042" s="3">
        <f t="shared" si="341"/>
        <v>2023</v>
      </c>
      <c r="B1042" s="3" t="str">
        <f t="shared" si="358"/>
        <v>10 říjen</v>
      </c>
      <c r="C1042" s="4" t="str">
        <f t="shared" si="342"/>
        <v>říjen</v>
      </c>
      <c r="D1042" s="10">
        <f t="shared" ca="1" si="343"/>
        <v>0</v>
      </c>
      <c r="E1042" s="10" t="str">
        <f t="shared" si="344"/>
        <v>čtvrtek</v>
      </c>
      <c r="F1042" s="42" t="str">
        <f ca="1">IF(COUNTIF(List1!$U$4:$AF$16,$G1042),"Svátek",TEXT($G1042,"dddd"))</f>
        <v>čtvrtek</v>
      </c>
      <c r="G1042" s="19">
        <v>45225</v>
      </c>
      <c r="H1042" s="49"/>
      <c r="I1042" s="50"/>
      <c r="J1042" s="49"/>
      <c r="K1042" s="50"/>
      <c r="L1042" s="21">
        <f t="shared" si="345"/>
        <v>0</v>
      </c>
      <c r="M1042" s="22">
        <f t="shared" si="339"/>
        <v>0</v>
      </c>
      <c r="N1042" s="98"/>
      <c r="O1042" s="101" t="str">
        <f t="shared" ca="1" si="340"/>
        <v/>
      </c>
      <c r="P1042" s="41" t="str">
        <f t="shared" si="338"/>
        <v xml:space="preserve"> </v>
      </c>
      <c r="Q1042" s="41" t="str">
        <f>IF(MONTH(G1043)-MONTH(G1042)&lt;&gt;0,SUBTOTAL(109,$P$14:$P$3665)," ")</f>
        <v xml:space="preserve"> </v>
      </c>
      <c r="R1042" s="108">
        <f t="shared" ca="1" si="346"/>
        <v>0</v>
      </c>
      <c r="S1042" s="25">
        <f t="shared" ca="1" si="347"/>
        <v>0</v>
      </c>
      <c r="T1042" s="108">
        <f t="shared" ca="1" si="348"/>
        <v>0</v>
      </c>
      <c r="U1042" s="163">
        <f t="shared" ca="1" si="349"/>
        <v>0</v>
      </c>
      <c r="V1042" s="25">
        <f t="shared" ca="1" si="350"/>
        <v>0</v>
      </c>
      <c r="W1042" s="25">
        <f t="shared" ca="1" si="351"/>
        <v>0</v>
      </c>
      <c r="X1042" s="108">
        <f t="shared" ca="1" si="352"/>
        <v>0</v>
      </c>
      <c r="Y1042" s="108">
        <f t="shared" ca="1" si="353"/>
        <v>0</v>
      </c>
      <c r="Z1042" s="108">
        <f t="shared" ca="1" si="354"/>
        <v>0</v>
      </c>
      <c r="AA1042" s="108">
        <f t="shared" ca="1" si="355"/>
        <v>0</v>
      </c>
      <c r="AB1042" s="108">
        <f t="shared" ca="1" si="356"/>
        <v>0</v>
      </c>
      <c r="AC1042" s="25">
        <f t="shared" ca="1" si="357"/>
        <v>0</v>
      </c>
    </row>
    <row r="1043" spans="1:29" ht="14.1" hidden="1" customHeight="1" thickBot="1" x14ac:dyDescent="0.25">
      <c r="A1043" s="3">
        <f t="shared" si="341"/>
        <v>2023</v>
      </c>
      <c r="B1043" s="3" t="str">
        <f t="shared" si="358"/>
        <v>10 říjen</v>
      </c>
      <c r="C1043" s="4" t="str">
        <f t="shared" si="342"/>
        <v>říjen</v>
      </c>
      <c r="D1043" s="10">
        <f t="shared" ca="1" si="343"/>
        <v>0</v>
      </c>
      <c r="E1043" s="10" t="str">
        <f t="shared" si="344"/>
        <v>pátek</v>
      </c>
      <c r="F1043" s="42" t="str">
        <f ca="1">IF(COUNTIF(List1!$U$4:$AF$16,$G1043),"Svátek",TEXT($G1043,"dddd"))</f>
        <v>pátek</v>
      </c>
      <c r="G1043" s="19">
        <v>45226</v>
      </c>
      <c r="H1043" s="49"/>
      <c r="I1043" s="50"/>
      <c r="J1043" s="49"/>
      <c r="K1043" s="50"/>
      <c r="L1043" s="21">
        <f t="shared" si="345"/>
        <v>0</v>
      </c>
      <c r="M1043" s="22">
        <f t="shared" si="339"/>
        <v>0</v>
      </c>
      <c r="N1043" s="98"/>
      <c r="O1043" s="101" t="str">
        <f t="shared" ca="1" si="340"/>
        <v/>
      </c>
      <c r="P1043" s="41" t="str">
        <f t="shared" si="338"/>
        <v xml:space="preserve"> </v>
      </c>
      <c r="Q1043" s="41" t="str">
        <f>IF(MONTH(G1044)-MONTH(G1043)&lt;&gt;0,SUBTOTAL(109,$P$14:$P$3665)," ")</f>
        <v xml:space="preserve"> </v>
      </c>
      <c r="R1043" s="108">
        <f t="shared" ca="1" si="346"/>
        <v>0</v>
      </c>
      <c r="S1043" s="25">
        <f t="shared" ca="1" si="347"/>
        <v>0</v>
      </c>
      <c r="T1043" s="108">
        <f t="shared" ca="1" si="348"/>
        <v>0</v>
      </c>
      <c r="U1043" s="163">
        <f t="shared" ca="1" si="349"/>
        <v>0</v>
      </c>
      <c r="V1043" s="25">
        <f t="shared" ca="1" si="350"/>
        <v>0</v>
      </c>
      <c r="W1043" s="25">
        <f t="shared" ca="1" si="351"/>
        <v>0</v>
      </c>
      <c r="X1043" s="108">
        <f t="shared" ca="1" si="352"/>
        <v>0</v>
      </c>
      <c r="Y1043" s="108">
        <f t="shared" ca="1" si="353"/>
        <v>0</v>
      </c>
      <c r="Z1043" s="108">
        <f t="shared" ca="1" si="354"/>
        <v>0</v>
      </c>
      <c r="AA1043" s="108">
        <f t="shared" ca="1" si="355"/>
        <v>0</v>
      </c>
      <c r="AB1043" s="108">
        <f t="shared" ca="1" si="356"/>
        <v>0</v>
      </c>
      <c r="AC1043" s="25">
        <f t="shared" ca="1" si="357"/>
        <v>0</v>
      </c>
    </row>
    <row r="1044" spans="1:29" ht="14.1" hidden="1" customHeight="1" thickBot="1" x14ac:dyDescent="0.25">
      <c r="A1044" s="3">
        <f t="shared" si="341"/>
        <v>2023</v>
      </c>
      <c r="B1044" s="3" t="str">
        <f t="shared" si="358"/>
        <v>10 říjen</v>
      </c>
      <c r="C1044" s="4" t="str">
        <f t="shared" si="342"/>
        <v>říjen</v>
      </c>
      <c r="D1044" s="10">
        <f t="shared" ca="1" si="343"/>
        <v>1</v>
      </c>
      <c r="E1044" s="10" t="str">
        <f t="shared" si="344"/>
        <v>sobota</v>
      </c>
      <c r="F1044" s="42" t="str">
        <f ca="1">IF(COUNTIF(List1!$U$4:$AF$16,$G1044),"Svátek",TEXT($G1044,"dddd"))</f>
        <v>Svátek</v>
      </c>
      <c r="G1044" s="19">
        <v>45227</v>
      </c>
      <c r="H1044" s="49"/>
      <c r="I1044" s="50"/>
      <c r="J1044" s="49"/>
      <c r="K1044" s="50"/>
      <c r="L1044" s="21">
        <f t="shared" si="345"/>
        <v>0</v>
      </c>
      <c r="M1044" s="22">
        <f t="shared" si="339"/>
        <v>0</v>
      </c>
      <c r="N1044" s="98"/>
      <c r="O1044" s="101" t="str">
        <f t="shared" ca="1" si="340"/>
        <v>Svátek</v>
      </c>
      <c r="P1044" s="41" t="str">
        <f t="shared" si="338"/>
        <v xml:space="preserve"> </v>
      </c>
      <c r="Q1044" s="41" t="str">
        <f>IF(MONTH(G1045)-MONTH(G1044)&lt;&gt;0,SUBTOTAL(109,$P$14:$P$3665)," ")</f>
        <v xml:space="preserve"> </v>
      </c>
      <c r="R1044" s="108">
        <f t="shared" ca="1" si="346"/>
        <v>0</v>
      </c>
      <c r="S1044" s="25">
        <f t="shared" ca="1" si="347"/>
        <v>0</v>
      </c>
      <c r="T1044" s="108">
        <f t="shared" ca="1" si="348"/>
        <v>0</v>
      </c>
      <c r="U1044" s="163">
        <f t="shared" ca="1" si="349"/>
        <v>0</v>
      </c>
      <c r="V1044" s="25">
        <f t="shared" ca="1" si="350"/>
        <v>0</v>
      </c>
      <c r="W1044" s="25">
        <f t="shared" ca="1" si="351"/>
        <v>0</v>
      </c>
      <c r="X1044" s="108">
        <f t="shared" ca="1" si="352"/>
        <v>0</v>
      </c>
      <c r="Y1044" s="108">
        <f t="shared" ca="1" si="353"/>
        <v>0</v>
      </c>
      <c r="Z1044" s="108">
        <f t="shared" ca="1" si="354"/>
        <v>0</v>
      </c>
      <c r="AA1044" s="108">
        <f t="shared" ca="1" si="355"/>
        <v>0</v>
      </c>
      <c r="AB1044" s="108">
        <f t="shared" ca="1" si="356"/>
        <v>0</v>
      </c>
      <c r="AC1044" s="25">
        <f t="shared" ca="1" si="357"/>
        <v>0</v>
      </c>
    </row>
    <row r="1045" spans="1:29" ht="14.1" hidden="1" customHeight="1" thickBot="1" x14ac:dyDescent="0.25">
      <c r="A1045" s="3">
        <f t="shared" si="341"/>
        <v>2023</v>
      </c>
      <c r="B1045" s="3" t="str">
        <f t="shared" si="358"/>
        <v>10 říjen</v>
      </c>
      <c r="C1045" s="4" t="str">
        <f t="shared" si="342"/>
        <v>říjen</v>
      </c>
      <c r="D1045" s="10">
        <f t="shared" ca="1" si="343"/>
        <v>0</v>
      </c>
      <c r="E1045" s="10" t="str">
        <f t="shared" si="344"/>
        <v>neděle</v>
      </c>
      <c r="F1045" s="42" t="str">
        <f ca="1">IF(COUNTIF(List1!$U$4:$AF$16,$G1045),"Svátek",TEXT($G1045,"dddd"))</f>
        <v>neděle</v>
      </c>
      <c r="G1045" s="19">
        <v>45228</v>
      </c>
      <c r="H1045" s="49"/>
      <c r="I1045" s="50"/>
      <c r="J1045" s="49"/>
      <c r="K1045" s="50"/>
      <c r="L1045" s="21">
        <f t="shared" si="345"/>
        <v>0</v>
      </c>
      <c r="M1045" s="22">
        <f t="shared" si="339"/>
        <v>0</v>
      </c>
      <c r="N1045" s="98"/>
      <c r="O1045" s="101" t="str">
        <f t="shared" ca="1" si="340"/>
        <v/>
      </c>
      <c r="P1045" s="41">
        <f t="shared" si="338"/>
        <v>0</v>
      </c>
      <c r="Q1045" s="41" t="str">
        <f>IF(MONTH(G1046)-MONTH(G1045)&lt;&gt;0,SUBTOTAL(109,$P$14:$P$3665)," ")</f>
        <v xml:space="preserve"> </v>
      </c>
      <c r="R1045" s="108">
        <f t="shared" ca="1" si="346"/>
        <v>0</v>
      </c>
      <c r="S1045" s="25">
        <f t="shared" ca="1" si="347"/>
        <v>0</v>
      </c>
      <c r="T1045" s="108">
        <f t="shared" ca="1" si="348"/>
        <v>0</v>
      </c>
      <c r="U1045" s="163">
        <f t="shared" ca="1" si="349"/>
        <v>0</v>
      </c>
      <c r="V1045" s="25">
        <f t="shared" ca="1" si="350"/>
        <v>0</v>
      </c>
      <c r="W1045" s="25">
        <f t="shared" ca="1" si="351"/>
        <v>0</v>
      </c>
      <c r="X1045" s="108">
        <f t="shared" ca="1" si="352"/>
        <v>0</v>
      </c>
      <c r="Y1045" s="108">
        <f t="shared" ca="1" si="353"/>
        <v>0</v>
      </c>
      <c r="Z1045" s="108">
        <f t="shared" ca="1" si="354"/>
        <v>0</v>
      </c>
      <c r="AA1045" s="108">
        <f t="shared" ca="1" si="355"/>
        <v>0</v>
      </c>
      <c r="AB1045" s="108">
        <f t="shared" ca="1" si="356"/>
        <v>0</v>
      </c>
      <c r="AC1045" s="25">
        <f t="shared" ca="1" si="357"/>
        <v>0</v>
      </c>
    </row>
    <row r="1046" spans="1:29" ht="14.1" hidden="1" customHeight="1" thickBot="1" x14ac:dyDescent="0.25">
      <c r="A1046" s="3">
        <f t="shared" si="341"/>
        <v>2023</v>
      </c>
      <c r="B1046" s="3" t="str">
        <f t="shared" si="358"/>
        <v>10 říjen</v>
      </c>
      <c r="C1046" s="4" t="str">
        <f t="shared" si="342"/>
        <v>říjen</v>
      </c>
      <c r="D1046" s="10">
        <f t="shared" ca="1" si="343"/>
        <v>0</v>
      </c>
      <c r="E1046" s="10" t="str">
        <f t="shared" si="344"/>
        <v>pondělí</v>
      </c>
      <c r="F1046" s="42" t="str">
        <f ca="1">IF(COUNTIF(List1!$U$4:$AF$16,$G1046),"Svátek",TEXT($G1046,"dddd"))</f>
        <v>pondělí</v>
      </c>
      <c r="G1046" s="19">
        <v>45229</v>
      </c>
      <c r="H1046" s="49"/>
      <c r="I1046" s="50"/>
      <c r="J1046" s="49"/>
      <c r="K1046" s="50"/>
      <c r="L1046" s="21">
        <f t="shared" si="345"/>
        <v>0</v>
      </c>
      <c r="M1046" s="22">
        <f t="shared" si="339"/>
        <v>0</v>
      </c>
      <c r="N1046" s="98"/>
      <c r="O1046" s="101" t="str">
        <f t="shared" ca="1" si="340"/>
        <v/>
      </c>
      <c r="P1046" s="41" t="str">
        <f t="shared" si="338"/>
        <v xml:space="preserve"> </v>
      </c>
      <c r="Q1046" s="41" t="str">
        <f>IF(MONTH(G1047)-MONTH(G1046)&lt;&gt;0,SUBTOTAL(109,$P$14:$P$3665)," ")</f>
        <v xml:space="preserve"> </v>
      </c>
      <c r="R1046" s="108">
        <f t="shared" ca="1" si="346"/>
        <v>0</v>
      </c>
      <c r="S1046" s="25">
        <f t="shared" ca="1" si="347"/>
        <v>0</v>
      </c>
      <c r="T1046" s="108">
        <f t="shared" ca="1" si="348"/>
        <v>0</v>
      </c>
      <c r="U1046" s="163">
        <f t="shared" ca="1" si="349"/>
        <v>0</v>
      </c>
      <c r="V1046" s="25">
        <f t="shared" ca="1" si="350"/>
        <v>0</v>
      </c>
      <c r="W1046" s="25">
        <f t="shared" ca="1" si="351"/>
        <v>0</v>
      </c>
      <c r="X1046" s="108">
        <f t="shared" ca="1" si="352"/>
        <v>0</v>
      </c>
      <c r="Y1046" s="108">
        <f t="shared" ca="1" si="353"/>
        <v>0</v>
      </c>
      <c r="Z1046" s="108">
        <f t="shared" ca="1" si="354"/>
        <v>0</v>
      </c>
      <c r="AA1046" s="108">
        <f t="shared" ca="1" si="355"/>
        <v>0</v>
      </c>
      <c r="AB1046" s="108">
        <f t="shared" ca="1" si="356"/>
        <v>0</v>
      </c>
      <c r="AC1046" s="25">
        <f t="shared" ca="1" si="357"/>
        <v>0</v>
      </c>
    </row>
    <row r="1047" spans="1:29" ht="14.1" hidden="1" customHeight="1" thickBot="1" x14ac:dyDescent="0.25">
      <c r="A1047" s="3">
        <f t="shared" si="341"/>
        <v>2023</v>
      </c>
      <c r="B1047" s="3" t="str">
        <f t="shared" si="358"/>
        <v>10 říjen</v>
      </c>
      <c r="C1047" s="4" t="str">
        <f t="shared" si="342"/>
        <v>říjen</v>
      </c>
      <c r="D1047" s="10">
        <f t="shared" ca="1" si="343"/>
        <v>0</v>
      </c>
      <c r="E1047" s="10" t="str">
        <f t="shared" si="344"/>
        <v>úterý</v>
      </c>
      <c r="F1047" s="42" t="str">
        <f ca="1">IF(COUNTIF(List1!$U$4:$AF$16,$G1047),"Svátek",TEXT($G1047,"dddd"))</f>
        <v>úterý</v>
      </c>
      <c r="G1047" s="19">
        <v>45230</v>
      </c>
      <c r="H1047" s="49"/>
      <c r="I1047" s="50"/>
      <c r="J1047" s="49"/>
      <c r="K1047" s="50"/>
      <c r="L1047" s="21">
        <f t="shared" si="345"/>
        <v>0</v>
      </c>
      <c r="M1047" s="22">
        <f t="shared" si="339"/>
        <v>0</v>
      </c>
      <c r="N1047" s="98"/>
      <c r="O1047" s="101" t="str">
        <f t="shared" ca="1" si="340"/>
        <v/>
      </c>
      <c r="P1047" s="41">
        <f t="shared" si="338"/>
        <v>0</v>
      </c>
      <c r="Q1047" s="41">
        <f>IF(MONTH(G1048)-MONTH(G1047)&lt;&gt;0,SUBTOTAL(109,$P$14:$P$3665)," ")</f>
        <v>0</v>
      </c>
      <c r="R1047" s="108">
        <f t="shared" ca="1" si="346"/>
        <v>0</v>
      </c>
      <c r="S1047" s="25">
        <f t="shared" ca="1" si="347"/>
        <v>0</v>
      </c>
      <c r="T1047" s="108">
        <f t="shared" ca="1" si="348"/>
        <v>0</v>
      </c>
      <c r="U1047" s="163">
        <f t="shared" ca="1" si="349"/>
        <v>0</v>
      </c>
      <c r="V1047" s="25">
        <f t="shared" ca="1" si="350"/>
        <v>0</v>
      </c>
      <c r="W1047" s="25">
        <f t="shared" ca="1" si="351"/>
        <v>0</v>
      </c>
      <c r="X1047" s="108">
        <f t="shared" ca="1" si="352"/>
        <v>0</v>
      </c>
      <c r="Y1047" s="108">
        <f t="shared" ca="1" si="353"/>
        <v>0</v>
      </c>
      <c r="Z1047" s="108">
        <f t="shared" ca="1" si="354"/>
        <v>0</v>
      </c>
      <c r="AA1047" s="108">
        <f t="shared" ca="1" si="355"/>
        <v>0</v>
      </c>
      <c r="AB1047" s="108">
        <f t="shared" ca="1" si="356"/>
        <v>0</v>
      </c>
      <c r="AC1047" s="25">
        <f t="shared" ca="1" si="357"/>
        <v>0</v>
      </c>
    </row>
    <row r="1048" spans="1:29" ht="14.1" hidden="1" customHeight="1" thickBot="1" x14ac:dyDescent="0.25">
      <c r="A1048" s="3">
        <f t="shared" si="341"/>
        <v>2023</v>
      </c>
      <c r="B1048" s="3" t="str">
        <f t="shared" si="358"/>
        <v>11 listopad</v>
      </c>
      <c r="C1048" s="4" t="str">
        <f t="shared" si="342"/>
        <v>listopad</v>
      </c>
      <c r="D1048" s="10">
        <f t="shared" ca="1" si="343"/>
        <v>0</v>
      </c>
      <c r="E1048" s="10" t="str">
        <f t="shared" si="344"/>
        <v>středa</v>
      </c>
      <c r="F1048" s="42" t="str">
        <f ca="1">IF(COUNTIF(List1!$U$4:$AF$16,$G1048),"Svátek",TEXT($G1048,"dddd"))</f>
        <v>středa</v>
      </c>
      <c r="G1048" s="19">
        <v>45231</v>
      </c>
      <c r="H1048" s="49"/>
      <c r="I1048" s="50"/>
      <c r="J1048" s="49"/>
      <c r="K1048" s="50"/>
      <c r="L1048" s="21">
        <f t="shared" si="345"/>
        <v>0</v>
      </c>
      <c r="M1048" s="22">
        <f t="shared" si="339"/>
        <v>0</v>
      </c>
      <c r="N1048" s="98"/>
      <c r="O1048" s="101" t="str">
        <f t="shared" ca="1" si="340"/>
        <v/>
      </c>
      <c r="P1048" s="41" t="str">
        <f t="shared" si="338"/>
        <v xml:space="preserve"> </v>
      </c>
      <c r="Q1048" s="41" t="str">
        <f>IF(MONTH(G1049)-MONTH(G1048)&lt;&gt;0,SUBTOTAL(109,$P$14:$P$3665)," ")</f>
        <v xml:space="preserve"> </v>
      </c>
      <c r="R1048" s="108">
        <f t="shared" ca="1" si="346"/>
        <v>0</v>
      </c>
      <c r="S1048" s="25">
        <f t="shared" ca="1" si="347"/>
        <v>0</v>
      </c>
      <c r="T1048" s="108">
        <f t="shared" ca="1" si="348"/>
        <v>0</v>
      </c>
      <c r="U1048" s="163">
        <f t="shared" ca="1" si="349"/>
        <v>0</v>
      </c>
      <c r="V1048" s="25">
        <f t="shared" ca="1" si="350"/>
        <v>0</v>
      </c>
      <c r="W1048" s="25">
        <f t="shared" ca="1" si="351"/>
        <v>0</v>
      </c>
      <c r="X1048" s="108">
        <f t="shared" ca="1" si="352"/>
        <v>0</v>
      </c>
      <c r="Y1048" s="108">
        <f t="shared" ca="1" si="353"/>
        <v>0</v>
      </c>
      <c r="Z1048" s="108">
        <f t="shared" ca="1" si="354"/>
        <v>0</v>
      </c>
      <c r="AA1048" s="108">
        <f t="shared" ca="1" si="355"/>
        <v>0</v>
      </c>
      <c r="AB1048" s="108">
        <f t="shared" ca="1" si="356"/>
        <v>0</v>
      </c>
      <c r="AC1048" s="25">
        <f t="shared" ca="1" si="357"/>
        <v>0</v>
      </c>
    </row>
    <row r="1049" spans="1:29" ht="14.1" hidden="1" customHeight="1" thickBot="1" x14ac:dyDescent="0.25">
      <c r="A1049" s="3">
        <f t="shared" si="341"/>
        <v>2023</v>
      </c>
      <c r="B1049" s="3" t="str">
        <f t="shared" si="358"/>
        <v>11 listopad</v>
      </c>
      <c r="C1049" s="4" t="str">
        <f t="shared" si="342"/>
        <v>listopad</v>
      </c>
      <c r="D1049" s="10">
        <f t="shared" ca="1" si="343"/>
        <v>0</v>
      </c>
      <c r="E1049" s="10" t="str">
        <f t="shared" si="344"/>
        <v>čtvrtek</v>
      </c>
      <c r="F1049" s="42" t="str">
        <f ca="1">IF(COUNTIF(List1!$U$4:$AF$16,$G1049),"Svátek",TEXT($G1049,"dddd"))</f>
        <v>čtvrtek</v>
      </c>
      <c r="G1049" s="19">
        <v>45232</v>
      </c>
      <c r="H1049" s="49"/>
      <c r="I1049" s="50"/>
      <c r="J1049" s="49"/>
      <c r="K1049" s="50"/>
      <c r="L1049" s="21">
        <f t="shared" si="345"/>
        <v>0</v>
      </c>
      <c r="M1049" s="22">
        <f t="shared" si="339"/>
        <v>0</v>
      </c>
      <c r="N1049" s="98"/>
      <c r="O1049" s="101" t="str">
        <f t="shared" ca="1" si="340"/>
        <v/>
      </c>
      <c r="P1049" s="41" t="str">
        <f t="shared" si="338"/>
        <v xml:space="preserve"> </v>
      </c>
      <c r="Q1049" s="41" t="str">
        <f>IF(MONTH(G1050)-MONTH(G1049)&lt;&gt;0,SUBTOTAL(109,$P$14:$P$3665)," ")</f>
        <v xml:space="preserve"> </v>
      </c>
      <c r="R1049" s="108">
        <f t="shared" ca="1" si="346"/>
        <v>0</v>
      </c>
      <c r="S1049" s="25">
        <f t="shared" ca="1" si="347"/>
        <v>0</v>
      </c>
      <c r="T1049" s="108">
        <f t="shared" ca="1" si="348"/>
        <v>0</v>
      </c>
      <c r="U1049" s="163">
        <f t="shared" ca="1" si="349"/>
        <v>0</v>
      </c>
      <c r="V1049" s="25">
        <f t="shared" ca="1" si="350"/>
        <v>0</v>
      </c>
      <c r="W1049" s="25">
        <f t="shared" ca="1" si="351"/>
        <v>0</v>
      </c>
      <c r="X1049" s="108">
        <f t="shared" ca="1" si="352"/>
        <v>0</v>
      </c>
      <c r="Y1049" s="108">
        <f t="shared" ca="1" si="353"/>
        <v>0</v>
      </c>
      <c r="Z1049" s="108">
        <f t="shared" ca="1" si="354"/>
        <v>0</v>
      </c>
      <c r="AA1049" s="108">
        <f t="shared" ca="1" si="355"/>
        <v>0</v>
      </c>
      <c r="AB1049" s="108">
        <f t="shared" ca="1" si="356"/>
        <v>0</v>
      </c>
      <c r="AC1049" s="25">
        <f t="shared" ca="1" si="357"/>
        <v>0</v>
      </c>
    </row>
    <row r="1050" spans="1:29" ht="14.1" hidden="1" customHeight="1" thickBot="1" x14ac:dyDescent="0.25">
      <c r="A1050" s="3">
        <f t="shared" si="341"/>
        <v>2023</v>
      </c>
      <c r="B1050" s="3" t="str">
        <f t="shared" si="358"/>
        <v>11 listopad</v>
      </c>
      <c r="C1050" s="4" t="str">
        <f t="shared" si="342"/>
        <v>listopad</v>
      </c>
      <c r="D1050" s="10">
        <f t="shared" ca="1" si="343"/>
        <v>0</v>
      </c>
      <c r="E1050" s="10" t="str">
        <f t="shared" si="344"/>
        <v>pátek</v>
      </c>
      <c r="F1050" s="42" t="str">
        <f ca="1">IF(COUNTIF(List1!$U$4:$AF$16,$G1050),"Svátek",TEXT($G1050,"dddd"))</f>
        <v>pátek</v>
      </c>
      <c r="G1050" s="19">
        <v>45233</v>
      </c>
      <c r="H1050" s="49"/>
      <c r="I1050" s="50"/>
      <c r="J1050" s="49"/>
      <c r="K1050" s="50"/>
      <c r="L1050" s="21">
        <f t="shared" si="345"/>
        <v>0</v>
      </c>
      <c r="M1050" s="22">
        <f t="shared" si="339"/>
        <v>0</v>
      </c>
      <c r="N1050" s="98"/>
      <c r="O1050" s="101" t="str">
        <f t="shared" ca="1" si="340"/>
        <v/>
      </c>
      <c r="P1050" s="41" t="str">
        <f t="shared" si="338"/>
        <v xml:space="preserve"> </v>
      </c>
      <c r="Q1050" s="41" t="str">
        <f>IF(MONTH(G1051)-MONTH(G1050)&lt;&gt;0,SUBTOTAL(109,$P$14:$P$3665)," ")</f>
        <v xml:space="preserve"> </v>
      </c>
      <c r="R1050" s="108">
        <f t="shared" ca="1" si="346"/>
        <v>0</v>
      </c>
      <c r="S1050" s="25">
        <f t="shared" ca="1" si="347"/>
        <v>0</v>
      </c>
      <c r="T1050" s="108">
        <f t="shared" ca="1" si="348"/>
        <v>0</v>
      </c>
      <c r="U1050" s="163">
        <f t="shared" ca="1" si="349"/>
        <v>0</v>
      </c>
      <c r="V1050" s="25">
        <f t="shared" ca="1" si="350"/>
        <v>0</v>
      </c>
      <c r="W1050" s="25">
        <f t="shared" ca="1" si="351"/>
        <v>0</v>
      </c>
      <c r="X1050" s="108">
        <f t="shared" ca="1" si="352"/>
        <v>0</v>
      </c>
      <c r="Y1050" s="108">
        <f t="shared" ca="1" si="353"/>
        <v>0</v>
      </c>
      <c r="Z1050" s="108">
        <f t="shared" ca="1" si="354"/>
        <v>0</v>
      </c>
      <c r="AA1050" s="108">
        <f t="shared" ca="1" si="355"/>
        <v>0</v>
      </c>
      <c r="AB1050" s="108">
        <f t="shared" ca="1" si="356"/>
        <v>0</v>
      </c>
      <c r="AC1050" s="25">
        <f t="shared" ca="1" si="357"/>
        <v>0</v>
      </c>
    </row>
    <row r="1051" spans="1:29" ht="14.1" hidden="1" customHeight="1" thickBot="1" x14ac:dyDescent="0.25">
      <c r="A1051" s="3">
        <f t="shared" si="341"/>
        <v>2023</v>
      </c>
      <c r="B1051" s="3" t="str">
        <f t="shared" si="358"/>
        <v>11 listopad</v>
      </c>
      <c r="C1051" s="4" t="str">
        <f t="shared" si="342"/>
        <v>listopad</v>
      </c>
      <c r="D1051" s="10">
        <f t="shared" ca="1" si="343"/>
        <v>0</v>
      </c>
      <c r="E1051" s="10" t="str">
        <f t="shared" si="344"/>
        <v>sobota</v>
      </c>
      <c r="F1051" s="42" t="str">
        <f ca="1">IF(COUNTIF(List1!$U$4:$AF$16,$G1051),"Svátek",TEXT($G1051,"dddd"))</f>
        <v>sobota</v>
      </c>
      <c r="G1051" s="19">
        <v>45234</v>
      </c>
      <c r="H1051" s="49"/>
      <c r="I1051" s="50"/>
      <c r="J1051" s="49"/>
      <c r="K1051" s="50"/>
      <c r="L1051" s="21">
        <f t="shared" si="345"/>
        <v>0</v>
      </c>
      <c r="M1051" s="22">
        <f t="shared" si="339"/>
        <v>0</v>
      </c>
      <c r="N1051" s="98"/>
      <c r="O1051" s="101" t="str">
        <f t="shared" ca="1" si="340"/>
        <v/>
      </c>
      <c r="P1051" s="41" t="str">
        <f t="shared" ref="P1051:P1114" si="359">IF(OR(TEXT($G1051,"dddd")="neděle",TEXT($G1142,"dddd")="Sunday"),IF(DAY(G1051)&gt;=7,SUM(L1045:L1051),IF(DAY(G1051)=6,SUM(L1046:L1051),IF(DAY(G1051)=5,SUM(L1047:L1051),IF(DAY(G1051)=4,SUM(L1048:L1051),IF(DAY(G1051)=3,SUM(L1049:L1051),IF(DAY(G1051)=2,SUM(L1050:L1051),IF(DAY(G1051)=1,SUM(L1051:L1051)," "))))))),IF(MONTH(G1052)-MONTH(G1051)&lt;&gt;0,IF(TEXT($G1051,"dddd")="sobota",SUM(L1046:L1051),IF(TEXT($G1051,"dddd")="pátek",SUM(L1047:L1051),IF(TEXT($G1051,"dddd")="čtvrtek",SUM(L1048:L1051),IF(TEXT($G1051,"dddd")="středa",SUM(L1049:L1051),IF(TEXT($G1051,"dddd")="úterý",SUM(L1050:L1051),IF(TEXT($G1051,"dddd")="pondělí",SUM(L1051)," "))))))," "))</f>
        <v xml:space="preserve"> </v>
      </c>
      <c r="Q1051" s="41" t="str">
        <f>IF(MONTH(G1052)-MONTH(G1051)&lt;&gt;0,SUBTOTAL(109,$P$14:$P$3665)," ")</f>
        <v xml:space="preserve"> </v>
      </c>
      <c r="R1051" s="108">
        <f t="shared" ca="1" si="346"/>
        <v>0</v>
      </c>
      <c r="S1051" s="25">
        <f t="shared" ca="1" si="347"/>
        <v>0</v>
      </c>
      <c r="T1051" s="108">
        <f t="shared" ca="1" si="348"/>
        <v>0</v>
      </c>
      <c r="U1051" s="163">
        <f t="shared" ca="1" si="349"/>
        <v>0</v>
      </c>
      <c r="V1051" s="25">
        <f t="shared" ca="1" si="350"/>
        <v>0</v>
      </c>
      <c r="W1051" s="25">
        <f t="shared" ca="1" si="351"/>
        <v>0</v>
      </c>
      <c r="X1051" s="108">
        <f t="shared" ca="1" si="352"/>
        <v>0</v>
      </c>
      <c r="Y1051" s="108">
        <f t="shared" ca="1" si="353"/>
        <v>0</v>
      </c>
      <c r="Z1051" s="108">
        <f t="shared" ca="1" si="354"/>
        <v>0</v>
      </c>
      <c r="AA1051" s="108">
        <f t="shared" ca="1" si="355"/>
        <v>0</v>
      </c>
      <c r="AB1051" s="108">
        <f t="shared" ca="1" si="356"/>
        <v>0</v>
      </c>
      <c r="AC1051" s="25">
        <f t="shared" ca="1" si="357"/>
        <v>0</v>
      </c>
    </row>
    <row r="1052" spans="1:29" ht="14.1" hidden="1" customHeight="1" thickBot="1" x14ac:dyDescent="0.25">
      <c r="A1052" s="3">
        <f t="shared" si="341"/>
        <v>2023</v>
      </c>
      <c r="B1052" s="3" t="str">
        <f t="shared" si="358"/>
        <v>11 listopad</v>
      </c>
      <c r="C1052" s="4" t="str">
        <f t="shared" si="342"/>
        <v>listopad</v>
      </c>
      <c r="D1052" s="10">
        <f t="shared" ca="1" si="343"/>
        <v>0</v>
      </c>
      <c r="E1052" s="10" t="str">
        <f t="shared" si="344"/>
        <v>neděle</v>
      </c>
      <c r="F1052" s="42" t="str">
        <f ca="1">IF(COUNTIF(List1!$U$4:$AF$16,$G1052),"Svátek",TEXT($G1052,"dddd"))</f>
        <v>neděle</v>
      </c>
      <c r="G1052" s="19">
        <v>45235</v>
      </c>
      <c r="H1052" s="49"/>
      <c r="I1052" s="50"/>
      <c r="J1052" s="49"/>
      <c r="K1052" s="50"/>
      <c r="L1052" s="21">
        <f t="shared" si="345"/>
        <v>0</v>
      </c>
      <c r="M1052" s="22">
        <f t="shared" si="339"/>
        <v>0</v>
      </c>
      <c r="N1052" s="98"/>
      <c r="O1052" s="101" t="str">
        <f t="shared" ca="1" si="340"/>
        <v/>
      </c>
      <c r="P1052" s="41">
        <f t="shared" si="359"/>
        <v>0</v>
      </c>
      <c r="Q1052" s="41" t="str">
        <f>IF(MONTH(G1053)-MONTH(G1052)&lt;&gt;0,SUBTOTAL(109,$P$14:$P$3665)," ")</f>
        <v xml:space="preserve"> </v>
      </c>
      <c r="R1052" s="108">
        <f t="shared" ca="1" si="346"/>
        <v>0</v>
      </c>
      <c r="S1052" s="25">
        <f t="shared" ca="1" si="347"/>
        <v>0</v>
      </c>
      <c r="T1052" s="108">
        <f t="shared" ca="1" si="348"/>
        <v>0</v>
      </c>
      <c r="U1052" s="163">
        <f t="shared" ca="1" si="349"/>
        <v>0</v>
      </c>
      <c r="V1052" s="25">
        <f t="shared" ca="1" si="350"/>
        <v>0</v>
      </c>
      <c r="W1052" s="25">
        <f t="shared" ca="1" si="351"/>
        <v>0</v>
      </c>
      <c r="X1052" s="108">
        <f t="shared" ca="1" si="352"/>
        <v>0</v>
      </c>
      <c r="Y1052" s="108">
        <f t="shared" ca="1" si="353"/>
        <v>0</v>
      </c>
      <c r="Z1052" s="108">
        <f t="shared" ca="1" si="354"/>
        <v>0</v>
      </c>
      <c r="AA1052" s="108">
        <f t="shared" ca="1" si="355"/>
        <v>0</v>
      </c>
      <c r="AB1052" s="108">
        <f t="shared" ca="1" si="356"/>
        <v>0</v>
      </c>
      <c r="AC1052" s="25">
        <f t="shared" ca="1" si="357"/>
        <v>0</v>
      </c>
    </row>
    <row r="1053" spans="1:29" ht="14.1" hidden="1" customHeight="1" thickBot="1" x14ac:dyDescent="0.25">
      <c r="A1053" s="3">
        <f t="shared" si="341"/>
        <v>2023</v>
      </c>
      <c r="B1053" s="3" t="str">
        <f t="shared" si="358"/>
        <v>11 listopad</v>
      </c>
      <c r="C1053" s="4" t="str">
        <f t="shared" si="342"/>
        <v>listopad</v>
      </c>
      <c r="D1053" s="10">
        <f t="shared" ca="1" si="343"/>
        <v>0</v>
      </c>
      <c r="E1053" s="10" t="str">
        <f t="shared" si="344"/>
        <v>pondělí</v>
      </c>
      <c r="F1053" s="42" t="str">
        <f ca="1">IF(COUNTIF(List1!$U$4:$AF$16,$G1053),"Svátek",TEXT($G1053,"dddd"))</f>
        <v>pondělí</v>
      </c>
      <c r="G1053" s="19">
        <v>45236</v>
      </c>
      <c r="H1053" s="49"/>
      <c r="I1053" s="50"/>
      <c r="J1053" s="49"/>
      <c r="K1053" s="50"/>
      <c r="L1053" s="21">
        <f t="shared" si="345"/>
        <v>0</v>
      </c>
      <c r="M1053" s="22">
        <f t="shared" si="339"/>
        <v>0</v>
      </c>
      <c r="N1053" s="98"/>
      <c r="O1053" s="101" t="str">
        <f t="shared" ca="1" si="340"/>
        <v/>
      </c>
      <c r="P1053" s="41" t="str">
        <f t="shared" si="359"/>
        <v xml:space="preserve"> </v>
      </c>
      <c r="Q1053" s="41" t="str">
        <f>IF(MONTH(G1054)-MONTH(G1053)&lt;&gt;0,SUBTOTAL(109,$P$14:$P$3665)," ")</f>
        <v xml:space="preserve"> </v>
      </c>
      <c r="R1053" s="108">
        <f t="shared" ca="1" si="346"/>
        <v>0</v>
      </c>
      <c r="S1053" s="25">
        <f t="shared" ca="1" si="347"/>
        <v>0</v>
      </c>
      <c r="T1053" s="108">
        <f t="shared" ca="1" si="348"/>
        <v>0</v>
      </c>
      <c r="U1053" s="163">
        <f t="shared" ca="1" si="349"/>
        <v>0</v>
      </c>
      <c r="V1053" s="25">
        <f t="shared" ca="1" si="350"/>
        <v>0</v>
      </c>
      <c r="W1053" s="25">
        <f t="shared" ca="1" si="351"/>
        <v>0</v>
      </c>
      <c r="X1053" s="108">
        <f t="shared" ca="1" si="352"/>
        <v>0</v>
      </c>
      <c r="Y1053" s="108">
        <f t="shared" ca="1" si="353"/>
        <v>0</v>
      </c>
      <c r="Z1053" s="108">
        <f t="shared" ca="1" si="354"/>
        <v>0</v>
      </c>
      <c r="AA1053" s="108">
        <f t="shared" ca="1" si="355"/>
        <v>0</v>
      </c>
      <c r="AB1053" s="108">
        <f t="shared" ca="1" si="356"/>
        <v>0</v>
      </c>
      <c r="AC1053" s="25">
        <f t="shared" ca="1" si="357"/>
        <v>0</v>
      </c>
    </row>
    <row r="1054" spans="1:29" ht="14.1" hidden="1" customHeight="1" thickBot="1" x14ac:dyDescent="0.25">
      <c r="A1054" s="3">
        <f t="shared" si="341"/>
        <v>2023</v>
      </c>
      <c r="B1054" s="3" t="str">
        <f t="shared" si="358"/>
        <v>11 listopad</v>
      </c>
      <c r="C1054" s="4" t="str">
        <f t="shared" si="342"/>
        <v>listopad</v>
      </c>
      <c r="D1054" s="10">
        <f t="shared" ca="1" si="343"/>
        <v>0</v>
      </c>
      <c r="E1054" s="10" t="str">
        <f t="shared" si="344"/>
        <v>úterý</v>
      </c>
      <c r="F1054" s="42" t="str">
        <f ca="1">IF(COUNTIF(List1!$U$4:$AF$16,$G1054),"Svátek",TEXT($G1054,"dddd"))</f>
        <v>úterý</v>
      </c>
      <c r="G1054" s="19">
        <v>45237</v>
      </c>
      <c r="H1054" s="49"/>
      <c r="I1054" s="50"/>
      <c r="J1054" s="49"/>
      <c r="K1054" s="50"/>
      <c r="L1054" s="21">
        <f t="shared" si="345"/>
        <v>0</v>
      </c>
      <c r="M1054" s="22">
        <f t="shared" si="339"/>
        <v>0</v>
      </c>
      <c r="N1054" s="98"/>
      <c r="O1054" s="101" t="str">
        <f t="shared" ca="1" si="340"/>
        <v/>
      </c>
      <c r="P1054" s="41" t="str">
        <f t="shared" si="359"/>
        <v xml:space="preserve"> </v>
      </c>
      <c r="Q1054" s="41" t="str">
        <f>IF(MONTH(G1055)-MONTH(G1054)&lt;&gt;0,SUBTOTAL(109,$P$14:$P$3665)," ")</f>
        <v xml:space="preserve"> </v>
      </c>
      <c r="R1054" s="108">
        <f t="shared" ca="1" si="346"/>
        <v>0</v>
      </c>
      <c r="S1054" s="25">
        <f t="shared" ca="1" si="347"/>
        <v>0</v>
      </c>
      <c r="T1054" s="108">
        <f t="shared" ca="1" si="348"/>
        <v>0</v>
      </c>
      <c r="U1054" s="163">
        <f t="shared" ca="1" si="349"/>
        <v>0</v>
      </c>
      <c r="V1054" s="25">
        <f t="shared" ca="1" si="350"/>
        <v>0</v>
      </c>
      <c r="W1054" s="25">
        <f t="shared" ca="1" si="351"/>
        <v>0</v>
      </c>
      <c r="X1054" s="108">
        <f t="shared" ca="1" si="352"/>
        <v>0</v>
      </c>
      <c r="Y1054" s="108">
        <f t="shared" ca="1" si="353"/>
        <v>0</v>
      </c>
      <c r="Z1054" s="108">
        <f t="shared" ca="1" si="354"/>
        <v>0</v>
      </c>
      <c r="AA1054" s="108">
        <f t="shared" ca="1" si="355"/>
        <v>0</v>
      </c>
      <c r="AB1054" s="108">
        <f t="shared" ca="1" si="356"/>
        <v>0</v>
      </c>
      <c r="AC1054" s="25">
        <f t="shared" ca="1" si="357"/>
        <v>0</v>
      </c>
    </row>
    <row r="1055" spans="1:29" ht="14.1" hidden="1" customHeight="1" thickBot="1" x14ac:dyDescent="0.25">
      <c r="A1055" s="3">
        <f t="shared" si="341"/>
        <v>2023</v>
      </c>
      <c r="B1055" s="3" t="str">
        <f t="shared" si="358"/>
        <v>11 listopad</v>
      </c>
      <c r="C1055" s="4" t="str">
        <f t="shared" si="342"/>
        <v>listopad</v>
      </c>
      <c r="D1055" s="10">
        <f t="shared" ca="1" si="343"/>
        <v>0</v>
      </c>
      <c r="E1055" s="10" t="str">
        <f t="shared" si="344"/>
        <v>středa</v>
      </c>
      <c r="F1055" s="42" t="str">
        <f ca="1">IF(COUNTIF(List1!$U$4:$AF$16,$G1055),"Svátek",TEXT($G1055,"dddd"))</f>
        <v>středa</v>
      </c>
      <c r="G1055" s="19">
        <v>45238</v>
      </c>
      <c r="H1055" s="49"/>
      <c r="I1055" s="50"/>
      <c r="J1055" s="49"/>
      <c r="K1055" s="50"/>
      <c r="L1055" s="21">
        <f t="shared" si="345"/>
        <v>0</v>
      </c>
      <c r="M1055" s="22">
        <f t="shared" si="339"/>
        <v>0</v>
      </c>
      <c r="N1055" s="98"/>
      <c r="O1055" s="101" t="str">
        <f t="shared" ca="1" si="340"/>
        <v/>
      </c>
      <c r="P1055" s="41" t="str">
        <f t="shared" si="359"/>
        <v xml:space="preserve"> </v>
      </c>
      <c r="Q1055" s="41" t="str">
        <f>IF(MONTH(G1056)-MONTH(G1055)&lt;&gt;0,SUBTOTAL(109,$P$14:$P$3665)," ")</f>
        <v xml:space="preserve"> </v>
      </c>
      <c r="R1055" s="108">
        <f t="shared" ca="1" si="346"/>
        <v>0</v>
      </c>
      <c r="S1055" s="25">
        <f t="shared" ca="1" si="347"/>
        <v>0</v>
      </c>
      <c r="T1055" s="108">
        <f t="shared" ca="1" si="348"/>
        <v>0</v>
      </c>
      <c r="U1055" s="163">
        <f t="shared" ca="1" si="349"/>
        <v>0</v>
      </c>
      <c r="V1055" s="25">
        <f t="shared" ca="1" si="350"/>
        <v>0</v>
      </c>
      <c r="W1055" s="25">
        <f t="shared" ca="1" si="351"/>
        <v>0</v>
      </c>
      <c r="X1055" s="108">
        <f t="shared" ca="1" si="352"/>
        <v>0</v>
      </c>
      <c r="Y1055" s="108">
        <f t="shared" ca="1" si="353"/>
        <v>0</v>
      </c>
      <c r="Z1055" s="108">
        <f t="shared" ca="1" si="354"/>
        <v>0</v>
      </c>
      <c r="AA1055" s="108">
        <f t="shared" ca="1" si="355"/>
        <v>0</v>
      </c>
      <c r="AB1055" s="108">
        <f t="shared" ca="1" si="356"/>
        <v>0</v>
      </c>
      <c r="AC1055" s="25">
        <f t="shared" ca="1" si="357"/>
        <v>0</v>
      </c>
    </row>
    <row r="1056" spans="1:29" ht="14.1" hidden="1" customHeight="1" thickBot="1" x14ac:dyDescent="0.25">
      <c r="A1056" s="3">
        <f t="shared" si="341"/>
        <v>2023</v>
      </c>
      <c r="B1056" s="3" t="str">
        <f t="shared" si="358"/>
        <v>11 listopad</v>
      </c>
      <c r="C1056" s="4" t="str">
        <f t="shared" si="342"/>
        <v>listopad</v>
      </c>
      <c r="D1056" s="10">
        <f t="shared" ca="1" si="343"/>
        <v>0</v>
      </c>
      <c r="E1056" s="10" t="str">
        <f t="shared" si="344"/>
        <v>čtvrtek</v>
      </c>
      <c r="F1056" s="42" t="str">
        <f ca="1">IF(COUNTIF(List1!$U$4:$AF$16,$G1056),"Svátek",TEXT($G1056,"dddd"))</f>
        <v>čtvrtek</v>
      </c>
      <c r="G1056" s="19">
        <v>45239</v>
      </c>
      <c r="H1056" s="49"/>
      <c r="I1056" s="50"/>
      <c r="J1056" s="49"/>
      <c r="K1056" s="50"/>
      <c r="L1056" s="21">
        <f t="shared" si="345"/>
        <v>0</v>
      </c>
      <c r="M1056" s="22">
        <f t="shared" si="339"/>
        <v>0</v>
      </c>
      <c r="N1056" s="98"/>
      <c r="O1056" s="101" t="str">
        <f t="shared" ca="1" si="340"/>
        <v/>
      </c>
      <c r="P1056" s="41" t="str">
        <f t="shared" si="359"/>
        <v xml:space="preserve"> </v>
      </c>
      <c r="Q1056" s="41" t="str">
        <f>IF(MONTH(G1057)-MONTH(G1056)&lt;&gt;0,SUBTOTAL(109,$P$14:$P$3665)," ")</f>
        <v xml:space="preserve"> </v>
      </c>
      <c r="R1056" s="108">
        <f t="shared" ca="1" si="346"/>
        <v>0</v>
      </c>
      <c r="S1056" s="25">
        <f t="shared" ca="1" si="347"/>
        <v>0</v>
      </c>
      <c r="T1056" s="108">
        <f t="shared" ca="1" si="348"/>
        <v>0</v>
      </c>
      <c r="U1056" s="163">
        <f t="shared" ca="1" si="349"/>
        <v>0</v>
      </c>
      <c r="V1056" s="25">
        <f t="shared" ca="1" si="350"/>
        <v>0</v>
      </c>
      <c r="W1056" s="25">
        <f t="shared" ca="1" si="351"/>
        <v>0</v>
      </c>
      <c r="X1056" s="108">
        <f t="shared" ca="1" si="352"/>
        <v>0</v>
      </c>
      <c r="Y1056" s="108">
        <f t="shared" ca="1" si="353"/>
        <v>0</v>
      </c>
      <c r="Z1056" s="108">
        <f t="shared" ca="1" si="354"/>
        <v>0</v>
      </c>
      <c r="AA1056" s="108">
        <f t="shared" ca="1" si="355"/>
        <v>0</v>
      </c>
      <c r="AB1056" s="108">
        <f t="shared" ca="1" si="356"/>
        <v>0</v>
      </c>
      <c r="AC1056" s="25">
        <f t="shared" ca="1" si="357"/>
        <v>0</v>
      </c>
    </row>
    <row r="1057" spans="1:29" ht="14.1" hidden="1" customHeight="1" thickBot="1" x14ac:dyDescent="0.25">
      <c r="A1057" s="3">
        <f t="shared" si="341"/>
        <v>2023</v>
      </c>
      <c r="B1057" s="3" t="str">
        <f t="shared" si="358"/>
        <v>11 listopad</v>
      </c>
      <c r="C1057" s="4" t="str">
        <f t="shared" si="342"/>
        <v>listopad</v>
      </c>
      <c r="D1057" s="10">
        <f t="shared" ca="1" si="343"/>
        <v>0</v>
      </c>
      <c r="E1057" s="10" t="str">
        <f t="shared" si="344"/>
        <v>pátek</v>
      </c>
      <c r="F1057" s="42" t="str">
        <f ca="1">IF(COUNTIF(List1!$U$4:$AF$16,$G1057),"Svátek",TEXT($G1057,"dddd"))</f>
        <v>pátek</v>
      </c>
      <c r="G1057" s="19">
        <v>45240</v>
      </c>
      <c r="H1057" s="49"/>
      <c r="I1057" s="50"/>
      <c r="J1057" s="49"/>
      <c r="K1057" s="50"/>
      <c r="L1057" s="21">
        <f t="shared" si="345"/>
        <v>0</v>
      </c>
      <c r="M1057" s="22">
        <f t="shared" si="339"/>
        <v>0</v>
      </c>
      <c r="N1057" s="98"/>
      <c r="O1057" s="101" t="str">
        <f t="shared" ca="1" si="340"/>
        <v/>
      </c>
      <c r="P1057" s="41" t="str">
        <f t="shared" si="359"/>
        <v xml:space="preserve"> </v>
      </c>
      <c r="Q1057" s="41" t="str">
        <f>IF(MONTH(G1058)-MONTH(G1057)&lt;&gt;0,SUBTOTAL(109,$P$14:$P$3665)," ")</f>
        <v xml:space="preserve"> </v>
      </c>
      <c r="R1057" s="108">
        <f t="shared" ca="1" si="346"/>
        <v>0</v>
      </c>
      <c r="S1057" s="25">
        <f t="shared" ca="1" si="347"/>
        <v>0</v>
      </c>
      <c r="T1057" s="108">
        <f t="shared" ca="1" si="348"/>
        <v>0</v>
      </c>
      <c r="U1057" s="163">
        <f t="shared" ca="1" si="349"/>
        <v>0</v>
      </c>
      <c r="V1057" s="25">
        <f t="shared" ca="1" si="350"/>
        <v>0</v>
      </c>
      <c r="W1057" s="25">
        <f t="shared" ca="1" si="351"/>
        <v>0</v>
      </c>
      <c r="X1057" s="108">
        <f t="shared" ca="1" si="352"/>
        <v>0</v>
      </c>
      <c r="Y1057" s="108">
        <f t="shared" ca="1" si="353"/>
        <v>0</v>
      </c>
      <c r="Z1057" s="108">
        <f t="shared" ca="1" si="354"/>
        <v>0</v>
      </c>
      <c r="AA1057" s="108">
        <f t="shared" ca="1" si="355"/>
        <v>0</v>
      </c>
      <c r="AB1057" s="108">
        <f t="shared" ca="1" si="356"/>
        <v>0</v>
      </c>
      <c r="AC1057" s="25">
        <f t="shared" ca="1" si="357"/>
        <v>0</v>
      </c>
    </row>
    <row r="1058" spans="1:29" ht="14.1" hidden="1" customHeight="1" thickBot="1" x14ac:dyDescent="0.25">
      <c r="A1058" s="3">
        <f t="shared" si="341"/>
        <v>2023</v>
      </c>
      <c r="B1058" s="3" t="str">
        <f t="shared" si="358"/>
        <v>11 listopad</v>
      </c>
      <c r="C1058" s="4" t="str">
        <f t="shared" si="342"/>
        <v>listopad</v>
      </c>
      <c r="D1058" s="10">
        <f t="shared" ca="1" si="343"/>
        <v>0</v>
      </c>
      <c r="E1058" s="10" t="str">
        <f t="shared" si="344"/>
        <v>sobota</v>
      </c>
      <c r="F1058" s="42" t="str">
        <f ca="1">IF(COUNTIF(List1!$U$4:$AF$16,$G1058),"Svátek",TEXT($G1058,"dddd"))</f>
        <v>sobota</v>
      </c>
      <c r="G1058" s="19">
        <v>45241</v>
      </c>
      <c r="H1058" s="49"/>
      <c r="I1058" s="50"/>
      <c r="J1058" s="49"/>
      <c r="K1058" s="50"/>
      <c r="L1058" s="21">
        <f t="shared" si="345"/>
        <v>0</v>
      </c>
      <c r="M1058" s="22">
        <f t="shared" si="339"/>
        <v>0</v>
      </c>
      <c r="N1058" s="98"/>
      <c r="O1058" s="101" t="str">
        <f t="shared" ca="1" si="340"/>
        <v/>
      </c>
      <c r="P1058" s="41" t="str">
        <f t="shared" si="359"/>
        <v xml:space="preserve"> </v>
      </c>
      <c r="Q1058" s="41" t="str">
        <f>IF(MONTH(G1059)-MONTH(G1058)&lt;&gt;0,SUBTOTAL(109,$P$14:$P$3665)," ")</f>
        <v xml:space="preserve"> </v>
      </c>
      <c r="R1058" s="108">
        <f t="shared" ca="1" si="346"/>
        <v>0</v>
      </c>
      <c r="S1058" s="25">
        <f t="shared" ca="1" si="347"/>
        <v>0</v>
      </c>
      <c r="T1058" s="108">
        <f t="shared" ca="1" si="348"/>
        <v>0</v>
      </c>
      <c r="U1058" s="163">
        <f t="shared" ca="1" si="349"/>
        <v>0</v>
      </c>
      <c r="V1058" s="25">
        <f t="shared" ca="1" si="350"/>
        <v>0</v>
      </c>
      <c r="W1058" s="25">
        <f t="shared" ca="1" si="351"/>
        <v>0</v>
      </c>
      <c r="X1058" s="108">
        <f t="shared" ca="1" si="352"/>
        <v>0</v>
      </c>
      <c r="Y1058" s="108">
        <f t="shared" ca="1" si="353"/>
        <v>0</v>
      </c>
      <c r="Z1058" s="108">
        <f t="shared" ca="1" si="354"/>
        <v>0</v>
      </c>
      <c r="AA1058" s="108">
        <f t="shared" ca="1" si="355"/>
        <v>0</v>
      </c>
      <c r="AB1058" s="108">
        <f t="shared" ca="1" si="356"/>
        <v>0</v>
      </c>
      <c r="AC1058" s="25">
        <f t="shared" ca="1" si="357"/>
        <v>0</v>
      </c>
    </row>
    <row r="1059" spans="1:29" ht="14.1" hidden="1" customHeight="1" thickBot="1" x14ac:dyDescent="0.25">
      <c r="A1059" s="3">
        <f t="shared" si="341"/>
        <v>2023</v>
      </c>
      <c r="B1059" s="3" t="str">
        <f t="shared" si="358"/>
        <v>11 listopad</v>
      </c>
      <c r="C1059" s="4" t="str">
        <f t="shared" si="342"/>
        <v>listopad</v>
      </c>
      <c r="D1059" s="10">
        <f t="shared" ca="1" si="343"/>
        <v>0</v>
      </c>
      <c r="E1059" s="10" t="str">
        <f t="shared" si="344"/>
        <v>neděle</v>
      </c>
      <c r="F1059" s="42" t="str">
        <f ca="1">IF(COUNTIF(List1!$U$4:$AF$16,$G1059),"Svátek",TEXT($G1059,"dddd"))</f>
        <v>neděle</v>
      </c>
      <c r="G1059" s="19">
        <v>45242</v>
      </c>
      <c r="H1059" s="49"/>
      <c r="I1059" s="50"/>
      <c r="J1059" s="49"/>
      <c r="K1059" s="50"/>
      <c r="L1059" s="21">
        <f t="shared" si="345"/>
        <v>0</v>
      </c>
      <c r="M1059" s="22">
        <f t="shared" si="339"/>
        <v>0</v>
      </c>
      <c r="N1059" s="98"/>
      <c r="O1059" s="101" t="str">
        <f t="shared" ca="1" si="340"/>
        <v/>
      </c>
      <c r="P1059" s="41">
        <f t="shared" si="359"/>
        <v>0</v>
      </c>
      <c r="Q1059" s="41" t="str">
        <f>IF(MONTH(G1060)-MONTH(G1059)&lt;&gt;0,SUBTOTAL(109,$P$14:$P$3665)," ")</f>
        <v xml:space="preserve"> </v>
      </c>
      <c r="R1059" s="108">
        <f t="shared" ca="1" si="346"/>
        <v>0</v>
      </c>
      <c r="S1059" s="25">
        <f t="shared" ca="1" si="347"/>
        <v>0</v>
      </c>
      <c r="T1059" s="108">
        <f t="shared" ca="1" si="348"/>
        <v>0</v>
      </c>
      <c r="U1059" s="163">
        <f t="shared" ca="1" si="349"/>
        <v>0</v>
      </c>
      <c r="V1059" s="25">
        <f t="shared" ca="1" si="350"/>
        <v>0</v>
      </c>
      <c r="W1059" s="25">
        <f t="shared" ca="1" si="351"/>
        <v>0</v>
      </c>
      <c r="X1059" s="108">
        <f t="shared" ca="1" si="352"/>
        <v>0</v>
      </c>
      <c r="Y1059" s="108">
        <f t="shared" ca="1" si="353"/>
        <v>0</v>
      </c>
      <c r="Z1059" s="108">
        <f t="shared" ca="1" si="354"/>
        <v>0</v>
      </c>
      <c r="AA1059" s="108">
        <f t="shared" ca="1" si="355"/>
        <v>0</v>
      </c>
      <c r="AB1059" s="108">
        <f t="shared" ca="1" si="356"/>
        <v>0</v>
      </c>
      <c r="AC1059" s="25">
        <f t="shared" ca="1" si="357"/>
        <v>0</v>
      </c>
    </row>
    <row r="1060" spans="1:29" ht="14.1" hidden="1" customHeight="1" thickBot="1" x14ac:dyDescent="0.25">
      <c r="A1060" s="3">
        <f t="shared" si="341"/>
        <v>2023</v>
      </c>
      <c r="B1060" s="3" t="str">
        <f t="shared" si="358"/>
        <v>11 listopad</v>
      </c>
      <c r="C1060" s="4" t="str">
        <f t="shared" si="342"/>
        <v>listopad</v>
      </c>
      <c r="D1060" s="10">
        <f t="shared" ca="1" si="343"/>
        <v>0</v>
      </c>
      <c r="E1060" s="10" t="str">
        <f t="shared" si="344"/>
        <v>pondělí</v>
      </c>
      <c r="F1060" s="42" t="str">
        <f ca="1">IF(COUNTIF(List1!$U$4:$AF$16,$G1060),"Svátek",TEXT($G1060,"dddd"))</f>
        <v>pondělí</v>
      </c>
      <c r="G1060" s="19">
        <v>45243</v>
      </c>
      <c r="H1060" s="49"/>
      <c r="I1060" s="50"/>
      <c r="J1060" s="49"/>
      <c r="K1060" s="50"/>
      <c r="L1060" s="21">
        <f t="shared" si="345"/>
        <v>0</v>
      </c>
      <c r="M1060" s="22">
        <f t="shared" si="339"/>
        <v>0</v>
      </c>
      <c r="N1060" s="98"/>
      <c r="O1060" s="101" t="str">
        <f t="shared" ca="1" si="340"/>
        <v/>
      </c>
      <c r="P1060" s="41" t="str">
        <f t="shared" si="359"/>
        <v xml:space="preserve"> </v>
      </c>
      <c r="Q1060" s="41" t="str">
        <f>IF(MONTH(G1061)-MONTH(G1060)&lt;&gt;0,SUBTOTAL(109,$P$14:$P$3665)," ")</f>
        <v xml:space="preserve"> </v>
      </c>
      <c r="R1060" s="108">
        <f t="shared" ca="1" si="346"/>
        <v>0</v>
      </c>
      <c r="S1060" s="25">
        <f t="shared" ca="1" si="347"/>
        <v>0</v>
      </c>
      <c r="T1060" s="108">
        <f t="shared" ca="1" si="348"/>
        <v>0</v>
      </c>
      <c r="U1060" s="163">
        <f t="shared" ca="1" si="349"/>
        <v>0</v>
      </c>
      <c r="V1060" s="25">
        <f t="shared" ca="1" si="350"/>
        <v>0</v>
      </c>
      <c r="W1060" s="25">
        <f t="shared" ca="1" si="351"/>
        <v>0</v>
      </c>
      <c r="X1060" s="108">
        <f t="shared" ca="1" si="352"/>
        <v>0</v>
      </c>
      <c r="Y1060" s="108">
        <f t="shared" ca="1" si="353"/>
        <v>0</v>
      </c>
      <c r="Z1060" s="108">
        <f t="shared" ca="1" si="354"/>
        <v>0</v>
      </c>
      <c r="AA1060" s="108">
        <f t="shared" ca="1" si="355"/>
        <v>0</v>
      </c>
      <c r="AB1060" s="108">
        <f t="shared" ca="1" si="356"/>
        <v>0</v>
      </c>
      <c r="AC1060" s="25">
        <f t="shared" ca="1" si="357"/>
        <v>0</v>
      </c>
    </row>
    <row r="1061" spans="1:29" ht="14.1" hidden="1" customHeight="1" thickBot="1" x14ac:dyDescent="0.25">
      <c r="A1061" s="3">
        <f t="shared" si="341"/>
        <v>2023</v>
      </c>
      <c r="B1061" s="3" t="str">
        <f t="shared" si="358"/>
        <v>11 listopad</v>
      </c>
      <c r="C1061" s="4" t="str">
        <f t="shared" si="342"/>
        <v>listopad</v>
      </c>
      <c r="D1061" s="10">
        <f t="shared" ca="1" si="343"/>
        <v>0</v>
      </c>
      <c r="E1061" s="10" t="str">
        <f t="shared" si="344"/>
        <v>úterý</v>
      </c>
      <c r="F1061" s="42" t="str">
        <f ca="1">IF(COUNTIF(List1!$U$4:$AF$16,$G1061),"Svátek",TEXT($G1061,"dddd"))</f>
        <v>úterý</v>
      </c>
      <c r="G1061" s="19">
        <v>45244</v>
      </c>
      <c r="H1061" s="49"/>
      <c r="I1061" s="50"/>
      <c r="J1061" s="49"/>
      <c r="K1061" s="50"/>
      <c r="L1061" s="21">
        <f t="shared" si="345"/>
        <v>0</v>
      </c>
      <c r="M1061" s="22">
        <f t="shared" si="339"/>
        <v>0</v>
      </c>
      <c r="N1061" s="98"/>
      <c r="O1061" s="101" t="str">
        <f t="shared" ca="1" si="340"/>
        <v/>
      </c>
      <c r="P1061" s="41" t="str">
        <f t="shared" si="359"/>
        <v xml:space="preserve"> </v>
      </c>
      <c r="Q1061" s="41" t="str">
        <f>IF(MONTH(G1062)-MONTH(G1061)&lt;&gt;0,SUBTOTAL(109,$P$14:$P$3665)," ")</f>
        <v xml:space="preserve"> </v>
      </c>
      <c r="R1061" s="108">
        <f t="shared" ca="1" si="346"/>
        <v>0</v>
      </c>
      <c r="S1061" s="25">
        <f t="shared" ca="1" si="347"/>
        <v>0</v>
      </c>
      <c r="T1061" s="108">
        <f t="shared" ca="1" si="348"/>
        <v>0</v>
      </c>
      <c r="U1061" s="163">
        <f t="shared" ca="1" si="349"/>
        <v>0</v>
      </c>
      <c r="V1061" s="25">
        <f t="shared" ca="1" si="350"/>
        <v>0</v>
      </c>
      <c r="W1061" s="25">
        <f t="shared" ca="1" si="351"/>
        <v>0</v>
      </c>
      <c r="X1061" s="108">
        <f t="shared" ca="1" si="352"/>
        <v>0</v>
      </c>
      <c r="Y1061" s="108">
        <f t="shared" ca="1" si="353"/>
        <v>0</v>
      </c>
      <c r="Z1061" s="108">
        <f t="shared" ca="1" si="354"/>
        <v>0</v>
      </c>
      <c r="AA1061" s="108">
        <f t="shared" ca="1" si="355"/>
        <v>0</v>
      </c>
      <c r="AB1061" s="108">
        <f t="shared" ca="1" si="356"/>
        <v>0</v>
      </c>
      <c r="AC1061" s="25">
        <f t="shared" ca="1" si="357"/>
        <v>0</v>
      </c>
    </row>
    <row r="1062" spans="1:29" ht="14.1" hidden="1" customHeight="1" thickBot="1" x14ac:dyDescent="0.25">
      <c r="A1062" s="3">
        <f t="shared" si="341"/>
        <v>2023</v>
      </c>
      <c r="B1062" s="3" t="str">
        <f t="shared" si="358"/>
        <v>11 listopad</v>
      </c>
      <c r="C1062" s="4" t="str">
        <f t="shared" si="342"/>
        <v>listopad</v>
      </c>
      <c r="D1062" s="10">
        <f t="shared" ca="1" si="343"/>
        <v>0</v>
      </c>
      <c r="E1062" s="10" t="str">
        <f t="shared" si="344"/>
        <v>středa</v>
      </c>
      <c r="F1062" s="42" t="str">
        <f ca="1">IF(COUNTIF(List1!$U$4:$AF$16,$G1062),"Svátek",TEXT($G1062,"dddd"))</f>
        <v>středa</v>
      </c>
      <c r="G1062" s="19">
        <v>45245</v>
      </c>
      <c r="H1062" s="49"/>
      <c r="I1062" s="50"/>
      <c r="J1062" s="49"/>
      <c r="K1062" s="50"/>
      <c r="L1062" s="21">
        <f t="shared" si="345"/>
        <v>0</v>
      </c>
      <c r="M1062" s="22">
        <f t="shared" ref="M1062:M1125" si="360">(I1062-H1062)-(K1062-J1062)</f>
        <v>0</v>
      </c>
      <c r="N1062" s="98"/>
      <c r="O1062" s="101" t="str">
        <f t="shared" ref="O1062:O1125" ca="1" si="361">IF(F1062="Svátek","Svátek","")</f>
        <v/>
      </c>
      <c r="P1062" s="41" t="str">
        <f t="shared" si="359"/>
        <v xml:space="preserve"> </v>
      </c>
      <c r="Q1062" s="41" t="str">
        <f>IF(MONTH(G1063)-MONTH(G1062)&lt;&gt;0,SUBTOTAL(109,$P$14:$P$3665)," ")</f>
        <v xml:space="preserve"> </v>
      </c>
      <c r="R1062" s="108">
        <f t="shared" ca="1" si="346"/>
        <v>0</v>
      </c>
      <c r="S1062" s="25">
        <f t="shared" ca="1" si="347"/>
        <v>0</v>
      </c>
      <c r="T1062" s="108">
        <f t="shared" ca="1" si="348"/>
        <v>0</v>
      </c>
      <c r="U1062" s="163">
        <f t="shared" ca="1" si="349"/>
        <v>0</v>
      </c>
      <c r="V1062" s="25">
        <f t="shared" ca="1" si="350"/>
        <v>0</v>
      </c>
      <c r="W1062" s="25">
        <f t="shared" ca="1" si="351"/>
        <v>0</v>
      </c>
      <c r="X1062" s="108">
        <f t="shared" ca="1" si="352"/>
        <v>0</v>
      </c>
      <c r="Y1062" s="108">
        <f t="shared" ca="1" si="353"/>
        <v>0</v>
      </c>
      <c r="Z1062" s="108">
        <f t="shared" ca="1" si="354"/>
        <v>0</v>
      </c>
      <c r="AA1062" s="108">
        <f t="shared" ca="1" si="355"/>
        <v>0</v>
      </c>
      <c r="AB1062" s="108">
        <f t="shared" ca="1" si="356"/>
        <v>0</v>
      </c>
      <c r="AC1062" s="25">
        <f t="shared" ca="1" si="357"/>
        <v>0</v>
      </c>
    </row>
    <row r="1063" spans="1:29" ht="14.1" hidden="1" customHeight="1" thickBot="1" x14ac:dyDescent="0.25">
      <c r="A1063" s="3">
        <f t="shared" ref="A1063:A1126" si="362">YEAR(G1063)</f>
        <v>2023</v>
      </c>
      <c r="B1063" s="3" t="str">
        <f t="shared" si="358"/>
        <v>11 listopad</v>
      </c>
      <c r="C1063" s="4" t="str">
        <f t="shared" ref="C1063:C1126" si="363">TEXT(G1063,"mmmm")</f>
        <v>listopad</v>
      </c>
      <c r="D1063" s="10">
        <f t="shared" ref="D1063:D1126" ca="1" si="364">IF(F1063="Svátek",1,0)</f>
        <v>0</v>
      </c>
      <c r="E1063" s="10" t="str">
        <f t="shared" ref="E1063:E1126" si="365">TEXT($G1063,"dddd")</f>
        <v>čtvrtek</v>
      </c>
      <c r="F1063" s="42" t="str">
        <f ca="1">IF(COUNTIF(List1!$U$4:$AF$16,$G1063),"Svátek",TEXT($G1063,"dddd"))</f>
        <v>čtvrtek</v>
      </c>
      <c r="G1063" s="19">
        <v>45246</v>
      </c>
      <c r="H1063" s="49"/>
      <c r="I1063" s="50"/>
      <c r="J1063" s="49"/>
      <c r="K1063" s="50"/>
      <c r="L1063" s="21">
        <f t="shared" ref="L1063:L1126" si="366">(I1063-H1063)-(K1063-J1063)</f>
        <v>0</v>
      </c>
      <c r="M1063" s="22">
        <f t="shared" si="360"/>
        <v>0</v>
      </c>
      <c r="N1063" s="98"/>
      <c r="O1063" s="101" t="str">
        <f t="shared" ca="1" si="361"/>
        <v/>
      </c>
      <c r="P1063" s="41" t="str">
        <f t="shared" si="359"/>
        <v xml:space="preserve"> </v>
      </c>
      <c r="Q1063" s="41" t="str">
        <f>IF(MONTH(G1064)-MONTH(G1063)&lt;&gt;0,SUBTOTAL(109,$P$14:$P$3665)," ")</f>
        <v xml:space="preserve"> </v>
      </c>
      <c r="R1063" s="108">
        <f t="shared" ref="R1063:R1126" ca="1" si="367">IF(AND(IF(O1063="PC",1,0),OR((E1063="pondělí"),E1063="úterý",E1063="středa",E1063="čtvrtek",E1063="pátek")),IF($R$3-L1063&gt;0,$R$3-L1063,0),0)</f>
        <v>0</v>
      </c>
      <c r="S1063" s="25">
        <f t="shared" ref="S1063:S1126" ca="1" si="368">IF(AND(IF(F1063="Svátek",1,0),OR(E1063="pondělí",E1063="úterý",E1063="středa",E1063="čtvrtek",E1063="pátek"),IF(OR(O1063="SC",O1063="ŘD",O1063="NV",O1063="N",O1063="OČR",O1063="P",O1063="O"),FALSE,TRUE)),1,0)</f>
        <v>0</v>
      </c>
      <c r="T1063" s="108">
        <f t="shared" ref="T1063:T1126" ca="1" si="369">IF(AND(IF(O1063="PMP",1,0),OR((E1063="pondělí"),E1063="úterý",E1063="středa",E1063="čtvrtek",E1063="pátek")),IF($R$3-L1063&gt;0,$R$3-L1063,0),0)</f>
        <v>0</v>
      </c>
      <c r="U1063" s="163">
        <f t="shared" ref="U1063:U1126" ca="1" si="370">IF(AND(IF(O1063="1/2D",1,0),OR((E1063="pondělí"),E1063="úterý",E1063="středa",E1063="čtvrtek",E1063="pátek")),1,0)</f>
        <v>0</v>
      </c>
      <c r="V1063" s="25">
        <f t="shared" ref="V1063:V1126" ca="1" si="371">IF(AND(IF(O1063="D",1,0),OR((E1063="pondělí"),E1063="úterý",E1063="středa",E1063="čtvrtek",E1063="pátek")),1,0)</f>
        <v>0</v>
      </c>
      <c r="W1063" s="25">
        <f t="shared" ref="W1063:W1126" ca="1" si="372">IF(AND(IF(O1063="PN",1,0),OR((E1063="pondělí"),E1063="úterý",E1063="středa",E1063="čtvrtek",E1063="pátek")),1,0)</f>
        <v>0</v>
      </c>
      <c r="X1063" s="108">
        <f t="shared" ref="X1063:X1126" ca="1" si="373">IF(AND(IF(O1063="NV",1,0),OR((E1063="pondělí"),E1063="úterý",E1063="středa",E1063="čtvrtek",E1063="pátek")),IF($R$3-L1063&gt;0,$R$3-L1063,0),0)</f>
        <v>0</v>
      </c>
      <c r="Y1063" s="108">
        <f t="shared" ref="Y1063:Y1126" ca="1" si="374">IF(AND(IF(O1063="OČR",1,0),OR((E1063="pondělí"),E1063="úterý",E1063="středa",E1063="čtvrtek",E1063="pátek")),IF($R$3-L1063&gt;0,$R$3-L1063,0),0)</f>
        <v>0</v>
      </c>
      <c r="Z1063" s="108">
        <f t="shared" ref="Z1063:Z1126" ca="1" si="375">IF(AND(IF(O1063="P",1,0),OR((E1063="pondělí"),E1063="úterý",E1063="středa",E1063="čtvrtek",E1063="pátek")),IF($R$3-L1063&gt;0,$R$3-L1063,0),0)</f>
        <v>0</v>
      </c>
      <c r="AA1063" s="108">
        <f t="shared" ref="AA1063:AA1126" ca="1" si="376">IF(AND(IF(O1063="O",1,0),OR((E1063="pondělí"),E1063="úterý",E1063="středa",E1063="čtvrtek",E1063="pátek")),IF($R$3-L1063&gt;0,$R$3-L1063,0),0)</f>
        <v>0</v>
      </c>
      <c r="AB1063" s="108">
        <f t="shared" ref="AB1063:AB1126" ca="1" si="377">IF(AND(IF(O1063="PZ",1,0),OR((E1063="pondělí"),E1063="úterý",E1063="středa",E1063="čtvrtek",E1063="pátek")),IF($R$3-L1063&gt;0,$R$3-L1063,0),0)</f>
        <v>0</v>
      </c>
      <c r="AC1063" s="25">
        <f t="shared" ref="AC1063:AC1126" ca="1" si="378">IF(AND(IF(F1063="Svátek",1,0),OR(E1063="pondělí",E1063="úterý",E1063="středa",E1063="čtvrtek",E1063="pátek")),1,0)</f>
        <v>0</v>
      </c>
    </row>
    <row r="1064" spans="1:29" ht="14.1" hidden="1" customHeight="1" thickBot="1" x14ac:dyDescent="0.25">
      <c r="A1064" s="3">
        <f t="shared" si="362"/>
        <v>2023</v>
      </c>
      <c r="B1064" s="3" t="str">
        <f t="shared" ref="B1064:B1127" si="379">IF(C1064="leden","01 leden",IF(C1064="únor","02 únor",IF(C1064="březen","03 březen",IF(C1064="duben","04 duben",IF(C1064="květen","05 květen",IF(C1064="červen","06 červen",IF(C1064="červenec","07 červenec",IF(C1064="srpen","08 srpen",IF(C1064="září","09 září",IF(C1064="říjen","10 říjen",IF(C1064="listopad","11 listopad",IF(C1064="prosinec","12 prosinec",0))))))))))))</f>
        <v>11 listopad</v>
      </c>
      <c r="C1064" s="4" t="str">
        <f t="shared" si="363"/>
        <v>listopad</v>
      </c>
      <c r="D1064" s="10">
        <f t="shared" ca="1" si="364"/>
        <v>1</v>
      </c>
      <c r="E1064" s="10" t="str">
        <f t="shared" si="365"/>
        <v>pátek</v>
      </c>
      <c r="F1064" s="42" t="str">
        <f ca="1">IF(COUNTIF(List1!$U$4:$AF$16,$G1064),"Svátek",TEXT($G1064,"dddd"))</f>
        <v>Svátek</v>
      </c>
      <c r="G1064" s="19">
        <v>45247</v>
      </c>
      <c r="H1064" s="49"/>
      <c r="I1064" s="50"/>
      <c r="J1064" s="49"/>
      <c r="K1064" s="50"/>
      <c r="L1064" s="21">
        <f t="shared" si="366"/>
        <v>0</v>
      </c>
      <c r="M1064" s="22">
        <f t="shared" si="360"/>
        <v>0</v>
      </c>
      <c r="N1064" s="98"/>
      <c r="O1064" s="101" t="str">
        <f t="shared" ca="1" si="361"/>
        <v>Svátek</v>
      </c>
      <c r="P1064" s="41" t="str">
        <f t="shared" si="359"/>
        <v xml:space="preserve"> </v>
      </c>
      <c r="Q1064" s="41" t="str">
        <f>IF(MONTH(G1065)-MONTH(G1064)&lt;&gt;0,SUBTOTAL(109,$P$14:$P$3665)," ")</f>
        <v xml:space="preserve"> </v>
      </c>
      <c r="R1064" s="108">
        <f t="shared" ca="1" si="367"/>
        <v>0</v>
      </c>
      <c r="S1064" s="25">
        <f t="shared" ca="1" si="368"/>
        <v>1</v>
      </c>
      <c r="T1064" s="108">
        <f t="shared" ca="1" si="369"/>
        <v>0</v>
      </c>
      <c r="U1064" s="163">
        <f t="shared" ca="1" si="370"/>
        <v>0</v>
      </c>
      <c r="V1064" s="25">
        <f t="shared" ca="1" si="371"/>
        <v>0</v>
      </c>
      <c r="W1064" s="25">
        <f t="shared" ca="1" si="372"/>
        <v>0</v>
      </c>
      <c r="X1064" s="108">
        <f t="shared" ca="1" si="373"/>
        <v>0</v>
      </c>
      <c r="Y1064" s="108">
        <f t="shared" ca="1" si="374"/>
        <v>0</v>
      </c>
      <c r="Z1064" s="108">
        <f t="shared" ca="1" si="375"/>
        <v>0</v>
      </c>
      <c r="AA1064" s="108">
        <f t="shared" ca="1" si="376"/>
        <v>0</v>
      </c>
      <c r="AB1064" s="108">
        <f t="shared" ca="1" si="377"/>
        <v>0</v>
      </c>
      <c r="AC1064" s="25">
        <f t="shared" ca="1" si="378"/>
        <v>1</v>
      </c>
    </row>
    <row r="1065" spans="1:29" ht="14.1" hidden="1" customHeight="1" thickBot="1" x14ac:dyDescent="0.25">
      <c r="A1065" s="3">
        <f t="shared" si="362"/>
        <v>2023</v>
      </c>
      <c r="B1065" s="3" t="str">
        <f t="shared" si="379"/>
        <v>11 listopad</v>
      </c>
      <c r="C1065" s="4" t="str">
        <f t="shared" si="363"/>
        <v>listopad</v>
      </c>
      <c r="D1065" s="10">
        <f t="shared" ca="1" si="364"/>
        <v>0</v>
      </c>
      <c r="E1065" s="10" t="str">
        <f t="shared" si="365"/>
        <v>sobota</v>
      </c>
      <c r="F1065" s="42" t="str">
        <f ca="1">IF(COUNTIF(List1!$U$4:$AF$16,$G1065),"Svátek",TEXT($G1065,"dddd"))</f>
        <v>sobota</v>
      </c>
      <c r="G1065" s="19">
        <v>45248</v>
      </c>
      <c r="H1065" s="49"/>
      <c r="I1065" s="50"/>
      <c r="J1065" s="49"/>
      <c r="K1065" s="50"/>
      <c r="L1065" s="21">
        <f t="shared" si="366"/>
        <v>0</v>
      </c>
      <c r="M1065" s="22">
        <f t="shared" si="360"/>
        <v>0</v>
      </c>
      <c r="N1065" s="98"/>
      <c r="O1065" s="101" t="str">
        <f t="shared" ca="1" si="361"/>
        <v/>
      </c>
      <c r="P1065" s="41" t="str">
        <f t="shared" si="359"/>
        <v xml:space="preserve"> </v>
      </c>
      <c r="Q1065" s="41" t="str">
        <f>IF(MONTH(G1066)-MONTH(G1065)&lt;&gt;0,SUBTOTAL(109,$P$14:$P$3665)," ")</f>
        <v xml:space="preserve"> </v>
      </c>
      <c r="R1065" s="108">
        <f t="shared" ca="1" si="367"/>
        <v>0</v>
      </c>
      <c r="S1065" s="25">
        <f t="shared" ca="1" si="368"/>
        <v>0</v>
      </c>
      <c r="T1065" s="108">
        <f t="shared" ca="1" si="369"/>
        <v>0</v>
      </c>
      <c r="U1065" s="163">
        <f t="shared" ca="1" si="370"/>
        <v>0</v>
      </c>
      <c r="V1065" s="25">
        <f t="shared" ca="1" si="371"/>
        <v>0</v>
      </c>
      <c r="W1065" s="25">
        <f t="shared" ca="1" si="372"/>
        <v>0</v>
      </c>
      <c r="X1065" s="108">
        <f t="shared" ca="1" si="373"/>
        <v>0</v>
      </c>
      <c r="Y1065" s="108">
        <f t="shared" ca="1" si="374"/>
        <v>0</v>
      </c>
      <c r="Z1065" s="108">
        <f t="shared" ca="1" si="375"/>
        <v>0</v>
      </c>
      <c r="AA1065" s="108">
        <f t="shared" ca="1" si="376"/>
        <v>0</v>
      </c>
      <c r="AB1065" s="108">
        <f t="shared" ca="1" si="377"/>
        <v>0</v>
      </c>
      <c r="AC1065" s="25">
        <f t="shared" ca="1" si="378"/>
        <v>0</v>
      </c>
    </row>
    <row r="1066" spans="1:29" ht="14.1" hidden="1" customHeight="1" thickBot="1" x14ac:dyDescent="0.25">
      <c r="A1066" s="3">
        <f t="shared" si="362"/>
        <v>2023</v>
      </c>
      <c r="B1066" s="3" t="str">
        <f t="shared" si="379"/>
        <v>11 listopad</v>
      </c>
      <c r="C1066" s="4" t="str">
        <f t="shared" si="363"/>
        <v>listopad</v>
      </c>
      <c r="D1066" s="10">
        <f t="shared" ca="1" si="364"/>
        <v>0</v>
      </c>
      <c r="E1066" s="10" t="str">
        <f t="shared" si="365"/>
        <v>neděle</v>
      </c>
      <c r="F1066" s="42" t="str">
        <f ca="1">IF(COUNTIF(List1!$U$4:$AF$16,$G1066),"Svátek",TEXT($G1066,"dddd"))</f>
        <v>neděle</v>
      </c>
      <c r="G1066" s="19">
        <v>45249</v>
      </c>
      <c r="H1066" s="49"/>
      <c r="I1066" s="50"/>
      <c r="J1066" s="49"/>
      <c r="K1066" s="50"/>
      <c r="L1066" s="21">
        <f t="shared" si="366"/>
        <v>0</v>
      </c>
      <c r="M1066" s="22">
        <f t="shared" si="360"/>
        <v>0</v>
      </c>
      <c r="N1066" s="98"/>
      <c r="O1066" s="101" t="str">
        <f t="shared" ca="1" si="361"/>
        <v/>
      </c>
      <c r="P1066" s="41">
        <f t="shared" si="359"/>
        <v>0</v>
      </c>
      <c r="Q1066" s="41" t="str">
        <f>IF(MONTH(G1067)-MONTH(G1066)&lt;&gt;0,SUBTOTAL(109,$P$14:$P$3665)," ")</f>
        <v xml:space="preserve"> </v>
      </c>
      <c r="R1066" s="108">
        <f t="shared" ca="1" si="367"/>
        <v>0</v>
      </c>
      <c r="S1066" s="25">
        <f t="shared" ca="1" si="368"/>
        <v>0</v>
      </c>
      <c r="T1066" s="108">
        <f t="shared" ca="1" si="369"/>
        <v>0</v>
      </c>
      <c r="U1066" s="163">
        <f t="shared" ca="1" si="370"/>
        <v>0</v>
      </c>
      <c r="V1066" s="25">
        <f t="shared" ca="1" si="371"/>
        <v>0</v>
      </c>
      <c r="W1066" s="25">
        <f t="shared" ca="1" si="372"/>
        <v>0</v>
      </c>
      <c r="X1066" s="108">
        <f t="shared" ca="1" si="373"/>
        <v>0</v>
      </c>
      <c r="Y1066" s="108">
        <f t="shared" ca="1" si="374"/>
        <v>0</v>
      </c>
      <c r="Z1066" s="108">
        <f t="shared" ca="1" si="375"/>
        <v>0</v>
      </c>
      <c r="AA1066" s="108">
        <f t="shared" ca="1" si="376"/>
        <v>0</v>
      </c>
      <c r="AB1066" s="108">
        <f t="shared" ca="1" si="377"/>
        <v>0</v>
      </c>
      <c r="AC1066" s="25">
        <f t="shared" ca="1" si="378"/>
        <v>0</v>
      </c>
    </row>
    <row r="1067" spans="1:29" ht="14.1" hidden="1" customHeight="1" thickBot="1" x14ac:dyDescent="0.25">
      <c r="A1067" s="3">
        <f t="shared" si="362"/>
        <v>2023</v>
      </c>
      <c r="B1067" s="3" t="str">
        <f t="shared" si="379"/>
        <v>11 listopad</v>
      </c>
      <c r="C1067" s="4" t="str">
        <f t="shared" si="363"/>
        <v>listopad</v>
      </c>
      <c r="D1067" s="10">
        <f t="shared" ca="1" si="364"/>
        <v>0</v>
      </c>
      <c r="E1067" s="10" t="str">
        <f t="shared" si="365"/>
        <v>pondělí</v>
      </c>
      <c r="F1067" s="42" t="str">
        <f ca="1">IF(COUNTIF(List1!$U$4:$AF$16,$G1067),"Svátek",TEXT($G1067,"dddd"))</f>
        <v>pondělí</v>
      </c>
      <c r="G1067" s="19">
        <v>45250</v>
      </c>
      <c r="H1067" s="49"/>
      <c r="I1067" s="50"/>
      <c r="J1067" s="49"/>
      <c r="K1067" s="50"/>
      <c r="L1067" s="21">
        <f t="shared" si="366"/>
        <v>0</v>
      </c>
      <c r="M1067" s="22">
        <f t="shared" si="360"/>
        <v>0</v>
      </c>
      <c r="N1067" s="98"/>
      <c r="O1067" s="101" t="str">
        <f t="shared" ca="1" si="361"/>
        <v/>
      </c>
      <c r="P1067" s="41" t="str">
        <f t="shared" si="359"/>
        <v xml:space="preserve"> </v>
      </c>
      <c r="Q1067" s="41" t="str">
        <f>IF(MONTH(G1068)-MONTH(G1067)&lt;&gt;0,SUBTOTAL(109,$P$14:$P$3665)," ")</f>
        <v xml:space="preserve"> </v>
      </c>
      <c r="R1067" s="108">
        <f t="shared" ca="1" si="367"/>
        <v>0</v>
      </c>
      <c r="S1067" s="25">
        <f t="shared" ca="1" si="368"/>
        <v>0</v>
      </c>
      <c r="T1067" s="108">
        <f t="shared" ca="1" si="369"/>
        <v>0</v>
      </c>
      <c r="U1067" s="163">
        <f t="shared" ca="1" si="370"/>
        <v>0</v>
      </c>
      <c r="V1067" s="25">
        <f t="shared" ca="1" si="371"/>
        <v>0</v>
      </c>
      <c r="W1067" s="25">
        <f t="shared" ca="1" si="372"/>
        <v>0</v>
      </c>
      <c r="X1067" s="108">
        <f t="shared" ca="1" si="373"/>
        <v>0</v>
      </c>
      <c r="Y1067" s="108">
        <f t="shared" ca="1" si="374"/>
        <v>0</v>
      </c>
      <c r="Z1067" s="108">
        <f t="shared" ca="1" si="375"/>
        <v>0</v>
      </c>
      <c r="AA1067" s="108">
        <f t="shared" ca="1" si="376"/>
        <v>0</v>
      </c>
      <c r="AB1067" s="108">
        <f t="shared" ca="1" si="377"/>
        <v>0</v>
      </c>
      <c r="AC1067" s="25">
        <f t="shared" ca="1" si="378"/>
        <v>0</v>
      </c>
    </row>
    <row r="1068" spans="1:29" ht="14.1" hidden="1" customHeight="1" thickBot="1" x14ac:dyDescent="0.25">
      <c r="A1068" s="3">
        <f t="shared" si="362"/>
        <v>2023</v>
      </c>
      <c r="B1068" s="3" t="str">
        <f t="shared" si="379"/>
        <v>11 listopad</v>
      </c>
      <c r="C1068" s="4" t="str">
        <f t="shared" si="363"/>
        <v>listopad</v>
      </c>
      <c r="D1068" s="10">
        <f t="shared" ca="1" si="364"/>
        <v>0</v>
      </c>
      <c r="E1068" s="10" t="str">
        <f t="shared" si="365"/>
        <v>úterý</v>
      </c>
      <c r="F1068" s="42" t="str">
        <f ca="1">IF(COUNTIF(List1!$U$4:$AF$16,$G1068),"Svátek",TEXT($G1068,"dddd"))</f>
        <v>úterý</v>
      </c>
      <c r="G1068" s="19">
        <v>45251</v>
      </c>
      <c r="H1068" s="49"/>
      <c r="I1068" s="50"/>
      <c r="J1068" s="49"/>
      <c r="K1068" s="50"/>
      <c r="L1068" s="21">
        <f t="shared" si="366"/>
        <v>0</v>
      </c>
      <c r="M1068" s="22">
        <f t="shared" si="360"/>
        <v>0</v>
      </c>
      <c r="N1068" s="98"/>
      <c r="O1068" s="101" t="str">
        <f t="shared" ca="1" si="361"/>
        <v/>
      </c>
      <c r="P1068" s="41" t="str">
        <f t="shared" si="359"/>
        <v xml:space="preserve"> </v>
      </c>
      <c r="Q1068" s="41" t="str">
        <f>IF(MONTH(G1069)-MONTH(G1068)&lt;&gt;0,SUBTOTAL(109,$P$14:$P$3665)," ")</f>
        <v xml:space="preserve"> </v>
      </c>
      <c r="R1068" s="108">
        <f t="shared" ca="1" si="367"/>
        <v>0</v>
      </c>
      <c r="S1068" s="25">
        <f t="shared" ca="1" si="368"/>
        <v>0</v>
      </c>
      <c r="T1068" s="108">
        <f t="shared" ca="1" si="369"/>
        <v>0</v>
      </c>
      <c r="U1068" s="163">
        <f t="shared" ca="1" si="370"/>
        <v>0</v>
      </c>
      <c r="V1068" s="25">
        <f t="shared" ca="1" si="371"/>
        <v>0</v>
      </c>
      <c r="W1068" s="25">
        <f t="shared" ca="1" si="372"/>
        <v>0</v>
      </c>
      <c r="X1068" s="108">
        <f t="shared" ca="1" si="373"/>
        <v>0</v>
      </c>
      <c r="Y1068" s="108">
        <f t="shared" ca="1" si="374"/>
        <v>0</v>
      </c>
      <c r="Z1068" s="108">
        <f t="shared" ca="1" si="375"/>
        <v>0</v>
      </c>
      <c r="AA1068" s="108">
        <f t="shared" ca="1" si="376"/>
        <v>0</v>
      </c>
      <c r="AB1068" s="108">
        <f t="shared" ca="1" si="377"/>
        <v>0</v>
      </c>
      <c r="AC1068" s="25">
        <f t="shared" ca="1" si="378"/>
        <v>0</v>
      </c>
    </row>
    <row r="1069" spans="1:29" ht="14.1" hidden="1" customHeight="1" thickBot="1" x14ac:dyDescent="0.25">
      <c r="A1069" s="3">
        <f t="shared" si="362"/>
        <v>2023</v>
      </c>
      <c r="B1069" s="3" t="str">
        <f t="shared" si="379"/>
        <v>11 listopad</v>
      </c>
      <c r="C1069" s="4" t="str">
        <f t="shared" si="363"/>
        <v>listopad</v>
      </c>
      <c r="D1069" s="10">
        <f t="shared" ca="1" si="364"/>
        <v>0</v>
      </c>
      <c r="E1069" s="10" t="str">
        <f t="shared" si="365"/>
        <v>středa</v>
      </c>
      <c r="F1069" s="42" t="str">
        <f ca="1">IF(COUNTIF(List1!$U$4:$AF$16,$G1069),"Svátek",TEXT($G1069,"dddd"))</f>
        <v>středa</v>
      </c>
      <c r="G1069" s="19">
        <v>45252</v>
      </c>
      <c r="H1069" s="49"/>
      <c r="I1069" s="50"/>
      <c r="J1069" s="49"/>
      <c r="K1069" s="50"/>
      <c r="L1069" s="21">
        <f t="shared" si="366"/>
        <v>0</v>
      </c>
      <c r="M1069" s="22">
        <f t="shared" si="360"/>
        <v>0</v>
      </c>
      <c r="N1069" s="98"/>
      <c r="O1069" s="101" t="str">
        <f t="shared" ca="1" si="361"/>
        <v/>
      </c>
      <c r="P1069" s="41" t="str">
        <f t="shared" si="359"/>
        <v xml:space="preserve"> </v>
      </c>
      <c r="Q1069" s="41" t="str">
        <f>IF(MONTH(G1070)-MONTH(G1069)&lt;&gt;0,SUBTOTAL(109,$P$14:$P$3665)," ")</f>
        <v xml:space="preserve"> </v>
      </c>
      <c r="R1069" s="108">
        <f t="shared" ca="1" si="367"/>
        <v>0</v>
      </c>
      <c r="S1069" s="25">
        <f t="shared" ca="1" si="368"/>
        <v>0</v>
      </c>
      <c r="T1069" s="108">
        <f t="shared" ca="1" si="369"/>
        <v>0</v>
      </c>
      <c r="U1069" s="163">
        <f t="shared" ca="1" si="370"/>
        <v>0</v>
      </c>
      <c r="V1069" s="25">
        <f t="shared" ca="1" si="371"/>
        <v>0</v>
      </c>
      <c r="W1069" s="25">
        <f t="shared" ca="1" si="372"/>
        <v>0</v>
      </c>
      <c r="X1069" s="108">
        <f t="shared" ca="1" si="373"/>
        <v>0</v>
      </c>
      <c r="Y1069" s="108">
        <f t="shared" ca="1" si="374"/>
        <v>0</v>
      </c>
      <c r="Z1069" s="108">
        <f t="shared" ca="1" si="375"/>
        <v>0</v>
      </c>
      <c r="AA1069" s="108">
        <f t="shared" ca="1" si="376"/>
        <v>0</v>
      </c>
      <c r="AB1069" s="108">
        <f t="shared" ca="1" si="377"/>
        <v>0</v>
      </c>
      <c r="AC1069" s="25">
        <f t="shared" ca="1" si="378"/>
        <v>0</v>
      </c>
    </row>
    <row r="1070" spans="1:29" ht="14.1" hidden="1" customHeight="1" thickBot="1" x14ac:dyDescent="0.25">
      <c r="A1070" s="3">
        <f t="shared" si="362"/>
        <v>2023</v>
      </c>
      <c r="B1070" s="3" t="str">
        <f t="shared" si="379"/>
        <v>11 listopad</v>
      </c>
      <c r="C1070" s="4" t="str">
        <f t="shared" si="363"/>
        <v>listopad</v>
      </c>
      <c r="D1070" s="10">
        <f t="shared" ca="1" si="364"/>
        <v>0</v>
      </c>
      <c r="E1070" s="10" t="str">
        <f t="shared" si="365"/>
        <v>čtvrtek</v>
      </c>
      <c r="F1070" s="42" t="str">
        <f ca="1">IF(COUNTIF(List1!$U$4:$AF$16,$G1070),"Svátek",TEXT($G1070,"dddd"))</f>
        <v>čtvrtek</v>
      </c>
      <c r="G1070" s="19">
        <v>45253</v>
      </c>
      <c r="H1070" s="49"/>
      <c r="I1070" s="50"/>
      <c r="J1070" s="49"/>
      <c r="K1070" s="50"/>
      <c r="L1070" s="21">
        <f t="shared" si="366"/>
        <v>0</v>
      </c>
      <c r="M1070" s="22">
        <f t="shared" si="360"/>
        <v>0</v>
      </c>
      <c r="N1070" s="98"/>
      <c r="O1070" s="101" t="str">
        <f t="shared" ca="1" si="361"/>
        <v/>
      </c>
      <c r="P1070" s="41" t="str">
        <f t="shared" si="359"/>
        <v xml:space="preserve"> </v>
      </c>
      <c r="Q1070" s="41" t="str">
        <f>IF(MONTH(G1071)-MONTH(G1070)&lt;&gt;0,SUBTOTAL(109,$P$14:$P$3665)," ")</f>
        <v xml:space="preserve"> </v>
      </c>
      <c r="R1070" s="108">
        <f t="shared" ca="1" si="367"/>
        <v>0</v>
      </c>
      <c r="S1070" s="25">
        <f t="shared" ca="1" si="368"/>
        <v>0</v>
      </c>
      <c r="T1070" s="108">
        <f t="shared" ca="1" si="369"/>
        <v>0</v>
      </c>
      <c r="U1070" s="163">
        <f t="shared" ca="1" si="370"/>
        <v>0</v>
      </c>
      <c r="V1070" s="25">
        <f t="shared" ca="1" si="371"/>
        <v>0</v>
      </c>
      <c r="W1070" s="25">
        <f t="shared" ca="1" si="372"/>
        <v>0</v>
      </c>
      <c r="X1070" s="108">
        <f t="shared" ca="1" si="373"/>
        <v>0</v>
      </c>
      <c r="Y1070" s="108">
        <f t="shared" ca="1" si="374"/>
        <v>0</v>
      </c>
      <c r="Z1070" s="108">
        <f t="shared" ca="1" si="375"/>
        <v>0</v>
      </c>
      <c r="AA1070" s="108">
        <f t="shared" ca="1" si="376"/>
        <v>0</v>
      </c>
      <c r="AB1070" s="108">
        <f t="shared" ca="1" si="377"/>
        <v>0</v>
      </c>
      <c r="AC1070" s="25">
        <f t="shared" ca="1" si="378"/>
        <v>0</v>
      </c>
    </row>
    <row r="1071" spans="1:29" ht="14.1" hidden="1" customHeight="1" thickBot="1" x14ac:dyDescent="0.25">
      <c r="A1071" s="3">
        <f t="shared" si="362"/>
        <v>2023</v>
      </c>
      <c r="B1071" s="3" t="str">
        <f t="shared" si="379"/>
        <v>11 listopad</v>
      </c>
      <c r="C1071" s="4" t="str">
        <f t="shared" si="363"/>
        <v>listopad</v>
      </c>
      <c r="D1071" s="10">
        <f t="shared" ca="1" si="364"/>
        <v>0</v>
      </c>
      <c r="E1071" s="10" t="str">
        <f t="shared" si="365"/>
        <v>pátek</v>
      </c>
      <c r="F1071" s="42" t="str">
        <f ca="1">IF(COUNTIF(List1!$U$4:$AF$16,$G1071),"Svátek",TEXT($G1071,"dddd"))</f>
        <v>pátek</v>
      </c>
      <c r="G1071" s="19">
        <v>45254</v>
      </c>
      <c r="H1071" s="49"/>
      <c r="I1071" s="50"/>
      <c r="J1071" s="49"/>
      <c r="K1071" s="50"/>
      <c r="L1071" s="21">
        <f t="shared" si="366"/>
        <v>0</v>
      </c>
      <c r="M1071" s="22">
        <f t="shared" si="360"/>
        <v>0</v>
      </c>
      <c r="N1071" s="98"/>
      <c r="O1071" s="101" t="str">
        <f t="shared" ca="1" si="361"/>
        <v/>
      </c>
      <c r="P1071" s="41" t="str">
        <f t="shared" si="359"/>
        <v xml:space="preserve"> </v>
      </c>
      <c r="Q1071" s="41" t="str">
        <f>IF(MONTH(G1072)-MONTH(G1071)&lt;&gt;0,SUBTOTAL(109,$P$14:$P$3665)," ")</f>
        <v xml:space="preserve"> </v>
      </c>
      <c r="R1071" s="108">
        <f t="shared" ca="1" si="367"/>
        <v>0</v>
      </c>
      <c r="S1071" s="25">
        <f t="shared" ca="1" si="368"/>
        <v>0</v>
      </c>
      <c r="T1071" s="108">
        <f t="shared" ca="1" si="369"/>
        <v>0</v>
      </c>
      <c r="U1071" s="163">
        <f t="shared" ca="1" si="370"/>
        <v>0</v>
      </c>
      <c r="V1071" s="25">
        <f t="shared" ca="1" si="371"/>
        <v>0</v>
      </c>
      <c r="W1071" s="25">
        <f t="shared" ca="1" si="372"/>
        <v>0</v>
      </c>
      <c r="X1071" s="108">
        <f t="shared" ca="1" si="373"/>
        <v>0</v>
      </c>
      <c r="Y1071" s="108">
        <f t="shared" ca="1" si="374"/>
        <v>0</v>
      </c>
      <c r="Z1071" s="108">
        <f t="shared" ca="1" si="375"/>
        <v>0</v>
      </c>
      <c r="AA1071" s="108">
        <f t="shared" ca="1" si="376"/>
        <v>0</v>
      </c>
      <c r="AB1071" s="108">
        <f t="shared" ca="1" si="377"/>
        <v>0</v>
      </c>
      <c r="AC1071" s="25">
        <f t="shared" ca="1" si="378"/>
        <v>0</v>
      </c>
    </row>
    <row r="1072" spans="1:29" ht="14.1" hidden="1" customHeight="1" thickBot="1" x14ac:dyDescent="0.25">
      <c r="A1072" s="3">
        <f t="shared" si="362"/>
        <v>2023</v>
      </c>
      <c r="B1072" s="3" t="str">
        <f t="shared" si="379"/>
        <v>11 listopad</v>
      </c>
      <c r="C1072" s="4" t="str">
        <f t="shared" si="363"/>
        <v>listopad</v>
      </c>
      <c r="D1072" s="10">
        <f t="shared" ca="1" si="364"/>
        <v>0</v>
      </c>
      <c r="E1072" s="10" t="str">
        <f t="shared" si="365"/>
        <v>sobota</v>
      </c>
      <c r="F1072" s="42" t="str">
        <f ca="1">IF(COUNTIF(List1!$U$4:$AF$16,$G1072),"Svátek",TEXT($G1072,"dddd"))</f>
        <v>sobota</v>
      </c>
      <c r="G1072" s="19">
        <v>45255</v>
      </c>
      <c r="H1072" s="49"/>
      <c r="I1072" s="50"/>
      <c r="J1072" s="49"/>
      <c r="K1072" s="50"/>
      <c r="L1072" s="21">
        <f t="shared" si="366"/>
        <v>0</v>
      </c>
      <c r="M1072" s="22">
        <f t="shared" si="360"/>
        <v>0</v>
      </c>
      <c r="N1072" s="98"/>
      <c r="O1072" s="101" t="str">
        <f t="shared" ca="1" si="361"/>
        <v/>
      </c>
      <c r="P1072" s="41" t="str">
        <f t="shared" si="359"/>
        <v xml:space="preserve"> </v>
      </c>
      <c r="Q1072" s="41" t="str">
        <f>IF(MONTH(G1073)-MONTH(G1072)&lt;&gt;0,SUBTOTAL(109,$P$14:$P$3665)," ")</f>
        <v xml:space="preserve"> </v>
      </c>
      <c r="R1072" s="108">
        <f t="shared" ca="1" si="367"/>
        <v>0</v>
      </c>
      <c r="S1072" s="25">
        <f t="shared" ca="1" si="368"/>
        <v>0</v>
      </c>
      <c r="T1072" s="108">
        <f t="shared" ca="1" si="369"/>
        <v>0</v>
      </c>
      <c r="U1072" s="163">
        <f t="shared" ca="1" si="370"/>
        <v>0</v>
      </c>
      <c r="V1072" s="25">
        <f t="shared" ca="1" si="371"/>
        <v>0</v>
      </c>
      <c r="W1072" s="25">
        <f t="shared" ca="1" si="372"/>
        <v>0</v>
      </c>
      <c r="X1072" s="108">
        <f t="shared" ca="1" si="373"/>
        <v>0</v>
      </c>
      <c r="Y1072" s="108">
        <f t="shared" ca="1" si="374"/>
        <v>0</v>
      </c>
      <c r="Z1072" s="108">
        <f t="shared" ca="1" si="375"/>
        <v>0</v>
      </c>
      <c r="AA1072" s="108">
        <f t="shared" ca="1" si="376"/>
        <v>0</v>
      </c>
      <c r="AB1072" s="108">
        <f t="shared" ca="1" si="377"/>
        <v>0</v>
      </c>
      <c r="AC1072" s="25">
        <f t="shared" ca="1" si="378"/>
        <v>0</v>
      </c>
    </row>
    <row r="1073" spans="1:29" ht="14.1" hidden="1" customHeight="1" thickBot="1" x14ac:dyDescent="0.25">
      <c r="A1073" s="3">
        <f t="shared" si="362"/>
        <v>2023</v>
      </c>
      <c r="B1073" s="3" t="str">
        <f t="shared" si="379"/>
        <v>11 listopad</v>
      </c>
      <c r="C1073" s="4" t="str">
        <f t="shared" si="363"/>
        <v>listopad</v>
      </c>
      <c r="D1073" s="10">
        <f t="shared" ca="1" si="364"/>
        <v>0</v>
      </c>
      <c r="E1073" s="10" t="str">
        <f t="shared" si="365"/>
        <v>neděle</v>
      </c>
      <c r="F1073" s="42" t="str">
        <f ca="1">IF(COUNTIF(List1!$U$4:$AF$16,$G1073),"Svátek",TEXT($G1073,"dddd"))</f>
        <v>neděle</v>
      </c>
      <c r="G1073" s="19">
        <v>45256</v>
      </c>
      <c r="H1073" s="49"/>
      <c r="I1073" s="50"/>
      <c r="J1073" s="49"/>
      <c r="K1073" s="50"/>
      <c r="L1073" s="21">
        <f t="shared" si="366"/>
        <v>0</v>
      </c>
      <c r="M1073" s="22">
        <f t="shared" si="360"/>
        <v>0</v>
      </c>
      <c r="N1073" s="98"/>
      <c r="O1073" s="101" t="str">
        <f t="shared" ca="1" si="361"/>
        <v/>
      </c>
      <c r="P1073" s="41">
        <f t="shared" si="359"/>
        <v>0</v>
      </c>
      <c r="Q1073" s="41" t="str">
        <f>IF(MONTH(G1074)-MONTH(G1073)&lt;&gt;0,SUBTOTAL(109,$P$14:$P$3665)," ")</f>
        <v xml:space="preserve"> </v>
      </c>
      <c r="R1073" s="108">
        <f t="shared" ca="1" si="367"/>
        <v>0</v>
      </c>
      <c r="S1073" s="25">
        <f t="shared" ca="1" si="368"/>
        <v>0</v>
      </c>
      <c r="T1073" s="108">
        <f t="shared" ca="1" si="369"/>
        <v>0</v>
      </c>
      <c r="U1073" s="163">
        <f t="shared" ca="1" si="370"/>
        <v>0</v>
      </c>
      <c r="V1073" s="25">
        <f t="shared" ca="1" si="371"/>
        <v>0</v>
      </c>
      <c r="W1073" s="25">
        <f t="shared" ca="1" si="372"/>
        <v>0</v>
      </c>
      <c r="X1073" s="108">
        <f t="shared" ca="1" si="373"/>
        <v>0</v>
      </c>
      <c r="Y1073" s="108">
        <f t="shared" ca="1" si="374"/>
        <v>0</v>
      </c>
      <c r="Z1073" s="108">
        <f t="shared" ca="1" si="375"/>
        <v>0</v>
      </c>
      <c r="AA1073" s="108">
        <f t="shared" ca="1" si="376"/>
        <v>0</v>
      </c>
      <c r="AB1073" s="108">
        <f t="shared" ca="1" si="377"/>
        <v>0</v>
      </c>
      <c r="AC1073" s="25">
        <f t="shared" ca="1" si="378"/>
        <v>0</v>
      </c>
    </row>
    <row r="1074" spans="1:29" ht="14.1" hidden="1" customHeight="1" thickBot="1" x14ac:dyDescent="0.25">
      <c r="A1074" s="3">
        <f t="shared" si="362"/>
        <v>2023</v>
      </c>
      <c r="B1074" s="3" t="str">
        <f t="shared" si="379"/>
        <v>11 listopad</v>
      </c>
      <c r="C1074" s="4" t="str">
        <f t="shared" si="363"/>
        <v>listopad</v>
      </c>
      <c r="D1074" s="10">
        <f t="shared" ca="1" si="364"/>
        <v>0</v>
      </c>
      <c r="E1074" s="10" t="str">
        <f t="shared" si="365"/>
        <v>pondělí</v>
      </c>
      <c r="F1074" s="42" t="str">
        <f ca="1">IF(COUNTIF(List1!$U$4:$AF$16,$G1074),"Svátek",TEXT($G1074,"dddd"))</f>
        <v>pondělí</v>
      </c>
      <c r="G1074" s="19">
        <v>45257</v>
      </c>
      <c r="H1074" s="49"/>
      <c r="I1074" s="50"/>
      <c r="J1074" s="49"/>
      <c r="K1074" s="50"/>
      <c r="L1074" s="21">
        <f t="shared" si="366"/>
        <v>0</v>
      </c>
      <c r="M1074" s="22">
        <f t="shared" si="360"/>
        <v>0</v>
      </c>
      <c r="N1074" s="98"/>
      <c r="O1074" s="101" t="str">
        <f t="shared" ca="1" si="361"/>
        <v/>
      </c>
      <c r="P1074" s="41" t="str">
        <f t="shared" si="359"/>
        <v xml:space="preserve"> </v>
      </c>
      <c r="Q1074" s="41" t="str">
        <f>IF(MONTH(G1075)-MONTH(G1074)&lt;&gt;0,SUBTOTAL(109,$P$14:$P$3665)," ")</f>
        <v xml:space="preserve"> </v>
      </c>
      <c r="R1074" s="108">
        <f t="shared" ca="1" si="367"/>
        <v>0</v>
      </c>
      <c r="S1074" s="25">
        <f t="shared" ca="1" si="368"/>
        <v>0</v>
      </c>
      <c r="T1074" s="108">
        <f t="shared" ca="1" si="369"/>
        <v>0</v>
      </c>
      <c r="U1074" s="163">
        <f t="shared" ca="1" si="370"/>
        <v>0</v>
      </c>
      <c r="V1074" s="25">
        <f t="shared" ca="1" si="371"/>
        <v>0</v>
      </c>
      <c r="W1074" s="25">
        <f t="shared" ca="1" si="372"/>
        <v>0</v>
      </c>
      <c r="X1074" s="108">
        <f t="shared" ca="1" si="373"/>
        <v>0</v>
      </c>
      <c r="Y1074" s="108">
        <f t="shared" ca="1" si="374"/>
        <v>0</v>
      </c>
      <c r="Z1074" s="108">
        <f t="shared" ca="1" si="375"/>
        <v>0</v>
      </c>
      <c r="AA1074" s="108">
        <f t="shared" ca="1" si="376"/>
        <v>0</v>
      </c>
      <c r="AB1074" s="108">
        <f t="shared" ca="1" si="377"/>
        <v>0</v>
      </c>
      <c r="AC1074" s="25">
        <f t="shared" ca="1" si="378"/>
        <v>0</v>
      </c>
    </row>
    <row r="1075" spans="1:29" ht="14.1" hidden="1" customHeight="1" thickBot="1" x14ac:dyDescent="0.25">
      <c r="A1075" s="3">
        <f t="shared" si="362"/>
        <v>2023</v>
      </c>
      <c r="B1075" s="3" t="str">
        <f t="shared" si="379"/>
        <v>11 listopad</v>
      </c>
      <c r="C1075" s="4" t="str">
        <f t="shared" si="363"/>
        <v>listopad</v>
      </c>
      <c r="D1075" s="10">
        <f t="shared" ca="1" si="364"/>
        <v>0</v>
      </c>
      <c r="E1075" s="10" t="str">
        <f t="shared" si="365"/>
        <v>úterý</v>
      </c>
      <c r="F1075" s="42" t="str">
        <f ca="1">IF(COUNTIF(List1!$U$4:$AF$16,$G1075),"Svátek",TEXT($G1075,"dddd"))</f>
        <v>úterý</v>
      </c>
      <c r="G1075" s="19">
        <v>45258</v>
      </c>
      <c r="H1075" s="49"/>
      <c r="I1075" s="50"/>
      <c r="J1075" s="49"/>
      <c r="K1075" s="50"/>
      <c r="L1075" s="21">
        <f t="shared" si="366"/>
        <v>0</v>
      </c>
      <c r="M1075" s="22">
        <f t="shared" si="360"/>
        <v>0</v>
      </c>
      <c r="N1075" s="98"/>
      <c r="O1075" s="101" t="str">
        <f t="shared" ca="1" si="361"/>
        <v/>
      </c>
      <c r="P1075" s="41" t="str">
        <f t="shared" si="359"/>
        <v xml:space="preserve"> </v>
      </c>
      <c r="Q1075" s="41" t="str">
        <f>IF(MONTH(G1076)-MONTH(G1075)&lt;&gt;0,SUBTOTAL(109,$P$14:$P$3665)," ")</f>
        <v xml:space="preserve"> </v>
      </c>
      <c r="R1075" s="108">
        <f t="shared" ca="1" si="367"/>
        <v>0</v>
      </c>
      <c r="S1075" s="25">
        <f t="shared" ca="1" si="368"/>
        <v>0</v>
      </c>
      <c r="T1075" s="108">
        <f t="shared" ca="1" si="369"/>
        <v>0</v>
      </c>
      <c r="U1075" s="163">
        <f t="shared" ca="1" si="370"/>
        <v>0</v>
      </c>
      <c r="V1075" s="25">
        <f t="shared" ca="1" si="371"/>
        <v>0</v>
      </c>
      <c r="W1075" s="25">
        <f t="shared" ca="1" si="372"/>
        <v>0</v>
      </c>
      <c r="X1075" s="108">
        <f t="shared" ca="1" si="373"/>
        <v>0</v>
      </c>
      <c r="Y1075" s="108">
        <f t="shared" ca="1" si="374"/>
        <v>0</v>
      </c>
      <c r="Z1075" s="108">
        <f t="shared" ca="1" si="375"/>
        <v>0</v>
      </c>
      <c r="AA1075" s="108">
        <f t="shared" ca="1" si="376"/>
        <v>0</v>
      </c>
      <c r="AB1075" s="108">
        <f t="shared" ca="1" si="377"/>
        <v>0</v>
      </c>
      <c r="AC1075" s="25">
        <f t="shared" ca="1" si="378"/>
        <v>0</v>
      </c>
    </row>
    <row r="1076" spans="1:29" ht="14.1" hidden="1" customHeight="1" thickBot="1" x14ac:dyDescent="0.25">
      <c r="A1076" s="3">
        <f t="shared" si="362"/>
        <v>2023</v>
      </c>
      <c r="B1076" s="3" t="str">
        <f t="shared" si="379"/>
        <v>11 listopad</v>
      </c>
      <c r="C1076" s="4" t="str">
        <f t="shared" si="363"/>
        <v>listopad</v>
      </c>
      <c r="D1076" s="10">
        <f t="shared" ca="1" si="364"/>
        <v>0</v>
      </c>
      <c r="E1076" s="10" t="str">
        <f t="shared" si="365"/>
        <v>středa</v>
      </c>
      <c r="F1076" s="42" t="str">
        <f ca="1">IF(COUNTIF(List1!$U$4:$AF$16,$G1076),"Svátek",TEXT($G1076,"dddd"))</f>
        <v>středa</v>
      </c>
      <c r="G1076" s="19">
        <v>45259</v>
      </c>
      <c r="H1076" s="49"/>
      <c r="I1076" s="50"/>
      <c r="J1076" s="49"/>
      <c r="K1076" s="50"/>
      <c r="L1076" s="21">
        <f t="shared" si="366"/>
        <v>0</v>
      </c>
      <c r="M1076" s="22">
        <f t="shared" si="360"/>
        <v>0</v>
      </c>
      <c r="N1076" s="98"/>
      <c r="O1076" s="101" t="str">
        <f t="shared" ca="1" si="361"/>
        <v/>
      </c>
      <c r="P1076" s="41" t="str">
        <f t="shared" si="359"/>
        <v xml:space="preserve"> </v>
      </c>
      <c r="Q1076" s="41" t="str">
        <f>IF(MONTH(G1077)-MONTH(G1076)&lt;&gt;0,SUBTOTAL(109,$P$14:$P$3665)," ")</f>
        <v xml:space="preserve"> </v>
      </c>
      <c r="R1076" s="108">
        <f t="shared" ca="1" si="367"/>
        <v>0</v>
      </c>
      <c r="S1076" s="25">
        <f t="shared" ca="1" si="368"/>
        <v>0</v>
      </c>
      <c r="T1076" s="108">
        <f t="shared" ca="1" si="369"/>
        <v>0</v>
      </c>
      <c r="U1076" s="163">
        <f t="shared" ca="1" si="370"/>
        <v>0</v>
      </c>
      <c r="V1076" s="25">
        <f t="shared" ca="1" si="371"/>
        <v>0</v>
      </c>
      <c r="W1076" s="25">
        <f t="shared" ca="1" si="372"/>
        <v>0</v>
      </c>
      <c r="X1076" s="108">
        <f t="shared" ca="1" si="373"/>
        <v>0</v>
      </c>
      <c r="Y1076" s="108">
        <f t="shared" ca="1" si="374"/>
        <v>0</v>
      </c>
      <c r="Z1076" s="108">
        <f t="shared" ca="1" si="375"/>
        <v>0</v>
      </c>
      <c r="AA1076" s="108">
        <f t="shared" ca="1" si="376"/>
        <v>0</v>
      </c>
      <c r="AB1076" s="108">
        <f t="shared" ca="1" si="377"/>
        <v>0</v>
      </c>
      <c r="AC1076" s="25">
        <f t="shared" ca="1" si="378"/>
        <v>0</v>
      </c>
    </row>
    <row r="1077" spans="1:29" ht="14.1" hidden="1" customHeight="1" thickBot="1" x14ac:dyDescent="0.25">
      <c r="A1077" s="3">
        <f t="shared" si="362"/>
        <v>2023</v>
      </c>
      <c r="B1077" s="3" t="str">
        <f t="shared" si="379"/>
        <v>11 listopad</v>
      </c>
      <c r="C1077" s="4" t="str">
        <f t="shared" si="363"/>
        <v>listopad</v>
      </c>
      <c r="D1077" s="10">
        <f t="shared" ca="1" si="364"/>
        <v>0</v>
      </c>
      <c r="E1077" s="10" t="str">
        <f t="shared" si="365"/>
        <v>čtvrtek</v>
      </c>
      <c r="F1077" s="42" t="str">
        <f ca="1">IF(COUNTIF(List1!$U$4:$AF$16,$G1077),"Svátek",TEXT($G1077,"dddd"))</f>
        <v>čtvrtek</v>
      </c>
      <c r="G1077" s="19">
        <v>45260</v>
      </c>
      <c r="H1077" s="49"/>
      <c r="I1077" s="50"/>
      <c r="J1077" s="49"/>
      <c r="K1077" s="50"/>
      <c r="L1077" s="21">
        <f t="shared" si="366"/>
        <v>0</v>
      </c>
      <c r="M1077" s="22">
        <f t="shared" si="360"/>
        <v>0</v>
      </c>
      <c r="N1077" s="98"/>
      <c r="O1077" s="101" t="str">
        <f t="shared" ca="1" si="361"/>
        <v/>
      </c>
      <c r="P1077" s="41">
        <f t="shared" si="359"/>
        <v>0</v>
      </c>
      <c r="Q1077" s="41">
        <f>IF(MONTH(G1078)-MONTH(G1077)&lt;&gt;0,SUBTOTAL(109,$P$14:$P$3665)," ")</f>
        <v>0</v>
      </c>
      <c r="R1077" s="108">
        <f t="shared" ca="1" si="367"/>
        <v>0</v>
      </c>
      <c r="S1077" s="25">
        <f t="shared" ca="1" si="368"/>
        <v>0</v>
      </c>
      <c r="T1077" s="108">
        <f t="shared" ca="1" si="369"/>
        <v>0</v>
      </c>
      <c r="U1077" s="163">
        <f t="shared" ca="1" si="370"/>
        <v>0</v>
      </c>
      <c r="V1077" s="25">
        <f t="shared" ca="1" si="371"/>
        <v>0</v>
      </c>
      <c r="W1077" s="25">
        <f t="shared" ca="1" si="372"/>
        <v>0</v>
      </c>
      <c r="X1077" s="108">
        <f t="shared" ca="1" si="373"/>
        <v>0</v>
      </c>
      <c r="Y1077" s="108">
        <f t="shared" ca="1" si="374"/>
        <v>0</v>
      </c>
      <c r="Z1077" s="108">
        <f t="shared" ca="1" si="375"/>
        <v>0</v>
      </c>
      <c r="AA1077" s="108">
        <f t="shared" ca="1" si="376"/>
        <v>0</v>
      </c>
      <c r="AB1077" s="108">
        <f t="shared" ca="1" si="377"/>
        <v>0</v>
      </c>
      <c r="AC1077" s="25">
        <f t="shared" ca="1" si="378"/>
        <v>0</v>
      </c>
    </row>
    <row r="1078" spans="1:29" ht="14.1" hidden="1" customHeight="1" thickBot="1" x14ac:dyDescent="0.25">
      <c r="A1078" s="3">
        <f t="shared" si="362"/>
        <v>2023</v>
      </c>
      <c r="B1078" s="3" t="str">
        <f t="shared" si="379"/>
        <v>12 prosinec</v>
      </c>
      <c r="C1078" s="4" t="str">
        <f t="shared" si="363"/>
        <v>prosinec</v>
      </c>
      <c r="D1078" s="10">
        <f t="shared" ca="1" si="364"/>
        <v>0</v>
      </c>
      <c r="E1078" s="10" t="str">
        <f t="shared" si="365"/>
        <v>pátek</v>
      </c>
      <c r="F1078" s="42" t="str">
        <f ca="1">IF(COUNTIF(List1!$U$4:$AF$16,$G1078),"Svátek",TEXT($G1078,"dddd"))</f>
        <v>pátek</v>
      </c>
      <c r="G1078" s="19">
        <v>45261</v>
      </c>
      <c r="H1078" s="49"/>
      <c r="I1078" s="50"/>
      <c r="J1078" s="49"/>
      <c r="K1078" s="50"/>
      <c r="L1078" s="21">
        <f t="shared" si="366"/>
        <v>0</v>
      </c>
      <c r="M1078" s="22">
        <f t="shared" si="360"/>
        <v>0</v>
      </c>
      <c r="N1078" s="98"/>
      <c r="O1078" s="101" t="str">
        <f t="shared" ca="1" si="361"/>
        <v/>
      </c>
      <c r="P1078" s="41" t="str">
        <f t="shared" si="359"/>
        <v xml:space="preserve"> </v>
      </c>
      <c r="Q1078" s="41" t="str">
        <f>IF(MONTH(G1079)-MONTH(G1078)&lt;&gt;0,SUBTOTAL(109,$P$14:$P$3665)," ")</f>
        <v xml:space="preserve"> </v>
      </c>
      <c r="R1078" s="108">
        <f t="shared" ca="1" si="367"/>
        <v>0</v>
      </c>
      <c r="S1078" s="25">
        <f t="shared" ca="1" si="368"/>
        <v>0</v>
      </c>
      <c r="T1078" s="108">
        <f t="shared" ca="1" si="369"/>
        <v>0</v>
      </c>
      <c r="U1078" s="163">
        <f t="shared" ca="1" si="370"/>
        <v>0</v>
      </c>
      <c r="V1078" s="25">
        <f t="shared" ca="1" si="371"/>
        <v>0</v>
      </c>
      <c r="W1078" s="25">
        <f t="shared" ca="1" si="372"/>
        <v>0</v>
      </c>
      <c r="X1078" s="108">
        <f t="shared" ca="1" si="373"/>
        <v>0</v>
      </c>
      <c r="Y1078" s="108">
        <f t="shared" ca="1" si="374"/>
        <v>0</v>
      </c>
      <c r="Z1078" s="108">
        <f t="shared" ca="1" si="375"/>
        <v>0</v>
      </c>
      <c r="AA1078" s="108">
        <f t="shared" ca="1" si="376"/>
        <v>0</v>
      </c>
      <c r="AB1078" s="108">
        <f t="shared" ca="1" si="377"/>
        <v>0</v>
      </c>
      <c r="AC1078" s="25">
        <f t="shared" ca="1" si="378"/>
        <v>0</v>
      </c>
    </row>
    <row r="1079" spans="1:29" ht="14.1" hidden="1" customHeight="1" thickBot="1" x14ac:dyDescent="0.25">
      <c r="A1079" s="3">
        <f t="shared" si="362"/>
        <v>2023</v>
      </c>
      <c r="B1079" s="3" t="str">
        <f t="shared" si="379"/>
        <v>12 prosinec</v>
      </c>
      <c r="C1079" s="4" t="str">
        <f t="shared" si="363"/>
        <v>prosinec</v>
      </c>
      <c r="D1079" s="10">
        <f t="shared" ca="1" si="364"/>
        <v>0</v>
      </c>
      <c r="E1079" s="10" t="str">
        <f t="shared" si="365"/>
        <v>sobota</v>
      </c>
      <c r="F1079" s="42" t="str">
        <f ca="1">IF(COUNTIF(List1!$U$4:$AF$16,$G1079),"Svátek",TEXT($G1079,"dddd"))</f>
        <v>sobota</v>
      </c>
      <c r="G1079" s="19">
        <v>45262</v>
      </c>
      <c r="H1079" s="49"/>
      <c r="I1079" s="50"/>
      <c r="J1079" s="49"/>
      <c r="K1079" s="50"/>
      <c r="L1079" s="21">
        <f t="shared" si="366"/>
        <v>0</v>
      </c>
      <c r="M1079" s="22">
        <f t="shared" si="360"/>
        <v>0</v>
      </c>
      <c r="N1079" s="98"/>
      <c r="O1079" s="101" t="str">
        <f t="shared" ca="1" si="361"/>
        <v/>
      </c>
      <c r="P1079" s="41" t="str">
        <f t="shared" si="359"/>
        <v xml:space="preserve"> </v>
      </c>
      <c r="Q1079" s="41" t="str">
        <f>IF(MONTH(G1080)-MONTH(G1079)&lt;&gt;0,SUBTOTAL(109,$P$14:$P$3665)," ")</f>
        <v xml:space="preserve"> </v>
      </c>
      <c r="R1079" s="108">
        <f t="shared" ca="1" si="367"/>
        <v>0</v>
      </c>
      <c r="S1079" s="25">
        <f t="shared" ca="1" si="368"/>
        <v>0</v>
      </c>
      <c r="T1079" s="108">
        <f t="shared" ca="1" si="369"/>
        <v>0</v>
      </c>
      <c r="U1079" s="163">
        <f t="shared" ca="1" si="370"/>
        <v>0</v>
      </c>
      <c r="V1079" s="25">
        <f t="shared" ca="1" si="371"/>
        <v>0</v>
      </c>
      <c r="W1079" s="25">
        <f t="shared" ca="1" si="372"/>
        <v>0</v>
      </c>
      <c r="X1079" s="108">
        <f t="shared" ca="1" si="373"/>
        <v>0</v>
      </c>
      <c r="Y1079" s="108">
        <f t="shared" ca="1" si="374"/>
        <v>0</v>
      </c>
      <c r="Z1079" s="108">
        <f t="shared" ca="1" si="375"/>
        <v>0</v>
      </c>
      <c r="AA1079" s="108">
        <f t="shared" ca="1" si="376"/>
        <v>0</v>
      </c>
      <c r="AB1079" s="108">
        <f t="shared" ca="1" si="377"/>
        <v>0</v>
      </c>
      <c r="AC1079" s="25">
        <f t="shared" ca="1" si="378"/>
        <v>0</v>
      </c>
    </row>
    <row r="1080" spans="1:29" ht="14.1" hidden="1" customHeight="1" thickBot="1" x14ac:dyDescent="0.25">
      <c r="A1080" s="3">
        <f t="shared" si="362"/>
        <v>2023</v>
      </c>
      <c r="B1080" s="3" t="str">
        <f t="shared" si="379"/>
        <v>12 prosinec</v>
      </c>
      <c r="C1080" s="4" t="str">
        <f t="shared" si="363"/>
        <v>prosinec</v>
      </c>
      <c r="D1080" s="10">
        <f t="shared" ca="1" si="364"/>
        <v>0</v>
      </c>
      <c r="E1080" s="10" t="str">
        <f t="shared" si="365"/>
        <v>neděle</v>
      </c>
      <c r="F1080" s="42" t="str">
        <f ca="1">IF(COUNTIF(List1!$U$4:$AF$16,$G1080),"Svátek",TEXT($G1080,"dddd"))</f>
        <v>neděle</v>
      </c>
      <c r="G1080" s="19">
        <v>45263</v>
      </c>
      <c r="H1080" s="49"/>
      <c r="I1080" s="50"/>
      <c r="J1080" s="49"/>
      <c r="K1080" s="50"/>
      <c r="L1080" s="21">
        <f t="shared" si="366"/>
        <v>0</v>
      </c>
      <c r="M1080" s="22">
        <f t="shared" si="360"/>
        <v>0</v>
      </c>
      <c r="N1080" s="98"/>
      <c r="O1080" s="101" t="str">
        <f t="shared" ca="1" si="361"/>
        <v/>
      </c>
      <c r="P1080" s="41">
        <f t="shared" si="359"/>
        <v>0</v>
      </c>
      <c r="Q1080" s="41" t="str">
        <f>IF(MONTH(G1081)-MONTH(G1080)&lt;&gt;0,SUBTOTAL(109,$P$14:$P$3665)," ")</f>
        <v xml:space="preserve"> </v>
      </c>
      <c r="R1080" s="108">
        <f t="shared" ca="1" si="367"/>
        <v>0</v>
      </c>
      <c r="S1080" s="25">
        <f t="shared" ca="1" si="368"/>
        <v>0</v>
      </c>
      <c r="T1080" s="108">
        <f t="shared" ca="1" si="369"/>
        <v>0</v>
      </c>
      <c r="U1080" s="163">
        <f t="shared" ca="1" si="370"/>
        <v>0</v>
      </c>
      <c r="V1080" s="25">
        <f t="shared" ca="1" si="371"/>
        <v>0</v>
      </c>
      <c r="W1080" s="25">
        <f t="shared" ca="1" si="372"/>
        <v>0</v>
      </c>
      <c r="X1080" s="108">
        <f t="shared" ca="1" si="373"/>
        <v>0</v>
      </c>
      <c r="Y1080" s="108">
        <f t="shared" ca="1" si="374"/>
        <v>0</v>
      </c>
      <c r="Z1080" s="108">
        <f t="shared" ca="1" si="375"/>
        <v>0</v>
      </c>
      <c r="AA1080" s="108">
        <f t="shared" ca="1" si="376"/>
        <v>0</v>
      </c>
      <c r="AB1080" s="108">
        <f t="shared" ca="1" si="377"/>
        <v>0</v>
      </c>
      <c r="AC1080" s="25">
        <f t="shared" ca="1" si="378"/>
        <v>0</v>
      </c>
    </row>
    <row r="1081" spans="1:29" ht="14.1" hidden="1" customHeight="1" thickBot="1" x14ac:dyDescent="0.25">
      <c r="A1081" s="3">
        <f t="shared" si="362"/>
        <v>2023</v>
      </c>
      <c r="B1081" s="3" t="str">
        <f t="shared" si="379"/>
        <v>12 prosinec</v>
      </c>
      <c r="C1081" s="4" t="str">
        <f t="shared" si="363"/>
        <v>prosinec</v>
      </c>
      <c r="D1081" s="10">
        <f t="shared" ca="1" si="364"/>
        <v>0</v>
      </c>
      <c r="E1081" s="10" t="str">
        <f t="shared" si="365"/>
        <v>pondělí</v>
      </c>
      <c r="F1081" s="42" t="str">
        <f ca="1">IF(COUNTIF(List1!$U$4:$AF$16,$G1081),"Svátek",TEXT($G1081,"dddd"))</f>
        <v>pondělí</v>
      </c>
      <c r="G1081" s="19">
        <v>45264</v>
      </c>
      <c r="H1081" s="49"/>
      <c r="I1081" s="50"/>
      <c r="J1081" s="49"/>
      <c r="K1081" s="50"/>
      <c r="L1081" s="21">
        <f t="shared" si="366"/>
        <v>0</v>
      </c>
      <c r="M1081" s="22">
        <f t="shared" si="360"/>
        <v>0</v>
      </c>
      <c r="N1081" s="98"/>
      <c r="O1081" s="101" t="str">
        <f t="shared" ca="1" si="361"/>
        <v/>
      </c>
      <c r="P1081" s="41" t="str">
        <f t="shared" si="359"/>
        <v xml:space="preserve"> </v>
      </c>
      <c r="Q1081" s="41" t="str">
        <f>IF(MONTH(G1082)-MONTH(G1081)&lt;&gt;0,SUBTOTAL(109,$P$14:$P$3665)," ")</f>
        <v xml:space="preserve"> </v>
      </c>
      <c r="R1081" s="108">
        <f t="shared" ca="1" si="367"/>
        <v>0</v>
      </c>
      <c r="S1081" s="25">
        <f t="shared" ca="1" si="368"/>
        <v>0</v>
      </c>
      <c r="T1081" s="108">
        <f t="shared" ca="1" si="369"/>
        <v>0</v>
      </c>
      <c r="U1081" s="163">
        <f t="shared" ca="1" si="370"/>
        <v>0</v>
      </c>
      <c r="V1081" s="25">
        <f t="shared" ca="1" si="371"/>
        <v>0</v>
      </c>
      <c r="W1081" s="25">
        <f t="shared" ca="1" si="372"/>
        <v>0</v>
      </c>
      <c r="X1081" s="108">
        <f t="shared" ca="1" si="373"/>
        <v>0</v>
      </c>
      <c r="Y1081" s="108">
        <f t="shared" ca="1" si="374"/>
        <v>0</v>
      </c>
      <c r="Z1081" s="108">
        <f t="shared" ca="1" si="375"/>
        <v>0</v>
      </c>
      <c r="AA1081" s="108">
        <f t="shared" ca="1" si="376"/>
        <v>0</v>
      </c>
      <c r="AB1081" s="108">
        <f t="shared" ca="1" si="377"/>
        <v>0</v>
      </c>
      <c r="AC1081" s="25">
        <f t="shared" ca="1" si="378"/>
        <v>0</v>
      </c>
    </row>
    <row r="1082" spans="1:29" ht="14.1" hidden="1" customHeight="1" thickBot="1" x14ac:dyDescent="0.25">
      <c r="A1082" s="3">
        <f t="shared" si="362"/>
        <v>2023</v>
      </c>
      <c r="B1082" s="3" t="str">
        <f t="shared" si="379"/>
        <v>12 prosinec</v>
      </c>
      <c r="C1082" s="4" t="str">
        <f t="shared" si="363"/>
        <v>prosinec</v>
      </c>
      <c r="D1082" s="10">
        <f t="shared" ca="1" si="364"/>
        <v>0</v>
      </c>
      <c r="E1082" s="10" t="str">
        <f t="shared" si="365"/>
        <v>úterý</v>
      </c>
      <c r="F1082" s="42" t="str">
        <f ca="1">IF(COUNTIF(List1!$U$4:$AF$16,$G1082),"Svátek",TEXT($G1082,"dddd"))</f>
        <v>úterý</v>
      </c>
      <c r="G1082" s="19">
        <v>45265</v>
      </c>
      <c r="H1082" s="49"/>
      <c r="I1082" s="50"/>
      <c r="J1082" s="49"/>
      <c r="K1082" s="50"/>
      <c r="L1082" s="21">
        <f t="shared" si="366"/>
        <v>0</v>
      </c>
      <c r="M1082" s="22">
        <f t="shared" si="360"/>
        <v>0</v>
      </c>
      <c r="N1082" s="98"/>
      <c r="O1082" s="101" t="str">
        <f t="shared" ca="1" si="361"/>
        <v/>
      </c>
      <c r="P1082" s="41" t="str">
        <f t="shared" si="359"/>
        <v xml:space="preserve"> </v>
      </c>
      <c r="Q1082" s="41" t="str">
        <f>IF(MONTH(G1083)-MONTH(G1082)&lt;&gt;0,SUBTOTAL(109,$P$14:$P$3665)," ")</f>
        <v xml:space="preserve"> </v>
      </c>
      <c r="R1082" s="108">
        <f t="shared" ca="1" si="367"/>
        <v>0</v>
      </c>
      <c r="S1082" s="25">
        <f t="shared" ca="1" si="368"/>
        <v>0</v>
      </c>
      <c r="T1082" s="108">
        <f t="shared" ca="1" si="369"/>
        <v>0</v>
      </c>
      <c r="U1082" s="163">
        <f t="shared" ca="1" si="370"/>
        <v>0</v>
      </c>
      <c r="V1082" s="25">
        <f t="shared" ca="1" si="371"/>
        <v>0</v>
      </c>
      <c r="W1082" s="25">
        <f t="shared" ca="1" si="372"/>
        <v>0</v>
      </c>
      <c r="X1082" s="108">
        <f t="shared" ca="1" si="373"/>
        <v>0</v>
      </c>
      <c r="Y1082" s="108">
        <f t="shared" ca="1" si="374"/>
        <v>0</v>
      </c>
      <c r="Z1082" s="108">
        <f t="shared" ca="1" si="375"/>
        <v>0</v>
      </c>
      <c r="AA1082" s="108">
        <f t="shared" ca="1" si="376"/>
        <v>0</v>
      </c>
      <c r="AB1082" s="108">
        <f t="shared" ca="1" si="377"/>
        <v>0</v>
      </c>
      <c r="AC1082" s="25">
        <f t="shared" ca="1" si="378"/>
        <v>0</v>
      </c>
    </row>
    <row r="1083" spans="1:29" ht="14.1" hidden="1" customHeight="1" thickBot="1" x14ac:dyDescent="0.25">
      <c r="A1083" s="3">
        <f t="shared" si="362"/>
        <v>2023</v>
      </c>
      <c r="B1083" s="3" t="str">
        <f t="shared" si="379"/>
        <v>12 prosinec</v>
      </c>
      <c r="C1083" s="4" t="str">
        <f t="shared" si="363"/>
        <v>prosinec</v>
      </c>
      <c r="D1083" s="10">
        <f t="shared" ca="1" si="364"/>
        <v>0</v>
      </c>
      <c r="E1083" s="10" t="str">
        <f t="shared" si="365"/>
        <v>středa</v>
      </c>
      <c r="F1083" s="42" t="str">
        <f ca="1">IF(COUNTIF(List1!$U$4:$AF$16,$G1083),"Svátek",TEXT($G1083,"dddd"))</f>
        <v>středa</v>
      </c>
      <c r="G1083" s="19">
        <v>45266</v>
      </c>
      <c r="H1083" s="49"/>
      <c r="I1083" s="50"/>
      <c r="J1083" s="49"/>
      <c r="K1083" s="50"/>
      <c r="L1083" s="21">
        <f t="shared" si="366"/>
        <v>0</v>
      </c>
      <c r="M1083" s="22">
        <f t="shared" si="360"/>
        <v>0</v>
      </c>
      <c r="N1083" s="98"/>
      <c r="O1083" s="101" t="str">
        <f t="shared" ca="1" si="361"/>
        <v/>
      </c>
      <c r="P1083" s="41" t="str">
        <f t="shared" si="359"/>
        <v xml:space="preserve"> </v>
      </c>
      <c r="Q1083" s="41" t="str">
        <f>IF(MONTH(G1084)-MONTH(G1083)&lt;&gt;0,SUBTOTAL(109,$P$14:$P$3665)," ")</f>
        <v xml:space="preserve"> </v>
      </c>
      <c r="R1083" s="108">
        <f t="shared" ca="1" si="367"/>
        <v>0</v>
      </c>
      <c r="S1083" s="25">
        <f t="shared" ca="1" si="368"/>
        <v>0</v>
      </c>
      <c r="T1083" s="108">
        <f t="shared" ca="1" si="369"/>
        <v>0</v>
      </c>
      <c r="U1083" s="163">
        <f t="shared" ca="1" si="370"/>
        <v>0</v>
      </c>
      <c r="V1083" s="25">
        <f t="shared" ca="1" si="371"/>
        <v>0</v>
      </c>
      <c r="W1083" s="25">
        <f t="shared" ca="1" si="372"/>
        <v>0</v>
      </c>
      <c r="X1083" s="108">
        <f t="shared" ca="1" si="373"/>
        <v>0</v>
      </c>
      <c r="Y1083" s="108">
        <f t="shared" ca="1" si="374"/>
        <v>0</v>
      </c>
      <c r="Z1083" s="108">
        <f t="shared" ca="1" si="375"/>
        <v>0</v>
      </c>
      <c r="AA1083" s="108">
        <f t="shared" ca="1" si="376"/>
        <v>0</v>
      </c>
      <c r="AB1083" s="108">
        <f t="shared" ca="1" si="377"/>
        <v>0</v>
      </c>
      <c r="AC1083" s="25">
        <f t="shared" ca="1" si="378"/>
        <v>0</v>
      </c>
    </row>
    <row r="1084" spans="1:29" ht="14.1" hidden="1" customHeight="1" thickBot="1" x14ac:dyDescent="0.25">
      <c r="A1084" s="3">
        <f t="shared" si="362"/>
        <v>2023</v>
      </c>
      <c r="B1084" s="3" t="str">
        <f t="shared" si="379"/>
        <v>12 prosinec</v>
      </c>
      <c r="C1084" s="4" t="str">
        <f t="shared" si="363"/>
        <v>prosinec</v>
      </c>
      <c r="D1084" s="10">
        <f t="shared" ca="1" si="364"/>
        <v>0</v>
      </c>
      <c r="E1084" s="10" t="str">
        <f t="shared" si="365"/>
        <v>čtvrtek</v>
      </c>
      <c r="F1084" s="42" t="str">
        <f ca="1">IF(COUNTIF(List1!$U$4:$AF$16,$G1084),"Svátek",TEXT($G1084,"dddd"))</f>
        <v>čtvrtek</v>
      </c>
      <c r="G1084" s="19">
        <v>45267</v>
      </c>
      <c r="H1084" s="49"/>
      <c r="I1084" s="50"/>
      <c r="J1084" s="49"/>
      <c r="K1084" s="50"/>
      <c r="L1084" s="21">
        <f t="shared" si="366"/>
        <v>0</v>
      </c>
      <c r="M1084" s="22">
        <f t="shared" si="360"/>
        <v>0</v>
      </c>
      <c r="N1084" s="98"/>
      <c r="O1084" s="101" t="str">
        <f t="shared" ca="1" si="361"/>
        <v/>
      </c>
      <c r="P1084" s="41" t="str">
        <f t="shared" si="359"/>
        <v xml:space="preserve"> </v>
      </c>
      <c r="Q1084" s="41" t="str">
        <f>IF(MONTH(G1085)-MONTH(G1084)&lt;&gt;0,SUBTOTAL(109,$P$14:$P$3665)," ")</f>
        <v xml:space="preserve"> </v>
      </c>
      <c r="R1084" s="108">
        <f t="shared" ca="1" si="367"/>
        <v>0</v>
      </c>
      <c r="S1084" s="25">
        <f t="shared" ca="1" si="368"/>
        <v>0</v>
      </c>
      <c r="T1084" s="108">
        <f t="shared" ca="1" si="369"/>
        <v>0</v>
      </c>
      <c r="U1084" s="163">
        <f t="shared" ca="1" si="370"/>
        <v>0</v>
      </c>
      <c r="V1084" s="25">
        <f t="shared" ca="1" si="371"/>
        <v>0</v>
      </c>
      <c r="W1084" s="25">
        <f t="shared" ca="1" si="372"/>
        <v>0</v>
      </c>
      <c r="X1084" s="108">
        <f t="shared" ca="1" si="373"/>
        <v>0</v>
      </c>
      <c r="Y1084" s="108">
        <f t="shared" ca="1" si="374"/>
        <v>0</v>
      </c>
      <c r="Z1084" s="108">
        <f t="shared" ca="1" si="375"/>
        <v>0</v>
      </c>
      <c r="AA1084" s="108">
        <f t="shared" ca="1" si="376"/>
        <v>0</v>
      </c>
      <c r="AB1084" s="108">
        <f t="shared" ca="1" si="377"/>
        <v>0</v>
      </c>
      <c r="AC1084" s="25">
        <f t="shared" ca="1" si="378"/>
        <v>0</v>
      </c>
    </row>
    <row r="1085" spans="1:29" ht="14.1" hidden="1" customHeight="1" thickBot="1" x14ac:dyDescent="0.25">
      <c r="A1085" s="3">
        <f t="shared" si="362"/>
        <v>2023</v>
      </c>
      <c r="B1085" s="3" t="str">
        <f t="shared" si="379"/>
        <v>12 prosinec</v>
      </c>
      <c r="C1085" s="4" t="str">
        <f t="shared" si="363"/>
        <v>prosinec</v>
      </c>
      <c r="D1085" s="10">
        <f t="shared" ca="1" si="364"/>
        <v>0</v>
      </c>
      <c r="E1085" s="10" t="str">
        <f t="shared" si="365"/>
        <v>pátek</v>
      </c>
      <c r="F1085" s="42" t="str">
        <f ca="1">IF(COUNTIF(List1!$U$4:$AF$16,$G1085),"Svátek",TEXT($G1085,"dddd"))</f>
        <v>pátek</v>
      </c>
      <c r="G1085" s="19">
        <v>45268</v>
      </c>
      <c r="H1085" s="49"/>
      <c r="I1085" s="50"/>
      <c r="J1085" s="49"/>
      <c r="K1085" s="50"/>
      <c r="L1085" s="21">
        <f t="shared" si="366"/>
        <v>0</v>
      </c>
      <c r="M1085" s="22">
        <f t="shared" si="360"/>
        <v>0</v>
      </c>
      <c r="N1085" s="98"/>
      <c r="O1085" s="101" t="str">
        <f t="shared" ca="1" si="361"/>
        <v/>
      </c>
      <c r="P1085" s="41" t="str">
        <f t="shared" si="359"/>
        <v xml:space="preserve"> </v>
      </c>
      <c r="Q1085" s="41" t="str">
        <f>IF(MONTH(G1086)-MONTH(G1085)&lt;&gt;0,SUBTOTAL(109,$P$14:$P$3665)," ")</f>
        <v xml:space="preserve"> </v>
      </c>
      <c r="R1085" s="108">
        <f t="shared" ca="1" si="367"/>
        <v>0</v>
      </c>
      <c r="S1085" s="25">
        <f t="shared" ca="1" si="368"/>
        <v>0</v>
      </c>
      <c r="T1085" s="108">
        <f t="shared" ca="1" si="369"/>
        <v>0</v>
      </c>
      <c r="U1085" s="163">
        <f t="shared" ca="1" si="370"/>
        <v>0</v>
      </c>
      <c r="V1085" s="25">
        <f t="shared" ca="1" si="371"/>
        <v>0</v>
      </c>
      <c r="W1085" s="25">
        <f t="shared" ca="1" si="372"/>
        <v>0</v>
      </c>
      <c r="X1085" s="108">
        <f t="shared" ca="1" si="373"/>
        <v>0</v>
      </c>
      <c r="Y1085" s="108">
        <f t="shared" ca="1" si="374"/>
        <v>0</v>
      </c>
      <c r="Z1085" s="108">
        <f t="shared" ca="1" si="375"/>
        <v>0</v>
      </c>
      <c r="AA1085" s="108">
        <f t="shared" ca="1" si="376"/>
        <v>0</v>
      </c>
      <c r="AB1085" s="108">
        <f t="shared" ca="1" si="377"/>
        <v>0</v>
      </c>
      <c r="AC1085" s="25">
        <f t="shared" ca="1" si="378"/>
        <v>0</v>
      </c>
    </row>
    <row r="1086" spans="1:29" ht="14.1" hidden="1" customHeight="1" thickBot="1" x14ac:dyDescent="0.25">
      <c r="A1086" s="3">
        <f t="shared" si="362"/>
        <v>2023</v>
      </c>
      <c r="B1086" s="3" t="str">
        <f t="shared" si="379"/>
        <v>12 prosinec</v>
      </c>
      <c r="C1086" s="4" t="str">
        <f t="shared" si="363"/>
        <v>prosinec</v>
      </c>
      <c r="D1086" s="10">
        <f t="shared" ca="1" si="364"/>
        <v>0</v>
      </c>
      <c r="E1086" s="10" t="str">
        <f t="shared" si="365"/>
        <v>sobota</v>
      </c>
      <c r="F1086" s="42" t="str">
        <f ca="1">IF(COUNTIF(List1!$U$4:$AF$16,$G1086),"Svátek",TEXT($G1086,"dddd"))</f>
        <v>sobota</v>
      </c>
      <c r="G1086" s="19">
        <v>45269</v>
      </c>
      <c r="H1086" s="49"/>
      <c r="I1086" s="50"/>
      <c r="J1086" s="49"/>
      <c r="K1086" s="50"/>
      <c r="L1086" s="21">
        <f t="shared" si="366"/>
        <v>0</v>
      </c>
      <c r="M1086" s="22">
        <f t="shared" si="360"/>
        <v>0</v>
      </c>
      <c r="N1086" s="98"/>
      <c r="O1086" s="101" t="str">
        <f t="shared" ca="1" si="361"/>
        <v/>
      </c>
      <c r="P1086" s="41" t="str">
        <f t="shared" si="359"/>
        <v xml:space="preserve"> </v>
      </c>
      <c r="Q1086" s="41" t="str">
        <f>IF(MONTH(G1087)-MONTH(G1086)&lt;&gt;0,SUBTOTAL(109,$P$14:$P$3665)," ")</f>
        <v xml:space="preserve"> </v>
      </c>
      <c r="R1086" s="108">
        <f t="shared" ca="1" si="367"/>
        <v>0</v>
      </c>
      <c r="S1086" s="25">
        <f t="shared" ca="1" si="368"/>
        <v>0</v>
      </c>
      <c r="T1086" s="108">
        <f t="shared" ca="1" si="369"/>
        <v>0</v>
      </c>
      <c r="U1086" s="163">
        <f t="shared" ca="1" si="370"/>
        <v>0</v>
      </c>
      <c r="V1086" s="25">
        <f t="shared" ca="1" si="371"/>
        <v>0</v>
      </c>
      <c r="W1086" s="25">
        <f t="shared" ca="1" si="372"/>
        <v>0</v>
      </c>
      <c r="X1086" s="108">
        <f t="shared" ca="1" si="373"/>
        <v>0</v>
      </c>
      <c r="Y1086" s="108">
        <f t="shared" ca="1" si="374"/>
        <v>0</v>
      </c>
      <c r="Z1086" s="108">
        <f t="shared" ca="1" si="375"/>
        <v>0</v>
      </c>
      <c r="AA1086" s="108">
        <f t="shared" ca="1" si="376"/>
        <v>0</v>
      </c>
      <c r="AB1086" s="108">
        <f t="shared" ca="1" si="377"/>
        <v>0</v>
      </c>
      <c r="AC1086" s="25">
        <f t="shared" ca="1" si="378"/>
        <v>0</v>
      </c>
    </row>
    <row r="1087" spans="1:29" ht="14.1" hidden="1" customHeight="1" thickBot="1" x14ac:dyDescent="0.25">
      <c r="A1087" s="3">
        <f t="shared" si="362"/>
        <v>2023</v>
      </c>
      <c r="B1087" s="3" t="str">
        <f t="shared" si="379"/>
        <v>12 prosinec</v>
      </c>
      <c r="C1087" s="4" t="str">
        <f t="shared" si="363"/>
        <v>prosinec</v>
      </c>
      <c r="D1087" s="10">
        <f t="shared" ca="1" si="364"/>
        <v>0</v>
      </c>
      <c r="E1087" s="10" t="str">
        <f t="shared" si="365"/>
        <v>neděle</v>
      </c>
      <c r="F1087" s="42" t="str">
        <f ca="1">IF(COUNTIF(List1!$U$4:$AF$16,$G1087),"Svátek",TEXT($G1087,"dddd"))</f>
        <v>neděle</v>
      </c>
      <c r="G1087" s="19">
        <v>45270</v>
      </c>
      <c r="H1087" s="49"/>
      <c r="I1087" s="50"/>
      <c r="J1087" s="49"/>
      <c r="K1087" s="50"/>
      <c r="L1087" s="21">
        <f t="shared" si="366"/>
        <v>0</v>
      </c>
      <c r="M1087" s="22">
        <f t="shared" si="360"/>
        <v>0</v>
      </c>
      <c r="N1087" s="98"/>
      <c r="O1087" s="101" t="str">
        <f t="shared" ca="1" si="361"/>
        <v/>
      </c>
      <c r="P1087" s="41">
        <f t="shared" si="359"/>
        <v>0</v>
      </c>
      <c r="Q1087" s="41" t="str">
        <f>IF(MONTH(G1088)-MONTH(G1087)&lt;&gt;0,SUBTOTAL(109,$P$14:$P$3665)," ")</f>
        <v xml:space="preserve"> </v>
      </c>
      <c r="R1087" s="108">
        <f t="shared" ca="1" si="367"/>
        <v>0</v>
      </c>
      <c r="S1087" s="25">
        <f t="shared" ca="1" si="368"/>
        <v>0</v>
      </c>
      <c r="T1087" s="108">
        <f t="shared" ca="1" si="369"/>
        <v>0</v>
      </c>
      <c r="U1087" s="163">
        <f t="shared" ca="1" si="370"/>
        <v>0</v>
      </c>
      <c r="V1087" s="25">
        <f t="shared" ca="1" si="371"/>
        <v>0</v>
      </c>
      <c r="W1087" s="25">
        <f t="shared" ca="1" si="372"/>
        <v>0</v>
      </c>
      <c r="X1087" s="108">
        <f t="shared" ca="1" si="373"/>
        <v>0</v>
      </c>
      <c r="Y1087" s="108">
        <f t="shared" ca="1" si="374"/>
        <v>0</v>
      </c>
      <c r="Z1087" s="108">
        <f t="shared" ca="1" si="375"/>
        <v>0</v>
      </c>
      <c r="AA1087" s="108">
        <f t="shared" ca="1" si="376"/>
        <v>0</v>
      </c>
      <c r="AB1087" s="108">
        <f t="shared" ca="1" si="377"/>
        <v>0</v>
      </c>
      <c r="AC1087" s="25">
        <f t="shared" ca="1" si="378"/>
        <v>0</v>
      </c>
    </row>
    <row r="1088" spans="1:29" ht="14.1" hidden="1" customHeight="1" thickBot="1" x14ac:dyDescent="0.25">
      <c r="A1088" s="3">
        <f t="shared" si="362"/>
        <v>2023</v>
      </c>
      <c r="B1088" s="3" t="str">
        <f t="shared" si="379"/>
        <v>12 prosinec</v>
      </c>
      <c r="C1088" s="4" t="str">
        <f t="shared" si="363"/>
        <v>prosinec</v>
      </c>
      <c r="D1088" s="10">
        <f t="shared" ca="1" si="364"/>
        <v>0</v>
      </c>
      <c r="E1088" s="10" t="str">
        <f t="shared" si="365"/>
        <v>pondělí</v>
      </c>
      <c r="F1088" s="42" t="str">
        <f ca="1">IF(COUNTIF(List1!$U$4:$AF$16,$G1088),"Svátek",TEXT($G1088,"dddd"))</f>
        <v>pondělí</v>
      </c>
      <c r="G1088" s="19">
        <v>45271</v>
      </c>
      <c r="H1088" s="49"/>
      <c r="I1088" s="50"/>
      <c r="J1088" s="49"/>
      <c r="K1088" s="50"/>
      <c r="L1088" s="21">
        <f t="shared" si="366"/>
        <v>0</v>
      </c>
      <c r="M1088" s="22">
        <f t="shared" si="360"/>
        <v>0</v>
      </c>
      <c r="N1088" s="98"/>
      <c r="O1088" s="101" t="str">
        <f t="shared" ca="1" si="361"/>
        <v/>
      </c>
      <c r="P1088" s="41" t="str">
        <f t="shared" si="359"/>
        <v xml:space="preserve"> </v>
      </c>
      <c r="Q1088" s="41" t="str">
        <f>IF(MONTH(G1089)-MONTH(G1088)&lt;&gt;0,SUBTOTAL(109,$P$14:$P$3665)," ")</f>
        <v xml:space="preserve"> </v>
      </c>
      <c r="R1088" s="108">
        <f t="shared" ca="1" si="367"/>
        <v>0</v>
      </c>
      <c r="S1088" s="25">
        <f t="shared" ca="1" si="368"/>
        <v>0</v>
      </c>
      <c r="T1088" s="108">
        <f t="shared" ca="1" si="369"/>
        <v>0</v>
      </c>
      <c r="U1088" s="163">
        <f t="shared" ca="1" si="370"/>
        <v>0</v>
      </c>
      <c r="V1088" s="25">
        <f t="shared" ca="1" si="371"/>
        <v>0</v>
      </c>
      <c r="W1088" s="25">
        <f t="shared" ca="1" si="372"/>
        <v>0</v>
      </c>
      <c r="X1088" s="108">
        <f t="shared" ca="1" si="373"/>
        <v>0</v>
      </c>
      <c r="Y1088" s="108">
        <f t="shared" ca="1" si="374"/>
        <v>0</v>
      </c>
      <c r="Z1088" s="108">
        <f t="shared" ca="1" si="375"/>
        <v>0</v>
      </c>
      <c r="AA1088" s="108">
        <f t="shared" ca="1" si="376"/>
        <v>0</v>
      </c>
      <c r="AB1088" s="108">
        <f t="shared" ca="1" si="377"/>
        <v>0</v>
      </c>
      <c r="AC1088" s="25">
        <f t="shared" ca="1" si="378"/>
        <v>0</v>
      </c>
    </row>
    <row r="1089" spans="1:29" ht="14.1" hidden="1" customHeight="1" thickBot="1" x14ac:dyDescent="0.25">
      <c r="A1089" s="3">
        <f t="shared" si="362"/>
        <v>2023</v>
      </c>
      <c r="B1089" s="3" t="str">
        <f t="shared" si="379"/>
        <v>12 prosinec</v>
      </c>
      <c r="C1089" s="4" t="str">
        <f t="shared" si="363"/>
        <v>prosinec</v>
      </c>
      <c r="D1089" s="10">
        <f t="shared" ca="1" si="364"/>
        <v>0</v>
      </c>
      <c r="E1089" s="10" t="str">
        <f t="shared" si="365"/>
        <v>úterý</v>
      </c>
      <c r="F1089" s="42" t="str">
        <f ca="1">IF(COUNTIF(List1!$U$4:$AF$16,$G1089),"Svátek",TEXT($G1089,"dddd"))</f>
        <v>úterý</v>
      </c>
      <c r="G1089" s="19">
        <v>45272</v>
      </c>
      <c r="H1089" s="49"/>
      <c r="I1089" s="50"/>
      <c r="J1089" s="49"/>
      <c r="K1089" s="50"/>
      <c r="L1089" s="21">
        <f t="shared" si="366"/>
        <v>0</v>
      </c>
      <c r="M1089" s="22">
        <f t="shared" si="360"/>
        <v>0</v>
      </c>
      <c r="N1089" s="98"/>
      <c r="O1089" s="101" t="str">
        <f t="shared" ca="1" si="361"/>
        <v/>
      </c>
      <c r="P1089" s="41" t="str">
        <f t="shared" si="359"/>
        <v xml:space="preserve"> </v>
      </c>
      <c r="Q1089" s="41" t="str">
        <f>IF(MONTH(G1090)-MONTH(G1089)&lt;&gt;0,SUBTOTAL(109,$P$14:$P$3665)," ")</f>
        <v xml:space="preserve"> </v>
      </c>
      <c r="R1089" s="108">
        <f t="shared" ca="1" si="367"/>
        <v>0</v>
      </c>
      <c r="S1089" s="25">
        <f t="shared" ca="1" si="368"/>
        <v>0</v>
      </c>
      <c r="T1089" s="108">
        <f t="shared" ca="1" si="369"/>
        <v>0</v>
      </c>
      <c r="U1089" s="163">
        <f t="shared" ca="1" si="370"/>
        <v>0</v>
      </c>
      <c r="V1089" s="25">
        <f t="shared" ca="1" si="371"/>
        <v>0</v>
      </c>
      <c r="W1089" s="25">
        <f t="shared" ca="1" si="372"/>
        <v>0</v>
      </c>
      <c r="X1089" s="108">
        <f t="shared" ca="1" si="373"/>
        <v>0</v>
      </c>
      <c r="Y1089" s="108">
        <f t="shared" ca="1" si="374"/>
        <v>0</v>
      </c>
      <c r="Z1089" s="108">
        <f t="shared" ca="1" si="375"/>
        <v>0</v>
      </c>
      <c r="AA1089" s="108">
        <f t="shared" ca="1" si="376"/>
        <v>0</v>
      </c>
      <c r="AB1089" s="108">
        <f t="shared" ca="1" si="377"/>
        <v>0</v>
      </c>
      <c r="AC1089" s="25">
        <f t="shared" ca="1" si="378"/>
        <v>0</v>
      </c>
    </row>
    <row r="1090" spans="1:29" ht="14.1" hidden="1" customHeight="1" thickBot="1" x14ac:dyDescent="0.25">
      <c r="A1090" s="3">
        <f t="shared" si="362"/>
        <v>2023</v>
      </c>
      <c r="B1090" s="3" t="str">
        <f t="shared" si="379"/>
        <v>12 prosinec</v>
      </c>
      <c r="C1090" s="4" t="str">
        <f t="shared" si="363"/>
        <v>prosinec</v>
      </c>
      <c r="D1090" s="10">
        <f t="shared" ca="1" si="364"/>
        <v>0</v>
      </c>
      <c r="E1090" s="10" t="str">
        <f t="shared" si="365"/>
        <v>středa</v>
      </c>
      <c r="F1090" s="42" t="str">
        <f ca="1">IF(COUNTIF(List1!$U$4:$AF$16,$G1090),"Svátek",TEXT($G1090,"dddd"))</f>
        <v>středa</v>
      </c>
      <c r="G1090" s="19">
        <v>45273</v>
      </c>
      <c r="H1090" s="49"/>
      <c r="I1090" s="50"/>
      <c r="J1090" s="49"/>
      <c r="K1090" s="50"/>
      <c r="L1090" s="21">
        <f t="shared" si="366"/>
        <v>0</v>
      </c>
      <c r="M1090" s="22">
        <f t="shared" si="360"/>
        <v>0</v>
      </c>
      <c r="N1090" s="98"/>
      <c r="O1090" s="101" t="str">
        <f t="shared" ca="1" si="361"/>
        <v/>
      </c>
      <c r="P1090" s="41" t="str">
        <f t="shared" si="359"/>
        <v xml:space="preserve"> </v>
      </c>
      <c r="Q1090" s="41" t="str">
        <f>IF(MONTH(G1091)-MONTH(G1090)&lt;&gt;0,SUBTOTAL(109,$P$14:$P$3665)," ")</f>
        <v xml:space="preserve"> </v>
      </c>
      <c r="R1090" s="108">
        <f t="shared" ca="1" si="367"/>
        <v>0</v>
      </c>
      <c r="S1090" s="25">
        <f t="shared" ca="1" si="368"/>
        <v>0</v>
      </c>
      <c r="T1090" s="108">
        <f t="shared" ca="1" si="369"/>
        <v>0</v>
      </c>
      <c r="U1090" s="163">
        <f t="shared" ca="1" si="370"/>
        <v>0</v>
      </c>
      <c r="V1090" s="25">
        <f t="shared" ca="1" si="371"/>
        <v>0</v>
      </c>
      <c r="W1090" s="25">
        <f t="shared" ca="1" si="372"/>
        <v>0</v>
      </c>
      <c r="X1090" s="108">
        <f t="shared" ca="1" si="373"/>
        <v>0</v>
      </c>
      <c r="Y1090" s="108">
        <f t="shared" ca="1" si="374"/>
        <v>0</v>
      </c>
      <c r="Z1090" s="108">
        <f t="shared" ca="1" si="375"/>
        <v>0</v>
      </c>
      <c r="AA1090" s="108">
        <f t="shared" ca="1" si="376"/>
        <v>0</v>
      </c>
      <c r="AB1090" s="108">
        <f t="shared" ca="1" si="377"/>
        <v>0</v>
      </c>
      <c r="AC1090" s="25">
        <f t="shared" ca="1" si="378"/>
        <v>0</v>
      </c>
    </row>
    <row r="1091" spans="1:29" ht="14.1" hidden="1" customHeight="1" thickBot="1" x14ac:dyDescent="0.25">
      <c r="A1091" s="3">
        <f t="shared" si="362"/>
        <v>2023</v>
      </c>
      <c r="B1091" s="3" t="str">
        <f t="shared" si="379"/>
        <v>12 prosinec</v>
      </c>
      <c r="C1091" s="4" t="str">
        <f t="shared" si="363"/>
        <v>prosinec</v>
      </c>
      <c r="D1091" s="10">
        <f t="shared" ca="1" si="364"/>
        <v>0</v>
      </c>
      <c r="E1091" s="10" t="str">
        <f t="shared" si="365"/>
        <v>čtvrtek</v>
      </c>
      <c r="F1091" s="42" t="str">
        <f ca="1">IF(COUNTIF(List1!$U$4:$AF$16,$G1091),"Svátek",TEXT($G1091,"dddd"))</f>
        <v>čtvrtek</v>
      </c>
      <c r="G1091" s="19">
        <v>45274</v>
      </c>
      <c r="H1091" s="49"/>
      <c r="I1091" s="50"/>
      <c r="J1091" s="49"/>
      <c r="K1091" s="50"/>
      <c r="L1091" s="21">
        <f t="shared" si="366"/>
        <v>0</v>
      </c>
      <c r="M1091" s="22">
        <f t="shared" si="360"/>
        <v>0</v>
      </c>
      <c r="N1091" s="98"/>
      <c r="O1091" s="101" t="str">
        <f t="shared" ca="1" si="361"/>
        <v/>
      </c>
      <c r="P1091" s="41" t="str">
        <f t="shared" si="359"/>
        <v xml:space="preserve"> </v>
      </c>
      <c r="Q1091" s="41" t="str">
        <f>IF(MONTH(G1092)-MONTH(G1091)&lt;&gt;0,SUBTOTAL(109,$P$14:$P$3665)," ")</f>
        <v xml:space="preserve"> </v>
      </c>
      <c r="R1091" s="108">
        <f t="shared" ca="1" si="367"/>
        <v>0</v>
      </c>
      <c r="S1091" s="25">
        <f t="shared" ca="1" si="368"/>
        <v>0</v>
      </c>
      <c r="T1091" s="108">
        <f t="shared" ca="1" si="369"/>
        <v>0</v>
      </c>
      <c r="U1091" s="163">
        <f t="shared" ca="1" si="370"/>
        <v>0</v>
      </c>
      <c r="V1091" s="25">
        <f t="shared" ca="1" si="371"/>
        <v>0</v>
      </c>
      <c r="W1091" s="25">
        <f t="shared" ca="1" si="372"/>
        <v>0</v>
      </c>
      <c r="X1091" s="108">
        <f t="shared" ca="1" si="373"/>
        <v>0</v>
      </c>
      <c r="Y1091" s="108">
        <f t="shared" ca="1" si="374"/>
        <v>0</v>
      </c>
      <c r="Z1091" s="108">
        <f t="shared" ca="1" si="375"/>
        <v>0</v>
      </c>
      <c r="AA1091" s="108">
        <f t="shared" ca="1" si="376"/>
        <v>0</v>
      </c>
      <c r="AB1091" s="108">
        <f t="shared" ca="1" si="377"/>
        <v>0</v>
      </c>
      <c r="AC1091" s="25">
        <f t="shared" ca="1" si="378"/>
        <v>0</v>
      </c>
    </row>
    <row r="1092" spans="1:29" ht="14.1" hidden="1" customHeight="1" thickBot="1" x14ac:dyDescent="0.25">
      <c r="A1092" s="3">
        <f t="shared" si="362"/>
        <v>2023</v>
      </c>
      <c r="B1092" s="3" t="str">
        <f t="shared" si="379"/>
        <v>12 prosinec</v>
      </c>
      <c r="C1092" s="4" t="str">
        <f t="shared" si="363"/>
        <v>prosinec</v>
      </c>
      <c r="D1092" s="10">
        <f t="shared" ca="1" si="364"/>
        <v>0</v>
      </c>
      <c r="E1092" s="10" t="str">
        <f t="shared" si="365"/>
        <v>pátek</v>
      </c>
      <c r="F1092" s="42" t="str">
        <f ca="1">IF(COUNTIF(List1!$U$4:$AF$16,$G1092),"Svátek",TEXT($G1092,"dddd"))</f>
        <v>pátek</v>
      </c>
      <c r="G1092" s="19">
        <v>45275</v>
      </c>
      <c r="H1092" s="49"/>
      <c r="I1092" s="50"/>
      <c r="J1092" s="49"/>
      <c r="K1092" s="50"/>
      <c r="L1092" s="21">
        <f t="shared" si="366"/>
        <v>0</v>
      </c>
      <c r="M1092" s="22">
        <f t="shared" si="360"/>
        <v>0</v>
      </c>
      <c r="N1092" s="98"/>
      <c r="O1092" s="101" t="str">
        <f t="shared" ca="1" si="361"/>
        <v/>
      </c>
      <c r="P1092" s="41" t="str">
        <f t="shared" si="359"/>
        <v xml:space="preserve"> </v>
      </c>
      <c r="Q1092" s="41" t="str">
        <f>IF(MONTH(G1093)-MONTH(G1092)&lt;&gt;0,SUBTOTAL(109,$P$14:$P$3665)," ")</f>
        <v xml:space="preserve"> </v>
      </c>
      <c r="R1092" s="108">
        <f t="shared" ca="1" si="367"/>
        <v>0</v>
      </c>
      <c r="S1092" s="25">
        <f t="shared" ca="1" si="368"/>
        <v>0</v>
      </c>
      <c r="T1092" s="108">
        <f t="shared" ca="1" si="369"/>
        <v>0</v>
      </c>
      <c r="U1092" s="163">
        <f t="shared" ca="1" si="370"/>
        <v>0</v>
      </c>
      <c r="V1092" s="25">
        <f t="shared" ca="1" si="371"/>
        <v>0</v>
      </c>
      <c r="W1092" s="25">
        <f t="shared" ca="1" si="372"/>
        <v>0</v>
      </c>
      <c r="X1092" s="108">
        <f t="shared" ca="1" si="373"/>
        <v>0</v>
      </c>
      <c r="Y1092" s="108">
        <f t="shared" ca="1" si="374"/>
        <v>0</v>
      </c>
      <c r="Z1092" s="108">
        <f t="shared" ca="1" si="375"/>
        <v>0</v>
      </c>
      <c r="AA1092" s="108">
        <f t="shared" ca="1" si="376"/>
        <v>0</v>
      </c>
      <c r="AB1092" s="108">
        <f t="shared" ca="1" si="377"/>
        <v>0</v>
      </c>
      <c r="AC1092" s="25">
        <f t="shared" ca="1" si="378"/>
        <v>0</v>
      </c>
    </row>
    <row r="1093" spans="1:29" ht="14.1" hidden="1" customHeight="1" thickBot="1" x14ac:dyDescent="0.25">
      <c r="A1093" s="3">
        <f t="shared" si="362"/>
        <v>2023</v>
      </c>
      <c r="B1093" s="3" t="str">
        <f t="shared" si="379"/>
        <v>12 prosinec</v>
      </c>
      <c r="C1093" s="4" t="str">
        <f t="shared" si="363"/>
        <v>prosinec</v>
      </c>
      <c r="D1093" s="10">
        <f t="shared" ca="1" si="364"/>
        <v>0</v>
      </c>
      <c r="E1093" s="10" t="str">
        <f t="shared" si="365"/>
        <v>sobota</v>
      </c>
      <c r="F1093" s="42" t="str">
        <f ca="1">IF(COUNTIF(List1!$U$4:$AF$16,$G1093),"Svátek",TEXT($G1093,"dddd"))</f>
        <v>sobota</v>
      </c>
      <c r="G1093" s="19">
        <v>45276</v>
      </c>
      <c r="H1093" s="49"/>
      <c r="I1093" s="50"/>
      <c r="J1093" s="49"/>
      <c r="K1093" s="50"/>
      <c r="L1093" s="21">
        <f t="shared" si="366"/>
        <v>0</v>
      </c>
      <c r="M1093" s="22">
        <f t="shared" si="360"/>
        <v>0</v>
      </c>
      <c r="N1093" s="98"/>
      <c r="O1093" s="101" t="str">
        <f t="shared" ca="1" si="361"/>
        <v/>
      </c>
      <c r="P1093" s="41" t="str">
        <f t="shared" si="359"/>
        <v xml:space="preserve"> </v>
      </c>
      <c r="Q1093" s="41" t="str">
        <f>IF(MONTH(G1094)-MONTH(G1093)&lt;&gt;0,SUBTOTAL(109,$P$14:$P$3665)," ")</f>
        <v xml:space="preserve"> </v>
      </c>
      <c r="R1093" s="108">
        <f t="shared" ca="1" si="367"/>
        <v>0</v>
      </c>
      <c r="S1093" s="25">
        <f t="shared" ca="1" si="368"/>
        <v>0</v>
      </c>
      <c r="T1093" s="108">
        <f t="shared" ca="1" si="369"/>
        <v>0</v>
      </c>
      <c r="U1093" s="163">
        <f t="shared" ca="1" si="370"/>
        <v>0</v>
      </c>
      <c r="V1093" s="25">
        <f t="shared" ca="1" si="371"/>
        <v>0</v>
      </c>
      <c r="W1093" s="25">
        <f t="shared" ca="1" si="372"/>
        <v>0</v>
      </c>
      <c r="X1093" s="108">
        <f t="shared" ca="1" si="373"/>
        <v>0</v>
      </c>
      <c r="Y1093" s="108">
        <f t="shared" ca="1" si="374"/>
        <v>0</v>
      </c>
      <c r="Z1093" s="108">
        <f t="shared" ca="1" si="375"/>
        <v>0</v>
      </c>
      <c r="AA1093" s="108">
        <f t="shared" ca="1" si="376"/>
        <v>0</v>
      </c>
      <c r="AB1093" s="108">
        <f t="shared" ca="1" si="377"/>
        <v>0</v>
      </c>
      <c r="AC1093" s="25">
        <f t="shared" ca="1" si="378"/>
        <v>0</v>
      </c>
    </row>
    <row r="1094" spans="1:29" ht="14.1" hidden="1" customHeight="1" thickBot="1" x14ac:dyDescent="0.25">
      <c r="A1094" s="3">
        <f t="shared" si="362"/>
        <v>2023</v>
      </c>
      <c r="B1094" s="3" t="str">
        <f t="shared" si="379"/>
        <v>12 prosinec</v>
      </c>
      <c r="C1094" s="4" t="str">
        <f t="shared" si="363"/>
        <v>prosinec</v>
      </c>
      <c r="D1094" s="10">
        <f t="shared" ca="1" si="364"/>
        <v>0</v>
      </c>
      <c r="E1094" s="10" t="str">
        <f t="shared" si="365"/>
        <v>neděle</v>
      </c>
      <c r="F1094" s="42" t="str">
        <f ca="1">IF(COUNTIF(List1!$U$4:$AF$16,$G1094),"Svátek",TEXT($G1094,"dddd"))</f>
        <v>neděle</v>
      </c>
      <c r="G1094" s="19">
        <v>45277</v>
      </c>
      <c r="H1094" s="49"/>
      <c r="I1094" s="50"/>
      <c r="J1094" s="49"/>
      <c r="K1094" s="50"/>
      <c r="L1094" s="21">
        <f t="shared" si="366"/>
        <v>0</v>
      </c>
      <c r="M1094" s="22">
        <f t="shared" si="360"/>
        <v>0</v>
      </c>
      <c r="N1094" s="98"/>
      <c r="O1094" s="101" t="str">
        <f t="shared" ca="1" si="361"/>
        <v/>
      </c>
      <c r="P1094" s="41">
        <f t="shared" si="359"/>
        <v>0</v>
      </c>
      <c r="Q1094" s="41" t="str">
        <f>IF(MONTH(G1095)-MONTH(G1094)&lt;&gt;0,SUBTOTAL(109,$P$14:$P$3665)," ")</f>
        <v xml:space="preserve"> </v>
      </c>
      <c r="R1094" s="108">
        <f t="shared" ca="1" si="367"/>
        <v>0</v>
      </c>
      <c r="S1094" s="25">
        <f t="shared" ca="1" si="368"/>
        <v>0</v>
      </c>
      <c r="T1094" s="108">
        <f t="shared" ca="1" si="369"/>
        <v>0</v>
      </c>
      <c r="U1094" s="163">
        <f t="shared" ca="1" si="370"/>
        <v>0</v>
      </c>
      <c r="V1094" s="25">
        <f t="shared" ca="1" si="371"/>
        <v>0</v>
      </c>
      <c r="W1094" s="25">
        <f t="shared" ca="1" si="372"/>
        <v>0</v>
      </c>
      <c r="X1094" s="108">
        <f t="shared" ca="1" si="373"/>
        <v>0</v>
      </c>
      <c r="Y1094" s="108">
        <f t="shared" ca="1" si="374"/>
        <v>0</v>
      </c>
      <c r="Z1094" s="108">
        <f t="shared" ca="1" si="375"/>
        <v>0</v>
      </c>
      <c r="AA1094" s="108">
        <f t="shared" ca="1" si="376"/>
        <v>0</v>
      </c>
      <c r="AB1094" s="108">
        <f t="shared" ca="1" si="377"/>
        <v>0</v>
      </c>
      <c r="AC1094" s="25">
        <f t="shared" ca="1" si="378"/>
        <v>0</v>
      </c>
    </row>
    <row r="1095" spans="1:29" ht="14.1" hidden="1" customHeight="1" thickBot="1" x14ac:dyDescent="0.25">
      <c r="A1095" s="3">
        <f t="shared" si="362"/>
        <v>2023</v>
      </c>
      <c r="B1095" s="3" t="str">
        <f t="shared" si="379"/>
        <v>12 prosinec</v>
      </c>
      <c r="C1095" s="4" t="str">
        <f t="shared" si="363"/>
        <v>prosinec</v>
      </c>
      <c r="D1095" s="10">
        <f t="shared" ca="1" si="364"/>
        <v>0</v>
      </c>
      <c r="E1095" s="10" t="str">
        <f t="shared" si="365"/>
        <v>pondělí</v>
      </c>
      <c r="F1095" s="42" t="str">
        <f ca="1">IF(COUNTIF(List1!$U$4:$AF$16,$G1095),"Svátek",TEXT($G1095,"dddd"))</f>
        <v>pondělí</v>
      </c>
      <c r="G1095" s="19">
        <v>45278</v>
      </c>
      <c r="H1095" s="49"/>
      <c r="I1095" s="50"/>
      <c r="J1095" s="49"/>
      <c r="K1095" s="50"/>
      <c r="L1095" s="21">
        <f t="shared" si="366"/>
        <v>0</v>
      </c>
      <c r="M1095" s="22">
        <f t="shared" si="360"/>
        <v>0</v>
      </c>
      <c r="N1095" s="98"/>
      <c r="O1095" s="101" t="str">
        <f t="shared" ca="1" si="361"/>
        <v/>
      </c>
      <c r="P1095" s="41" t="str">
        <f t="shared" si="359"/>
        <v xml:space="preserve"> </v>
      </c>
      <c r="Q1095" s="41" t="str">
        <f>IF(MONTH(G1096)-MONTH(G1095)&lt;&gt;0,SUBTOTAL(109,$P$14:$P$3665)," ")</f>
        <v xml:space="preserve"> </v>
      </c>
      <c r="R1095" s="108">
        <f t="shared" ca="1" si="367"/>
        <v>0</v>
      </c>
      <c r="S1095" s="25">
        <f t="shared" ca="1" si="368"/>
        <v>0</v>
      </c>
      <c r="T1095" s="108">
        <f t="shared" ca="1" si="369"/>
        <v>0</v>
      </c>
      <c r="U1095" s="163">
        <f t="shared" ca="1" si="370"/>
        <v>0</v>
      </c>
      <c r="V1095" s="25">
        <f t="shared" ca="1" si="371"/>
        <v>0</v>
      </c>
      <c r="W1095" s="25">
        <f t="shared" ca="1" si="372"/>
        <v>0</v>
      </c>
      <c r="X1095" s="108">
        <f t="shared" ca="1" si="373"/>
        <v>0</v>
      </c>
      <c r="Y1095" s="108">
        <f t="shared" ca="1" si="374"/>
        <v>0</v>
      </c>
      <c r="Z1095" s="108">
        <f t="shared" ca="1" si="375"/>
        <v>0</v>
      </c>
      <c r="AA1095" s="108">
        <f t="shared" ca="1" si="376"/>
        <v>0</v>
      </c>
      <c r="AB1095" s="108">
        <f t="shared" ca="1" si="377"/>
        <v>0</v>
      </c>
      <c r="AC1095" s="25">
        <f t="shared" ca="1" si="378"/>
        <v>0</v>
      </c>
    </row>
    <row r="1096" spans="1:29" ht="14.1" hidden="1" customHeight="1" thickBot="1" x14ac:dyDescent="0.25">
      <c r="A1096" s="3">
        <f t="shared" si="362"/>
        <v>2023</v>
      </c>
      <c r="B1096" s="3" t="str">
        <f t="shared" si="379"/>
        <v>12 prosinec</v>
      </c>
      <c r="C1096" s="4" t="str">
        <f t="shared" si="363"/>
        <v>prosinec</v>
      </c>
      <c r="D1096" s="10">
        <f t="shared" ca="1" si="364"/>
        <v>0</v>
      </c>
      <c r="E1096" s="10" t="str">
        <f t="shared" si="365"/>
        <v>úterý</v>
      </c>
      <c r="F1096" s="42" t="str">
        <f ca="1">IF(COUNTIF(List1!$U$4:$AF$16,$G1096),"Svátek",TEXT($G1096,"dddd"))</f>
        <v>úterý</v>
      </c>
      <c r="G1096" s="19">
        <v>45279</v>
      </c>
      <c r="H1096" s="49"/>
      <c r="I1096" s="50"/>
      <c r="J1096" s="49"/>
      <c r="K1096" s="50"/>
      <c r="L1096" s="21">
        <f t="shared" si="366"/>
        <v>0</v>
      </c>
      <c r="M1096" s="22">
        <f t="shared" si="360"/>
        <v>0</v>
      </c>
      <c r="N1096" s="98"/>
      <c r="O1096" s="101" t="str">
        <f t="shared" ca="1" si="361"/>
        <v/>
      </c>
      <c r="P1096" s="41" t="str">
        <f t="shared" si="359"/>
        <v xml:space="preserve"> </v>
      </c>
      <c r="Q1096" s="41" t="str">
        <f>IF(MONTH(G1097)-MONTH(G1096)&lt;&gt;0,SUBTOTAL(109,$P$14:$P$3665)," ")</f>
        <v xml:space="preserve"> </v>
      </c>
      <c r="R1096" s="108">
        <f t="shared" ca="1" si="367"/>
        <v>0</v>
      </c>
      <c r="S1096" s="25">
        <f t="shared" ca="1" si="368"/>
        <v>0</v>
      </c>
      <c r="T1096" s="108">
        <f t="shared" ca="1" si="369"/>
        <v>0</v>
      </c>
      <c r="U1096" s="163">
        <f t="shared" ca="1" si="370"/>
        <v>0</v>
      </c>
      <c r="V1096" s="25">
        <f t="shared" ca="1" si="371"/>
        <v>0</v>
      </c>
      <c r="W1096" s="25">
        <f t="shared" ca="1" si="372"/>
        <v>0</v>
      </c>
      <c r="X1096" s="108">
        <f t="shared" ca="1" si="373"/>
        <v>0</v>
      </c>
      <c r="Y1096" s="108">
        <f t="shared" ca="1" si="374"/>
        <v>0</v>
      </c>
      <c r="Z1096" s="108">
        <f t="shared" ca="1" si="375"/>
        <v>0</v>
      </c>
      <c r="AA1096" s="108">
        <f t="shared" ca="1" si="376"/>
        <v>0</v>
      </c>
      <c r="AB1096" s="108">
        <f t="shared" ca="1" si="377"/>
        <v>0</v>
      </c>
      <c r="AC1096" s="25">
        <f t="shared" ca="1" si="378"/>
        <v>0</v>
      </c>
    </row>
    <row r="1097" spans="1:29" ht="14.1" hidden="1" customHeight="1" thickBot="1" x14ac:dyDescent="0.25">
      <c r="A1097" s="3">
        <f t="shared" si="362"/>
        <v>2023</v>
      </c>
      <c r="B1097" s="3" t="str">
        <f t="shared" si="379"/>
        <v>12 prosinec</v>
      </c>
      <c r="C1097" s="4" t="str">
        <f t="shared" si="363"/>
        <v>prosinec</v>
      </c>
      <c r="D1097" s="10">
        <f t="shared" ca="1" si="364"/>
        <v>0</v>
      </c>
      <c r="E1097" s="10" t="str">
        <f t="shared" si="365"/>
        <v>středa</v>
      </c>
      <c r="F1097" s="42" t="str">
        <f ca="1">IF(COUNTIF(List1!$U$4:$AF$16,$G1097),"Svátek",TEXT($G1097,"dddd"))</f>
        <v>středa</v>
      </c>
      <c r="G1097" s="19">
        <v>45280</v>
      </c>
      <c r="H1097" s="49"/>
      <c r="I1097" s="50"/>
      <c r="J1097" s="49"/>
      <c r="K1097" s="50"/>
      <c r="L1097" s="21">
        <f t="shared" si="366"/>
        <v>0</v>
      </c>
      <c r="M1097" s="22">
        <f t="shared" si="360"/>
        <v>0</v>
      </c>
      <c r="N1097" s="98"/>
      <c r="O1097" s="101" t="str">
        <f t="shared" ca="1" si="361"/>
        <v/>
      </c>
      <c r="P1097" s="41" t="str">
        <f t="shared" si="359"/>
        <v xml:space="preserve"> </v>
      </c>
      <c r="Q1097" s="41" t="str">
        <f>IF(MONTH(G1098)-MONTH(G1097)&lt;&gt;0,SUBTOTAL(109,$P$14:$P$3665)," ")</f>
        <v xml:space="preserve"> </v>
      </c>
      <c r="R1097" s="108">
        <f t="shared" ca="1" si="367"/>
        <v>0</v>
      </c>
      <c r="S1097" s="25">
        <f t="shared" ca="1" si="368"/>
        <v>0</v>
      </c>
      <c r="T1097" s="108">
        <f t="shared" ca="1" si="369"/>
        <v>0</v>
      </c>
      <c r="U1097" s="163">
        <f t="shared" ca="1" si="370"/>
        <v>0</v>
      </c>
      <c r="V1097" s="25">
        <f t="shared" ca="1" si="371"/>
        <v>0</v>
      </c>
      <c r="W1097" s="25">
        <f t="shared" ca="1" si="372"/>
        <v>0</v>
      </c>
      <c r="X1097" s="108">
        <f t="shared" ca="1" si="373"/>
        <v>0</v>
      </c>
      <c r="Y1097" s="108">
        <f t="shared" ca="1" si="374"/>
        <v>0</v>
      </c>
      <c r="Z1097" s="108">
        <f t="shared" ca="1" si="375"/>
        <v>0</v>
      </c>
      <c r="AA1097" s="108">
        <f t="shared" ca="1" si="376"/>
        <v>0</v>
      </c>
      <c r="AB1097" s="108">
        <f t="shared" ca="1" si="377"/>
        <v>0</v>
      </c>
      <c r="AC1097" s="25">
        <f t="shared" ca="1" si="378"/>
        <v>0</v>
      </c>
    </row>
    <row r="1098" spans="1:29" ht="14.1" hidden="1" customHeight="1" thickBot="1" x14ac:dyDescent="0.25">
      <c r="A1098" s="3">
        <f t="shared" si="362"/>
        <v>2023</v>
      </c>
      <c r="B1098" s="3" t="str">
        <f t="shared" si="379"/>
        <v>12 prosinec</v>
      </c>
      <c r="C1098" s="4" t="str">
        <f t="shared" si="363"/>
        <v>prosinec</v>
      </c>
      <c r="D1098" s="10">
        <f t="shared" ca="1" si="364"/>
        <v>0</v>
      </c>
      <c r="E1098" s="10" t="str">
        <f t="shared" si="365"/>
        <v>čtvrtek</v>
      </c>
      <c r="F1098" s="42" t="str">
        <f ca="1">IF(COUNTIF(List1!$U$4:$AF$16,$G1098),"Svátek",TEXT($G1098,"dddd"))</f>
        <v>čtvrtek</v>
      </c>
      <c r="G1098" s="19">
        <v>45281</v>
      </c>
      <c r="H1098" s="49"/>
      <c r="I1098" s="50"/>
      <c r="J1098" s="49"/>
      <c r="K1098" s="50"/>
      <c r="L1098" s="21">
        <f t="shared" si="366"/>
        <v>0</v>
      </c>
      <c r="M1098" s="22">
        <f t="shared" si="360"/>
        <v>0</v>
      </c>
      <c r="N1098" s="98"/>
      <c r="O1098" s="101" t="str">
        <f t="shared" ca="1" si="361"/>
        <v/>
      </c>
      <c r="P1098" s="41" t="str">
        <f t="shared" si="359"/>
        <v xml:space="preserve"> </v>
      </c>
      <c r="Q1098" s="41" t="str">
        <f>IF(MONTH(G1099)-MONTH(G1098)&lt;&gt;0,SUBTOTAL(109,$P$14:$P$3665)," ")</f>
        <v xml:space="preserve"> </v>
      </c>
      <c r="R1098" s="108">
        <f t="shared" ca="1" si="367"/>
        <v>0</v>
      </c>
      <c r="S1098" s="25">
        <f t="shared" ca="1" si="368"/>
        <v>0</v>
      </c>
      <c r="T1098" s="108">
        <f t="shared" ca="1" si="369"/>
        <v>0</v>
      </c>
      <c r="U1098" s="163">
        <f t="shared" ca="1" si="370"/>
        <v>0</v>
      </c>
      <c r="V1098" s="25">
        <f t="shared" ca="1" si="371"/>
        <v>0</v>
      </c>
      <c r="W1098" s="25">
        <f t="shared" ca="1" si="372"/>
        <v>0</v>
      </c>
      <c r="X1098" s="108">
        <f t="shared" ca="1" si="373"/>
        <v>0</v>
      </c>
      <c r="Y1098" s="108">
        <f t="shared" ca="1" si="374"/>
        <v>0</v>
      </c>
      <c r="Z1098" s="108">
        <f t="shared" ca="1" si="375"/>
        <v>0</v>
      </c>
      <c r="AA1098" s="108">
        <f t="shared" ca="1" si="376"/>
        <v>0</v>
      </c>
      <c r="AB1098" s="108">
        <f t="shared" ca="1" si="377"/>
        <v>0</v>
      </c>
      <c r="AC1098" s="25">
        <f t="shared" ca="1" si="378"/>
        <v>0</v>
      </c>
    </row>
    <row r="1099" spans="1:29" ht="14.1" hidden="1" customHeight="1" thickBot="1" x14ac:dyDescent="0.25">
      <c r="A1099" s="3">
        <f t="shared" si="362"/>
        <v>2023</v>
      </c>
      <c r="B1099" s="3" t="str">
        <f t="shared" si="379"/>
        <v>12 prosinec</v>
      </c>
      <c r="C1099" s="4" t="str">
        <f t="shared" si="363"/>
        <v>prosinec</v>
      </c>
      <c r="D1099" s="10">
        <f t="shared" ca="1" si="364"/>
        <v>0</v>
      </c>
      <c r="E1099" s="10" t="str">
        <f t="shared" si="365"/>
        <v>pátek</v>
      </c>
      <c r="F1099" s="42" t="str">
        <f ca="1">IF(COUNTIF(List1!$U$4:$AF$16,$G1099),"Svátek",TEXT($G1099,"dddd"))</f>
        <v>pátek</v>
      </c>
      <c r="G1099" s="19">
        <v>45282</v>
      </c>
      <c r="H1099" s="49"/>
      <c r="I1099" s="50"/>
      <c r="J1099" s="49"/>
      <c r="K1099" s="50"/>
      <c r="L1099" s="21">
        <f t="shared" si="366"/>
        <v>0</v>
      </c>
      <c r="M1099" s="22">
        <f t="shared" si="360"/>
        <v>0</v>
      </c>
      <c r="N1099" s="98"/>
      <c r="O1099" s="101" t="str">
        <f t="shared" ca="1" si="361"/>
        <v/>
      </c>
      <c r="P1099" s="41" t="str">
        <f t="shared" si="359"/>
        <v xml:space="preserve"> </v>
      </c>
      <c r="Q1099" s="41" t="str">
        <f>IF(MONTH(G1100)-MONTH(G1099)&lt;&gt;0,SUBTOTAL(109,$P$14:$P$3665)," ")</f>
        <v xml:space="preserve"> </v>
      </c>
      <c r="R1099" s="108">
        <f t="shared" ca="1" si="367"/>
        <v>0</v>
      </c>
      <c r="S1099" s="25">
        <f t="shared" ca="1" si="368"/>
        <v>0</v>
      </c>
      <c r="T1099" s="108">
        <f t="shared" ca="1" si="369"/>
        <v>0</v>
      </c>
      <c r="U1099" s="163">
        <f t="shared" ca="1" si="370"/>
        <v>0</v>
      </c>
      <c r="V1099" s="25">
        <f t="shared" ca="1" si="371"/>
        <v>0</v>
      </c>
      <c r="W1099" s="25">
        <f t="shared" ca="1" si="372"/>
        <v>0</v>
      </c>
      <c r="X1099" s="108">
        <f t="shared" ca="1" si="373"/>
        <v>0</v>
      </c>
      <c r="Y1099" s="108">
        <f t="shared" ca="1" si="374"/>
        <v>0</v>
      </c>
      <c r="Z1099" s="108">
        <f t="shared" ca="1" si="375"/>
        <v>0</v>
      </c>
      <c r="AA1099" s="108">
        <f t="shared" ca="1" si="376"/>
        <v>0</v>
      </c>
      <c r="AB1099" s="108">
        <f t="shared" ca="1" si="377"/>
        <v>0</v>
      </c>
      <c r="AC1099" s="25">
        <f t="shared" ca="1" si="378"/>
        <v>0</v>
      </c>
    </row>
    <row r="1100" spans="1:29" ht="14.1" hidden="1" customHeight="1" thickBot="1" x14ac:dyDescent="0.25">
      <c r="A1100" s="3">
        <f t="shared" si="362"/>
        <v>2023</v>
      </c>
      <c r="B1100" s="3" t="str">
        <f t="shared" si="379"/>
        <v>12 prosinec</v>
      </c>
      <c r="C1100" s="4" t="str">
        <f t="shared" si="363"/>
        <v>prosinec</v>
      </c>
      <c r="D1100" s="10">
        <f t="shared" ca="1" si="364"/>
        <v>0</v>
      </c>
      <c r="E1100" s="10" t="str">
        <f t="shared" si="365"/>
        <v>sobota</v>
      </c>
      <c r="F1100" s="42" t="str">
        <f ca="1">IF(COUNTIF(List1!$U$4:$AF$16,$G1100),"Svátek",TEXT($G1100,"dddd"))</f>
        <v>sobota</v>
      </c>
      <c r="G1100" s="19">
        <v>45283</v>
      </c>
      <c r="H1100" s="49"/>
      <c r="I1100" s="50"/>
      <c r="J1100" s="49"/>
      <c r="K1100" s="50"/>
      <c r="L1100" s="21">
        <f t="shared" si="366"/>
        <v>0</v>
      </c>
      <c r="M1100" s="22">
        <f t="shared" si="360"/>
        <v>0</v>
      </c>
      <c r="N1100" s="98"/>
      <c r="O1100" s="101" t="str">
        <f t="shared" ca="1" si="361"/>
        <v/>
      </c>
      <c r="P1100" s="41" t="str">
        <f t="shared" si="359"/>
        <v xml:space="preserve"> </v>
      </c>
      <c r="Q1100" s="41" t="str">
        <f>IF(MONTH(G1101)-MONTH(G1100)&lt;&gt;0,SUBTOTAL(109,$P$14:$P$3665)," ")</f>
        <v xml:space="preserve"> </v>
      </c>
      <c r="R1100" s="108">
        <f t="shared" ca="1" si="367"/>
        <v>0</v>
      </c>
      <c r="S1100" s="25">
        <f t="shared" ca="1" si="368"/>
        <v>0</v>
      </c>
      <c r="T1100" s="108">
        <f t="shared" ca="1" si="369"/>
        <v>0</v>
      </c>
      <c r="U1100" s="163">
        <f t="shared" ca="1" si="370"/>
        <v>0</v>
      </c>
      <c r="V1100" s="25">
        <f t="shared" ca="1" si="371"/>
        <v>0</v>
      </c>
      <c r="W1100" s="25">
        <f t="shared" ca="1" si="372"/>
        <v>0</v>
      </c>
      <c r="X1100" s="108">
        <f t="shared" ca="1" si="373"/>
        <v>0</v>
      </c>
      <c r="Y1100" s="108">
        <f t="shared" ca="1" si="374"/>
        <v>0</v>
      </c>
      <c r="Z1100" s="108">
        <f t="shared" ca="1" si="375"/>
        <v>0</v>
      </c>
      <c r="AA1100" s="108">
        <f t="shared" ca="1" si="376"/>
        <v>0</v>
      </c>
      <c r="AB1100" s="108">
        <f t="shared" ca="1" si="377"/>
        <v>0</v>
      </c>
      <c r="AC1100" s="25">
        <f t="shared" ca="1" si="378"/>
        <v>0</v>
      </c>
    </row>
    <row r="1101" spans="1:29" ht="14.1" hidden="1" customHeight="1" thickBot="1" x14ac:dyDescent="0.25">
      <c r="A1101" s="3">
        <f t="shared" si="362"/>
        <v>2023</v>
      </c>
      <c r="B1101" s="3" t="str">
        <f t="shared" si="379"/>
        <v>12 prosinec</v>
      </c>
      <c r="C1101" s="4" t="str">
        <f t="shared" si="363"/>
        <v>prosinec</v>
      </c>
      <c r="D1101" s="10">
        <f t="shared" ca="1" si="364"/>
        <v>1</v>
      </c>
      <c r="E1101" s="10" t="str">
        <f t="shared" si="365"/>
        <v>neděle</v>
      </c>
      <c r="F1101" s="42" t="str">
        <f ca="1">IF(COUNTIF(List1!$U$4:$AF$16,$G1101),"Svátek",TEXT($G1101,"dddd"))</f>
        <v>Svátek</v>
      </c>
      <c r="G1101" s="19">
        <v>45284</v>
      </c>
      <c r="H1101" s="49"/>
      <c r="I1101" s="50"/>
      <c r="J1101" s="49"/>
      <c r="K1101" s="50"/>
      <c r="L1101" s="21">
        <f t="shared" si="366"/>
        <v>0</v>
      </c>
      <c r="M1101" s="22">
        <f t="shared" si="360"/>
        <v>0</v>
      </c>
      <c r="N1101" s="98"/>
      <c r="O1101" s="101" t="str">
        <f t="shared" ca="1" si="361"/>
        <v>Svátek</v>
      </c>
      <c r="P1101" s="41">
        <f t="shared" si="359"/>
        <v>0</v>
      </c>
      <c r="Q1101" s="41" t="str">
        <f>IF(MONTH(G1102)-MONTH(G1101)&lt;&gt;0,SUBTOTAL(109,$P$14:$P$3665)," ")</f>
        <v xml:space="preserve"> </v>
      </c>
      <c r="R1101" s="108">
        <f t="shared" ca="1" si="367"/>
        <v>0</v>
      </c>
      <c r="S1101" s="25">
        <f t="shared" ca="1" si="368"/>
        <v>0</v>
      </c>
      <c r="T1101" s="108">
        <f t="shared" ca="1" si="369"/>
        <v>0</v>
      </c>
      <c r="U1101" s="163">
        <f t="shared" ca="1" si="370"/>
        <v>0</v>
      </c>
      <c r="V1101" s="25">
        <f t="shared" ca="1" si="371"/>
        <v>0</v>
      </c>
      <c r="W1101" s="25">
        <f t="shared" ca="1" si="372"/>
        <v>0</v>
      </c>
      <c r="X1101" s="108">
        <f t="shared" ca="1" si="373"/>
        <v>0</v>
      </c>
      <c r="Y1101" s="108">
        <f t="shared" ca="1" si="374"/>
        <v>0</v>
      </c>
      <c r="Z1101" s="108">
        <f t="shared" ca="1" si="375"/>
        <v>0</v>
      </c>
      <c r="AA1101" s="108">
        <f t="shared" ca="1" si="376"/>
        <v>0</v>
      </c>
      <c r="AB1101" s="108">
        <f t="shared" ca="1" si="377"/>
        <v>0</v>
      </c>
      <c r="AC1101" s="25">
        <f t="shared" ca="1" si="378"/>
        <v>0</v>
      </c>
    </row>
    <row r="1102" spans="1:29" ht="14.1" hidden="1" customHeight="1" thickBot="1" x14ac:dyDescent="0.25">
      <c r="A1102" s="3">
        <f t="shared" si="362"/>
        <v>2023</v>
      </c>
      <c r="B1102" s="3" t="str">
        <f t="shared" si="379"/>
        <v>12 prosinec</v>
      </c>
      <c r="C1102" s="4" t="str">
        <f t="shared" si="363"/>
        <v>prosinec</v>
      </c>
      <c r="D1102" s="10">
        <f t="shared" ca="1" si="364"/>
        <v>1</v>
      </c>
      <c r="E1102" s="10" t="str">
        <f t="shared" si="365"/>
        <v>pondělí</v>
      </c>
      <c r="F1102" s="42" t="str">
        <f ca="1">IF(COUNTIF(List1!$U$4:$AF$16,$G1102),"Svátek",TEXT($G1102,"dddd"))</f>
        <v>Svátek</v>
      </c>
      <c r="G1102" s="19">
        <v>45285</v>
      </c>
      <c r="H1102" s="49"/>
      <c r="I1102" s="50"/>
      <c r="J1102" s="49"/>
      <c r="K1102" s="50"/>
      <c r="L1102" s="21">
        <f t="shared" si="366"/>
        <v>0</v>
      </c>
      <c r="M1102" s="22">
        <f t="shared" si="360"/>
        <v>0</v>
      </c>
      <c r="N1102" s="98"/>
      <c r="O1102" s="101" t="str">
        <f t="shared" ca="1" si="361"/>
        <v>Svátek</v>
      </c>
      <c r="P1102" s="41" t="str">
        <f t="shared" si="359"/>
        <v xml:space="preserve"> </v>
      </c>
      <c r="Q1102" s="41" t="str">
        <f>IF(MONTH(G1103)-MONTH(G1102)&lt;&gt;0,SUBTOTAL(109,$P$14:$P$3665)," ")</f>
        <v xml:space="preserve"> </v>
      </c>
      <c r="R1102" s="108">
        <f t="shared" ca="1" si="367"/>
        <v>0</v>
      </c>
      <c r="S1102" s="25">
        <f t="shared" ca="1" si="368"/>
        <v>1</v>
      </c>
      <c r="T1102" s="108">
        <f t="shared" ca="1" si="369"/>
        <v>0</v>
      </c>
      <c r="U1102" s="163">
        <f t="shared" ca="1" si="370"/>
        <v>0</v>
      </c>
      <c r="V1102" s="25">
        <f t="shared" ca="1" si="371"/>
        <v>0</v>
      </c>
      <c r="W1102" s="25">
        <f t="shared" ca="1" si="372"/>
        <v>0</v>
      </c>
      <c r="X1102" s="108">
        <f t="shared" ca="1" si="373"/>
        <v>0</v>
      </c>
      <c r="Y1102" s="108">
        <f t="shared" ca="1" si="374"/>
        <v>0</v>
      </c>
      <c r="Z1102" s="108">
        <f t="shared" ca="1" si="375"/>
        <v>0</v>
      </c>
      <c r="AA1102" s="108">
        <f t="shared" ca="1" si="376"/>
        <v>0</v>
      </c>
      <c r="AB1102" s="108">
        <f t="shared" ca="1" si="377"/>
        <v>0</v>
      </c>
      <c r="AC1102" s="25">
        <f t="shared" ca="1" si="378"/>
        <v>1</v>
      </c>
    </row>
    <row r="1103" spans="1:29" ht="14.1" hidden="1" customHeight="1" thickBot="1" x14ac:dyDescent="0.25">
      <c r="A1103" s="3">
        <f t="shared" si="362"/>
        <v>2023</v>
      </c>
      <c r="B1103" s="3" t="str">
        <f t="shared" si="379"/>
        <v>12 prosinec</v>
      </c>
      <c r="C1103" s="4" t="str">
        <f t="shared" si="363"/>
        <v>prosinec</v>
      </c>
      <c r="D1103" s="10">
        <f t="shared" ca="1" si="364"/>
        <v>1</v>
      </c>
      <c r="E1103" s="10" t="str">
        <f t="shared" si="365"/>
        <v>úterý</v>
      </c>
      <c r="F1103" s="42" t="str">
        <f ca="1">IF(COUNTIF(List1!$U$4:$AF$16,$G1103),"Svátek",TEXT($G1103,"dddd"))</f>
        <v>Svátek</v>
      </c>
      <c r="G1103" s="19">
        <v>45286</v>
      </c>
      <c r="H1103" s="49"/>
      <c r="I1103" s="50"/>
      <c r="J1103" s="49"/>
      <c r="K1103" s="50"/>
      <c r="L1103" s="21">
        <f t="shared" si="366"/>
        <v>0</v>
      </c>
      <c r="M1103" s="22">
        <f t="shared" si="360"/>
        <v>0</v>
      </c>
      <c r="N1103" s="98"/>
      <c r="O1103" s="101" t="str">
        <f t="shared" ca="1" si="361"/>
        <v>Svátek</v>
      </c>
      <c r="P1103" s="41" t="str">
        <f t="shared" si="359"/>
        <v xml:space="preserve"> </v>
      </c>
      <c r="Q1103" s="41" t="str">
        <f>IF(MONTH(G1104)-MONTH(G1103)&lt;&gt;0,SUBTOTAL(109,$P$14:$P$3665)," ")</f>
        <v xml:space="preserve"> </v>
      </c>
      <c r="R1103" s="108">
        <f t="shared" ca="1" si="367"/>
        <v>0</v>
      </c>
      <c r="S1103" s="25">
        <f t="shared" ca="1" si="368"/>
        <v>1</v>
      </c>
      <c r="T1103" s="108">
        <f t="shared" ca="1" si="369"/>
        <v>0</v>
      </c>
      <c r="U1103" s="163">
        <f t="shared" ca="1" si="370"/>
        <v>0</v>
      </c>
      <c r="V1103" s="25">
        <f t="shared" ca="1" si="371"/>
        <v>0</v>
      </c>
      <c r="W1103" s="25">
        <f t="shared" ca="1" si="372"/>
        <v>0</v>
      </c>
      <c r="X1103" s="108">
        <f t="shared" ca="1" si="373"/>
        <v>0</v>
      </c>
      <c r="Y1103" s="108">
        <f t="shared" ca="1" si="374"/>
        <v>0</v>
      </c>
      <c r="Z1103" s="108">
        <f t="shared" ca="1" si="375"/>
        <v>0</v>
      </c>
      <c r="AA1103" s="108">
        <f t="shared" ca="1" si="376"/>
        <v>0</v>
      </c>
      <c r="AB1103" s="108">
        <f t="shared" ca="1" si="377"/>
        <v>0</v>
      </c>
      <c r="AC1103" s="25">
        <f t="shared" ca="1" si="378"/>
        <v>1</v>
      </c>
    </row>
    <row r="1104" spans="1:29" ht="14.1" hidden="1" customHeight="1" thickBot="1" x14ac:dyDescent="0.25">
      <c r="A1104" s="3">
        <f t="shared" si="362"/>
        <v>2023</v>
      </c>
      <c r="B1104" s="3" t="str">
        <f t="shared" si="379"/>
        <v>12 prosinec</v>
      </c>
      <c r="C1104" s="4" t="str">
        <f t="shared" si="363"/>
        <v>prosinec</v>
      </c>
      <c r="D1104" s="10">
        <f t="shared" ca="1" si="364"/>
        <v>0</v>
      </c>
      <c r="E1104" s="10" t="str">
        <f t="shared" si="365"/>
        <v>středa</v>
      </c>
      <c r="F1104" s="42" t="str">
        <f ca="1">IF(COUNTIF(List1!$U$4:$AF$16,$G1104),"Svátek",TEXT($G1104,"dddd"))</f>
        <v>středa</v>
      </c>
      <c r="G1104" s="19">
        <v>45287</v>
      </c>
      <c r="H1104" s="49"/>
      <c r="I1104" s="50"/>
      <c r="J1104" s="49"/>
      <c r="K1104" s="50"/>
      <c r="L1104" s="21">
        <f t="shared" si="366"/>
        <v>0</v>
      </c>
      <c r="M1104" s="22">
        <f t="shared" si="360"/>
        <v>0</v>
      </c>
      <c r="N1104" s="98"/>
      <c r="O1104" s="101" t="str">
        <f t="shared" ca="1" si="361"/>
        <v/>
      </c>
      <c r="P1104" s="41" t="str">
        <f t="shared" si="359"/>
        <v xml:space="preserve"> </v>
      </c>
      <c r="Q1104" s="41" t="str">
        <f>IF(MONTH(G1105)-MONTH(G1104)&lt;&gt;0,SUBTOTAL(109,$P$14:$P$3665)," ")</f>
        <v xml:space="preserve"> </v>
      </c>
      <c r="R1104" s="108">
        <f t="shared" ca="1" si="367"/>
        <v>0</v>
      </c>
      <c r="S1104" s="25">
        <f t="shared" ca="1" si="368"/>
        <v>0</v>
      </c>
      <c r="T1104" s="108">
        <f t="shared" ca="1" si="369"/>
        <v>0</v>
      </c>
      <c r="U1104" s="163">
        <f t="shared" ca="1" si="370"/>
        <v>0</v>
      </c>
      <c r="V1104" s="25">
        <f t="shared" ca="1" si="371"/>
        <v>0</v>
      </c>
      <c r="W1104" s="25">
        <f t="shared" ca="1" si="372"/>
        <v>0</v>
      </c>
      <c r="X1104" s="108">
        <f t="shared" ca="1" si="373"/>
        <v>0</v>
      </c>
      <c r="Y1104" s="108">
        <f t="shared" ca="1" si="374"/>
        <v>0</v>
      </c>
      <c r="Z1104" s="108">
        <f t="shared" ca="1" si="375"/>
        <v>0</v>
      </c>
      <c r="AA1104" s="108">
        <f t="shared" ca="1" si="376"/>
        <v>0</v>
      </c>
      <c r="AB1104" s="108">
        <f t="shared" ca="1" si="377"/>
        <v>0</v>
      </c>
      <c r="AC1104" s="25">
        <f t="shared" ca="1" si="378"/>
        <v>0</v>
      </c>
    </row>
    <row r="1105" spans="1:29" ht="14.1" hidden="1" customHeight="1" thickBot="1" x14ac:dyDescent="0.25">
      <c r="A1105" s="3">
        <f t="shared" si="362"/>
        <v>2023</v>
      </c>
      <c r="B1105" s="3" t="str">
        <f t="shared" si="379"/>
        <v>12 prosinec</v>
      </c>
      <c r="C1105" s="4" t="str">
        <f t="shared" si="363"/>
        <v>prosinec</v>
      </c>
      <c r="D1105" s="10">
        <f t="shared" ca="1" si="364"/>
        <v>0</v>
      </c>
      <c r="E1105" s="10" t="str">
        <f t="shared" si="365"/>
        <v>čtvrtek</v>
      </c>
      <c r="F1105" s="42" t="str">
        <f ca="1">IF(COUNTIF(List1!$U$4:$AF$16,$G1105),"Svátek",TEXT($G1105,"dddd"))</f>
        <v>čtvrtek</v>
      </c>
      <c r="G1105" s="19">
        <v>45288</v>
      </c>
      <c r="H1105" s="49"/>
      <c r="I1105" s="50"/>
      <c r="J1105" s="49"/>
      <c r="K1105" s="50"/>
      <c r="L1105" s="21">
        <f t="shared" si="366"/>
        <v>0</v>
      </c>
      <c r="M1105" s="22">
        <f t="shared" si="360"/>
        <v>0</v>
      </c>
      <c r="N1105" s="98"/>
      <c r="O1105" s="101" t="str">
        <f t="shared" ca="1" si="361"/>
        <v/>
      </c>
      <c r="P1105" s="41" t="str">
        <f t="shared" si="359"/>
        <v xml:space="preserve"> </v>
      </c>
      <c r="Q1105" s="41" t="str">
        <f>IF(MONTH(G1106)-MONTH(G1105)&lt;&gt;0,SUBTOTAL(109,$P$14:$P$3665)," ")</f>
        <v xml:space="preserve"> </v>
      </c>
      <c r="R1105" s="108">
        <f t="shared" ca="1" si="367"/>
        <v>0</v>
      </c>
      <c r="S1105" s="25">
        <f t="shared" ca="1" si="368"/>
        <v>0</v>
      </c>
      <c r="T1105" s="108">
        <f t="shared" ca="1" si="369"/>
        <v>0</v>
      </c>
      <c r="U1105" s="163">
        <f t="shared" ca="1" si="370"/>
        <v>0</v>
      </c>
      <c r="V1105" s="25">
        <f t="shared" ca="1" si="371"/>
        <v>0</v>
      </c>
      <c r="W1105" s="25">
        <f t="shared" ca="1" si="372"/>
        <v>0</v>
      </c>
      <c r="X1105" s="108">
        <f t="shared" ca="1" si="373"/>
        <v>0</v>
      </c>
      <c r="Y1105" s="108">
        <f t="shared" ca="1" si="374"/>
        <v>0</v>
      </c>
      <c r="Z1105" s="108">
        <f t="shared" ca="1" si="375"/>
        <v>0</v>
      </c>
      <c r="AA1105" s="108">
        <f t="shared" ca="1" si="376"/>
        <v>0</v>
      </c>
      <c r="AB1105" s="108">
        <f t="shared" ca="1" si="377"/>
        <v>0</v>
      </c>
      <c r="AC1105" s="25">
        <f t="shared" ca="1" si="378"/>
        <v>0</v>
      </c>
    </row>
    <row r="1106" spans="1:29" ht="14.1" hidden="1" customHeight="1" thickBot="1" x14ac:dyDescent="0.25">
      <c r="A1106" s="3">
        <f t="shared" si="362"/>
        <v>2023</v>
      </c>
      <c r="B1106" s="3" t="str">
        <f t="shared" si="379"/>
        <v>12 prosinec</v>
      </c>
      <c r="C1106" s="4" t="str">
        <f t="shared" si="363"/>
        <v>prosinec</v>
      </c>
      <c r="D1106" s="10">
        <f t="shared" ca="1" si="364"/>
        <v>0</v>
      </c>
      <c r="E1106" s="10" t="str">
        <f t="shared" si="365"/>
        <v>pátek</v>
      </c>
      <c r="F1106" s="42" t="str">
        <f ca="1">IF(COUNTIF(List1!$U$4:$AF$16,$G1106),"Svátek",TEXT($G1106,"dddd"))</f>
        <v>pátek</v>
      </c>
      <c r="G1106" s="19">
        <v>45289</v>
      </c>
      <c r="H1106" s="49"/>
      <c r="I1106" s="50"/>
      <c r="J1106" s="49"/>
      <c r="K1106" s="50"/>
      <c r="L1106" s="21">
        <f t="shared" si="366"/>
        <v>0</v>
      </c>
      <c r="M1106" s="22">
        <f t="shared" si="360"/>
        <v>0</v>
      </c>
      <c r="N1106" s="98"/>
      <c r="O1106" s="101" t="str">
        <f t="shared" ca="1" si="361"/>
        <v/>
      </c>
      <c r="P1106" s="41" t="str">
        <f t="shared" si="359"/>
        <v xml:space="preserve"> </v>
      </c>
      <c r="Q1106" s="41" t="str">
        <f>IF(MONTH(G1107)-MONTH(G1106)&lt;&gt;0,SUBTOTAL(109,$P$14:$P$3665)," ")</f>
        <v xml:space="preserve"> </v>
      </c>
      <c r="R1106" s="108">
        <f t="shared" ca="1" si="367"/>
        <v>0</v>
      </c>
      <c r="S1106" s="25">
        <f t="shared" ca="1" si="368"/>
        <v>0</v>
      </c>
      <c r="T1106" s="108">
        <f t="shared" ca="1" si="369"/>
        <v>0</v>
      </c>
      <c r="U1106" s="163">
        <f t="shared" ca="1" si="370"/>
        <v>0</v>
      </c>
      <c r="V1106" s="25">
        <f t="shared" ca="1" si="371"/>
        <v>0</v>
      </c>
      <c r="W1106" s="25">
        <f t="shared" ca="1" si="372"/>
        <v>0</v>
      </c>
      <c r="X1106" s="108">
        <f t="shared" ca="1" si="373"/>
        <v>0</v>
      </c>
      <c r="Y1106" s="108">
        <f t="shared" ca="1" si="374"/>
        <v>0</v>
      </c>
      <c r="Z1106" s="108">
        <f t="shared" ca="1" si="375"/>
        <v>0</v>
      </c>
      <c r="AA1106" s="108">
        <f t="shared" ca="1" si="376"/>
        <v>0</v>
      </c>
      <c r="AB1106" s="108">
        <f t="shared" ca="1" si="377"/>
        <v>0</v>
      </c>
      <c r="AC1106" s="25">
        <f t="shared" ca="1" si="378"/>
        <v>0</v>
      </c>
    </row>
    <row r="1107" spans="1:29" ht="14.1" hidden="1" customHeight="1" thickBot="1" x14ac:dyDescent="0.25">
      <c r="A1107" s="3">
        <f t="shared" si="362"/>
        <v>2023</v>
      </c>
      <c r="B1107" s="3" t="str">
        <f t="shared" si="379"/>
        <v>12 prosinec</v>
      </c>
      <c r="C1107" s="4" t="str">
        <f t="shared" si="363"/>
        <v>prosinec</v>
      </c>
      <c r="D1107" s="10">
        <f t="shared" ca="1" si="364"/>
        <v>0</v>
      </c>
      <c r="E1107" s="10" t="str">
        <f t="shared" si="365"/>
        <v>sobota</v>
      </c>
      <c r="F1107" s="42" t="str">
        <f ca="1">IF(COUNTIF(List1!$U$4:$AF$16,$G1107),"Svátek",TEXT($G1107,"dddd"))</f>
        <v>sobota</v>
      </c>
      <c r="G1107" s="19">
        <v>45290</v>
      </c>
      <c r="H1107" s="49"/>
      <c r="I1107" s="50"/>
      <c r="J1107" s="49"/>
      <c r="K1107" s="50"/>
      <c r="L1107" s="21">
        <f t="shared" si="366"/>
        <v>0</v>
      </c>
      <c r="M1107" s="22">
        <f t="shared" si="360"/>
        <v>0</v>
      </c>
      <c r="N1107" s="98"/>
      <c r="O1107" s="101" t="str">
        <f t="shared" ca="1" si="361"/>
        <v/>
      </c>
      <c r="P1107" s="41" t="str">
        <f t="shared" si="359"/>
        <v xml:space="preserve"> </v>
      </c>
      <c r="Q1107" s="41" t="str">
        <f>IF(MONTH(G1108)-MONTH(G1107)&lt;&gt;0,SUBTOTAL(109,$P$14:$P$3665)," ")</f>
        <v xml:space="preserve"> </v>
      </c>
      <c r="R1107" s="108">
        <f t="shared" ca="1" si="367"/>
        <v>0</v>
      </c>
      <c r="S1107" s="25">
        <f t="shared" ca="1" si="368"/>
        <v>0</v>
      </c>
      <c r="T1107" s="108">
        <f t="shared" ca="1" si="369"/>
        <v>0</v>
      </c>
      <c r="U1107" s="163">
        <f t="shared" ca="1" si="370"/>
        <v>0</v>
      </c>
      <c r="V1107" s="25">
        <f t="shared" ca="1" si="371"/>
        <v>0</v>
      </c>
      <c r="W1107" s="25">
        <f t="shared" ca="1" si="372"/>
        <v>0</v>
      </c>
      <c r="X1107" s="108">
        <f t="shared" ca="1" si="373"/>
        <v>0</v>
      </c>
      <c r="Y1107" s="108">
        <f t="shared" ca="1" si="374"/>
        <v>0</v>
      </c>
      <c r="Z1107" s="108">
        <f t="shared" ca="1" si="375"/>
        <v>0</v>
      </c>
      <c r="AA1107" s="108">
        <f t="shared" ca="1" si="376"/>
        <v>0</v>
      </c>
      <c r="AB1107" s="108">
        <f t="shared" ca="1" si="377"/>
        <v>0</v>
      </c>
      <c r="AC1107" s="25">
        <f t="shared" ca="1" si="378"/>
        <v>0</v>
      </c>
    </row>
    <row r="1108" spans="1:29" ht="14.1" hidden="1" customHeight="1" thickBot="1" x14ac:dyDescent="0.25">
      <c r="A1108" s="3">
        <f t="shared" si="362"/>
        <v>2023</v>
      </c>
      <c r="B1108" s="3" t="str">
        <f t="shared" si="379"/>
        <v>12 prosinec</v>
      </c>
      <c r="C1108" s="4" t="str">
        <f t="shared" si="363"/>
        <v>prosinec</v>
      </c>
      <c r="D1108" s="10">
        <f t="shared" ca="1" si="364"/>
        <v>0</v>
      </c>
      <c r="E1108" s="10" t="str">
        <f t="shared" si="365"/>
        <v>neděle</v>
      </c>
      <c r="F1108" s="42" t="str">
        <f ca="1">IF(COUNTIF(List1!$U$4:$AF$16,$G1108),"Svátek",TEXT($G1108,"dddd"))</f>
        <v>neděle</v>
      </c>
      <c r="G1108" s="19">
        <v>45291</v>
      </c>
      <c r="H1108" s="49"/>
      <c r="I1108" s="50"/>
      <c r="J1108" s="49"/>
      <c r="K1108" s="50"/>
      <c r="L1108" s="21">
        <f t="shared" si="366"/>
        <v>0</v>
      </c>
      <c r="M1108" s="22">
        <f t="shared" si="360"/>
        <v>0</v>
      </c>
      <c r="N1108" s="98"/>
      <c r="O1108" s="101" t="str">
        <f t="shared" ca="1" si="361"/>
        <v/>
      </c>
      <c r="P1108" s="41">
        <f t="shared" si="359"/>
        <v>0</v>
      </c>
      <c r="Q1108" s="41">
        <f>IF(MONTH(G1109)-MONTH(G1108)&lt;&gt;0,SUBTOTAL(109,$P$14:$P$3665)," ")</f>
        <v>0</v>
      </c>
      <c r="R1108" s="108">
        <f t="shared" ca="1" si="367"/>
        <v>0</v>
      </c>
      <c r="S1108" s="25">
        <f t="shared" ca="1" si="368"/>
        <v>0</v>
      </c>
      <c r="T1108" s="108">
        <f t="shared" ca="1" si="369"/>
        <v>0</v>
      </c>
      <c r="U1108" s="163">
        <f t="shared" ca="1" si="370"/>
        <v>0</v>
      </c>
      <c r="V1108" s="25">
        <f t="shared" ca="1" si="371"/>
        <v>0</v>
      </c>
      <c r="W1108" s="25">
        <f t="shared" ca="1" si="372"/>
        <v>0</v>
      </c>
      <c r="X1108" s="108">
        <f t="shared" ca="1" si="373"/>
        <v>0</v>
      </c>
      <c r="Y1108" s="108">
        <f t="shared" ca="1" si="374"/>
        <v>0</v>
      </c>
      <c r="Z1108" s="108">
        <f t="shared" ca="1" si="375"/>
        <v>0</v>
      </c>
      <c r="AA1108" s="108">
        <f t="shared" ca="1" si="376"/>
        <v>0</v>
      </c>
      <c r="AB1108" s="108">
        <f t="shared" ca="1" si="377"/>
        <v>0</v>
      </c>
      <c r="AC1108" s="25">
        <f t="shared" ca="1" si="378"/>
        <v>0</v>
      </c>
    </row>
    <row r="1109" spans="1:29" ht="14.1" hidden="1" customHeight="1" thickBot="1" x14ac:dyDescent="0.25">
      <c r="A1109" s="3">
        <f t="shared" si="362"/>
        <v>2024</v>
      </c>
      <c r="B1109" s="3" t="str">
        <f t="shared" si="379"/>
        <v>01 leden</v>
      </c>
      <c r="C1109" s="4" t="str">
        <f t="shared" si="363"/>
        <v>leden</v>
      </c>
      <c r="D1109" s="10">
        <f t="shared" ca="1" si="364"/>
        <v>1</v>
      </c>
      <c r="E1109" s="10" t="str">
        <f t="shared" si="365"/>
        <v>pondělí</v>
      </c>
      <c r="F1109" s="42" t="str">
        <f ca="1">IF(COUNTIF(List1!$U$4:$AF$16,$G1109),"Svátek",TEXT($G1109,"dddd"))</f>
        <v>Svátek</v>
      </c>
      <c r="G1109" s="19">
        <v>45292</v>
      </c>
      <c r="H1109" s="49"/>
      <c r="I1109" s="50"/>
      <c r="J1109" s="49"/>
      <c r="K1109" s="50"/>
      <c r="L1109" s="21">
        <f t="shared" si="366"/>
        <v>0</v>
      </c>
      <c r="M1109" s="22">
        <f t="shared" si="360"/>
        <v>0</v>
      </c>
      <c r="N1109" s="98"/>
      <c r="O1109" s="101" t="str">
        <f t="shared" ca="1" si="361"/>
        <v>Svátek</v>
      </c>
      <c r="P1109" s="41" t="str">
        <f t="shared" si="359"/>
        <v xml:space="preserve"> </v>
      </c>
      <c r="Q1109" s="41" t="str">
        <f>IF(MONTH(G1110)-MONTH(G1109)&lt;&gt;0,SUBTOTAL(109,$P$14:$P$3665)," ")</f>
        <v xml:space="preserve"> </v>
      </c>
      <c r="R1109" s="108">
        <f t="shared" ca="1" si="367"/>
        <v>0</v>
      </c>
      <c r="S1109" s="25">
        <f t="shared" ca="1" si="368"/>
        <v>1</v>
      </c>
      <c r="T1109" s="108">
        <f t="shared" ca="1" si="369"/>
        <v>0</v>
      </c>
      <c r="U1109" s="163">
        <f t="shared" ca="1" si="370"/>
        <v>0</v>
      </c>
      <c r="V1109" s="25">
        <f t="shared" ca="1" si="371"/>
        <v>0</v>
      </c>
      <c r="W1109" s="25">
        <f t="shared" ca="1" si="372"/>
        <v>0</v>
      </c>
      <c r="X1109" s="108">
        <f t="shared" ca="1" si="373"/>
        <v>0</v>
      </c>
      <c r="Y1109" s="108">
        <f t="shared" ca="1" si="374"/>
        <v>0</v>
      </c>
      <c r="Z1109" s="108">
        <f t="shared" ca="1" si="375"/>
        <v>0</v>
      </c>
      <c r="AA1109" s="108">
        <f t="shared" ca="1" si="376"/>
        <v>0</v>
      </c>
      <c r="AB1109" s="108">
        <f t="shared" ca="1" si="377"/>
        <v>0</v>
      </c>
      <c r="AC1109" s="25">
        <f t="shared" ca="1" si="378"/>
        <v>1</v>
      </c>
    </row>
    <row r="1110" spans="1:29" ht="14.1" hidden="1" customHeight="1" thickBot="1" x14ac:dyDescent="0.25">
      <c r="A1110" s="3">
        <f t="shared" si="362"/>
        <v>2024</v>
      </c>
      <c r="B1110" s="3" t="str">
        <f t="shared" si="379"/>
        <v>01 leden</v>
      </c>
      <c r="C1110" s="4" t="str">
        <f t="shared" si="363"/>
        <v>leden</v>
      </c>
      <c r="D1110" s="10">
        <f t="shared" ca="1" si="364"/>
        <v>0</v>
      </c>
      <c r="E1110" s="10" t="str">
        <f t="shared" si="365"/>
        <v>úterý</v>
      </c>
      <c r="F1110" s="42" t="str">
        <f ca="1">IF(COUNTIF(List1!$U$4:$AF$16,$G1110),"Svátek",TEXT($G1110,"dddd"))</f>
        <v>úterý</v>
      </c>
      <c r="G1110" s="19">
        <v>45293</v>
      </c>
      <c r="H1110" s="49"/>
      <c r="I1110" s="50"/>
      <c r="J1110" s="49"/>
      <c r="K1110" s="50"/>
      <c r="L1110" s="21">
        <f t="shared" si="366"/>
        <v>0</v>
      </c>
      <c r="M1110" s="22">
        <f t="shared" si="360"/>
        <v>0</v>
      </c>
      <c r="N1110" s="98"/>
      <c r="O1110" s="101" t="str">
        <f t="shared" ca="1" si="361"/>
        <v/>
      </c>
      <c r="P1110" s="41" t="str">
        <f t="shared" si="359"/>
        <v xml:space="preserve"> </v>
      </c>
      <c r="Q1110" s="41" t="str">
        <f>IF(MONTH(G1111)-MONTH(G1110)&lt;&gt;0,SUBTOTAL(109,$P$14:$P$3665)," ")</f>
        <v xml:space="preserve"> </v>
      </c>
      <c r="R1110" s="108">
        <f t="shared" ca="1" si="367"/>
        <v>0</v>
      </c>
      <c r="S1110" s="25">
        <f t="shared" ca="1" si="368"/>
        <v>0</v>
      </c>
      <c r="T1110" s="108">
        <f t="shared" ca="1" si="369"/>
        <v>0</v>
      </c>
      <c r="U1110" s="163">
        <f t="shared" ca="1" si="370"/>
        <v>0</v>
      </c>
      <c r="V1110" s="25">
        <f t="shared" ca="1" si="371"/>
        <v>0</v>
      </c>
      <c r="W1110" s="25">
        <f t="shared" ca="1" si="372"/>
        <v>0</v>
      </c>
      <c r="X1110" s="108">
        <f t="shared" ca="1" si="373"/>
        <v>0</v>
      </c>
      <c r="Y1110" s="108">
        <f t="shared" ca="1" si="374"/>
        <v>0</v>
      </c>
      <c r="Z1110" s="108">
        <f t="shared" ca="1" si="375"/>
        <v>0</v>
      </c>
      <c r="AA1110" s="108">
        <f t="shared" ca="1" si="376"/>
        <v>0</v>
      </c>
      <c r="AB1110" s="108">
        <f t="shared" ca="1" si="377"/>
        <v>0</v>
      </c>
      <c r="AC1110" s="25">
        <f t="shared" ca="1" si="378"/>
        <v>0</v>
      </c>
    </row>
    <row r="1111" spans="1:29" ht="14.1" hidden="1" customHeight="1" thickBot="1" x14ac:dyDescent="0.25">
      <c r="A1111" s="3">
        <f t="shared" si="362"/>
        <v>2024</v>
      </c>
      <c r="B1111" s="3" t="str">
        <f t="shared" si="379"/>
        <v>01 leden</v>
      </c>
      <c r="C1111" s="4" t="str">
        <f t="shared" si="363"/>
        <v>leden</v>
      </c>
      <c r="D1111" s="10">
        <f t="shared" ca="1" si="364"/>
        <v>0</v>
      </c>
      <c r="E1111" s="10" t="str">
        <f t="shared" si="365"/>
        <v>středa</v>
      </c>
      <c r="F1111" s="42" t="str">
        <f ca="1">IF(COUNTIF(List1!$U$4:$AF$16,$G1111),"Svátek",TEXT($G1111,"dddd"))</f>
        <v>středa</v>
      </c>
      <c r="G1111" s="19">
        <v>45294</v>
      </c>
      <c r="H1111" s="49"/>
      <c r="I1111" s="50"/>
      <c r="J1111" s="49"/>
      <c r="K1111" s="50"/>
      <c r="L1111" s="21">
        <f t="shared" si="366"/>
        <v>0</v>
      </c>
      <c r="M1111" s="22">
        <f t="shared" si="360"/>
        <v>0</v>
      </c>
      <c r="N1111" s="98"/>
      <c r="O1111" s="101" t="str">
        <f t="shared" ca="1" si="361"/>
        <v/>
      </c>
      <c r="P1111" s="41" t="str">
        <f t="shared" si="359"/>
        <v xml:space="preserve"> </v>
      </c>
      <c r="Q1111" s="41" t="str">
        <f>IF(MONTH(G1112)-MONTH(G1111)&lt;&gt;0,SUBTOTAL(109,$P$14:$P$3665)," ")</f>
        <v xml:space="preserve"> </v>
      </c>
      <c r="R1111" s="108">
        <f t="shared" ca="1" si="367"/>
        <v>0</v>
      </c>
      <c r="S1111" s="25">
        <f t="shared" ca="1" si="368"/>
        <v>0</v>
      </c>
      <c r="T1111" s="108">
        <f t="shared" ca="1" si="369"/>
        <v>0</v>
      </c>
      <c r="U1111" s="163">
        <f t="shared" ca="1" si="370"/>
        <v>0</v>
      </c>
      <c r="V1111" s="25">
        <f t="shared" ca="1" si="371"/>
        <v>0</v>
      </c>
      <c r="W1111" s="25">
        <f t="shared" ca="1" si="372"/>
        <v>0</v>
      </c>
      <c r="X1111" s="108">
        <f t="shared" ca="1" si="373"/>
        <v>0</v>
      </c>
      <c r="Y1111" s="108">
        <f t="shared" ca="1" si="374"/>
        <v>0</v>
      </c>
      <c r="Z1111" s="108">
        <f t="shared" ca="1" si="375"/>
        <v>0</v>
      </c>
      <c r="AA1111" s="108">
        <f t="shared" ca="1" si="376"/>
        <v>0</v>
      </c>
      <c r="AB1111" s="108">
        <f t="shared" ca="1" si="377"/>
        <v>0</v>
      </c>
      <c r="AC1111" s="25">
        <f t="shared" ca="1" si="378"/>
        <v>0</v>
      </c>
    </row>
    <row r="1112" spans="1:29" ht="14.1" hidden="1" customHeight="1" thickBot="1" x14ac:dyDescent="0.25">
      <c r="A1112" s="3">
        <f t="shared" si="362"/>
        <v>2024</v>
      </c>
      <c r="B1112" s="3" t="str">
        <f t="shared" si="379"/>
        <v>01 leden</v>
      </c>
      <c r="C1112" s="4" t="str">
        <f t="shared" si="363"/>
        <v>leden</v>
      </c>
      <c r="D1112" s="10">
        <f t="shared" ca="1" si="364"/>
        <v>0</v>
      </c>
      <c r="E1112" s="10" t="str">
        <f t="shared" si="365"/>
        <v>čtvrtek</v>
      </c>
      <c r="F1112" s="42" t="str">
        <f ca="1">IF(COUNTIF(List1!$U$4:$AF$16,$G1112),"Svátek",TEXT($G1112,"dddd"))</f>
        <v>čtvrtek</v>
      </c>
      <c r="G1112" s="19">
        <v>45295</v>
      </c>
      <c r="H1112" s="49"/>
      <c r="I1112" s="50"/>
      <c r="J1112" s="49"/>
      <c r="K1112" s="50"/>
      <c r="L1112" s="21">
        <f t="shared" si="366"/>
        <v>0</v>
      </c>
      <c r="M1112" s="22">
        <f t="shared" si="360"/>
        <v>0</v>
      </c>
      <c r="N1112" s="98"/>
      <c r="O1112" s="101" t="str">
        <f t="shared" ca="1" si="361"/>
        <v/>
      </c>
      <c r="P1112" s="41" t="str">
        <f t="shared" si="359"/>
        <v xml:space="preserve"> </v>
      </c>
      <c r="Q1112" s="41" t="str">
        <f>IF(MONTH(G1113)-MONTH(G1112)&lt;&gt;0,SUBTOTAL(109,$P$14:$P$3665)," ")</f>
        <v xml:space="preserve"> </v>
      </c>
      <c r="R1112" s="108">
        <f t="shared" ca="1" si="367"/>
        <v>0</v>
      </c>
      <c r="S1112" s="25">
        <f t="shared" ca="1" si="368"/>
        <v>0</v>
      </c>
      <c r="T1112" s="108">
        <f t="shared" ca="1" si="369"/>
        <v>0</v>
      </c>
      <c r="U1112" s="163">
        <f t="shared" ca="1" si="370"/>
        <v>0</v>
      </c>
      <c r="V1112" s="25">
        <f t="shared" ca="1" si="371"/>
        <v>0</v>
      </c>
      <c r="W1112" s="25">
        <f t="shared" ca="1" si="372"/>
        <v>0</v>
      </c>
      <c r="X1112" s="108">
        <f t="shared" ca="1" si="373"/>
        <v>0</v>
      </c>
      <c r="Y1112" s="108">
        <f t="shared" ca="1" si="374"/>
        <v>0</v>
      </c>
      <c r="Z1112" s="108">
        <f t="shared" ca="1" si="375"/>
        <v>0</v>
      </c>
      <c r="AA1112" s="108">
        <f t="shared" ca="1" si="376"/>
        <v>0</v>
      </c>
      <c r="AB1112" s="108">
        <f t="shared" ca="1" si="377"/>
        <v>0</v>
      </c>
      <c r="AC1112" s="25">
        <f t="shared" ca="1" si="378"/>
        <v>0</v>
      </c>
    </row>
    <row r="1113" spans="1:29" ht="14.1" hidden="1" customHeight="1" thickBot="1" x14ac:dyDescent="0.25">
      <c r="A1113" s="3">
        <f t="shared" si="362"/>
        <v>2024</v>
      </c>
      <c r="B1113" s="3" t="str">
        <f t="shared" si="379"/>
        <v>01 leden</v>
      </c>
      <c r="C1113" s="4" t="str">
        <f t="shared" si="363"/>
        <v>leden</v>
      </c>
      <c r="D1113" s="10">
        <f t="shared" ca="1" si="364"/>
        <v>0</v>
      </c>
      <c r="E1113" s="10" t="str">
        <f t="shared" si="365"/>
        <v>pátek</v>
      </c>
      <c r="F1113" s="42" t="str">
        <f ca="1">IF(COUNTIF(List1!$U$4:$AF$16,$G1113),"Svátek",TEXT($G1113,"dddd"))</f>
        <v>pátek</v>
      </c>
      <c r="G1113" s="19">
        <v>45296</v>
      </c>
      <c r="H1113" s="49"/>
      <c r="I1113" s="50"/>
      <c r="J1113" s="49"/>
      <c r="K1113" s="50"/>
      <c r="L1113" s="21">
        <f t="shared" si="366"/>
        <v>0</v>
      </c>
      <c r="M1113" s="22">
        <f t="shared" si="360"/>
        <v>0</v>
      </c>
      <c r="N1113" s="98"/>
      <c r="O1113" s="101" t="str">
        <f t="shared" ca="1" si="361"/>
        <v/>
      </c>
      <c r="P1113" s="41" t="str">
        <f t="shared" si="359"/>
        <v xml:space="preserve"> </v>
      </c>
      <c r="Q1113" s="41" t="str">
        <f>IF(MONTH(G1114)-MONTH(G1113)&lt;&gt;0,SUBTOTAL(109,$P$14:$P$3665)," ")</f>
        <v xml:space="preserve"> </v>
      </c>
      <c r="R1113" s="108">
        <f t="shared" ca="1" si="367"/>
        <v>0</v>
      </c>
      <c r="S1113" s="25">
        <f t="shared" ca="1" si="368"/>
        <v>0</v>
      </c>
      <c r="T1113" s="108">
        <f t="shared" ca="1" si="369"/>
        <v>0</v>
      </c>
      <c r="U1113" s="163">
        <f t="shared" ca="1" si="370"/>
        <v>0</v>
      </c>
      <c r="V1113" s="25">
        <f t="shared" ca="1" si="371"/>
        <v>0</v>
      </c>
      <c r="W1113" s="25">
        <f t="shared" ca="1" si="372"/>
        <v>0</v>
      </c>
      <c r="X1113" s="108">
        <f t="shared" ca="1" si="373"/>
        <v>0</v>
      </c>
      <c r="Y1113" s="108">
        <f t="shared" ca="1" si="374"/>
        <v>0</v>
      </c>
      <c r="Z1113" s="108">
        <f t="shared" ca="1" si="375"/>
        <v>0</v>
      </c>
      <c r="AA1113" s="108">
        <f t="shared" ca="1" si="376"/>
        <v>0</v>
      </c>
      <c r="AB1113" s="108">
        <f t="shared" ca="1" si="377"/>
        <v>0</v>
      </c>
      <c r="AC1113" s="25">
        <f t="shared" ca="1" si="378"/>
        <v>0</v>
      </c>
    </row>
    <row r="1114" spans="1:29" ht="14.1" hidden="1" customHeight="1" thickBot="1" x14ac:dyDescent="0.25">
      <c r="A1114" s="3">
        <f t="shared" si="362"/>
        <v>2024</v>
      </c>
      <c r="B1114" s="3" t="str">
        <f t="shared" si="379"/>
        <v>01 leden</v>
      </c>
      <c r="C1114" s="4" t="str">
        <f t="shared" si="363"/>
        <v>leden</v>
      </c>
      <c r="D1114" s="10">
        <f t="shared" ca="1" si="364"/>
        <v>0</v>
      </c>
      <c r="E1114" s="10" t="str">
        <f t="shared" si="365"/>
        <v>sobota</v>
      </c>
      <c r="F1114" s="42" t="str">
        <f ca="1">IF(COUNTIF(List1!$U$4:$AF$16,$G1114),"Svátek",TEXT($G1114,"dddd"))</f>
        <v>sobota</v>
      </c>
      <c r="G1114" s="19">
        <v>45297</v>
      </c>
      <c r="H1114" s="49"/>
      <c r="I1114" s="50"/>
      <c r="J1114" s="49"/>
      <c r="K1114" s="50"/>
      <c r="L1114" s="21">
        <f t="shared" si="366"/>
        <v>0</v>
      </c>
      <c r="M1114" s="22">
        <f t="shared" si="360"/>
        <v>0</v>
      </c>
      <c r="N1114" s="98"/>
      <c r="O1114" s="101" t="str">
        <f t="shared" ca="1" si="361"/>
        <v/>
      </c>
      <c r="P1114" s="41" t="str">
        <f t="shared" si="359"/>
        <v xml:space="preserve"> </v>
      </c>
      <c r="Q1114" s="41" t="str">
        <f>IF(MONTH(G1115)-MONTH(G1114)&lt;&gt;0,SUBTOTAL(109,$P$14:$P$3665)," ")</f>
        <v xml:space="preserve"> </v>
      </c>
      <c r="R1114" s="108">
        <f t="shared" ca="1" si="367"/>
        <v>0</v>
      </c>
      <c r="S1114" s="25">
        <f t="shared" ca="1" si="368"/>
        <v>0</v>
      </c>
      <c r="T1114" s="108">
        <f t="shared" ca="1" si="369"/>
        <v>0</v>
      </c>
      <c r="U1114" s="163">
        <f t="shared" ca="1" si="370"/>
        <v>0</v>
      </c>
      <c r="V1114" s="25">
        <f t="shared" ca="1" si="371"/>
        <v>0</v>
      </c>
      <c r="W1114" s="25">
        <f t="shared" ca="1" si="372"/>
        <v>0</v>
      </c>
      <c r="X1114" s="108">
        <f t="shared" ca="1" si="373"/>
        <v>0</v>
      </c>
      <c r="Y1114" s="108">
        <f t="shared" ca="1" si="374"/>
        <v>0</v>
      </c>
      <c r="Z1114" s="108">
        <f t="shared" ca="1" si="375"/>
        <v>0</v>
      </c>
      <c r="AA1114" s="108">
        <f t="shared" ca="1" si="376"/>
        <v>0</v>
      </c>
      <c r="AB1114" s="108">
        <f t="shared" ca="1" si="377"/>
        <v>0</v>
      </c>
      <c r="AC1114" s="25">
        <f t="shared" ca="1" si="378"/>
        <v>0</v>
      </c>
    </row>
    <row r="1115" spans="1:29" ht="14.1" hidden="1" customHeight="1" thickBot="1" x14ac:dyDescent="0.25">
      <c r="A1115" s="3">
        <f t="shared" si="362"/>
        <v>2024</v>
      </c>
      <c r="B1115" s="3" t="str">
        <f t="shared" si="379"/>
        <v>01 leden</v>
      </c>
      <c r="C1115" s="4" t="str">
        <f t="shared" si="363"/>
        <v>leden</v>
      </c>
      <c r="D1115" s="10">
        <f t="shared" ca="1" si="364"/>
        <v>0</v>
      </c>
      <c r="E1115" s="10" t="str">
        <f t="shared" si="365"/>
        <v>neděle</v>
      </c>
      <c r="F1115" s="42" t="str">
        <f ca="1">IF(COUNTIF(List1!$U$4:$AF$16,$G1115),"Svátek",TEXT($G1115,"dddd"))</f>
        <v>neděle</v>
      </c>
      <c r="G1115" s="19">
        <v>45298</v>
      </c>
      <c r="H1115" s="49"/>
      <c r="I1115" s="50"/>
      <c r="J1115" s="49"/>
      <c r="K1115" s="50"/>
      <c r="L1115" s="21">
        <f t="shared" si="366"/>
        <v>0</v>
      </c>
      <c r="M1115" s="22">
        <f t="shared" si="360"/>
        <v>0</v>
      </c>
      <c r="N1115" s="98"/>
      <c r="O1115" s="101" t="str">
        <f t="shared" ca="1" si="361"/>
        <v/>
      </c>
      <c r="P1115" s="41">
        <f t="shared" ref="P1115:P1178" si="380">IF(OR(TEXT($G1115,"dddd")="neděle",TEXT($G1206,"dddd")="Sunday"),IF(DAY(G1115)&gt;=7,SUM(L1109:L1115),IF(DAY(G1115)=6,SUM(L1110:L1115),IF(DAY(G1115)=5,SUM(L1111:L1115),IF(DAY(G1115)=4,SUM(L1112:L1115),IF(DAY(G1115)=3,SUM(L1113:L1115),IF(DAY(G1115)=2,SUM(L1114:L1115),IF(DAY(G1115)=1,SUM(L1115:L1115)," "))))))),IF(MONTH(G1116)-MONTH(G1115)&lt;&gt;0,IF(TEXT($G1115,"dddd")="sobota",SUM(L1110:L1115),IF(TEXT($G1115,"dddd")="pátek",SUM(L1111:L1115),IF(TEXT($G1115,"dddd")="čtvrtek",SUM(L1112:L1115),IF(TEXT($G1115,"dddd")="středa",SUM(L1113:L1115),IF(TEXT($G1115,"dddd")="úterý",SUM(L1114:L1115),IF(TEXT($G1115,"dddd")="pondělí",SUM(L1115)," "))))))," "))</f>
        <v>0</v>
      </c>
      <c r="Q1115" s="41" t="str">
        <f>IF(MONTH(G1116)-MONTH(G1115)&lt;&gt;0,SUBTOTAL(109,$P$14:$P$3665)," ")</f>
        <v xml:space="preserve"> </v>
      </c>
      <c r="R1115" s="108">
        <f t="shared" ca="1" si="367"/>
        <v>0</v>
      </c>
      <c r="S1115" s="25">
        <f t="shared" ca="1" si="368"/>
        <v>0</v>
      </c>
      <c r="T1115" s="108">
        <f t="shared" ca="1" si="369"/>
        <v>0</v>
      </c>
      <c r="U1115" s="163">
        <f t="shared" ca="1" si="370"/>
        <v>0</v>
      </c>
      <c r="V1115" s="25">
        <f t="shared" ca="1" si="371"/>
        <v>0</v>
      </c>
      <c r="W1115" s="25">
        <f t="shared" ca="1" si="372"/>
        <v>0</v>
      </c>
      <c r="X1115" s="108">
        <f t="shared" ca="1" si="373"/>
        <v>0</v>
      </c>
      <c r="Y1115" s="108">
        <f t="shared" ca="1" si="374"/>
        <v>0</v>
      </c>
      <c r="Z1115" s="108">
        <f t="shared" ca="1" si="375"/>
        <v>0</v>
      </c>
      <c r="AA1115" s="108">
        <f t="shared" ca="1" si="376"/>
        <v>0</v>
      </c>
      <c r="AB1115" s="108">
        <f t="shared" ca="1" si="377"/>
        <v>0</v>
      </c>
      <c r="AC1115" s="25">
        <f t="shared" ca="1" si="378"/>
        <v>0</v>
      </c>
    </row>
    <row r="1116" spans="1:29" ht="14.1" hidden="1" customHeight="1" thickBot="1" x14ac:dyDescent="0.25">
      <c r="A1116" s="3">
        <f t="shared" si="362"/>
        <v>2024</v>
      </c>
      <c r="B1116" s="3" t="str">
        <f t="shared" si="379"/>
        <v>01 leden</v>
      </c>
      <c r="C1116" s="4" t="str">
        <f t="shared" si="363"/>
        <v>leden</v>
      </c>
      <c r="D1116" s="10">
        <f t="shared" ca="1" si="364"/>
        <v>0</v>
      </c>
      <c r="E1116" s="10" t="str">
        <f t="shared" si="365"/>
        <v>pondělí</v>
      </c>
      <c r="F1116" s="42" t="str">
        <f ca="1">IF(COUNTIF(List1!$U$4:$AF$16,$G1116),"Svátek",TEXT($G1116,"dddd"))</f>
        <v>pondělí</v>
      </c>
      <c r="G1116" s="19">
        <v>45299</v>
      </c>
      <c r="H1116" s="49"/>
      <c r="I1116" s="50"/>
      <c r="J1116" s="49"/>
      <c r="K1116" s="50"/>
      <c r="L1116" s="21">
        <f t="shared" si="366"/>
        <v>0</v>
      </c>
      <c r="M1116" s="22">
        <f t="shared" si="360"/>
        <v>0</v>
      </c>
      <c r="N1116" s="98"/>
      <c r="O1116" s="101" t="str">
        <f t="shared" ca="1" si="361"/>
        <v/>
      </c>
      <c r="P1116" s="41" t="str">
        <f t="shared" si="380"/>
        <v xml:space="preserve"> </v>
      </c>
      <c r="Q1116" s="41" t="str">
        <f>IF(MONTH(G1117)-MONTH(G1116)&lt;&gt;0,SUBTOTAL(109,$P$14:$P$3665)," ")</f>
        <v xml:space="preserve"> </v>
      </c>
      <c r="R1116" s="108">
        <f t="shared" ca="1" si="367"/>
        <v>0</v>
      </c>
      <c r="S1116" s="25">
        <f t="shared" ca="1" si="368"/>
        <v>0</v>
      </c>
      <c r="T1116" s="108">
        <f t="shared" ca="1" si="369"/>
        <v>0</v>
      </c>
      <c r="U1116" s="163">
        <f t="shared" ca="1" si="370"/>
        <v>0</v>
      </c>
      <c r="V1116" s="25">
        <f t="shared" ca="1" si="371"/>
        <v>0</v>
      </c>
      <c r="W1116" s="25">
        <f t="shared" ca="1" si="372"/>
        <v>0</v>
      </c>
      <c r="X1116" s="108">
        <f t="shared" ca="1" si="373"/>
        <v>0</v>
      </c>
      <c r="Y1116" s="108">
        <f t="shared" ca="1" si="374"/>
        <v>0</v>
      </c>
      <c r="Z1116" s="108">
        <f t="shared" ca="1" si="375"/>
        <v>0</v>
      </c>
      <c r="AA1116" s="108">
        <f t="shared" ca="1" si="376"/>
        <v>0</v>
      </c>
      <c r="AB1116" s="108">
        <f t="shared" ca="1" si="377"/>
        <v>0</v>
      </c>
      <c r="AC1116" s="25">
        <f t="shared" ca="1" si="378"/>
        <v>0</v>
      </c>
    </row>
    <row r="1117" spans="1:29" ht="14.1" hidden="1" customHeight="1" thickBot="1" x14ac:dyDescent="0.25">
      <c r="A1117" s="3">
        <f t="shared" si="362"/>
        <v>2024</v>
      </c>
      <c r="B1117" s="3" t="str">
        <f t="shared" si="379"/>
        <v>01 leden</v>
      </c>
      <c r="C1117" s="4" t="str">
        <f t="shared" si="363"/>
        <v>leden</v>
      </c>
      <c r="D1117" s="10">
        <f t="shared" ca="1" si="364"/>
        <v>0</v>
      </c>
      <c r="E1117" s="10" t="str">
        <f t="shared" si="365"/>
        <v>úterý</v>
      </c>
      <c r="F1117" s="42" t="str">
        <f ca="1">IF(COUNTIF(List1!$U$4:$AF$16,$G1117),"Svátek",TEXT($G1117,"dddd"))</f>
        <v>úterý</v>
      </c>
      <c r="G1117" s="19">
        <v>45300</v>
      </c>
      <c r="H1117" s="49"/>
      <c r="I1117" s="50"/>
      <c r="J1117" s="49"/>
      <c r="K1117" s="50"/>
      <c r="L1117" s="21">
        <f t="shared" si="366"/>
        <v>0</v>
      </c>
      <c r="M1117" s="22">
        <f t="shared" si="360"/>
        <v>0</v>
      </c>
      <c r="N1117" s="98"/>
      <c r="O1117" s="101" t="str">
        <f t="shared" ca="1" si="361"/>
        <v/>
      </c>
      <c r="P1117" s="41" t="str">
        <f t="shared" si="380"/>
        <v xml:space="preserve"> </v>
      </c>
      <c r="Q1117" s="41" t="str">
        <f>IF(MONTH(G1118)-MONTH(G1117)&lt;&gt;0,SUBTOTAL(109,$P$14:$P$3665)," ")</f>
        <v xml:space="preserve"> </v>
      </c>
      <c r="R1117" s="108">
        <f t="shared" ca="1" si="367"/>
        <v>0</v>
      </c>
      <c r="S1117" s="25">
        <f t="shared" ca="1" si="368"/>
        <v>0</v>
      </c>
      <c r="T1117" s="108">
        <f t="shared" ca="1" si="369"/>
        <v>0</v>
      </c>
      <c r="U1117" s="163">
        <f t="shared" ca="1" si="370"/>
        <v>0</v>
      </c>
      <c r="V1117" s="25">
        <f t="shared" ca="1" si="371"/>
        <v>0</v>
      </c>
      <c r="W1117" s="25">
        <f t="shared" ca="1" si="372"/>
        <v>0</v>
      </c>
      <c r="X1117" s="108">
        <f t="shared" ca="1" si="373"/>
        <v>0</v>
      </c>
      <c r="Y1117" s="108">
        <f t="shared" ca="1" si="374"/>
        <v>0</v>
      </c>
      <c r="Z1117" s="108">
        <f t="shared" ca="1" si="375"/>
        <v>0</v>
      </c>
      <c r="AA1117" s="108">
        <f t="shared" ca="1" si="376"/>
        <v>0</v>
      </c>
      <c r="AB1117" s="108">
        <f t="shared" ca="1" si="377"/>
        <v>0</v>
      </c>
      <c r="AC1117" s="25">
        <f t="shared" ca="1" si="378"/>
        <v>0</v>
      </c>
    </row>
    <row r="1118" spans="1:29" ht="14.1" hidden="1" customHeight="1" thickBot="1" x14ac:dyDescent="0.25">
      <c r="A1118" s="3">
        <f t="shared" si="362"/>
        <v>2024</v>
      </c>
      <c r="B1118" s="3" t="str">
        <f t="shared" si="379"/>
        <v>01 leden</v>
      </c>
      <c r="C1118" s="4" t="str">
        <f t="shared" si="363"/>
        <v>leden</v>
      </c>
      <c r="D1118" s="10">
        <f t="shared" ca="1" si="364"/>
        <v>0</v>
      </c>
      <c r="E1118" s="10" t="str">
        <f t="shared" si="365"/>
        <v>středa</v>
      </c>
      <c r="F1118" s="42" t="str">
        <f ca="1">IF(COUNTIF(List1!$U$4:$AF$16,$G1118),"Svátek",TEXT($G1118,"dddd"))</f>
        <v>středa</v>
      </c>
      <c r="G1118" s="19">
        <v>45301</v>
      </c>
      <c r="H1118" s="49"/>
      <c r="I1118" s="50"/>
      <c r="J1118" s="49"/>
      <c r="K1118" s="50"/>
      <c r="L1118" s="21">
        <f t="shared" si="366"/>
        <v>0</v>
      </c>
      <c r="M1118" s="22">
        <f t="shared" si="360"/>
        <v>0</v>
      </c>
      <c r="N1118" s="98"/>
      <c r="O1118" s="101" t="str">
        <f t="shared" ca="1" si="361"/>
        <v/>
      </c>
      <c r="P1118" s="41" t="str">
        <f t="shared" si="380"/>
        <v xml:space="preserve"> </v>
      </c>
      <c r="Q1118" s="41" t="str">
        <f>IF(MONTH(G1119)-MONTH(G1118)&lt;&gt;0,SUBTOTAL(109,$P$14:$P$3665)," ")</f>
        <v xml:space="preserve"> </v>
      </c>
      <c r="R1118" s="108">
        <f t="shared" ca="1" si="367"/>
        <v>0</v>
      </c>
      <c r="S1118" s="25">
        <f t="shared" ca="1" si="368"/>
        <v>0</v>
      </c>
      <c r="T1118" s="108">
        <f t="shared" ca="1" si="369"/>
        <v>0</v>
      </c>
      <c r="U1118" s="163">
        <f t="shared" ca="1" si="370"/>
        <v>0</v>
      </c>
      <c r="V1118" s="25">
        <f t="shared" ca="1" si="371"/>
        <v>0</v>
      </c>
      <c r="W1118" s="25">
        <f t="shared" ca="1" si="372"/>
        <v>0</v>
      </c>
      <c r="X1118" s="108">
        <f t="shared" ca="1" si="373"/>
        <v>0</v>
      </c>
      <c r="Y1118" s="108">
        <f t="shared" ca="1" si="374"/>
        <v>0</v>
      </c>
      <c r="Z1118" s="108">
        <f t="shared" ca="1" si="375"/>
        <v>0</v>
      </c>
      <c r="AA1118" s="108">
        <f t="shared" ca="1" si="376"/>
        <v>0</v>
      </c>
      <c r="AB1118" s="108">
        <f t="shared" ca="1" si="377"/>
        <v>0</v>
      </c>
      <c r="AC1118" s="25">
        <f t="shared" ca="1" si="378"/>
        <v>0</v>
      </c>
    </row>
    <row r="1119" spans="1:29" ht="14.1" hidden="1" customHeight="1" thickBot="1" x14ac:dyDescent="0.25">
      <c r="A1119" s="3">
        <f t="shared" si="362"/>
        <v>2024</v>
      </c>
      <c r="B1119" s="3" t="str">
        <f t="shared" si="379"/>
        <v>01 leden</v>
      </c>
      <c r="C1119" s="4" t="str">
        <f t="shared" si="363"/>
        <v>leden</v>
      </c>
      <c r="D1119" s="10">
        <f t="shared" ca="1" si="364"/>
        <v>0</v>
      </c>
      <c r="E1119" s="10" t="str">
        <f t="shared" si="365"/>
        <v>čtvrtek</v>
      </c>
      <c r="F1119" s="42" t="str">
        <f ca="1">IF(COUNTIF(List1!$U$4:$AF$16,$G1119),"Svátek",TEXT($G1119,"dddd"))</f>
        <v>čtvrtek</v>
      </c>
      <c r="G1119" s="19">
        <v>45302</v>
      </c>
      <c r="H1119" s="49"/>
      <c r="I1119" s="50"/>
      <c r="J1119" s="49"/>
      <c r="K1119" s="50"/>
      <c r="L1119" s="21">
        <f t="shared" si="366"/>
        <v>0</v>
      </c>
      <c r="M1119" s="22">
        <f t="shared" si="360"/>
        <v>0</v>
      </c>
      <c r="N1119" s="98"/>
      <c r="O1119" s="101" t="str">
        <f t="shared" ca="1" si="361"/>
        <v/>
      </c>
      <c r="P1119" s="41" t="str">
        <f t="shared" si="380"/>
        <v xml:space="preserve"> </v>
      </c>
      <c r="Q1119" s="41" t="str">
        <f>IF(MONTH(G1120)-MONTH(G1119)&lt;&gt;0,SUBTOTAL(109,$P$14:$P$3665)," ")</f>
        <v xml:space="preserve"> </v>
      </c>
      <c r="R1119" s="108">
        <f t="shared" ca="1" si="367"/>
        <v>0</v>
      </c>
      <c r="S1119" s="25">
        <f t="shared" ca="1" si="368"/>
        <v>0</v>
      </c>
      <c r="T1119" s="108">
        <f t="shared" ca="1" si="369"/>
        <v>0</v>
      </c>
      <c r="U1119" s="163">
        <f t="shared" ca="1" si="370"/>
        <v>0</v>
      </c>
      <c r="V1119" s="25">
        <f t="shared" ca="1" si="371"/>
        <v>0</v>
      </c>
      <c r="W1119" s="25">
        <f t="shared" ca="1" si="372"/>
        <v>0</v>
      </c>
      <c r="X1119" s="108">
        <f t="shared" ca="1" si="373"/>
        <v>0</v>
      </c>
      <c r="Y1119" s="108">
        <f t="shared" ca="1" si="374"/>
        <v>0</v>
      </c>
      <c r="Z1119" s="108">
        <f t="shared" ca="1" si="375"/>
        <v>0</v>
      </c>
      <c r="AA1119" s="108">
        <f t="shared" ca="1" si="376"/>
        <v>0</v>
      </c>
      <c r="AB1119" s="108">
        <f t="shared" ca="1" si="377"/>
        <v>0</v>
      </c>
      <c r="AC1119" s="25">
        <f t="shared" ca="1" si="378"/>
        <v>0</v>
      </c>
    </row>
    <row r="1120" spans="1:29" ht="14.1" hidden="1" customHeight="1" thickBot="1" x14ac:dyDescent="0.25">
      <c r="A1120" s="3">
        <f t="shared" si="362"/>
        <v>2024</v>
      </c>
      <c r="B1120" s="3" t="str">
        <f t="shared" si="379"/>
        <v>01 leden</v>
      </c>
      <c r="C1120" s="4" t="str">
        <f t="shared" si="363"/>
        <v>leden</v>
      </c>
      <c r="D1120" s="10">
        <f t="shared" ca="1" si="364"/>
        <v>0</v>
      </c>
      <c r="E1120" s="10" t="str">
        <f t="shared" si="365"/>
        <v>pátek</v>
      </c>
      <c r="F1120" s="42" t="str">
        <f ca="1">IF(COUNTIF(List1!$U$4:$AF$16,$G1120),"Svátek",TEXT($G1120,"dddd"))</f>
        <v>pátek</v>
      </c>
      <c r="G1120" s="19">
        <v>45303</v>
      </c>
      <c r="H1120" s="49"/>
      <c r="I1120" s="50"/>
      <c r="J1120" s="49"/>
      <c r="K1120" s="50"/>
      <c r="L1120" s="21">
        <f t="shared" si="366"/>
        <v>0</v>
      </c>
      <c r="M1120" s="22">
        <f t="shared" si="360"/>
        <v>0</v>
      </c>
      <c r="N1120" s="98"/>
      <c r="O1120" s="101" t="str">
        <f t="shared" ca="1" si="361"/>
        <v/>
      </c>
      <c r="P1120" s="41" t="str">
        <f t="shared" si="380"/>
        <v xml:space="preserve"> </v>
      </c>
      <c r="Q1120" s="41" t="str">
        <f>IF(MONTH(G1121)-MONTH(G1120)&lt;&gt;0,SUBTOTAL(109,$P$14:$P$3665)," ")</f>
        <v xml:space="preserve"> </v>
      </c>
      <c r="R1120" s="108">
        <f t="shared" ca="1" si="367"/>
        <v>0</v>
      </c>
      <c r="S1120" s="25">
        <f t="shared" ca="1" si="368"/>
        <v>0</v>
      </c>
      <c r="T1120" s="108">
        <f t="shared" ca="1" si="369"/>
        <v>0</v>
      </c>
      <c r="U1120" s="163">
        <f t="shared" ca="1" si="370"/>
        <v>0</v>
      </c>
      <c r="V1120" s="25">
        <f t="shared" ca="1" si="371"/>
        <v>0</v>
      </c>
      <c r="W1120" s="25">
        <f t="shared" ca="1" si="372"/>
        <v>0</v>
      </c>
      <c r="X1120" s="108">
        <f t="shared" ca="1" si="373"/>
        <v>0</v>
      </c>
      <c r="Y1120" s="108">
        <f t="shared" ca="1" si="374"/>
        <v>0</v>
      </c>
      <c r="Z1120" s="108">
        <f t="shared" ca="1" si="375"/>
        <v>0</v>
      </c>
      <c r="AA1120" s="108">
        <f t="shared" ca="1" si="376"/>
        <v>0</v>
      </c>
      <c r="AB1120" s="108">
        <f t="shared" ca="1" si="377"/>
        <v>0</v>
      </c>
      <c r="AC1120" s="25">
        <f t="shared" ca="1" si="378"/>
        <v>0</v>
      </c>
    </row>
    <row r="1121" spans="1:29" ht="14.1" hidden="1" customHeight="1" thickBot="1" x14ac:dyDescent="0.25">
      <c r="A1121" s="3">
        <f t="shared" si="362"/>
        <v>2024</v>
      </c>
      <c r="B1121" s="3" t="str">
        <f t="shared" si="379"/>
        <v>01 leden</v>
      </c>
      <c r="C1121" s="4" t="str">
        <f t="shared" si="363"/>
        <v>leden</v>
      </c>
      <c r="D1121" s="10">
        <f t="shared" ca="1" si="364"/>
        <v>0</v>
      </c>
      <c r="E1121" s="10" t="str">
        <f t="shared" si="365"/>
        <v>sobota</v>
      </c>
      <c r="F1121" s="42" t="str">
        <f ca="1">IF(COUNTIF(List1!$U$4:$AF$16,$G1121),"Svátek",TEXT($G1121,"dddd"))</f>
        <v>sobota</v>
      </c>
      <c r="G1121" s="19">
        <v>45304</v>
      </c>
      <c r="H1121" s="49"/>
      <c r="I1121" s="50"/>
      <c r="J1121" s="49"/>
      <c r="K1121" s="50"/>
      <c r="L1121" s="21">
        <f t="shared" si="366"/>
        <v>0</v>
      </c>
      <c r="M1121" s="22">
        <f t="shared" si="360"/>
        <v>0</v>
      </c>
      <c r="N1121" s="98"/>
      <c r="O1121" s="101" t="str">
        <f t="shared" ca="1" si="361"/>
        <v/>
      </c>
      <c r="P1121" s="41" t="str">
        <f t="shared" si="380"/>
        <v xml:space="preserve"> </v>
      </c>
      <c r="Q1121" s="41" t="str">
        <f>IF(MONTH(G1122)-MONTH(G1121)&lt;&gt;0,SUBTOTAL(109,$P$14:$P$3665)," ")</f>
        <v xml:space="preserve"> </v>
      </c>
      <c r="R1121" s="108">
        <f t="shared" ca="1" si="367"/>
        <v>0</v>
      </c>
      <c r="S1121" s="25">
        <f t="shared" ca="1" si="368"/>
        <v>0</v>
      </c>
      <c r="T1121" s="108">
        <f t="shared" ca="1" si="369"/>
        <v>0</v>
      </c>
      <c r="U1121" s="163">
        <f t="shared" ca="1" si="370"/>
        <v>0</v>
      </c>
      <c r="V1121" s="25">
        <f t="shared" ca="1" si="371"/>
        <v>0</v>
      </c>
      <c r="W1121" s="25">
        <f t="shared" ca="1" si="372"/>
        <v>0</v>
      </c>
      <c r="X1121" s="108">
        <f t="shared" ca="1" si="373"/>
        <v>0</v>
      </c>
      <c r="Y1121" s="108">
        <f t="shared" ca="1" si="374"/>
        <v>0</v>
      </c>
      <c r="Z1121" s="108">
        <f t="shared" ca="1" si="375"/>
        <v>0</v>
      </c>
      <c r="AA1121" s="108">
        <f t="shared" ca="1" si="376"/>
        <v>0</v>
      </c>
      <c r="AB1121" s="108">
        <f t="shared" ca="1" si="377"/>
        <v>0</v>
      </c>
      <c r="AC1121" s="25">
        <f t="shared" ca="1" si="378"/>
        <v>0</v>
      </c>
    </row>
    <row r="1122" spans="1:29" ht="14.1" hidden="1" customHeight="1" thickBot="1" x14ac:dyDescent="0.25">
      <c r="A1122" s="3">
        <f t="shared" si="362"/>
        <v>2024</v>
      </c>
      <c r="B1122" s="3" t="str">
        <f t="shared" si="379"/>
        <v>01 leden</v>
      </c>
      <c r="C1122" s="4" t="str">
        <f t="shared" si="363"/>
        <v>leden</v>
      </c>
      <c r="D1122" s="10">
        <f t="shared" ca="1" si="364"/>
        <v>0</v>
      </c>
      <c r="E1122" s="10" t="str">
        <f t="shared" si="365"/>
        <v>neděle</v>
      </c>
      <c r="F1122" s="42" t="str">
        <f ca="1">IF(COUNTIF(List1!$U$4:$AF$16,$G1122),"Svátek",TEXT($G1122,"dddd"))</f>
        <v>neděle</v>
      </c>
      <c r="G1122" s="19">
        <v>45305</v>
      </c>
      <c r="H1122" s="49"/>
      <c r="I1122" s="50"/>
      <c r="J1122" s="49"/>
      <c r="K1122" s="50"/>
      <c r="L1122" s="21">
        <f t="shared" si="366"/>
        <v>0</v>
      </c>
      <c r="M1122" s="22">
        <f t="shared" si="360"/>
        <v>0</v>
      </c>
      <c r="N1122" s="98"/>
      <c r="O1122" s="101" t="str">
        <f t="shared" ca="1" si="361"/>
        <v/>
      </c>
      <c r="P1122" s="41">
        <f t="shared" si="380"/>
        <v>0</v>
      </c>
      <c r="Q1122" s="41" t="str">
        <f>IF(MONTH(G1123)-MONTH(G1122)&lt;&gt;0,SUBTOTAL(109,$P$14:$P$3665)," ")</f>
        <v xml:space="preserve"> </v>
      </c>
      <c r="R1122" s="108">
        <f t="shared" ca="1" si="367"/>
        <v>0</v>
      </c>
      <c r="S1122" s="25">
        <f t="shared" ca="1" si="368"/>
        <v>0</v>
      </c>
      <c r="T1122" s="108">
        <f t="shared" ca="1" si="369"/>
        <v>0</v>
      </c>
      <c r="U1122" s="163">
        <f t="shared" ca="1" si="370"/>
        <v>0</v>
      </c>
      <c r="V1122" s="25">
        <f t="shared" ca="1" si="371"/>
        <v>0</v>
      </c>
      <c r="W1122" s="25">
        <f t="shared" ca="1" si="372"/>
        <v>0</v>
      </c>
      <c r="X1122" s="108">
        <f t="shared" ca="1" si="373"/>
        <v>0</v>
      </c>
      <c r="Y1122" s="108">
        <f t="shared" ca="1" si="374"/>
        <v>0</v>
      </c>
      <c r="Z1122" s="108">
        <f t="shared" ca="1" si="375"/>
        <v>0</v>
      </c>
      <c r="AA1122" s="108">
        <f t="shared" ca="1" si="376"/>
        <v>0</v>
      </c>
      <c r="AB1122" s="108">
        <f t="shared" ca="1" si="377"/>
        <v>0</v>
      </c>
      <c r="AC1122" s="25">
        <f t="shared" ca="1" si="378"/>
        <v>0</v>
      </c>
    </row>
    <row r="1123" spans="1:29" ht="14.1" hidden="1" customHeight="1" thickBot="1" x14ac:dyDescent="0.25">
      <c r="A1123" s="3">
        <f t="shared" si="362"/>
        <v>2024</v>
      </c>
      <c r="B1123" s="3" t="str">
        <f t="shared" si="379"/>
        <v>01 leden</v>
      </c>
      <c r="C1123" s="4" t="str">
        <f t="shared" si="363"/>
        <v>leden</v>
      </c>
      <c r="D1123" s="10">
        <f t="shared" ca="1" si="364"/>
        <v>0</v>
      </c>
      <c r="E1123" s="10" t="str">
        <f t="shared" si="365"/>
        <v>pondělí</v>
      </c>
      <c r="F1123" s="42" t="str">
        <f ca="1">IF(COUNTIF(List1!$U$4:$AF$16,$G1123),"Svátek",TEXT($G1123,"dddd"))</f>
        <v>pondělí</v>
      </c>
      <c r="G1123" s="19">
        <v>45306</v>
      </c>
      <c r="H1123" s="49"/>
      <c r="I1123" s="50"/>
      <c r="J1123" s="49"/>
      <c r="K1123" s="50"/>
      <c r="L1123" s="21">
        <f t="shared" si="366"/>
        <v>0</v>
      </c>
      <c r="M1123" s="22">
        <f t="shared" si="360"/>
        <v>0</v>
      </c>
      <c r="N1123" s="98"/>
      <c r="O1123" s="101" t="str">
        <f t="shared" ca="1" si="361"/>
        <v/>
      </c>
      <c r="P1123" s="41" t="str">
        <f t="shared" si="380"/>
        <v xml:space="preserve"> </v>
      </c>
      <c r="Q1123" s="41" t="str">
        <f>IF(MONTH(G1124)-MONTH(G1123)&lt;&gt;0,SUBTOTAL(109,$P$14:$P$3665)," ")</f>
        <v xml:space="preserve"> </v>
      </c>
      <c r="R1123" s="108">
        <f t="shared" ca="1" si="367"/>
        <v>0</v>
      </c>
      <c r="S1123" s="25">
        <f t="shared" ca="1" si="368"/>
        <v>0</v>
      </c>
      <c r="T1123" s="108">
        <f t="shared" ca="1" si="369"/>
        <v>0</v>
      </c>
      <c r="U1123" s="163">
        <f t="shared" ca="1" si="370"/>
        <v>0</v>
      </c>
      <c r="V1123" s="25">
        <f t="shared" ca="1" si="371"/>
        <v>0</v>
      </c>
      <c r="W1123" s="25">
        <f t="shared" ca="1" si="372"/>
        <v>0</v>
      </c>
      <c r="X1123" s="108">
        <f t="shared" ca="1" si="373"/>
        <v>0</v>
      </c>
      <c r="Y1123" s="108">
        <f t="shared" ca="1" si="374"/>
        <v>0</v>
      </c>
      <c r="Z1123" s="108">
        <f t="shared" ca="1" si="375"/>
        <v>0</v>
      </c>
      <c r="AA1123" s="108">
        <f t="shared" ca="1" si="376"/>
        <v>0</v>
      </c>
      <c r="AB1123" s="108">
        <f t="shared" ca="1" si="377"/>
        <v>0</v>
      </c>
      <c r="AC1123" s="25">
        <f t="shared" ca="1" si="378"/>
        <v>0</v>
      </c>
    </row>
    <row r="1124" spans="1:29" ht="14.1" hidden="1" customHeight="1" thickBot="1" x14ac:dyDescent="0.25">
      <c r="A1124" s="3">
        <f t="shared" si="362"/>
        <v>2024</v>
      </c>
      <c r="B1124" s="3" t="str">
        <f t="shared" si="379"/>
        <v>01 leden</v>
      </c>
      <c r="C1124" s="4" t="str">
        <f t="shared" si="363"/>
        <v>leden</v>
      </c>
      <c r="D1124" s="10">
        <f t="shared" ca="1" si="364"/>
        <v>0</v>
      </c>
      <c r="E1124" s="10" t="str">
        <f t="shared" si="365"/>
        <v>úterý</v>
      </c>
      <c r="F1124" s="42" t="str">
        <f ca="1">IF(COUNTIF(List1!$U$4:$AF$16,$G1124),"Svátek",TEXT($G1124,"dddd"))</f>
        <v>úterý</v>
      </c>
      <c r="G1124" s="19">
        <v>45307</v>
      </c>
      <c r="H1124" s="49"/>
      <c r="I1124" s="50"/>
      <c r="J1124" s="49"/>
      <c r="K1124" s="50"/>
      <c r="L1124" s="21">
        <f t="shared" si="366"/>
        <v>0</v>
      </c>
      <c r="M1124" s="22">
        <f t="shared" si="360"/>
        <v>0</v>
      </c>
      <c r="N1124" s="98"/>
      <c r="O1124" s="101" t="str">
        <f t="shared" ca="1" si="361"/>
        <v/>
      </c>
      <c r="P1124" s="41" t="str">
        <f t="shared" si="380"/>
        <v xml:space="preserve"> </v>
      </c>
      <c r="Q1124" s="41" t="str">
        <f>IF(MONTH(G1125)-MONTH(G1124)&lt;&gt;0,SUBTOTAL(109,$P$14:$P$3665)," ")</f>
        <v xml:space="preserve"> </v>
      </c>
      <c r="R1124" s="108">
        <f t="shared" ca="1" si="367"/>
        <v>0</v>
      </c>
      <c r="S1124" s="25">
        <f t="shared" ca="1" si="368"/>
        <v>0</v>
      </c>
      <c r="T1124" s="108">
        <f t="shared" ca="1" si="369"/>
        <v>0</v>
      </c>
      <c r="U1124" s="163">
        <f t="shared" ca="1" si="370"/>
        <v>0</v>
      </c>
      <c r="V1124" s="25">
        <f t="shared" ca="1" si="371"/>
        <v>0</v>
      </c>
      <c r="W1124" s="25">
        <f t="shared" ca="1" si="372"/>
        <v>0</v>
      </c>
      <c r="X1124" s="108">
        <f t="shared" ca="1" si="373"/>
        <v>0</v>
      </c>
      <c r="Y1124" s="108">
        <f t="shared" ca="1" si="374"/>
        <v>0</v>
      </c>
      <c r="Z1124" s="108">
        <f t="shared" ca="1" si="375"/>
        <v>0</v>
      </c>
      <c r="AA1124" s="108">
        <f t="shared" ca="1" si="376"/>
        <v>0</v>
      </c>
      <c r="AB1124" s="108">
        <f t="shared" ca="1" si="377"/>
        <v>0</v>
      </c>
      <c r="AC1124" s="25">
        <f t="shared" ca="1" si="378"/>
        <v>0</v>
      </c>
    </row>
    <row r="1125" spans="1:29" ht="14.1" hidden="1" customHeight="1" thickBot="1" x14ac:dyDescent="0.25">
      <c r="A1125" s="3">
        <f t="shared" si="362"/>
        <v>2024</v>
      </c>
      <c r="B1125" s="3" t="str">
        <f t="shared" si="379"/>
        <v>01 leden</v>
      </c>
      <c r="C1125" s="4" t="str">
        <f t="shared" si="363"/>
        <v>leden</v>
      </c>
      <c r="D1125" s="10">
        <f t="shared" ca="1" si="364"/>
        <v>0</v>
      </c>
      <c r="E1125" s="10" t="str">
        <f t="shared" si="365"/>
        <v>středa</v>
      </c>
      <c r="F1125" s="42" t="str">
        <f ca="1">IF(COUNTIF(List1!$U$4:$AF$16,$G1125),"Svátek",TEXT($G1125,"dddd"))</f>
        <v>středa</v>
      </c>
      <c r="G1125" s="19">
        <v>45308</v>
      </c>
      <c r="H1125" s="49"/>
      <c r="I1125" s="50"/>
      <c r="J1125" s="49"/>
      <c r="K1125" s="50"/>
      <c r="L1125" s="21">
        <f t="shared" si="366"/>
        <v>0</v>
      </c>
      <c r="M1125" s="22">
        <f t="shared" si="360"/>
        <v>0</v>
      </c>
      <c r="N1125" s="98"/>
      <c r="O1125" s="101" t="str">
        <f t="shared" ca="1" si="361"/>
        <v/>
      </c>
      <c r="P1125" s="41" t="str">
        <f t="shared" si="380"/>
        <v xml:space="preserve"> </v>
      </c>
      <c r="Q1125" s="41" t="str">
        <f>IF(MONTH(G1126)-MONTH(G1125)&lt;&gt;0,SUBTOTAL(109,$P$14:$P$3665)," ")</f>
        <v xml:space="preserve"> </v>
      </c>
      <c r="R1125" s="108">
        <f t="shared" ca="1" si="367"/>
        <v>0</v>
      </c>
      <c r="S1125" s="25">
        <f t="shared" ca="1" si="368"/>
        <v>0</v>
      </c>
      <c r="T1125" s="108">
        <f t="shared" ca="1" si="369"/>
        <v>0</v>
      </c>
      <c r="U1125" s="163">
        <f t="shared" ca="1" si="370"/>
        <v>0</v>
      </c>
      <c r="V1125" s="25">
        <f t="shared" ca="1" si="371"/>
        <v>0</v>
      </c>
      <c r="W1125" s="25">
        <f t="shared" ca="1" si="372"/>
        <v>0</v>
      </c>
      <c r="X1125" s="108">
        <f t="shared" ca="1" si="373"/>
        <v>0</v>
      </c>
      <c r="Y1125" s="108">
        <f t="shared" ca="1" si="374"/>
        <v>0</v>
      </c>
      <c r="Z1125" s="108">
        <f t="shared" ca="1" si="375"/>
        <v>0</v>
      </c>
      <c r="AA1125" s="108">
        <f t="shared" ca="1" si="376"/>
        <v>0</v>
      </c>
      <c r="AB1125" s="108">
        <f t="shared" ca="1" si="377"/>
        <v>0</v>
      </c>
      <c r="AC1125" s="25">
        <f t="shared" ca="1" si="378"/>
        <v>0</v>
      </c>
    </row>
    <row r="1126" spans="1:29" ht="14.1" hidden="1" customHeight="1" thickBot="1" x14ac:dyDescent="0.25">
      <c r="A1126" s="3">
        <f t="shared" si="362"/>
        <v>2024</v>
      </c>
      <c r="B1126" s="3" t="str">
        <f t="shared" si="379"/>
        <v>01 leden</v>
      </c>
      <c r="C1126" s="4" t="str">
        <f t="shared" si="363"/>
        <v>leden</v>
      </c>
      <c r="D1126" s="10">
        <f t="shared" ca="1" si="364"/>
        <v>0</v>
      </c>
      <c r="E1126" s="10" t="str">
        <f t="shared" si="365"/>
        <v>čtvrtek</v>
      </c>
      <c r="F1126" s="42" t="str">
        <f ca="1">IF(COUNTIF(List1!$U$4:$AF$16,$G1126),"Svátek",TEXT($G1126,"dddd"))</f>
        <v>čtvrtek</v>
      </c>
      <c r="G1126" s="19">
        <v>45309</v>
      </c>
      <c r="H1126" s="49"/>
      <c r="I1126" s="50"/>
      <c r="J1126" s="49"/>
      <c r="K1126" s="50"/>
      <c r="L1126" s="21">
        <f t="shared" si="366"/>
        <v>0</v>
      </c>
      <c r="M1126" s="22">
        <f t="shared" ref="M1126:M1189" si="381">(I1126-H1126)-(K1126-J1126)</f>
        <v>0</v>
      </c>
      <c r="N1126" s="98"/>
      <c r="O1126" s="101" t="str">
        <f t="shared" ref="O1126:O1189" ca="1" si="382">IF(F1126="Svátek","Svátek","")</f>
        <v/>
      </c>
      <c r="P1126" s="41" t="str">
        <f t="shared" si="380"/>
        <v xml:space="preserve"> </v>
      </c>
      <c r="Q1126" s="41" t="str">
        <f>IF(MONTH(G1127)-MONTH(G1126)&lt;&gt;0,SUBTOTAL(109,$P$14:$P$3665)," ")</f>
        <v xml:space="preserve"> </v>
      </c>
      <c r="R1126" s="108">
        <f t="shared" ca="1" si="367"/>
        <v>0</v>
      </c>
      <c r="S1126" s="25">
        <f t="shared" ca="1" si="368"/>
        <v>0</v>
      </c>
      <c r="T1126" s="108">
        <f t="shared" ca="1" si="369"/>
        <v>0</v>
      </c>
      <c r="U1126" s="163">
        <f t="shared" ca="1" si="370"/>
        <v>0</v>
      </c>
      <c r="V1126" s="25">
        <f t="shared" ca="1" si="371"/>
        <v>0</v>
      </c>
      <c r="W1126" s="25">
        <f t="shared" ca="1" si="372"/>
        <v>0</v>
      </c>
      <c r="X1126" s="108">
        <f t="shared" ca="1" si="373"/>
        <v>0</v>
      </c>
      <c r="Y1126" s="108">
        <f t="shared" ca="1" si="374"/>
        <v>0</v>
      </c>
      <c r="Z1126" s="108">
        <f t="shared" ca="1" si="375"/>
        <v>0</v>
      </c>
      <c r="AA1126" s="108">
        <f t="shared" ca="1" si="376"/>
        <v>0</v>
      </c>
      <c r="AB1126" s="108">
        <f t="shared" ca="1" si="377"/>
        <v>0</v>
      </c>
      <c r="AC1126" s="25">
        <f t="shared" ca="1" si="378"/>
        <v>0</v>
      </c>
    </row>
    <row r="1127" spans="1:29" ht="14.1" hidden="1" customHeight="1" thickBot="1" x14ac:dyDescent="0.25">
      <c r="A1127" s="3">
        <f t="shared" ref="A1127:A1190" si="383">YEAR(G1127)</f>
        <v>2024</v>
      </c>
      <c r="B1127" s="3" t="str">
        <f t="shared" si="379"/>
        <v>01 leden</v>
      </c>
      <c r="C1127" s="4" t="str">
        <f t="shared" ref="C1127:C1190" si="384">TEXT(G1127,"mmmm")</f>
        <v>leden</v>
      </c>
      <c r="D1127" s="10">
        <f t="shared" ref="D1127:D1190" ca="1" si="385">IF(F1127="Svátek",1,0)</f>
        <v>0</v>
      </c>
      <c r="E1127" s="10" t="str">
        <f t="shared" ref="E1127:E1190" si="386">TEXT($G1127,"dddd")</f>
        <v>pátek</v>
      </c>
      <c r="F1127" s="42" t="str">
        <f ca="1">IF(COUNTIF(List1!$U$4:$AF$16,$G1127),"Svátek",TEXT($G1127,"dddd"))</f>
        <v>pátek</v>
      </c>
      <c r="G1127" s="19">
        <v>45310</v>
      </c>
      <c r="H1127" s="49"/>
      <c r="I1127" s="50"/>
      <c r="J1127" s="49"/>
      <c r="K1127" s="50"/>
      <c r="L1127" s="21">
        <f t="shared" ref="L1127:L1190" si="387">(I1127-H1127)-(K1127-J1127)</f>
        <v>0</v>
      </c>
      <c r="M1127" s="22">
        <f t="shared" si="381"/>
        <v>0</v>
      </c>
      <c r="N1127" s="98"/>
      <c r="O1127" s="101" t="str">
        <f t="shared" ca="1" si="382"/>
        <v/>
      </c>
      <c r="P1127" s="41" t="str">
        <f t="shared" si="380"/>
        <v xml:space="preserve"> </v>
      </c>
      <c r="Q1127" s="41" t="str">
        <f>IF(MONTH(G1128)-MONTH(G1127)&lt;&gt;0,SUBTOTAL(109,$P$14:$P$3665)," ")</f>
        <v xml:space="preserve"> </v>
      </c>
      <c r="R1127" s="108">
        <f t="shared" ref="R1127:R1190" ca="1" si="388">IF(AND(IF(O1127="PC",1,0),OR((E1127="pondělí"),E1127="úterý",E1127="středa",E1127="čtvrtek",E1127="pátek")),IF($R$3-L1127&gt;0,$R$3-L1127,0),0)</f>
        <v>0</v>
      </c>
      <c r="S1127" s="25">
        <f t="shared" ref="S1127:S1190" ca="1" si="389">IF(AND(IF(F1127="Svátek",1,0),OR(E1127="pondělí",E1127="úterý",E1127="středa",E1127="čtvrtek",E1127="pátek"),IF(OR(O1127="SC",O1127="ŘD",O1127="NV",O1127="N",O1127="OČR",O1127="P",O1127="O"),FALSE,TRUE)),1,0)</f>
        <v>0</v>
      </c>
      <c r="T1127" s="108">
        <f t="shared" ref="T1127:T1190" ca="1" si="390">IF(AND(IF(O1127="PMP",1,0),OR((E1127="pondělí"),E1127="úterý",E1127="středa",E1127="čtvrtek",E1127="pátek")),IF($R$3-L1127&gt;0,$R$3-L1127,0),0)</f>
        <v>0</v>
      </c>
      <c r="U1127" s="163">
        <f t="shared" ref="U1127:U1190" ca="1" si="391">IF(AND(IF(O1127="1/2D",1,0),OR((E1127="pondělí"),E1127="úterý",E1127="středa",E1127="čtvrtek",E1127="pátek")),1,0)</f>
        <v>0</v>
      </c>
      <c r="V1127" s="25">
        <f t="shared" ref="V1127:V1190" ca="1" si="392">IF(AND(IF(O1127="D",1,0),OR((E1127="pondělí"),E1127="úterý",E1127="středa",E1127="čtvrtek",E1127="pátek")),1,0)</f>
        <v>0</v>
      </c>
      <c r="W1127" s="25">
        <f t="shared" ref="W1127:W1190" ca="1" si="393">IF(AND(IF(O1127="PN",1,0),OR((E1127="pondělí"),E1127="úterý",E1127="středa",E1127="čtvrtek",E1127="pátek")),1,0)</f>
        <v>0</v>
      </c>
      <c r="X1127" s="108">
        <f t="shared" ref="X1127:X1190" ca="1" si="394">IF(AND(IF(O1127="NV",1,0),OR((E1127="pondělí"),E1127="úterý",E1127="středa",E1127="čtvrtek",E1127="pátek")),IF($R$3-L1127&gt;0,$R$3-L1127,0),0)</f>
        <v>0</v>
      </c>
      <c r="Y1127" s="108">
        <f t="shared" ref="Y1127:Y1190" ca="1" si="395">IF(AND(IF(O1127="OČR",1,0),OR((E1127="pondělí"),E1127="úterý",E1127="středa",E1127="čtvrtek",E1127="pátek")),IF($R$3-L1127&gt;0,$R$3-L1127,0),0)</f>
        <v>0</v>
      </c>
      <c r="Z1127" s="108">
        <f t="shared" ref="Z1127:Z1190" ca="1" si="396">IF(AND(IF(O1127="P",1,0),OR((E1127="pondělí"),E1127="úterý",E1127="středa",E1127="čtvrtek",E1127="pátek")),IF($R$3-L1127&gt;0,$R$3-L1127,0),0)</f>
        <v>0</v>
      </c>
      <c r="AA1127" s="108">
        <f t="shared" ref="AA1127:AA1190" ca="1" si="397">IF(AND(IF(O1127="O",1,0),OR((E1127="pondělí"),E1127="úterý",E1127="středa",E1127="čtvrtek",E1127="pátek")),IF($R$3-L1127&gt;0,$R$3-L1127,0),0)</f>
        <v>0</v>
      </c>
      <c r="AB1127" s="108">
        <f t="shared" ref="AB1127:AB1190" ca="1" si="398">IF(AND(IF(O1127="PZ",1,0),OR((E1127="pondělí"),E1127="úterý",E1127="středa",E1127="čtvrtek",E1127="pátek")),IF($R$3-L1127&gt;0,$R$3-L1127,0),0)</f>
        <v>0</v>
      </c>
      <c r="AC1127" s="25">
        <f t="shared" ref="AC1127:AC1190" ca="1" si="399">IF(AND(IF(F1127="Svátek",1,0),OR(E1127="pondělí",E1127="úterý",E1127="středa",E1127="čtvrtek",E1127="pátek")),1,0)</f>
        <v>0</v>
      </c>
    </row>
    <row r="1128" spans="1:29" ht="14.1" hidden="1" customHeight="1" thickBot="1" x14ac:dyDescent="0.25">
      <c r="A1128" s="3">
        <f t="shared" si="383"/>
        <v>2024</v>
      </c>
      <c r="B1128" s="3" t="str">
        <f t="shared" ref="B1128:B1191" si="400">IF(C1128="leden","01 leden",IF(C1128="únor","02 únor",IF(C1128="březen","03 březen",IF(C1128="duben","04 duben",IF(C1128="květen","05 květen",IF(C1128="červen","06 červen",IF(C1128="červenec","07 červenec",IF(C1128="srpen","08 srpen",IF(C1128="září","09 září",IF(C1128="říjen","10 říjen",IF(C1128="listopad","11 listopad",IF(C1128="prosinec","12 prosinec",0))))))))))))</f>
        <v>01 leden</v>
      </c>
      <c r="C1128" s="4" t="str">
        <f t="shared" si="384"/>
        <v>leden</v>
      </c>
      <c r="D1128" s="10">
        <f t="shared" ca="1" si="385"/>
        <v>0</v>
      </c>
      <c r="E1128" s="10" t="str">
        <f t="shared" si="386"/>
        <v>sobota</v>
      </c>
      <c r="F1128" s="42" t="str">
        <f ca="1">IF(COUNTIF(List1!$U$4:$AF$16,$G1128),"Svátek",TEXT($G1128,"dddd"))</f>
        <v>sobota</v>
      </c>
      <c r="G1128" s="19">
        <v>45311</v>
      </c>
      <c r="H1128" s="49"/>
      <c r="I1128" s="50"/>
      <c r="J1128" s="49"/>
      <c r="K1128" s="50"/>
      <c r="L1128" s="21">
        <f t="shared" si="387"/>
        <v>0</v>
      </c>
      <c r="M1128" s="22">
        <f t="shared" si="381"/>
        <v>0</v>
      </c>
      <c r="N1128" s="98"/>
      <c r="O1128" s="101" t="str">
        <f t="shared" ca="1" si="382"/>
        <v/>
      </c>
      <c r="P1128" s="41" t="str">
        <f t="shared" si="380"/>
        <v xml:space="preserve"> </v>
      </c>
      <c r="Q1128" s="41" t="str">
        <f>IF(MONTH(G1129)-MONTH(G1128)&lt;&gt;0,SUBTOTAL(109,$P$14:$P$3665)," ")</f>
        <v xml:space="preserve"> </v>
      </c>
      <c r="R1128" s="108">
        <f t="shared" ca="1" si="388"/>
        <v>0</v>
      </c>
      <c r="S1128" s="25">
        <f t="shared" ca="1" si="389"/>
        <v>0</v>
      </c>
      <c r="T1128" s="108">
        <f t="shared" ca="1" si="390"/>
        <v>0</v>
      </c>
      <c r="U1128" s="163">
        <f t="shared" ca="1" si="391"/>
        <v>0</v>
      </c>
      <c r="V1128" s="25">
        <f t="shared" ca="1" si="392"/>
        <v>0</v>
      </c>
      <c r="W1128" s="25">
        <f t="shared" ca="1" si="393"/>
        <v>0</v>
      </c>
      <c r="X1128" s="108">
        <f t="shared" ca="1" si="394"/>
        <v>0</v>
      </c>
      <c r="Y1128" s="108">
        <f t="shared" ca="1" si="395"/>
        <v>0</v>
      </c>
      <c r="Z1128" s="108">
        <f t="shared" ca="1" si="396"/>
        <v>0</v>
      </c>
      <c r="AA1128" s="108">
        <f t="shared" ca="1" si="397"/>
        <v>0</v>
      </c>
      <c r="AB1128" s="108">
        <f t="shared" ca="1" si="398"/>
        <v>0</v>
      </c>
      <c r="AC1128" s="25">
        <f t="shared" ca="1" si="399"/>
        <v>0</v>
      </c>
    </row>
    <row r="1129" spans="1:29" ht="14.1" hidden="1" customHeight="1" thickBot="1" x14ac:dyDescent="0.25">
      <c r="A1129" s="3">
        <f t="shared" si="383"/>
        <v>2024</v>
      </c>
      <c r="B1129" s="3" t="str">
        <f t="shared" si="400"/>
        <v>01 leden</v>
      </c>
      <c r="C1129" s="4" t="str">
        <f t="shared" si="384"/>
        <v>leden</v>
      </c>
      <c r="D1129" s="10">
        <f t="shared" ca="1" si="385"/>
        <v>0</v>
      </c>
      <c r="E1129" s="10" t="str">
        <f t="shared" si="386"/>
        <v>neděle</v>
      </c>
      <c r="F1129" s="42" t="str">
        <f ca="1">IF(COUNTIF(List1!$U$4:$AF$16,$G1129),"Svátek",TEXT($G1129,"dddd"))</f>
        <v>neděle</v>
      </c>
      <c r="G1129" s="19">
        <v>45312</v>
      </c>
      <c r="H1129" s="49"/>
      <c r="I1129" s="50"/>
      <c r="J1129" s="49"/>
      <c r="K1129" s="50"/>
      <c r="L1129" s="21">
        <f t="shared" si="387"/>
        <v>0</v>
      </c>
      <c r="M1129" s="22">
        <f t="shared" si="381"/>
        <v>0</v>
      </c>
      <c r="N1129" s="98"/>
      <c r="O1129" s="101" t="str">
        <f t="shared" ca="1" si="382"/>
        <v/>
      </c>
      <c r="P1129" s="41">
        <f t="shared" si="380"/>
        <v>0</v>
      </c>
      <c r="Q1129" s="41" t="str">
        <f>IF(MONTH(G1130)-MONTH(G1129)&lt;&gt;0,SUBTOTAL(109,$P$14:$P$3665)," ")</f>
        <v xml:space="preserve"> </v>
      </c>
      <c r="R1129" s="108">
        <f t="shared" ca="1" si="388"/>
        <v>0</v>
      </c>
      <c r="S1129" s="25">
        <f t="shared" ca="1" si="389"/>
        <v>0</v>
      </c>
      <c r="T1129" s="108">
        <f t="shared" ca="1" si="390"/>
        <v>0</v>
      </c>
      <c r="U1129" s="163">
        <f t="shared" ca="1" si="391"/>
        <v>0</v>
      </c>
      <c r="V1129" s="25">
        <f t="shared" ca="1" si="392"/>
        <v>0</v>
      </c>
      <c r="W1129" s="25">
        <f t="shared" ca="1" si="393"/>
        <v>0</v>
      </c>
      <c r="X1129" s="108">
        <f t="shared" ca="1" si="394"/>
        <v>0</v>
      </c>
      <c r="Y1129" s="108">
        <f t="shared" ca="1" si="395"/>
        <v>0</v>
      </c>
      <c r="Z1129" s="108">
        <f t="shared" ca="1" si="396"/>
        <v>0</v>
      </c>
      <c r="AA1129" s="108">
        <f t="shared" ca="1" si="397"/>
        <v>0</v>
      </c>
      <c r="AB1129" s="108">
        <f t="shared" ca="1" si="398"/>
        <v>0</v>
      </c>
      <c r="AC1129" s="25">
        <f t="shared" ca="1" si="399"/>
        <v>0</v>
      </c>
    </row>
    <row r="1130" spans="1:29" ht="14.1" hidden="1" customHeight="1" thickBot="1" x14ac:dyDescent="0.25">
      <c r="A1130" s="3">
        <f t="shared" si="383"/>
        <v>2024</v>
      </c>
      <c r="B1130" s="3" t="str">
        <f t="shared" si="400"/>
        <v>01 leden</v>
      </c>
      <c r="C1130" s="4" t="str">
        <f t="shared" si="384"/>
        <v>leden</v>
      </c>
      <c r="D1130" s="10">
        <f t="shared" ca="1" si="385"/>
        <v>0</v>
      </c>
      <c r="E1130" s="10" t="str">
        <f t="shared" si="386"/>
        <v>pondělí</v>
      </c>
      <c r="F1130" s="42" t="str">
        <f ca="1">IF(COUNTIF(List1!$U$4:$AF$16,$G1130),"Svátek",TEXT($G1130,"dddd"))</f>
        <v>pondělí</v>
      </c>
      <c r="G1130" s="19">
        <v>45313</v>
      </c>
      <c r="H1130" s="49"/>
      <c r="I1130" s="50"/>
      <c r="J1130" s="49"/>
      <c r="K1130" s="50"/>
      <c r="L1130" s="21">
        <f t="shared" si="387"/>
        <v>0</v>
      </c>
      <c r="M1130" s="22">
        <f t="shared" si="381"/>
        <v>0</v>
      </c>
      <c r="N1130" s="98"/>
      <c r="O1130" s="101" t="str">
        <f t="shared" ca="1" si="382"/>
        <v/>
      </c>
      <c r="P1130" s="41" t="str">
        <f t="shared" si="380"/>
        <v xml:space="preserve"> </v>
      </c>
      <c r="Q1130" s="41" t="str">
        <f>IF(MONTH(G1131)-MONTH(G1130)&lt;&gt;0,SUBTOTAL(109,$P$14:$P$3665)," ")</f>
        <v xml:space="preserve"> </v>
      </c>
      <c r="R1130" s="108">
        <f t="shared" ca="1" si="388"/>
        <v>0</v>
      </c>
      <c r="S1130" s="25">
        <f t="shared" ca="1" si="389"/>
        <v>0</v>
      </c>
      <c r="T1130" s="108">
        <f t="shared" ca="1" si="390"/>
        <v>0</v>
      </c>
      <c r="U1130" s="163">
        <f t="shared" ca="1" si="391"/>
        <v>0</v>
      </c>
      <c r="V1130" s="25">
        <f t="shared" ca="1" si="392"/>
        <v>0</v>
      </c>
      <c r="W1130" s="25">
        <f t="shared" ca="1" si="393"/>
        <v>0</v>
      </c>
      <c r="X1130" s="108">
        <f t="shared" ca="1" si="394"/>
        <v>0</v>
      </c>
      <c r="Y1130" s="108">
        <f t="shared" ca="1" si="395"/>
        <v>0</v>
      </c>
      <c r="Z1130" s="108">
        <f t="shared" ca="1" si="396"/>
        <v>0</v>
      </c>
      <c r="AA1130" s="108">
        <f t="shared" ca="1" si="397"/>
        <v>0</v>
      </c>
      <c r="AB1130" s="108">
        <f t="shared" ca="1" si="398"/>
        <v>0</v>
      </c>
      <c r="AC1130" s="25">
        <f t="shared" ca="1" si="399"/>
        <v>0</v>
      </c>
    </row>
    <row r="1131" spans="1:29" ht="14.1" hidden="1" customHeight="1" thickBot="1" x14ac:dyDescent="0.25">
      <c r="A1131" s="3">
        <f t="shared" si="383"/>
        <v>2024</v>
      </c>
      <c r="B1131" s="3" t="str">
        <f t="shared" si="400"/>
        <v>01 leden</v>
      </c>
      <c r="C1131" s="4" t="str">
        <f t="shared" si="384"/>
        <v>leden</v>
      </c>
      <c r="D1131" s="10">
        <f t="shared" ca="1" si="385"/>
        <v>0</v>
      </c>
      <c r="E1131" s="10" t="str">
        <f t="shared" si="386"/>
        <v>úterý</v>
      </c>
      <c r="F1131" s="42" t="str">
        <f ca="1">IF(COUNTIF(List1!$U$4:$AF$16,$G1131),"Svátek",TEXT($G1131,"dddd"))</f>
        <v>úterý</v>
      </c>
      <c r="G1131" s="19">
        <v>45314</v>
      </c>
      <c r="H1131" s="49"/>
      <c r="I1131" s="50"/>
      <c r="J1131" s="49"/>
      <c r="K1131" s="50"/>
      <c r="L1131" s="21">
        <f t="shared" si="387"/>
        <v>0</v>
      </c>
      <c r="M1131" s="22">
        <f t="shared" si="381"/>
        <v>0</v>
      </c>
      <c r="N1131" s="98"/>
      <c r="O1131" s="101" t="str">
        <f t="shared" ca="1" si="382"/>
        <v/>
      </c>
      <c r="P1131" s="41" t="str">
        <f t="shared" si="380"/>
        <v xml:space="preserve"> </v>
      </c>
      <c r="Q1131" s="41" t="str">
        <f>IF(MONTH(G1132)-MONTH(G1131)&lt;&gt;0,SUBTOTAL(109,$P$14:$P$3665)," ")</f>
        <v xml:space="preserve"> </v>
      </c>
      <c r="R1131" s="108">
        <f t="shared" ca="1" si="388"/>
        <v>0</v>
      </c>
      <c r="S1131" s="25">
        <f t="shared" ca="1" si="389"/>
        <v>0</v>
      </c>
      <c r="T1131" s="108">
        <f t="shared" ca="1" si="390"/>
        <v>0</v>
      </c>
      <c r="U1131" s="163">
        <f t="shared" ca="1" si="391"/>
        <v>0</v>
      </c>
      <c r="V1131" s="25">
        <f t="shared" ca="1" si="392"/>
        <v>0</v>
      </c>
      <c r="W1131" s="25">
        <f t="shared" ca="1" si="393"/>
        <v>0</v>
      </c>
      <c r="X1131" s="108">
        <f t="shared" ca="1" si="394"/>
        <v>0</v>
      </c>
      <c r="Y1131" s="108">
        <f t="shared" ca="1" si="395"/>
        <v>0</v>
      </c>
      <c r="Z1131" s="108">
        <f t="shared" ca="1" si="396"/>
        <v>0</v>
      </c>
      <c r="AA1131" s="108">
        <f t="shared" ca="1" si="397"/>
        <v>0</v>
      </c>
      <c r="AB1131" s="108">
        <f t="shared" ca="1" si="398"/>
        <v>0</v>
      </c>
      <c r="AC1131" s="25">
        <f t="shared" ca="1" si="399"/>
        <v>0</v>
      </c>
    </row>
    <row r="1132" spans="1:29" ht="14.1" hidden="1" customHeight="1" thickBot="1" x14ac:dyDescent="0.25">
      <c r="A1132" s="3">
        <f t="shared" si="383"/>
        <v>2024</v>
      </c>
      <c r="B1132" s="3" t="str">
        <f t="shared" si="400"/>
        <v>01 leden</v>
      </c>
      <c r="C1132" s="4" t="str">
        <f t="shared" si="384"/>
        <v>leden</v>
      </c>
      <c r="D1132" s="10">
        <f t="shared" ca="1" si="385"/>
        <v>0</v>
      </c>
      <c r="E1132" s="10" t="str">
        <f t="shared" si="386"/>
        <v>středa</v>
      </c>
      <c r="F1132" s="42" t="str">
        <f ca="1">IF(COUNTIF(List1!$U$4:$AF$16,$G1132),"Svátek",TEXT($G1132,"dddd"))</f>
        <v>středa</v>
      </c>
      <c r="G1132" s="19">
        <v>45315</v>
      </c>
      <c r="H1132" s="49"/>
      <c r="I1132" s="50"/>
      <c r="J1132" s="49"/>
      <c r="K1132" s="50"/>
      <c r="L1132" s="21">
        <f t="shared" si="387"/>
        <v>0</v>
      </c>
      <c r="M1132" s="22">
        <f t="shared" si="381"/>
        <v>0</v>
      </c>
      <c r="N1132" s="98"/>
      <c r="O1132" s="101" t="str">
        <f t="shared" ca="1" si="382"/>
        <v/>
      </c>
      <c r="P1132" s="41" t="str">
        <f t="shared" si="380"/>
        <v xml:space="preserve"> </v>
      </c>
      <c r="Q1132" s="41" t="str">
        <f>IF(MONTH(G1133)-MONTH(G1132)&lt;&gt;0,SUBTOTAL(109,$P$14:$P$3665)," ")</f>
        <v xml:space="preserve"> </v>
      </c>
      <c r="R1132" s="108">
        <f t="shared" ca="1" si="388"/>
        <v>0</v>
      </c>
      <c r="S1132" s="25">
        <f t="shared" ca="1" si="389"/>
        <v>0</v>
      </c>
      <c r="T1132" s="108">
        <f t="shared" ca="1" si="390"/>
        <v>0</v>
      </c>
      <c r="U1132" s="163">
        <f t="shared" ca="1" si="391"/>
        <v>0</v>
      </c>
      <c r="V1132" s="25">
        <f t="shared" ca="1" si="392"/>
        <v>0</v>
      </c>
      <c r="W1132" s="25">
        <f t="shared" ca="1" si="393"/>
        <v>0</v>
      </c>
      <c r="X1132" s="108">
        <f t="shared" ca="1" si="394"/>
        <v>0</v>
      </c>
      <c r="Y1132" s="108">
        <f t="shared" ca="1" si="395"/>
        <v>0</v>
      </c>
      <c r="Z1132" s="108">
        <f t="shared" ca="1" si="396"/>
        <v>0</v>
      </c>
      <c r="AA1132" s="108">
        <f t="shared" ca="1" si="397"/>
        <v>0</v>
      </c>
      <c r="AB1132" s="108">
        <f t="shared" ca="1" si="398"/>
        <v>0</v>
      </c>
      <c r="AC1132" s="25">
        <f t="shared" ca="1" si="399"/>
        <v>0</v>
      </c>
    </row>
    <row r="1133" spans="1:29" ht="14.1" hidden="1" customHeight="1" thickBot="1" x14ac:dyDescent="0.25">
      <c r="A1133" s="3">
        <f t="shared" si="383"/>
        <v>2024</v>
      </c>
      <c r="B1133" s="3" t="str">
        <f t="shared" si="400"/>
        <v>01 leden</v>
      </c>
      <c r="C1133" s="4" t="str">
        <f t="shared" si="384"/>
        <v>leden</v>
      </c>
      <c r="D1133" s="10">
        <f t="shared" ca="1" si="385"/>
        <v>0</v>
      </c>
      <c r="E1133" s="10" t="str">
        <f t="shared" si="386"/>
        <v>čtvrtek</v>
      </c>
      <c r="F1133" s="42" t="str">
        <f ca="1">IF(COUNTIF(List1!$U$4:$AF$16,$G1133),"Svátek",TEXT($G1133,"dddd"))</f>
        <v>čtvrtek</v>
      </c>
      <c r="G1133" s="19">
        <v>45316</v>
      </c>
      <c r="H1133" s="49"/>
      <c r="I1133" s="50"/>
      <c r="J1133" s="49"/>
      <c r="K1133" s="50"/>
      <c r="L1133" s="21">
        <f t="shared" si="387"/>
        <v>0</v>
      </c>
      <c r="M1133" s="22">
        <f t="shared" si="381"/>
        <v>0</v>
      </c>
      <c r="N1133" s="98"/>
      <c r="O1133" s="101" t="str">
        <f t="shared" ca="1" si="382"/>
        <v/>
      </c>
      <c r="P1133" s="41" t="str">
        <f t="shared" si="380"/>
        <v xml:space="preserve"> </v>
      </c>
      <c r="Q1133" s="41" t="str">
        <f>IF(MONTH(G1134)-MONTH(G1133)&lt;&gt;0,SUBTOTAL(109,$P$14:$P$3665)," ")</f>
        <v xml:space="preserve"> </v>
      </c>
      <c r="R1133" s="108">
        <f t="shared" ca="1" si="388"/>
        <v>0</v>
      </c>
      <c r="S1133" s="25">
        <f t="shared" ca="1" si="389"/>
        <v>0</v>
      </c>
      <c r="T1133" s="108">
        <f t="shared" ca="1" si="390"/>
        <v>0</v>
      </c>
      <c r="U1133" s="163">
        <f t="shared" ca="1" si="391"/>
        <v>0</v>
      </c>
      <c r="V1133" s="25">
        <f t="shared" ca="1" si="392"/>
        <v>0</v>
      </c>
      <c r="W1133" s="25">
        <f t="shared" ca="1" si="393"/>
        <v>0</v>
      </c>
      <c r="X1133" s="108">
        <f t="shared" ca="1" si="394"/>
        <v>0</v>
      </c>
      <c r="Y1133" s="108">
        <f t="shared" ca="1" si="395"/>
        <v>0</v>
      </c>
      <c r="Z1133" s="108">
        <f t="shared" ca="1" si="396"/>
        <v>0</v>
      </c>
      <c r="AA1133" s="108">
        <f t="shared" ca="1" si="397"/>
        <v>0</v>
      </c>
      <c r="AB1133" s="108">
        <f t="shared" ca="1" si="398"/>
        <v>0</v>
      </c>
      <c r="AC1133" s="25">
        <f t="shared" ca="1" si="399"/>
        <v>0</v>
      </c>
    </row>
    <row r="1134" spans="1:29" ht="14.1" hidden="1" customHeight="1" thickBot="1" x14ac:dyDescent="0.25">
      <c r="A1134" s="3">
        <f t="shared" si="383"/>
        <v>2024</v>
      </c>
      <c r="B1134" s="3" t="str">
        <f t="shared" si="400"/>
        <v>01 leden</v>
      </c>
      <c r="C1134" s="4" t="str">
        <f t="shared" si="384"/>
        <v>leden</v>
      </c>
      <c r="D1134" s="10">
        <f t="shared" ca="1" si="385"/>
        <v>0</v>
      </c>
      <c r="E1134" s="10" t="str">
        <f t="shared" si="386"/>
        <v>pátek</v>
      </c>
      <c r="F1134" s="42" t="str">
        <f ca="1">IF(COUNTIF(List1!$U$4:$AF$16,$G1134),"Svátek",TEXT($G1134,"dddd"))</f>
        <v>pátek</v>
      </c>
      <c r="G1134" s="19">
        <v>45317</v>
      </c>
      <c r="H1134" s="49"/>
      <c r="I1134" s="50"/>
      <c r="J1134" s="49"/>
      <c r="K1134" s="50"/>
      <c r="L1134" s="21">
        <f t="shared" si="387"/>
        <v>0</v>
      </c>
      <c r="M1134" s="22">
        <f t="shared" si="381"/>
        <v>0</v>
      </c>
      <c r="N1134" s="98"/>
      <c r="O1134" s="101" t="str">
        <f t="shared" ca="1" si="382"/>
        <v/>
      </c>
      <c r="P1134" s="41" t="str">
        <f t="shared" si="380"/>
        <v xml:space="preserve"> </v>
      </c>
      <c r="Q1134" s="41" t="str">
        <f>IF(MONTH(G1135)-MONTH(G1134)&lt;&gt;0,SUBTOTAL(109,$P$14:$P$3665)," ")</f>
        <v xml:space="preserve"> </v>
      </c>
      <c r="R1134" s="108">
        <f t="shared" ca="1" si="388"/>
        <v>0</v>
      </c>
      <c r="S1134" s="25">
        <f t="shared" ca="1" si="389"/>
        <v>0</v>
      </c>
      <c r="T1134" s="108">
        <f t="shared" ca="1" si="390"/>
        <v>0</v>
      </c>
      <c r="U1134" s="163">
        <f t="shared" ca="1" si="391"/>
        <v>0</v>
      </c>
      <c r="V1134" s="25">
        <f t="shared" ca="1" si="392"/>
        <v>0</v>
      </c>
      <c r="W1134" s="25">
        <f t="shared" ca="1" si="393"/>
        <v>0</v>
      </c>
      <c r="X1134" s="108">
        <f t="shared" ca="1" si="394"/>
        <v>0</v>
      </c>
      <c r="Y1134" s="108">
        <f t="shared" ca="1" si="395"/>
        <v>0</v>
      </c>
      <c r="Z1134" s="108">
        <f t="shared" ca="1" si="396"/>
        <v>0</v>
      </c>
      <c r="AA1134" s="108">
        <f t="shared" ca="1" si="397"/>
        <v>0</v>
      </c>
      <c r="AB1134" s="108">
        <f t="shared" ca="1" si="398"/>
        <v>0</v>
      </c>
      <c r="AC1134" s="25">
        <f t="shared" ca="1" si="399"/>
        <v>0</v>
      </c>
    </row>
    <row r="1135" spans="1:29" ht="14.1" hidden="1" customHeight="1" thickBot="1" x14ac:dyDescent="0.25">
      <c r="A1135" s="3">
        <f t="shared" si="383"/>
        <v>2024</v>
      </c>
      <c r="B1135" s="3" t="str">
        <f t="shared" si="400"/>
        <v>01 leden</v>
      </c>
      <c r="C1135" s="4" t="str">
        <f t="shared" si="384"/>
        <v>leden</v>
      </c>
      <c r="D1135" s="10">
        <f t="shared" ca="1" si="385"/>
        <v>0</v>
      </c>
      <c r="E1135" s="10" t="str">
        <f t="shared" si="386"/>
        <v>sobota</v>
      </c>
      <c r="F1135" s="42" t="str">
        <f ca="1">IF(COUNTIF(List1!$U$4:$AF$16,$G1135),"Svátek",TEXT($G1135,"dddd"))</f>
        <v>sobota</v>
      </c>
      <c r="G1135" s="19">
        <v>45318</v>
      </c>
      <c r="H1135" s="49"/>
      <c r="I1135" s="50"/>
      <c r="J1135" s="49"/>
      <c r="K1135" s="50"/>
      <c r="L1135" s="21">
        <f t="shared" si="387"/>
        <v>0</v>
      </c>
      <c r="M1135" s="22">
        <f t="shared" si="381"/>
        <v>0</v>
      </c>
      <c r="N1135" s="98"/>
      <c r="O1135" s="101" t="str">
        <f t="shared" ca="1" si="382"/>
        <v/>
      </c>
      <c r="P1135" s="41" t="str">
        <f t="shared" si="380"/>
        <v xml:space="preserve"> </v>
      </c>
      <c r="Q1135" s="41" t="str">
        <f>IF(MONTH(G1136)-MONTH(G1135)&lt;&gt;0,SUBTOTAL(109,$P$14:$P$3665)," ")</f>
        <v xml:space="preserve"> </v>
      </c>
      <c r="R1135" s="108">
        <f t="shared" ca="1" si="388"/>
        <v>0</v>
      </c>
      <c r="S1135" s="25">
        <f t="shared" ca="1" si="389"/>
        <v>0</v>
      </c>
      <c r="T1135" s="108">
        <f t="shared" ca="1" si="390"/>
        <v>0</v>
      </c>
      <c r="U1135" s="163">
        <f t="shared" ca="1" si="391"/>
        <v>0</v>
      </c>
      <c r="V1135" s="25">
        <f t="shared" ca="1" si="392"/>
        <v>0</v>
      </c>
      <c r="W1135" s="25">
        <f t="shared" ca="1" si="393"/>
        <v>0</v>
      </c>
      <c r="X1135" s="108">
        <f t="shared" ca="1" si="394"/>
        <v>0</v>
      </c>
      <c r="Y1135" s="108">
        <f t="shared" ca="1" si="395"/>
        <v>0</v>
      </c>
      <c r="Z1135" s="108">
        <f t="shared" ca="1" si="396"/>
        <v>0</v>
      </c>
      <c r="AA1135" s="108">
        <f t="shared" ca="1" si="397"/>
        <v>0</v>
      </c>
      <c r="AB1135" s="108">
        <f t="shared" ca="1" si="398"/>
        <v>0</v>
      </c>
      <c r="AC1135" s="25">
        <f t="shared" ca="1" si="399"/>
        <v>0</v>
      </c>
    </row>
    <row r="1136" spans="1:29" ht="14.1" hidden="1" customHeight="1" thickBot="1" x14ac:dyDescent="0.25">
      <c r="A1136" s="3">
        <f t="shared" si="383"/>
        <v>2024</v>
      </c>
      <c r="B1136" s="3" t="str">
        <f t="shared" si="400"/>
        <v>01 leden</v>
      </c>
      <c r="C1136" s="4" t="str">
        <f t="shared" si="384"/>
        <v>leden</v>
      </c>
      <c r="D1136" s="10">
        <f t="shared" ca="1" si="385"/>
        <v>0</v>
      </c>
      <c r="E1136" s="10" t="str">
        <f t="shared" si="386"/>
        <v>neděle</v>
      </c>
      <c r="F1136" s="42" t="str">
        <f ca="1">IF(COUNTIF(List1!$U$4:$AF$16,$G1136),"Svátek",TEXT($G1136,"dddd"))</f>
        <v>neděle</v>
      </c>
      <c r="G1136" s="19">
        <v>45319</v>
      </c>
      <c r="H1136" s="49"/>
      <c r="I1136" s="50"/>
      <c r="J1136" s="49"/>
      <c r="K1136" s="50"/>
      <c r="L1136" s="21">
        <f t="shared" si="387"/>
        <v>0</v>
      </c>
      <c r="M1136" s="22">
        <f t="shared" si="381"/>
        <v>0</v>
      </c>
      <c r="N1136" s="98"/>
      <c r="O1136" s="101" t="str">
        <f t="shared" ca="1" si="382"/>
        <v/>
      </c>
      <c r="P1136" s="41">
        <f t="shared" si="380"/>
        <v>0</v>
      </c>
      <c r="Q1136" s="41" t="str">
        <f>IF(MONTH(G1137)-MONTH(G1136)&lt;&gt;0,SUBTOTAL(109,$P$14:$P$3665)," ")</f>
        <v xml:space="preserve"> </v>
      </c>
      <c r="R1136" s="108">
        <f t="shared" ca="1" si="388"/>
        <v>0</v>
      </c>
      <c r="S1136" s="25">
        <f t="shared" ca="1" si="389"/>
        <v>0</v>
      </c>
      <c r="T1136" s="108">
        <f t="shared" ca="1" si="390"/>
        <v>0</v>
      </c>
      <c r="U1136" s="163">
        <f t="shared" ca="1" si="391"/>
        <v>0</v>
      </c>
      <c r="V1136" s="25">
        <f t="shared" ca="1" si="392"/>
        <v>0</v>
      </c>
      <c r="W1136" s="25">
        <f t="shared" ca="1" si="393"/>
        <v>0</v>
      </c>
      <c r="X1136" s="108">
        <f t="shared" ca="1" si="394"/>
        <v>0</v>
      </c>
      <c r="Y1136" s="108">
        <f t="shared" ca="1" si="395"/>
        <v>0</v>
      </c>
      <c r="Z1136" s="108">
        <f t="shared" ca="1" si="396"/>
        <v>0</v>
      </c>
      <c r="AA1136" s="108">
        <f t="shared" ca="1" si="397"/>
        <v>0</v>
      </c>
      <c r="AB1136" s="108">
        <f t="shared" ca="1" si="398"/>
        <v>0</v>
      </c>
      <c r="AC1136" s="25">
        <f t="shared" ca="1" si="399"/>
        <v>0</v>
      </c>
    </row>
    <row r="1137" spans="1:29" ht="14.1" hidden="1" customHeight="1" thickBot="1" x14ac:dyDescent="0.25">
      <c r="A1137" s="3">
        <f t="shared" si="383"/>
        <v>2024</v>
      </c>
      <c r="B1137" s="3" t="str">
        <f t="shared" si="400"/>
        <v>01 leden</v>
      </c>
      <c r="C1137" s="4" t="str">
        <f t="shared" si="384"/>
        <v>leden</v>
      </c>
      <c r="D1137" s="10">
        <f t="shared" ca="1" si="385"/>
        <v>0</v>
      </c>
      <c r="E1137" s="10" t="str">
        <f t="shared" si="386"/>
        <v>pondělí</v>
      </c>
      <c r="F1137" s="42" t="str">
        <f ca="1">IF(COUNTIF(List1!$U$4:$AF$16,$G1137),"Svátek",TEXT($G1137,"dddd"))</f>
        <v>pondělí</v>
      </c>
      <c r="G1137" s="19">
        <v>45320</v>
      </c>
      <c r="H1137" s="49"/>
      <c r="I1137" s="50"/>
      <c r="J1137" s="49"/>
      <c r="K1137" s="50"/>
      <c r="L1137" s="21">
        <f t="shared" si="387"/>
        <v>0</v>
      </c>
      <c r="M1137" s="22">
        <f t="shared" si="381"/>
        <v>0</v>
      </c>
      <c r="N1137" s="98"/>
      <c r="O1137" s="101" t="str">
        <f t="shared" ca="1" si="382"/>
        <v/>
      </c>
      <c r="P1137" s="41" t="str">
        <f t="shared" si="380"/>
        <v xml:space="preserve"> </v>
      </c>
      <c r="Q1137" s="41" t="str">
        <f>IF(MONTH(G1138)-MONTH(G1137)&lt;&gt;0,SUBTOTAL(109,$P$14:$P$3665)," ")</f>
        <v xml:space="preserve"> </v>
      </c>
      <c r="R1137" s="108">
        <f t="shared" ca="1" si="388"/>
        <v>0</v>
      </c>
      <c r="S1137" s="25">
        <f t="shared" ca="1" si="389"/>
        <v>0</v>
      </c>
      <c r="T1137" s="108">
        <f t="shared" ca="1" si="390"/>
        <v>0</v>
      </c>
      <c r="U1137" s="163">
        <f t="shared" ca="1" si="391"/>
        <v>0</v>
      </c>
      <c r="V1137" s="25">
        <f t="shared" ca="1" si="392"/>
        <v>0</v>
      </c>
      <c r="W1137" s="25">
        <f t="shared" ca="1" si="393"/>
        <v>0</v>
      </c>
      <c r="X1137" s="108">
        <f t="shared" ca="1" si="394"/>
        <v>0</v>
      </c>
      <c r="Y1137" s="108">
        <f t="shared" ca="1" si="395"/>
        <v>0</v>
      </c>
      <c r="Z1137" s="108">
        <f t="shared" ca="1" si="396"/>
        <v>0</v>
      </c>
      <c r="AA1137" s="108">
        <f t="shared" ca="1" si="397"/>
        <v>0</v>
      </c>
      <c r="AB1137" s="108">
        <f t="shared" ca="1" si="398"/>
        <v>0</v>
      </c>
      <c r="AC1137" s="25">
        <f t="shared" ca="1" si="399"/>
        <v>0</v>
      </c>
    </row>
    <row r="1138" spans="1:29" ht="14.1" hidden="1" customHeight="1" thickBot="1" x14ac:dyDescent="0.25">
      <c r="A1138" s="3">
        <f t="shared" si="383"/>
        <v>2024</v>
      </c>
      <c r="B1138" s="3" t="str">
        <f t="shared" si="400"/>
        <v>01 leden</v>
      </c>
      <c r="C1138" s="4" t="str">
        <f t="shared" si="384"/>
        <v>leden</v>
      </c>
      <c r="D1138" s="10">
        <f t="shared" ca="1" si="385"/>
        <v>0</v>
      </c>
      <c r="E1138" s="10" t="str">
        <f t="shared" si="386"/>
        <v>úterý</v>
      </c>
      <c r="F1138" s="42" t="str">
        <f ca="1">IF(COUNTIF(List1!$U$4:$AF$16,$G1138),"Svátek",TEXT($G1138,"dddd"))</f>
        <v>úterý</v>
      </c>
      <c r="G1138" s="19">
        <v>45321</v>
      </c>
      <c r="H1138" s="49"/>
      <c r="I1138" s="50"/>
      <c r="J1138" s="49"/>
      <c r="K1138" s="50"/>
      <c r="L1138" s="21">
        <f t="shared" si="387"/>
        <v>0</v>
      </c>
      <c r="M1138" s="22">
        <f t="shared" si="381"/>
        <v>0</v>
      </c>
      <c r="N1138" s="98"/>
      <c r="O1138" s="101" t="str">
        <f t="shared" ca="1" si="382"/>
        <v/>
      </c>
      <c r="P1138" s="41" t="str">
        <f t="shared" si="380"/>
        <v xml:space="preserve"> </v>
      </c>
      <c r="Q1138" s="41" t="str">
        <f>IF(MONTH(G1139)-MONTH(G1138)&lt;&gt;0,SUBTOTAL(109,$P$14:$P$3665)," ")</f>
        <v xml:space="preserve"> </v>
      </c>
      <c r="R1138" s="108">
        <f t="shared" ca="1" si="388"/>
        <v>0</v>
      </c>
      <c r="S1138" s="25">
        <f t="shared" ca="1" si="389"/>
        <v>0</v>
      </c>
      <c r="T1138" s="108">
        <f t="shared" ca="1" si="390"/>
        <v>0</v>
      </c>
      <c r="U1138" s="163">
        <f t="shared" ca="1" si="391"/>
        <v>0</v>
      </c>
      <c r="V1138" s="25">
        <f t="shared" ca="1" si="392"/>
        <v>0</v>
      </c>
      <c r="W1138" s="25">
        <f t="shared" ca="1" si="393"/>
        <v>0</v>
      </c>
      <c r="X1138" s="108">
        <f t="shared" ca="1" si="394"/>
        <v>0</v>
      </c>
      <c r="Y1138" s="108">
        <f t="shared" ca="1" si="395"/>
        <v>0</v>
      </c>
      <c r="Z1138" s="108">
        <f t="shared" ca="1" si="396"/>
        <v>0</v>
      </c>
      <c r="AA1138" s="108">
        <f t="shared" ca="1" si="397"/>
        <v>0</v>
      </c>
      <c r="AB1138" s="108">
        <f t="shared" ca="1" si="398"/>
        <v>0</v>
      </c>
      <c r="AC1138" s="25">
        <f t="shared" ca="1" si="399"/>
        <v>0</v>
      </c>
    </row>
    <row r="1139" spans="1:29" ht="14.1" hidden="1" customHeight="1" thickBot="1" x14ac:dyDescent="0.25">
      <c r="A1139" s="3">
        <f t="shared" si="383"/>
        <v>2024</v>
      </c>
      <c r="B1139" s="3" t="str">
        <f t="shared" si="400"/>
        <v>01 leden</v>
      </c>
      <c r="C1139" s="4" t="str">
        <f t="shared" si="384"/>
        <v>leden</v>
      </c>
      <c r="D1139" s="10">
        <f t="shared" ca="1" si="385"/>
        <v>0</v>
      </c>
      <c r="E1139" s="10" t="str">
        <f t="shared" si="386"/>
        <v>středa</v>
      </c>
      <c r="F1139" s="42" t="str">
        <f ca="1">IF(COUNTIF(List1!$U$4:$AF$16,$G1139),"Svátek",TEXT($G1139,"dddd"))</f>
        <v>středa</v>
      </c>
      <c r="G1139" s="19">
        <v>45322</v>
      </c>
      <c r="H1139" s="49"/>
      <c r="I1139" s="50"/>
      <c r="J1139" s="49"/>
      <c r="K1139" s="50"/>
      <c r="L1139" s="21">
        <f t="shared" si="387"/>
        <v>0</v>
      </c>
      <c r="M1139" s="22">
        <f t="shared" si="381"/>
        <v>0</v>
      </c>
      <c r="N1139" s="98"/>
      <c r="O1139" s="101" t="str">
        <f t="shared" ca="1" si="382"/>
        <v/>
      </c>
      <c r="P1139" s="41">
        <f t="shared" si="380"/>
        <v>0</v>
      </c>
      <c r="Q1139" s="41">
        <f>IF(MONTH(G1140)-MONTH(G1139)&lt;&gt;0,SUBTOTAL(109,$P$14:$P$3665)," ")</f>
        <v>0</v>
      </c>
      <c r="R1139" s="108">
        <f t="shared" ca="1" si="388"/>
        <v>0</v>
      </c>
      <c r="S1139" s="25">
        <f t="shared" ca="1" si="389"/>
        <v>0</v>
      </c>
      <c r="T1139" s="108">
        <f t="shared" ca="1" si="390"/>
        <v>0</v>
      </c>
      <c r="U1139" s="163">
        <f t="shared" ca="1" si="391"/>
        <v>0</v>
      </c>
      <c r="V1139" s="25">
        <f t="shared" ca="1" si="392"/>
        <v>0</v>
      </c>
      <c r="W1139" s="25">
        <f t="shared" ca="1" si="393"/>
        <v>0</v>
      </c>
      <c r="X1139" s="108">
        <f t="shared" ca="1" si="394"/>
        <v>0</v>
      </c>
      <c r="Y1139" s="108">
        <f t="shared" ca="1" si="395"/>
        <v>0</v>
      </c>
      <c r="Z1139" s="108">
        <f t="shared" ca="1" si="396"/>
        <v>0</v>
      </c>
      <c r="AA1139" s="108">
        <f t="shared" ca="1" si="397"/>
        <v>0</v>
      </c>
      <c r="AB1139" s="108">
        <f t="shared" ca="1" si="398"/>
        <v>0</v>
      </c>
      <c r="AC1139" s="25">
        <f t="shared" ca="1" si="399"/>
        <v>0</v>
      </c>
    </row>
    <row r="1140" spans="1:29" ht="14.1" hidden="1" customHeight="1" thickBot="1" x14ac:dyDescent="0.25">
      <c r="A1140" s="3">
        <f t="shared" si="383"/>
        <v>2024</v>
      </c>
      <c r="B1140" s="3" t="str">
        <f t="shared" si="400"/>
        <v>02 únor</v>
      </c>
      <c r="C1140" s="4" t="str">
        <f t="shared" si="384"/>
        <v>únor</v>
      </c>
      <c r="D1140" s="10">
        <f t="shared" ca="1" si="385"/>
        <v>0</v>
      </c>
      <c r="E1140" s="10" t="str">
        <f t="shared" si="386"/>
        <v>čtvrtek</v>
      </c>
      <c r="F1140" s="42" t="str">
        <f ca="1">IF(COUNTIF(List1!$U$4:$AF$16,$G1140),"Svátek",TEXT($G1140,"dddd"))</f>
        <v>čtvrtek</v>
      </c>
      <c r="G1140" s="19">
        <v>45323</v>
      </c>
      <c r="H1140" s="49"/>
      <c r="I1140" s="50"/>
      <c r="J1140" s="49"/>
      <c r="K1140" s="50"/>
      <c r="L1140" s="21">
        <f t="shared" si="387"/>
        <v>0</v>
      </c>
      <c r="M1140" s="22">
        <f t="shared" si="381"/>
        <v>0</v>
      </c>
      <c r="N1140" s="98"/>
      <c r="O1140" s="101" t="str">
        <f t="shared" ca="1" si="382"/>
        <v/>
      </c>
      <c r="P1140" s="41" t="str">
        <f t="shared" si="380"/>
        <v xml:space="preserve"> </v>
      </c>
      <c r="Q1140" s="41" t="str">
        <f>IF(MONTH(G1141)-MONTH(G1140)&lt;&gt;0,SUBTOTAL(109,$P$14:$P$3665)," ")</f>
        <v xml:space="preserve"> </v>
      </c>
      <c r="R1140" s="108">
        <f t="shared" ca="1" si="388"/>
        <v>0</v>
      </c>
      <c r="S1140" s="25">
        <f t="shared" ca="1" si="389"/>
        <v>0</v>
      </c>
      <c r="T1140" s="108">
        <f t="shared" ca="1" si="390"/>
        <v>0</v>
      </c>
      <c r="U1140" s="163">
        <f t="shared" ca="1" si="391"/>
        <v>0</v>
      </c>
      <c r="V1140" s="25">
        <f t="shared" ca="1" si="392"/>
        <v>0</v>
      </c>
      <c r="W1140" s="25">
        <f t="shared" ca="1" si="393"/>
        <v>0</v>
      </c>
      <c r="X1140" s="108">
        <f t="shared" ca="1" si="394"/>
        <v>0</v>
      </c>
      <c r="Y1140" s="108">
        <f t="shared" ca="1" si="395"/>
        <v>0</v>
      </c>
      <c r="Z1140" s="108">
        <f t="shared" ca="1" si="396"/>
        <v>0</v>
      </c>
      <c r="AA1140" s="108">
        <f t="shared" ca="1" si="397"/>
        <v>0</v>
      </c>
      <c r="AB1140" s="108">
        <f t="shared" ca="1" si="398"/>
        <v>0</v>
      </c>
      <c r="AC1140" s="25">
        <f t="shared" ca="1" si="399"/>
        <v>0</v>
      </c>
    </row>
    <row r="1141" spans="1:29" ht="14.1" hidden="1" customHeight="1" thickBot="1" x14ac:dyDescent="0.25">
      <c r="A1141" s="3">
        <f t="shared" si="383"/>
        <v>2024</v>
      </c>
      <c r="B1141" s="3" t="str">
        <f t="shared" si="400"/>
        <v>02 únor</v>
      </c>
      <c r="C1141" s="4" t="str">
        <f t="shared" si="384"/>
        <v>únor</v>
      </c>
      <c r="D1141" s="10">
        <f t="shared" ca="1" si="385"/>
        <v>0</v>
      </c>
      <c r="E1141" s="10" t="str">
        <f t="shared" si="386"/>
        <v>pátek</v>
      </c>
      <c r="F1141" s="42" t="str">
        <f ca="1">IF(COUNTIF(List1!$U$4:$AF$16,$G1141),"Svátek",TEXT($G1141,"dddd"))</f>
        <v>pátek</v>
      </c>
      <c r="G1141" s="19">
        <v>45324</v>
      </c>
      <c r="H1141" s="49"/>
      <c r="I1141" s="50"/>
      <c r="J1141" s="49"/>
      <c r="K1141" s="50"/>
      <c r="L1141" s="21">
        <f t="shared" si="387"/>
        <v>0</v>
      </c>
      <c r="M1141" s="22">
        <f t="shared" si="381"/>
        <v>0</v>
      </c>
      <c r="N1141" s="98"/>
      <c r="O1141" s="101" t="str">
        <f t="shared" ca="1" si="382"/>
        <v/>
      </c>
      <c r="P1141" s="41" t="str">
        <f t="shared" si="380"/>
        <v xml:space="preserve"> </v>
      </c>
      <c r="Q1141" s="41" t="str">
        <f>IF(MONTH(G1142)-MONTH(G1141)&lt;&gt;0,SUBTOTAL(109,$P$14:$P$3665)," ")</f>
        <v xml:space="preserve"> </v>
      </c>
      <c r="R1141" s="108">
        <f t="shared" ca="1" si="388"/>
        <v>0</v>
      </c>
      <c r="S1141" s="25">
        <f t="shared" ca="1" si="389"/>
        <v>0</v>
      </c>
      <c r="T1141" s="108">
        <f t="shared" ca="1" si="390"/>
        <v>0</v>
      </c>
      <c r="U1141" s="163">
        <f t="shared" ca="1" si="391"/>
        <v>0</v>
      </c>
      <c r="V1141" s="25">
        <f t="shared" ca="1" si="392"/>
        <v>0</v>
      </c>
      <c r="W1141" s="25">
        <f t="shared" ca="1" si="393"/>
        <v>0</v>
      </c>
      <c r="X1141" s="108">
        <f t="shared" ca="1" si="394"/>
        <v>0</v>
      </c>
      <c r="Y1141" s="108">
        <f t="shared" ca="1" si="395"/>
        <v>0</v>
      </c>
      <c r="Z1141" s="108">
        <f t="shared" ca="1" si="396"/>
        <v>0</v>
      </c>
      <c r="AA1141" s="108">
        <f t="shared" ca="1" si="397"/>
        <v>0</v>
      </c>
      <c r="AB1141" s="108">
        <f t="shared" ca="1" si="398"/>
        <v>0</v>
      </c>
      <c r="AC1141" s="25">
        <f t="shared" ca="1" si="399"/>
        <v>0</v>
      </c>
    </row>
    <row r="1142" spans="1:29" ht="14.1" hidden="1" customHeight="1" thickBot="1" x14ac:dyDescent="0.25">
      <c r="A1142" s="3">
        <f t="shared" si="383"/>
        <v>2024</v>
      </c>
      <c r="B1142" s="3" t="str">
        <f t="shared" si="400"/>
        <v>02 únor</v>
      </c>
      <c r="C1142" s="4" t="str">
        <f t="shared" si="384"/>
        <v>únor</v>
      </c>
      <c r="D1142" s="10">
        <f t="shared" ca="1" si="385"/>
        <v>0</v>
      </c>
      <c r="E1142" s="10" t="str">
        <f t="shared" si="386"/>
        <v>sobota</v>
      </c>
      <c r="F1142" s="42" t="str">
        <f ca="1">IF(COUNTIF(List1!$U$4:$AF$16,$G1142),"Svátek",TEXT($G1142,"dddd"))</f>
        <v>sobota</v>
      </c>
      <c r="G1142" s="19">
        <v>45325</v>
      </c>
      <c r="H1142" s="49"/>
      <c r="I1142" s="50"/>
      <c r="J1142" s="49"/>
      <c r="K1142" s="50"/>
      <c r="L1142" s="21">
        <f t="shared" si="387"/>
        <v>0</v>
      </c>
      <c r="M1142" s="22">
        <f t="shared" si="381"/>
        <v>0</v>
      </c>
      <c r="N1142" s="98"/>
      <c r="O1142" s="101" t="str">
        <f t="shared" ca="1" si="382"/>
        <v/>
      </c>
      <c r="P1142" s="41" t="str">
        <f t="shared" si="380"/>
        <v xml:space="preserve"> </v>
      </c>
      <c r="Q1142" s="41" t="str">
        <f>IF(MONTH(G1143)-MONTH(G1142)&lt;&gt;0,SUBTOTAL(109,$P$14:$P$3665)," ")</f>
        <v xml:space="preserve"> </v>
      </c>
      <c r="R1142" s="108">
        <f t="shared" ca="1" si="388"/>
        <v>0</v>
      </c>
      <c r="S1142" s="25">
        <f t="shared" ca="1" si="389"/>
        <v>0</v>
      </c>
      <c r="T1142" s="108">
        <f t="shared" ca="1" si="390"/>
        <v>0</v>
      </c>
      <c r="U1142" s="163">
        <f t="shared" ca="1" si="391"/>
        <v>0</v>
      </c>
      <c r="V1142" s="25">
        <f t="shared" ca="1" si="392"/>
        <v>0</v>
      </c>
      <c r="W1142" s="25">
        <f t="shared" ca="1" si="393"/>
        <v>0</v>
      </c>
      <c r="X1142" s="108">
        <f t="shared" ca="1" si="394"/>
        <v>0</v>
      </c>
      <c r="Y1142" s="108">
        <f t="shared" ca="1" si="395"/>
        <v>0</v>
      </c>
      <c r="Z1142" s="108">
        <f t="shared" ca="1" si="396"/>
        <v>0</v>
      </c>
      <c r="AA1142" s="108">
        <f t="shared" ca="1" si="397"/>
        <v>0</v>
      </c>
      <c r="AB1142" s="108">
        <f t="shared" ca="1" si="398"/>
        <v>0</v>
      </c>
      <c r="AC1142" s="25">
        <f t="shared" ca="1" si="399"/>
        <v>0</v>
      </c>
    </row>
    <row r="1143" spans="1:29" ht="14.1" hidden="1" customHeight="1" thickBot="1" x14ac:dyDescent="0.25">
      <c r="A1143" s="3">
        <f t="shared" si="383"/>
        <v>2024</v>
      </c>
      <c r="B1143" s="3" t="str">
        <f t="shared" si="400"/>
        <v>02 únor</v>
      </c>
      <c r="C1143" s="4" t="str">
        <f t="shared" si="384"/>
        <v>únor</v>
      </c>
      <c r="D1143" s="10">
        <f t="shared" ca="1" si="385"/>
        <v>0</v>
      </c>
      <c r="E1143" s="10" t="str">
        <f t="shared" si="386"/>
        <v>neděle</v>
      </c>
      <c r="F1143" s="42" t="str">
        <f ca="1">IF(COUNTIF(List1!$U$4:$AF$16,$G1143),"Svátek",TEXT($G1143,"dddd"))</f>
        <v>neděle</v>
      </c>
      <c r="G1143" s="19">
        <v>45326</v>
      </c>
      <c r="H1143" s="49"/>
      <c r="I1143" s="50"/>
      <c r="J1143" s="49"/>
      <c r="K1143" s="50"/>
      <c r="L1143" s="21">
        <f t="shared" si="387"/>
        <v>0</v>
      </c>
      <c r="M1143" s="22">
        <f t="shared" si="381"/>
        <v>0</v>
      </c>
      <c r="N1143" s="98"/>
      <c r="O1143" s="101" t="str">
        <f t="shared" ca="1" si="382"/>
        <v/>
      </c>
      <c r="P1143" s="41">
        <f t="shared" si="380"/>
        <v>0</v>
      </c>
      <c r="Q1143" s="41" t="str">
        <f>IF(MONTH(G1144)-MONTH(G1143)&lt;&gt;0,SUBTOTAL(109,$P$14:$P$3665)," ")</f>
        <v xml:space="preserve"> </v>
      </c>
      <c r="R1143" s="108">
        <f t="shared" ca="1" si="388"/>
        <v>0</v>
      </c>
      <c r="S1143" s="25">
        <f t="shared" ca="1" si="389"/>
        <v>0</v>
      </c>
      <c r="T1143" s="108">
        <f t="shared" ca="1" si="390"/>
        <v>0</v>
      </c>
      <c r="U1143" s="163">
        <f t="shared" ca="1" si="391"/>
        <v>0</v>
      </c>
      <c r="V1143" s="25">
        <f t="shared" ca="1" si="392"/>
        <v>0</v>
      </c>
      <c r="W1143" s="25">
        <f t="shared" ca="1" si="393"/>
        <v>0</v>
      </c>
      <c r="X1143" s="108">
        <f t="shared" ca="1" si="394"/>
        <v>0</v>
      </c>
      <c r="Y1143" s="108">
        <f t="shared" ca="1" si="395"/>
        <v>0</v>
      </c>
      <c r="Z1143" s="108">
        <f t="shared" ca="1" si="396"/>
        <v>0</v>
      </c>
      <c r="AA1143" s="108">
        <f t="shared" ca="1" si="397"/>
        <v>0</v>
      </c>
      <c r="AB1143" s="108">
        <f t="shared" ca="1" si="398"/>
        <v>0</v>
      </c>
      <c r="AC1143" s="25">
        <f t="shared" ca="1" si="399"/>
        <v>0</v>
      </c>
    </row>
    <row r="1144" spans="1:29" ht="14.1" hidden="1" customHeight="1" thickBot="1" x14ac:dyDescent="0.25">
      <c r="A1144" s="3">
        <f t="shared" si="383"/>
        <v>2024</v>
      </c>
      <c r="B1144" s="3" t="str">
        <f t="shared" si="400"/>
        <v>02 únor</v>
      </c>
      <c r="C1144" s="4" t="str">
        <f t="shared" si="384"/>
        <v>únor</v>
      </c>
      <c r="D1144" s="10">
        <f t="shared" ca="1" si="385"/>
        <v>0</v>
      </c>
      <c r="E1144" s="10" t="str">
        <f t="shared" si="386"/>
        <v>pondělí</v>
      </c>
      <c r="F1144" s="42" t="str">
        <f ca="1">IF(COUNTIF(List1!$U$4:$AF$16,$G1144),"Svátek",TEXT($G1144,"dddd"))</f>
        <v>pondělí</v>
      </c>
      <c r="G1144" s="19">
        <v>45327</v>
      </c>
      <c r="H1144" s="49"/>
      <c r="I1144" s="50"/>
      <c r="J1144" s="49"/>
      <c r="K1144" s="50"/>
      <c r="L1144" s="21">
        <f t="shared" si="387"/>
        <v>0</v>
      </c>
      <c r="M1144" s="22">
        <f t="shared" si="381"/>
        <v>0</v>
      </c>
      <c r="N1144" s="98"/>
      <c r="O1144" s="101" t="str">
        <f t="shared" ca="1" si="382"/>
        <v/>
      </c>
      <c r="P1144" s="41" t="str">
        <f t="shared" si="380"/>
        <v xml:space="preserve"> </v>
      </c>
      <c r="Q1144" s="41" t="str">
        <f>IF(MONTH(G1145)-MONTH(G1144)&lt;&gt;0,SUBTOTAL(109,$P$14:$P$3665)," ")</f>
        <v xml:space="preserve"> </v>
      </c>
      <c r="R1144" s="108">
        <f t="shared" ca="1" si="388"/>
        <v>0</v>
      </c>
      <c r="S1144" s="25">
        <f t="shared" ca="1" si="389"/>
        <v>0</v>
      </c>
      <c r="T1144" s="108">
        <f t="shared" ca="1" si="390"/>
        <v>0</v>
      </c>
      <c r="U1144" s="163">
        <f t="shared" ca="1" si="391"/>
        <v>0</v>
      </c>
      <c r="V1144" s="25">
        <f t="shared" ca="1" si="392"/>
        <v>0</v>
      </c>
      <c r="W1144" s="25">
        <f t="shared" ca="1" si="393"/>
        <v>0</v>
      </c>
      <c r="X1144" s="108">
        <f t="shared" ca="1" si="394"/>
        <v>0</v>
      </c>
      <c r="Y1144" s="108">
        <f t="shared" ca="1" si="395"/>
        <v>0</v>
      </c>
      <c r="Z1144" s="108">
        <f t="shared" ca="1" si="396"/>
        <v>0</v>
      </c>
      <c r="AA1144" s="108">
        <f t="shared" ca="1" si="397"/>
        <v>0</v>
      </c>
      <c r="AB1144" s="108">
        <f t="shared" ca="1" si="398"/>
        <v>0</v>
      </c>
      <c r="AC1144" s="25">
        <f t="shared" ca="1" si="399"/>
        <v>0</v>
      </c>
    </row>
    <row r="1145" spans="1:29" ht="14.1" hidden="1" customHeight="1" thickBot="1" x14ac:dyDescent="0.25">
      <c r="A1145" s="3">
        <f t="shared" si="383"/>
        <v>2024</v>
      </c>
      <c r="B1145" s="3" t="str">
        <f t="shared" si="400"/>
        <v>02 únor</v>
      </c>
      <c r="C1145" s="4" t="str">
        <f t="shared" si="384"/>
        <v>únor</v>
      </c>
      <c r="D1145" s="10">
        <f t="shared" ca="1" si="385"/>
        <v>0</v>
      </c>
      <c r="E1145" s="10" t="str">
        <f t="shared" si="386"/>
        <v>úterý</v>
      </c>
      <c r="F1145" s="42" t="str">
        <f ca="1">IF(COUNTIF(List1!$U$4:$AF$16,$G1145),"Svátek",TEXT($G1145,"dddd"))</f>
        <v>úterý</v>
      </c>
      <c r="G1145" s="19">
        <v>45328</v>
      </c>
      <c r="H1145" s="49"/>
      <c r="I1145" s="50"/>
      <c r="J1145" s="49"/>
      <c r="K1145" s="50"/>
      <c r="L1145" s="21">
        <f t="shared" si="387"/>
        <v>0</v>
      </c>
      <c r="M1145" s="22">
        <f t="shared" si="381"/>
        <v>0</v>
      </c>
      <c r="N1145" s="98"/>
      <c r="O1145" s="101" t="str">
        <f t="shared" ca="1" si="382"/>
        <v/>
      </c>
      <c r="P1145" s="41" t="str">
        <f t="shared" si="380"/>
        <v xml:space="preserve"> </v>
      </c>
      <c r="Q1145" s="41" t="str">
        <f>IF(MONTH(G1146)-MONTH(G1145)&lt;&gt;0,SUBTOTAL(109,$P$14:$P$3665)," ")</f>
        <v xml:space="preserve"> </v>
      </c>
      <c r="R1145" s="108">
        <f t="shared" ca="1" si="388"/>
        <v>0</v>
      </c>
      <c r="S1145" s="25">
        <f t="shared" ca="1" si="389"/>
        <v>0</v>
      </c>
      <c r="T1145" s="108">
        <f t="shared" ca="1" si="390"/>
        <v>0</v>
      </c>
      <c r="U1145" s="163">
        <f t="shared" ca="1" si="391"/>
        <v>0</v>
      </c>
      <c r="V1145" s="25">
        <f t="shared" ca="1" si="392"/>
        <v>0</v>
      </c>
      <c r="W1145" s="25">
        <f t="shared" ca="1" si="393"/>
        <v>0</v>
      </c>
      <c r="X1145" s="108">
        <f t="shared" ca="1" si="394"/>
        <v>0</v>
      </c>
      <c r="Y1145" s="108">
        <f t="shared" ca="1" si="395"/>
        <v>0</v>
      </c>
      <c r="Z1145" s="108">
        <f t="shared" ca="1" si="396"/>
        <v>0</v>
      </c>
      <c r="AA1145" s="108">
        <f t="shared" ca="1" si="397"/>
        <v>0</v>
      </c>
      <c r="AB1145" s="108">
        <f t="shared" ca="1" si="398"/>
        <v>0</v>
      </c>
      <c r="AC1145" s="25">
        <f t="shared" ca="1" si="399"/>
        <v>0</v>
      </c>
    </row>
    <row r="1146" spans="1:29" ht="14.1" hidden="1" customHeight="1" thickBot="1" x14ac:dyDescent="0.25">
      <c r="A1146" s="3">
        <f t="shared" si="383"/>
        <v>2024</v>
      </c>
      <c r="B1146" s="3" t="str">
        <f t="shared" si="400"/>
        <v>02 únor</v>
      </c>
      <c r="C1146" s="4" t="str">
        <f t="shared" si="384"/>
        <v>únor</v>
      </c>
      <c r="D1146" s="10">
        <f t="shared" ca="1" si="385"/>
        <v>0</v>
      </c>
      <c r="E1146" s="10" t="str">
        <f t="shared" si="386"/>
        <v>středa</v>
      </c>
      <c r="F1146" s="42" t="str">
        <f ca="1">IF(COUNTIF(List1!$U$4:$AF$16,$G1146),"Svátek",TEXT($G1146,"dddd"))</f>
        <v>středa</v>
      </c>
      <c r="G1146" s="19">
        <v>45329</v>
      </c>
      <c r="H1146" s="49"/>
      <c r="I1146" s="50"/>
      <c r="J1146" s="49"/>
      <c r="K1146" s="50"/>
      <c r="L1146" s="21">
        <f t="shared" si="387"/>
        <v>0</v>
      </c>
      <c r="M1146" s="22">
        <f t="shared" si="381"/>
        <v>0</v>
      </c>
      <c r="N1146" s="98"/>
      <c r="O1146" s="101" t="str">
        <f t="shared" ca="1" si="382"/>
        <v/>
      </c>
      <c r="P1146" s="41" t="str">
        <f t="shared" si="380"/>
        <v xml:space="preserve"> </v>
      </c>
      <c r="Q1146" s="41" t="str">
        <f>IF(MONTH(G1147)-MONTH(G1146)&lt;&gt;0,SUBTOTAL(109,$P$14:$P$3665)," ")</f>
        <v xml:space="preserve"> </v>
      </c>
      <c r="R1146" s="108">
        <f t="shared" ca="1" si="388"/>
        <v>0</v>
      </c>
      <c r="S1146" s="25">
        <f t="shared" ca="1" si="389"/>
        <v>0</v>
      </c>
      <c r="T1146" s="108">
        <f t="shared" ca="1" si="390"/>
        <v>0</v>
      </c>
      <c r="U1146" s="163">
        <f t="shared" ca="1" si="391"/>
        <v>0</v>
      </c>
      <c r="V1146" s="25">
        <f t="shared" ca="1" si="392"/>
        <v>0</v>
      </c>
      <c r="W1146" s="25">
        <f t="shared" ca="1" si="393"/>
        <v>0</v>
      </c>
      <c r="X1146" s="108">
        <f t="shared" ca="1" si="394"/>
        <v>0</v>
      </c>
      <c r="Y1146" s="108">
        <f t="shared" ca="1" si="395"/>
        <v>0</v>
      </c>
      <c r="Z1146" s="108">
        <f t="shared" ca="1" si="396"/>
        <v>0</v>
      </c>
      <c r="AA1146" s="108">
        <f t="shared" ca="1" si="397"/>
        <v>0</v>
      </c>
      <c r="AB1146" s="108">
        <f t="shared" ca="1" si="398"/>
        <v>0</v>
      </c>
      <c r="AC1146" s="25">
        <f t="shared" ca="1" si="399"/>
        <v>0</v>
      </c>
    </row>
    <row r="1147" spans="1:29" ht="14.1" hidden="1" customHeight="1" thickBot="1" x14ac:dyDescent="0.25">
      <c r="A1147" s="3">
        <f t="shared" si="383"/>
        <v>2024</v>
      </c>
      <c r="B1147" s="3" t="str">
        <f t="shared" si="400"/>
        <v>02 únor</v>
      </c>
      <c r="C1147" s="4" t="str">
        <f t="shared" si="384"/>
        <v>únor</v>
      </c>
      <c r="D1147" s="10">
        <f t="shared" ca="1" si="385"/>
        <v>0</v>
      </c>
      <c r="E1147" s="10" t="str">
        <f t="shared" si="386"/>
        <v>čtvrtek</v>
      </c>
      <c r="F1147" s="42" t="str">
        <f ca="1">IF(COUNTIF(List1!$U$4:$AF$16,$G1147),"Svátek",TEXT($G1147,"dddd"))</f>
        <v>čtvrtek</v>
      </c>
      <c r="G1147" s="19">
        <v>45330</v>
      </c>
      <c r="H1147" s="49"/>
      <c r="I1147" s="50"/>
      <c r="J1147" s="49"/>
      <c r="K1147" s="50"/>
      <c r="L1147" s="21">
        <f t="shared" si="387"/>
        <v>0</v>
      </c>
      <c r="M1147" s="22">
        <f t="shared" si="381"/>
        <v>0</v>
      </c>
      <c r="N1147" s="98"/>
      <c r="O1147" s="101" t="str">
        <f t="shared" ca="1" si="382"/>
        <v/>
      </c>
      <c r="P1147" s="41" t="str">
        <f t="shared" si="380"/>
        <v xml:space="preserve"> </v>
      </c>
      <c r="Q1147" s="41" t="str">
        <f>IF(MONTH(G1148)-MONTH(G1147)&lt;&gt;0,SUBTOTAL(109,$P$14:$P$3665)," ")</f>
        <v xml:space="preserve"> </v>
      </c>
      <c r="R1147" s="108">
        <f t="shared" ca="1" si="388"/>
        <v>0</v>
      </c>
      <c r="S1147" s="25">
        <f t="shared" ca="1" si="389"/>
        <v>0</v>
      </c>
      <c r="T1147" s="108">
        <f t="shared" ca="1" si="390"/>
        <v>0</v>
      </c>
      <c r="U1147" s="163">
        <f t="shared" ca="1" si="391"/>
        <v>0</v>
      </c>
      <c r="V1147" s="25">
        <f t="shared" ca="1" si="392"/>
        <v>0</v>
      </c>
      <c r="W1147" s="25">
        <f t="shared" ca="1" si="393"/>
        <v>0</v>
      </c>
      <c r="X1147" s="108">
        <f t="shared" ca="1" si="394"/>
        <v>0</v>
      </c>
      <c r="Y1147" s="108">
        <f t="shared" ca="1" si="395"/>
        <v>0</v>
      </c>
      <c r="Z1147" s="108">
        <f t="shared" ca="1" si="396"/>
        <v>0</v>
      </c>
      <c r="AA1147" s="108">
        <f t="shared" ca="1" si="397"/>
        <v>0</v>
      </c>
      <c r="AB1147" s="108">
        <f t="shared" ca="1" si="398"/>
        <v>0</v>
      </c>
      <c r="AC1147" s="25">
        <f t="shared" ca="1" si="399"/>
        <v>0</v>
      </c>
    </row>
    <row r="1148" spans="1:29" ht="14.1" hidden="1" customHeight="1" thickBot="1" x14ac:dyDescent="0.25">
      <c r="A1148" s="3">
        <f t="shared" si="383"/>
        <v>2024</v>
      </c>
      <c r="B1148" s="3" t="str">
        <f t="shared" si="400"/>
        <v>02 únor</v>
      </c>
      <c r="C1148" s="4" t="str">
        <f t="shared" si="384"/>
        <v>únor</v>
      </c>
      <c r="D1148" s="10">
        <f t="shared" ca="1" si="385"/>
        <v>0</v>
      </c>
      <c r="E1148" s="10" t="str">
        <f t="shared" si="386"/>
        <v>pátek</v>
      </c>
      <c r="F1148" s="42" t="str">
        <f ca="1">IF(COUNTIF(List1!$U$4:$AF$16,$G1148),"Svátek",TEXT($G1148,"dddd"))</f>
        <v>pátek</v>
      </c>
      <c r="G1148" s="19">
        <v>45331</v>
      </c>
      <c r="H1148" s="49"/>
      <c r="I1148" s="50"/>
      <c r="J1148" s="49"/>
      <c r="K1148" s="50"/>
      <c r="L1148" s="21">
        <f t="shared" si="387"/>
        <v>0</v>
      </c>
      <c r="M1148" s="22">
        <f t="shared" si="381"/>
        <v>0</v>
      </c>
      <c r="N1148" s="98"/>
      <c r="O1148" s="101" t="str">
        <f t="shared" ca="1" si="382"/>
        <v/>
      </c>
      <c r="P1148" s="41" t="str">
        <f t="shared" si="380"/>
        <v xml:space="preserve"> </v>
      </c>
      <c r="Q1148" s="41" t="str">
        <f>IF(MONTH(G1149)-MONTH(G1148)&lt;&gt;0,SUBTOTAL(109,$P$14:$P$3665)," ")</f>
        <v xml:space="preserve"> </v>
      </c>
      <c r="R1148" s="108">
        <f t="shared" ca="1" si="388"/>
        <v>0</v>
      </c>
      <c r="S1148" s="25">
        <f t="shared" ca="1" si="389"/>
        <v>0</v>
      </c>
      <c r="T1148" s="108">
        <f t="shared" ca="1" si="390"/>
        <v>0</v>
      </c>
      <c r="U1148" s="163">
        <f t="shared" ca="1" si="391"/>
        <v>0</v>
      </c>
      <c r="V1148" s="25">
        <f t="shared" ca="1" si="392"/>
        <v>0</v>
      </c>
      <c r="W1148" s="25">
        <f t="shared" ca="1" si="393"/>
        <v>0</v>
      </c>
      <c r="X1148" s="108">
        <f t="shared" ca="1" si="394"/>
        <v>0</v>
      </c>
      <c r="Y1148" s="108">
        <f t="shared" ca="1" si="395"/>
        <v>0</v>
      </c>
      <c r="Z1148" s="108">
        <f t="shared" ca="1" si="396"/>
        <v>0</v>
      </c>
      <c r="AA1148" s="108">
        <f t="shared" ca="1" si="397"/>
        <v>0</v>
      </c>
      <c r="AB1148" s="108">
        <f t="shared" ca="1" si="398"/>
        <v>0</v>
      </c>
      <c r="AC1148" s="25">
        <f t="shared" ca="1" si="399"/>
        <v>0</v>
      </c>
    </row>
    <row r="1149" spans="1:29" ht="14.1" hidden="1" customHeight="1" thickBot="1" x14ac:dyDescent="0.25">
      <c r="A1149" s="3">
        <f t="shared" si="383"/>
        <v>2024</v>
      </c>
      <c r="B1149" s="3" t="str">
        <f t="shared" si="400"/>
        <v>02 únor</v>
      </c>
      <c r="C1149" s="4" t="str">
        <f t="shared" si="384"/>
        <v>únor</v>
      </c>
      <c r="D1149" s="10">
        <f t="shared" ca="1" si="385"/>
        <v>0</v>
      </c>
      <c r="E1149" s="10" t="str">
        <f t="shared" si="386"/>
        <v>sobota</v>
      </c>
      <c r="F1149" s="42" t="str">
        <f ca="1">IF(COUNTIF(List1!$U$4:$AF$16,$G1149),"Svátek",TEXT($G1149,"dddd"))</f>
        <v>sobota</v>
      </c>
      <c r="G1149" s="19">
        <v>45332</v>
      </c>
      <c r="H1149" s="49"/>
      <c r="I1149" s="50"/>
      <c r="J1149" s="49"/>
      <c r="K1149" s="50"/>
      <c r="L1149" s="21">
        <f t="shared" si="387"/>
        <v>0</v>
      </c>
      <c r="M1149" s="22">
        <f t="shared" si="381"/>
        <v>0</v>
      </c>
      <c r="N1149" s="98"/>
      <c r="O1149" s="101" t="str">
        <f t="shared" ca="1" si="382"/>
        <v/>
      </c>
      <c r="P1149" s="41" t="str">
        <f t="shared" si="380"/>
        <v xml:space="preserve"> </v>
      </c>
      <c r="Q1149" s="41" t="str">
        <f>IF(MONTH(G1150)-MONTH(G1149)&lt;&gt;0,SUBTOTAL(109,$P$14:$P$3665)," ")</f>
        <v xml:space="preserve"> </v>
      </c>
      <c r="R1149" s="108">
        <f t="shared" ca="1" si="388"/>
        <v>0</v>
      </c>
      <c r="S1149" s="25">
        <f t="shared" ca="1" si="389"/>
        <v>0</v>
      </c>
      <c r="T1149" s="108">
        <f t="shared" ca="1" si="390"/>
        <v>0</v>
      </c>
      <c r="U1149" s="163">
        <f t="shared" ca="1" si="391"/>
        <v>0</v>
      </c>
      <c r="V1149" s="25">
        <f t="shared" ca="1" si="392"/>
        <v>0</v>
      </c>
      <c r="W1149" s="25">
        <f t="shared" ca="1" si="393"/>
        <v>0</v>
      </c>
      <c r="X1149" s="108">
        <f t="shared" ca="1" si="394"/>
        <v>0</v>
      </c>
      <c r="Y1149" s="108">
        <f t="shared" ca="1" si="395"/>
        <v>0</v>
      </c>
      <c r="Z1149" s="108">
        <f t="shared" ca="1" si="396"/>
        <v>0</v>
      </c>
      <c r="AA1149" s="108">
        <f t="shared" ca="1" si="397"/>
        <v>0</v>
      </c>
      <c r="AB1149" s="108">
        <f t="shared" ca="1" si="398"/>
        <v>0</v>
      </c>
      <c r="AC1149" s="25">
        <f t="shared" ca="1" si="399"/>
        <v>0</v>
      </c>
    </row>
    <row r="1150" spans="1:29" ht="14.1" hidden="1" customHeight="1" thickBot="1" x14ac:dyDescent="0.25">
      <c r="A1150" s="3">
        <f t="shared" si="383"/>
        <v>2024</v>
      </c>
      <c r="B1150" s="3" t="str">
        <f t="shared" si="400"/>
        <v>02 únor</v>
      </c>
      <c r="C1150" s="4" t="str">
        <f t="shared" si="384"/>
        <v>únor</v>
      </c>
      <c r="D1150" s="10">
        <f t="shared" ca="1" si="385"/>
        <v>0</v>
      </c>
      <c r="E1150" s="10" t="str">
        <f t="shared" si="386"/>
        <v>neděle</v>
      </c>
      <c r="F1150" s="42" t="str">
        <f ca="1">IF(COUNTIF(List1!$U$4:$AF$16,$G1150),"Svátek",TEXT($G1150,"dddd"))</f>
        <v>neděle</v>
      </c>
      <c r="G1150" s="19">
        <v>45333</v>
      </c>
      <c r="H1150" s="49"/>
      <c r="I1150" s="50"/>
      <c r="J1150" s="49"/>
      <c r="K1150" s="50"/>
      <c r="L1150" s="21">
        <f t="shared" si="387"/>
        <v>0</v>
      </c>
      <c r="M1150" s="22">
        <f t="shared" si="381"/>
        <v>0</v>
      </c>
      <c r="N1150" s="98"/>
      <c r="O1150" s="101" t="str">
        <f t="shared" ca="1" si="382"/>
        <v/>
      </c>
      <c r="P1150" s="41">
        <f t="shared" si="380"/>
        <v>0</v>
      </c>
      <c r="Q1150" s="41" t="str">
        <f>IF(MONTH(G1151)-MONTH(G1150)&lt;&gt;0,SUBTOTAL(109,$P$14:$P$3665)," ")</f>
        <v xml:space="preserve"> </v>
      </c>
      <c r="R1150" s="108">
        <f t="shared" ca="1" si="388"/>
        <v>0</v>
      </c>
      <c r="S1150" s="25">
        <f t="shared" ca="1" si="389"/>
        <v>0</v>
      </c>
      <c r="T1150" s="108">
        <f t="shared" ca="1" si="390"/>
        <v>0</v>
      </c>
      <c r="U1150" s="163">
        <f t="shared" ca="1" si="391"/>
        <v>0</v>
      </c>
      <c r="V1150" s="25">
        <f t="shared" ca="1" si="392"/>
        <v>0</v>
      </c>
      <c r="W1150" s="25">
        <f t="shared" ca="1" si="393"/>
        <v>0</v>
      </c>
      <c r="X1150" s="108">
        <f t="shared" ca="1" si="394"/>
        <v>0</v>
      </c>
      <c r="Y1150" s="108">
        <f t="shared" ca="1" si="395"/>
        <v>0</v>
      </c>
      <c r="Z1150" s="108">
        <f t="shared" ca="1" si="396"/>
        <v>0</v>
      </c>
      <c r="AA1150" s="108">
        <f t="shared" ca="1" si="397"/>
        <v>0</v>
      </c>
      <c r="AB1150" s="108">
        <f t="shared" ca="1" si="398"/>
        <v>0</v>
      </c>
      <c r="AC1150" s="25">
        <f t="shared" ca="1" si="399"/>
        <v>0</v>
      </c>
    </row>
    <row r="1151" spans="1:29" ht="14.1" hidden="1" customHeight="1" thickBot="1" x14ac:dyDescent="0.25">
      <c r="A1151" s="3">
        <f t="shared" si="383"/>
        <v>2024</v>
      </c>
      <c r="B1151" s="3" t="str">
        <f t="shared" si="400"/>
        <v>02 únor</v>
      </c>
      <c r="C1151" s="4" t="str">
        <f t="shared" si="384"/>
        <v>únor</v>
      </c>
      <c r="D1151" s="10">
        <f t="shared" ca="1" si="385"/>
        <v>0</v>
      </c>
      <c r="E1151" s="10" t="str">
        <f t="shared" si="386"/>
        <v>pondělí</v>
      </c>
      <c r="F1151" s="42" t="str">
        <f ca="1">IF(COUNTIF(List1!$U$4:$AF$16,$G1151),"Svátek",TEXT($G1151,"dddd"))</f>
        <v>pondělí</v>
      </c>
      <c r="G1151" s="19">
        <v>45334</v>
      </c>
      <c r="H1151" s="49"/>
      <c r="I1151" s="50"/>
      <c r="J1151" s="49"/>
      <c r="K1151" s="50"/>
      <c r="L1151" s="21">
        <f t="shared" si="387"/>
        <v>0</v>
      </c>
      <c r="M1151" s="22">
        <f t="shared" si="381"/>
        <v>0</v>
      </c>
      <c r="N1151" s="98"/>
      <c r="O1151" s="101" t="str">
        <f t="shared" ca="1" si="382"/>
        <v/>
      </c>
      <c r="P1151" s="41" t="str">
        <f t="shared" si="380"/>
        <v xml:space="preserve"> </v>
      </c>
      <c r="Q1151" s="41" t="str">
        <f>IF(MONTH(G1152)-MONTH(G1151)&lt;&gt;0,SUBTOTAL(109,$P$14:$P$3665)," ")</f>
        <v xml:space="preserve"> </v>
      </c>
      <c r="R1151" s="108">
        <f t="shared" ca="1" si="388"/>
        <v>0</v>
      </c>
      <c r="S1151" s="25">
        <f t="shared" ca="1" si="389"/>
        <v>0</v>
      </c>
      <c r="T1151" s="108">
        <f t="shared" ca="1" si="390"/>
        <v>0</v>
      </c>
      <c r="U1151" s="163">
        <f t="shared" ca="1" si="391"/>
        <v>0</v>
      </c>
      <c r="V1151" s="25">
        <f t="shared" ca="1" si="392"/>
        <v>0</v>
      </c>
      <c r="W1151" s="25">
        <f t="shared" ca="1" si="393"/>
        <v>0</v>
      </c>
      <c r="X1151" s="108">
        <f t="shared" ca="1" si="394"/>
        <v>0</v>
      </c>
      <c r="Y1151" s="108">
        <f t="shared" ca="1" si="395"/>
        <v>0</v>
      </c>
      <c r="Z1151" s="108">
        <f t="shared" ca="1" si="396"/>
        <v>0</v>
      </c>
      <c r="AA1151" s="108">
        <f t="shared" ca="1" si="397"/>
        <v>0</v>
      </c>
      <c r="AB1151" s="108">
        <f t="shared" ca="1" si="398"/>
        <v>0</v>
      </c>
      <c r="AC1151" s="25">
        <f t="shared" ca="1" si="399"/>
        <v>0</v>
      </c>
    </row>
    <row r="1152" spans="1:29" ht="14.1" hidden="1" customHeight="1" thickBot="1" x14ac:dyDescent="0.25">
      <c r="A1152" s="3">
        <f t="shared" si="383"/>
        <v>2024</v>
      </c>
      <c r="B1152" s="3" t="str">
        <f t="shared" si="400"/>
        <v>02 únor</v>
      </c>
      <c r="C1152" s="4" t="str">
        <f t="shared" si="384"/>
        <v>únor</v>
      </c>
      <c r="D1152" s="10">
        <f t="shared" ca="1" si="385"/>
        <v>0</v>
      </c>
      <c r="E1152" s="10" t="str">
        <f t="shared" si="386"/>
        <v>úterý</v>
      </c>
      <c r="F1152" s="42" t="str">
        <f ca="1">IF(COUNTIF(List1!$U$4:$AF$16,$G1152),"Svátek",TEXT($G1152,"dddd"))</f>
        <v>úterý</v>
      </c>
      <c r="G1152" s="19">
        <v>45335</v>
      </c>
      <c r="H1152" s="49"/>
      <c r="I1152" s="50"/>
      <c r="J1152" s="49"/>
      <c r="K1152" s="50"/>
      <c r="L1152" s="21">
        <f t="shared" si="387"/>
        <v>0</v>
      </c>
      <c r="M1152" s="22">
        <f t="shared" si="381"/>
        <v>0</v>
      </c>
      <c r="N1152" s="98"/>
      <c r="O1152" s="101" t="str">
        <f t="shared" ca="1" si="382"/>
        <v/>
      </c>
      <c r="P1152" s="41" t="str">
        <f t="shared" si="380"/>
        <v xml:space="preserve"> </v>
      </c>
      <c r="Q1152" s="41" t="str">
        <f>IF(MONTH(G1153)-MONTH(G1152)&lt;&gt;0,SUBTOTAL(109,$P$14:$P$3665)," ")</f>
        <v xml:space="preserve"> </v>
      </c>
      <c r="R1152" s="108">
        <f t="shared" ca="1" si="388"/>
        <v>0</v>
      </c>
      <c r="S1152" s="25">
        <f t="shared" ca="1" si="389"/>
        <v>0</v>
      </c>
      <c r="T1152" s="108">
        <f t="shared" ca="1" si="390"/>
        <v>0</v>
      </c>
      <c r="U1152" s="163">
        <f t="shared" ca="1" si="391"/>
        <v>0</v>
      </c>
      <c r="V1152" s="25">
        <f t="shared" ca="1" si="392"/>
        <v>0</v>
      </c>
      <c r="W1152" s="25">
        <f t="shared" ca="1" si="393"/>
        <v>0</v>
      </c>
      <c r="X1152" s="108">
        <f t="shared" ca="1" si="394"/>
        <v>0</v>
      </c>
      <c r="Y1152" s="108">
        <f t="shared" ca="1" si="395"/>
        <v>0</v>
      </c>
      <c r="Z1152" s="108">
        <f t="shared" ca="1" si="396"/>
        <v>0</v>
      </c>
      <c r="AA1152" s="108">
        <f t="shared" ca="1" si="397"/>
        <v>0</v>
      </c>
      <c r="AB1152" s="108">
        <f t="shared" ca="1" si="398"/>
        <v>0</v>
      </c>
      <c r="AC1152" s="25">
        <f t="shared" ca="1" si="399"/>
        <v>0</v>
      </c>
    </row>
    <row r="1153" spans="1:29" ht="14.1" hidden="1" customHeight="1" thickBot="1" x14ac:dyDescent="0.25">
      <c r="A1153" s="3">
        <f t="shared" si="383"/>
        <v>2024</v>
      </c>
      <c r="B1153" s="3" t="str">
        <f t="shared" si="400"/>
        <v>02 únor</v>
      </c>
      <c r="C1153" s="4" t="str">
        <f t="shared" si="384"/>
        <v>únor</v>
      </c>
      <c r="D1153" s="10">
        <f t="shared" ca="1" si="385"/>
        <v>0</v>
      </c>
      <c r="E1153" s="10" t="str">
        <f t="shared" si="386"/>
        <v>středa</v>
      </c>
      <c r="F1153" s="42" t="str">
        <f ca="1">IF(COUNTIF(List1!$U$4:$AF$16,$G1153),"Svátek",TEXT($G1153,"dddd"))</f>
        <v>středa</v>
      </c>
      <c r="G1153" s="19">
        <v>45336</v>
      </c>
      <c r="H1153" s="49"/>
      <c r="I1153" s="50"/>
      <c r="J1153" s="49"/>
      <c r="K1153" s="50"/>
      <c r="L1153" s="21">
        <f t="shared" si="387"/>
        <v>0</v>
      </c>
      <c r="M1153" s="22">
        <f t="shared" si="381"/>
        <v>0</v>
      </c>
      <c r="N1153" s="98"/>
      <c r="O1153" s="101" t="str">
        <f t="shared" ca="1" si="382"/>
        <v/>
      </c>
      <c r="P1153" s="41" t="str">
        <f t="shared" si="380"/>
        <v xml:space="preserve"> </v>
      </c>
      <c r="Q1153" s="41" t="str">
        <f>IF(MONTH(G1154)-MONTH(G1153)&lt;&gt;0,SUBTOTAL(109,$P$14:$P$3665)," ")</f>
        <v xml:space="preserve"> </v>
      </c>
      <c r="R1153" s="108">
        <f t="shared" ca="1" si="388"/>
        <v>0</v>
      </c>
      <c r="S1153" s="25">
        <f t="shared" ca="1" si="389"/>
        <v>0</v>
      </c>
      <c r="T1153" s="108">
        <f t="shared" ca="1" si="390"/>
        <v>0</v>
      </c>
      <c r="U1153" s="163">
        <f t="shared" ca="1" si="391"/>
        <v>0</v>
      </c>
      <c r="V1153" s="25">
        <f t="shared" ca="1" si="392"/>
        <v>0</v>
      </c>
      <c r="W1153" s="25">
        <f t="shared" ca="1" si="393"/>
        <v>0</v>
      </c>
      <c r="X1153" s="108">
        <f t="shared" ca="1" si="394"/>
        <v>0</v>
      </c>
      <c r="Y1153" s="108">
        <f t="shared" ca="1" si="395"/>
        <v>0</v>
      </c>
      <c r="Z1153" s="108">
        <f t="shared" ca="1" si="396"/>
        <v>0</v>
      </c>
      <c r="AA1153" s="108">
        <f t="shared" ca="1" si="397"/>
        <v>0</v>
      </c>
      <c r="AB1153" s="108">
        <f t="shared" ca="1" si="398"/>
        <v>0</v>
      </c>
      <c r="AC1153" s="25">
        <f t="shared" ca="1" si="399"/>
        <v>0</v>
      </c>
    </row>
    <row r="1154" spans="1:29" ht="14.1" hidden="1" customHeight="1" thickBot="1" x14ac:dyDescent="0.25">
      <c r="A1154" s="3">
        <f t="shared" si="383"/>
        <v>2024</v>
      </c>
      <c r="B1154" s="3" t="str">
        <f t="shared" si="400"/>
        <v>02 únor</v>
      </c>
      <c r="C1154" s="4" t="str">
        <f t="shared" si="384"/>
        <v>únor</v>
      </c>
      <c r="D1154" s="10">
        <f t="shared" ca="1" si="385"/>
        <v>0</v>
      </c>
      <c r="E1154" s="10" t="str">
        <f t="shared" si="386"/>
        <v>čtvrtek</v>
      </c>
      <c r="F1154" s="42" t="str">
        <f ca="1">IF(COUNTIF(List1!$U$4:$AF$16,$G1154),"Svátek",TEXT($G1154,"dddd"))</f>
        <v>čtvrtek</v>
      </c>
      <c r="G1154" s="19">
        <v>45337</v>
      </c>
      <c r="H1154" s="49"/>
      <c r="I1154" s="50"/>
      <c r="J1154" s="49"/>
      <c r="K1154" s="50"/>
      <c r="L1154" s="21">
        <f t="shared" si="387"/>
        <v>0</v>
      </c>
      <c r="M1154" s="22">
        <f t="shared" si="381"/>
        <v>0</v>
      </c>
      <c r="N1154" s="98"/>
      <c r="O1154" s="101" t="str">
        <f t="shared" ca="1" si="382"/>
        <v/>
      </c>
      <c r="P1154" s="41" t="str">
        <f t="shared" si="380"/>
        <v xml:space="preserve"> </v>
      </c>
      <c r="Q1154" s="41" t="str">
        <f>IF(MONTH(G1155)-MONTH(G1154)&lt;&gt;0,SUBTOTAL(109,$P$14:$P$3665)," ")</f>
        <v xml:space="preserve"> </v>
      </c>
      <c r="R1154" s="108">
        <f t="shared" ca="1" si="388"/>
        <v>0</v>
      </c>
      <c r="S1154" s="25">
        <f t="shared" ca="1" si="389"/>
        <v>0</v>
      </c>
      <c r="T1154" s="108">
        <f t="shared" ca="1" si="390"/>
        <v>0</v>
      </c>
      <c r="U1154" s="163">
        <f t="shared" ca="1" si="391"/>
        <v>0</v>
      </c>
      <c r="V1154" s="25">
        <f t="shared" ca="1" si="392"/>
        <v>0</v>
      </c>
      <c r="W1154" s="25">
        <f t="shared" ca="1" si="393"/>
        <v>0</v>
      </c>
      <c r="X1154" s="108">
        <f t="shared" ca="1" si="394"/>
        <v>0</v>
      </c>
      <c r="Y1154" s="108">
        <f t="shared" ca="1" si="395"/>
        <v>0</v>
      </c>
      <c r="Z1154" s="108">
        <f t="shared" ca="1" si="396"/>
        <v>0</v>
      </c>
      <c r="AA1154" s="108">
        <f t="shared" ca="1" si="397"/>
        <v>0</v>
      </c>
      <c r="AB1154" s="108">
        <f t="shared" ca="1" si="398"/>
        <v>0</v>
      </c>
      <c r="AC1154" s="25">
        <f t="shared" ca="1" si="399"/>
        <v>0</v>
      </c>
    </row>
    <row r="1155" spans="1:29" ht="14.1" hidden="1" customHeight="1" thickBot="1" x14ac:dyDescent="0.25">
      <c r="A1155" s="3">
        <f t="shared" si="383"/>
        <v>2024</v>
      </c>
      <c r="B1155" s="3" t="str">
        <f t="shared" si="400"/>
        <v>02 únor</v>
      </c>
      <c r="C1155" s="4" t="str">
        <f t="shared" si="384"/>
        <v>únor</v>
      </c>
      <c r="D1155" s="10">
        <f t="shared" ca="1" si="385"/>
        <v>0</v>
      </c>
      <c r="E1155" s="10" t="str">
        <f t="shared" si="386"/>
        <v>pátek</v>
      </c>
      <c r="F1155" s="42" t="str">
        <f ca="1">IF(COUNTIF(List1!$U$4:$AF$16,$G1155),"Svátek",TEXT($G1155,"dddd"))</f>
        <v>pátek</v>
      </c>
      <c r="G1155" s="19">
        <v>45338</v>
      </c>
      <c r="H1155" s="49"/>
      <c r="I1155" s="50"/>
      <c r="J1155" s="49"/>
      <c r="K1155" s="50"/>
      <c r="L1155" s="21">
        <f t="shared" si="387"/>
        <v>0</v>
      </c>
      <c r="M1155" s="22">
        <f t="shared" si="381"/>
        <v>0</v>
      </c>
      <c r="N1155" s="98"/>
      <c r="O1155" s="101" t="str">
        <f t="shared" ca="1" si="382"/>
        <v/>
      </c>
      <c r="P1155" s="41" t="str">
        <f t="shared" si="380"/>
        <v xml:space="preserve"> </v>
      </c>
      <c r="Q1155" s="41" t="str">
        <f>IF(MONTH(G1156)-MONTH(G1155)&lt;&gt;0,SUBTOTAL(109,$P$14:$P$3665)," ")</f>
        <v xml:space="preserve"> </v>
      </c>
      <c r="R1155" s="108">
        <f t="shared" ca="1" si="388"/>
        <v>0</v>
      </c>
      <c r="S1155" s="25">
        <f t="shared" ca="1" si="389"/>
        <v>0</v>
      </c>
      <c r="T1155" s="108">
        <f t="shared" ca="1" si="390"/>
        <v>0</v>
      </c>
      <c r="U1155" s="163">
        <f t="shared" ca="1" si="391"/>
        <v>0</v>
      </c>
      <c r="V1155" s="25">
        <f t="shared" ca="1" si="392"/>
        <v>0</v>
      </c>
      <c r="W1155" s="25">
        <f t="shared" ca="1" si="393"/>
        <v>0</v>
      </c>
      <c r="X1155" s="108">
        <f t="shared" ca="1" si="394"/>
        <v>0</v>
      </c>
      <c r="Y1155" s="108">
        <f t="shared" ca="1" si="395"/>
        <v>0</v>
      </c>
      <c r="Z1155" s="108">
        <f t="shared" ca="1" si="396"/>
        <v>0</v>
      </c>
      <c r="AA1155" s="108">
        <f t="shared" ca="1" si="397"/>
        <v>0</v>
      </c>
      <c r="AB1155" s="108">
        <f t="shared" ca="1" si="398"/>
        <v>0</v>
      </c>
      <c r="AC1155" s="25">
        <f t="shared" ca="1" si="399"/>
        <v>0</v>
      </c>
    </row>
    <row r="1156" spans="1:29" ht="14.1" hidden="1" customHeight="1" thickBot="1" x14ac:dyDescent="0.25">
      <c r="A1156" s="3">
        <f t="shared" si="383"/>
        <v>2024</v>
      </c>
      <c r="B1156" s="3" t="str">
        <f t="shared" si="400"/>
        <v>02 únor</v>
      </c>
      <c r="C1156" s="4" t="str">
        <f t="shared" si="384"/>
        <v>únor</v>
      </c>
      <c r="D1156" s="10">
        <f t="shared" ca="1" si="385"/>
        <v>0</v>
      </c>
      <c r="E1156" s="10" t="str">
        <f t="shared" si="386"/>
        <v>sobota</v>
      </c>
      <c r="F1156" s="42" t="str">
        <f ca="1">IF(COUNTIF(List1!$U$4:$AF$16,$G1156),"Svátek",TEXT($G1156,"dddd"))</f>
        <v>sobota</v>
      </c>
      <c r="G1156" s="19">
        <v>45339</v>
      </c>
      <c r="H1156" s="49"/>
      <c r="I1156" s="50"/>
      <c r="J1156" s="49"/>
      <c r="K1156" s="50"/>
      <c r="L1156" s="21">
        <f t="shared" si="387"/>
        <v>0</v>
      </c>
      <c r="M1156" s="22">
        <f t="shared" si="381"/>
        <v>0</v>
      </c>
      <c r="N1156" s="98"/>
      <c r="O1156" s="101" t="str">
        <f t="shared" ca="1" si="382"/>
        <v/>
      </c>
      <c r="P1156" s="41" t="str">
        <f t="shared" si="380"/>
        <v xml:space="preserve"> </v>
      </c>
      <c r="Q1156" s="41" t="str">
        <f>IF(MONTH(G1157)-MONTH(G1156)&lt;&gt;0,SUBTOTAL(109,$P$14:$P$3665)," ")</f>
        <v xml:space="preserve"> </v>
      </c>
      <c r="R1156" s="108">
        <f t="shared" ca="1" si="388"/>
        <v>0</v>
      </c>
      <c r="S1156" s="25">
        <f t="shared" ca="1" si="389"/>
        <v>0</v>
      </c>
      <c r="T1156" s="108">
        <f t="shared" ca="1" si="390"/>
        <v>0</v>
      </c>
      <c r="U1156" s="163">
        <f t="shared" ca="1" si="391"/>
        <v>0</v>
      </c>
      <c r="V1156" s="25">
        <f t="shared" ca="1" si="392"/>
        <v>0</v>
      </c>
      <c r="W1156" s="25">
        <f t="shared" ca="1" si="393"/>
        <v>0</v>
      </c>
      <c r="X1156" s="108">
        <f t="shared" ca="1" si="394"/>
        <v>0</v>
      </c>
      <c r="Y1156" s="108">
        <f t="shared" ca="1" si="395"/>
        <v>0</v>
      </c>
      <c r="Z1156" s="108">
        <f t="shared" ca="1" si="396"/>
        <v>0</v>
      </c>
      <c r="AA1156" s="108">
        <f t="shared" ca="1" si="397"/>
        <v>0</v>
      </c>
      <c r="AB1156" s="108">
        <f t="shared" ca="1" si="398"/>
        <v>0</v>
      </c>
      <c r="AC1156" s="25">
        <f t="shared" ca="1" si="399"/>
        <v>0</v>
      </c>
    </row>
    <row r="1157" spans="1:29" ht="14.1" hidden="1" customHeight="1" thickBot="1" x14ac:dyDescent="0.25">
      <c r="A1157" s="3">
        <f t="shared" si="383"/>
        <v>2024</v>
      </c>
      <c r="B1157" s="3" t="str">
        <f t="shared" si="400"/>
        <v>02 únor</v>
      </c>
      <c r="C1157" s="4" t="str">
        <f t="shared" si="384"/>
        <v>únor</v>
      </c>
      <c r="D1157" s="10">
        <f t="shared" ca="1" si="385"/>
        <v>0</v>
      </c>
      <c r="E1157" s="10" t="str">
        <f t="shared" si="386"/>
        <v>neděle</v>
      </c>
      <c r="F1157" s="42" t="str">
        <f ca="1">IF(COUNTIF(List1!$U$4:$AF$16,$G1157),"Svátek",TEXT($G1157,"dddd"))</f>
        <v>neděle</v>
      </c>
      <c r="G1157" s="19">
        <v>45340</v>
      </c>
      <c r="H1157" s="49"/>
      <c r="I1157" s="50"/>
      <c r="J1157" s="49"/>
      <c r="K1157" s="50"/>
      <c r="L1157" s="21">
        <f t="shared" si="387"/>
        <v>0</v>
      </c>
      <c r="M1157" s="22">
        <f t="shared" si="381"/>
        <v>0</v>
      </c>
      <c r="N1157" s="98"/>
      <c r="O1157" s="101" t="str">
        <f t="shared" ca="1" si="382"/>
        <v/>
      </c>
      <c r="P1157" s="41">
        <f t="shared" si="380"/>
        <v>0</v>
      </c>
      <c r="Q1157" s="41" t="str">
        <f>IF(MONTH(G1158)-MONTH(G1157)&lt;&gt;0,SUBTOTAL(109,$P$14:$P$3665)," ")</f>
        <v xml:space="preserve"> </v>
      </c>
      <c r="R1157" s="108">
        <f t="shared" ca="1" si="388"/>
        <v>0</v>
      </c>
      <c r="S1157" s="25">
        <f t="shared" ca="1" si="389"/>
        <v>0</v>
      </c>
      <c r="T1157" s="108">
        <f t="shared" ca="1" si="390"/>
        <v>0</v>
      </c>
      <c r="U1157" s="163">
        <f t="shared" ca="1" si="391"/>
        <v>0</v>
      </c>
      <c r="V1157" s="25">
        <f t="shared" ca="1" si="392"/>
        <v>0</v>
      </c>
      <c r="W1157" s="25">
        <f t="shared" ca="1" si="393"/>
        <v>0</v>
      </c>
      <c r="X1157" s="108">
        <f t="shared" ca="1" si="394"/>
        <v>0</v>
      </c>
      <c r="Y1157" s="108">
        <f t="shared" ca="1" si="395"/>
        <v>0</v>
      </c>
      <c r="Z1157" s="108">
        <f t="shared" ca="1" si="396"/>
        <v>0</v>
      </c>
      <c r="AA1157" s="108">
        <f t="shared" ca="1" si="397"/>
        <v>0</v>
      </c>
      <c r="AB1157" s="108">
        <f t="shared" ca="1" si="398"/>
        <v>0</v>
      </c>
      <c r="AC1157" s="25">
        <f t="shared" ca="1" si="399"/>
        <v>0</v>
      </c>
    </row>
    <row r="1158" spans="1:29" ht="14.1" hidden="1" customHeight="1" thickBot="1" x14ac:dyDescent="0.25">
      <c r="A1158" s="3">
        <f t="shared" si="383"/>
        <v>2024</v>
      </c>
      <c r="B1158" s="3" t="str">
        <f t="shared" si="400"/>
        <v>02 únor</v>
      </c>
      <c r="C1158" s="4" t="str">
        <f t="shared" si="384"/>
        <v>únor</v>
      </c>
      <c r="D1158" s="10">
        <f t="shared" ca="1" si="385"/>
        <v>0</v>
      </c>
      <c r="E1158" s="10" t="str">
        <f t="shared" si="386"/>
        <v>pondělí</v>
      </c>
      <c r="F1158" s="42" t="str">
        <f ca="1">IF(COUNTIF(List1!$U$4:$AF$16,$G1158),"Svátek",TEXT($G1158,"dddd"))</f>
        <v>pondělí</v>
      </c>
      <c r="G1158" s="19">
        <v>45341</v>
      </c>
      <c r="H1158" s="49"/>
      <c r="I1158" s="50"/>
      <c r="J1158" s="49"/>
      <c r="K1158" s="50"/>
      <c r="L1158" s="21">
        <f t="shared" si="387"/>
        <v>0</v>
      </c>
      <c r="M1158" s="22">
        <f t="shared" si="381"/>
        <v>0</v>
      </c>
      <c r="N1158" s="98"/>
      <c r="O1158" s="101" t="str">
        <f t="shared" ca="1" si="382"/>
        <v/>
      </c>
      <c r="P1158" s="41" t="str">
        <f t="shared" si="380"/>
        <v xml:space="preserve"> </v>
      </c>
      <c r="Q1158" s="41" t="str">
        <f>IF(MONTH(G1159)-MONTH(G1158)&lt;&gt;0,SUBTOTAL(109,$P$14:$P$3665)," ")</f>
        <v xml:space="preserve"> </v>
      </c>
      <c r="R1158" s="108">
        <f t="shared" ca="1" si="388"/>
        <v>0</v>
      </c>
      <c r="S1158" s="25">
        <f t="shared" ca="1" si="389"/>
        <v>0</v>
      </c>
      <c r="T1158" s="108">
        <f t="shared" ca="1" si="390"/>
        <v>0</v>
      </c>
      <c r="U1158" s="163">
        <f t="shared" ca="1" si="391"/>
        <v>0</v>
      </c>
      <c r="V1158" s="25">
        <f t="shared" ca="1" si="392"/>
        <v>0</v>
      </c>
      <c r="W1158" s="25">
        <f t="shared" ca="1" si="393"/>
        <v>0</v>
      </c>
      <c r="X1158" s="108">
        <f t="shared" ca="1" si="394"/>
        <v>0</v>
      </c>
      <c r="Y1158" s="108">
        <f t="shared" ca="1" si="395"/>
        <v>0</v>
      </c>
      <c r="Z1158" s="108">
        <f t="shared" ca="1" si="396"/>
        <v>0</v>
      </c>
      <c r="AA1158" s="108">
        <f t="shared" ca="1" si="397"/>
        <v>0</v>
      </c>
      <c r="AB1158" s="108">
        <f t="shared" ca="1" si="398"/>
        <v>0</v>
      </c>
      <c r="AC1158" s="25">
        <f t="shared" ca="1" si="399"/>
        <v>0</v>
      </c>
    </row>
    <row r="1159" spans="1:29" ht="14.1" hidden="1" customHeight="1" thickBot="1" x14ac:dyDescent="0.25">
      <c r="A1159" s="3">
        <f t="shared" si="383"/>
        <v>2024</v>
      </c>
      <c r="B1159" s="3" t="str">
        <f t="shared" si="400"/>
        <v>02 únor</v>
      </c>
      <c r="C1159" s="4" t="str">
        <f t="shared" si="384"/>
        <v>únor</v>
      </c>
      <c r="D1159" s="10">
        <f t="shared" ca="1" si="385"/>
        <v>0</v>
      </c>
      <c r="E1159" s="10" t="str">
        <f t="shared" si="386"/>
        <v>úterý</v>
      </c>
      <c r="F1159" s="42" t="str">
        <f ca="1">IF(COUNTIF(List1!$U$4:$AF$16,$G1159),"Svátek",TEXT($G1159,"dddd"))</f>
        <v>úterý</v>
      </c>
      <c r="G1159" s="19">
        <v>45342</v>
      </c>
      <c r="H1159" s="49"/>
      <c r="I1159" s="50"/>
      <c r="J1159" s="49"/>
      <c r="K1159" s="50"/>
      <c r="L1159" s="21">
        <f t="shared" si="387"/>
        <v>0</v>
      </c>
      <c r="M1159" s="22">
        <f t="shared" si="381"/>
        <v>0</v>
      </c>
      <c r="N1159" s="98"/>
      <c r="O1159" s="101" t="str">
        <f t="shared" ca="1" si="382"/>
        <v/>
      </c>
      <c r="P1159" s="41" t="str">
        <f t="shared" si="380"/>
        <v xml:space="preserve"> </v>
      </c>
      <c r="Q1159" s="41" t="str">
        <f>IF(MONTH(G1160)-MONTH(G1159)&lt;&gt;0,SUBTOTAL(109,$P$14:$P$3665)," ")</f>
        <v xml:space="preserve"> </v>
      </c>
      <c r="R1159" s="108">
        <f t="shared" ca="1" si="388"/>
        <v>0</v>
      </c>
      <c r="S1159" s="25">
        <f t="shared" ca="1" si="389"/>
        <v>0</v>
      </c>
      <c r="T1159" s="108">
        <f t="shared" ca="1" si="390"/>
        <v>0</v>
      </c>
      <c r="U1159" s="163">
        <f t="shared" ca="1" si="391"/>
        <v>0</v>
      </c>
      <c r="V1159" s="25">
        <f t="shared" ca="1" si="392"/>
        <v>0</v>
      </c>
      <c r="W1159" s="25">
        <f t="shared" ca="1" si="393"/>
        <v>0</v>
      </c>
      <c r="X1159" s="108">
        <f t="shared" ca="1" si="394"/>
        <v>0</v>
      </c>
      <c r="Y1159" s="108">
        <f t="shared" ca="1" si="395"/>
        <v>0</v>
      </c>
      <c r="Z1159" s="108">
        <f t="shared" ca="1" si="396"/>
        <v>0</v>
      </c>
      <c r="AA1159" s="108">
        <f t="shared" ca="1" si="397"/>
        <v>0</v>
      </c>
      <c r="AB1159" s="108">
        <f t="shared" ca="1" si="398"/>
        <v>0</v>
      </c>
      <c r="AC1159" s="25">
        <f t="shared" ca="1" si="399"/>
        <v>0</v>
      </c>
    </row>
    <row r="1160" spans="1:29" ht="14.1" hidden="1" customHeight="1" thickBot="1" x14ac:dyDescent="0.25">
      <c r="A1160" s="3">
        <f t="shared" si="383"/>
        <v>2024</v>
      </c>
      <c r="B1160" s="3" t="str">
        <f t="shared" si="400"/>
        <v>02 únor</v>
      </c>
      <c r="C1160" s="4" t="str">
        <f t="shared" si="384"/>
        <v>únor</v>
      </c>
      <c r="D1160" s="10">
        <f t="shared" ca="1" si="385"/>
        <v>0</v>
      </c>
      <c r="E1160" s="10" t="str">
        <f t="shared" si="386"/>
        <v>středa</v>
      </c>
      <c r="F1160" s="42" t="str">
        <f ca="1">IF(COUNTIF(List1!$U$4:$AF$16,$G1160),"Svátek",TEXT($G1160,"dddd"))</f>
        <v>středa</v>
      </c>
      <c r="G1160" s="19">
        <v>45343</v>
      </c>
      <c r="H1160" s="49"/>
      <c r="I1160" s="50"/>
      <c r="J1160" s="49"/>
      <c r="K1160" s="50"/>
      <c r="L1160" s="21">
        <f t="shared" si="387"/>
        <v>0</v>
      </c>
      <c r="M1160" s="22">
        <f t="shared" si="381"/>
        <v>0</v>
      </c>
      <c r="N1160" s="98"/>
      <c r="O1160" s="101" t="str">
        <f t="shared" ca="1" si="382"/>
        <v/>
      </c>
      <c r="P1160" s="41" t="str">
        <f t="shared" si="380"/>
        <v xml:space="preserve"> </v>
      </c>
      <c r="Q1160" s="41" t="str">
        <f>IF(MONTH(G1161)-MONTH(G1160)&lt;&gt;0,SUBTOTAL(109,$P$14:$P$3665)," ")</f>
        <v xml:space="preserve"> </v>
      </c>
      <c r="R1160" s="108">
        <f t="shared" ca="1" si="388"/>
        <v>0</v>
      </c>
      <c r="S1160" s="25">
        <f t="shared" ca="1" si="389"/>
        <v>0</v>
      </c>
      <c r="T1160" s="108">
        <f t="shared" ca="1" si="390"/>
        <v>0</v>
      </c>
      <c r="U1160" s="163">
        <f t="shared" ca="1" si="391"/>
        <v>0</v>
      </c>
      <c r="V1160" s="25">
        <f t="shared" ca="1" si="392"/>
        <v>0</v>
      </c>
      <c r="W1160" s="25">
        <f t="shared" ca="1" si="393"/>
        <v>0</v>
      </c>
      <c r="X1160" s="108">
        <f t="shared" ca="1" si="394"/>
        <v>0</v>
      </c>
      <c r="Y1160" s="108">
        <f t="shared" ca="1" si="395"/>
        <v>0</v>
      </c>
      <c r="Z1160" s="108">
        <f t="shared" ca="1" si="396"/>
        <v>0</v>
      </c>
      <c r="AA1160" s="108">
        <f t="shared" ca="1" si="397"/>
        <v>0</v>
      </c>
      <c r="AB1160" s="108">
        <f t="shared" ca="1" si="398"/>
        <v>0</v>
      </c>
      <c r="AC1160" s="25">
        <f t="shared" ca="1" si="399"/>
        <v>0</v>
      </c>
    </row>
    <row r="1161" spans="1:29" ht="14.1" hidden="1" customHeight="1" thickBot="1" x14ac:dyDescent="0.25">
      <c r="A1161" s="3">
        <f t="shared" si="383"/>
        <v>2024</v>
      </c>
      <c r="B1161" s="3" t="str">
        <f t="shared" si="400"/>
        <v>02 únor</v>
      </c>
      <c r="C1161" s="4" t="str">
        <f t="shared" si="384"/>
        <v>únor</v>
      </c>
      <c r="D1161" s="10">
        <f t="shared" ca="1" si="385"/>
        <v>0</v>
      </c>
      <c r="E1161" s="10" t="str">
        <f t="shared" si="386"/>
        <v>čtvrtek</v>
      </c>
      <c r="F1161" s="42" t="str">
        <f ca="1">IF(COUNTIF(List1!$U$4:$AF$16,$G1161),"Svátek",TEXT($G1161,"dddd"))</f>
        <v>čtvrtek</v>
      </c>
      <c r="G1161" s="19">
        <v>45344</v>
      </c>
      <c r="H1161" s="49"/>
      <c r="I1161" s="50"/>
      <c r="J1161" s="49"/>
      <c r="K1161" s="50"/>
      <c r="L1161" s="21">
        <f t="shared" si="387"/>
        <v>0</v>
      </c>
      <c r="M1161" s="22">
        <f t="shared" si="381"/>
        <v>0</v>
      </c>
      <c r="N1161" s="98"/>
      <c r="O1161" s="101" t="str">
        <f t="shared" ca="1" si="382"/>
        <v/>
      </c>
      <c r="P1161" s="41" t="str">
        <f t="shared" si="380"/>
        <v xml:space="preserve"> </v>
      </c>
      <c r="Q1161" s="41" t="str">
        <f>IF(MONTH(G1162)-MONTH(G1161)&lt;&gt;0,SUBTOTAL(109,$P$14:$P$3665)," ")</f>
        <v xml:space="preserve"> </v>
      </c>
      <c r="R1161" s="108">
        <f t="shared" ca="1" si="388"/>
        <v>0</v>
      </c>
      <c r="S1161" s="25">
        <f t="shared" ca="1" si="389"/>
        <v>0</v>
      </c>
      <c r="T1161" s="108">
        <f t="shared" ca="1" si="390"/>
        <v>0</v>
      </c>
      <c r="U1161" s="163">
        <f t="shared" ca="1" si="391"/>
        <v>0</v>
      </c>
      <c r="V1161" s="25">
        <f t="shared" ca="1" si="392"/>
        <v>0</v>
      </c>
      <c r="W1161" s="25">
        <f t="shared" ca="1" si="393"/>
        <v>0</v>
      </c>
      <c r="X1161" s="108">
        <f t="shared" ca="1" si="394"/>
        <v>0</v>
      </c>
      <c r="Y1161" s="108">
        <f t="shared" ca="1" si="395"/>
        <v>0</v>
      </c>
      <c r="Z1161" s="108">
        <f t="shared" ca="1" si="396"/>
        <v>0</v>
      </c>
      <c r="AA1161" s="108">
        <f t="shared" ca="1" si="397"/>
        <v>0</v>
      </c>
      <c r="AB1161" s="108">
        <f t="shared" ca="1" si="398"/>
        <v>0</v>
      </c>
      <c r="AC1161" s="25">
        <f t="shared" ca="1" si="399"/>
        <v>0</v>
      </c>
    </row>
    <row r="1162" spans="1:29" ht="14.1" hidden="1" customHeight="1" thickBot="1" x14ac:dyDescent="0.25">
      <c r="A1162" s="3">
        <f t="shared" si="383"/>
        <v>2024</v>
      </c>
      <c r="B1162" s="3" t="str">
        <f t="shared" si="400"/>
        <v>02 únor</v>
      </c>
      <c r="C1162" s="4" t="str">
        <f t="shared" si="384"/>
        <v>únor</v>
      </c>
      <c r="D1162" s="10">
        <f t="shared" ca="1" si="385"/>
        <v>0</v>
      </c>
      <c r="E1162" s="10" t="str">
        <f t="shared" si="386"/>
        <v>pátek</v>
      </c>
      <c r="F1162" s="42" t="str">
        <f ca="1">IF(COUNTIF(List1!$U$4:$AF$16,$G1162),"Svátek",TEXT($G1162,"dddd"))</f>
        <v>pátek</v>
      </c>
      <c r="G1162" s="19">
        <v>45345</v>
      </c>
      <c r="H1162" s="49"/>
      <c r="I1162" s="50"/>
      <c r="J1162" s="49"/>
      <c r="K1162" s="50"/>
      <c r="L1162" s="21">
        <f t="shared" si="387"/>
        <v>0</v>
      </c>
      <c r="M1162" s="22">
        <f t="shared" si="381"/>
        <v>0</v>
      </c>
      <c r="N1162" s="98"/>
      <c r="O1162" s="101" t="str">
        <f t="shared" ca="1" si="382"/>
        <v/>
      </c>
      <c r="P1162" s="41" t="str">
        <f t="shared" si="380"/>
        <v xml:space="preserve"> </v>
      </c>
      <c r="Q1162" s="41" t="str">
        <f>IF(MONTH(G1163)-MONTH(G1162)&lt;&gt;0,SUBTOTAL(109,$P$14:$P$3665)," ")</f>
        <v xml:space="preserve"> </v>
      </c>
      <c r="R1162" s="108">
        <f t="shared" ca="1" si="388"/>
        <v>0</v>
      </c>
      <c r="S1162" s="25">
        <f t="shared" ca="1" si="389"/>
        <v>0</v>
      </c>
      <c r="T1162" s="108">
        <f t="shared" ca="1" si="390"/>
        <v>0</v>
      </c>
      <c r="U1162" s="163">
        <f t="shared" ca="1" si="391"/>
        <v>0</v>
      </c>
      <c r="V1162" s="25">
        <f t="shared" ca="1" si="392"/>
        <v>0</v>
      </c>
      <c r="W1162" s="25">
        <f t="shared" ca="1" si="393"/>
        <v>0</v>
      </c>
      <c r="X1162" s="108">
        <f t="shared" ca="1" si="394"/>
        <v>0</v>
      </c>
      <c r="Y1162" s="108">
        <f t="shared" ca="1" si="395"/>
        <v>0</v>
      </c>
      <c r="Z1162" s="108">
        <f t="shared" ca="1" si="396"/>
        <v>0</v>
      </c>
      <c r="AA1162" s="108">
        <f t="shared" ca="1" si="397"/>
        <v>0</v>
      </c>
      <c r="AB1162" s="108">
        <f t="shared" ca="1" si="398"/>
        <v>0</v>
      </c>
      <c r="AC1162" s="25">
        <f t="shared" ca="1" si="399"/>
        <v>0</v>
      </c>
    </row>
    <row r="1163" spans="1:29" ht="14.1" hidden="1" customHeight="1" thickBot="1" x14ac:dyDescent="0.25">
      <c r="A1163" s="3">
        <f t="shared" si="383"/>
        <v>2024</v>
      </c>
      <c r="B1163" s="3" t="str">
        <f t="shared" si="400"/>
        <v>02 únor</v>
      </c>
      <c r="C1163" s="4" t="str">
        <f t="shared" si="384"/>
        <v>únor</v>
      </c>
      <c r="D1163" s="10">
        <f t="shared" ca="1" si="385"/>
        <v>0</v>
      </c>
      <c r="E1163" s="10" t="str">
        <f t="shared" si="386"/>
        <v>sobota</v>
      </c>
      <c r="F1163" s="42" t="str">
        <f ca="1">IF(COUNTIF(List1!$U$4:$AF$16,$G1163),"Svátek",TEXT($G1163,"dddd"))</f>
        <v>sobota</v>
      </c>
      <c r="G1163" s="19">
        <v>45346</v>
      </c>
      <c r="H1163" s="49"/>
      <c r="I1163" s="50"/>
      <c r="J1163" s="49"/>
      <c r="K1163" s="50"/>
      <c r="L1163" s="21">
        <f t="shared" si="387"/>
        <v>0</v>
      </c>
      <c r="M1163" s="22">
        <f t="shared" si="381"/>
        <v>0</v>
      </c>
      <c r="N1163" s="98"/>
      <c r="O1163" s="101" t="str">
        <f t="shared" ca="1" si="382"/>
        <v/>
      </c>
      <c r="P1163" s="41" t="str">
        <f t="shared" si="380"/>
        <v xml:space="preserve"> </v>
      </c>
      <c r="Q1163" s="41" t="str">
        <f>IF(MONTH(G1164)-MONTH(G1163)&lt;&gt;0,SUBTOTAL(109,$P$14:$P$3665)," ")</f>
        <v xml:space="preserve"> </v>
      </c>
      <c r="R1163" s="108">
        <f t="shared" ca="1" si="388"/>
        <v>0</v>
      </c>
      <c r="S1163" s="25">
        <f t="shared" ca="1" si="389"/>
        <v>0</v>
      </c>
      <c r="T1163" s="108">
        <f t="shared" ca="1" si="390"/>
        <v>0</v>
      </c>
      <c r="U1163" s="163">
        <f t="shared" ca="1" si="391"/>
        <v>0</v>
      </c>
      <c r="V1163" s="25">
        <f t="shared" ca="1" si="392"/>
        <v>0</v>
      </c>
      <c r="W1163" s="25">
        <f t="shared" ca="1" si="393"/>
        <v>0</v>
      </c>
      <c r="X1163" s="108">
        <f t="shared" ca="1" si="394"/>
        <v>0</v>
      </c>
      <c r="Y1163" s="108">
        <f t="shared" ca="1" si="395"/>
        <v>0</v>
      </c>
      <c r="Z1163" s="108">
        <f t="shared" ca="1" si="396"/>
        <v>0</v>
      </c>
      <c r="AA1163" s="108">
        <f t="shared" ca="1" si="397"/>
        <v>0</v>
      </c>
      <c r="AB1163" s="108">
        <f t="shared" ca="1" si="398"/>
        <v>0</v>
      </c>
      <c r="AC1163" s="25">
        <f t="shared" ca="1" si="399"/>
        <v>0</v>
      </c>
    </row>
    <row r="1164" spans="1:29" ht="14.1" hidden="1" customHeight="1" thickBot="1" x14ac:dyDescent="0.25">
      <c r="A1164" s="3">
        <f t="shared" si="383"/>
        <v>2024</v>
      </c>
      <c r="B1164" s="3" t="str">
        <f t="shared" si="400"/>
        <v>02 únor</v>
      </c>
      <c r="C1164" s="4" t="str">
        <f t="shared" si="384"/>
        <v>únor</v>
      </c>
      <c r="D1164" s="10">
        <f t="shared" ca="1" si="385"/>
        <v>0</v>
      </c>
      <c r="E1164" s="10" t="str">
        <f t="shared" si="386"/>
        <v>neděle</v>
      </c>
      <c r="F1164" s="42" t="str">
        <f ca="1">IF(COUNTIF(List1!$U$4:$AF$16,$G1164),"Svátek",TEXT($G1164,"dddd"))</f>
        <v>neděle</v>
      </c>
      <c r="G1164" s="19">
        <v>45347</v>
      </c>
      <c r="H1164" s="49"/>
      <c r="I1164" s="50"/>
      <c r="J1164" s="49"/>
      <c r="K1164" s="50"/>
      <c r="L1164" s="21">
        <f t="shared" si="387"/>
        <v>0</v>
      </c>
      <c r="M1164" s="22">
        <f t="shared" si="381"/>
        <v>0</v>
      </c>
      <c r="N1164" s="98"/>
      <c r="O1164" s="101" t="str">
        <f t="shared" ca="1" si="382"/>
        <v/>
      </c>
      <c r="P1164" s="41">
        <f t="shared" si="380"/>
        <v>0</v>
      </c>
      <c r="Q1164" s="41" t="str">
        <f>IF(MONTH(G1165)-MONTH(G1164)&lt;&gt;0,SUBTOTAL(109,$P$14:$P$3665)," ")</f>
        <v xml:space="preserve"> </v>
      </c>
      <c r="R1164" s="108">
        <f t="shared" ca="1" si="388"/>
        <v>0</v>
      </c>
      <c r="S1164" s="25">
        <f t="shared" ca="1" si="389"/>
        <v>0</v>
      </c>
      <c r="T1164" s="108">
        <f t="shared" ca="1" si="390"/>
        <v>0</v>
      </c>
      <c r="U1164" s="163">
        <f t="shared" ca="1" si="391"/>
        <v>0</v>
      </c>
      <c r="V1164" s="25">
        <f t="shared" ca="1" si="392"/>
        <v>0</v>
      </c>
      <c r="W1164" s="25">
        <f t="shared" ca="1" si="393"/>
        <v>0</v>
      </c>
      <c r="X1164" s="108">
        <f t="shared" ca="1" si="394"/>
        <v>0</v>
      </c>
      <c r="Y1164" s="108">
        <f t="shared" ca="1" si="395"/>
        <v>0</v>
      </c>
      <c r="Z1164" s="108">
        <f t="shared" ca="1" si="396"/>
        <v>0</v>
      </c>
      <c r="AA1164" s="108">
        <f t="shared" ca="1" si="397"/>
        <v>0</v>
      </c>
      <c r="AB1164" s="108">
        <f t="shared" ca="1" si="398"/>
        <v>0</v>
      </c>
      <c r="AC1164" s="25">
        <f t="shared" ca="1" si="399"/>
        <v>0</v>
      </c>
    </row>
    <row r="1165" spans="1:29" ht="14.1" hidden="1" customHeight="1" thickBot="1" x14ac:dyDescent="0.25">
      <c r="A1165" s="3">
        <f t="shared" si="383"/>
        <v>2024</v>
      </c>
      <c r="B1165" s="3" t="str">
        <f t="shared" si="400"/>
        <v>02 únor</v>
      </c>
      <c r="C1165" s="4" t="str">
        <f t="shared" si="384"/>
        <v>únor</v>
      </c>
      <c r="D1165" s="10">
        <f t="shared" ca="1" si="385"/>
        <v>0</v>
      </c>
      <c r="E1165" s="10" t="str">
        <f t="shared" si="386"/>
        <v>pondělí</v>
      </c>
      <c r="F1165" s="42" t="str">
        <f ca="1">IF(COUNTIF(List1!$U$4:$AF$16,$G1165),"Svátek",TEXT($G1165,"dddd"))</f>
        <v>pondělí</v>
      </c>
      <c r="G1165" s="19">
        <v>45348</v>
      </c>
      <c r="H1165" s="49"/>
      <c r="I1165" s="50"/>
      <c r="J1165" s="49"/>
      <c r="K1165" s="50"/>
      <c r="L1165" s="21">
        <f t="shared" si="387"/>
        <v>0</v>
      </c>
      <c r="M1165" s="22">
        <f t="shared" si="381"/>
        <v>0</v>
      </c>
      <c r="N1165" s="98"/>
      <c r="O1165" s="101" t="str">
        <f t="shared" ca="1" si="382"/>
        <v/>
      </c>
      <c r="P1165" s="41" t="str">
        <f t="shared" si="380"/>
        <v xml:space="preserve"> </v>
      </c>
      <c r="Q1165" s="41" t="str">
        <f>IF(MONTH(G1166)-MONTH(G1165)&lt;&gt;0,SUBTOTAL(109,$P$14:$P$3665)," ")</f>
        <v xml:space="preserve"> </v>
      </c>
      <c r="R1165" s="108">
        <f t="shared" ca="1" si="388"/>
        <v>0</v>
      </c>
      <c r="S1165" s="25">
        <f t="shared" ca="1" si="389"/>
        <v>0</v>
      </c>
      <c r="T1165" s="108">
        <f t="shared" ca="1" si="390"/>
        <v>0</v>
      </c>
      <c r="U1165" s="163">
        <f t="shared" ca="1" si="391"/>
        <v>0</v>
      </c>
      <c r="V1165" s="25">
        <f t="shared" ca="1" si="392"/>
        <v>0</v>
      </c>
      <c r="W1165" s="25">
        <f t="shared" ca="1" si="393"/>
        <v>0</v>
      </c>
      <c r="X1165" s="108">
        <f t="shared" ca="1" si="394"/>
        <v>0</v>
      </c>
      <c r="Y1165" s="108">
        <f t="shared" ca="1" si="395"/>
        <v>0</v>
      </c>
      <c r="Z1165" s="108">
        <f t="shared" ca="1" si="396"/>
        <v>0</v>
      </c>
      <c r="AA1165" s="108">
        <f t="shared" ca="1" si="397"/>
        <v>0</v>
      </c>
      <c r="AB1165" s="108">
        <f t="shared" ca="1" si="398"/>
        <v>0</v>
      </c>
      <c r="AC1165" s="25">
        <f t="shared" ca="1" si="399"/>
        <v>0</v>
      </c>
    </row>
    <row r="1166" spans="1:29" ht="14.1" hidden="1" customHeight="1" thickBot="1" x14ac:dyDescent="0.25">
      <c r="A1166" s="3">
        <f t="shared" si="383"/>
        <v>2024</v>
      </c>
      <c r="B1166" s="3" t="str">
        <f t="shared" si="400"/>
        <v>02 únor</v>
      </c>
      <c r="C1166" s="4" t="str">
        <f t="shared" si="384"/>
        <v>únor</v>
      </c>
      <c r="D1166" s="10">
        <f t="shared" ca="1" si="385"/>
        <v>0</v>
      </c>
      <c r="E1166" s="10" t="str">
        <f t="shared" si="386"/>
        <v>úterý</v>
      </c>
      <c r="F1166" s="42" t="str">
        <f ca="1">IF(COUNTIF(List1!$U$4:$AF$16,$G1166),"Svátek",TEXT($G1166,"dddd"))</f>
        <v>úterý</v>
      </c>
      <c r="G1166" s="19">
        <v>45349</v>
      </c>
      <c r="H1166" s="49"/>
      <c r="I1166" s="50"/>
      <c r="J1166" s="49"/>
      <c r="K1166" s="50"/>
      <c r="L1166" s="21">
        <f t="shared" si="387"/>
        <v>0</v>
      </c>
      <c r="M1166" s="22">
        <f t="shared" si="381"/>
        <v>0</v>
      </c>
      <c r="N1166" s="98"/>
      <c r="O1166" s="101" t="str">
        <f t="shared" ca="1" si="382"/>
        <v/>
      </c>
      <c r="P1166" s="41" t="str">
        <f t="shared" si="380"/>
        <v xml:space="preserve"> </v>
      </c>
      <c r="Q1166" s="41" t="str">
        <f>IF(MONTH(G1167)-MONTH(G1166)&lt;&gt;0,SUBTOTAL(109,$P$14:$P$3665)," ")</f>
        <v xml:space="preserve"> </v>
      </c>
      <c r="R1166" s="108">
        <f t="shared" ca="1" si="388"/>
        <v>0</v>
      </c>
      <c r="S1166" s="25">
        <f t="shared" ca="1" si="389"/>
        <v>0</v>
      </c>
      <c r="T1166" s="108">
        <f t="shared" ca="1" si="390"/>
        <v>0</v>
      </c>
      <c r="U1166" s="163">
        <f t="shared" ca="1" si="391"/>
        <v>0</v>
      </c>
      <c r="V1166" s="25">
        <f t="shared" ca="1" si="392"/>
        <v>0</v>
      </c>
      <c r="W1166" s="25">
        <f t="shared" ca="1" si="393"/>
        <v>0</v>
      </c>
      <c r="X1166" s="108">
        <f t="shared" ca="1" si="394"/>
        <v>0</v>
      </c>
      <c r="Y1166" s="108">
        <f t="shared" ca="1" si="395"/>
        <v>0</v>
      </c>
      <c r="Z1166" s="108">
        <f t="shared" ca="1" si="396"/>
        <v>0</v>
      </c>
      <c r="AA1166" s="108">
        <f t="shared" ca="1" si="397"/>
        <v>0</v>
      </c>
      <c r="AB1166" s="108">
        <f t="shared" ca="1" si="398"/>
        <v>0</v>
      </c>
      <c r="AC1166" s="25">
        <f t="shared" ca="1" si="399"/>
        <v>0</v>
      </c>
    </row>
    <row r="1167" spans="1:29" ht="14.1" hidden="1" customHeight="1" thickBot="1" x14ac:dyDescent="0.25">
      <c r="A1167" s="3">
        <f t="shared" si="383"/>
        <v>2024</v>
      </c>
      <c r="B1167" s="3" t="str">
        <f t="shared" si="400"/>
        <v>02 únor</v>
      </c>
      <c r="C1167" s="4" t="str">
        <f t="shared" si="384"/>
        <v>únor</v>
      </c>
      <c r="D1167" s="10">
        <f t="shared" ca="1" si="385"/>
        <v>0</v>
      </c>
      <c r="E1167" s="10" t="str">
        <f t="shared" si="386"/>
        <v>středa</v>
      </c>
      <c r="F1167" s="42" t="str">
        <f ca="1">IF(COUNTIF(List1!$U$4:$AF$16,$G1167),"Svátek",TEXT($G1167,"dddd"))</f>
        <v>středa</v>
      </c>
      <c r="G1167" s="19">
        <v>45350</v>
      </c>
      <c r="H1167" s="49"/>
      <c r="I1167" s="50"/>
      <c r="J1167" s="49"/>
      <c r="K1167" s="50"/>
      <c r="L1167" s="21">
        <f t="shared" si="387"/>
        <v>0</v>
      </c>
      <c r="M1167" s="22">
        <f t="shared" si="381"/>
        <v>0</v>
      </c>
      <c r="N1167" s="98"/>
      <c r="O1167" s="101" t="str">
        <f t="shared" ca="1" si="382"/>
        <v/>
      </c>
      <c r="P1167" s="41" t="str">
        <f t="shared" si="380"/>
        <v xml:space="preserve"> </v>
      </c>
      <c r="Q1167" s="41" t="str">
        <f>IF(MONTH(G1168)-MONTH(G1167)&lt;&gt;0,SUBTOTAL(109,$P$14:$P$3665)," ")</f>
        <v xml:space="preserve"> </v>
      </c>
      <c r="R1167" s="108">
        <f t="shared" ca="1" si="388"/>
        <v>0</v>
      </c>
      <c r="S1167" s="25">
        <f t="shared" ca="1" si="389"/>
        <v>0</v>
      </c>
      <c r="T1167" s="108">
        <f t="shared" ca="1" si="390"/>
        <v>0</v>
      </c>
      <c r="U1167" s="163">
        <f t="shared" ca="1" si="391"/>
        <v>0</v>
      </c>
      <c r="V1167" s="25">
        <f t="shared" ca="1" si="392"/>
        <v>0</v>
      </c>
      <c r="W1167" s="25">
        <f t="shared" ca="1" si="393"/>
        <v>0</v>
      </c>
      <c r="X1167" s="108">
        <f t="shared" ca="1" si="394"/>
        <v>0</v>
      </c>
      <c r="Y1167" s="108">
        <f t="shared" ca="1" si="395"/>
        <v>0</v>
      </c>
      <c r="Z1167" s="108">
        <f t="shared" ca="1" si="396"/>
        <v>0</v>
      </c>
      <c r="AA1167" s="108">
        <f t="shared" ca="1" si="397"/>
        <v>0</v>
      </c>
      <c r="AB1167" s="108">
        <f t="shared" ca="1" si="398"/>
        <v>0</v>
      </c>
      <c r="AC1167" s="25">
        <f t="shared" ca="1" si="399"/>
        <v>0</v>
      </c>
    </row>
    <row r="1168" spans="1:29" ht="14.1" hidden="1" customHeight="1" thickBot="1" x14ac:dyDescent="0.25">
      <c r="A1168" s="3">
        <f t="shared" si="383"/>
        <v>2024</v>
      </c>
      <c r="B1168" s="3" t="str">
        <f t="shared" si="400"/>
        <v>02 únor</v>
      </c>
      <c r="C1168" s="4" t="str">
        <f t="shared" si="384"/>
        <v>únor</v>
      </c>
      <c r="D1168" s="10">
        <f t="shared" ca="1" si="385"/>
        <v>0</v>
      </c>
      <c r="E1168" s="10" t="str">
        <f t="shared" si="386"/>
        <v>čtvrtek</v>
      </c>
      <c r="F1168" s="42" t="str">
        <f ca="1">IF(COUNTIF(List1!$U$4:$AF$16,$G1168),"Svátek",TEXT($G1168,"dddd"))</f>
        <v>čtvrtek</v>
      </c>
      <c r="G1168" s="19">
        <v>45351</v>
      </c>
      <c r="H1168" s="49"/>
      <c r="I1168" s="50"/>
      <c r="J1168" s="49"/>
      <c r="K1168" s="50"/>
      <c r="L1168" s="21">
        <f t="shared" si="387"/>
        <v>0</v>
      </c>
      <c r="M1168" s="22">
        <f t="shared" si="381"/>
        <v>0</v>
      </c>
      <c r="N1168" s="98"/>
      <c r="O1168" s="101" t="str">
        <f t="shared" ca="1" si="382"/>
        <v/>
      </c>
      <c r="P1168" s="41">
        <f t="shared" si="380"/>
        <v>0</v>
      </c>
      <c r="Q1168" s="41">
        <f>IF(MONTH(G1169)-MONTH(G1168)&lt;&gt;0,SUBTOTAL(109,$P$14:$P$3665)," ")</f>
        <v>0</v>
      </c>
      <c r="R1168" s="108">
        <f t="shared" ca="1" si="388"/>
        <v>0</v>
      </c>
      <c r="S1168" s="25">
        <f t="shared" ca="1" si="389"/>
        <v>0</v>
      </c>
      <c r="T1168" s="108">
        <f t="shared" ca="1" si="390"/>
        <v>0</v>
      </c>
      <c r="U1168" s="163">
        <f t="shared" ca="1" si="391"/>
        <v>0</v>
      </c>
      <c r="V1168" s="25">
        <f t="shared" ca="1" si="392"/>
        <v>0</v>
      </c>
      <c r="W1168" s="25">
        <f t="shared" ca="1" si="393"/>
        <v>0</v>
      </c>
      <c r="X1168" s="108">
        <f t="shared" ca="1" si="394"/>
        <v>0</v>
      </c>
      <c r="Y1168" s="108">
        <f t="shared" ca="1" si="395"/>
        <v>0</v>
      </c>
      <c r="Z1168" s="108">
        <f t="shared" ca="1" si="396"/>
        <v>0</v>
      </c>
      <c r="AA1168" s="108">
        <f t="shared" ca="1" si="397"/>
        <v>0</v>
      </c>
      <c r="AB1168" s="108">
        <f t="shared" ca="1" si="398"/>
        <v>0</v>
      </c>
      <c r="AC1168" s="25">
        <f t="shared" ca="1" si="399"/>
        <v>0</v>
      </c>
    </row>
    <row r="1169" spans="1:29" ht="14.1" hidden="1" customHeight="1" thickBot="1" x14ac:dyDescent="0.25">
      <c r="A1169" s="3">
        <f t="shared" si="383"/>
        <v>2024</v>
      </c>
      <c r="B1169" s="3" t="str">
        <f t="shared" si="400"/>
        <v>03 březen</v>
      </c>
      <c r="C1169" s="4" t="str">
        <f t="shared" si="384"/>
        <v>březen</v>
      </c>
      <c r="D1169" s="10">
        <f t="shared" ca="1" si="385"/>
        <v>0</v>
      </c>
      <c r="E1169" s="10" t="str">
        <f t="shared" si="386"/>
        <v>pátek</v>
      </c>
      <c r="F1169" s="42" t="str">
        <f ca="1">IF(COUNTIF(List1!$U$4:$AF$16,$G1169),"Svátek",TEXT($G1169,"dddd"))</f>
        <v>pátek</v>
      </c>
      <c r="G1169" s="19">
        <v>45352</v>
      </c>
      <c r="H1169" s="49"/>
      <c r="I1169" s="50"/>
      <c r="J1169" s="49"/>
      <c r="K1169" s="50"/>
      <c r="L1169" s="21">
        <f t="shared" si="387"/>
        <v>0</v>
      </c>
      <c r="M1169" s="22">
        <f t="shared" si="381"/>
        <v>0</v>
      </c>
      <c r="N1169" s="98"/>
      <c r="O1169" s="101" t="str">
        <f t="shared" ca="1" si="382"/>
        <v/>
      </c>
      <c r="P1169" s="41" t="str">
        <f t="shared" si="380"/>
        <v xml:space="preserve"> </v>
      </c>
      <c r="Q1169" s="41" t="str">
        <f>IF(MONTH(G1170)-MONTH(G1169)&lt;&gt;0,SUBTOTAL(109,$P$14:$P$3665)," ")</f>
        <v xml:space="preserve"> </v>
      </c>
      <c r="R1169" s="108">
        <f t="shared" ca="1" si="388"/>
        <v>0</v>
      </c>
      <c r="S1169" s="25">
        <f t="shared" ca="1" si="389"/>
        <v>0</v>
      </c>
      <c r="T1169" s="108">
        <f t="shared" ca="1" si="390"/>
        <v>0</v>
      </c>
      <c r="U1169" s="163">
        <f t="shared" ca="1" si="391"/>
        <v>0</v>
      </c>
      <c r="V1169" s="25">
        <f t="shared" ca="1" si="392"/>
        <v>0</v>
      </c>
      <c r="W1169" s="25">
        <f t="shared" ca="1" si="393"/>
        <v>0</v>
      </c>
      <c r="X1169" s="108">
        <f t="shared" ca="1" si="394"/>
        <v>0</v>
      </c>
      <c r="Y1169" s="108">
        <f t="shared" ca="1" si="395"/>
        <v>0</v>
      </c>
      <c r="Z1169" s="108">
        <f t="shared" ca="1" si="396"/>
        <v>0</v>
      </c>
      <c r="AA1169" s="108">
        <f t="shared" ca="1" si="397"/>
        <v>0</v>
      </c>
      <c r="AB1169" s="108">
        <f t="shared" ca="1" si="398"/>
        <v>0</v>
      </c>
      <c r="AC1169" s="25">
        <f t="shared" ca="1" si="399"/>
        <v>0</v>
      </c>
    </row>
    <row r="1170" spans="1:29" ht="14.1" hidden="1" customHeight="1" thickBot="1" x14ac:dyDescent="0.25">
      <c r="A1170" s="3">
        <f t="shared" si="383"/>
        <v>2024</v>
      </c>
      <c r="B1170" s="3" t="str">
        <f t="shared" si="400"/>
        <v>03 březen</v>
      </c>
      <c r="C1170" s="4" t="str">
        <f t="shared" si="384"/>
        <v>březen</v>
      </c>
      <c r="D1170" s="10">
        <f t="shared" ca="1" si="385"/>
        <v>0</v>
      </c>
      <c r="E1170" s="10" t="str">
        <f t="shared" si="386"/>
        <v>sobota</v>
      </c>
      <c r="F1170" s="42" t="str">
        <f ca="1">IF(COUNTIF(List1!$U$4:$AF$16,$G1170),"Svátek",TEXT($G1170,"dddd"))</f>
        <v>sobota</v>
      </c>
      <c r="G1170" s="19">
        <v>45353</v>
      </c>
      <c r="H1170" s="49"/>
      <c r="I1170" s="50"/>
      <c r="J1170" s="49"/>
      <c r="K1170" s="50"/>
      <c r="L1170" s="21">
        <f t="shared" si="387"/>
        <v>0</v>
      </c>
      <c r="M1170" s="22">
        <f t="shared" si="381"/>
        <v>0</v>
      </c>
      <c r="N1170" s="98"/>
      <c r="O1170" s="101" t="str">
        <f t="shared" ca="1" si="382"/>
        <v/>
      </c>
      <c r="P1170" s="41" t="str">
        <f t="shared" si="380"/>
        <v xml:space="preserve"> </v>
      </c>
      <c r="Q1170" s="41" t="str">
        <f>IF(MONTH(G1171)-MONTH(G1170)&lt;&gt;0,SUBTOTAL(109,$P$14:$P$3665)," ")</f>
        <v xml:space="preserve"> </v>
      </c>
      <c r="R1170" s="108">
        <f t="shared" ca="1" si="388"/>
        <v>0</v>
      </c>
      <c r="S1170" s="25">
        <f t="shared" ca="1" si="389"/>
        <v>0</v>
      </c>
      <c r="T1170" s="108">
        <f t="shared" ca="1" si="390"/>
        <v>0</v>
      </c>
      <c r="U1170" s="163">
        <f t="shared" ca="1" si="391"/>
        <v>0</v>
      </c>
      <c r="V1170" s="25">
        <f t="shared" ca="1" si="392"/>
        <v>0</v>
      </c>
      <c r="W1170" s="25">
        <f t="shared" ca="1" si="393"/>
        <v>0</v>
      </c>
      <c r="X1170" s="108">
        <f t="shared" ca="1" si="394"/>
        <v>0</v>
      </c>
      <c r="Y1170" s="108">
        <f t="shared" ca="1" si="395"/>
        <v>0</v>
      </c>
      <c r="Z1170" s="108">
        <f t="shared" ca="1" si="396"/>
        <v>0</v>
      </c>
      <c r="AA1170" s="108">
        <f t="shared" ca="1" si="397"/>
        <v>0</v>
      </c>
      <c r="AB1170" s="108">
        <f t="shared" ca="1" si="398"/>
        <v>0</v>
      </c>
      <c r="AC1170" s="25">
        <f t="shared" ca="1" si="399"/>
        <v>0</v>
      </c>
    </row>
    <row r="1171" spans="1:29" ht="14.1" hidden="1" customHeight="1" thickBot="1" x14ac:dyDescent="0.25">
      <c r="A1171" s="3">
        <f t="shared" si="383"/>
        <v>2024</v>
      </c>
      <c r="B1171" s="3" t="str">
        <f t="shared" si="400"/>
        <v>03 březen</v>
      </c>
      <c r="C1171" s="4" t="str">
        <f t="shared" si="384"/>
        <v>březen</v>
      </c>
      <c r="D1171" s="10">
        <f t="shared" ca="1" si="385"/>
        <v>0</v>
      </c>
      <c r="E1171" s="10" t="str">
        <f t="shared" si="386"/>
        <v>neděle</v>
      </c>
      <c r="F1171" s="42" t="str">
        <f ca="1">IF(COUNTIF(List1!$U$4:$AF$16,$G1171),"Svátek",TEXT($G1171,"dddd"))</f>
        <v>neděle</v>
      </c>
      <c r="G1171" s="19">
        <v>45354</v>
      </c>
      <c r="H1171" s="49"/>
      <c r="I1171" s="50"/>
      <c r="J1171" s="49"/>
      <c r="K1171" s="50"/>
      <c r="L1171" s="21">
        <f t="shared" si="387"/>
        <v>0</v>
      </c>
      <c r="M1171" s="22">
        <f t="shared" si="381"/>
        <v>0</v>
      </c>
      <c r="N1171" s="98"/>
      <c r="O1171" s="101" t="str">
        <f t="shared" ca="1" si="382"/>
        <v/>
      </c>
      <c r="P1171" s="41">
        <f t="shared" si="380"/>
        <v>0</v>
      </c>
      <c r="Q1171" s="41" t="str">
        <f>IF(MONTH(G1172)-MONTH(G1171)&lt;&gt;0,SUBTOTAL(109,$P$14:$P$3665)," ")</f>
        <v xml:space="preserve"> </v>
      </c>
      <c r="R1171" s="108">
        <f t="shared" ca="1" si="388"/>
        <v>0</v>
      </c>
      <c r="S1171" s="25">
        <f t="shared" ca="1" si="389"/>
        <v>0</v>
      </c>
      <c r="T1171" s="108">
        <f t="shared" ca="1" si="390"/>
        <v>0</v>
      </c>
      <c r="U1171" s="163">
        <f t="shared" ca="1" si="391"/>
        <v>0</v>
      </c>
      <c r="V1171" s="25">
        <f t="shared" ca="1" si="392"/>
        <v>0</v>
      </c>
      <c r="W1171" s="25">
        <f t="shared" ca="1" si="393"/>
        <v>0</v>
      </c>
      <c r="X1171" s="108">
        <f t="shared" ca="1" si="394"/>
        <v>0</v>
      </c>
      <c r="Y1171" s="108">
        <f t="shared" ca="1" si="395"/>
        <v>0</v>
      </c>
      <c r="Z1171" s="108">
        <f t="shared" ca="1" si="396"/>
        <v>0</v>
      </c>
      <c r="AA1171" s="108">
        <f t="shared" ca="1" si="397"/>
        <v>0</v>
      </c>
      <c r="AB1171" s="108">
        <f t="shared" ca="1" si="398"/>
        <v>0</v>
      </c>
      <c r="AC1171" s="25">
        <f t="shared" ca="1" si="399"/>
        <v>0</v>
      </c>
    </row>
    <row r="1172" spans="1:29" ht="14.1" hidden="1" customHeight="1" thickBot="1" x14ac:dyDescent="0.25">
      <c r="A1172" s="3">
        <f t="shared" si="383"/>
        <v>2024</v>
      </c>
      <c r="B1172" s="3" t="str">
        <f t="shared" si="400"/>
        <v>03 březen</v>
      </c>
      <c r="C1172" s="4" t="str">
        <f t="shared" si="384"/>
        <v>březen</v>
      </c>
      <c r="D1172" s="10">
        <f t="shared" ca="1" si="385"/>
        <v>0</v>
      </c>
      <c r="E1172" s="10" t="str">
        <f t="shared" si="386"/>
        <v>pondělí</v>
      </c>
      <c r="F1172" s="42" t="str">
        <f ca="1">IF(COUNTIF(List1!$U$4:$AF$16,$G1172),"Svátek",TEXT($G1172,"dddd"))</f>
        <v>pondělí</v>
      </c>
      <c r="G1172" s="19">
        <v>45355</v>
      </c>
      <c r="H1172" s="49"/>
      <c r="I1172" s="50"/>
      <c r="J1172" s="49"/>
      <c r="K1172" s="50"/>
      <c r="L1172" s="21">
        <f t="shared" si="387"/>
        <v>0</v>
      </c>
      <c r="M1172" s="22">
        <f t="shared" si="381"/>
        <v>0</v>
      </c>
      <c r="N1172" s="98"/>
      <c r="O1172" s="101" t="str">
        <f t="shared" ca="1" si="382"/>
        <v/>
      </c>
      <c r="P1172" s="41" t="str">
        <f t="shared" si="380"/>
        <v xml:space="preserve"> </v>
      </c>
      <c r="Q1172" s="41" t="str">
        <f>IF(MONTH(G1173)-MONTH(G1172)&lt;&gt;0,SUBTOTAL(109,$P$14:$P$3665)," ")</f>
        <v xml:space="preserve"> </v>
      </c>
      <c r="R1172" s="108">
        <f t="shared" ca="1" si="388"/>
        <v>0</v>
      </c>
      <c r="S1172" s="25">
        <f t="shared" ca="1" si="389"/>
        <v>0</v>
      </c>
      <c r="T1172" s="108">
        <f t="shared" ca="1" si="390"/>
        <v>0</v>
      </c>
      <c r="U1172" s="163">
        <f t="shared" ca="1" si="391"/>
        <v>0</v>
      </c>
      <c r="V1172" s="25">
        <f t="shared" ca="1" si="392"/>
        <v>0</v>
      </c>
      <c r="W1172" s="25">
        <f t="shared" ca="1" si="393"/>
        <v>0</v>
      </c>
      <c r="X1172" s="108">
        <f t="shared" ca="1" si="394"/>
        <v>0</v>
      </c>
      <c r="Y1172" s="108">
        <f t="shared" ca="1" si="395"/>
        <v>0</v>
      </c>
      <c r="Z1172" s="108">
        <f t="shared" ca="1" si="396"/>
        <v>0</v>
      </c>
      <c r="AA1172" s="108">
        <f t="shared" ca="1" si="397"/>
        <v>0</v>
      </c>
      <c r="AB1172" s="108">
        <f t="shared" ca="1" si="398"/>
        <v>0</v>
      </c>
      <c r="AC1172" s="25">
        <f t="shared" ca="1" si="399"/>
        <v>0</v>
      </c>
    </row>
    <row r="1173" spans="1:29" ht="14.1" hidden="1" customHeight="1" thickBot="1" x14ac:dyDescent="0.25">
      <c r="A1173" s="3">
        <f t="shared" si="383"/>
        <v>2024</v>
      </c>
      <c r="B1173" s="3" t="str">
        <f t="shared" si="400"/>
        <v>03 březen</v>
      </c>
      <c r="C1173" s="4" t="str">
        <f t="shared" si="384"/>
        <v>březen</v>
      </c>
      <c r="D1173" s="10">
        <f t="shared" ca="1" si="385"/>
        <v>0</v>
      </c>
      <c r="E1173" s="10" t="str">
        <f t="shared" si="386"/>
        <v>úterý</v>
      </c>
      <c r="F1173" s="42" t="str">
        <f ca="1">IF(COUNTIF(List1!$U$4:$AF$16,$G1173),"Svátek",TEXT($G1173,"dddd"))</f>
        <v>úterý</v>
      </c>
      <c r="G1173" s="19">
        <v>45356</v>
      </c>
      <c r="H1173" s="49"/>
      <c r="I1173" s="50"/>
      <c r="J1173" s="49"/>
      <c r="K1173" s="50"/>
      <c r="L1173" s="21">
        <f t="shared" si="387"/>
        <v>0</v>
      </c>
      <c r="M1173" s="22">
        <f t="shared" si="381"/>
        <v>0</v>
      </c>
      <c r="N1173" s="98"/>
      <c r="O1173" s="101" t="str">
        <f t="shared" ca="1" si="382"/>
        <v/>
      </c>
      <c r="P1173" s="41" t="str">
        <f t="shared" si="380"/>
        <v xml:space="preserve"> </v>
      </c>
      <c r="Q1173" s="41" t="str">
        <f>IF(MONTH(G1174)-MONTH(G1173)&lt;&gt;0,SUBTOTAL(109,$P$14:$P$3665)," ")</f>
        <v xml:space="preserve"> </v>
      </c>
      <c r="R1173" s="108">
        <f t="shared" ca="1" si="388"/>
        <v>0</v>
      </c>
      <c r="S1173" s="25">
        <f t="shared" ca="1" si="389"/>
        <v>0</v>
      </c>
      <c r="T1173" s="108">
        <f t="shared" ca="1" si="390"/>
        <v>0</v>
      </c>
      <c r="U1173" s="163">
        <f t="shared" ca="1" si="391"/>
        <v>0</v>
      </c>
      <c r="V1173" s="25">
        <f t="shared" ca="1" si="392"/>
        <v>0</v>
      </c>
      <c r="W1173" s="25">
        <f t="shared" ca="1" si="393"/>
        <v>0</v>
      </c>
      <c r="X1173" s="108">
        <f t="shared" ca="1" si="394"/>
        <v>0</v>
      </c>
      <c r="Y1173" s="108">
        <f t="shared" ca="1" si="395"/>
        <v>0</v>
      </c>
      <c r="Z1173" s="108">
        <f t="shared" ca="1" si="396"/>
        <v>0</v>
      </c>
      <c r="AA1173" s="108">
        <f t="shared" ca="1" si="397"/>
        <v>0</v>
      </c>
      <c r="AB1173" s="108">
        <f t="shared" ca="1" si="398"/>
        <v>0</v>
      </c>
      <c r="AC1173" s="25">
        <f t="shared" ca="1" si="399"/>
        <v>0</v>
      </c>
    </row>
    <row r="1174" spans="1:29" ht="14.1" hidden="1" customHeight="1" thickBot="1" x14ac:dyDescent="0.25">
      <c r="A1174" s="3">
        <f t="shared" si="383"/>
        <v>2024</v>
      </c>
      <c r="B1174" s="3" t="str">
        <f t="shared" si="400"/>
        <v>03 březen</v>
      </c>
      <c r="C1174" s="4" t="str">
        <f t="shared" si="384"/>
        <v>březen</v>
      </c>
      <c r="D1174" s="10">
        <f t="shared" ca="1" si="385"/>
        <v>0</v>
      </c>
      <c r="E1174" s="10" t="str">
        <f t="shared" si="386"/>
        <v>středa</v>
      </c>
      <c r="F1174" s="42" t="str">
        <f ca="1">IF(COUNTIF(List1!$U$4:$AF$16,$G1174),"Svátek",TEXT($G1174,"dddd"))</f>
        <v>středa</v>
      </c>
      <c r="G1174" s="19">
        <v>45357</v>
      </c>
      <c r="H1174" s="49"/>
      <c r="I1174" s="50"/>
      <c r="J1174" s="49"/>
      <c r="K1174" s="50"/>
      <c r="L1174" s="21">
        <f t="shared" si="387"/>
        <v>0</v>
      </c>
      <c r="M1174" s="22">
        <f t="shared" si="381"/>
        <v>0</v>
      </c>
      <c r="N1174" s="98"/>
      <c r="O1174" s="101" t="str">
        <f t="shared" ca="1" si="382"/>
        <v/>
      </c>
      <c r="P1174" s="41" t="str">
        <f t="shared" si="380"/>
        <v xml:space="preserve"> </v>
      </c>
      <c r="Q1174" s="41" t="str">
        <f>IF(MONTH(G1175)-MONTH(G1174)&lt;&gt;0,SUBTOTAL(109,$P$14:$P$3665)," ")</f>
        <v xml:space="preserve"> </v>
      </c>
      <c r="R1174" s="108">
        <f t="shared" ca="1" si="388"/>
        <v>0</v>
      </c>
      <c r="S1174" s="25">
        <f t="shared" ca="1" si="389"/>
        <v>0</v>
      </c>
      <c r="T1174" s="108">
        <f t="shared" ca="1" si="390"/>
        <v>0</v>
      </c>
      <c r="U1174" s="163">
        <f t="shared" ca="1" si="391"/>
        <v>0</v>
      </c>
      <c r="V1174" s="25">
        <f t="shared" ca="1" si="392"/>
        <v>0</v>
      </c>
      <c r="W1174" s="25">
        <f t="shared" ca="1" si="393"/>
        <v>0</v>
      </c>
      <c r="X1174" s="108">
        <f t="shared" ca="1" si="394"/>
        <v>0</v>
      </c>
      <c r="Y1174" s="108">
        <f t="shared" ca="1" si="395"/>
        <v>0</v>
      </c>
      <c r="Z1174" s="108">
        <f t="shared" ca="1" si="396"/>
        <v>0</v>
      </c>
      <c r="AA1174" s="108">
        <f t="shared" ca="1" si="397"/>
        <v>0</v>
      </c>
      <c r="AB1174" s="108">
        <f t="shared" ca="1" si="398"/>
        <v>0</v>
      </c>
      <c r="AC1174" s="25">
        <f t="shared" ca="1" si="399"/>
        <v>0</v>
      </c>
    </row>
    <row r="1175" spans="1:29" ht="14.1" hidden="1" customHeight="1" thickBot="1" x14ac:dyDescent="0.25">
      <c r="A1175" s="3">
        <f t="shared" si="383"/>
        <v>2024</v>
      </c>
      <c r="B1175" s="3" t="str">
        <f t="shared" si="400"/>
        <v>03 březen</v>
      </c>
      <c r="C1175" s="4" t="str">
        <f t="shared" si="384"/>
        <v>březen</v>
      </c>
      <c r="D1175" s="10">
        <f t="shared" ca="1" si="385"/>
        <v>0</v>
      </c>
      <c r="E1175" s="10" t="str">
        <f t="shared" si="386"/>
        <v>čtvrtek</v>
      </c>
      <c r="F1175" s="42" t="str">
        <f ca="1">IF(COUNTIF(List1!$U$4:$AF$16,$G1175),"Svátek",TEXT($G1175,"dddd"))</f>
        <v>čtvrtek</v>
      </c>
      <c r="G1175" s="19">
        <v>45358</v>
      </c>
      <c r="H1175" s="49"/>
      <c r="I1175" s="50"/>
      <c r="J1175" s="49"/>
      <c r="K1175" s="50"/>
      <c r="L1175" s="21">
        <f t="shared" si="387"/>
        <v>0</v>
      </c>
      <c r="M1175" s="22">
        <f t="shared" si="381"/>
        <v>0</v>
      </c>
      <c r="N1175" s="98"/>
      <c r="O1175" s="101" t="str">
        <f t="shared" ca="1" si="382"/>
        <v/>
      </c>
      <c r="P1175" s="41" t="str">
        <f t="shared" si="380"/>
        <v xml:space="preserve"> </v>
      </c>
      <c r="Q1175" s="41" t="str">
        <f>IF(MONTH(G1176)-MONTH(G1175)&lt;&gt;0,SUBTOTAL(109,$P$14:$P$3665)," ")</f>
        <v xml:space="preserve"> </v>
      </c>
      <c r="R1175" s="108">
        <f t="shared" ca="1" si="388"/>
        <v>0</v>
      </c>
      <c r="S1175" s="25">
        <f t="shared" ca="1" si="389"/>
        <v>0</v>
      </c>
      <c r="T1175" s="108">
        <f t="shared" ca="1" si="390"/>
        <v>0</v>
      </c>
      <c r="U1175" s="163">
        <f t="shared" ca="1" si="391"/>
        <v>0</v>
      </c>
      <c r="V1175" s="25">
        <f t="shared" ca="1" si="392"/>
        <v>0</v>
      </c>
      <c r="W1175" s="25">
        <f t="shared" ca="1" si="393"/>
        <v>0</v>
      </c>
      <c r="X1175" s="108">
        <f t="shared" ca="1" si="394"/>
        <v>0</v>
      </c>
      <c r="Y1175" s="108">
        <f t="shared" ca="1" si="395"/>
        <v>0</v>
      </c>
      <c r="Z1175" s="108">
        <f t="shared" ca="1" si="396"/>
        <v>0</v>
      </c>
      <c r="AA1175" s="108">
        <f t="shared" ca="1" si="397"/>
        <v>0</v>
      </c>
      <c r="AB1175" s="108">
        <f t="shared" ca="1" si="398"/>
        <v>0</v>
      </c>
      <c r="AC1175" s="25">
        <f t="shared" ca="1" si="399"/>
        <v>0</v>
      </c>
    </row>
    <row r="1176" spans="1:29" ht="14.1" hidden="1" customHeight="1" thickBot="1" x14ac:dyDescent="0.25">
      <c r="A1176" s="3">
        <f t="shared" si="383"/>
        <v>2024</v>
      </c>
      <c r="B1176" s="3" t="str">
        <f t="shared" si="400"/>
        <v>03 březen</v>
      </c>
      <c r="C1176" s="4" t="str">
        <f t="shared" si="384"/>
        <v>březen</v>
      </c>
      <c r="D1176" s="10">
        <f t="shared" ca="1" si="385"/>
        <v>0</v>
      </c>
      <c r="E1176" s="10" t="str">
        <f t="shared" si="386"/>
        <v>pátek</v>
      </c>
      <c r="F1176" s="42" t="str">
        <f ca="1">IF(COUNTIF(List1!$U$4:$AF$16,$G1176),"Svátek",TEXT($G1176,"dddd"))</f>
        <v>pátek</v>
      </c>
      <c r="G1176" s="19">
        <v>45359</v>
      </c>
      <c r="H1176" s="49"/>
      <c r="I1176" s="50"/>
      <c r="J1176" s="49"/>
      <c r="K1176" s="50"/>
      <c r="L1176" s="21">
        <f t="shared" si="387"/>
        <v>0</v>
      </c>
      <c r="M1176" s="22">
        <f t="shared" si="381"/>
        <v>0</v>
      </c>
      <c r="N1176" s="98"/>
      <c r="O1176" s="101" t="str">
        <f t="shared" ca="1" si="382"/>
        <v/>
      </c>
      <c r="P1176" s="41" t="str">
        <f t="shared" si="380"/>
        <v xml:space="preserve"> </v>
      </c>
      <c r="Q1176" s="41" t="str">
        <f>IF(MONTH(G1177)-MONTH(G1176)&lt;&gt;0,SUBTOTAL(109,$P$14:$P$3665)," ")</f>
        <v xml:space="preserve"> </v>
      </c>
      <c r="R1176" s="108">
        <f t="shared" ca="1" si="388"/>
        <v>0</v>
      </c>
      <c r="S1176" s="25">
        <f t="shared" ca="1" si="389"/>
        <v>0</v>
      </c>
      <c r="T1176" s="108">
        <f t="shared" ca="1" si="390"/>
        <v>0</v>
      </c>
      <c r="U1176" s="163">
        <f t="shared" ca="1" si="391"/>
        <v>0</v>
      </c>
      <c r="V1176" s="25">
        <f t="shared" ca="1" si="392"/>
        <v>0</v>
      </c>
      <c r="W1176" s="25">
        <f t="shared" ca="1" si="393"/>
        <v>0</v>
      </c>
      <c r="X1176" s="108">
        <f t="shared" ca="1" si="394"/>
        <v>0</v>
      </c>
      <c r="Y1176" s="108">
        <f t="shared" ca="1" si="395"/>
        <v>0</v>
      </c>
      <c r="Z1176" s="108">
        <f t="shared" ca="1" si="396"/>
        <v>0</v>
      </c>
      <c r="AA1176" s="108">
        <f t="shared" ca="1" si="397"/>
        <v>0</v>
      </c>
      <c r="AB1176" s="108">
        <f t="shared" ca="1" si="398"/>
        <v>0</v>
      </c>
      <c r="AC1176" s="25">
        <f t="shared" ca="1" si="399"/>
        <v>0</v>
      </c>
    </row>
    <row r="1177" spans="1:29" ht="14.1" hidden="1" customHeight="1" thickBot="1" x14ac:dyDescent="0.25">
      <c r="A1177" s="3">
        <f t="shared" si="383"/>
        <v>2024</v>
      </c>
      <c r="B1177" s="3" t="str">
        <f t="shared" si="400"/>
        <v>03 březen</v>
      </c>
      <c r="C1177" s="4" t="str">
        <f t="shared" si="384"/>
        <v>březen</v>
      </c>
      <c r="D1177" s="10">
        <f t="shared" ca="1" si="385"/>
        <v>0</v>
      </c>
      <c r="E1177" s="10" t="str">
        <f t="shared" si="386"/>
        <v>sobota</v>
      </c>
      <c r="F1177" s="42" t="str">
        <f ca="1">IF(COUNTIF(List1!$U$4:$AF$16,$G1177),"Svátek",TEXT($G1177,"dddd"))</f>
        <v>sobota</v>
      </c>
      <c r="G1177" s="19">
        <v>45360</v>
      </c>
      <c r="H1177" s="49"/>
      <c r="I1177" s="50"/>
      <c r="J1177" s="49"/>
      <c r="K1177" s="50"/>
      <c r="L1177" s="21">
        <f t="shared" si="387"/>
        <v>0</v>
      </c>
      <c r="M1177" s="22">
        <f t="shared" si="381"/>
        <v>0</v>
      </c>
      <c r="N1177" s="98"/>
      <c r="O1177" s="101" t="str">
        <f t="shared" ca="1" si="382"/>
        <v/>
      </c>
      <c r="P1177" s="41" t="str">
        <f t="shared" si="380"/>
        <v xml:space="preserve"> </v>
      </c>
      <c r="Q1177" s="41" t="str">
        <f>IF(MONTH(G1178)-MONTH(G1177)&lt;&gt;0,SUBTOTAL(109,$P$14:$P$3665)," ")</f>
        <v xml:space="preserve"> </v>
      </c>
      <c r="R1177" s="108">
        <f t="shared" ca="1" si="388"/>
        <v>0</v>
      </c>
      <c r="S1177" s="25">
        <f t="shared" ca="1" si="389"/>
        <v>0</v>
      </c>
      <c r="T1177" s="108">
        <f t="shared" ca="1" si="390"/>
        <v>0</v>
      </c>
      <c r="U1177" s="163">
        <f t="shared" ca="1" si="391"/>
        <v>0</v>
      </c>
      <c r="V1177" s="25">
        <f t="shared" ca="1" si="392"/>
        <v>0</v>
      </c>
      <c r="W1177" s="25">
        <f t="shared" ca="1" si="393"/>
        <v>0</v>
      </c>
      <c r="X1177" s="108">
        <f t="shared" ca="1" si="394"/>
        <v>0</v>
      </c>
      <c r="Y1177" s="108">
        <f t="shared" ca="1" si="395"/>
        <v>0</v>
      </c>
      <c r="Z1177" s="108">
        <f t="shared" ca="1" si="396"/>
        <v>0</v>
      </c>
      <c r="AA1177" s="108">
        <f t="shared" ca="1" si="397"/>
        <v>0</v>
      </c>
      <c r="AB1177" s="108">
        <f t="shared" ca="1" si="398"/>
        <v>0</v>
      </c>
      <c r="AC1177" s="25">
        <f t="shared" ca="1" si="399"/>
        <v>0</v>
      </c>
    </row>
    <row r="1178" spans="1:29" ht="14.1" hidden="1" customHeight="1" thickBot="1" x14ac:dyDescent="0.25">
      <c r="A1178" s="3">
        <f t="shared" si="383"/>
        <v>2024</v>
      </c>
      <c r="B1178" s="3" t="str">
        <f t="shared" si="400"/>
        <v>03 březen</v>
      </c>
      <c r="C1178" s="4" t="str">
        <f t="shared" si="384"/>
        <v>březen</v>
      </c>
      <c r="D1178" s="10">
        <f t="shared" ca="1" si="385"/>
        <v>0</v>
      </c>
      <c r="E1178" s="10" t="str">
        <f t="shared" si="386"/>
        <v>neděle</v>
      </c>
      <c r="F1178" s="42" t="str">
        <f ca="1">IF(COUNTIF(List1!$U$4:$AF$16,$G1178),"Svátek",TEXT($G1178,"dddd"))</f>
        <v>neděle</v>
      </c>
      <c r="G1178" s="19">
        <v>45361</v>
      </c>
      <c r="H1178" s="49"/>
      <c r="I1178" s="50"/>
      <c r="J1178" s="49"/>
      <c r="K1178" s="50"/>
      <c r="L1178" s="21">
        <f t="shared" si="387"/>
        <v>0</v>
      </c>
      <c r="M1178" s="22">
        <f t="shared" si="381"/>
        <v>0</v>
      </c>
      <c r="N1178" s="98"/>
      <c r="O1178" s="101" t="str">
        <f t="shared" ca="1" si="382"/>
        <v/>
      </c>
      <c r="P1178" s="41">
        <f t="shared" si="380"/>
        <v>0</v>
      </c>
      <c r="Q1178" s="41" t="str">
        <f>IF(MONTH(G1179)-MONTH(G1178)&lt;&gt;0,SUBTOTAL(109,$P$14:$P$3665)," ")</f>
        <v xml:space="preserve"> </v>
      </c>
      <c r="R1178" s="108">
        <f t="shared" ca="1" si="388"/>
        <v>0</v>
      </c>
      <c r="S1178" s="25">
        <f t="shared" ca="1" si="389"/>
        <v>0</v>
      </c>
      <c r="T1178" s="108">
        <f t="shared" ca="1" si="390"/>
        <v>0</v>
      </c>
      <c r="U1178" s="163">
        <f t="shared" ca="1" si="391"/>
        <v>0</v>
      </c>
      <c r="V1178" s="25">
        <f t="shared" ca="1" si="392"/>
        <v>0</v>
      </c>
      <c r="W1178" s="25">
        <f t="shared" ca="1" si="393"/>
        <v>0</v>
      </c>
      <c r="X1178" s="108">
        <f t="shared" ca="1" si="394"/>
        <v>0</v>
      </c>
      <c r="Y1178" s="108">
        <f t="shared" ca="1" si="395"/>
        <v>0</v>
      </c>
      <c r="Z1178" s="108">
        <f t="shared" ca="1" si="396"/>
        <v>0</v>
      </c>
      <c r="AA1178" s="108">
        <f t="shared" ca="1" si="397"/>
        <v>0</v>
      </c>
      <c r="AB1178" s="108">
        <f t="shared" ca="1" si="398"/>
        <v>0</v>
      </c>
      <c r="AC1178" s="25">
        <f t="shared" ca="1" si="399"/>
        <v>0</v>
      </c>
    </row>
    <row r="1179" spans="1:29" ht="14.1" hidden="1" customHeight="1" thickBot="1" x14ac:dyDescent="0.25">
      <c r="A1179" s="3">
        <f t="shared" si="383"/>
        <v>2024</v>
      </c>
      <c r="B1179" s="3" t="str">
        <f t="shared" si="400"/>
        <v>03 březen</v>
      </c>
      <c r="C1179" s="4" t="str">
        <f t="shared" si="384"/>
        <v>březen</v>
      </c>
      <c r="D1179" s="10">
        <f t="shared" ca="1" si="385"/>
        <v>0</v>
      </c>
      <c r="E1179" s="10" t="str">
        <f t="shared" si="386"/>
        <v>pondělí</v>
      </c>
      <c r="F1179" s="42" t="str">
        <f ca="1">IF(COUNTIF(List1!$U$4:$AF$16,$G1179),"Svátek",TEXT($G1179,"dddd"))</f>
        <v>pondělí</v>
      </c>
      <c r="G1179" s="19">
        <v>45362</v>
      </c>
      <c r="H1179" s="49"/>
      <c r="I1179" s="50"/>
      <c r="J1179" s="49"/>
      <c r="K1179" s="50"/>
      <c r="L1179" s="21">
        <f t="shared" si="387"/>
        <v>0</v>
      </c>
      <c r="M1179" s="22">
        <f t="shared" si="381"/>
        <v>0</v>
      </c>
      <c r="N1179" s="98"/>
      <c r="O1179" s="101" t="str">
        <f t="shared" ca="1" si="382"/>
        <v/>
      </c>
      <c r="P1179" s="41" t="str">
        <f t="shared" ref="P1179:P1242" si="401">IF(OR(TEXT($G1179,"dddd")="neděle",TEXT($G1270,"dddd")="Sunday"),IF(DAY(G1179)&gt;=7,SUM(L1173:L1179),IF(DAY(G1179)=6,SUM(L1174:L1179),IF(DAY(G1179)=5,SUM(L1175:L1179),IF(DAY(G1179)=4,SUM(L1176:L1179),IF(DAY(G1179)=3,SUM(L1177:L1179),IF(DAY(G1179)=2,SUM(L1178:L1179),IF(DAY(G1179)=1,SUM(L1179:L1179)," "))))))),IF(MONTH(G1180)-MONTH(G1179)&lt;&gt;0,IF(TEXT($G1179,"dddd")="sobota",SUM(L1174:L1179),IF(TEXT($G1179,"dddd")="pátek",SUM(L1175:L1179),IF(TEXT($G1179,"dddd")="čtvrtek",SUM(L1176:L1179),IF(TEXT($G1179,"dddd")="středa",SUM(L1177:L1179),IF(TEXT($G1179,"dddd")="úterý",SUM(L1178:L1179),IF(TEXT($G1179,"dddd")="pondělí",SUM(L1179)," "))))))," "))</f>
        <v xml:space="preserve"> </v>
      </c>
      <c r="Q1179" s="41" t="str">
        <f>IF(MONTH(G1180)-MONTH(G1179)&lt;&gt;0,SUBTOTAL(109,$P$14:$P$3665)," ")</f>
        <v xml:space="preserve"> </v>
      </c>
      <c r="R1179" s="108">
        <f t="shared" ca="1" si="388"/>
        <v>0</v>
      </c>
      <c r="S1179" s="25">
        <f t="shared" ca="1" si="389"/>
        <v>0</v>
      </c>
      <c r="T1179" s="108">
        <f t="shared" ca="1" si="390"/>
        <v>0</v>
      </c>
      <c r="U1179" s="163">
        <f t="shared" ca="1" si="391"/>
        <v>0</v>
      </c>
      <c r="V1179" s="25">
        <f t="shared" ca="1" si="392"/>
        <v>0</v>
      </c>
      <c r="W1179" s="25">
        <f t="shared" ca="1" si="393"/>
        <v>0</v>
      </c>
      <c r="X1179" s="108">
        <f t="shared" ca="1" si="394"/>
        <v>0</v>
      </c>
      <c r="Y1179" s="108">
        <f t="shared" ca="1" si="395"/>
        <v>0</v>
      </c>
      <c r="Z1179" s="108">
        <f t="shared" ca="1" si="396"/>
        <v>0</v>
      </c>
      <c r="AA1179" s="108">
        <f t="shared" ca="1" si="397"/>
        <v>0</v>
      </c>
      <c r="AB1179" s="108">
        <f t="shared" ca="1" si="398"/>
        <v>0</v>
      </c>
      <c r="AC1179" s="25">
        <f t="shared" ca="1" si="399"/>
        <v>0</v>
      </c>
    </row>
    <row r="1180" spans="1:29" ht="14.1" hidden="1" customHeight="1" thickBot="1" x14ac:dyDescent="0.25">
      <c r="A1180" s="3">
        <f t="shared" si="383"/>
        <v>2024</v>
      </c>
      <c r="B1180" s="3" t="str">
        <f t="shared" si="400"/>
        <v>03 březen</v>
      </c>
      <c r="C1180" s="4" t="str">
        <f t="shared" si="384"/>
        <v>březen</v>
      </c>
      <c r="D1180" s="10">
        <f t="shared" ca="1" si="385"/>
        <v>0</v>
      </c>
      <c r="E1180" s="10" t="str">
        <f t="shared" si="386"/>
        <v>úterý</v>
      </c>
      <c r="F1180" s="42" t="str">
        <f ca="1">IF(COUNTIF(List1!$U$4:$AF$16,$G1180),"Svátek",TEXT($G1180,"dddd"))</f>
        <v>úterý</v>
      </c>
      <c r="G1180" s="19">
        <v>45363</v>
      </c>
      <c r="H1180" s="49"/>
      <c r="I1180" s="50"/>
      <c r="J1180" s="49"/>
      <c r="K1180" s="50"/>
      <c r="L1180" s="21">
        <f t="shared" si="387"/>
        <v>0</v>
      </c>
      <c r="M1180" s="22">
        <f t="shared" si="381"/>
        <v>0</v>
      </c>
      <c r="N1180" s="98"/>
      <c r="O1180" s="101" t="str">
        <f t="shared" ca="1" si="382"/>
        <v/>
      </c>
      <c r="P1180" s="41" t="str">
        <f t="shared" si="401"/>
        <v xml:space="preserve"> </v>
      </c>
      <c r="Q1180" s="41" t="str">
        <f>IF(MONTH(G1181)-MONTH(G1180)&lt;&gt;0,SUBTOTAL(109,$P$14:$P$3665)," ")</f>
        <v xml:space="preserve"> </v>
      </c>
      <c r="R1180" s="108">
        <f t="shared" ca="1" si="388"/>
        <v>0</v>
      </c>
      <c r="S1180" s="25">
        <f t="shared" ca="1" si="389"/>
        <v>0</v>
      </c>
      <c r="T1180" s="108">
        <f t="shared" ca="1" si="390"/>
        <v>0</v>
      </c>
      <c r="U1180" s="163">
        <f t="shared" ca="1" si="391"/>
        <v>0</v>
      </c>
      <c r="V1180" s="25">
        <f t="shared" ca="1" si="392"/>
        <v>0</v>
      </c>
      <c r="W1180" s="25">
        <f t="shared" ca="1" si="393"/>
        <v>0</v>
      </c>
      <c r="X1180" s="108">
        <f t="shared" ca="1" si="394"/>
        <v>0</v>
      </c>
      <c r="Y1180" s="108">
        <f t="shared" ca="1" si="395"/>
        <v>0</v>
      </c>
      <c r="Z1180" s="108">
        <f t="shared" ca="1" si="396"/>
        <v>0</v>
      </c>
      <c r="AA1180" s="108">
        <f t="shared" ca="1" si="397"/>
        <v>0</v>
      </c>
      <c r="AB1180" s="108">
        <f t="shared" ca="1" si="398"/>
        <v>0</v>
      </c>
      <c r="AC1180" s="25">
        <f t="shared" ca="1" si="399"/>
        <v>0</v>
      </c>
    </row>
    <row r="1181" spans="1:29" ht="14.1" hidden="1" customHeight="1" thickBot="1" x14ac:dyDescent="0.25">
      <c r="A1181" s="3">
        <f t="shared" si="383"/>
        <v>2024</v>
      </c>
      <c r="B1181" s="3" t="str">
        <f t="shared" si="400"/>
        <v>03 březen</v>
      </c>
      <c r="C1181" s="4" t="str">
        <f t="shared" si="384"/>
        <v>březen</v>
      </c>
      <c r="D1181" s="10">
        <f t="shared" ca="1" si="385"/>
        <v>0</v>
      </c>
      <c r="E1181" s="10" t="str">
        <f t="shared" si="386"/>
        <v>středa</v>
      </c>
      <c r="F1181" s="42" t="str">
        <f ca="1">IF(COUNTIF(List1!$U$4:$AF$16,$G1181),"Svátek",TEXT($G1181,"dddd"))</f>
        <v>středa</v>
      </c>
      <c r="G1181" s="19">
        <v>45364</v>
      </c>
      <c r="H1181" s="49"/>
      <c r="I1181" s="50"/>
      <c r="J1181" s="49"/>
      <c r="K1181" s="50"/>
      <c r="L1181" s="21">
        <f t="shared" si="387"/>
        <v>0</v>
      </c>
      <c r="M1181" s="22">
        <f t="shared" si="381"/>
        <v>0</v>
      </c>
      <c r="N1181" s="98"/>
      <c r="O1181" s="101" t="str">
        <f t="shared" ca="1" si="382"/>
        <v/>
      </c>
      <c r="P1181" s="41" t="str">
        <f t="shared" si="401"/>
        <v xml:space="preserve"> </v>
      </c>
      <c r="Q1181" s="41" t="str">
        <f>IF(MONTH(G1182)-MONTH(G1181)&lt;&gt;0,SUBTOTAL(109,$P$14:$P$3665)," ")</f>
        <v xml:space="preserve"> </v>
      </c>
      <c r="R1181" s="108">
        <f t="shared" ca="1" si="388"/>
        <v>0</v>
      </c>
      <c r="S1181" s="25">
        <f t="shared" ca="1" si="389"/>
        <v>0</v>
      </c>
      <c r="T1181" s="108">
        <f t="shared" ca="1" si="390"/>
        <v>0</v>
      </c>
      <c r="U1181" s="163">
        <f t="shared" ca="1" si="391"/>
        <v>0</v>
      </c>
      <c r="V1181" s="25">
        <f t="shared" ca="1" si="392"/>
        <v>0</v>
      </c>
      <c r="W1181" s="25">
        <f t="shared" ca="1" si="393"/>
        <v>0</v>
      </c>
      <c r="X1181" s="108">
        <f t="shared" ca="1" si="394"/>
        <v>0</v>
      </c>
      <c r="Y1181" s="108">
        <f t="shared" ca="1" si="395"/>
        <v>0</v>
      </c>
      <c r="Z1181" s="108">
        <f t="shared" ca="1" si="396"/>
        <v>0</v>
      </c>
      <c r="AA1181" s="108">
        <f t="shared" ca="1" si="397"/>
        <v>0</v>
      </c>
      <c r="AB1181" s="108">
        <f t="shared" ca="1" si="398"/>
        <v>0</v>
      </c>
      <c r="AC1181" s="25">
        <f t="shared" ca="1" si="399"/>
        <v>0</v>
      </c>
    </row>
    <row r="1182" spans="1:29" ht="14.1" hidden="1" customHeight="1" thickBot="1" x14ac:dyDescent="0.25">
      <c r="A1182" s="3">
        <f t="shared" si="383"/>
        <v>2024</v>
      </c>
      <c r="B1182" s="3" t="str">
        <f t="shared" si="400"/>
        <v>03 březen</v>
      </c>
      <c r="C1182" s="4" t="str">
        <f t="shared" si="384"/>
        <v>březen</v>
      </c>
      <c r="D1182" s="10">
        <f t="shared" ca="1" si="385"/>
        <v>0</v>
      </c>
      <c r="E1182" s="10" t="str">
        <f t="shared" si="386"/>
        <v>čtvrtek</v>
      </c>
      <c r="F1182" s="42" t="str">
        <f ca="1">IF(COUNTIF(List1!$U$4:$AF$16,$G1182),"Svátek",TEXT($G1182,"dddd"))</f>
        <v>čtvrtek</v>
      </c>
      <c r="G1182" s="19">
        <v>45365</v>
      </c>
      <c r="H1182" s="49"/>
      <c r="I1182" s="50"/>
      <c r="J1182" s="49"/>
      <c r="K1182" s="50"/>
      <c r="L1182" s="21">
        <f t="shared" si="387"/>
        <v>0</v>
      </c>
      <c r="M1182" s="22">
        <f t="shared" si="381"/>
        <v>0</v>
      </c>
      <c r="N1182" s="98"/>
      <c r="O1182" s="101" t="str">
        <f t="shared" ca="1" si="382"/>
        <v/>
      </c>
      <c r="P1182" s="41" t="str">
        <f t="shared" si="401"/>
        <v xml:space="preserve"> </v>
      </c>
      <c r="Q1182" s="41" t="str">
        <f>IF(MONTH(G1183)-MONTH(G1182)&lt;&gt;0,SUBTOTAL(109,$P$14:$P$3665)," ")</f>
        <v xml:space="preserve"> </v>
      </c>
      <c r="R1182" s="108">
        <f t="shared" ca="1" si="388"/>
        <v>0</v>
      </c>
      <c r="S1182" s="25">
        <f t="shared" ca="1" si="389"/>
        <v>0</v>
      </c>
      <c r="T1182" s="108">
        <f t="shared" ca="1" si="390"/>
        <v>0</v>
      </c>
      <c r="U1182" s="163">
        <f t="shared" ca="1" si="391"/>
        <v>0</v>
      </c>
      <c r="V1182" s="25">
        <f t="shared" ca="1" si="392"/>
        <v>0</v>
      </c>
      <c r="W1182" s="25">
        <f t="shared" ca="1" si="393"/>
        <v>0</v>
      </c>
      <c r="X1182" s="108">
        <f t="shared" ca="1" si="394"/>
        <v>0</v>
      </c>
      <c r="Y1182" s="108">
        <f t="shared" ca="1" si="395"/>
        <v>0</v>
      </c>
      <c r="Z1182" s="108">
        <f t="shared" ca="1" si="396"/>
        <v>0</v>
      </c>
      <c r="AA1182" s="108">
        <f t="shared" ca="1" si="397"/>
        <v>0</v>
      </c>
      <c r="AB1182" s="108">
        <f t="shared" ca="1" si="398"/>
        <v>0</v>
      </c>
      <c r="AC1182" s="25">
        <f t="shared" ca="1" si="399"/>
        <v>0</v>
      </c>
    </row>
    <row r="1183" spans="1:29" ht="14.1" hidden="1" customHeight="1" thickBot="1" x14ac:dyDescent="0.25">
      <c r="A1183" s="3">
        <f t="shared" si="383"/>
        <v>2024</v>
      </c>
      <c r="B1183" s="3" t="str">
        <f t="shared" si="400"/>
        <v>03 březen</v>
      </c>
      <c r="C1183" s="4" t="str">
        <f t="shared" si="384"/>
        <v>březen</v>
      </c>
      <c r="D1183" s="10">
        <f t="shared" ca="1" si="385"/>
        <v>0</v>
      </c>
      <c r="E1183" s="10" t="str">
        <f t="shared" si="386"/>
        <v>pátek</v>
      </c>
      <c r="F1183" s="42" t="str">
        <f ca="1">IF(COUNTIF(List1!$U$4:$AF$16,$G1183),"Svátek",TEXT($G1183,"dddd"))</f>
        <v>pátek</v>
      </c>
      <c r="G1183" s="19">
        <v>45366</v>
      </c>
      <c r="H1183" s="49"/>
      <c r="I1183" s="50"/>
      <c r="J1183" s="49"/>
      <c r="K1183" s="50"/>
      <c r="L1183" s="21">
        <f t="shared" si="387"/>
        <v>0</v>
      </c>
      <c r="M1183" s="22">
        <f t="shared" si="381"/>
        <v>0</v>
      </c>
      <c r="N1183" s="98"/>
      <c r="O1183" s="101" t="str">
        <f t="shared" ca="1" si="382"/>
        <v/>
      </c>
      <c r="P1183" s="41" t="str">
        <f t="shared" si="401"/>
        <v xml:space="preserve"> </v>
      </c>
      <c r="Q1183" s="41" t="str">
        <f>IF(MONTH(G1184)-MONTH(G1183)&lt;&gt;0,SUBTOTAL(109,$P$14:$P$3665)," ")</f>
        <v xml:space="preserve"> </v>
      </c>
      <c r="R1183" s="108">
        <f t="shared" ca="1" si="388"/>
        <v>0</v>
      </c>
      <c r="S1183" s="25">
        <f t="shared" ca="1" si="389"/>
        <v>0</v>
      </c>
      <c r="T1183" s="108">
        <f t="shared" ca="1" si="390"/>
        <v>0</v>
      </c>
      <c r="U1183" s="163">
        <f t="shared" ca="1" si="391"/>
        <v>0</v>
      </c>
      <c r="V1183" s="25">
        <f t="shared" ca="1" si="392"/>
        <v>0</v>
      </c>
      <c r="W1183" s="25">
        <f t="shared" ca="1" si="393"/>
        <v>0</v>
      </c>
      <c r="X1183" s="108">
        <f t="shared" ca="1" si="394"/>
        <v>0</v>
      </c>
      <c r="Y1183" s="108">
        <f t="shared" ca="1" si="395"/>
        <v>0</v>
      </c>
      <c r="Z1183" s="108">
        <f t="shared" ca="1" si="396"/>
        <v>0</v>
      </c>
      <c r="AA1183" s="108">
        <f t="shared" ca="1" si="397"/>
        <v>0</v>
      </c>
      <c r="AB1183" s="108">
        <f t="shared" ca="1" si="398"/>
        <v>0</v>
      </c>
      <c r="AC1183" s="25">
        <f t="shared" ca="1" si="399"/>
        <v>0</v>
      </c>
    </row>
    <row r="1184" spans="1:29" ht="14.1" hidden="1" customHeight="1" thickBot="1" x14ac:dyDescent="0.25">
      <c r="A1184" s="3">
        <f t="shared" si="383"/>
        <v>2024</v>
      </c>
      <c r="B1184" s="3" t="str">
        <f t="shared" si="400"/>
        <v>03 březen</v>
      </c>
      <c r="C1184" s="4" t="str">
        <f t="shared" si="384"/>
        <v>březen</v>
      </c>
      <c r="D1184" s="10">
        <f t="shared" ca="1" si="385"/>
        <v>0</v>
      </c>
      <c r="E1184" s="10" t="str">
        <f t="shared" si="386"/>
        <v>sobota</v>
      </c>
      <c r="F1184" s="42" t="str">
        <f ca="1">IF(COUNTIF(List1!$U$4:$AF$16,$G1184),"Svátek",TEXT($G1184,"dddd"))</f>
        <v>sobota</v>
      </c>
      <c r="G1184" s="19">
        <v>45367</v>
      </c>
      <c r="H1184" s="49"/>
      <c r="I1184" s="50"/>
      <c r="J1184" s="49"/>
      <c r="K1184" s="50"/>
      <c r="L1184" s="21">
        <f t="shared" si="387"/>
        <v>0</v>
      </c>
      <c r="M1184" s="22">
        <f t="shared" si="381"/>
        <v>0</v>
      </c>
      <c r="N1184" s="98"/>
      <c r="O1184" s="101" t="str">
        <f t="shared" ca="1" si="382"/>
        <v/>
      </c>
      <c r="P1184" s="41" t="str">
        <f t="shared" si="401"/>
        <v xml:space="preserve"> </v>
      </c>
      <c r="Q1184" s="41" t="str">
        <f>IF(MONTH(G1185)-MONTH(G1184)&lt;&gt;0,SUBTOTAL(109,$P$14:$P$3665)," ")</f>
        <v xml:space="preserve"> </v>
      </c>
      <c r="R1184" s="108">
        <f t="shared" ca="1" si="388"/>
        <v>0</v>
      </c>
      <c r="S1184" s="25">
        <f t="shared" ca="1" si="389"/>
        <v>0</v>
      </c>
      <c r="T1184" s="108">
        <f t="shared" ca="1" si="390"/>
        <v>0</v>
      </c>
      <c r="U1184" s="163">
        <f t="shared" ca="1" si="391"/>
        <v>0</v>
      </c>
      <c r="V1184" s="25">
        <f t="shared" ca="1" si="392"/>
        <v>0</v>
      </c>
      <c r="W1184" s="25">
        <f t="shared" ca="1" si="393"/>
        <v>0</v>
      </c>
      <c r="X1184" s="108">
        <f t="shared" ca="1" si="394"/>
        <v>0</v>
      </c>
      <c r="Y1184" s="108">
        <f t="shared" ca="1" si="395"/>
        <v>0</v>
      </c>
      <c r="Z1184" s="108">
        <f t="shared" ca="1" si="396"/>
        <v>0</v>
      </c>
      <c r="AA1184" s="108">
        <f t="shared" ca="1" si="397"/>
        <v>0</v>
      </c>
      <c r="AB1184" s="108">
        <f t="shared" ca="1" si="398"/>
        <v>0</v>
      </c>
      <c r="AC1184" s="25">
        <f t="shared" ca="1" si="399"/>
        <v>0</v>
      </c>
    </row>
    <row r="1185" spans="1:29" ht="14.1" hidden="1" customHeight="1" thickBot="1" x14ac:dyDescent="0.25">
      <c r="A1185" s="3">
        <f t="shared" si="383"/>
        <v>2024</v>
      </c>
      <c r="B1185" s="3" t="str">
        <f t="shared" si="400"/>
        <v>03 březen</v>
      </c>
      <c r="C1185" s="4" t="str">
        <f t="shared" si="384"/>
        <v>březen</v>
      </c>
      <c r="D1185" s="10">
        <f t="shared" ca="1" si="385"/>
        <v>0</v>
      </c>
      <c r="E1185" s="10" t="str">
        <f t="shared" si="386"/>
        <v>neděle</v>
      </c>
      <c r="F1185" s="42" t="str">
        <f ca="1">IF(COUNTIF(List1!$U$4:$AF$16,$G1185),"Svátek",TEXT($G1185,"dddd"))</f>
        <v>neděle</v>
      </c>
      <c r="G1185" s="19">
        <v>45368</v>
      </c>
      <c r="H1185" s="49"/>
      <c r="I1185" s="50"/>
      <c r="J1185" s="49"/>
      <c r="K1185" s="50"/>
      <c r="L1185" s="21">
        <f t="shared" si="387"/>
        <v>0</v>
      </c>
      <c r="M1185" s="22">
        <f t="shared" si="381"/>
        <v>0</v>
      </c>
      <c r="N1185" s="98"/>
      <c r="O1185" s="101" t="str">
        <f t="shared" ca="1" si="382"/>
        <v/>
      </c>
      <c r="P1185" s="41">
        <f t="shared" si="401"/>
        <v>0</v>
      </c>
      <c r="Q1185" s="41" t="str">
        <f>IF(MONTH(G1186)-MONTH(G1185)&lt;&gt;0,SUBTOTAL(109,$P$14:$P$3665)," ")</f>
        <v xml:space="preserve"> </v>
      </c>
      <c r="R1185" s="108">
        <f t="shared" ca="1" si="388"/>
        <v>0</v>
      </c>
      <c r="S1185" s="25">
        <f t="shared" ca="1" si="389"/>
        <v>0</v>
      </c>
      <c r="T1185" s="108">
        <f t="shared" ca="1" si="390"/>
        <v>0</v>
      </c>
      <c r="U1185" s="163">
        <f t="shared" ca="1" si="391"/>
        <v>0</v>
      </c>
      <c r="V1185" s="25">
        <f t="shared" ca="1" si="392"/>
        <v>0</v>
      </c>
      <c r="W1185" s="25">
        <f t="shared" ca="1" si="393"/>
        <v>0</v>
      </c>
      <c r="X1185" s="108">
        <f t="shared" ca="1" si="394"/>
        <v>0</v>
      </c>
      <c r="Y1185" s="108">
        <f t="shared" ca="1" si="395"/>
        <v>0</v>
      </c>
      <c r="Z1185" s="108">
        <f t="shared" ca="1" si="396"/>
        <v>0</v>
      </c>
      <c r="AA1185" s="108">
        <f t="shared" ca="1" si="397"/>
        <v>0</v>
      </c>
      <c r="AB1185" s="108">
        <f t="shared" ca="1" si="398"/>
        <v>0</v>
      </c>
      <c r="AC1185" s="25">
        <f t="shared" ca="1" si="399"/>
        <v>0</v>
      </c>
    </row>
    <row r="1186" spans="1:29" ht="14.1" hidden="1" customHeight="1" thickBot="1" x14ac:dyDescent="0.25">
      <c r="A1186" s="3">
        <f t="shared" si="383"/>
        <v>2024</v>
      </c>
      <c r="B1186" s="3" t="str">
        <f t="shared" si="400"/>
        <v>03 březen</v>
      </c>
      <c r="C1186" s="4" t="str">
        <f t="shared" si="384"/>
        <v>březen</v>
      </c>
      <c r="D1186" s="10">
        <f t="shared" ca="1" si="385"/>
        <v>0</v>
      </c>
      <c r="E1186" s="10" t="str">
        <f t="shared" si="386"/>
        <v>pondělí</v>
      </c>
      <c r="F1186" s="42" t="str">
        <f ca="1">IF(COUNTIF(List1!$U$4:$AF$16,$G1186),"Svátek",TEXT($G1186,"dddd"))</f>
        <v>pondělí</v>
      </c>
      <c r="G1186" s="19">
        <v>45369</v>
      </c>
      <c r="H1186" s="49"/>
      <c r="I1186" s="50"/>
      <c r="J1186" s="49"/>
      <c r="K1186" s="50"/>
      <c r="L1186" s="21">
        <f t="shared" si="387"/>
        <v>0</v>
      </c>
      <c r="M1186" s="22">
        <f t="shared" si="381"/>
        <v>0</v>
      </c>
      <c r="N1186" s="98"/>
      <c r="O1186" s="101" t="str">
        <f t="shared" ca="1" si="382"/>
        <v/>
      </c>
      <c r="P1186" s="41" t="str">
        <f t="shared" si="401"/>
        <v xml:space="preserve"> </v>
      </c>
      <c r="Q1186" s="41" t="str">
        <f>IF(MONTH(G1187)-MONTH(G1186)&lt;&gt;0,SUBTOTAL(109,$P$14:$P$3665)," ")</f>
        <v xml:space="preserve"> </v>
      </c>
      <c r="R1186" s="108">
        <f t="shared" ca="1" si="388"/>
        <v>0</v>
      </c>
      <c r="S1186" s="25">
        <f t="shared" ca="1" si="389"/>
        <v>0</v>
      </c>
      <c r="T1186" s="108">
        <f t="shared" ca="1" si="390"/>
        <v>0</v>
      </c>
      <c r="U1186" s="163">
        <f t="shared" ca="1" si="391"/>
        <v>0</v>
      </c>
      <c r="V1186" s="25">
        <f t="shared" ca="1" si="392"/>
        <v>0</v>
      </c>
      <c r="W1186" s="25">
        <f t="shared" ca="1" si="393"/>
        <v>0</v>
      </c>
      <c r="X1186" s="108">
        <f t="shared" ca="1" si="394"/>
        <v>0</v>
      </c>
      <c r="Y1186" s="108">
        <f t="shared" ca="1" si="395"/>
        <v>0</v>
      </c>
      <c r="Z1186" s="108">
        <f t="shared" ca="1" si="396"/>
        <v>0</v>
      </c>
      <c r="AA1186" s="108">
        <f t="shared" ca="1" si="397"/>
        <v>0</v>
      </c>
      <c r="AB1186" s="108">
        <f t="shared" ca="1" si="398"/>
        <v>0</v>
      </c>
      <c r="AC1186" s="25">
        <f t="shared" ca="1" si="399"/>
        <v>0</v>
      </c>
    </row>
    <row r="1187" spans="1:29" ht="14.1" hidden="1" customHeight="1" thickBot="1" x14ac:dyDescent="0.25">
      <c r="A1187" s="3">
        <f t="shared" si="383"/>
        <v>2024</v>
      </c>
      <c r="B1187" s="3" t="str">
        <f t="shared" si="400"/>
        <v>03 březen</v>
      </c>
      <c r="C1187" s="4" t="str">
        <f t="shared" si="384"/>
        <v>březen</v>
      </c>
      <c r="D1187" s="10">
        <f t="shared" ca="1" si="385"/>
        <v>0</v>
      </c>
      <c r="E1187" s="10" t="str">
        <f t="shared" si="386"/>
        <v>úterý</v>
      </c>
      <c r="F1187" s="42" t="str">
        <f ca="1">IF(COUNTIF(List1!$U$4:$AF$16,$G1187),"Svátek",TEXT($G1187,"dddd"))</f>
        <v>úterý</v>
      </c>
      <c r="G1187" s="19">
        <v>45370</v>
      </c>
      <c r="H1187" s="49"/>
      <c r="I1187" s="50"/>
      <c r="J1187" s="49"/>
      <c r="K1187" s="50"/>
      <c r="L1187" s="21">
        <f t="shared" si="387"/>
        <v>0</v>
      </c>
      <c r="M1187" s="22">
        <f t="shared" si="381"/>
        <v>0</v>
      </c>
      <c r="N1187" s="98"/>
      <c r="O1187" s="101" t="str">
        <f t="shared" ca="1" si="382"/>
        <v/>
      </c>
      <c r="P1187" s="41" t="str">
        <f t="shared" si="401"/>
        <v xml:space="preserve"> </v>
      </c>
      <c r="Q1187" s="41" t="str">
        <f>IF(MONTH(G1188)-MONTH(G1187)&lt;&gt;0,SUBTOTAL(109,$P$14:$P$3665)," ")</f>
        <v xml:space="preserve"> </v>
      </c>
      <c r="R1187" s="108">
        <f t="shared" ca="1" si="388"/>
        <v>0</v>
      </c>
      <c r="S1187" s="25">
        <f t="shared" ca="1" si="389"/>
        <v>0</v>
      </c>
      <c r="T1187" s="108">
        <f t="shared" ca="1" si="390"/>
        <v>0</v>
      </c>
      <c r="U1187" s="163">
        <f t="shared" ca="1" si="391"/>
        <v>0</v>
      </c>
      <c r="V1187" s="25">
        <f t="shared" ca="1" si="392"/>
        <v>0</v>
      </c>
      <c r="W1187" s="25">
        <f t="shared" ca="1" si="393"/>
        <v>0</v>
      </c>
      <c r="X1187" s="108">
        <f t="shared" ca="1" si="394"/>
        <v>0</v>
      </c>
      <c r="Y1187" s="108">
        <f t="shared" ca="1" si="395"/>
        <v>0</v>
      </c>
      <c r="Z1187" s="108">
        <f t="shared" ca="1" si="396"/>
        <v>0</v>
      </c>
      <c r="AA1187" s="108">
        <f t="shared" ca="1" si="397"/>
        <v>0</v>
      </c>
      <c r="AB1187" s="108">
        <f t="shared" ca="1" si="398"/>
        <v>0</v>
      </c>
      <c r="AC1187" s="25">
        <f t="shared" ca="1" si="399"/>
        <v>0</v>
      </c>
    </row>
    <row r="1188" spans="1:29" ht="14.1" hidden="1" customHeight="1" thickBot="1" x14ac:dyDescent="0.25">
      <c r="A1188" s="3">
        <f t="shared" si="383"/>
        <v>2024</v>
      </c>
      <c r="B1188" s="3" t="str">
        <f t="shared" si="400"/>
        <v>03 březen</v>
      </c>
      <c r="C1188" s="4" t="str">
        <f t="shared" si="384"/>
        <v>březen</v>
      </c>
      <c r="D1188" s="10">
        <f t="shared" ca="1" si="385"/>
        <v>0</v>
      </c>
      <c r="E1188" s="10" t="str">
        <f t="shared" si="386"/>
        <v>středa</v>
      </c>
      <c r="F1188" s="42" t="str">
        <f ca="1">IF(COUNTIF(List1!$U$4:$AF$16,$G1188),"Svátek",TEXT($G1188,"dddd"))</f>
        <v>středa</v>
      </c>
      <c r="G1188" s="19">
        <v>45371</v>
      </c>
      <c r="H1188" s="49"/>
      <c r="I1188" s="50"/>
      <c r="J1188" s="49"/>
      <c r="K1188" s="50"/>
      <c r="L1188" s="21">
        <f t="shared" si="387"/>
        <v>0</v>
      </c>
      <c r="M1188" s="22">
        <f t="shared" si="381"/>
        <v>0</v>
      </c>
      <c r="N1188" s="98"/>
      <c r="O1188" s="101" t="str">
        <f t="shared" ca="1" si="382"/>
        <v/>
      </c>
      <c r="P1188" s="41" t="str">
        <f t="shared" si="401"/>
        <v xml:space="preserve"> </v>
      </c>
      <c r="Q1188" s="41" t="str">
        <f>IF(MONTH(G1189)-MONTH(G1188)&lt;&gt;0,SUBTOTAL(109,$P$14:$P$3665)," ")</f>
        <v xml:space="preserve"> </v>
      </c>
      <c r="R1188" s="108">
        <f t="shared" ca="1" si="388"/>
        <v>0</v>
      </c>
      <c r="S1188" s="25">
        <f t="shared" ca="1" si="389"/>
        <v>0</v>
      </c>
      <c r="T1188" s="108">
        <f t="shared" ca="1" si="390"/>
        <v>0</v>
      </c>
      <c r="U1188" s="163">
        <f t="shared" ca="1" si="391"/>
        <v>0</v>
      </c>
      <c r="V1188" s="25">
        <f t="shared" ca="1" si="392"/>
        <v>0</v>
      </c>
      <c r="W1188" s="25">
        <f t="shared" ca="1" si="393"/>
        <v>0</v>
      </c>
      <c r="X1188" s="108">
        <f t="shared" ca="1" si="394"/>
        <v>0</v>
      </c>
      <c r="Y1188" s="108">
        <f t="shared" ca="1" si="395"/>
        <v>0</v>
      </c>
      <c r="Z1188" s="108">
        <f t="shared" ca="1" si="396"/>
        <v>0</v>
      </c>
      <c r="AA1188" s="108">
        <f t="shared" ca="1" si="397"/>
        <v>0</v>
      </c>
      <c r="AB1188" s="108">
        <f t="shared" ca="1" si="398"/>
        <v>0</v>
      </c>
      <c r="AC1188" s="25">
        <f t="shared" ca="1" si="399"/>
        <v>0</v>
      </c>
    </row>
    <row r="1189" spans="1:29" ht="14.1" hidden="1" customHeight="1" thickBot="1" x14ac:dyDescent="0.25">
      <c r="A1189" s="3">
        <f t="shared" si="383"/>
        <v>2024</v>
      </c>
      <c r="B1189" s="3" t="str">
        <f t="shared" si="400"/>
        <v>03 březen</v>
      </c>
      <c r="C1189" s="4" t="str">
        <f t="shared" si="384"/>
        <v>březen</v>
      </c>
      <c r="D1189" s="10">
        <f t="shared" ca="1" si="385"/>
        <v>0</v>
      </c>
      <c r="E1189" s="10" t="str">
        <f t="shared" si="386"/>
        <v>čtvrtek</v>
      </c>
      <c r="F1189" s="42" t="str">
        <f ca="1">IF(COUNTIF(List1!$U$4:$AF$16,$G1189),"Svátek",TEXT($G1189,"dddd"))</f>
        <v>čtvrtek</v>
      </c>
      <c r="G1189" s="19">
        <v>45372</v>
      </c>
      <c r="H1189" s="49"/>
      <c r="I1189" s="50"/>
      <c r="J1189" s="49"/>
      <c r="K1189" s="50"/>
      <c r="L1189" s="21">
        <f t="shared" si="387"/>
        <v>0</v>
      </c>
      <c r="M1189" s="22">
        <f t="shared" si="381"/>
        <v>0</v>
      </c>
      <c r="N1189" s="98"/>
      <c r="O1189" s="101" t="str">
        <f t="shared" ca="1" si="382"/>
        <v/>
      </c>
      <c r="P1189" s="41" t="str">
        <f t="shared" si="401"/>
        <v xml:space="preserve"> </v>
      </c>
      <c r="Q1189" s="41" t="str">
        <f>IF(MONTH(G1190)-MONTH(G1189)&lt;&gt;0,SUBTOTAL(109,$P$14:$P$3665)," ")</f>
        <v xml:space="preserve"> </v>
      </c>
      <c r="R1189" s="108">
        <f t="shared" ca="1" si="388"/>
        <v>0</v>
      </c>
      <c r="S1189" s="25">
        <f t="shared" ca="1" si="389"/>
        <v>0</v>
      </c>
      <c r="T1189" s="108">
        <f t="shared" ca="1" si="390"/>
        <v>0</v>
      </c>
      <c r="U1189" s="163">
        <f t="shared" ca="1" si="391"/>
        <v>0</v>
      </c>
      <c r="V1189" s="25">
        <f t="shared" ca="1" si="392"/>
        <v>0</v>
      </c>
      <c r="W1189" s="25">
        <f t="shared" ca="1" si="393"/>
        <v>0</v>
      </c>
      <c r="X1189" s="108">
        <f t="shared" ca="1" si="394"/>
        <v>0</v>
      </c>
      <c r="Y1189" s="108">
        <f t="shared" ca="1" si="395"/>
        <v>0</v>
      </c>
      <c r="Z1189" s="108">
        <f t="shared" ca="1" si="396"/>
        <v>0</v>
      </c>
      <c r="AA1189" s="108">
        <f t="shared" ca="1" si="397"/>
        <v>0</v>
      </c>
      <c r="AB1189" s="108">
        <f t="shared" ca="1" si="398"/>
        <v>0</v>
      </c>
      <c r="AC1189" s="25">
        <f t="shared" ca="1" si="399"/>
        <v>0</v>
      </c>
    </row>
    <row r="1190" spans="1:29" ht="14.1" hidden="1" customHeight="1" thickBot="1" x14ac:dyDescent="0.25">
      <c r="A1190" s="3">
        <f t="shared" si="383"/>
        <v>2024</v>
      </c>
      <c r="B1190" s="3" t="str">
        <f t="shared" si="400"/>
        <v>03 březen</v>
      </c>
      <c r="C1190" s="4" t="str">
        <f t="shared" si="384"/>
        <v>březen</v>
      </c>
      <c r="D1190" s="10">
        <f t="shared" ca="1" si="385"/>
        <v>0</v>
      </c>
      <c r="E1190" s="10" t="str">
        <f t="shared" si="386"/>
        <v>pátek</v>
      </c>
      <c r="F1190" s="42" t="str">
        <f ca="1">IF(COUNTIF(List1!$U$4:$AF$16,$G1190),"Svátek",TEXT($G1190,"dddd"))</f>
        <v>pátek</v>
      </c>
      <c r="G1190" s="19">
        <v>45373</v>
      </c>
      <c r="H1190" s="49"/>
      <c r="I1190" s="50"/>
      <c r="J1190" s="49"/>
      <c r="K1190" s="50"/>
      <c r="L1190" s="21">
        <f t="shared" si="387"/>
        <v>0</v>
      </c>
      <c r="M1190" s="22">
        <f t="shared" ref="M1190:M1253" si="402">(I1190-H1190)-(K1190-J1190)</f>
        <v>0</v>
      </c>
      <c r="N1190" s="98"/>
      <c r="O1190" s="101" t="str">
        <f t="shared" ref="O1190:O1253" ca="1" si="403">IF(F1190="Svátek","Svátek","")</f>
        <v/>
      </c>
      <c r="P1190" s="41" t="str">
        <f t="shared" si="401"/>
        <v xml:space="preserve"> </v>
      </c>
      <c r="Q1190" s="41" t="str">
        <f>IF(MONTH(G1191)-MONTH(G1190)&lt;&gt;0,SUBTOTAL(109,$P$14:$P$3665)," ")</f>
        <v xml:space="preserve"> </v>
      </c>
      <c r="R1190" s="108">
        <f t="shared" ca="1" si="388"/>
        <v>0</v>
      </c>
      <c r="S1190" s="25">
        <f t="shared" ca="1" si="389"/>
        <v>0</v>
      </c>
      <c r="T1190" s="108">
        <f t="shared" ca="1" si="390"/>
        <v>0</v>
      </c>
      <c r="U1190" s="163">
        <f t="shared" ca="1" si="391"/>
        <v>0</v>
      </c>
      <c r="V1190" s="25">
        <f t="shared" ca="1" si="392"/>
        <v>0</v>
      </c>
      <c r="W1190" s="25">
        <f t="shared" ca="1" si="393"/>
        <v>0</v>
      </c>
      <c r="X1190" s="108">
        <f t="shared" ca="1" si="394"/>
        <v>0</v>
      </c>
      <c r="Y1190" s="108">
        <f t="shared" ca="1" si="395"/>
        <v>0</v>
      </c>
      <c r="Z1190" s="108">
        <f t="shared" ca="1" si="396"/>
        <v>0</v>
      </c>
      <c r="AA1190" s="108">
        <f t="shared" ca="1" si="397"/>
        <v>0</v>
      </c>
      <c r="AB1190" s="108">
        <f t="shared" ca="1" si="398"/>
        <v>0</v>
      </c>
      <c r="AC1190" s="25">
        <f t="shared" ca="1" si="399"/>
        <v>0</v>
      </c>
    </row>
    <row r="1191" spans="1:29" ht="14.1" hidden="1" customHeight="1" thickBot="1" x14ac:dyDescent="0.25">
      <c r="A1191" s="3">
        <f t="shared" ref="A1191:A1254" si="404">YEAR(G1191)</f>
        <v>2024</v>
      </c>
      <c r="B1191" s="3" t="str">
        <f t="shared" si="400"/>
        <v>03 březen</v>
      </c>
      <c r="C1191" s="4" t="str">
        <f t="shared" ref="C1191:C1254" si="405">TEXT(G1191,"mmmm")</f>
        <v>březen</v>
      </c>
      <c r="D1191" s="10">
        <f t="shared" ref="D1191:D1254" ca="1" si="406">IF(F1191="Svátek",1,0)</f>
        <v>0</v>
      </c>
      <c r="E1191" s="10" t="str">
        <f t="shared" ref="E1191:E1254" si="407">TEXT($G1191,"dddd")</f>
        <v>sobota</v>
      </c>
      <c r="F1191" s="42" t="str">
        <f ca="1">IF(COUNTIF(List1!$U$4:$AF$16,$G1191),"Svátek",TEXT($G1191,"dddd"))</f>
        <v>sobota</v>
      </c>
      <c r="G1191" s="19">
        <v>45374</v>
      </c>
      <c r="H1191" s="49"/>
      <c r="I1191" s="50"/>
      <c r="J1191" s="49"/>
      <c r="K1191" s="50"/>
      <c r="L1191" s="21">
        <f t="shared" ref="L1191:L1254" si="408">(I1191-H1191)-(K1191-J1191)</f>
        <v>0</v>
      </c>
      <c r="M1191" s="22">
        <f t="shared" si="402"/>
        <v>0</v>
      </c>
      <c r="N1191" s="98"/>
      <c r="O1191" s="101" t="str">
        <f t="shared" ca="1" si="403"/>
        <v/>
      </c>
      <c r="P1191" s="41" t="str">
        <f t="shared" si="401"/>
        <v xml:space="preserve"> </v>
      </c>
      <c r="Q1191" s="41" t="str">
        <f>IF(MONTH(G1192)-MONTH(G1191)&lt;&gt;0,SUBTOTAL(109,$P$14:$P$3665)," ")</f>
        <v xml:space="preserve"> </v>
      </c>
      <c r="R1191" s="108">
        <f t="shared" ref="R1191:R1254" ca="1" si="409">IF(AND(IF(O1191="PC",1,0),OR((E1191="pondělí"),E1191="úterý",E1191="středa",E1191="čtvrtek",E1191="pátek")),IF($R$3-L1191&gt;0,$R$3-L1191,0),0)</f>
        <v>0</v>
      </c>
      <c r="S1191" s="25">
        <f t="shared" ref="S1191:S1254" ca="1" si="410">IF(AND(IF(F1191="Svátek",1,0),OR(E1191="pondělí",E1191="úterý",E1191="středa",E1191="čtvrtek",E1191="pátek"),IF(OR(O1191="SC",O1191="ŘD",O1191="NV",O1191="N",O1191="OČR",O1191="P",O1191="O"),FALSE,TRUE)),1,0)</f>
        <v>0</v>
      </c>
      <c r="T1191" s="108">
        <f t="shared" ref="T1191:T1254" ca="1" si="411">IF(AND(IF(O1191="PMP",1,0),OR((E1191="pondělí"),E1191="úterý",E1191="středa",E1191="čtvrtek",E1191="pátek")),IF($R$3-L1191&gt;0,$R$3-L1191,0),0)</f>
        <v>0</v>
      </c>
      <c r="U1191" s="163">
        <f t="shared" ref="U1191:U1254" ca="1" si="412">IF(AND(IF(O1191="1/2D",1,0),OR((E1191="pondělí"),E1191="úterý",E1191="středa",E1191="čtvrtek",E1191="pátek")),1,0)</f>
        <v>0</v>
      </c>
      <c r="V1191" s="25">
        <f t="shared" ref="V1191:V1254" ca="1" si="413">IF(AND(IF(O1191="D",1,0),OR((E1191="pondělí"),E1191="úterý",E1191="středa",E1191="čtvrtek",E1191="pátek")),1,0)</f>
        <v>0</v>
      </c>
      <c r="W1191" s="25">
        <f t="shared" ref="W1191:W1254" ca="1" si="414">IF(AND(IF(O1191="PN",1,0),OR((E1191="pondělí"),E1191="úterý",E1191="středa",E1191="čtvrtek",E1191="pátek")),1,0)</f>
        <v>0</v>
      </c>
      <c r="X1191" s="108">
        <f t="shared" ref="X1191:X1254" ca="1" si="415">IF(AND(IF(O1191="NV",1,0),OR((E1191="pondělí"),E1191="úterý",E1191="středa",E1191="čtvrtek",E1191="pátek")),IF($R$3-L1191&gt;0,$R$3-L1191,0),0)</f>
        <v>0</v>
      </c>
      <c r="Y1191" s="108">
        <f t="shared" ref="Y1191:Y1254" ca="1" si="416">IF(AND(IF(O1191="OČR",1,0),OR((E1191="pondělí"),E1191="úterý",E1191="středa",E1191="čtvrtek",E1191="pátek")),IF($R$3-L1191&gt;0,$R$3-L1191,0),0)</f>
        <v>0</v>
      </c>
      <c r="Z1191" s="108">
        <f t="shared" ref="Z1191:Z1254" ca="1" si="417">IF(AND(IF(O1191="P",1,0),OR((E1191="pondělí"),E1191="úterý",E1191="středa",E1191="čtvrtek",E1191="pátek")),IF($R$3-L1191&gt;0,$R$3-L1191,0),0)</f>
        <v>0</v>
      </c>
      <c r="AA1191" s="108">
        <f t="shared" ref="AA1191:AA1254" ca="1" si="418">IF(AND(IF(O1191="O",1,0),OR((E1191="pondělí"),E1191="úterý",E1191="středa",E1191="čtvrtek",E1191="pátek")),IF($R$3-L1191&gt;0,$R$3-L1191,0),0)</f>
        <v>0</v>
      </c>
      <c r="AB1191" s="108">
        <f t="shared" ref="AB1191:AB1254" ca="1" si="419">IF(AND(IF(O1191="PZ",1,0),OR((E1191="pondělí"),E1191="úterý",E1191="středa",E1191="čtvrtek",E1191="pátek")),IF($R$3-L1191&gt;0,$R$3-L1191,0),0)</f>
        <v>0</v>
      </c>
      <c r="AC1191" s="25">
        <f t="shared" ref="AC1191:AC1254" ca="1" si="420">IF(AND(IF(F1191="Svátek",1,0),OR(E1191="pondělí",E1191="úterý",E1191="středa",E1191="čtvrtek",E1191="pátek")),1,0)</f>
        <v>0</v>
      </c>
    </row>
    <row r="1192" spans="1:29" ht="14.1" hidden="1" customHeight="1" thickBot="1" x14ac:dyDescent="0.25">
      <c r="A1192" s="3">
        <f t="shared" si="404"/>
        <v>2024</v>
      </c>
      <c r="B1192" s="3" t="str">
        <f t="shared" ref="B1192:B1255" si="421">IF(C1192="leden","01 leden",IF(C1192="únor","02 únor",IF(C1192="březen","03 březen",IF(C1192="duben","04 duben",IF(C1192="květen","05 květen",IF(C1192="červen","06 červen",IF(C1192="červenec","07 červenec",IF(C1192="srpen","08 srpen",IF(C1192="září","09 září",IF(C1192="říjen","10 říjen",IF(C1192="listopad","11 listopad",IF(C1192="prosinec","12 prosinec",0))))))))))))</f>
        <v>03 březen</v>
      </c>
      <c r="C1192" s="4" t="str">
        <f t="shared" si="405"/>
        <v>březen</v>
      </c>
      <c r="D1192" s="10">
        <f t="shared" ca="1" si="406"/>
        <v>0</v>
      </c>
      <c r="E1192" s="10" t="str">
        <f t="shared" si="407"/>
        <v>neděle</v>
      </c>
      <c r="F1192" s="42" t="str">
        <f ca="1">IF(COUNTIF(List1!$U$4:$AF$16,$G1192),"Svátek",TEXT($G1192,"dddd"))</f>
        <v>neděle</v>
      </c>
      <c r="G1192" s="19">
        <v>45375</v>
      </c>
      <c r="H1192" s="49"/>
      <c r="I1192" s="50"/>
      <c r="J1192" s="49"/>
      <c r="K1192" s="50"/>
      <c r="L1192" s="21">
        <f t="shared" si="408"/>
        <v>0</v>
      </c>
      <c r="M1192" s="22">
        <f t="shared" si="402"/>
        <v>0</v>
      </c>
      <c r="N1192" s="98"/>
      <c r="O1192" s="101" t="str">
        <f t="shared" ca="1" si="403"/>
        <v/>
      </c>
      <c r="P1192" s="41">
        <f t="shared" si="401"/>
        <v>0</v>
      </c>
      <c r="Q1192" s="41" t="str">
        <f>IF(MONTH(G1193)-MONTH(G1192)&lt;&gt;0,SUBTOTAL(109,$P$14:$P$3665)," ")</f>
        <v xml:space="preserve"> </v>
      </c>
      <c r="R1192" s="108">
        <f t="shared" ca="1" si="409"/>
        <v>0</v>
      </c>
      <c r="S1192" s="25">
        <f t="shared" ca="1" si="410"/>
        <v>0</v>
      </c>
      <c r="T1192" s="108">
        <f t="shared" ca="1" si="411"/>
        <v>0</v>
      </c>
      <c r="U1192" s="163">
        <f t="shared" ca="1" si="412"/>
        <v>0</v>
      </c>
      <c r="V1192" s="25">
        <f t="shared" ca="1" si="413"/>
        <v>0</v>
      </c>
      <c r="W1192" s="25">
        <f t="shared" ca="1" si="414"/>
        <v>0</v>
      </c>
      <c r="X1192" s="108">
        <f t="shared" ca="1" si="415"/>
        <v>0</v>
      </c>
      <c r="Y1192" s="108">
        <f t="shared" ca="1" si="416"/>
        <v>0</v>
      </c>
      <c r="Z1192" s="108">
        <f t="shared" ca="1" si="417"/>
        <v>0</v>
      </c>
      <c r="AA1192" s="108">
        <f t="shared" ca="1" si="418"/>
        <v>0</v>
      </c>
      <c r="AB1192" s="108">
        <f t="shared" ca="1" si="419"/>
        <v>0</v>
      </c>
      <c r="AC1192" s="25">
        <f t="shared" ca="1" si="420"/>
        <v>0</v>
      </c>
    </row>
    <row r="1193" spans="1:29" ht="14.1" hidden="1" customHeight="1" thickBot="1" x14ac:dyDescent="0.25">
      <c r="A1193" s="3">
        <f t="shared" si="404"/>
        <v>2024</v>
      </c>
      <c r="B1193" s="3" t="str">
        <f t="shared" si="421"/>
        <v>03 březen</v>
      </c>
      <c r="C1193" s="4" t="str">
        <f t="shared" si="405"/>
        <v>březen</v>
      </c>
      <c r="D1193" s="10">
        <f t="shared" ca="1" si="406"/>
        <v>0</v>
      </c>
      <c r="E1193" s="10" t="str">
        <f t="shared" si="407"/>
        <v>pondělí</v>
      </c>
      <c r="F1193" s="42" t="str">
        <f ca="1">IF(COUNTIF(List1!$U$4:$AF$16,$G1193),"Svátek",TEXT($G1193,"dddd"))</f>
        <v>pondělí</v>
      </c>
      <c r="G1193" s="19">
        <v>45376</v>
      </c>
      <c r="H1193" s="49"/>
      <c r="I1193" s="50"/>
      <c r="J1193" s="49"/>
      <c r="K1193" s="50"/>
      <c r="L1193" s="21">
        <f t="shared" si="408"/>
        <v>0</v>
      </c>
      <c r="M1193" s="22">
        <f t="shared" si="402"/>
        <v>0</v>
      </c>
      <c r="N1193" s="98"/>
      <c r="O1193" s="101" t="str">
        <f t="shared" ca="1" si="403"/>
        <v/>
      </c>
      <c r="P1193" s="41" t="str">
        <f t="shared" si="401"/>
        <v xml:space="preserve"> </v>
      </c>
      <c r="Q1193" s="41" t="str">
        <f>IF(MONTH(G1194)-MONTH(G1193)&lt;&gt;0,SUBTOTAL(109,$P$14:$P$3665)," ")</f>
        <v xml:space="preserve"> </v>
      </c>
      <c r="R1193" s="108">
        <f t="shared" ca="1" si="409"/>
        <v>0</v>
      </c>
      <c r="S1193" s="25">
        <f t="shared" ca="1" si="410"/>
        <v>0</v>
      </c>
      <c r="T1193" s="108">
        <f t="shared" ca="1" si="411"/>
        <v>0</v>
      </c>
      <c r="U1193" s="163">
        <f t="shared" ca="1" si="412"/>
        <v>0</v>
      </c>
      <c r="V1193" s="25">
        <f t="shared" ca="1" si="413"/>
        <v>0</v>
      </c>
      <c r="W1193" s="25">
        <f t="shared" ca="1" si="414"/>
        <v>0</v>
      </c>
      <c r="X1193" s="108">
        <f t="shared" ca="1" si="415"/>
        <v>0</v>
      </c>
      <c r="Y1193" s="108">
        <f t="shared" ca="1" si="416"/>
        <v>0</v>
      </c>
      <c r="Z1193" s="108">
        <f t="shared" ca="1" si="417"/>
        <v>0</v>
      </c>
      <c r="AA1193" s="108">
        <f t="shared" ca="1" si="418"/>
        <v>0</v>
      </c>
      <c r="AB1193" s="108">
        <f t="shared" ca="1" si="419"/>
        <v>0</v>
      </c>
      <c r="AC1193" s="25">
        <f t="shared" ca="1" si="420"/>
        <v>0</v>
      </c>
    </row>
    <row r="1194" spans="1:29" ht="14.1" hidden="1" customHeight="1" thickBot="1" x14ac:dyDescent="0.25">
      <c r="A1194" s="3">
        <f t="shared" si="404"/>
        <v>2024</v>
      </c>
      <c r="B1194" s="3" t="str">
        <f t="shared" si="421"/>
        <v>03 březen</v>
      </c>
      <c r="C1194" s="4" t="str">
        <f t="shared" si="405"/>
        <v>březen</v>
      </c>
      <c r="D1194" s="10">
        <f t="shared" ca="1" si="406"/>
        <v>0</v>
      </c>
      <c r="E1194" s="10" t="str">
        <f t="shared" si="407"/>
        <v>úterý</v>
      </c>
      <c r="F1194" s="42" t="str">
        <f ca="1">IF(COUNTIF(List1!$U$4:$AF$16,$G1194),"Svátek",TEXT($G1194,"dddd"))</f>
        <v>úterý</v>
      </c>
      <c r="G1194" s="19">
        <v>45377</v>
      </c>
      <c r="H1194" s="49"/>
      <c r="I1194" s="50"/>
      <c r="J1194" s="49"/>
      <c r="K1194" s="50"/>
      <c r="L1194" s="21">
        <f t="shared" si="408"/>
        <v>0</v>
      </c>
      <c r="M1194" s="22">
        <f t="shared" si="402"/>
        <v>0</v>
      </c>
      <c r="N1194" s="98"/>
      <c r="O1194" s="101" t="str">
        <f t="shared" ca="1" si="403"/>
        <v/>
      </c>
      <c r="P1194" s="41" t="str">
        <f t="shared" si="401"/>
        <v xml:space="preserve"> </v>
      </c>
      <c r="Q1194" s="41" t="str">
        <f>IF(MONTH(G1195)-MONTH(G1194)&lt;&gt;0,SUBTOTAL(109,$P$14:$P$3665)," ")</f>
        <v xml:space="preserve"> </v>
      </c>
      <c r="R1194" s="108">
        <f t="shared" ca="1" si="409"/>
        <v>0</v>
      </c>
      <c r="S1194" s="25">
        <f t="shared" ca="1" si="410"/>
        <v>0</v>
      </c>
      <c r="T1194" s="108">
        <f t="shared" ca="1" si="411"/>
        <v>0</v>
      </c>
      <c r="U1194" s="163">
        <f t="shared" ca="1" si="412"/>
        <v>0</v>
      </c>
      <c r="V1194" s="25">
        <f t="shared" ca="1" si="413"/>
        <v>0</v>
      </c>
      <c r="W1194" s="25">
        <f t="shared" ca="1" si="414"/>
        <v>0</v>
      </c>
      <c r="X1194" s="108">
        <f t="shared" ca="1" si="415"/>
        <v>0</v>
      </c>
      <c r="Y1194" s="108">
        <f t="shared" ca="1" si="416"/>
        <v>0</v>
      </c>
      <c r="Z1194" s="108">
        <f t="shared" ca="1" si="417"/>
        <v>0</v>
      </c>
      <c r="AA1194" s="108">
        <f t="shared" ca="1" si="418"/>
        <v>0</v>
      </c>
      <c r="AB1194" s="108">
        <f t="shared" ca="1" si="419"/>
        <v>0</v>
      </c>
      <c r="AC1194" s="25">
        <f t="shared" ca="1" si="420"/>
        <v>0</v>
      </c>
    </row>
    <row r="1195" spans="1:29" ht="14.1" hidden="1" customHeight="1" thickBot="1" x14ac:dyDescent="0.25">
      <c r="A1195" s="3">
        <f t="shared" si="404"/>
        <v>2024</v>
      </c>
      <c r="B1195" s="3" t="str">
        <f t="shared" si="421"/>
        <v>03 březen</v>
      </c>
      <c r="C1195" s="4" t="str">
        <f t="shared" si="405"/>
        <v>březen</v>
      </c>
      <c r="D1195" s="10">
        <f t="shared" ca="1" si="406"/>
        <v>0</v>
      </c>
      <c r="E1195" s="10" t="str">
        <f t="shared" si="407"/>
        <v>středa</v>
      </c>
      <c r="F1195" s="42" t="str">
        <f ca="1">IF(COUNTIF(List1!$U$4:$AF$16,$G1195),"Svátek",TEXT($G1195,"dddd"))</f>
        <v>středa</v>
      </c>
      <c r="G1195" s="19">
        <v>45378</v>
      </c>
      <c r="H1195" s="49"/>
      <c r="I1195" s="50"/>
      <c r="J1195" s="49"/>
      <c r="K1195" s="50"/>
      <c r="L1195" s="21">
        <f t="shared" si="408"/>
        <v>0</v>
      </c>
      <c r="M1195" s="22">
        <f t="shared" si="402"/>
        <v>0</v>
      </c>
      <c r="N1195" s="98"/>
      <c r="O1195" s="101" t="str">
        <f t="shared" ca="1" si="403"/>
        <v/>
      </c>
      <c r="P1195" s="41" t="str">
        <f t="shared" si="401"/>
        <v xml:space="preserve"> </v>
      </c>
      <c r="Q1195" s="41" t="str">
        <f>IF(MONTH(G1196)-MONTH(G1195)&lt;&gt;0,SUBTOTAL(109,$P$14:$P$3665)," ")</f>
        <v xml:space="preserve"> </v>
      </c>
      <c r="R1195" s="108">
        <f t="shared" ca="1" si="409"/>
        <v>0</v>
      </c>
      <c r="S1195" s="25">
        <f t="shared" ca="1" si="410"/>
        <v>0</v>
      </c>
      <c r="T1195" s="108">
        <f t="shared" ca="1" si="411"/>
        <v>0</v>
      </c>
      <c r="U1195" s="163">
        <f t="shared" ca="1" si="412"/>
        <v>0</v>
      </c>
      <c r="V1195" s="25">
        <f t="shared" ca="1" si="413"/>
        <v>0</v>
      </c>
      <c r="W1195" s="25">
        <f t="shared" ca="1" si="414"/>
        <v>0</v>
      </c>
      <c r="X1195" s="108">
        <f t="shared" ca="1" si="415"/>
        <v>0</v>
      </c>
      <c r="Y1195" s="108">
        <f t="shared" ca="1" si="416"/>
        <v>0</v>
      </c>
      <c r="Z1195" s="108">
        <f t="shared" ca="1" si="417"/>
        <v>0</v>
      </c>
      <c r="AA1195" s="108">
        <f t="shared" ca="1" si="418"/>
        <v>0</v>
      </c>
      <c r="AB1195" s="108">
        <f t="shared" ca="1" si="419"/>
        <v>0</v>
      </c>
      <c r="AC1195" s="25">
        <f t="shared" ca="1" si="420"/>
        <v>0</v>
      </c>
    </row>
    <row r="1196" spans="1:29" ht="14.1" hidden="1" customHeight="1" thickBot="1" x14ac:dyDescent="0.25">
      <c r="A1196" s="3">
        <f t="shared" si="404"/>
        <v>2024</v>
      </c>
      <c r="B1196" s="3" t="str">
        <f t="shared" si="421"/>
        <v>03 březen</v>
      </c>
      <c r="C1196" s="4" t="str">
        <f t="shared" si="405"/>
        <v>březen</v>
      </c>
      <c r="D1196" s="10">
        <f t="shared" ca="1" si="406"/>
        <v>0</v>
      </c>
      <c r="E1196" s="10" t="str">
        <f t="shared" si="407"/>
        <v>čtvrtek</v>
      </c>
      <c r="F1196" s="42" t="str">
        <f ca="1">IF(COUNTIF(List1!$U$4:$AF$16,$G1196),"Svátek",TEXT($G1196,"dddd"))</f>
        <v>čtvrtek</v>
      </c>
      <c r="G1196" s="19">
        <v>45379</v>
      </c>
      <c r="H1196" s="49"/>
      <c r="I1196" s="50"/>
      <c r="J1196" s="49"/>
      <c r="K1196" s="50"/>
      <c r="L1196" s="21">
        <f t="shared" si="408"/>
        <v>0</v>
      </c>
      <c r="M1196" s="22">
        <f t="shared" si="402"/>
        <v>0</v>
      </c>
      <c r="N1196" s="98"/>
      <c r="O1196" s="101" t="str">
        <f t="shared" ca="1" si="403"/>
        <v/>
      </c>
      <c r="P1196" s="41" t="str">
        <f t="shared" si="401"/>
        <v xml:space="preserve"> </v>
      </c>
      <c r="Q1196" s="41" t="str">
        <f>IF(MONTH(G1197)-MONTH(G1196)&lt;&gt;0,SUBTOTAL(109,$P$14:$P$3665)," ")</f>
        <v xml:space="preserve"> </v>
      </c>
      <c r="R1196" s="108">
        <f t="shared" ca="1" si="409"/>
        <v>0</v>
      </c>
      <c r="S1196" s="25">
        <f t="shared" ca="1" si="410"/>
        <v>0</v>
      </c>
      <c r="T1196" s="108">
        <f t="shared" ca="1" si="411"/>
        <v>0</v>
      </c>
      <c r="U1196" s="163">
        <f t="shared" ca="1" si="412"/>
        <v>0</v>
      </c>
      <c r="V1196" s="25">
        <f t="shared" ca="1" si="413"/>
        <v>0</v>
      </c>
      <c r="W1196" s="25">
        <f t="shared" ca="1" si="414"/>
        <v>0</v>
      </c>
      <c r="X1196" s="108">
        <f t="shared" ca="1" si="415"/>
        <v>0</v>
      </c>
      <c r="Y1196" s="108">
        <f t="shared" ca="1" si="416"/>
        <v>0</v>
      </c>
      <c r="Z1196" s="108">
        <f t="shared" ca="1" si="417"/>
        <v>0</v>
      </c>
      <c r="AA1196" s="108">
        <f t="shared" ca="1" si="418"/>
        <v>0</v>
      </c>
      <c r="AB1196" s="108">
        <f t="shared" ca="1" si="419"/>
        <v>0</v>
      </c>
      <c r="AC1196" s="25">
        <f t="shared" ca="1" si="420"/>
        <v>0</v>
      </c>
    </row>
    <row r="1197" spans="1:29" ht="14.1" hidden="1" customHeight="1" thickBot="1" x14ac:dyDescent="0.25">
      <c r="A1197" s="3">
        <f t="shared" si="404"/>
        <v>2024</v>
      </c>
      <c r="B1197" s="3" t="str">
        <f t="shared" si="421"/>
        <v>03 březen</v>
      </c>
      <c r="C1197" s="4" t="str">
        <f t="shared" si="405"/>
        <v>březen</v>
      </c>
      <c r="D1197" s="10">
        <f t="shared" ca="1" si="406"/>
        <v>1</v>
      </c>
      <c r="E1197" s="10" t="str">
        <f t="shared" si="407"/>
        <v>pátek</v>
      </c>
      <c r="F1197" s="42" t="str">
        <f ca="1">IF(COUNTIF(List1!$U$4:$AF$16,$G1197),"Svátek",TEXT($G1197,"dddd"))</f>
        <v>Svátek</v>
      </c>
      <c r="G1197" s="19">
        <v>45380</v>
      </c>
      <c r="H1197" s="49"/>
      <c r="I1197" s="50"/>
      <c r="J1197" s="49"/>
      <c r="K1197" s="50"/>
      <c r="L1197" s="21">
        <f t="shared" si="408"/>
        <v>0</v>
      </c>
      <c r="M1197" s="22">
        <f t="shared" si="402"/>
        <v>0</v>
      </c>
      <c r="N1197" s="98"/>
      <c r="O1197" s="101" t="str">
        <f t="shared" ca="1" si="403"/>
        <v>Svátek</v>
      </c>
      <c r="P1197" s="41" t="str">
        <f t="shared" si="401"/>
        <v xml:space="preserve"> </v>
      </c>
      <c r="Q1197" s="41" t="str">
        <f>IF(MONTH(G1198)-MONTH(G1197)&lt;&gt;0,SUBTOTAL(109,$P$14:$P$3665)," ")</f>
        <v xml:space="preserve"> </v>
      </c>
      <c r="R1197" s="108">
        <f t="shared" ca="1" si="409"/>
        <v>0</v>
      </c>
      <c r="S1197" s="25">
        <f t="shared" ca="1" si="410"/>
        <v>1</v>
      </c>
      <c r="T1197" s="108">
        <f t="shared" ca="1" si="411"/>
        <v>0</v>
      </c>
      <c r="U1197" s="163">
        <f t="shared" ca="1" si="412"/>
        <v>0</v>
      </c>
      <c r="V1197" s="25">
        <f t="shared" ca="1" si="413"/>
        <v>0</v>
      </c>
      <c r="W1197" s="25">
        <f t="shared" ca="1" si="414"/>
        <v>0</v>
      </c>
      <c r="X1197" s="108">
        <f t="shared" ca="1" si="415"/>
        <v>0</v>
      </c>
      <c r="Y1197" s="108">
        <f t="shared" ca="1" si="416"/>
        <v>0</v>
      </c>
      <c r="Z1197" s="108">
        <f t="shared" ca="1" si="417"/>
        <v>0</v>
      </c>
      <c r="AA1197" s="108">
        <f t="shared" ca="1" si="418"/>
        <v>0</v>
      </c>
      <c r="AB1197" s="108">
        <f t="shared" ca="1" si="419"/>
        <v>0</v>
      </c>
      <c r="AC1197" s="25">
        <f t="shared" ca="1" si="420"/>
        <v>1</v>
      </c>
    </row>
    <row r="1198" spans="1:29" ht="14.1" hidden="1" customHeight="1" thickBot="1" x14ac:dyDescent="0.25">
      <c r="A1198" s="3">
        <f t="shared" si="404"/>
        <v>2024</v>
      </c>
      <c r="B1198" s="3" t="str">
        <f t="shared" si="421"/>
        <v>03 březen</v>
      </c>
      <c r="C1198" s="4" t="str">
        <f t="shared" si="405"/>
        <v>březen</v>
      </c>
      <c r="D1198" s="10">
        <f t="shared" ca="1" si="406"/>
        <v>0</v>
      </c>
      <c r="E1198" s="10" t="str">
        <f t="shared" si="407"/>
        <v>sobota</v>
      </c>
      <c r="F1198" s="42" t="str">
        <f ca="1">IF(COUNTIF(List1!$U$4:$AF$16,$G1198),"Svátek",TEXT($G1198,"dddd"))</f>
        <v>sobota</v>
      </c>
      <c r="G1198" s="19">
        <v>45381</v>
      </c>
      <c r="H1198" s="49"/>
      <c r="I1198" s="50"/>
      <c r="J1198" s="49"/>
      <c r="K1198" s="50"/>
      <c r="L1198" s="21">
        <f t="shared" si="408"/>
        <v>0</v>
      </c>
      <c r="M1198" s="22">
        <f t="shared" si="402"/>
        <v>0</v>
      </c>
      <c r="N1198" s="98"/>
      <c r="O1198" s="101" t="str">
        <f t="shared" ca="1" si="403"/>
        <v/>
      </c>
      <c r="P1198" s="41" t="str">
        <f t="shared" si="401"/>
        <v xml:space="preserve"> </v>
      </c>
      <c r="Q1198" s="41" t="str">
        <f>IF(MONTH(G1199)-MONTH(G1198)&lt;&gt;0,SUBTOTAL(109,$P$14:$P$3665)," ")</f>
        <v xml:space="preserve"> </v>
      </c>
      <c r="R1198" s="108">
        <f t="shared" ca="1" si="409"/>
        <v>0</v>
      </c>
      <c r="S1198" s="25">
        <f t="shared" ca="1" si="410"/>
        <v>0</v>
      </c>
      <c r="T1198" s="108">
        <f t="shared" ca="1" si="411"/>
        <v>0</v>
      </c>
      <c r="U1198" s="163">
        <f t="shared" ca="1" si="412"/>
        <v>0</v>
      </c>
      <c r="V1198" s="25">
        <f t="shared" ca="1" si="413"/>
        <v>0</v>
      </c>
      <c r="W1198" s="25">
        <f t="shared" ca="1" si="414"/>
        <v>0</v>
      </c>
      <c r="X1198" s="108">
        <f t="shared" ca="1" si="415"/>
        <v>0</v>
      </c>
      <c r="Y1198" s="108">
        <f t="shared" ca="1" si="416"/>
        <v>0</v>
      </c>
      <c r="Z1198" s="108">
        <f t="shared" ca="1" si="417"/>
        <v>0</v>
      </c>
      <c r="AA1198" s="108">
        <f t="shared" ca="1" si="418"/>
        <v>0</v>
      </c>
      <c r="AB1198" s="108">
        <f t="shared" ca="1" si="419"/>
        <v>0</v>
      </c>
      <c r="AC1198" s="25">
        <f t="shared" ca="1" si="420"/>
        <v>0</v>
      </c>
    </row>
    <row r="1199" spans="1:29" ht="14.1" hidden="1" customHeight="1" thickBot="1" x14ac:dyDescent="0.25">
      <c r="A1199" s="3">
        <f t="shared" si="404"/>
        <v>2024</v>
      </c>
      <c r="B1199" s="3" t="str">
        <f t="shared" si="421"/>
        <v>03 březen</v>
      </c>
      <c r="C1199" s="4" t="str">
        <f t="shared" si="405"/>
        <v>březen</v>
      </c>
      <c r="D1199" s="10">
        <f t="shared" ca="1" si="406"/>
        <v>0</v>
      </c>
      <c r="E1199" s="10" t="str">
        <f t="shared" si="407"/>
        <v>neděle</v>
      </c>
      <c r="F1199" s="42" t="str">
        <f ca="1">IF(COUNTIF(List1!$U$4:$AF$16,$G1199),"Svátek",TEXT($G1199,"dddd"))</f>
        <v>neděle</v>
      </c>
      <c r="G1199" s="19">
        <v>45382</v>
      </c>
      <c r="H1199" s="49"/>
      <c r="I1199" s="50"/>
      <c r="J1199" s="49"/>
      <c r="K1199" s="50"/>
      <c r="L1199" s="21">
        <f t="shared" si="408"/>
        <v>0</v>
      </c>
      <c r="M1199" s="22">
        <f t="shared" si="402"/>
        <v>0</v>
      </c>
      <c r="N1199" s="98"/>
      <c r="O1199" s="101" t="str">
        <f t="shared" ca="1" si="403"/>
        <v/>
      </c>
      <c r="P1199" s="41">
        <f t="shared" si="401"/>
        <v>0</v>
      </c>
      <c r="Q1199" s="41">
        <f>IF(MONTH(G1200)-MONTH(G1199)&lt;&gt;0,SUBTOTAL(109,$P$14:$P$3665)," ")</f>
        <v>0</v>
      </c>
      <c r="R1199" s="108">
        <f t="shared" ca="1" si="409"/>
        <v>0</v>
      </c>
      <c r="S1199" s="25">
        <f t="shared" ca="1" si="410"/>
        <v>0</v>
      </c>
      <c r="T1199" s="108">
        <f t="shared" ca="1" si="411"/>
        <v>0</v>
      </c>
      <c r="U1199" s="163">
        <f t="shared" ca="1" si="412"/>
        <v>0</v>
      </c>
      <c r="V1199" s="25">
        <f t="shared" ca="1" si="413"/>
        <v>0</v>
      </c>
      <c r="W1199" s="25">
        <f t="shared" ca="1" si="414"/>
        <v>0</v>
      </c>
      <c r="X1199" s="108">
        <f t="shared" ca="1" si="415"/>
        <v>0</v>
      </c>
      <c r="Y1199" s="108">
        <f t="shared" ca="1" si="416"/>
        <v>0</v>
      </c>
      <c r="Z1199" s="108">
        <f t="shared" ca="1" si="417"/>
        <v>0</v>
      </c>
      <c r="AA1199" s="108">
        <f t="shared" ca="1" si="418"/>
        <v>0</v>
      </c>
      <c r="AB1199" s="108">
        <f t="shared" ca="1" si="419"/>
        <v>0</v>
      </c>
      <c r="AC1199" s="25">
        <f t="shared" ca="1" si="420"/>
        <v>0</v>
      </c>
    </row>
    <row r="1200" spans="1:29" ht="14.1" hidden="1" customHeight="1" thickBot="1" x14ac:dyDescent="0.25">
      <c r="A1200" s="3">
        <f t="shared" si="404"/>
        <v>2024</v>
      </c>
      <c r="B1200" s="3" t="str">
        <f t="shared" si="421"/>
        <v>04 duben</v>
      </c>
      <c r="C1200" s="4" t="str">
        <f t="shared" si="405"/>
        <v>duben</v>
      </c>
      <c r="D1200" s="10">
        <f t="shared" ca="1" si="406"/>
        <v>1</v>
      </c>
      <c r="E1200" s="10" t="str">
        <f t="shared" si="407"/>
        <v>pondělí</v>
      </c>
      <c r="F1200" s="42" t="str">
        <f ca="1">IF(COUNTIF(List1!$U$4:$AF$16,$G1200),"Svátek",TEXT($G1200,"dddd"))</f>
        <v>Svátek</v>
      </c>
      <c r="G1200" s="19">
        <v>45383</v>
      </c>
      <c r="H1200" s="49"/>
      <c r="I1200" s="50"/>
      <c r="J1200" s="49"/>
      <c r="K1200" s="50"/>
      <c r="L1200" s="21">
        <f t="shared" si="408"/>
        <v>0</v>
      </c>
      <c r="M1200" s="22">
        <f t="shared" si="402"/>
        <v>0</v>
      </c>
      <c r="N1200" s="98"/>
      <c r="O1200" s="101" t="str">
        <f t="shared" ca="1" si="403"/>
        <v>Svátek</v>
      </c>
      <c r="P1200" s="41" t="str">
        <f t="shared" si="401"/>
        <v xml:space="preserve"> </v>
      </c>
      <c r="Q1200" s="41" t="str">
        <f>IF(MONTH(G1201)-MONTH(G1200)&lt;&gt;0,SUBTOTAL(109,$P$14:$P$3665)," ")</f>
        <v xml:space="preserve"> </v>
      </c>
      <c r="R1200" s="108">
        <f t="shared" ca="1" si="409"/>
        <v>0</v>
      </c>
      <c r="S1200" s="25">
        <f t="shared" ca="1" si="410"/>
        <v>1</v>
      </c>
      <c r="T1200" s="108">
        <f t="shared" ca="1" si="411"/>
        <v>0</v>
      </c>
      <c r="U1200" s="163">
        <f t="shared" ca="1" si="412"/>
        <v>0</v>
      </c>
      <c r="V1200" s="25">
        <f t="shared" ca="1" si="413"/>
        <v>0</v>
      </c>
      <c r="W1200" s="25">
        <f t="shared" ca="1" si="414"/>
        <v>0</v>
      </c>
      <c r="X1200" s="108">
        <f t="shared" ca="1" si="415"/>
        <v>0</v>
      </c>
      <c r="Y1200" s="108">
        <f t="shared" ca="1" si="416"/>
        <v>0</v>
      </c>
      <c r="Z1200" s="108">
        <f t="shared" ca="1" si="417"/>
        <v>0</v>
      </c>
      <c r="AA1200" s="108">
        <f t="shared" ca="1" si="418"/>
        <v>0</v>
      </c>
      <c r="AB1200" s="108">
        <f t="shared" ca="1" si="419"/>
        <v>0</v>
      </c>
      <c r="AC1200" s="25">
        <f t="shared" ca="1" si="420"/>
        <v>1</v>
      </c>
    </row>
    <row r="1201" spans="1:29" ht="14.1" hidden="1" customHeight="1" thickBot="1" x14ac:dyDescent="0.25">
      <c r="A1201" s="3">
        <f t="shared" si="404"/>
        <v>2024</v>
      </c>
      <c r="B1201" s="3" t="str">
        <f t="shared" si="421"/>
        <v>04 duben</v>
      </c>
      <c r="C1201" s="4" t="str">
        <f t="shared" si="405"/>
        <v>duben</v>
      </c>
      <c r="D1201" s="10">
        <f t="shared" ca="1" si="406"/>
        <v>0</v>
      </c>
      <c r="E1201" s="10" t="str">
        <f t="shared" si="407"/>
        <v>úterý</v>
      </c>
      <c r="F1201" s="42" t="str">
        <f ca="1">IF(COUNTIF(List1!$U$4:$AF$16,$G1201),"Svátek",TEXT($G1201,"dddd"))</f>
        <v>úterý</v>
      </c>
      <c r="G1201" s="19">
        <v>45384</v>
      </c>
      <c r="H1201" s="49"/>
      <c r="I1201" s="50"/>
      <c r="J1201" s="49"/>
      <c r="K1201" s="50"/>
      <c r="L1201" s="21">
        <f t="shared" si="408"/>
        <v>0</v>
      </c>
      <c r="M1201" s="22">
        <f t="shared" si="402"/>
        <v>0</v>
      </c>
      <c r="N1201" s="98"/>
      <c r="O1201" s="101" t="str">
        <f t="shared" ca="1" si="403"/>
        <v/>
      </c>
      <c r="P1201" s="41" t="str">
        <f t="shared" si="401"/>
        <v xml:space="preserve"> </v>
      </c>
      <c r="Q1201" s="41" t="str">
        <f>IF(MONTH(G1202)-MONTH(G1201)&lt;&gt;0,SUBTOTAL(109,$P$14:$P$3665)," ")</f>
        <v xml:space="preserve"> </v>
      </c>
      <c r="R1201" s="108">
        <f t="shared" ca="1" si="409"/>
        <v>0</v>
      </c>
      <c r="S1201" s="25">
        <f t="shared" ca="1" si="410"/>
        <v>0</v>
      </c>
      <c r="T1201" s="108">
        <f t="shared" ca="1" si="411"/>
        <v>0</v>
      </c>
      <c r="U1201" s="163">
        <f t="shared" ca="1" si="412"/>
        <v>0</v>
      </c>
      <c r="V1201" s="25">
        <f t="shared" ca="1" si="413"/>
        <v>0</v>
      </c>
      <c r="W1201" s="25">
        <f t="shared" ca="1" si="414"/>
        <v>0</v>
      </c>
      <c r="X1201" s="108">
        <f t="shared" ca="1" si="415"/>
        <v>0</v>
      </c>
      <c r="Y1201" s="108">
        <f t="shared" ca="1" si="416"/>
        <v>0</v>
      </c>
      <c r="Z1201" s="108">
        <f t="shared" ca="1" si="417"/>
        <v>0</v>
      </c>
      <c r="AA1201" s="108">
        <f t="shared" ca="1" si="418"/>
        <v>0</v>
      </c>
      <c r="AB1201" s="108">
        <f t="shared" ca="1" si="419"/>
        <v>0</v>
      </c>
      <c r="AC1201" s="25">
        <f t="shared" ca="1" si="420"/>
        <v>0</v>
      </c>
    </row>
    <row r="1202" spans="1:29" ht="14.1" hidden="1" customHeight="1" thickBot="1" x14ac:dyDescent="0.25">
      <c r="A1202" s="3">
        <f t="shared" si="404"/>
        <v>2024</v>
      </c>
      <c r="B1202" s="3" t="str">
        <f t="shared" si="421"/>
        <v>04 duben</v>
      </c>
      <c r="C1202" s="4" t="str">
        <f t="shared" si="405"/>
        <v>duben</v>
      </c>
      <c r="D1202" s="10">
        <f t="shared" ca="1" si="406"/>
        <v>0</v>
      </c>
      <c r="E1202" s="10" t="str">
        <f t="shared" si="407"/>
        <v>středa</v>
      </c>
      <c r="F1202" s="42" t="str">
        <f ca="1">IF(COUNTIF(List1!$U$4:$AF$16,$G1202),"Svátek",TEXT($G1202,"dddd"))</f>
        <v>středa</v>
      </c>
      <c r="G1202" s="19">
        <v>45385</v>
      </c>
      <c r="H1202" s="49"/>
      <c r="I1202" s="50"/>
      <c r="J1202" s="49"/>
      <c r="K1202" s="50"/>
      <c r="L1202" s="21">
        <f t="shared" si="408"/>
        <v>0</v>
      </c>
      <c r="M1202" s="22">
        <f t="shared" si="402"/>
        <v>0</v>
      </c>
      <c r="N1202" s="98"/>
      <c r="O1202" s="101" t="str">
        <f t="shared" ca="1" si="403"/>
        <v/>
      </c>
      <c r="P1202" s="41" t="str">
        <f t="shared" si="401"/>
        <v xml:space="preserve"> </v>
      </c>
      <c r="Q1202" s="41" t="str">
        <f>IF(MONTH(G1203)-MONTH(G1202)&lt;&gt;0,SUBTOTAL(109,$P$14:$P$3665)," ")</f>
        <v xml:space="preserve"> </v>
      </c>
      <c r="R1202" s="108">
        <f t="shared" ca="1" si="409"/>
        <v>0</v>
      </c>
      <c r="S1202" s="25">
        <f t="shared" ca="1" si="410"/>
        <v>0</v>
      </c>
      <c r="T1202" s="108">
        <f t="shared" ca="1" si="411"/>
        <v>0</v>
      </c>
      <c r="U1202" s="163">
        <f t="shared" ca="1" si="412"/>
        <v>0</v>
      </c>
      <c r="V1202" s="25">
        <f t="shared" ca="1" si="413"/>
        <v>0</v>
      </c>
      <c r="W1202" s="25">
        <f t="shared" ca="1" si="414"/>
        <v>0</v>
      </c>
      <c r="X1202" s="108">
        <f t="shared" ca="1" si="415"/>
        <v>0</v>
      </c>
      <c r="Y1202" s="108">
        <f t="shared" ca="1" si="416"/>
        <v>0</v>
      </c>
      <c r="Z1202" s="108">
        <f t="shared" ca="1" si="417"/>
        <v>0</v>
      </c>
      <c r="AA1202" s="108">
        <f t="shared" ca="1" si="418"/>
        <v>0</v>
      </c>
      <c r="AB1202" s="108">
        <f t="shared" ca="1" si="419"/>
        <v>0</v>
      </c>
      <c r="AC1202" s="25">
        <f t="shared" ca="1" si="420"/>
        <v>0</v>
      </c>
    </row>
    <row r="1203" spans="1:29" ht="14.1" hidden="1" customHeight="1" thickBot="1" x14ac:dyDescent="0.25">
      <c r="A1203" s="3">
        <f t="shared" si="404"/>
        <v>2024</v>
      </c>
      <c r="B1203" s="3" t="str">
        <f t="shared" si="421"/>
        <v>04 duben</v>
      </c>
      <c r="C1203" s="4" t="str">
        <f t="shared" si="405"/>
        <v>duben</v>
      </c>
      <c r="D1203" s="10">
        <f t="shared" ca="1" si="406"/>
        <v>0</v>
      </c>
      <c r="E1203" s="10" t="str">
        <f t="shared" si="407"/>
        <v>čtvrtek</v>
      </c>
      <c r="F1203" s="42" t="str">
        <f ca="1">IF(COUNTIF(List1!$U$4:$AF$16,$G1203),"Svátek",TEXT($G1203,"dddd"))</f>
        <v>čtvrtek</v>
      </c>
      <c r="G1203" s="19">
        <v>45386</v>
      </c>
      <c r="H1203" s="49"/>
      <c r="I1203" s="50"/>
      <c r="J1203" s="49"/>
      <c r="K1203" s="50"/>
      <c r="L1203" s="21">
        <f t="shared" si="408"/>
        <v>0</v>
      </c>
      <c r="M1203" s="22">
        <f t="shared" si="402"/>
        <v>0</v>
      </c>
      <c r="N1203" s="98"/>
      <c r="O1203" s="101" t="str">
        <f t="shared" ca="1" si="403"/>
        <v/>
      </c>
      <c r="P1203" s="41" t="str">
        <f t="shared" si="401"/>
        <v xml:space="preserve"> </v>
      </c>
      <c r="Q1203" s="41" t="str">
        <f>IF(MONTH(G1204)-MONTH(G1203)&lt;&gt;0,SUBTOTAL(109,$P$14:$P$3665)," ")</f>
        <v xml:space="preserve"> </v>
      </c>
      <c r="R1203" s="108">
        <f t="shared" ca="1" si="409"/>
        <v>0</v>
      </c>
      <c r="S1203" s="25">
        <f t="shared" ca="1" si="410"/>
        <v>0</v>
      </c>
      <c r="T1203" s="108">
        <f t="shared" ca="1" si="411"/>
        <v>0</v>
      </c>
      <c r="U1203" s="163">
        <f t="shared" ca="1" si="412"/>
        <v>0</v>
      </c>
      <c r="V1203" s="25">
        <f t="shared" ca="1" si="413"/>
        <v>0</v>
      </c>
      <c r="W1203" s="25">
        <f t="shared" ca="1" si="414"/>
        <v>0</v>
      </c>
      <c r="X1203" s="108">
        <f t="shared" ca="1" si="415"/>
        <v>0</v>
      </c>
      <c r="Y1203" s="108">
        <f t="shared" ca="1" si="416"/>
        <v>0</v>
      </c>
      <c r="Z1203" s="108">
        <f t="shared" ca="1" si="417"/>
        <v>0</v>
      </c>
      <c r="AA1203" s="108">
        <f t="shared" ca="1" si="418"/>
        <v>0</v>
      </c>
      <c r="AB1203" s="108">
        <f t="shared" ca="1" si="419"/>
        <v>0</v>
      </c>
      <c r="AC1203" s="25">
        <f t="shared" ca="1" si="420"/>
        <v>0</v>
      </c>
    </row>
    <row r="1204" spans="1:29" ht="14.1" hidden="1" customHeight="1" thickBot="1" x14ac:dyDescent="0.25">
      <c r="A1204" s="3">
        <f t="shared" si="404"/>
        <v>2024</v>
      </c>
      <c r="B1204" s="3" t="str">
        <f t="shared" si="421"/>
        <v>04 duben</v>
      </c>
      <c r="C1204" s="4" t="str">
        <f t="shared" si="405"/>
        <v>duben</v>
      </c>
      <c r="D1204" s="10">
        <f t="shared" ca="1" si="406"/>
        <v>0</v>
      </c>
      <c r="E1204" s="10" t="str">
        <f t="shared" si="407"/>
        <v>pátek</v>
      </c>
      <c r="F1204" s="42" t="str">
        <f ca="1">IF(COUNTIF(List1!$U$4:$AF$16,$G1204),"Svátek",TEXT($G1204,"dddd"))</f>
        <v>pátek</v>
      </c>
      <c r="G1204" s="19">
        <v>45387</v>
      </c>
      <c r="H1204" s="49"/>
      <c r="I1204" s="50"/>
      <c r="J1204" s="49"/>
      <c r="K1204" s="50"/>
      <c r="L1204" s="21">
        <f t="shared" si="408"/>
        <v>0</v>
      </c>
      <c r="M1204" s="22">
        <f t="shared" si="402"/>
        <v>0</v>
      </c>
      <c r="N1204" s="98"/>
      <c r="O1204" s="101" t="str">
        <f t="shared" ca="1" si="403"/>
        <v/>
      </c>
      <c r="P1204" s="41" t="str">
        <f t="shared" si="401"/>
        <v xml:space="preserve"> </v>
      </c>
      <c r="Q1204" s="41" t="str">
        <f>IF(MONTH(G1205)-MONTH(G1204)&lt;&gt;0,SUBTOTAL(109,$P$14:$P$3665)," ")</f>
        <v xml:space="preserve"> </v>
      </c>
      <c r="R1204" s="108">
        <f t="shared" ca="1" si="409"/>
        <v>0</v>
      </c>
      <c r="S1204" s="25">
        <f t="shared" ca="1" si="410"/>
        <v>0</v>
      </c>
      <c r="T1204" s="108">
        <f t="shared" ca="1" si="411"/>
        <v>0</v>
      </c>
      <c r="U1204" s="163">
        <f t="shared" ca="1" si="412"/>
        <v>0</v>
      </c>
      <c r="V1204" s="25">
        <f t="shared" ca="1" si="413"/>
        <v>0</v>
      </c>
      <c r="W1204" s="25">
        <f t="shared" ca="1" si="414"/>
        <v>0</v>
      </c>
      <c r="X1204" s="108">
        <f t="shared" ca="1" si="415"/>
        <v>0</v>
      </c>
      <c r="Y1204" s="108">
        <f t="shared" ca="1" si="416"/>
        <v>0</v>
      </c>
      <c r="Z1204" s="108">
        <f t="shared" ca="1" si="417"/>
        <v>0</v>
      </c>
      <c r="AA1204" s="108">
        <f t="shared" ca="1" si="418"/>
        <v>0</v>
      </c>
      <c r="AB1204" s="108">
        <f t="shared" ca="1" si="419"/>
        <v>0</v>
      </c>
      <c r="AC1204" s="25">
        <f t="shared" ca="1" si="420"/>
        <v>0</v>
      </c>
    </row>
    <row r="1205" spans="1:29" ht="14.1" hidden="1" customHeight="1" thickBot="1" x14ac:dyDescent="0.25">
      <c r="A1205" s="3">
        <f t="shared" si="404"/>
        <v>2024</v>
      </c>
      <c r="B1205" s="3" t="str">
        <f t="shared" si="421"/>
        <v>04 duben</v>
      </c>
      <c r="C1205" s="4" t="str">
        <f t="shared" si="405"/>
        <v>duben</v>
      </c>
      <c r="D1205" s="10">
        <f t="shared" ca="1" si="406"/>
        <v>0</v>
      </c>
      <c r="E1205" s="10" t="str">
        <f t="shared" si="407"/>
        <v>sobota</v>
      </c>
      <c r="F1205" s="42" t="str">
        <f ca="1">IF(COUNTIF(List1!$U$4:$AF$16,$G1205),"Svátek",TEXT($G1205,"dddd"))</f>
        <v>sobota</v>
      </c>
      <c r="G1205" s="19">
        <v>45388</v>
      </c>
      <c r="H1205" s="49"/>
      <c r="I1205" s="50"/>
      <c r="J1205" s="49"/>
      <c r="K1205" s="50"/>
      <c r="L1205" s="21">
        <f t="shared" si="408"/>
        <v>0</v>
      </c>
      <c r="M1205" s="22">
        <f t="shared" si="402"/>
        <v>0</v>
      </c>
      <c r="N1205" s="98"/>
      <c r="O1205" s="101" t="str">
        <f t="shared" ca="1" si="403"/>
        <v/>
      </c>
      <c r="P1205" s="41" t="str">
        <f t="shared" si="401"/>
        <v xml:space="preserve"> </v>
      </c>
      <c r="Q1205" s="41" t="str">
        <f>IF(MONTH(G1206)-MONTH(G1205)&lt;&gt;0,SUBTOTAL(109,$P$14:$P$3665)," ")</f>
        <v xml:space="preserve"> </v>
      </c>
      <c r="R1205" s="108">
        <f t="shared" ca="1" si="409"/>
        <v>0</v>
      </c>
      <c r="S1205" s="25">
        <f t="shared" ca="1" si="410"/>
        <v>0</v>
      </c>
      <c r="T1205" s="108">
        <f t="shared" ca="1" si="411"/>
        <v>0</v>
      </c>
      <c r="U1205" s="163">
        <f t="shared" ca="1" si="412"/>
        <v>0</v>
      </c>
      <c r="V1205" s="25">
        <f t="shared" ca="1" si="413"/>
        <v>0</v>
      </c>
      <c r="W1205" s="25">
        <f t="shared" ca="1" si="414"/>
        <v>0</v>
      </c>
      <c r="X1205" s="108">
        <f t="shared" ca="1" si="415"/>
        <v>0</v>
      </c>
      <c r="Y1205" s="108">
        <f t="shared" ca="1" si="416"/>
        <v>0</v>
      </c>
      <c r="Z1205" s="108">
        <f t="shared" ca="1" si="417"/>
        <v>0</v>
      </c>
      <c r="AA1205" s="108">
        <f t="shared" ca="1" si="418"/>
        <v>0</v>
      </c>
      <c r="AB1205" s="108">
        <f t="shared" ca="1" si="419"/>
        <v>0</v>
      </c>
      <c r="AC1205" s="25">
        <f t="shared" ca="1" si="420"/>
        <v>0</v>
      </c>
    </row>
    <row r="1206" spans="1:29" ht="14.1" hidden="1" customHeight="1" thickBot="1" x14ac:dyDescent="0.25">
      <c r="A1206" s="3">
        <f t="shared" si="404"/>
        <v>2024</v>
      </c>
      <c r="B1206" s="3" t="str">
        <f t="shared" si="421"/>
        <v>04 duben</v>
      </c>
      <c r="C1206" s="4" t="str">
        <f t="shared" si="405"/>
        <v>duben</v>
      </c>
      <c r="D1206" s="10">
        <f t="shared" ca="1" si="406"/>
        <v>0</v>
      </c>
      <c r="E1206" s="10" t="str">
        <f t="shared" si="407"/>
        <v>neděle</v>
      </c>
      <c r="F1206" s="42" t="str">
        <f ca="1">IF(COUNTIF(List1!$U$4:$AF$16,$G1206),"Svátek",TEXT($G1206,"dddd"))</f>
        <v>neděle</v>
      </c>
      <c r="G1206" s="19">
        <v>45389</v>
      </c>
      <c r="H1206" s="49"/>
      <c r="I1206" s="50"/>
      <c r="J1206" s="49"/>
      <c r="K1206" s="50"/>
      <c r="L1206" s="21">
        <f t="shared" si="408"/>
        <v>0</v>
      </c>
      <c r="M1206" s="22">
        <f t="shared" si="402"/>
        <v>0</v>
      </c>
      <c r="N1206" s="98"/>
      <c r="O1206" s="101" t="str">
        <f t="shared" ca="1" si="403"/>
        <v/>
      </c>
      <c r="P1206" s="41">
        <f t="shared" si="401"/>
        <v>0</v>
      </c>
      <c r="Q1206" s="41" t="str">
        <f>IF(MONTH(G1207)-MONTH(G1206)&lt;&gt;0,SUBTOTAL(109,$P$14:$P$3665)," ")</f>
        <v xml:space="preserve"> </v>
      </c>
      <c r="R1206" s="108">
        <f t="shared" ca="1" si="409"/>
        <v>0</v>
      </c>
      <c r="S1206" s="25">
        <f t="shared" ca="1" si="410"/>
        <v>0</v>
      </c>
      <c r="T1206" s="108">
        <f t="shared" ca="1" si="411"/>
        <v>0</v>
      </c>
      <c r="U1206" s="163">
        <f t="shared" ca="1" si="412"/>
        <v>0</v>
      </c>
      <c r="V1206" s="25">
        <f t="shared" ca="1" si="413"/>
        <v>0</v>
      </c>
      <c r="W1206" s="25">
        <f t="shared" ca="1" si="414"/>
        <v>0</v>
      </c>
      <c r="X1206" s="108">
        <f t="shared" ca="1" si="415"/>
        <v>0</v>
      </c>
      <c r="Y1206" s="108">
        <f t="shared" ca="1" si="416"/>
        <v>0</v>
      </c>
      <c r="Z1206" s="108">
        <f t="shared" ca="1" si="417"/>
        <v>0</v>
      </c>
      <c r="AA1206" s="108">
        <f t="shared" ca="1" si="418"/>
        <v>0</v>
      </c>
      <c r="AB1206" s="108">
        <f t="shared" ca="1" si="419"/>
        <v>0</v>
      </c>
      <c r="AC1206" s="25">
        <f t="shared" ca="1" si="420"/>
        <v>0</v>
      </c>
    </row>
    <row r="1207" spans="1:29" ht="14.1" hidden="1" customHeight="1" thickBot="1" x14ac:dyDescent="0.25">
      <c r="A1207" s="3">
        <f t="shared" si="404"/>
        <v>2024</v>
      </c>
      <c r="B1207" s="3" t="str">
        <f t="shared" si="421"/>
        <v>04 duben</v>
      </c>
      <c r="C1207" s="4" t="str">
        <f t="shared" si="405"/>
        <v>duben</v>
      </c>
      <c r="D1207" s="10">
        <f t="shared" ca="1" si="406"/>
        <v>0</v>
      </c>
      <c r="E1207" s="10" t="str">
        <f t="shared" si="407"/>
        <v>pondělí</v>
      </c>
      <c r="F1207" s="42" t="str">
        <f ca="1">IF(COUNTIF(List1!$U$4:$AF$16,$G1207),"Svátek",TEXT($G1207,"dddd"))</f>
        <v>pondělí</v>
      </c>
      <c r="G1207" s="19">
        <v>45390</v>
      </c>
      <c r="H1207" s="49"/>
      <c r="I1207" s="50"/>
      <c r="J1207" s="49"/>
      <c r="K1207" s="50"/>
      <c r="L1207" s="21">
        <f t="shared" si="408"/>
        <v>0</v>
      </c>
      <c r="M1207" s="22">
        <f t="shared" si="402"/>
        <v>0</v>
      </c>
      <c r="N1207" s="98"/>
      <c r="O1207" s="101" t="str">
        <f t="shared" ca="1" si="403"/>
        <v/>
      </c>
      <c r="P1207" s="41" t="str">
        <f t="shared" si="401"/>
        <v xml:space="preserve"> </v>
      </c>
      <c r="Q1207" s="41" t="str">
        <f>IF(MONTH(G1208)-MONTH(G1207)&lt;&gt;0,SUBTOTAL(109,$P$14:$P$3665)," ")</f>
        <v xml:space="preserve"> </v>
      </c>
      <c r="R1207" s="108">
        <f t="shared" ca="1" si="409"/>
        <v>0</v>
      </c>
      <c r="S1207" s="25">
        <f t="shared" ca="1" si="410"/>
        <v>0</v>
      </c>
      <c r="T1207" s="108">
        <f t="shared" ca="1" si="411"/>
        <v>0</v>
      </c>
      <c r="U1207" s="163">
        <f t="shared" ca="1" si="412"/>
        <v>0</v>
      </c>
      <c r="V1207" s="25">
        <f t="shared" ca="1" si="413"/>
        <v>0</v>
      </c>
      <c r="W1207" s="25">
        <f t="shared" ca="1" si="414"/>
        <v>0</v>
      </c>
      <c r="X1207" s="108">
        <f t="shared" ca="1" si="415"/>
        <v>0</v>
      </c>
      <c r="Y1207" s="108">
        <f t="shared" ca="1" si="416"/>
        <v>0</v>
      </c>
      <c r="Z1207" s="108">
        <f t="shared" ca="1" si="417"/>
        <v>0</v>
      </c>
      <c r="AA1207" s="108">
        <f t="shared" ca="1" si="418"/>
        <v>0</v>
      </c>
      <c r="AB1207" s="108">
        <f t="shared" ca="1" si="419"/>
        <v>0</v>
      </c>
      <c r="AC1207" s="25">
        <f t="shared" ca="1" si="420"/>
        <v>0</v>
      </c>
    </row>
    <row r="1208" spans="1:29" ht="14.1" hidden="1" customHeight="1" thickBot="1" x14ac:dyDescent="0.25">
      <c r="A1208" s="3">
        <f t="shared" si="404"/>
        <v>2024</v>
      </c>
      <c r="B1208" s="3" t="str">
        <f t="shared" si="421"/>
        <v>04 duben</v>
      </c>
      <c r="C1208" s="4" t="str">
        <f t="shared" si="405"/>
        <v>duben</v>
      </c>
      <c r="D1208" s="10">
        <f t="shared" ca="1" si="406"/>
        <v>0</v>
      </c>
      <c r="E1208" s="10" t="str">
        <f t="shared" si="407"/>
        <v>úterý</v>
      </c>
      <c r="F1208" s="42" t="str">
        <f ca="1">IF(COUNTIF(List1!$U$4:$AF$16,$G1208),"Svátek",TEXT($G1208,"dddd"))</f>
        <v>úterý</v>
      </c>
      <c r="G1208" s="19">
        <v>45391</v>
      </c>
      <c r="H1208" s="49"/>
      <c r="I1208" s="50"/>
      <c r="J1208" s="49"/>
      <c r="K1208" s="50"/>
      <c r="L1208" s="21">
        <f t="shared" si="408"/>
        <v>0</v>
      </c>
      <c r="M1208" s="22">
        <f t="shared" si="402"/>
        <v>0</v>
      </c>
      <c r="N1208" s="98"/>
      <c r="O1208" s="101" t="str">
        <f t="shared" ca="1" si="403"/>
        <v/>
      </c>
      <c r="P1208" s="41" t="str">
        <f t="shared" si="401"/>
        <v xml:space="preserve"> </v>
      </c>
      <c r="Q1208" s="41" t="str">
        <f>IF(MONTH(G1209)-MONTH(G1208)&lt;&gt;0,SUBTOTAL(109,$P$14:$P$3665)," ")</f>
        <v xml:space="preserve"> </v>
      </c>
      <c r="R1208" s="108">
        <f t="shared" ca="1" si="409"/>
        <v>0</v>
      </c>
      <c r="S1208" s="25">
        <f t="shared" ca="1" si="410"/>
        <v>0</v>
      </c>
      <c r="T1208" s="108">
        <f t="shared" ca="1" si="411"/>
        <v>0</v>
      </c>
      <c r="U1208" s="163">
        <f t="shared" ca="1" si="412"/>
        <v>0</v>
      </c>
      <c r="V1208" s="25">
        <f t="shared" ca="1" si="413"/>
        <v>0</v>
      </c>
      <c r="W1208" s="25">
        <f t="shared" ca="1" si="414"/>
        <v>0</v>
      </c>
      <c r="X1208" s="108">
        <f t="shared" ca="1" si="415"/>
        <v>0</v>
      </c>
      <c r="Y1208" s="108">
        <f t="shared" ca="1" si="416"/>
        <v>0</v>
      </c>
      <c r="Z1208" s="108">
        <f t="shared" ca="1" si="417"/>
        <v>0</v>
      </c>
      <c r="AA1208" s="108">
        <f t="shared" ca="1" si="418"/>
        <v>0</v>
      </c>
      <c r="AB1208" s="108">
        <f t="shared" ca="1" si="419"/>
        <v>0</v>
      </c>
      <c r="AC1208" s="25">
        <f t="shared" ca="1" si="420"/>
        <v>0</v>
      </c>
    </row>
    <row r="1209" spans="1:29" ht="14.1" hidden="1" customHeight="1" thickBot="1" x14ac:dyDescent="0.25">
      <c r="A1209" s="3">
        <f t="shared" si="404"/>
        <v>2024</v>
      </c>
      <c r="B1209" s="3" t="str">
        <f t="shared" si="421"/>
        <v>04 duben</v>
      </c>
      <c r="C1209" s="4" t="str">
        <f t="shared" si="405"/>
        <v>duben</v>
      </c>
      <c r="D1209" s="10">
        <f t="shared" ca="1" si="406"/>
        <v>0</v>
      </c>
      <c r="E1209" s="10" t="str">
        <f t="shared" si="407"/>
        <v>středa</v>
      </c>
      <c r="F1209" s="42" t="str">
        <f ca="1">IF(COUNTIF(List1!$U$4:$AF$16,$G1209),"Svátek",TEXT($G1209,"dddd"))</f>
        <v>středa</v>
      </c>
      <c r="G1209" s="19">
        <v>45392</v>
      </c>
      <c r="H1209" s="49"/>
      <c r="I1209" s="50"/>
      <c r="J1209" s="49"/>
      <c r="K1209" s="50"/>
      <c r="L1209" s="21">
        <f t="shared" si="408"/>
        <v>0</v>
      </c>
      <c r="M1209" s="22">
        <f t="shared" si="402"/>
        <v>0</v>
      </c>
      <c r="N1209" s="98"/>
      <c r="O1209" s="101" t="str">
        <f t="shared" ca="1" si="403"/>
        <v/>
      </c>
      <c r="P1209" s="41" t="str">
        <f t="shared" si="401"/>
        <v xml:space="preserve"> </v>
      </c>
      <c r="Q1209" s="41" t="str">
        <f>IF(MONTH(G1210)-MONTH(G1209)&lt;&gt;0,SUBTOTAL(109,$P$14:$P$3665)," ")</f>
        <v xml:space="preserve"> </v>
      </c>
      <c r="R1209" s="108">
        <f t="shared" ca="1" si="409"/>
        <v>0</v>
      </c>
      <c r="S1209" s="25">
        <f t="shared" ca="1" si="410"/>
        <v>0</v>
      </c>
      <c r="T1209" s="108">
        <f t="shared" ca="1" si="411"/>
        <v>0</v>
      </c>
      <c r="U1209" s="163">
        <f t="shared" ca="1" si="412"/>
        <v>0</v>
      </c>
      <c r="V1209" s="25">
        <f t="shared" ca="1" si="413"/>
        <v>0</v>
      </c>
      <c r="W1209" s="25">
        <f t="shared" ca="1" si="414"/>
        <v>0</v>
      </c>
      <c r="X1209" s="108">
        <f t="shared" ca="1" si="415"/>
        <v>0</v>
      </c>
      <c r="Y1209" s="108">
        <f t="shared" ca="1" si="416"/>
        <v>0</v>
      </c>
      <c r="Z1209" s="108">
        <f t="shared" ca="1" si="417"/>
        <v>0</v>
      </c>
      <c r="AA1209" s="108">
        <f t="shared" ca="1" si="418"/>
        <v>0</v>
      </c>
      <c r="AB1209" s="108">
        <f t="shared" ca="1" si="419"/>
        <v>0</v>
      </c>
      <c r="AC1209" s="25">
        <f t="shared" ca="1" si="420"/>
        <v>0</v>
      </c>
    </row>
    <row r="1210" spans="1:29" ht="14.1" hidden="1" customHeight="1" thickBot="1" x14ac:dyDescent="0.25">
      <c r="A1210" s="3">
        <f t="shared" si="404"/>
        <v>2024</v>
      </c>
      <c r="B1210" s="3" t="str">
        <f t="shared" si="421"/>
        <v>04 duben</v>
      </c>
      <c r="C1210" s="4" t="str">
        <f t="shared" si="405"/>
        <v>duben</v>
      </c>
      <c r="D1210" s="10">
        <f t="shared" ca="1" si="406"/>
        <v>0</v>
      </c>
      <c r="E1210" s="10" t="str">
        <f t="shared" si="407"/>
        <v>čtvrtek</v>
      </c>
      <c r="F1210" s="42" t="str">
        <f ca="1">IF(COUNTIF(List1!$U$4:$AF$16,$G1210),"Svátek",TEXT($G1210,"dddd"))</f>
        <v>čtvrtek</v>
      </c>
      <c r="G1210" s="19">
        <v>45393</v>
      </c>
      <c r="H1210" s="49"/>
      <c r="I1210" s="50"/>
      <c r="J1210" s="49"/>
      <c r="K1210" s="50"/>
      <c r="L1210" s="21">
        <f t="shared" si="408"/>
        <v>0</v>
      </c>
      <c r="M1210" s="22">
        <f t="shared" si="402"/>
        <v>0</v>
      </c>
      <c r="N1210" s="98"/>
      <c r="O1210" s="101" t="str">
        <f t="shared" ca="1" si="403"/>
        <v/>
      </c>
      <c r="P1210" s="41" t="str">
        <f t="shared" si="401"/>
        <v xml:space="preserve"> </v>
      </c>
      <c r="Q1210" s="41" t="str">
        <f>IF(MONTH(G1211)-MONTH(G1210)&lt;&gt;0,SUBTOTAL(109,$P$14:$P$3665)," ")</f>
        <v xml:space="preserve"> </v>
      </c>
      <c r="R1210" s="108">
        <f t="shared" ca="1" si="409"/>
        <v>0</v>
      </c>
      <c r="S1210" s="25">
        <f t="shared" ca="1" si="410"/>
        <v>0</v>
      </c>
      <c r="T1210" s="108">
        <f t="shared" ca="1" si="411"/>
        <v>0</v>
      </c>
      <c r="U1210" s="163">
        <f t="shared" ca="1" si="412"/>
        <v>0</v>
      </c>
      <c r="V1210" s="25">
        <f t="shared" ca="1" si="413"/>
        <v>0</v>
      </c>
      <c r="W1210" s="25">
        <f t="shared" ca="1" si="414"/>
        <v>0</v>
      </c>
      <c r="X1210" s="108">
        <f t="shared" ca="1" si="415"/>
        <v>0</v>
      </c>
      <c r="Y1210" s="108">
        <f t="shared" ca="1" si="416"/>
        <v>0</v>
      </c>
      <c r="Z1210" s="108">
        <f t="shared" ca="1" si="417"/>
        <v>0</v>
      </c>
      <c r="AA1210" s="108">
        <f t="shared" ca="1" si="418"/>
        <v>0</v>
      </c>
      <c r="AB1210" s="108">
        <f t="shared" ca="1" si="419"/>
        <v>0</v>
      </c>
      <c r="AC1210" s="25">
        <f t="shared" ca="1" si="420"/>
        <v>0</v>
      </c>
    </row>
    <row r="1211" spans="1:29" ht="14.1" hidden="1" customHeight="1" thickBot="1" x14ac:dyDescent="0.25">
      <c r="A1211" s="3">
        <f t="shared" si="404"/>
        <v>2024</v>
      </c>
      <c r="B1211" s="3" t="str">
        <f t="shared" si="421"/>
        <v>04 duben</v>
      </c>
      <c r="C1211" s="4" t="str">
        <f t="shared" si="405"/>
        <v>duben</v>
      </c>
      <c r="D1211" s="10">
        <f t="shared" ca="1" si="406"/>
        <v>0</v>
      </c>
      <c r="E1211" s="10" t="str">
        <f t="shared" si="407"/>
        <v>pátek</v>
      </c>
      <c r="F1211" s="42" t="str">
        <f ca="1">IF(COUNTIF(List1!$U$4:$AF$16,$G1211),"Svátek",TEXT($G1211,"dddd"))</f>
        <v>pátek</v>
      </c>
      <c r="G1211" s="19">
        <v>45394</v>
      </c>
      <c r="H1211" s="49"/>
      <c r="I1211" s="50"/>
      <c r="J1211" s="49"/>
      <c r="K1211" s="50"/>
      <c r="L1211" s="21">
        <f t="shared" si="408"/>
        <v>0</v>
      </c>
      <c r="M1211" s="22">
        <f t="shared" si="402"/>
        <v>0</v>
      </c>
      <c r="N1211" s="98"/>
      <c r="O1211" s="101" t="str">
        <f t="shared" ca="1" si="403"/>
        <v/>
      </c>
      <c r="P1211" s="41" t="str">
        <f t="shared" si="401"/>
        <v xml:space="preserve"> </v>
      </c>
      <c r="Q1211" s="41" t="str">
        <f>IF(MONTH(G1212)-MONTH(G1211)&lt;&gt;0,SUBTOTAL(109,$P$14:$P$3665)," ")</f>
        <v xml:space="preserve"> </v>
      </c>
      <c r="R1211" s="108">
        <f t="shared" ca="1" si="409"/>
        <v>0</v>
      </c>
      <c r="S1211" s="25">
        <f t="shared" ca="1" si="410"/>
        <v>0</v>
      </c>
      <c r="T1211" s="108">
        <f t="shared" ca="1" si="411"/>
        <v>0</v>
      </c>
      <c r="U1211" s="163">
        <f t="shared" ca="1" si="412"/>
        <v>0</v>
      </c>
      <c r="V1211" s="25">
        <f t="shared" ca="1" si="413"/>
        <v>0</v>
      </c>
      <c r="W1211" s="25">
        <f t="shared" ca="1" si="414"/>
        <v>0</v>
      </c>
      <c r="X1211" s="108">
        <f t="shared" ca="1" si="415"/>
        <v>0</v>
      </c>
      <c r="Y1211" s="108">
        <f t="shared" ca="1" si="416"/>
        <v>0</v>
      </c>
      <c r="Z1211" s="108">
        <f t="shared" ca="1" si="417"/>
        <v>0</v>
      </c>
      <c r="AA1211" s="108">
        <f t="shared" ca="1" si="418"/>
        <v>0</v>
      </c>
      <c r="AB1211" s="108">
        <f t="shared" ca="1" si="419"/>
        <v>0</v>
      </c>
      <c r="AC1211" s="25">
        <f t="shared" ca="1" si="420"/>
        <v>0</v>
      </c>
    </row>
    <row r="1212" spans="1:29" ht="14.1" hidden="1" customHeight="1" thickBot="1" x14ac:dyDescent="0.25">
      <c r="A1212" s="3">
        <f t="shared" si="404"/>
        <v>2024</v>
      </c>
      <c r="B1212" s="3" t="str">
        <f t="shared" si="421"/>
        <v>04 duben</v>
      </c>
      <c r="C1212" s="4" t="str">
        <f t="shared" si="405"/>
        <v>duben</v>
      </c>
      <c r="D1212" s="10">
        <f t="shared" ca="1" si="406"/>
        <v>0</v>
      </c>
      <c r="E1212" s="10" t="str">
        <f t="shared" si="407"/>
        <v>sobota</v>
      </c>
      <c r="F1212" s="42" t="str">
        <f ca="1">IF(COUNTIF(List1!$U$4:$AF$16,$G1212),"Svátek",TEXT($G1212,"dddd"))</f>
        <v>sobota</v>
      </c>
      <c r="G1212" s="19">
        <v>45395</v>
      </c>
      <c r="H1212" s="49"/>
      <c r="I1212" s="50"/>
      <c r="J1212" s="49"/>
      <c r="K1212" s="50"/>
      <c r="L1212" s="21">
        <f t="shared" si="408"/>
        <v>0</v>
      </c>
      <c r="M1212" s="22">
        <f t="shared" si="402"/>
        <v>0</v>
      </c>
      <c r="N1212" s="98"/>
      <c r="O1212" s="101" t="str">
        <f t="shared" ca="1" si="403"/>
        <v/>
      </c>
      <c r="P1212" s="41" t="str">
        <f t="shared" si="401"/>
        <v xml:space="preserve"> </v>
      </c>
      <c r="Q1212" s="41" t="str">
        <f>IF(MONTH(G1213)-MONTH(G1212)&lt;&gt;0,SUBTOTAL(109,$P$14:$P$3665)," ")</f>
        <v xml:space="preserve"> </v>
      </c>
      <c r="R1212" s="108">
        <f t="shared" ca="1" si="409"/>
        <v>0</v>
      </c>
      <c r="S1212" s="25">
        <f t="shared" ca="1" si="410"/>
        <v>0</v>
      </c>
      <c r="T1212" s="108">
        <f t="shared" ca="1" si="411"/>
        <v>0</v>
      </c>
      <c r="U1212" s="163">
        <f t="shared" ca="1" si="412"/>
        <v>0</v>
      </c>
      <c r="V1212" s="25">
        <f t="shared" ca="1" si="413"/>
        <v>0</v>
      </c>
      <c r="W1212" s="25">
        <f t="shared" ca="1" si="414"/>
        <v>0</v>
      </c>
      <c r="X1212" s="108">
        <f t="shared" ca="1" si="415"/>
        <v>0</v>
      </c>
      <c r="Y1212" s="108">
        <f t="shared" ca="1" si="416"/>
        <v>0</v>
      </c>
      <c r="Z1212" s="108">
        <f t="shared" ca="1" si="417"/>
        <v>0</v>
      </c>
      <c r="AA1212" s="108">
        <f t="shared" ca="1" si="418"/>
        <v>0</v>
      </c>
      <c r="AB1212" s="108">
        <f t="shared" ca="1" si="419"/>
        <v>0</v>
      </c>
      <c r="AC1212" s="25">
        <f t="shared" ca="1" si="420"/>
        <v>0</v>
      </c>
    </row>
    <row r="1213" spans="1:29" ht="14.1" hidden="1" customHeight="1" thickBot="1" x14ac:dyDescent="0.25">
      <c r="A1213" s="3">
        <f t="shared" si="404"/>
        <v>2024</v>
      </c>
      <c r="B1213" s="3" t="str">
        <f t="shared" si="421"/>
        <v>04 duben</v>
      </c>
      <c r="C1213" s="4" t="str">
        <f t="shared" si="405"/>
        <v>duben</v>
      </c>
      <c r="D1213" s="10">
        <f t="shared" ca="1" si="406"/>
        <v>0</v>
      </c>
      <c r="E1213" s="10" t="str">
        <f t="shared" si="407"/>
        <v>neděle</v>
      </c>
      <c r="F1213" s="42" t="str">
        <f ca="1">IF(COUNTIF(List1!$U$4:$AF$16,$G1213),"Svátek",TEXT($G1213,"dddd"))</f>
        <v>neděle</v>
      </c>
      <c r="G1213" s="19">
        <v>45396</v>
      </c>
      <c r="H1213" s="49"/>
      <c r="I1213" s="50"/>
      <c r="J1213" s="49"/>
      <c r="K1213" s="50"/>
      <c r="L1213" s="21">
        <f t="shared" si="408"/>
        <v>0</v>
      </c>
      <c r="M1213" s="22">
        <f t="shared" si="402"/>
        <v>0</v>
      </c>
      <c r="N1213" s="98"/>
      <c r="O1213" s="101" t="str">
        <f t="shared" ca="1" si="403"/>
        <v/>
      </c>
      <c r="P1213" s="41">
        <f t="shared" si="401"/>
        <v>0</v>
      </c>
      <c r="Q1213" s="41" t="str">
        <f>IF(MONTH(G1214)-MONTH(G1213)&lt;&gt;0,SUBTOTAL(109,$P$14:$P$3665)," ")</f>
        <v xml:space="preserve"> </v>
      </c>
      <c r="R1213" s="108">
        <f t="shared" ca="1" si="409"/>
        <v>0</v>
      </c>
      <c r="S1213" s="25">
        <f t="shared" ca="1" si="410"/>
        <v>0</v>
      </c>
      <c r="T1213" s="108">
        <f t="shared" ca="1" si="411"/>
        <v>0</v>
      </c>
      <c r="U1213" s="163">
        <f t="shared" ca="1" si="412"/>
        <v>0</v>
      </c>
      <c r="V1213" s="25">
        <f t="shared" ca="1" si="413"/>
        <v>0</v>
      </c>
      <c r="W1213" s="25">
        <f t="shared" ca="1" si="414"/>
        <v>0</v>
      </c>
      <c r="X1213" s="108">
        <f t="shared" ca="1" si="415"/>
        <v>0</v>
      </c>
      <c r="Y1213" s="108">
        <f t="shared" ca="1" si="416"/>
        <v>0</v>
      </c>
      <c r="Z1213" s="108">
        <f t="shared" ca="1" si="417"/>
        <v>0</v>
      </c>
      <c r="AA1213" s="108">
        <f t="shared" ca="1" si="418"/>
        <v>0</v>
      </c>
      <c r="AB1213" s="108">
        <f t="shared" ca="1" si="419"/>
        <v>0</v>
      </c>
      <c r="AC1213" s="25">
        <f t="shared" ca="1" si="420"/>
        <v>0</v>
      </c>
    </row>
    <row r="1214" spans="1:29" ht="14.1" hidden="1" customHeight="1" thickBot="1" x14ac:dyDescent="0.25">
      <c r="A1214" s="3">
        <f t="shared" si="404"/>
        <v>2024</v>
      </c>
      <c r="B1214" s="3" t="str">
        <f t="shared" si="421"/>
        <v>04 duben</v>
      </c>
      <c r="C1214" s="4" t="str">
        <f t="shared" si="405"/>
        <v>duben</v>
      </c>
      <c r="D1214" s="10">
        <f t="shared" ca="1" si="406"/>
        <v>0</v>
      </c>
      <c r="E1214" s="10" t="str">
        <f t="shared" si="407"/>
        <v>pondělí</v>
      </c>
      <c r="F1214" s="42" t="str">
        <f ca="1">IF(COUNTIF(List1!$U$4:$AF$16,$G1214),"Svátek",TEXT($G1214,"dddd"))</f>
        <v>pondělí</v>
      </c>
      <c r="G1214" s="19">
        <v>45397</v>
      </c>
      <c r="H1214" s="49"/>
      <c r="I1214" s="50"/>
      <c r="J1214" s="49"/>
      <c r="K1214" s="50"/>
      <c r="L1214" s="21">
        <f t="shared" si="408"/>
        <v>0</v>
      </c>
      <c r="M1214" s="22">
        <f t="shared" si="402"/>
        <v>0</v>
      </c>
      <c r="N1214" s="98"/>
      <c r="O1214" s="101" t="str">
        <f t="shared" ca="1" si="403"/>
        <v/>
      </c>
      <c r="P1214" s="41" t="str">
        <f t="shared" si="401"/>
        <v xml:space="preserve"> </v>
      </c>
      <c r="Q1214" s="41" t="str">
        <f>IF(MONTH(G1215)-MONTH(G1214)&lt;&gt;0,SUBTOTAL(109,$P$14:$P$3665)," ")</f>
        <v xml:space="preserve"> </v>
      </c>
      <c r="R1214" s="108">
        <f t="shared" ca="1" si="409"/>
        <v>0</v>
      </c>
      <c r="S1214" s="25">
        <f t="shared" ca="1" si="410"/>
        <v>0</v>
      </c>
      <c r="T1214" s="108">
        <f t="shared" ca="1" si="411"/>
        <v>0</v>
      </c>
      <c r="U1214" s="163">
        <f t="shared" ca="1" si="412"/>
        <v>0</v>
      </c>
      <c r="V1214" s="25">
        <f t="shared" ca="1" si="413"/>
        <v>0</v>
      </c>
      <c r="W1214" s="25">
        <f t="shared" ca="1" si="414"/>
        <v>0</v>
      </c>
      <c r="X1214" s="108">
        <f t="shared" ca="1" si="415"/>
        <v>0</v>
      </c>
      <c r="Y1214" s="108">
        <f t="shared" ca="1" si="416"/>
        <v>0</v>
      </c>
      <c r="Z1214" s="108">
        <f t="shared" ca="1" si="417"/>
        <v>0</v>
      </c>
      <c r="AA1214" s="108">
        <f t="shared" ca="1" si="418"/>
        <v>0</v>
      </c>
      <c r="AB1214" s="108">
        <f t="shared" ca="1" si="419"/>
        <v>0</v>
      </c>
      <c r="AC1214" s="25">
        <f t="shared" ca="1" si="420"/>
        <v>0</v>
      </c>
    </row>
    <row r="1215" spans="1:29" ht="14.1" hidden="1" customHeight="1" thickBot="1" x14ac:dyDescent="0.25">
      <c r="A1215" s="3">
        <f t="shared" si="404"/>
        <v>2024</v>
      </c>
      <c r="B1215" s="3" t="str">
        <f t="shared" si="421"/>
        <v>04 duben</v>
      </c>
      <c r="C1215" s="4" t="str">
        <f t="shared" si="405"/>
        <v>duben</v>
      </c>
      <c r="D1215" s="10">
        <f t="shared" ca="1" si="406"/>
        <v>0</v>
      </c>
      <c r="E1215" s="10" t="str">
        <f t="shared" si="407"/>
        <v>úterý</v>
      </c>
      <c r="F1215" s="42" t="str">
        <f ca="1">IF(COUNTIF(List1!$U$4:$AF$16,$G1215),"Svátek",TEXT($G1215,"dddd"))</f>
        <v>úterý</v>
      </c>
      <c r="G1215" s="19">
        <v>45398</v>
      </c>
      <c r="H1215" s="49"/>
      <c r="I1215" s="50"/>
      <c r="J1215" s="49"/>
      <c r="K1215" s="50"/>
      <c r="L1215" s="21">
        <f t="shared" si="408"/>
        <v>0</v>
      </c>
      <c r="M1215" s="22">
        <f t="shared" si="402"/>
        <v>0</v>
      </c>
      <c r="N1215" s="98"/>
      <c r="O1215" s="101" t="str">
        <f t="shared" ca="1" si="403"/>
        <v/>
      </c>
      <c r="P1215" s="41" t="str">
        <f t="shared" si="401"/>
        <v xml:space="preserve"> </v>
      </c>
      <c r="Q1215" s="41" t="str">
        <f>IF(MONTH(G1216)-MONTH(G1215)&lt;&gt;0,SUBTOTAL(109,$P$14:$P$3665)," ")</f>
        <v xml:space="preserve"> </v>
      </c>
      <c r="R1215" s="108">
        <f t="shared" ca="1" si="409"/>
        <v>0</v>
      </c>
      <c r="S1215" s="25">
        <f t="shared" ca="1" si="410"/>
        <v>0</v>
      </c>
      <c r="T1215" s="108">
        <f t="shared" ca="1" si="411"/>
        <v>0</v>
      </c>
      <c r="U1215" s="163">
        <f t="shared" ca="1" si="412"/>
        <v>0</v>
      </c>
      <c r="V1215" s="25">
        <f t="shared" ca="1" si="413"/>
        <v>0</v>
      </c>
      <c r="W1215" s="25">
        <f t="shared" ca="1" si="414"/>
        <v>0</v>
      </c>
      <c r="X1215" s="108">
        <f t="shared" ca="1" si="415"/>
        <v>0</v>
      </c>
      <c r="Y1215" s="108">
        <f t="shared" ca="1" si="416"/>
        <v>0</v>
      </c>
      <c r="Z1215" s="108">
        <f t="shared" ca="1" si="417"/>
        <v>0</v>
      </c>
      <c r="AA1215" s="108">
        <f t="shared" ca="1" si="418"/>
        <v>0</v>
      </c>
      <c r="AB1215" s="108">
        <f t="shared" ca="1" si="419"/>
        <v>0</v>
      </c>
      <c r="AC1215" s="25">
        <f t="shared" ca="1" si="420"/>
        <v>0</v>
      </c>
    </row>
    <row r="1216" spans="1:29" ht="14.1" hidden="1" customHeight="1" thickBot="1" x14ac:dyDescent="0.25">
      <c r="A1216" s="3">
        <f t="shared" si="404"/>
        <v>2024</v>
      </c>
      <c r="B1216" s="3" t="str">
        <f t="shared" si="421"/>
        <v>04 duben</v>
      </c>
      <c r="C1216" s="4" t="str">
        <f t="shared" si="405"/>
        <v>duben</v>
      </c>
      <c r="D1216" s="10">
        <f t="shared" ca="1" si="406"/>
        <v>0</v>
      </c>
      <c r="E1216" s="10" t="str">
        <f t="shared" si="407"/>
        <v>středa</v>
      </c>
      <c r="F1216" s="42" t="str">
        <f ca="1">IF(COUNTIF(List1!$U$4:$AF$16,$G1216),"Svátek",TEXT($G1216,"dddd"))</f>
        <v>středa</v>
      </c>
      <c r="G1216" s="19">
        <v>45399</v>
      </c>
      <c r="H1216" s="49"/>
      <c r="I1216" s="50"/>
      <c r="J1216" s="49"/>
      <c r="K1216" s="50"/>
      <c r="L1216" s="21">
        <f t="shared" si="408"/>
        <v>0</v>
      </c>
      <c r="M1216" s="22">
        <f t="shared" si="402"/>
        <v>0</v>
      </c>
      <c r="N1216" s="98"/>
      <c r="O1216" s="101" t="str">
        <f t="shared" ca="1" si="403"/>
        <v/>
      </c>
      <c r="P1216" s="41" t="str">
        <f t="shared" si="401"/>
        <v xml:space="preserve"> </v>
      </c>
      <c r="Q1216" s="41" t="str">
        <f>IF(MONTH(G1217)-MONTH(G1216)&lt;&gt;0,SUBTOTAL(109,$P$14:$P$3665)," ")</f>
        <v xml:space="preserve"> </v>
      </c>
      <c r="R1216" s="108">
        <f t="shared" ca="1" si="409"/>
        <v>0</v>
      </c>
      <c r="S1216" s="25">
        <f t="shared" ca="1" si="410"/>
        <v>0</v>
      </c>
      <c r="T1216" s="108">
        <f t="shared" ca="1" si="411"/>
        <v>0</v>
      </c>
      <c r="U1216" s="163">
        <f t="shared" ca="1" si="412"/>
        <v>0</v>
      </c>
      <c r="V1216" s="25">
        <f t="shared" ca="1" si="413"/>
        <v>0</v>
      </c>
      <c r="W1216" s="25">
        <f t="shared" ca="1" si="414"/>
        <v>0</v>
      </c>
      <c r="X1216" s="108">
        <f t="shared" ca="1" si="415"/>
        <v>0</v>
      </c>
      <c r="Y1216" s="108">
        <f t="shared" ca="1" si="416"/>
        <v>0</v>
      </c>
      <c r="Z1216" s="108">
        <f t="shared" ca="1" si="417"/>
        <v>0</v>
      </c>
      <c r="AA1216" s="108">
        <f t="shared" ca="1" si="418"/>
        <v>0</v>
      </c>
      <c r="AB1216" s="108">
        <f t="shared" ca="1" si="419"/>
        <v>0</v>
      </c>
      <c r="AC1216" s="25">
        <f t="shared" ca="1" si="420"/>
        <v>0</v>
      </c>
    </row>
    <row r="1217" spans="1:29" ht="14.1" hidden="1" customHeight="1" thickBot="1" x14ac:dyDescent="0.25">
      <c r="A1217" s="3">
        <f t="shared" si="404"/>
        <v>2024</v>
      </c>
      <c r="B1217" s="3" t="str">
        <f t="shared" si="421"/>
        <v>04 duben</v>
      </c>
      <c r="C1217" s="4" t="str">
        <f t="shared" si="405"/>
        <v>duben</v>
      </c>
      <c r="D1217" s="10">
        <f t="shared" ca="1" si="406"/>
        <v>0</v>
      </c>
      <c r="E1217" s="10" t="str">
        <f t="shared" si="407"/>
        <v>čtvrtek</v>
      </c>
      <c r="F1217" s="42" t="str">
        <f ca="1">IF(COUNTIF(List1!$U$4:$AF$16,$G1217),"Svátek",TEXT($G1217,"dddd"))</f>
        <v>čtvrtek</v>
      </c>
      <c r="G1217" s="19">
        <v>45400</v>
      </c>
      <c r="H1217" s="49"/>
      <c r="I1217" s="50"/>
      <c r="J1217" s="49"/>
      <c r="K1217" s="50"/>
      <c r="L1217" s="21">
        <f t="shared" si="408"/>
        <v>0</v>
      </c>
      <c r="M1217" s="22">
        <f t="shared" si="402"/>
        <v>0</v>
      </c>
      <c r="N1217" s="98"/>
      <c r="O1217" s="101" t="str">
        <f t="shared" ca="1" si="403"/>
        <v/>
      </c>
      <c r="P1217" s="41" t="str">
        <f t="shared" si="401"/>
        <v xml:space="preserve"> </v>
      </c>
      <c r="Q1217" s="41" t="str">
        <f>IF(MONTH(G1218)-MONTH(G1217)&lt;&gt;0,SUBTOTAL(109,$P$14:$P$3665)," ")</f>
        <v xml:space="preserve"> </v>
      </c>
      <c r="R1217" s="108">
        <f t="shared" ca="1" si="409"/>
        <v>0</v>
      </c>
      <c r="S1217" s="25">
        <f t="shared" ca="1" si="410"/>
        <v>0</v>
      </c>
      <c r="T1217" s="108">
        <f t="shared" ca="1" si="411"/>
        <v>0</v>
      </c>
      <c r="U1217" s="163">
        <f t="shared" ca="1" si="412"/>
        <v>0</v>
      </c>
      <c r="V1217" s="25">
        <f t="shared" ca="1" si="413"/>
        <v>0</v>
      </c>
      <c r="W1217" s="25">
        <f t="shared" ca="1" si="414"/>
        <v>0</v>
      </c>
      <c r="X1217" s="108">
        <f t="shared" ca="1" si="415"/>
        <v>0</v>
      </c>
      <c r="Y1217" s="108">
        <f t="shared" ca="1" si="416"/>
        <v>0</v>
      </c>
      <c r="Z1217" s="108">
        <f t="shared" ca="1" si="417"/>
        <v>0</v>
      </c>
      <c r="AA1217" s="108">
        <f t="shared" ca="1" si="418"/>
        <v>0</v>
      </c>
      <c r="AB1217" s="108">
        <f t="shared" ca="1" si="419"/>
        <v>0</v>
      </c>
      <c r="AC1217" s="25">
        <f t="shared" ca="1" si="420"/>
        <v>0</v>
      </c>
    </row>
    <row r="1218" spans="1:29" ht="14.1" hidden="1" customHeight="1" thickBot="1" x14ac:dyDescent="0.25">
      <c r="A1218" s="3">
        <f t="shared" si="404"/>
        <v>2024</v>
      </c>
      <c r="B1218" s="3" t="str">
        <f t="shared" si="421"/>
        <v>04 duben</v>
      </c>
      <c r="C1218" s="4" t="str">
        <f t="shared" si="405"/>
        <v>duben</v>
      </c>
      <c r="D1218" s="10">
        <f t="shared" ca="1" si="406"/>
        <v>0</v>
      </c>
      <c r="E1218" s="10" t="str">
        <f t="shared" si="407"/>
        <v>pátek</v>
      </c>
      <c r="F1218" s="42" t="str">
        <f ca="1">IF(COUNTIF(List1!$U$4:$AF$16,$G1218),"Svátek",TEXT($G1218,"dddd"))</f>
        <v>pátek</v>
      </c>
      <c r="G1218" s="19">
        <v>45401</v>
      </c>
      <c r="H1218" s="49"/>
      <c r="I1218" s="50"/>
      <c r="J1218" s="49"/>
      <c r="K1218" s="50"/>
      <c r="L1218" s="21">
        <f t="shared" si="408"/>
        <v>0</v>
      </c>
      <c r="M1218" s="22">
        <f t="shared" si="402"/>
        <v>0</v>
      </c>
      <c r="N1218" s="98"/>
      <c r="O1218" s="101" t="str">
        <f t="shared" ca="1" si="403"/>
        <v/>
      </c>
      <c r="P1218" s="41" t="str">
        <f t="shared" si="401"/>
        <v xml:space="preserve"> </v>
      </c>
      <c r="Q1218" s="41" t="str">
        <f>IF(MONTH(G1219)-MONTH(G1218)&lt;&gt;0,SUBTOTAL(109,$P$14:$P$3665)," ")</f>
        <v xml:space="preserve"> </v>
      </c>
      <c r="R1218" s="108">
        <f t="shared" ca="1" si="409"/>
        <v>0</v>
      </c>
      <c r="S1218" s="25">
        <f t="shared" ca="1" si="410"/>
        <v>0</v>
      </c>
      <c r="T1218" s="108">
        <f t="shared" ca="1" si="411"/>
        <v>0</v>
      </c>
      <c r="U1218" s="163">
        <f t="shared" ca="1" si="412"/>
        <v>0</v>
      </c>
      <c r="V1218" s="25">
        <f t="shared" ca="1" si="413"/>
        <v>0</v>
      </c>
      <c r="W1218" s="25">
        <f t="shared" ca="1" si="414"/>
        <v>0</v>
      </c>
      <c r="X1218" s="108">
        <f t="shared" ca="1" si="415"/>
        <v>0</v>
      </c>
      <c r="Y1218" s="108">
        <f t="shared" ca="1" si="416"/>
        <v>0</v>
      </c>
      <c r="Z1218" s="108">
        <f t="shared" ca="1" si="417"/>
        <v>0</v>
      </c>
      <c r="AA1218" s="108">
        <f t="shared" ca="1" si="418"/>
        <v>0</v>
      </c>
      <c r="AB1218" s="108">
        <f t="shared" ca="1" si="419"/>
        <v>0</v>
      </c>
      <c r="AC1218" s="25">
        <f t="shared" ca="1" si="420"/>
        <v>0</v>
      </c>
    </row>
    <row r="1219" spans="1:29" ht="14.1" hidden="1" customHeight="1" thickBot="1" x14ac:dyDescent="0.25">
      <c r="A1219" s="3">
        <f t="shared" si="404"/>
        <v>2024</v>
      </c>
      <c r="B1219" s="3" t="str">
        <f t="shared" si="421"/>
        <v>04 duben</v>
      </c>
      <c r="C1219" s="4" t="str">
        <f t="shared" si="405"/>
        <v>duben</v>
      </c>
      <c r="D1219" s="10">
        <f t="shared" ca="1" si="406"/>
        <v>0</v>
      </c>
      <c r="E1219" s="10" t="str">
        <f t="shared" si="407"/>
        <v>sobota</v>
      </c>
      <c r="F1219" s="42" t="str">
        <f ca="1">IF(COUNTIF(List1!$U$4:$AF$16,$G1219),"Svátek",TEXT($G1219,"dddd"))</f>
        <v>sobota</v>
      </c>
      <c r="G1219" s="19">
        <v>45402</v>
      </c>
      <c r="H1219" s="49"/>
      <c r="I1219" s="50"/>
      <c r="J1219" s="49"/>
      <c r="K1219" s="50"/>
      <c r="L1219" s="21">
        <f t="shared" si="408"/>
        <v>0</v>
      </c>
      <c r="M1219" s="22">
        <f t="shared" si="402"/>
        <v>0</v>
      </c>
      <c r="N1219" s="98"/>
      <c r="O1219" s="101" t="str">
        <f t="shared" ca="1" si="403"/>
        <v/>
      </c>
      <c r="P1219" s="41" t="str">
        <f t="shared" si="401"/>
        <v xml:space="preserve"> </v>
      </c>
      <c r="Q1219" s="41" t="str">
        <f>IF(MONTH(G1220)-MONTH(G1219)&lt;&gt;0,SUBTOTAL(109,$P$14:$P$3665)," ")</f>
        <v xml:space="preserve"> </v>
      </c>
      <c r="R1219" s="108">
        <f t="shared" ca="1" si="409"/>
        <v>0</v>
      </c>
      <c r="S1219" s="25">
        <f t="shared" ca="1" si="410"/>
        <v>0</v>
      </c>
      <c r="T1219" s="108">
        <f t="shared" ca="1" si="411"/>
        <v>0</v>
      </c>
      <c r="U1219" s="163">
        <f t="shared" ca="1" si="412"/>
        <v>0</v>
      </c>
      <c r="V1219" s="25">
        <f t="shared" ca="1" si="413"/>
        <v>0</v>
      </c>
      <c r="W1219" s="25">
        <f t="shared" ca="1" si="414"/>
        <v>0</v>
      </c>
      <c r="X1219" s="108">
        <f t="shared" ca="1" si="415"/>
        <v>0</v>
      </c>
      <c r="Y1219" s="108">
        <f t="shared" ca="1" si="416"/>
        <v>0</v>
      </c>
      <c r="Z1219" s="108">
        <f t="shared" ca="1" si="417"/>
        <v>0</v>
      </c>
      <c r="AA1219" s="108">
        <f t="shared" ca="1" si="418"/>
        <v>0</v>
      </c>
      <c r="AB1219" s="108">
        <f t="shared" ca="1" si="419"/>
        <v>0</v>
      </c>
      <c r="AC1219" s="25">
        <f t="shared" ca="1" si="420"/>
        <v>0</v>
      </c>
    </row>
    <row r="1220" spans="1:29" ht="14.1" hidden="1" customHeight="1" thickBot="1" x14ac:dyDescent="0.25">
      <c r="A1220" s="3">
        <f t="shared" si="404"/>
        <v>2024</v>
      </c>
      <c r="B1220" s="3" t="str">
        <f t="shared" si="421"/>
        <v>04 duben</v>
      </c>
      <c r="C1220" s="4" t="str">
        <f t="shared" si="405"/>
        <v>duben</v>
      </c>
      <c r="D1220" s="10">
        <f t="shared" ca="1" si="406"/>
        <v>0</v>
      </c>
      <c r="E1220" s="10" t="str">
        <f t="shared" si="407"/>
        <v>neděle</v>
      </c>
      <c r="F1220" s="42" t="str">
        <f ca="1">IF(COUNTIF(List1!$U$4:$AF$16,$G1220),"Svátek",TEXT($G1220,"dddd"))</f>
        <v>neděle</v>
      </c>
      <c r="G1220" s="19">
        <v>45403</v>
      </c>
      <c r="H1220" s="49"/>
      <c r="I1220" s="50"/>
      <c r="J1220" s="49"/>
      <c r="K1220" s="50"/>
      <c r="L1220" s="21">
        <f t="shared" si="408"/>
        <v>0</v>
      </c>
      <c r="M1220" s="22">
        <f t="shared" si="402"/>
        <v>0</v>
      </c>
      <c r="N1220" s="98"/>
      <c r="O1220" s="101" t="str">
        <f t="shared" ca="1" si="403"/>
        <v/>
      </c>
      <c r="P1220" s="41">
        <f t="shared" si="401"/>
        <v>0</v>
      </c>
      <c r="Q1220" s="41" t="str">
        <f>IF(MONTH(G1221)-MONTH(G1220)&lt;&gt;0,SUBTOTAL(109,$P$14:$P$3665)," ")</f>
        <v xml:space="preserve"> </v>
      </c>
      <c r="R1220" s="108">
        <f t="shared" ca="1" si="409"/>
        <v>0</v>
      </c>
      <c r="S1220" s="25">
        <f t="shared" ca="1" si="410"/>
        <v>0</v>
      </c>
      <c r="T1220" s="108">
        <f t="shared" ca="1" si="411"/>
        <v>0</v>
      </c>
      <c r="U1220" s="163">
        <f t="shared" ca="1" si="412"/>
        <v>0</v>
      </c>
      <c r="V1220" s="25">
        <f t="shared" ca="1" si="413"/>
        <v>0</v>
      </c>
      <c r="W1220" s="25">
        <f t="shared" ca="1" si="414"/>
        <v>0</v>
      </c>
      <c r="X1220" s="108">
        <f t="shared" ca="1" si="415"/>
        <v>0</v>
      </c>
      <c r="Y1220" s="108">
        <f t="shared" ca="1" si="416"/>
        <v>0</v>
      </c>
      <c r="Z1220" s="108">
        <f t="shared" ca="1" si="417"/>
        <v>0</v>
      </c>
      <c r="AA1220" s="108">
        <f t="shared" ca="1" si="418"/>
        <v>0</v>
      </c>
      <c r="AB1220" s="108">
        <f t="shared" ca="1" si="419"/>
        <v>0</v>
      </c>
      <c r="AC1220" s="25">
        <f t="shared" ca="1" si="420"/>
        <v>0</v>
      </c>
    </row>
    <row r="1221" spans="1:29" ht="14.1" hidden="1" customHeight="1" thickBot="1" x14ac:dyDescent="0.25">
      <c r="A1221" s="3">
        <f t="shared" si="404"/>
        <v>2024</v>
      </c>
      <c r="B1221" s="3" t="str">
        <f t="shared" si="421"/>
        <v>04 duben</v>
      </c>
      <c r="C1221" s="4" t="str">
        <f t="shared" si="405"/>
        <v>duben</v>
      </c>
      <c r="D1221" s="10">
        <f t="shared" ca="1" si="406"/>
        <v>0</v>
      </c>
      <c r="E1221" s="10" t="str">
        <f t="shared" si="407"/>
        <v>pondělí</v>
      </c>
      <c r="F1221" s="42" t="str">
        <f ca="1">IF(COUNTIF(List1!$U$4:$AF$16,$G1221),"Svátek",TEXT($G1221,"dddd"))</f>
        <v>pondělí</v>
      </c>
      <c r="G1221" s="19">
        <v>45404</v>
      </c>
      <c r="H1221" s="49"/>
      <c r="I1221" s="50"/>
      <c r="J1221" s="49"/>
      <c r="K1221" s="50"/>
      <c r="L1221" s="21">
        <f t="shared" si="408"/>
        <v>0</v>
      </c>
      <c r="M1221" s="22">
        <f t="shared" si="402"/>
        <v>0</v>
      </c>
      <c r="N1221" s="98"/>
      <c r="O1221" s="101" t="str">
        <f t="shared" ca="1" si="403"/>
        <v/>
      </c>
      <c r="P1221" s="41" t="str">
        <f t="shared" si="401"/>
        <v xml:space="preserve"> </v>
      </c>
      <c r="Q1221" s="41" t="str">
        <f>IF(MONTH(G1222)-MONTH(G1221)&lt;&gt;0,SUBTOTAL(109,$P$14:$P$3665)," ")</f>
        <v xml:space="preserve"> </v>
      </c>
      <c r="R1221" s="108">
        <f t="shared" ca="1" si="409"/>
        <v>0</v>
      </c>
      <c r="S1221" s="25">
        <f t="shared" ca="1" si="410"/>
        <v>0</v>
      </c>
      <c r="T1221" s="108">
        <f t="shared" ca="1" si="411"/>
        <v>0</v>
      </c>
      <c r="U1221" s="163">
        <f t="shared" ca="1" si="412"/>
        <v>0</v>
      </c>
      <c r="V1221" s="25">
        <f t="shared" ca="1" si="413"/>
        <v>0</v>
      </c>
      <c r="W1221" s="25">
        <f t="shared" ca="1" si="414"/>
        <v>0</v>
      </c>
      <c r="X1221" s="108">
        <f t="shared" ca="1" si="415"/>
        <v>0</v>
      </c>
      <c r="Y1221" s="108">
        <f t="shared" ca="1" si="416"/>
        <v>0</v>
      </c>
      <c r="Z1221" s="108">
        <f t="shared" ca="1" si="417"/>
        <v>0</v>
      </c>
      <c r="AA1221" s="108">
        <f t="shared" ca="1" si="418"/>
        <v>0</v>
      </c>
      <c r="AB1221" s="108">
        <f t="shared" ca="1" si="419"/>
        <v>0</v>
      </c>
      <c r="AC1221" s="25">
        <f t="shared" ca="1" si="420"/>
        <v>0</v>
      </c>
    </row>
    <row r="1222" spans="1:29" ht="14.1" hidden="1" customHeight="1" thickBot="1" x14ac:dyDescent="0.25">
      <c r="A1222" s="3">
        <f t="shared" si="404"/>
        <v>2024</v>
      </c>
      <c r="B1222" s="3" t="str">
        <f t="shared" si="421"/>
        <v>04 duben</v>
      </c>
      <c r="C1222" s="4" t="str">
        <f t="shared" si="405"/>
        <v>duben</v>
      </c>
      <c r="D1222" s="10">
        <f t="shared" ca="1" si="406"/>
        <v>0</v>
      </c>
      <c r="E1222" s="10" t="str">
        <f t="shared" si="407"/>
        <v>úterý</v>
      </c>
      <c r="F1222" s="42" t="str">
        <f ca="1">IF(COUNTIF(List1!$U$4:$AF$16,$G1222),"Svátek",TEXT($G1222,"dddd"))</f>
        <v>úterý</v>
      </c>
      <c r="G1222" s="19">
        <v>45405</v>
      </c>
      <c r="H1222" s="49"/>
      <c r="I1222" s="50"/>
      <c r="J1222" s="49"/>
      <c r="K1222" s="50"/>
      <c r="L1222" s="21">
        <f t="shared" si="408"/>
        <v>0</v>
      </c>
      <c r="M1222" s="22">
        <f t="shared" si="402"/>
        <v>0</v>
      </c>
      <c r="N1222" s="98"/>
      <c r="O1222" s="101" t="str">
        <f t="shared" ca="1" si="403"/>
        <v/>
      </c>
      <c r="P1222" s="41" t="str">
        <f t="shared" si="401"/>
        <v xml:space="preserve"> </v>
      </c>
      <c r="Q1222" s="41" t="str">
        <f>IF(MONTH(G1223)-MONTH(G1222)&lt;&gt;0,SUBTOTAL(109,$P$14:$P$3665)," ")</f>
        <v xml:space="preserve"> </v>
      </c>
      <c r="R1222" s="108">
        <f t="shared" ca="1" si="409"/>
        <v>0</v>
      </c>
      <c r="S1222" s="25">
        <f t="shared" ca="1" si="410"/>
        <v>0</v>
      </c>
      <c r="T1222" s="108">
        <f t="shared" ca="1" si="411"/>
        <v>0</v>
      </c>
      <c r="U1222" s="163">
        <f t="shared" ca="1" si="412"/>
        <v>0</v>
      </c>
      <c r="V1222" s="25">
        <f t="shared" ca="1" si="413"/>
        <v>0</v>
      </c>
      <c r="W1222" s="25">
        <f t="shared" ca="1" si="414"/>
        <v>0</v>
      </c>
      <c r="X1222" s="108">
        <f t="shared" ca="1" si="415"/>
        <v>0</v>
      </c>
      <c r="Y1222" s="108">
        <f t="shared" ca="1" si="416"/>
        <v>0</v>
      </c>
      <c r="Z1222" s="108">
        <f t="shared" ca="1" si="417"/>
        <v>0</v>
      </c>
      <c r="AA1222" s="108">
        <f t="shared" ca="1" si="418"/>
        <v>0</v>
      </c>
      <c r="AB1222" s="108">
        <f t="shared" ca="1" si="419"/>
        <v>0</v>
      </c>
      <c r="AC1222" s="25">
        <f t="shared" ca="1" si="420"/>
        <v>0</v>
      </c>
    </row>
    <row r="1223" spans="1:29" ht="14.1" hidden="1" customHeight="1" thickBot="1" x14ac:dyDescent="0.25">
      <c r="A1223" s="3">
        <f t="shared" si="404"/>
        <v>2024</v>
      </c>
      <c r="B1223" s="3" t="str">
        <f t="shared" si="421"/>
        <v>04 duben</v>
      </c>
      <c r="C1223" s="4" t="str">
        <f t="shared" si="405"/>
        <v>duben</v>
      </c>
      <c r="D1223" s="10">
        <f t="shared" ca="1" si="406"/>
        <v>0</v>
      </c>
      <c r="E1223" s="10" t="str">
        <f t="shared" si="407"/>
        <v>středa</v>
      </c>
      <c r="F1223" s="42" t="str">
        <f ca="1">IF(COUNTIF(List1!$U$4:$AF$16,$G1223),"Svátek",TEXT($G1223,"dddd"))</f>
        <v>středa</v>
      </c>
      <c r="G1223" s="19">
        <v>45406</v>
      </c>
      <c r="H1223" s="49"/>
      <c r="I1223" s="50"/>
      <c r="J1223" s="49"/>
      <c r="K1223" s="50"/>
      <c r="L1223" s="21">
        <f t="shared" si="408"/>
        <v>0</v>
      </c>
      <c r="M1223" s="22">
        <f t="shared" si="402"/>
        <v>0</v>
      </c>
      <c r="N1223" s="98"/>
      <c r="O1223" s="101" t="str">
        <f t="shared" ca="1" si="403"/>
        <v/>
      </c>
      <c r="P1223" s="41" t="str">
        <f t="shared" si="401"/>
        <v xml:space="preserve"> </v>
      </c>
      <c r="Q1223" s="41" t="str">
        <f>IF(MONTH(G1224)-MONTH(G1223)&lt;&gt;0,SUBTOTAL(109,$P$14:$P$3665)," ")</f>
        <v xml:space="preserve"> </v>
      </c>
      <c r="R1223" s="108">
        <f t="shared" ca="1" si="409"/>
        <v>0</v>
      </c>
      <c r="S1223" s="25">
        <f t="shared" ca="1" si="410"/>
        <v>0</v>
      </c>
      <c r="T1223" s="108">
        <f t="shared" ca="1" si="411"/>
        <v>0</v>
      </c>
      <c r="U1223" s="163">
        <f t="shared" ca="1" si="412"/>
        <v>0</v>
      </c>
      <c r="V1223" s="25">
        <f t="shared" ca="1" si="413"/>
        <v>0</v>
      </c>
      <c r="W1223" s="25">
        <f t="shared" ca="1" si="414"/>
        <v>0</v>
      </c>
      <c r="X1223" s="108">
        <f t="shared" ca="1" si="415"/>
        <v>0</v>
      </c>
      <c r="Y1223" s="108">
        <f t="shared" ca="1" si="416"/>
        <v>0</v>
      </c>
      <c r="Z1223" s="108">
        <f t="shared" ca="1" si="417"/>
        <v>0</v>
      </c>
      <c r="AA1223" s="108">
        <f t="shared" ca="1" si="418"/>
        <v>0</v>
      </c>
      <c r="AB1223" s="108">
        <f t="shared" ca="1" si="419"/>
        <v>0</v>
      </c>
      <c r="AC1223" s="25">
        <f t="shared" ca="1" si="420"/>
        <v>0</v>
      </c>
    </row>
    <row r="1224" spans="1:29" ht="14.1" hidden="1" customHeight="1" thickBot="1" x14ac:dyDescent="0.25">
      <c r="A1224" s="3">
        <f t="shared" si="404"/>
        <v>2024</v>
      </c>
      <c r="B1224" s="3" t="str">
        <f t="shared" si="421"/>
        <v>04 duben</v>
      </c>
      <c r="C1224" s="4" t="str">
        <f t="shared" si="405"/>
        <v>duben</v>
      </c>
      <c r="D1224" s="10">
        <f t="shared" ca="1" si="406"/>
        <v>0</v>
      </c>
      <c r="E1224" s="10" t="str">
        <f t="shared" si="407"/>
        <v>čtvrtek</v>
      </c>
      <c r="F1224" s="42" t="str">
        <f ca="1">IF(COUNTIF(List1!$U$4:$AF$16,$G1224),"Svátek",TEXT($G1224,"dddd"))</f>
        <v>čtvrtek</v>
      </c>
      <c r="G1224" s="19">
        <v>45407</v>
      </c>
      <c r="H1224" s="49"/>
      <c r="I1224" s="50"/>
      <c r="J1224" s="49"/>
      <c r="K1224" s="50"/>
      <c r="L1224" s="21">
        <f t="shared" si="408"/>
        <v>0</v>
      </c>
      <c r="M1224" s="22">
        <f t="shared" si="402"/>
        <v>0</v>
      </c>
      <c r="N1224" s="98"/>
      <c r="O1224" s="101" t="str">
        <f t="shared" ca="1" si="403"/>
        <v/>
      </c>
      <c r="P1224" s="41" t="str">
        <f t="shared" si="401"/>
        <v xml:space="preserve"> </v>
      </c>
      <c r="Q1224" s="41" t="str">
        <f>IF(MONTH(G1225)-MONTH(G1224)&lt;&gt;0,SUBTOTAL(109,$P$14:$P$3665)," ")</f>
        <v xml:space="preserve"> </v>
      </c>
      <c r="R1224" s="108">
        <f t="shared" ca="1" si="409"/>
        <v>0</v>
      </c>
      <c r="S1224" s="25">
        <f t="shared" ca="1" si="410"/>
        <v>0</v>
      </c>
      <c r="T1224" s="108">
        <f t="shared" ca="1" si="411"/>
        <v>0</v>
      </c>
      <c r="U1224" s="163">
        <f t="shared" ca="1" si="412"/>
        <v>0</v>
      </c>
      <c r="V1224" s="25">
        <f t="shared" ca="1" si="413"/>
        <v>0</v>
      </c>
      <c r="W1224" s="25">
        <f t="shared" ca="1" si="414"/>
        <v>0</v>
      </c>
      <c r="X1224" s="108">
        <f t="shared" ca="1" si="415"/>
        <v>0</v>
      </c>
      <c r="Y1224" s="108">
        <f t="shared" ca="1" si="416"/>
        <v>0</v>
      </c>
      <c r="Z1224" s="108">
        <f t="shared" ca="1" si="417"/>
        <v>0</v>
      </c>
      <c r="AA1224" s="108">
        <f t="shared" ca="1" si="418"/>
        <v>0</v>
      </c>
      <c r="AB1224" s="108">
        <f t="shared" ca="1" si="419"/>
        <v>0</v>
      </c>
      <c r="AC1224" s="25">
        <f t="shared" ca="1" si="420"/>
        <v>0</v>
      </c>
    </row>
    <row r="1225" spans="1:29" ht="14.1" hidden="1" customHeight="1" thickBot="1" x14ac:dyDescent="0.25">
      <c r="A1225" s="3">
        <f t="shared" si="404"/>
        <v>2024</v>
      </c>
      <c r="B1225" s="3" t="str">
        <f t="shared" si="421"/>
        <v>04 duben</v>
      </c>
      <c r="C1225" s="4" t="str">
        <f t="shared" si="405"/>
        <v>duben</v>
      </c>
      <c r="D1225" s="10">
        <f t="shared" ca="1" si="406"/>
        <v>0</v>
      </c>
      <c r="E1225" s="10" t="str">
        <f t="shared" si="407"/>
        <v>pátek</v>
      </c>
      <c r="F1225" s="42" t="str">
        <f ca="1">IF(COUNTIF(List1!$U$4:$AF$16,$G1225),"Svátek",TEXT($G1225,"dddd"))</f>
        <v>pátek</v>
      </c>
      <c r="G1225" s="19">
        <v>45408</v>
      </c>
      <c r="H1225" s="49"/>
      <c r="I1225" s="50"/>
      <c r="J1225" s="49"/>
      <c r="K1225" s="50"/>
      <c r="L1225" s="21">
        <f t="shared" si="408"/>
        <v>0</v>
      </c>
      <c r="M1225" s="22">
        <f t="shared" si="402"/>
        <v>0</v>
      </c>
      <c r="N1225" s="98"/>
      <c r="O1225" s="101" t="str">
        <f t="shared" ca="1" si="403"/>
        <v/>
      </c>
      <c r="P1225" s="41" t="str">
        <f t="shared" si="401"/>
        <v xml:space="preserve"> </v>
      </c>
      <c r="Q1225" s="41" t="str">
        <f>IF(MONTH(G1226)-MONTH(G1225)&lt;&gt;0,SUBTOTAL(109,$P$14:$P$3665)," ")</f>
        <v xml:space="preserve"> </v>
      </c>
      <c r="R1225" s="108">
        <f t="shared" ca="1" si="409"/>
        <v>0</v>
      </c>
      <c r="S1225" s="25">
        <f t="shared" ca="1" si="410"/>
        <v>0</v>
      </c>
      <c r="T1225" s="108">
        <f t="shared" ca="1" si="411"/>
        <v>0</v>
      </c>
      <c r="U1225" s="163">
        <f t="shared" ca="1" si="412"/>
        <v>0</v>
      </c>
      <c r="V1225" s="25">
        <f t="shared" ca="1" si="413"/>
        <v>0</v>
      </c>
      <c r="W1225" s="25">
        <f t="shared" ca="1" si="414"/>
        <v>0</v>
      </c>
      <c r="X1225" s="108">
        <f t="shared" ca="1" si="415"/>
        <v>0</v>
      </c>
      <c r="Y1225" s="108">
        <f t="shared" ca="1" si="416"/>
        <v>0</v>
      </c>
      <c r="Z1225" s="108">
        <f t="shared" ca="1" si="417"/>
        <v>0</v>
      </c>
      <c r="AA1225" s="108">
        <f t="shared" ca="1" si="418"/>
        <v>0</v>
      </c>
      <c r="AB1225" s="108">
        <f t="shared" ca="1" si="419"/>
        <v>0</v>
      </c>
      <c r="AC1225" s="25">
        <f t="shared" ca="1" si="420"/>
        <v>0</v>
      </c>
    </row>
    <row r="1226" spans="1:29" ht="14.1" hidden="1" customHeight="1" thickBot="1" x14ac:dyDescent="0.25">
      <c r="A1226" s="3">
        <f t="shared" si="404"/>
        <v>2024</v>
      </c>
      <c r="B1226" s="3" t="str">
        <f t="shared" si="421"/>
        <v>04 duben</v>
      </c>
      <c r="C1226" s="4" t="str">
        <f t="shared" si="405"/>
        <v>duben</v>
      </c>
      <c r="D1226" s="10">
        <f t="shared" ca="1" si="406"/>
        <v>0</v>
      </c>
      <c r="E1226" s="10" t="str">
        <f t="shared" si="407"/>
        <v>sobota</v>
      </c>
      <c r="F1226" s="42" t="str">
        <f ca="1">IF(COUNTIF(List1!$U$4:$AF$16,$G1226),"Svátek",TEXT($G1226,"dddd"))</f>
        <v>sobota</v>
      </c>
      <c r="G1226" s="19">
        <v>45409</v>
      </c>
      <c r="H1226" s="49"/>
      <c r="I1226" s="50"/>
      <c r="J1226" s="49"/>
      <c r="K1226" s="50"/>
      <c r="L1226" s="21">
        <f t="shared" si="408"/>
        <v>0</v>
      </c>
      <c r="M1226" s="22">
        <f t="shared" si="402"/>
        <v>0</v>
      </c>
      <c r="N1226" s="98"/>
      <c r="O1226" s="101" t="str">
        <f t="shared" ca="1" si="403"/>
        <v/>
      </c>
      <c r="P1226" s="41" t="str">
        <f t="shared" si="401"/>
        <v xml:space="preserve"> </v>
      </c>
      <c r="Q1226" s="41" t="str">
        <f>IF(MONTH(G1227)-MONTH(G1226)&lt;&gt;0,SUBTOTAL(109,$P$14:$P$3665)," ")</f>
        <v xml:space="preserve"> </v>
      </c>
      <c r="R1226" s="108">
        <f t="shared" ca="1" si="409"/>
        <v>0</v>
      </c>
      <c r="S1226" s="25">
        <f t="shared" ca="1" si="410"/>
        <v>0</v>
      </c>
      <c r="T1226" s="108">
        <f t="shared" ca="1" si="411"/>
        <v>0</v>
      </c>
      <c r="U1226" s="163">
        <f t="shared" ca="1" si="412"/>
        <v>0</v>
      </c>
      <c r="V1226" s="25">
        <f t="shared" ca="1" si="413"/>
        <v>0</v>
      </c>
      <c r="W1226" s="25">
        <f t="shared" ca="1" si="414"/>
        <v>0</v>
      </c>
      <c r="X1226" s="108">
        <f t="shared" ca="1" si="415"/>
        <v>0</v>
      </c>
      <c r="Y1226" s="108">
        <f t="shared" ca="1" si="416"/>
        <v>0</v>
      </c>
      <c r="Z1226" s="108">
        <f t="shared" ca="1" si="417"/>
        <v>0</v>
      </c>
      <c r="AA1226" s="108">
        <f t="shared" ca="1" si="418"/>
        <v>0</v>
      </c>
      <c r="AB1226" s="108">
        <f t="shared" ca="1" si="419"/>
        <v>0</v>
      </c>
      <c r="AC1226" s="25">
        <f t="shared" ca="1" si="420"/>
        <v>0</v>
      </c>
    </row>
    <row r="1227" spans="1:29" ht="14.1" hidden="1" customHeight="1" thickBot="1" x14ac:dyDescent="0.25">
      <c r="A1227" s="3">
        <f t="shared" si="404"/>
        <v>2024</v>
      </c>
      <c r="B1227" s="3" t="str">
        <f t="shared" si="421"/>
        <v>04 duben</v>
      </c>
      <c r="C1227" s="4" t="str">
        <f t="shared" si="405"/>
        <v>duben</v>
      </c>
      <c r="D1227" s="10">
        <f t="shared" ca="1" si="406"/>
        <v>0</v>
      </c>
      <c r="E1227" s="10" t="str">
        <f t="shared" si="407"/>
        <v>neděle</v>
      </c>
      <c r="F1227" s="42" t="str">
        <f ca="1">IF(COUNTIF(List1!$U$4:$AF$16,$G1227),"Svátek",TEXT($G1227,"dddd"))</f>
        <v>neděle</v>
      </c>
      <c r="G1227" s="19">
        <v>45410</v>
      </c>
      <c r="H1227" s="49"/>
      <c r="I1227" s="50"/>
      <c r="J1227" s="49"/>
      <c r="K1227" s="50"/>
      <c r="L1227" s="21">
        <f t="shared" si="408"/>
        <v>0</v>
      </c>
      <c r="M1227" s="22">
        <f t="shared" si="402"/>
        <v>0</v>
      </c>
      <c r="N1227" s="98"/>
      <c r="O1227" s="101" t="str">
        <f t="shared" ca="1" si="403"/>
        <v/>
      </c>
      <c r="P1227" s="41">
        <f t="shared" si="401"/>
        <v>0</v>
      </c>
      <c r="Q1227" s="41" t="str">
        <f>IF(MONTH(G1228)-MONTH(G1227)&lt;&gt;0,SUBTOTAL(109,$P$14:$P$3665)," ")</f>
        <v xml:space="preserve"> </v>
      </c>
      <c r="R1227" s="108">
        <f t="shared" ca="1" si="409"/>
        <v>0</v>
      </c>
      <c r="S1227" s="25">
        <f t="shared" ca="1" si="410"/>
        <v>0</v>
      </c>
      <c r="T1227" s="108">
        <f t="shared" ca="1" si="411"/>
        <v>0</v>
      </c>
      <c r="U1227" s="163">
        <f t="shared" ca="1" si="412"/>
        <v>0</v>
      </c>
      <c r="V1227" s="25">
        <f t="shared" ca="1" si="413"/>
        <v>0</v>
      </c>
      <c r="W1227" s="25">
        <f t="shared" ca="1" si="414"/>
        <v>0</v>
      </c>
      <c r="X1227" s="108">
        <f t="shared" ca="1" si="415"/>
        <v>0</v>
      </c>
      <c r="Y1227" s="108">
        <f t="shared" ca="1" si="416"/>
        <v>0</v>
      </c>
      <c r="Z1227" s="108">
        <f t="shared" ca="1" si="417"/>
        <v>0</v>
      </c>
      <c r="AA1227" s="108">
        <f t="shared" ca="1" si="418"/>
        <v>0</v>
      </c>
      <c r="AB1227" s="108">
        <f t="shared" ca="1" si="419"/>
        <v>0</v>
      </c>
      <c r="AC1227" s="25">
        <f t="shared" ca="1" si="420"/>
        <v>0</v>
      </c>
    </row>
    <row r="1228" spans="1:29" ht="14.1" hidden="1" customHeight="1" thickBot="1" x14ac:dyDescent="0.25">
      <c r="A1228" s="3">
        <f t="shared" si="404"/>
        <v>2024</v>
      </c>
      <c r="B1228" s="3" t="str">
        <f t="shared" si="421"/>
        <v>04 duben</v>
      </c>
      <c r="C1228" s="4" t="str">
        <f t="shared" si="405"/>
        <v>duben</v>
      </c>
      <c r="D1228" s="10">
        <f t="shared" ca="1" si="406"/>
        <v>0</v>
      </c>
      <c r="E1228" s="10" t="str">
        <f t="shared" si="407"/>
        <v>pondělí</v>
      </c>
      <c r="F1228" s="42" t="str">
        <f ca="1">IF(COUNTIF(List1!$U$4:$AF$16,$G1228),"Svátek",TEXT($G1228,"dddd"))</f>
        <v>pondělí</v>
      </c>
      <c r="G1228" s="19">
        <v>45411</v>
      </c>
      <c r="H1228" s="49"/>
      <c r="I1228" s="50"/>
      <c r="J1228" s="49"/>
      <c r="K1228" s="50"/>
      <c r="L1228" s="21">
        <f t="shared" si="408"/>
        <v>0</v>
      </c>
      <c r="M1228" s="22">
        <f t="shared" si="402"/>
        <v>0</v>
      </c>
      <c r="N1228" s="98"/>
      <c r="O1228" s="101" t="str">
        <f t="shared" ca="1" si="403"/>
        <v/>
      </c>
      <c r="P1228" s="41" t="str">
        <f t="shared" si="401"/>
        <v xml:space="preserve"> </v>
      </c>
      <c r="Q1228" s="41" t="str">
        <f>IF(MONTH(G1229)-MONTH(G1228)&lt;&gt;0,SUBTOTAL(109,$P$14:$P$3665)," ")</f>
        <v xml:space="preserve"> </v>
      </c>
      <c r="R1228" s="108">
        <f t="shared" ca="1" si="409"/>
        <v>0</v>
      </c>
      <c r="S1228" s="25">
        <f t="shared" ca="1" si="410"/>
        <v>0</v>
      </c>
      <c r="T1228" s="108">
        <f t="shared" ca="1" si="411"/>
        <v>0</v>
      </c>
      <c r="U1228" s="163">
        <f t="shared" ca="1" si="412"/>
        <v>0</v>
      </c>
      <c r="V1228" s="25">
        <f t="shared" ca="1" si="413"/>
        <v>0</v>
      </c>
      <c r="W1228" s="25">
        <f t="shared" ca="1" si="414"/>
        <v>0</v>
      </c>
      <c r="X1228" s="108">
        <f t="shared" ca="1" si="415"/>
        <v>0</v>
      </c>
      <c r="Y1228" s="108">
        <f t="shared" ca="1" si="416"/>
        <v>0</v>
      </c>
      <c r="Z1228" s="108">
        <f t="shared" ca="1" si="417"/>
        <v>0</v>
      </c>
      <c r="AA1228" s="108">
        <f t="shared" ca="1" si="418"/>
        <v>0</v>
      </c>
      <c r="AB1228" s="108">
        <f t="shared" ca="1" si="419"/>
        <v>0</v>
      </c>
      <c r="AC1228" s="25">
        <f t="shared" ca="1" si="420"/>
        <v>0</v>
      </c>
    </row>
    <row r="1229" spans="1:29" ht="14.1" hidden="1" customHeight="1" thickBot="1" x14ac:dyDescent="0.25">
      <c r="A1229" s="3">
        <f t="shared" si="404"/>
        <v>2024</v>
      </c>
      <c r="B1229" s="3" t="str">
        <f t="shared" si="421"/>
        <v>04 duben</v>
      </c>
      <c r="C1229" s="4" t="str">
        <f t="shared" si="405"/>
        <v>duben</v>
      </c>
      <c r="D1229" s="10">
        <f t="shared" ca="1" si="406"/>
        <v>0</v>
      </c>
      <c r="E1229" s="10" t="str">
        <f t="shared" si="407"/>
        <v>úterý</v>
      </c>
      <c r="F1229" s="42" t="str">
        <f ca="1">IF(COUNTIF(List1!$U$4:$AF$16,$G1229),"Svátek",TEXT($G1229,"dddd"))</f>
        <v>úterý</v>
      </c>
      <c r="G1229" s="19">
        <v>45412</v>
      </c>
      <c r="H1229" s="49"/>
      <c r="I1229" s="50"/>
      <c r="J1229" s="49"/>
      <c r="K1229" s="50"/>
      <c r="L1229" s="21">
        <f t="shared" si="408"/>
        <v>0</v>
      </c>
      <c r="M1229" s="22">
        <f t="shared" si="402"/>
        <v>0</v>
      </c>
      <c r="N1229" s="98"/>
      <c r="O1229" s="101" t="str">
        <f t="shared" ca="1" si="403"/>
        <v/>
      </c>
      <c r="P1229" s="41">
        <f t="shared" si="401"/>
        <v>0</v>
      </c>
      <c r="Q1229" s="41">
        <f>IF(MONTH(G1230)-MONTH(G1229)&lt;&gt;0,SUBTOTAL(109,$P$14:$P$3665)," ")</f>
        <v>0</v>
      </c>
      <c r="R1229" s="108">
        <f t="shared" ca="1" si="409"/>
        <v>0</v>
      </c>
      <c r="S1229" s="25">
        <f t="shared" ca="1" si="410"/>
        <v>0</v>
      </c>
      <c r="T1229" s="108">
        <f t="shared" ca="1" si="411"/>
        <v>0</v>
      </c>
      <c r="U1229" s="163">
        <f t="shared" ca="1" si="412"/>
        <v>0</v>
      </c>
      <c r="V1229" s="25">
        <f t="shared" ca="1" si="413"/>
        <v>0</v>
      </c>
      <c r="W1229" s="25">
        <f t="shared" ca="1" si="414"/>
        <v>0</v>
      </c>
      <c r="X1229" s="108">
        <f t="shared" ca="1" si="415"/>
        <v>0</v>
      </c>
      <c r="Y1229" s="108">
        <f t="shared" ca="1" si="416"/>
        <v>0</v>
      </c>
      <c r="Z1229" s="108">
        <f t="shared" ca="1" si="417"/>
        <v>0</v>
      </c>
      <c r="AA1229" s="108">
        <f t="shared" ca="1" si="418"/>
        <v>0</v>
      </c>
      <c r="AB1229" s="108">
        <f t="shared" ca="1" si="419"/>
        <v>0</v>
      </c>
      <c r="AC1229" s="25">
        <f t="shared" ca="1" si="420"/>
        <v>0</v>
      </c>
    </row>
    <row r="1230" spans="1:29" ht="14.1" hidden="1" customHeight="1" thickBot="1" x14ac:dyDescent="0.25">
      <c r="A1230" s="3">
        <f t="shared" si="404"/>
        <v>2024</v>
      </c>
      <c r="B1230" s="3" t="str">
        <f t="shared" si="421"/>
        <v>05 květen</v>
      </c>
      <c r="C1230" s="4" t="str">
        <f t="shared" si="405"/>
        <v>květen</v>
      </c>
      <c r="D1230" s="10">
        <f t="shared" ca="1" si="406"/>
        <v>1</v>
      </c>
      <c r="E1230" s="10" t="str">
        <f t="shared" si="407"/>
        <v>středa</v>
      </c>
      <c r="F1230" s="42" t="str">
        <f ca="1">IF(COUNTIF(List1!$U$4:$AF$16,$G1230),"Svátek",TEXT($G1230,"dddd"))</f>
        <v>Svátek</v>
      </c>
      <c r="G1230" s="19">
        <v>45413</v>
      </c>
      <c r="H1230" s="49"/>
      <c r="I1230" s="50"/>
      <c r="J1230" s="49"/>
      <c r="K1230" s="50"/>
      <c r="L1230" s="21">
        <f t="shared" si="408"/>
        <v>0</v>
      </c>
      <c r="M1230" s="22">
        <f t="shared" si="402"/>
        <v>0</v>
      </c>
      <c r="N1230" s="98"/>
      <c r="O1230" s="101" t="str">
        <f t="shared" ca="1" si="403"/>
        <v>Svátek</v>
      </c>
      <c r="P1230" s="41" t="str">
        <f t="shared" si="401"/>
        <v xml:space="preserve"> </v>
      </c>
      <c r="Q1230" s="41" t="str">
        <f>IF(MONTH(G1231)-MONTH(G1230)&lt;&gt;0,SUBTOTAL(109,$P$14:$P$3665)," ")</f>
        <v xml:space="preserve"> </v>
      </c>
      <c r="R1230" s="108">
        <f t="shared" ca="1" si="409"/>
        <v>0</v>
      </c>
      <c r="S1230" s="25">
        <f t="shared" ca="1" si="410"/>
        <v>1</v>
      </c>
      <c r="T1230" s="108">
        <f t="shared" ca="1" si="411"/>
        <v>0</v>
      </c>
      <c r="U1230" s="163">
        <f t="shared" ca="1" si="412"/>
        <v>0</v>
      </c>
      <c r="V1230" s="25">
        <f t="shared" ca="1" si="413"/>
        <v>0</v>
      </c>
      <c r="W1230" s="25">
        <f t="shared" ca="1" si="414"/>
        <v>0</v>
      </c>
      <c r="X1230" s="108">
        <f t="shared" ca="1" si="415"/>
        <v>0</v>
      </c>
      <c r="Y1230" s="108">
        <f t="shared" ca="1" si="416"/>
        <v>0</v>
      </c>
      <c r="Z1230" s="108">
        <f t="shared" ca="1" si="417"/>
        <v>0</v>
      </c>
      <c r="AA1230" s="108">
        <f t="shared" ca="1" si="418"/>
        <v>0</v>
      </c>
      <c r="AB1230" s="108">
        <f t="shared" ca="1" si="419"/>
        <v>0</v>
      </c>
      <c r="AC1230" s="25">
        <f t="shared" ca="1" si="420"/>
        <v>1</v>
      </c>
    </row>
    <row r="1231" spans="1:29" ht="14.1" hidden="1" customHeight="1" thickBot="1" x14ac:dyDescent="0.25">
      <c r="A1231" s="3">
        <f t="shared" si="404"/>
        <v>2024</v>
      </c>
      <c r="B1231" s="3" t="str">
        <f t="shared" si="421"/>
        <v>05 květen</v>
      </c>
      <c r="C1231" s="4" t="str">
        <f t="shared" si="405"/>
        <v>květen</v>
      </c>
      <c r="D1231" s="10">
        <f t="shared" ca="1" si="406"/>
        <v>0</v>
      </c>
      <c r="E1231" s="10" t="str">
        <f t="shared" si="407"/>
        <v>čtvrtek</v>
      </c>
      <c r="F1231" s="42" t="str">
        <f ca="1">IF(COUNTIF(List1!$U$4:$AF$16,$G1231),"Svátek",TEXT($G1231,"dddd"))</f>
        <v>čtvrtek</v>
      </c>
      <c r="G1231" s="19">
        <v>45414</v>
      </c>
      <c r="H1231" s="49"/>
      <c r="I1231" s="50"/>
      <c r="J1231" s="49"/>
      <c r="K1231" s="50"/>
      <c r="L1231" s="21">
        <f t="shared" si="408"/>
        <v>0</v>
      </c>
      <c r="M1231" s="22">
        <f t="shared" si="402"/>
        <v>0</v>
      </c>
      <c r="N1231" s="98"/>
      <c r="O1231" s="101" t="str">
        <f t="shared" ca="1" si="403"/>
        <v/>
      </c>
      <c r="P1231" s="41" t="str">
        <f t="shared" si="401"/>
        <v xml:space="preserve"> </v>
      </c>
      <c r="Q1231" s="41" t="str">
        <f>IF(MONTH(G1232)-MONTH(G1231)&lt;&gt;0,SUBTOTAL(109,$P$14:$P$3665)," ")</f>
        <v xml:space="preserve"> </v>
      </c>
      <c r="R1231" s="108">
        <f t="shared" ca="1" si="409"/>
        <v>0</v>
      </c>
      <c r="S1231" s="25">
        <f t="shared" ca="1" si="410"/>
        <v>0</v>
      </c>
      <c r="T1231" s="108">
        <f t="shared" ca="1" si="411"/>
        <v>0</v>
      </c>
      <c r="U1231" s="163">
        <f t="shared" ca="1" si="412"/>
        <v>0</v>
      </c>
      <c r="V1231" s="25">
        <f t="shared" ca="1" si="413"/>
        <v>0</v>
      </c>
      <c r="W1231" s="25">
        <f t="shared" ca="1" si="414"/>
        <v>0</v>
      </c>
      <c r="X1231" s="108">
        <f t="shared" ca="1" si="415"/>
        <v>0</v>
      </c>
      <c r="Y1231" s="108">
        <f t="shared" ca="1" si="416"/>
        <v>0</v>
      </c>
      <c r="Z1231" s="108">
        <f t="shared" ca="1" si="417"/>
        <v>0</v>
      </c>
      <c r="AA1231" s="108">
        <f t="shared" ca="1" si="418"/>
        <v>0</v>
      </c>
      <c r="AB1231" s="108">
        <f t="shared" ca="1" si="419"/>
        <v>0</v>
      </c>
      <c r="AC1231" s="25">
        <f t="shared" ca="1" si="420"/>
        <v>0</v>
      </c>
    </row>
    <row r="1232" spans="1:29" ht="14.1" hidden="1" customHeight="1" thickBot="1" x14ac:dyDescent="0.25">
      <c r="A1232" s="3">
        <f t="shared" si="404"/>
        <v>2024</v>
      </c>
      <c r="B1232" s="3" t="str">
        <f t="shared" si="421"/>
        <v>05 květen</v>
      </c>
      <c r="C1232" s="4" t="str">
        <f t="shared" si="405"/>
        <v>květen</v>
      </c>
      <c r="D1232" s="10">
        <f t="shared" ca="1" si="406"/>
        <v>0</v>
      </c>
      <c r="E1232" s="10" t="str">
        <f t="shared" si="407"/>
        <v>pátek</v>
      </c>
      <c r="F1232" s="42" t="str">
        <f ca="1">IF(COUNTIF(List1!$U$4:$AF$16,$G1232),"Svátek",TEXT($G1232,"dddd"))</f>
        <v>pátek</v>
      </c>
      <c r="G1232" s="19">
        <v>45415</v>
      </c>
      <c r="H1232" s="49"/>
      <c r="I1232" s="50"/>
      <c r="J1232" s="49"/>
      <c r="K1232" s="50"/>
      <c r="L1232" s="21">
        <f t="shared" si="408"/>
        <v>0</v>
      </c>
      <c r="M1232" s="22">
        <f t="shared" si="402"/>
        <v>0</v>
      </c>
      <c r="N1232" s="98"/>
      <c r="O1232" s="101" t="str">
        <f t="shared" ca="1" si="403"/>
        <v/>
      </c>
      <c r="P1232" s="41" t="str">
        <f t="shared" si="401"/>
        <v xml:space="preserve"> </v>
      </c>
      <c r="Q1232" s="41" t="str">
        <f>IF(MONTH(G1233)-MONTH(G1232)&lt;&gt;0,SUBTOTAL(109,$P$14:$P$3665)," ")</f>
        <v xml:space="preserve"> </v>
      </c>
      <c r="R1232" s="108">
        <f t="shared" ca="1" si="409"/>
        <v>0</v>
      </c>
      <c r="S1232" s="25">
        <f t="shared" ca="1" si="410"/>
        <v>0</v>
      </c>
      <c r="T1232" s="108">
        <f t="shared" ca="1" si="411"/>
        <v>0</v>
      </c>
      <c r="U1232" s="163">
        <f t="shared" ca="1" si="412"/>
        <v>0</v>
      </c>
      <c r="V1232" s="25">
        <f t="shared" ca="1" si="413"/>
        <v>0</v>
      </c>
      <c r="W1232" s="25">
        <f t="shared" ca="1" si="414"/>
        <v>0</v>
      </c>
      <c r="X1232" s="108">
        <f t="shared" ca="1" si="415"/>
        <v>0</v>
      </c>
      <c r="Y1232" s="108">
        <f t="shared" ca="1" si="416"/>
        <v>0</v>
      </c>
      <c r="Z1232" s="108">
        <f t="shared" ca="1" si="417"/>
        <v>0</v>
      </c>
      <c r="AA1232" s="108">
        <f t="shared" ca="1" si="418"/>
        <v>0</v>
      </c>
      <c r="AB1232" s="108">
        <f t="shared" ca="1" si="419"/>
        <v>0</v>
      </c>
      <c r="AC1232" s="25">
        <f t="shared" ca="1" si="420"/>
        <v>0</v>
      </c>
    </row>
    <row r="1233" spans="1:29" ht="14.1" hidden="1" customHeight="1" thickBot="1" x14ac:dyDescent="0.25">
      <c r="A1233" s="3">
        <f t="shared" si="404"/>
        <v>2024</v>
      </c>
      <c r="B1233" s="3" t="str">
        <f t="shared" si="421"/>
        <v>05 květen</v>
      </c>
      <c r="C1233" s="4" t="str">
        <f t="shared" si="405"/>
        <v>květen</v>
      </c>
      <c r="D1233" s="10">
        <f t="shared" ca="1" si="406"/>
        <v>0</v>
      </c>
      <c r="E1233" s="10" t="str">
        <f t="shared" si="407"/>
        <v>sobota</v>
      </c>
      <c r="F1233" s="42" t="str">
        <f ca="1">IF(COUNTIF(List1!$U$4:$AF$16,$G1233),"Svátek",TEXT($G1233,"dddd"))</f>
        <v>sobota</v>
      </c>
      <c r="G1233" s="19">
        <v>45416</v>
      </c>
      <c r="H1233" s="49"/>
      <c r="I1233" s="50"/>
      <c r="J1233" s="49"/>
      <c r="K1233" s="50"/>
      <c r="L1233" s="21">
        <f t="shared" si="408"/>
        <v>0</v>
      </c>
      <c r="M1233" s="22">
        <f t="shared" si="402"/>
        <v>0</v>
      </c>
      <c r="N1233" s="98"/>
      <c r="O1233" s="101" t="str">
        <f t="shared" ca="1" si="403"/>
        <v/>
      </c>
      <c r="P1233" s="41" t="str">
        <f t="shared" si="401"/>
        <v xml:space="preserve"> </v>
      </c>
      <c r="Q1233" s="41" t="str">
        <f>IF(MONTH(G1234)-MONTH(G1233)&lt;&gt;0,SUBTOTAL(109,$P$14:$P$3665)," ")</f>
        <v xml:space="preserve"> </v>
      </c>
      <c r="R1233" s="108">
        <f t="shared" ca="1" si="409"/>
        <v>0</v>
      </c>
      <c r="S1233" s="25">
        <f t="shared" ca="1" si="410"/>
        <v>0</v>
      </c>
      <c r="T1233" s="108">
        <f t="shared" ca="1" si="411"/>
        <v>0</v>
      </c>
      <c r="U1233" s="163">
        <f t="shared" ca="1" si="412"/>
        <v>0</v>
      </c>
      <c r="V1233" s="25">
        <f t="shared" ca="1" si="413"/>
        <v>0</v>
      </c>
      <c r="W1233" s="25">
        <f t="shared" ca="1" si="414"/>
        <v>0</v>
      </c>
      <c r="X1233" s="108">
        <f t="shared" ca="1" si="415"/>
        <v>0</v>
      </c>
      <c r="Y1233" s="108">
        <f t="shared" ca="1" si="416"/>
        <v>0</v>
      </c>
      <c r="Z1233" s="108">
        <f t="shared" ca="1" si="417"/>
        <v>0</v>
      </c>
      <c r="AA1233" s="108">
        <f t="shared" ca="1" si="418"/>
        <v>0</v>
      </c>
      <c r="AB1233" s="108">
        <f t="shared" ca="1" si="419"/>
        <v>0</v>
      </c>
      <c r="AC1233" s="25">
        <f t="shared" ca="1" si="420"/>
        <v>0</v>
      </c>
    </row>
    <row r="1234" spans="1:29" ht="14.1" hidden="1" customHeight="1" thickBot="1" x14ac:dyDescent="0.25">
      <c r="A1234" s="3">
        <f t="shared" si="404"/>
        <v>2024</v>
      </c>
      <c r="B1234" s="3" t="str">
        <f t="shared" si="421"/>
        <v>05 květen</v>
      </c>
      <c r="C1234" s="4" t="str">
        <f t="shared" si="405"/>
        <v>květen</v>
      </c>
      <c r="D1234" s="10">
        <f t="shared" ca="1" si="406"/>
        <v>0</v>
      </c>
      <c r="E1234" s="10" t="str">
        <f t="shared" si="407"/>
        <v>neděle</v>
      </c>
      <c r="F1234" s="42" t="str">
        <f ca="1">IF(COUNTIF(List1!$U$4:$AF$16,$G1234),"Svátek",TEXT($G1234,"dddd"))</f>
        <v>neděle</v>
      </c>
      <c r="G1234" s="19">
        <v>45417</v>
      </c>
      <c r="H1234" s="49"/>
      <c r="I1234" s="50"/>
      <c r="J1234" s="49"/>
      <c r="K1234" s="50"/>
      <c r="L1234" s="21">
        <f t="shared" si="408"/>
        <v>0</v>
      </c>
      <c r="M1234" s="22">
        <f t="shared" si="402"/>
        <v>0</v>
      </c>
      <c r="N1234" s="98"/>
      <c r="O1234" s="101" t="str">
        <f t="shared" ca="1" si="403"/>
        <v/>
      </c>
      <c r="P1234" s="41">
        <f t="shared" si="401"/>
        <v>0</v>
      </c>
      <c r="Q1234" s="41" t="str">
        <f>IF(MONTH(G1235)-MONTH(G1234)&lt;&gt;0,SUBTOTAL(109,$P$14:$P$3665)," ")</f>
        <v xml:space="preserve"> </v>
      </c>
      <c r="R1234" s="108">
        <f t="shared" ca="1" si="409"/>
        <v>0</v>
      </c>
      <c r="S1234" s="25">
        <f t="shared" ca="1" si="410"/>
        <v>0</v>
      </c>
      <c r="T1234" s="108">
        <f t="shared" ca="1" si="411"/>
        <v>0</v>
      </c>
      <c r="U1234" s="163">
        <f t="shared" ca="1" si="412"/>
        <v>0</v>
      </c>
      <c r="V1234" s="25">
        <f t="shared" ca="1" si="413"/>
        <v>0</v>
      </c>
      <c r="W1234" s="25">
        <f t="shared" ca="1" si="414"/>
        <v>0</v>
      </c>
      <c r="X1234" s="108">
        <f t="shared" ca="1" si="415"/>
        <v>0</v>
      </c>
      <c r="Y1234" s="108">
        <f t="shared" ca="1" si="416"/>
        <v>0</v>
      </c>
      <c r="Z1234" s="108">
        <f t="shared" ca="1" si="417"/>
        <v>0</v>
      </c>
      <c r="AA1234" s="108">
        <f t="shared" ca="1" si="418"/>
        <v>0</v>
      </c>
      <c r="AB1234" s="108">
        <f t="shared" ca="1" si="419"/>
        <v>0</v>
      </c>
      <c r="AC1234" s="25">
        <f t="shared" ca="1" si="420"/>
        <v>0</v>
      </c>
    </row>
    <row r="1235" spans="1:29" ht="14.1" hidden="1" customHeight="1" thickBot="1" x14ac:dyDescent="0.25">
      <c r="A1235" s="3">
        <f t="shared" si="404"/>
        <v>2024</v>
      </c>
      <c r="B1235" s="3" t="str">
        <f t="shared" si="421"/>
        <v>05 květen</v>
      </c>
      <c r="C1235" s="4" t="str">
        <f t="shared" si="405"/>
        <v>květen</v>
      </c>
      <c r="D1235" s="10">
        <f t="shared" ca="1" si="406"/>
        <v>0</v>
      </c>
      <c r="E1235" s="10" t="str">
        <f t="shared" si="407"/>
        <v>pondělí</v>
      </c>
      <c r="F1235" s="42" t="str">
        <f ca="1">IF(COUNTIF(List1!$U$4:$AF$16,$G1235),"Svátek",TEXT($G1235,"dddd"))</f>
        <v>pondělí</v>
      </c>
      <c r="G1235" s="19">
        <v>45418</v>
      </c>
      <c r="H1235" s="49"/>
      <c r="I1235" s="50"/>
      <c r="J1235" s="49"/>
      <c r="K1235" s="50"/>
      <c r="L1235" s="21">
        <f t="shared" si="408"/>
        <v>0</v>
      </c>
      <c r="M1235" s="22">
        <f t="shared" si="402"/>
        <v>0</v>
      </c>
      <c r="N1235" s="98"/>
      <c r="O1235" s="101" t="str">
        <f t="shared" ca="1" si="403"/>
        <v/>
      </c>
      <c r="P1235" s="41" t="str">
        <f t="shared" si="401"/>
        <v xml:space="preserve"> </v>
      </c>
      <c r="Q1235" s="41" t="str">
        <f>IF(MONTH(G1236)-MONTH(G1235)&lt;&gt;0,SUBTOTAL(109,$P$14:$P$3665)," ")</f>
        <v xml:space="preserve"> </v>
      </c>
      <c r="R1235" s="108">
        <f t="shared" ca="1" si="409"/>
        <v>0</v>
      </c>
      <c r="S1235" s="25">
        <f t="shared" ca="1" si="410"/>
        <v>0</v>
      </c>
      <c r="T1235" s="108">
        <f t="shared" ca="1" si="411"/>
        <v>0</v>
      </c>
      <c r="U1235" s="163">
        <f t="shared" ca="1" si="412"/>
        <v>0</v>
      </c>
      <c r="V1235" s="25">
        <f t="shared" ca="1" si="413"/>
        <v>0</v>
      </c>
      <c r="W1235" s="25">
        <f t="shared" ca="1" si="414"/>
        <v>0</v>
      </c>
      <c r="X1235" s="108">
        <f t="shared" ca="1" si="415"/>
        <v>0</v>
      </c>
      <c r="Y1235" s="108">
        <f t="shared" ca="1" si="416"/>
        <v>0</v>
      </c>
      <c r="Z1235" s="108">
        <f t="shared" ca="1" si="417"/>
        <v>0</v>
      </c>
      <c r="AA1235" s="108">
        <f t="shared" ca="1" si="418"/>
        <v>0</v>
      </c>
      <c r="AB1235" s="108">
        <f t="shared" ca="1" si="419"/>
        <v>0</v>
      </c>
      <c r="AC1235" s="25">
        <f t="shared" ca="1" si="420"/>
        <v>0</v>
      </c>
    </row>
    <row r="1236" spans="1:29" ht="14.1" hidden="1" customHeight="1" thickBot="1" x14ac:dyDescent="0.25">
      <c r="A1236" s="3">
        <f t="shared" si="404"/>
        <v>2024</v>
      </c>
      <c r="B1236" s="3" t="str">
        <f t="shared" si="421"/>
        <v>05 květen</v>
      </c>
      <c r="C1236" s="4" t="str">
        <f t="shared" si="405"/>
        <v>květen</v>
      </c>
      <c r="D1236" s="10">
        <f t="shared" ca="1" si="406"/>
        <v>0</v>
      </c>
      <c r="E1236" s="10" t="str">
        <f t="shared" si="407"/>
        <v>úterý</v>
      </c>
      <c r="F1236" s="42" t="str">
        <f ca="1">IF(COUNTIF(List1!$U$4:$AF$16,$G1236),"Svátek",TEXT($G1236,"dddd"))</f>
        <v>úterý</v>
      </c>
      <c r="G1236" s="19">
        <v>45419</v>
      </c>
      <c r="H1236" s="49"/>
      <c r="I1236" s="50"/>
      <c r="J1236" s="49"/>
      <c r="K1236" s="50"/>
      <c r="L1236" s="21">
        <f t="shared" si="408"/>
        <v>0</v>
      </c>
      <c r="M1236" s="22">
        <f t="shared" si="402"/>
        <v>0</v>
      </c>
      <c r="N1236" s="98"/>
      <c r="O1236" s="101" t="str">
        <f t="shared" ca="1" si="403"/>
        <v/>
      </c>
      <c r="P1236" s="41" t="str">
        <f t="shared" si="401"/>
        <v xml:space="preserve"> </v>
      </c>
      <c r="Q1236" s="41" t="str">
        <f>IF(MONTH(G1237)-MONTH(G1236)&lt;&gt;0,SUBTOTAL(109,$P$14:$P$3665)," ")</f>
        <v xml:space="preserve"> </v>
      </c>
      <c r="R1236" s="108">
        <f t="shared" ca="1" si="409"/>
        <v>0</v>
      </c>
      <c r="S1236" s="25">
        <f t="shared" ca="1" si="410"/>
        <v>0</v>
      </c>
      <c r="T1236" s="108">
        <f t="shared" ca="1" si="411"/>
        <v>0</v>
      </c>
      <c r="U1236" s="163">
        <f t="shared" ca="1" si="412"/>
        <v>0</v>
      </c>
      <c r="V1236" s="25">
        <f t="shared" ca="1" si="413"/>
        <v>0</v>
      </c>
      <c r="W1236" s="25">
        <f t="shared" ca="1" si="414"/>
        <v>0</v>
      </c>
      <c r="X1236" s="108">
        <f t="shared" ca="1" si="415"/>
        <v>0</v>
      </c>
      <c r="Y1236" s="108">
        <f t="shared" ca="1" si="416"/>
        <v>0</v>
      </c>
      <c r="Z1236" s="108">
        <f t="shared" ca="1" si="417"/>
        <v>0</v>
      </c>
      <c r="AA1236" s="108">
        <f t="shared" ca="1" si="418"/>
        <v>0</v>
      </c>
      <c r="AB1236" s="108">
        <f t="shared" ca="1" si="419"/>
        <v>0</v>
      </c>
      <c r="AC1236" s="25">
        <f t="shared" ca="1" si="420"/>
        <v>0</v>
      </c>
    </row>
    <row r="1237" spans="1:29" ht="14.1" hidden="1" customHeight="1" thickBot="1" x14ac:dyDescent="0.25">
      <c r="A1237" s="3">
        <f t="shared" si="404"/>
        <v>2024</v>
      </c>
      <c r="B1237" s="3" t="str">
        <f t="shared" si="421"/>
        <v>05 květen</v>
      </c>
      <c r="C1237" s="4" t="str">
        <f t="shared" si="405"/>
        <v>květen</v>
      </c>
      <c r="D1237" s="10">
        <f t="shared" ca="1" si="406"/>
        <v>1</v>
      </c>
      <c r="E1237" s="10" t="str">
        <f t="shared" si="407"/>
        <v>středa</v>
      </c>
      <c r="F1237" s="42" t="str">
        <f ca="1">IF(COUNTIF(List1!$U$4:$AF$16,$G1237),"Svátek",TEXT($G1237,"dddd"))</f>
        <v>Svátek</v>
      </c>
      <c r="G1237" s="19">
        <v>45420</v>
      </c>
      <c r="H1237" s="49"/>
      <c r="I1237" s="50"/>
      <c r="J1237" s="49"/>
      <c r="K1237" s="50"/>
      <c r="L1237" s="21">
        <f t="shared" si="408"/>
        <v>0</v>
      </c>
      <c r="M1237" s="22">
        <f t="shared" si="402"/>
        <v>0</v>
      </c>
      <c r="N1237" s="98"/>
      <c r="O1237" s="101" t="str">
        <f t="shared" ca="1" si="403"/>
        <v>Svátek</v>
      </c>
      <c r="P1237" s="41" t="str">
        <f t="shared" si="401"/>
        <v xml:space="preserve"> </v>
      </c>
      <c r="Q1237" s="41" t="str">
        <f>IF(MONTH(G1238)-MONTH(G1237)&lt;&gt;0,SUBTOTAL(109,$P$14:$P$3665)," ")</f>
        <v xml:space="preserve"> </v>
      </c>
      <c r="R1237" s="108">
        <f t="shared" ca="1" si="409"/>
        <v>0</v>
      </c>
      <c r="S1237" s="25">
        <f t="shared" ca="1" si="410"/>
        <v>1</v>
      </c>
      <c r="T1237" s="108">
        <f t="shared" ca="1" si="411"/>
        <v>0</v>
      </c>
      <c r="U1237" s="163">
        <f t="shared" ca="1" si="412"/>
        <v>0</v>
      </c>
      <c r="V1237" s="25">
        <f t="shared" ca="1" si="413"/>
        <v>0</v>
      </c>
      <c r="W1237" s="25">
        <f t="shared" ca="1" si="414"/>
        <v>0</v>
      </c>
      <c r="X1237" s="108">
        <f t="shared" ca="1" si="415"/>
        <v>0</v>
      </c>
      <c r="Y1237" s="108">
        <f t="shared" ca="1" si="416"/>
        <v>0</v>
      </c>
      <c r="Z1237" s="108">
        <f t="shared" ca="1" si="417"/>
        <v>0</v>
      </c>
      <c r="AA1237" s="108">
        <f t="shared" ca="1" si="418"/>
        <v>0</v>
      </c>
      <c r="AB1237" s="108">
        <f t="shared" ca="1" si="419"/>
        <v>0</v>
      </c>
      <c r="AC1237" s="25">
        <f t="shared" ca="1" si="420"/>
        <v>1</v>
      </c>
    </row>
    <row r="1238" spans="1:29" ht="14.1" hidden="1" customHeight="1" thickBot="1" x14ac:dyDescent="0.25">
      <c r="A1238" s="3">
        <f t="shared" si="404"/>
        <v>2024</v>
      </c>
      <c r="B1238" s="3" t="str">
        <f t="shared" si="421"/>
        <v>05 květen</v>
      </c>
      <c r="C1238" s="4" t="str">
        <f t="shared" si="405"/>
        <v>květen</v>
      </c>
      <c r="D1238" s="10">
        <f t="shared" ca="1" si="406"/>
        <v>0</v>
      </c>
      <c r="E1238" s="10" t="str">
        <f t="shared" si="407"/>
        <v>čtvrtek</v>
      </c>
      <c r="F1238" s="42" t="str">
        <f ca="1">IF(COUNTIF(List1!$U$4:$AF$16,$G1238),"Svátek",TEXT($G1238,"dddd"))</f>
        <v>čtvrtek</v>
      </c>
      <c r="G1238" s="19">
        <v>45421</v>
      </c>
      <c r="H1238" s="49"/>
      <c r="I1238" s="50"/>
      <c r="J1238" s="49"/>
      <c r="K1238" s="50"/>
      <c r="L1238" s="21">
        <f t="shared" si="408"/>
        <v>0</v>
      </c>
      <c r="M1238" s="22">
        <f t="shared" si="402"/>
        <v>0</v>
      </c>
      <c r="N1238" s="98"/>
      <c r="O1238" s="101" t="str">
        <f t="shared" ca="1" si="403"/>
        <v/>
      </c>
      <c r="P1238" s="41" t="str">
        <f t="shared" si="401"/>
        <v xml:space="preserve"> </v>
      </c>
      <c r="Q1238" s="41" t="str">
        <f>IF(MONTH(G1239)-MONTH(G1238)&lt;&gt;0,SUBTOTAL(109,$P$14:$P$3665)," ")</f>
        <v xml:space="preserve"> </v>
      </c>
      <c r="R1238" s="108">
        <f t="shared" ca="1" si="409"/>
        <v>0</v>
      </c>
      <c r="S1238" s="25">
        <f t="shared" ca="1" si="410"/>
        <v>0</v>
      </c>
      <c r="T1238" s="108">
        <f t="shared" ca="1" si="411"/>
        <v>0</v>
      </c>
      <c r="U1238" s="163">
        <f t="shared" ca="1" si="412"/>
        <v>0</v>
      </c>
      <c r="V1238" s="25">
        <f t="shared" ca="1" si="413"/>
        <v>0</v>
      </c>
      <c r="W1238" s="25">
        <f t="shared" ca="1" si="414"/>
        <v>0</v>
      </c>
      <c r="X1238" s="108">
        <f t="shared" ca="1" si="415"/>
        <v>0</v>
      </c>
      <c r="Y1238" s="108">
        <f t="shared" ca="1" si="416"/>
        <v>0</v>
      </c>
      <c r="Z1238" s="108">
        <f t="shared" ca="1" si="417"/>
        <v>0</v>
      </c>
      <c r="AA1238" s="108">
        <f t="shared" ca="1" si="418"/>
        <v>0</v>
      </c>
      <c r="AB1238" s="108">
        <f t="shared" ca="1" si="419"/>
        <v>0</v>
      </c>
      <c r="AC1238" s="25">
        <f t="shared" ca="1" si="420"/>
        <v>0</v>
      </c>
    </row>
    <row r="1239" spans="1:29" ht="14.1" hidden="1" customHeight="1" thickBot="1" x14ac:dyDescent="0.25">
      <c r="A1239" s="3">
        <f t="shared" si="404"/>
        <v>2024</v>
      </c>
      <c r="B1239" s="3" t="str">
        <f t="shared" si="421"/>
        <v>05 květen</v>
      </c>
      <c r="C1239" s="4" t="str">
        <f t="shared" si="405"/>
        <v>květen</v>
      </c>
      <c r="D1239" s="10">
        <f t="shared" ca="1" si="406"/>
        <v>0</v>
      </c>
      <c r="E1239" s="10" t="str">
        <f t="shared" si="407"/>
        <v>pátek</v>
      </c>
      <c r="F1239" s="42" t="str">
        <f ca="1">IF(COUNTIF(List1!$U$4:$AF$16,$G1239),"Svátek",TEXT($G1239,"dddd"))</f>
        <v>pátek</v>
      </c>
      <c r="G1239" s="19">
        <v>45422</v>
      </c>
      <c r="H1239" s="49"/>
      <c r="I1239" s="50"/>
      <c r="J1239" s="49"/>
      <c r="K1239" s="50"/>
      <c r="L1239" s="21">
        <f t="shared" si="408"/>
        <v>0</v>
      </c>
      <c r="M1239" s="22">
        <f t="shared" si="402"/>
        <v>0</v>
      </c>
      <c r="N1239" s="98"/>
      <c r="O1239" s="101" t="str">
        <f t="shared" ca="1" si="403"/>
        <v/>
      </c>
      <c r="P1239" s="41" t="str">
        <f t="shared" si="401"/>
        <v xml:space="preserve"> </v>
      </c>
      <c r="Q1239" s="41" t="str">
        <f>IF(MONTH(G1240)-MONTH(G1239)&lt;&gt;0,SUBTOTAL(109,$P$14:$P$3665)," ")</f>
        <v xml:space="preserve"> </v>
      </c>
      <c r="R1239" s="108">
        <f t="shared" ca="1" si="409"/>
        <v>0</v>
      </c>
      <c r="S1239" s="25">
        <f t="shared" ca="1" si="410"/>
        <v>0</v>
      </c>
      <c r="T1239" s="108">
        <f t="shared" ca="1" si="411"/>
        <v>0</v>
      </c>
      <c r="U1239" s="163">
        <f t="shared" ca="1" si="412"/>
        <v>0</v>
      </c>
      <c r="V1239" s="25">
        <f t="shared" ca="1" si="413"/>
        <v>0</v>
      </c>
      <c r="W1239" s="25">
        <f t="shared" ca="1" si="414"/>
        <v>0</v>
      </c>
      <c r="X1239" s="108">
        <f t="shared" ca="1" si="415"/>
        <v>0</v>
      </c>
      <c r="Y1239" s="108">
        <f t="shared" ca="1" si="416"/>
        <v>0</v>
      </c>
      <c r="Z1239" s="108">
        <f t="shared" ca="1" si="417"/>
        <v>0</v>
      </c>
      <c r="AA1239" s="108">
        <f t="shared" ca="1" si="418"/>
        <v>0</v>
      </c>
      <c r="AB1239" s="108">
        <f t="shared" ca="1" si="419"/>
        <v>0</v>
      </c>
      <c r="AC1239" s="25">
        <f t="shared" ca="1" si="420"/>
        <v>0</v>
      </c>
    </row>
    <row r="1240" spans="1:29" ht="14.1" hidden="1" customHeight="1" thickBot="1" x14ac:dyDescent="0.25">
      <c r="A1240" s="3">
        <f t="shared" si="404"/>
        <v>2024</v>
      </c>
      <c r="B1240" s="3" t="str">
        <f t="shared" si="421"/>
        <v>05 květen</v>
      </c>
      <c r="C1240" s="4" t="str">
        <f t="shared" si="405"/>
        <v>květen</v>
      </c>
      <c r="D1240" s="10">
        <f t="shared" ca="1" si="406"/>
        <v>0</v>
      </c>
      <c r="E1240" s="10" t="str">
        <f t="shared" si="407"/>
        <v>sobota</v>
      </c>
      <c r="F1240" s="42" t="str">
        <f ca="1">IF(COUNTIF(List1!$U$4:$AF$16,$G1240),"Svátek",TEXT($G1240,"dddd"))</f>
        <v>sobota</v>
      </c>
      <c r="G1240" s="19">
        <v>45423</v>
      </c>
      <c r="H1240" s="49"/>
      <c r="I1240" s="50"/>
      <c r="J1240" s="49"/>
      <c r="K1240" s="50"/>
      <c r="L1240" s="21">
        <f t="shared" si="408"/>
        <v>0</v>
      </c>
      <c r="M1240" s="22">
        <f t="shared" si="402"/>
        <v>0</v>
      </c>
      <c r="N1240" s="98"/>
      <c r="O1240" s="101" t="str">
        <f t="shared" ca="1" si="403"/>
        <v/>
      </c>
      <c r="P1240" s="41" t="str">
        <f t="shared" si="401"/>
        <v xml:space="preserve"> </v>
      </c>
      <c r="Q1240" s="41" t="str">
        <f>IF(MONTH(G1241)-MONTH(G1240)&lt;&gt;0,SUBTOTAL(109,$P$14:$P$3665)," ")</f>
        <v xml:space="preserve"> </v>
      </c>
      <c r="R1240" s="108">
        <f t="shared" ca="1" si="409"/>
        <v>0</v>
      </c>
      <c r="S1240" s="25">
        <f t="shared" ca="1" si="410"/>
        <v>0</v>
      </c>
      <c r="T1240" s="108">
        <f t="shared" ca="1" si="411"/>
        <v>0</v>
      </c>
      <c r="U1240" s="163">
        <f t="shared" ca="1" si="412"/>
        <v>0</v>
      </c>
      <c r="V1240" s="25">
        <f t="shared" ca="1" si="413"/>
        <v>0</v>
      </c>
      <c r="W1240" s="25">
        <f t="shared" ca="1" si="414"/>
        <v>0</v>
      </c>
      <c r="X1240" s="108">
        <f t="shared" ca="1" si="415"/>
        <v>0</v>
      </c>
      <c r="Y1240" s="108">
        <f t="shared" ca="1" si="416"/>
        <v>0</v>
      </c>
      <c r="Z1240" s="108">
        <f t="shared" ca="1" si="417"/>
        <v>0</v>
      </c>
      <c r="AA1240" s="108">
        <f t="shared" ca="1" si="418"/>
        <v>0</v>
      </c>
      <c r="AB1240" s="108">
        <f t="shared" ca="1" si="419"/>
        <v>0</v>
      </c>
      <c r="AC1240" s="25">
        <f t="shared" ca="1" si="420"/>
        <v>0</v>
      </c>
    </row>
    <row r="1241" spans="1:29" ht="14.1" hidden="1" customHeight="1" thickBot="1" x14ac:dyDescent="0.25">
      <c r="A1241" s="3">
        <f t="shared" si="404"/>
        <v>2024</v>
      </c>
      <c r="B1241" s="3" t="str">
        <f t="shared" si="421"/>
        <v>05 květen</v>
      </c>
      <c r="C1241" s="4" t="str">
        <f t="shared" si="405"/>
        <v>květen</v>
      </c>
      <c r="D1241" s="10">
        <f t="shared" ca="1" si="406"/>
        <v>0</v>
      </c>
      <c r="E1241" s="10" t="str">
        <f t="shared" si="407"/>
        <v>neděle</v>
      </c>
      <c r="F1241" s="42" t="str">
        <f ca="1">IF(COUNTIF(List1!$U$4:$AF$16,$G1241),"Svátek",TEXT($G1241,"dddd"))</f>
        <v>neděle</v>
      </c>
      <c r="G1241" s="19">
        <v>45424</v>
      </c>
      <c r="H1241" s="49"/>
      <c r="I1241" s="50"/>
      <c r="J1241" s="49"/>
      <c r="K1241" s="50"/>
      <c r="L1241" s="21">
        <f t="shared" si="408"/>
        <v>0</v>
      </c>
      <c r="M1241" s="22">
        <f t="shared" si="402"/>
        <v>0</v>
      </c>
      <c r="N1241" s="98"/>
      <c r="O1241" s="101" t="str">
        <f t="shared" ca="1" si="403"/>
        <v/>
      </c>
      <c r="P1241" s="41">
        <f t="shared" si="401"/>
        <v>0</v>
      </c>
      <c r="Q1241" s="41" t="str">
        <f>IF(MONTH(G1242)-MONTH(G1241)&lt;&gt;0,SUBTOTAL(109,$P$14:$P$3665)," ")</f>
        <v xml:space="preserve"> </v>
      </c>
      <c r="R1241" s="108">
        <f t="shared" ca="1" si="409"/>
        <v>0</v>
      </c>
      <c r="S1241" s="25">
        <f t="shared" ca="1" si="410"/>
        <v>0</v>
      </c>
      <c r="T1241" s="108">
        <f t="shared" ca="1" si="411"/>
        <v>0</v>
      </c>
      <c r="U1241" s="163">
        <f t="shared" ca="1" si="412"/>
        <v>0</v>
      </c>
      <c r="V1241" s="25">
        <f t="shared" ca="1" si="413"/>
        <v>0</v>
      </c>
      <c r="W1241" s="25">
        <f t="shared" ca="1" si="414"/>
        <v>0</v>
      </c>
      <c r="X1241" s="108">
        <f t="shared" ca="1" si="415"/>
        <v>0</v>
      </c>
      <c r="Y1241" s="108">
        <f t="shared" ca="1" si="416"/>
        <v>0</v>
      </c>
      <c r="Z1241" s="108">
        <f t="shared" ca="1" si="417"/>
        <v>0</v>
      </c>
      <c r="AA1241" s="108">
        <f t="shared" ca="1" si="418"/>
        <v>0</v>
      </c>
      <c r="AB1241" s="108">
        <f t="shared" ca="1" si="419"/>
        <v>0</v>
      </c>
      <c r="AC1241" s="25">
        <f t="shared" ca="1" si="420"/>
        <v>0</v>
      </c>
    </row>
    <row r="1242" spans="1:29" ht="14.1" hidden="1" customHeight="1" thickBot="1" x14ac:dyDescent="0.25">
      <c r="A1242" s="3">
        <f t="shared" si="404"/>
        <v>2024</v>
      </c>
      <c r="B1242" s="3" t="str">
        <f t="shared" si="421"/>
        <v>05 květen</v>
      </c>
      <c r="C1242" s="4" t="str">
        <f t="shared" si="405"/>
        <v>květen</v>
      </c>
      <c r="D1242" s="10">
        <f t="shared" ca="1" si="406"/>
        <v>0</v>
      </c>
      <c r="E1242" s="10" t="str">
        <f t="shared" si="407"/>
        <v>pondělí</v>
      </c>
      <c r="F1242" s="42" t="str">
        <f ca="1">IF(COUNTIF(List1!$U$4:$AF$16,$G1242),"Svátek",TEXT($G1242,"dddd"))</f>
        <v>pondělí</v>
      </c>
      <c r="G1242" s="19">
        <v>45425</v>
      </c>
      <c r="H1242" s="49"/>
      <c r="I1242" s="50"/>
      <c r="J1242" s="49"/>
      <c r="K1242" s="50"/>
      <c r="L1242" s="21">
        <f t="shared" si="408"/>
        <v>0</v>
      </c>
      <c r="M1242" s="22">
        <f t="shared" si="402"/>
        <v>0</v>
      </c>
      <c r="N1242" s="98"/>
      <c r="O1242" s="101" t="str">
        <f t="shared" ca="1" si="403"/>
        <v/>
      </c>
      <c r="P1242" s="41" t="str">
        <f t="shared" si="401"/>
        <v xml:space="preserve"> </v>
      </c>
      <c r="Q1242" s="41" t="str">
        <f>IF(MONTH(G1243)-MONTH(G1242)&lt;&gt;0,SUBTOTAL(109,$P$14:$P$3665)," ")</f>
        <v xml:space="preserve"> </v>
      </c>
      <c r="R1242" s="108">
        <f t="shared" ca="1" si="409"/>
        <v>0</v>
      </c>
      <c r="S1242" s="25">
        <f t="shared" ca="1" si="410"/>
        <v>0</v>
      </c>
      <c r="T1242" s="108">
        <f t="shared" ca="1" si="411"/>
        <v>0</v>
      </c>
      <c r="U1242" s="163">
        <f t="shared" ca="1" si="412"/>
        <v>0</v>
      </c>
      <c r="V1242" s="25">
        <f t="shared" ca="1" si="413"/>
        <v>0</v>
      </c>
      <c r="W1242" s="25">
        <f t="shared" ca="1" si="414"/>
        <v>0</v>
      </c>
      <c r="X1242" s="108">
        <f t="shared" ca="1" si="415"/>
        <v>0</v>
      </c>
      <c r="Y1242" s="108">
        <f t="shared" ca="1" si="416"/>
        <v>0</v>
      </c>
      <c r="Z1242" s="108">
        <f t="shared" ca="1" si="417"/>
        <v>0</v>
      </c>
      <c r="AA1242" s="108">
        <f t="shared" ca="1" si="418"/>
        <v>0</v>
      </c>
      <c r="AB1242" s="108">
        <f t="shared" ca="1" si="419"/>
        <v>0</v>
      </c>
      <c r="AC1242" s="25">
        <f t="shared" ca="1" si="420"/>
        <v>0</v>
      </c>
    </row>
    <row r="1243" spans="1:29" ht="14.1" hidden="1" customHeight="1" thickBot="1" x14ac:dyDescent="0.25">
      <c r="A1243" s="3">
        <f t="shared" si="404"/>
        <v>2024</v>
      </c>
      <c r="B1243" s="3" t="str">
        <f t="shared" si="421"/>
        <v>05 květen</v>
      </c>
      <c r="C1243" s="4" t="str">
        <f t="shared" si="405"/>
        <v>květen</v>
      </c>
      <c r="D1243" s="10">
        <f t="shared" ca="1" si="406"/>
        <v>0</v>
      </c>
      <c r="E1243" s="10" t="str">
        <f t="shared" si="407"/>
        <v>úterý</v>
      </c>
      <c r="F1243" s="42" t="str">
        <f ca="1">IF(COUNTIF(List1!$U$4:$AF$16,$G1243),"Svátek",TEXT($G1243,"dddd"))</f>
        <v>úterý</v>
      </c>
      <c r="G1243" s="19">
        <v>45426</v>
      </c>
      <c r="H1243" s="49"/>
      <c r="I1243" s="50"/>
      <c r="J1243" s="49"/>
      <c r="K1243" s="50"/>
      <c r="L1243" s="21">
        <f t="shared" si="408"/>
        <v>0</v>
      </c>
      <c r="M1243" s="22">
        <f t="shared" si="402"/>
        <v>0</v>
      </c>
      <c r="N1243" s="98"/>
      <c r="O1243" s="101" t="str">
        <f t="shared" ca="1" si="403"/>
        <v/>
      </c>
      <c r="P1243" s="41" t="str">
        <f t="shared" ref="P1243:P1306" si="422">IF(OR(TEXT($G1243,"dddd")="neděle",TEXT($G1334,"dddd")="Sunday"),IF(DAY(G1243)&gt;=7,SUM(L1237:L1243),IF(DAY(G1243)=6,SUM(L1238:L1243),IF(DAY(G1243)=5,SUM(L1239:L1243),IF(DAY(G1243)=4,SUM(L1240:L1243),IF(DAY(G1243)=3,SUM(L1241:L1243),IF(DAY(G1243)=2,SUM(L1242:L1243),IF(DAY(G1243)=1,SUM(L1243:L1243)," "))))))),IF(MONTH(G1244)-MONTH(G1243)&lt;&gt;0,IF(TEXT($G1243,"dddd")="sobota",SUM(L1238:L1243),IF(TEXT($G1243,"dddd")="pátek",SUM(L1239:L1243),IF(TEXT($G1243,"dddd")="čtvrtek",SUM(L1240:L1243),IF(TEXT($G1243,"dddd")="středa",SUM(L1241:L1243),IF(TEXT($G1243,"dddd")="úterý",SUM(L1242:L1243),IF(TEXT($G1243,"dddd")="pondělí",SUM(L1243)," "))))))," "))</f>
        <v xml:space="preserve"> </v>
      </c>
      <c r="Q1243" s="41" t="str">
        <f>IF(MONTH(G1244)-MONTH(G1243)&lt;&gt;0,SUBTOTAL(109,$P$14:$P$3665)," ")</f>
        <v xml:space="preserve"> </v>
      </c>
      <c r="R1243" s="108">
        <f t="shared" ca="1" si="409"/>
        <v>0</v>
      </c>
      <c r="S1243" s="25">
        <f t="shared" ca="1" si="410"/>
        <v>0</v>
      </c>
      <c r="T1243" s="108">
        <f t="shared" ca="1" si="411"/>
        <v>0</v>
      </c>
      <c r="U1243" s="163">
        <f t="shared" ca="1" si="412"/>
        <v>0</v>
      </c>
      <c r="V1243" s="25">
        <f t="shared" ca="1" si="413"/>
        <v>0</v>
      </c>
      <c r="W1243" s="25">
        <f t="shared" ca="1" si="414"/>
        <v>0</v>
      </c>
      <c r="X1243" s="108">
        <f t="shared" ca="1" si="415"/>
        <v>0</v>
      </c>
      <c r="Y1243" s="108">
        <f t="shared" ca="1" si="416"/>
        <v>0</v>
      </c>
      <c r="Z1243" s="108">
        <f t="shared" ca="1" si="417"/>
        <v>0</v>
      </c>
      <c r="AA1243" s="108">
        <f t="shared" ca="1" si="418"/>
        <v>0</v>
      </c>
      <c r="AB1243" s="108">
        <f t="shared" ca="1" si="419"/>
        <v>0</v>
      </c>
      <c r="AC1243" s="25">
        <f t="shared" ca="1" si="420"/>
        <v>0</v>
      </c>
    </row>
    <row r="1244" spans="1:29" ht="14.1" hidden="1" customHeight="1" thickBot="1" x14ac:dyDescent="0.25">
      <c r="A1244" s="3">
        <f t="shared" si="404"/>
        <v>2024</v>
      </c>
      <c r="B1244" s="3" t="str">
        <f t="shared" si="421"/>
        <v>05 květen</v>
      </c>
      <c r="C1244" s="4" t="str">
        <f t="shared" si="405"/>
        <v>květen</v>
      </c>
      <c r="D1244" s="10">
        <f t="shared" ca="1" si="406"/>
        <v>0</v>
      </c>
      <c r="E1244" s="10" t="str">
        <f t="shared" si="407"/>
        <v>středa</v>
      </c>
      <c r="F1244" s="42" t="str">
        <f ca="1">IF(COUNTIF(List1!$U$4:$AF$16,$G1244),"Svátek",TEXT($G1244,"dddd"))</f>
        <v>středa</v>
      </c>
      <c r="G1244" s="19">
        <v>45427</v>
      </c>
      <c r="H1244" s="49"/>
      <c r="I1244" s="50"/>
      <c r="J1244" s="49"/>
      <c r="K1244" s="50"/>
      <c r="L1244" s="21">
        <f t="shared" si="408"/>
        <v>0</v>
      </c>
      <c r="M1244" s="22">
        <f t="shared" si="402"/>
        <v>0</v>
      </c>
      <c r="N1244" s="98"/>
      <c r="O1244" s="101" t="str">
        <f t="shared" ca="1" si="403"/>
        <v/>
      </c>
      <c r="P1244" s="41" t="str">
        <f t="shared" si="422"/>
        <v xml:space="preserve"> </v>
      </c>
      <c r="Q1244" s="41" t="str">
        <f>IF(MONTH(G1245)-MONTH(G1244)&lt;&gt;0,SUBTOTAL(109,$P$14:$P$3665)," ")</f>
        <v xml:space="preserve"> </v>
      </c>
      <c r="R1244" s="108">
        <f t="shared" ca="1" si="409"/>
        <v>0</v>
      </c>
      <c r="S1244" s="25">
        <f t="shared" ca="1" si="410"/>
        <v>0</v>
      </c>
      <c r="T1244" s="108">
        <f t="shared" ca="1" si="411"/>
        <v>0</v>
      </c>
      <c r="U1244" s="163">
        <f t="shared" ca="1" si="412"/>
        <v>0</v>
      </c>
      <c r="V1244" s="25">
        <f t="shared" ca="1" si="413"/>
        <v>0</v>
      </c>
      <c r="W1244" s="25">
        <f t="shared" ca="1" si="414"/>
        <v>0</v>
      </c>
      <c r="X1244" s="108">
        <f t="shared" ca="1" si="415"/>
        <v>0</v>
      </c>
      <c r="Y1244" s="108">
        <f t="shared" ca="1" si="416"/>
        <v>0</v>
      </c>
      <c r="Z1244" s="108">
        <f t="shared" ca="1" si="417"/>
        <v>0</v>
      </c>
      <c r="AA1244" s="108">
        <f t="shared" ca="1" si="418"/>
        <v>0</v>
      </c>
      <c r="AB1244" s="108">
        <f t="shared" ca="1" si="419"/>
        <v>0</v>
      </c>
      <c r="AC1244" s="25">
        <f t="shared" ca="1" si="420"/>
        <v>0</v>
      </c>
    </row>
    <row r="1245" spans="1:29" ht="14.1" hidden="1" customHeight="1" thickBot="1" x14ac:dyDescent="0.25">
      <c r="A1245" s="3">
        <f t="shared" si="404"/>
        <v>2024</v>
      </c>
      <c r="B1245" s="3" t="str">
        <f t="shared" si="421"/>
        <v>05 květen</v>
      </c>
      <c r="C1245" s="4" t="str">
        <f t="shared" si="405"/>
        <v>květen</v>
      </c>
      <c r="D1245" s="10">
        <f t="shared" ca="1" si="406"/>
        <v>0</v>
      </c>
      <c r="E1245" s="10" t="str">
        <f t="shared" si="407"/>
        <v>čtvrtek</v>
      </c>
      <c r="F1245" s="42" t="str">
        <f ca="1">IF(COUNTIF(List1!$U$4:$AF$16,$G1245),"Svátek",TEXT($G1245,"dddd"))</f>
        <v>čtvrtek</v>
      </c>
      <c r="G1245" s="19">
        <v>45428</v>
      </c>
      <c r="H1245" s="49"/>
      <c r="I1245" s="50"/>
      <c r="J1245" s="49"/>
      <c r="K1245" s="50"/>
      <c r="L1245" s="21">
        <f t="shared" si="408"/>
        <v>0</v>
      </c>
      <c r="M1245" s="22">
        <f t="shared" si="402"/>
        <v>0</v>
      </c>
      <c r="N1245" s="98"/>
      <c r="O1245" s="101" t="str">
        <f t="shared" ca="1" si="403"/>
        <v/>
      </c>
      <c r="P1245" s="41" t="str">
        <f t="shared" si="422"/>
        <v xml:space="preserve"> </v>
      </c>
      <c r="Q1245" s="41" t="str">
        <f>IF(MONTH(G1246)-MONTH(G1245)&lt;&gt;0,SUBTOTAL(109,$P$14:$P$3665)," ")</f>
        <v xml:space="preserve"> </v>
      </c>
      <c r="R1245" s="108">
        <f t="shared" ca="1" si="409"/>
        <v>0</v>
      </c>
      <c r="S1245" s="25">
        <f t="shared" ca="1" si="410"/>
        <v>0</v>
      </c>
      <c r="T1245" s="108">
        <f t="shared" ca="1" si="411"/>
        <v>0</v>
      </c>
      <c r="U1245" s="163">
        <f t="shared" ca="1" si="412"/>
        <v>0</v>
      </c>
      <c r="V1245" s="25">
        <f t="shared" ca="1" si="413"/>
        <v>0</v>
      </c>
      <c r="W1245" s="25">
        <f t="shared" ca="1" si="414"/>
        <v>0</v>
      </c>
      <c r="X1245" s="108">
        <f t="shared" ca="1" si="415"/>
        <v>0</v>
      </c>
      <c r="Y1245" s="108">
        <f t="shared" ca="1" si="416"/>
        <v>0</v>
      </c>
      <c r="Z1245" s="108">
        <f t="shared" ca="1" si="417"/>
        <v>0</v>
      </c>
      <c r="AA1245" s="108">
        <f t="shared" ca="1" si="418"/>
        <v>0</v>
      </c>
      <c r="AB1245" s="108">
        <f t="shared" ca="1" si="419"/>
        <v>0</v>
      </c>
      <c r="AC1245" s="25">
        <f t="shared" ca="1" si="420"/>
        <v>0</v>
      </c>
    </row>
    <row r="1246" spans="1:29" ht="14.1" hidden="1" customHeight="1" thickBot="1" x14ac:dyDescent="0.25">
      <c r="A1246" s="3">
        <f t="shared" si="404"/>
        <v>2024</v>
      </c>
      <c r="B1246" s="3" t="str">
        <f t="shared" si="421"/>
        <v>05 květen</v>
      </c>
      <c r="C1246" s="4" t="str">
        <f t="shared" si="405"/>
        <v>květen</v>
      </c>
      <c r="D1246" s="10">
        <f t="shared" ca="1" si="406"/>
        <v>0</v>
      </c>
      <c r="E1246" s="10" t="str">
        <f t="shared" si="407"/>
        <v>pátek</v>
      </c>
      <c r="F1246" s="42" t="str">
        <f ca="1">IF(COUNTIF(List1!$U$4:$AF$16,$G1246),"Svátek",TEXT($G1246,"dddd"))</f>
        <v>pátek</v>
      </c>
      <c r="G1246" s="19">
        <v>45429</v>
      </c>
      <c r="H1246" s="49"/>
      <c r="I1246" s="50"/>
      <c r="J1246" s="49"/>
      <c r="K1246" s="50"/>
      <c r="L1246" s="21">
        <f t="shared" si="408"/>
        <v>0</v>
      </c>
      <c r="M1246" s="22">
        <f t="shared" si="402"/>
        <v>0</v>
      </c>
      <c r="N1246" s="98"/>
      <c r="O1246" s="101" t="str">
        <f t="shared" ca="1" si="403"/>
        <v/>
      </c>
      <c r="P1246" s="41" t="str">
        <f t="shared" si="422"/>
        <v xml:space="preserve"> </v>
      </c>
      <c r="Q1246" s="41" t="str">
        <f>IF(MONTH(G1247)-MONTH(G1246)&lt;&gt;0,SUBTOTAL(109,$P$14:$P$3665)," ")</f>
        <v xml:space="preserve"> </v>
      </c>
      <c r="R1246" s="108">
        <f t="shared" ca="1" si="409"/>
        <v>0</v>
      </c>
      <c r="S1246" s="25">
        <f t="shared" ca="1" si="410"/>
        <v>0</v>
      </c>
      <c r="T1246" s="108">
        <f t="shared" ca="1" si="411"/>
        <v>0</v>
      </c>
      <c r="U1246" s="163">
        <f t="shared" ca="1" si="412"/>
        <v>0</v>
      </c>
      <c r="V1246" s="25">
        <f t="shared" ca="1" si="413"/>
        <v>0</v>
      </c>
      <c r="W1246" s="25">
        <f t="shared" ca="1" si="414"/>
        <v>0</v>
      </c>
      <c r="X1246" s="108">
        <f t="shared" ca="1" si="415"/>
        <v>0</v>
      </c>
      <c r="Y1246" s="108">
        <f t="shared" ca="1" si="416"/>
        <v>0</v>
      </c>
      <c r="Z1246" s="108">
        <f t="shared" ca="1" si="417"/>
        <v>0</v>
      </c>
      <c r="AA1246" s="108">
        <f t="shared" ca="1" si="418"/>
        <v>0</v>
      </c>
      <c r="AB1246" s="108">
        <f t="shared" ca="1" si="419"/>
        <v>0</v>
      </c>
      <c r="AC1246" s="25">
        <f t="shared" ca="1" si="420"/>
        <v>0</v>
      </c>
    </row>
    <row r="1247" spans="1:29" ht="14.1" hidden="1" customHeight="1" thickBot="1" x14ac:dyDescent="0.25">
      <c r="A1247" s="3">
        <f t="shared" si="404"/>
        <v>2024</v>
      </c>
      <c r="B1247" s="3" t="str">
        <f t="shared" si="421"/>
        <v>05 květen</v>
      </c>
      <c r="C1247" s="4" t="str">
        <f t="shared" si="405"/>
        <v>květen</v>
      </c>
      <c r="D1247" s="10">
        <f t="shared" ca="1" si="406"/>
        <v>0</v>
      </c>
      <c r="E1247" s="10" t="str">
        <f t="shared" si="407"/>
        <v>sobota</v>
      </c>
      <c r="F1247" s="42" t="str">
        <f ca="1">IF(COUNTIF(List1!$U$4:$AF$16,$G1247),"Svátek",TEXT($G1247,"dddd"))</f>
        <v>sobota</v>
      </c>
      <c r="G1247" s="19">
        <v>45430</v>
      </c>
      <c r="H1247" s="49"/>
      <c r="I1247" s="50"/>
      <c r="J1247" s="49"/>
      <c r="K1247" s="50"/>
      <c r="L1247" s="21">
        <f t="shared" si="408"/>
        <v>0</v>
      </c>
      <c r="M1247" s="22">
        <f t="shared" si="402"/>
        <v>0</v>
      </c>
      <c r="N1247" s="98"/>
      <c r="O1247" s="101" t="str">
        <f t="shared" ca="1" si="403"/>
        <v/>
      </c>
      <c r="P1247" s="41" t="str">
        <f t="shared" si="422"/>
        <v xml:space="preserve"> </v>
      </c>
      <c r="Q1247" s="41" t="str">
        <f>IF(MONTH(G1248)-MONTH(G1247)&lt;&gt;0,SUBTOTAL(109,$P$14:$P$3665)," ")</f>
        <v xml:space="preserve"> </v>
      </c>
      <c r="R1247" s="108">
        <f t="shared" ca="1" si="409"/>
        <v>0</v>
      </c>
      <c r="S1247" s="25">
        <f t="shared" ca="1" si="410"/>
        <v>0</v>
      </c>
      <c r="T1247" s="108">
        <f t="shared" ca="1" si="411"/>
        <v>0</v>
      </c>
      <c r="U1247" s="163">
        <f t="shared" ca="1" si="412"/>
        <v>0</v>
      </c>
      <c r="V1247" s="25">
        <f t="shared" ca="1" si="413"/>
        <v>0</v>
      </c>
      <c r="W1247" s="25">
        <f t="shared" ca="1" si="414"/>
        <v>0</v>
      </c>
      <c r="X1247" s="108">
        <f t="shared" ca="1" si="415"/>
        <v>0</v>
      </c>
      <c r="Y1247" s="108">
        <f t="shared" ca="1" si="416"/>
        <v>0</v>
      </c>
      <c r="Z1247" s="108">
        <f t="shared" ca="1" si="417"/>
        <v>0</v>
      </c>
      <c r="AA1247" s="108">
        <f t="shared" ca="1" si="418"/>
        <v>0</v>
      </c>
      <c r="AB1247" s="108">
        <f t="shared" ca="1" si="419"/>
        <v>0</v>
      </c>
      <c r="AC1247" s="25">
        <f t="shared" ca="1" si="420"/>
        <v>0</v>
      </c>
    </row>
    <row r="1248" spans="1:29" ht="14.1" hidden="1" customHeight="1" thickBot="1" x14ac:dyDescent="0.25">
      <c r="A1248" s="3">
        <f t="shared" si="404"/>
        <v>2024</v>
      </c>
      <c r="B1248" s="3" t="str">
        <f t="shared" si="421"/>
        <v>05 květen</v>
      </c>
      <c r="C1248" s="4" t="str">
        <f t="shared" si="405"/>
        <v>květen</v>
      </c>
      <c r="D1248" s="10">
        <f t="shared" ca="1" si="406"/>
        <v>0</v>
      </c>
      <c r="E1248" s="10" t="str">
        <f t="shared" si="407"/>
        <v>neděle</v>
      </c>
      <c r="F1248" s="42" t="str">
        <f ca="1">IF(COUNTIF(List1!$U$4:$AF$16,$G1248),"Svátek",TEXT($G1248,"dddd"))</f>
        <v>neděle</v>
      </c>
      <c r="G1248" s="19">
        <v>45431</v>
      </c>
      <c r="H1248" s="49"/>
      <c r="I1248" s="50"/>
      <c r="J1248" s="49"/>
      <c r="K1248" s="50"/>
      <c r="L1248" s="21">
        <f t="shared" si="408"/>
        <v>0</v>
      </c>
      <c r="M1248" s="22">
        <f t="shared" si="402"/>
        <v>0</v>
      </c>
      <c r="N1248" s="98"/>
      <c r="O1248" s="101" t="str">
        <f t="shared" ca="1" si="403"/>
        <v/>
      </c>
      <c r="P1248" s="41">
        <f t="shared" si="422"/>
        <v>0</v>
      </c>
      <c r="Q1248" s="41" t="str">
        <f>IF(MONTH(G1249)-MONTH(G1248)&lt;&gt;0,SUBTOTAL(109,$P$14:$P$3665)," ")</f>
        <v xml:space="preserve"> </v>
      </c>
      <c r="R1248" s="108">
        <f t="shared" ca="1" si="409"/>
        <v>0</v>
      </c>
      <c r="S1248" s="25">
        <f t="shared" ca="1" si="410"/>
        <v>0</v>
      </c>
      <c r="T1248" s="108">
        <f t="shared" ca="1" si="411"/>
        <v>0</v>
      </c>
      <c r="U1248" s="163">
        <f t="shared" ca="1" si="412"/>
        <v>0</v>
      </c>
      <c r="V1248" s="25">
        <f t="shared" ca="1" si="413"/>
        <v>0</v>
      </c>
      <c r="W1248" s="25">
        <f t="shared" ca="1" si="414"/>
        <v>0</v>
      </c>
      <c r="X1248" s="108">
        <f t="shared" ca="1" si="415"/>
        <v>0</v>
      </c>
      <c r="Y1248" s="108">
        <f t="shared" ca="1" si="416"/>
        <v>0</v>
      </c>
      <c r="Z1248" s="108">
        <f t="shared" ca="1" si="417"/>
        <v>0</v>
      </c>
      <c r="AA1248" s="108">
        <f t="shared" ca="1" si="418"/>
        <v>0</v>
      </c>
      <c r="AB1248" s="108">
        <f t="shared" ca="1" si="419"/>
        <v>0</v>
      </c>
      <c r="AC1248" s="25">
        <f t="shared" ca="1" si="420"/>
        <v>0</v>
      </c>
    </row>
    <row r="1249" spans="1:29" ht="14.1" hidden="1" customHeight="1" thickBot="1" x14ac:dyDescent="0.25">
      <c r="A1249" s="3">
        <f t="shared" si="404"/>
        <v>2024</v>
      </c>
      <c r="B1249" s="3" t="str">
        <f t="shared" si="421"/>
        <v>05 květen</v>
      </c>
      <c r="C1249" s="4" t="str">
        <f t="shared" si="405"/>
        <v>květen</v>
      </c>
      <c r="D1249" s="10">
        <f t="shared" ca="1" si="406"/>
        <v>0</v>
      </c>
      <c r="E1249" s="10" t="str">
        <f t="shared" si="407"/>
        <v>pondělí</v>
      </c>
      <c r="F1249" s="42" t="str">
        <f ca="1">IF(COUNTIF(List1!$U$4:$AF$16,$G1249),"Svátek",TEXT($G1249,"dddd"))</f>
        <v>pondělí</v>
      </c>
      <c r="G1249" s="19">
        <v>45432</v>
      </c>
      <c r="H1249" s="49"/>
      <c r="I1249" s="50"/>
      <c r="J1249" s="49"/>
      <c r="K1249" s="50"/>
      <c r="L1249" s="21">
        <f t="shared" si="408"/>
        <v>0</v>
      </c>
      <c r="M1249" s="22">
        <f t="shared" si="402"/>
        <v>0</v>
      </c>
      <c r="N1249" s="98"/>
      <c r="O1249" s="101" t="str">
        <f t="shared" ca="1" si="403"/>
        <v/>
      </c>
      <c r="P1249" s="41" t="str">
        <f t="shared" si="422"/>
        <v xml:space="preserve"> </v>
      </c>
      <c r="Q1249" s="41" t="str">
        <f>IF(MONTH(G1250)-MONTH(G1249)&lt;&gt;0,SUBTOTAL(109,$P$14:$P$3665)," ")</f>
        <v xml:space="preserve"> </v>
      </c>
      <c r="R1249" s="108">
        <f t="shared" ca="1" si="409"/>
        <v>0</v>
      </c>
      <c r="S1249" s="25">
        <f t="shared" ca="1" si="410"/>
        <v>0</v>
      </c>
      <c r="T1249" s="108">
        <f t="shared" ca="1" si="411"/>
        <v>0</v>
      </c>
      <c r="U1249" s="163">
        <f t="shared" ca="1" si="412"/>
        <v>0</v>
      </c>
      <c r="V1249" s="25">
        <f t="shared" ca="1" si="413"/>
        <v>0</v>
      </c>
      <c r="W1249" s="25">
        <f t="shared" ca="1" si="414"/>
        <v>0</v>
      </c>
      <c r="X1249" s="108">
        <f t="shared" ca="1" si="415"/>
        <v>0</v>
      </c>
      <c r="Y1249" s="108">
        <f t="shared" ca="1" si="416"/>
        <v>0</v>
      </c>
      <c r="Z1249" s="108">
        <f t="shared" ca="1" si="417"/>
        <v>0</v>
      </c>
      <c r="AA1249" s="108">
        <f t="shared" ca="1" si="418"/>
        <v>0</v>
      </c>
      <c r="AB1249" s="108">
        <f t="shared" ca="1" si="419"/>
        <v>0</v>
      </c>
      <c r="AC1249" s="25">
        <f t="shared" ca="1" si="420"/>
        <v>0</v>
      </c>
    </row>
    <row r="1250" spans="1:29" ht="14.1" hidden="1" customHeight="1" thickBot="1" x14ac:dyDescent="0.25">
      <c r="A1250" s="3">
        <f t="shared" si="404"/>
        <v>2024</v>
      </c>
      <c r="B1250" s="3" t="str">
        <f t="shared" si="421"/>
        <v>05 květen</v>
      </c>
      <c r="C1250" s="4" t="str">
        <f t="shared" si="405"/>
        <v>květen</v>
      </c>
      <c r="D1250" s="10">
        <f t="shared" ca="1" si="406"/>
        <v>0</v>
      </c>
      <c r="E1250" s="10" t="str">
        <f t="shared" si="407"/>
        <v>úterý</v>
      </c>
      <c r="F1250" s="42" t="str">
        <f ca="1">IF(COUNTIF(List1!$U$4:$AF$16,$G1250),"Svátek",TEXT($G1250,"dddd"))</f>
        <v>úterý</v>
      </c>
      <c r="G1250" s="19">
        <v>45433</v>
      </c>
      <c r="H1250" s="49"/>
      <c r="I1250" s="50"/>
      <c r="J1250" s="49"/>
      <c r="K1250" s="50"/>
      <c r="L1250" s="21">
        <f t="shared" si="408"/>
        <v>0</v>
      </c>
      <c r="M1250" s="22">
        <f t="shared" si="402"/>
        <v>0</v>
      </c>
      <c r="N1250" s="98"/>
      <c r="O1250" s="101" t="str">
        <f t="shared" ca="1" si="403"/>
        <v/>
      </c>
      <c r="P1250" s="41" t="str">
        <f t="shared" si="422"/>
        <v xml:space="preserve"> </v>
      </c>
      <c r="Q1250" s="41" t="str">
        <f>IF(MONTH(G1251)-MONTH(G1250)&lt;&gt;0,SUBTOTAL(109,$P$14:$P$3665)," ")</f>
        <v xml:space="preserve"> </v>
      </c>
      <c r="R1250" s="108">
        <f t="shared" ca="1" si="409"/>
        <v>0</v>
      </c>
      <c r="S1250" s="25">
        <f t="shared" ca="1" si="410"/>
        <v>0</v>
      </c>
      <c r="T1250" s="108">
        <f t="shared" ca="1" si="411"/>
        <v>0</v>
      </c>
      <c r="U1250" s="163">
        <f t="shared" ca="1" si="412"/>
        <v>0</v>
      </c>
      <c r="V1250" s="25">
        <f t="shared" ca="1" si="413"/>
        <v>0</v>
      </c>
      <c r="W1250" s="25">
        <f t="shared" ca="1" si="414"/>
        <v>0</v>
      </c>
      <c r="X1250" s="108">
        <f t="shared" ca="1" si="415"/>
        <v>0</v>
      </c>
      <c r="Y1250" s="108">
        <f t="shared" ca="1" si="416"/>
        <v>0</v>
      </c>
      <c r="Z1250" s="108">
        <f t="shared" ca="1" si="417"/>
        <v>0</v>
      </c>
      <c r="AA1250" s="108">
        <f t="shared" ca="1" si="418"/>
        <v>0</v>
      </c>
      <c r="AB1250" s="108">
        <f t="shared" ca="1" si="419"/>
        <v>0</v>
      </c>
      <c r="AC1250" s="25">
        <f t="shared" ca="1" si="420"/>
        <v>0</v>
      </c>
    </row>
    <row r="1251" spans="1:29" ht="14.1" hidden="1" customHeight="1" thickBot="1" x14ac:dyDescent="0.25">
      <c r="A1251" s="3">
        <f t="shared" si="404"/>
        <v>2024</v>
      </c>
      <c r="B1251" s="3" t="str">
        <f t="shared" si="421"/>
        <v>05 květen</v>
      </c>
      <c r="C1251" s="4" t="str">
        <f t="shared" si="405"/>
        <v>květen</v>
      </c>
      <c r="D1251" s="10">
        <f t="shared" ca="1" si="406"/>
        <v>0</v>
      </c>
      <c r="E1251" s="10" t="str">
        <f t="shared" si="407"/>
        <v>středa</v>
      </c>
      <c r="F1251" s="42" t="str">
        <f ca="1">IF(COUNTIF(List1!$U$4:$AF$16,$G1251),"Svátek",TEXT($G1251,"dddd"))</f>
        <v>středa</v>
      </c>
      <c r="G1251" s="19">
        <v>45434</v>
      </c>
      <c r="H1251" s="49"/>
      <c r="I1251" s="50"/>
      <c r="J1251" s="49"/>
      <c r="K1251" s="50"/>
      <c r="L1251" s="21">
        <f t="shared" si="408"/>
        <v>0</v>
      </c>
      <c r="M1251" s="22">
        <f t="shared" si="402"/>
        <v>0</v>
      </c>
      <c r="N1251" s="98"/>
      <c r="O1251" s="101" t="str">
        <f t="shared" ca="1" si="403"/>
        <v/>
      </c>
      <c r="P1251" s="41" t="str">
        <f t="shared" si="422"/>
        <v xml:space="preserve"> </v>
      </c>
      <c r="Q1251" s="41" t="str">
        <f>IF(MONTH(G1252)-MONTH(G1251)&lt;&gt;0,SUBTOTAL(109,$P$14:$P$3665)," ")</f>
        <v xml:space="preserve"> </v>
      </c>
      <c r="R1251" s="108">
        <f t="shared" ca="1" si="409"/>
        <v>0</v>
      </c>
      <c r="S1251" s="25">
        <f t="shared" ca="1" si="410"/>
        <v>0</v>
      </c>
      <c r="T1251" s="108">
        <f t="shared" ca="1" si="411"/>
        <v>0</v>
      </c>
      <c r="U1251" s="163">
        <f t="shared" ca="1" si="412"/>
        <v>0</v>
      </c>
      <c r="V1251" s="25">
        <f t="shared" ca="1" si="413"/>
        <v>0</v>
      </c>
      <c r="W1251" s="25">
        <f t="shared" ca="1" si="414"/>
        <v>0</v>
      </c>
      <c r="X1251" s="108">
        <f t="shared" ca="1" si="415"/>
        <v>0</v>
      </c>
      <c r="Y1251" s="108">
        <f t="shared" ca="1" si="416"/>
        <v>0</v>
      </c>
      <c r="Z1251" s="108">
        <f t="shared" ca="1" si="417"/>
        <v>0</v>
      </c>
      <c r="AA1251" s="108">
        <f t="shared" ca="1" si="418"/>
        <v>0</v>
      </c>
      <c r="AB1251" s="108">
        <f t="shared" ca="1" si="419"/>
        <v>0</v>
      </c>
      <c r="AC1251" s="25">
        <f t="shared" ca="1" si="420"/>
        <v>0</v>
      </c>
    </row>
    <row r="1252" spans="1:29" ht="14.1" hidden="1" customHeight="1" thickBot="1" x14ac:dyDescent="0.25">
      <c r="A1252" s="3">
        <f t="shared" si="404"/>
        <v>2024</v>
      </c>
      <c r="B1252" s="3" t="str">
        <f t="shared" si="421"/>
        <v>05 květen</v>
      </c>
      <c r="C1252" s="4" t="str">
        <f t="shared" si="405"/>
        <v>květen</v>
      </c>
      <c r="D1252" s="10">
        <f t="shared" ca="1" si="406"/>
        <v>0</v>
      </c>
      <c r="E1252" s="10" t="str">
        <f t="shared" si="407"/>
        <v>čtvrtek</v>
      </c>
      <c r="F1252" s="42" t="str">
        <f ca="1">IF(COUNTIF(List1!$U$4:$AF$16,$G1252),"Svátek",TEXT($G1252,"dddd"))</f>
        <v>čtvrtek</v>
      </c>
      <c r="G1252" s="19">
        <v>45435</v>
      </c>
      <c r="H1252" s="49"/>
      <c r="I1252" s="50"/>
      <c r="J1252" s="49"/>
      <c r="K1252" s="50"/>
      <c r="L1252" s="21">
        <f t="shared" si="408"/>
        <v>0</v>
      </c>
      <c r="M1252" s="22">
        <f t="shared" si="402"/>
        <v>0</v>
      </c>
      <c r="N1252" s="98"/>
      <c r="O1252" s="101" t="str">
        <f t="shared" ca="1" si="403"/>
        <v/>
      </c>
      <c r="P1252" s="41" t="str">
        <f t="shared" si="422"/>
        <v xml:space="preserve"> </v>
      </c>
      <c r="Q1252" s="41" t="str">
        <f>IF(MONTH(G1253)-MONTH(G1252)&lt;&gt;0,SUBTOTAL(109,$P$14:$P$3665)," ")</f>
        <v xml:space="preserve"> </v>
      </c>
      <c r="R1252" s="108">
        <f t="shared" ca="1" si="409"/>
        <v>0</v>
      </c>
      <c r="S1252" s="25">
        <f t="shared" ca="1" si="410"/>
        <v>0</v>
      </c>
      <c r="T1252" s="108">
        <f t="shared" ca="1" si="411"/>
        <v>0</v>
      </c>
      <c r="U1252" s="163">
        <f t="shared" ca="1" si="412"/>
        <v>0</v>
      </c>
      <c r="V1252" s="25">
        <f t="shared" ca="1" si="413"/>
        <v>0</v>
      </c>
      <c r="W1252" s="25">
        <f t="shared" ca="1" si="414"/>
        <v>0</v>
      </c>
      <c r="X1252" s="108">
        <f t="shared" ca="1" si="415"/>
        <v>0</v>
      </c>
      <c r="Y1252" s="108">
        <f t="shared" ca="1" si="416"/>
        <v>0</v>
      </c>
      <c r="Z1252" s="108">
        <f t="shared" ca="1" si="417"/>
        <v>0</v>
      </c>
      <c r="AA1252" s="108">
        <f t="shared" ca="1" si="418"/>
        <v>0</v>
      </c>
      <c r="AB1252" s="108">
        <f t="shared" ca="1" si="419"/>
        <v>0</v>
      </c>
      <c r="AC1252" s="25">
        <f t="shared" ca="1" si="420"/>
        <v>0</v>
      </c>
    </row>
    <row r="1253" spans="1:29" ht="14.1" hidden="1" customHeight="1" thickBot="1" x14ac:dyDescent="0.25">
      <c r="A1253" s="3">
        <f t="shared" si="404"/>
        <v>2024</v>
      </c>
      <c r="B1253" s="3" t="str">
        <f t="shared" si="421"/>
        <v>05 květen</v>
      </c>
      <c r="C1253" s="4" t="str">
        <f t="shared" si="405"/>
        <v>květen</v>
      </c>
      <c r="D1253" s="10">
        <f t="shared" ca="1" si="406"/>
        <v>0</v>
      </c>
      <c r="E1253" s="10" t="str">
        <f t="shared" si="407"/>
        <v>pátek</v>
      </c>
      <c r="F1253" s="42" t="str">
        <f ca="1">IF(COUNTIF(List1!$U$4:$AF$16,$G1253),"Svátek",TEXT($G1253,"dddd"))</f>
        <v>pátek</v>
      </c>
      <c r="G1253" s="19">
        <v>45436</v>
      </c>
      <c r="H1253" s="49"/>
      <c r="I1253" s="50"/>
      <c r="J1253" s="49"/>
      <c r="K1253" s="50"/>
      <c r="L1253" s="21">
        <f t="shared" si="408"/>
        <v>0</v>
      </c>
      <c r="M1253" s="22">
        <f t="shared" si="402"/>
        <v>0</v>
      </c>
      <c r="N1253" s="98"/>
      <c r="O1253" s="101" t="str">
        <f t="shared" ca="1" si="403"/>
        <v/>
      </c>
      <c r="P1253" s="41" t="str">
        <f t="shared" si="422"/>
        <v xml:space="preserve"> </v>
      </c>
      <c r="Q1253" s="41" t="str">
        <f>IF(MONTH(G1254)-MONTH(G1253)&lt;&gt;0,SUBTOTAL(109,$P$14:$P$3665)," ")</f>
        <v xml:space="preserve"> </v>
      </c>
      <c r="R1253" s="108">
        <f t="shared" ca="1" si="409"/>
        <v>0</v>
      </c>
      <c r="S1253" s="25">
        <f t="shared" ca="1" si="410"/>
        <v>0</v>
      </c>
      <c r="T1253" s="108">
        <f t="shared" ca="1" si="411"/>
        <v>0</v>
      </c>
      <c r="U1253" s="163">
        <f t="shared" ca="1" si="412"/>
        <v>0</v>
      </c>
      <c r="V1253" s="25">
        <f t="shared" ca="1" si="413"/>
        <v>0</v>
      </c>
      <c r="W1253" s="25">
        <f t="shared" ca="1" si="414"/>
        <v>0</v>
      </c>
      <c r="X1253" s="108">
        <f t="shared" ca="1" si="415"/>
        <v>0</v>
      </c>
      <c r="Y1253" s="108">
        <f t="shared" ca="1" si="416"/>
        <v>0</v>
      </c>
      <c r="Z1253" s="108">
        <f t="shared" ca="1" si="417"/>
        <v>0</v>
      </c>
      <c r="AA1253" s="108">
        <f t="shared" ca="1" si="418"/>
        <v>0</v>
      </c>
      <c r="AB1253" s="108">
        <f t="shared" ca="1" si="419"/>
        <v>0</v>
      </c>
      <c r="AC1253" s="25">
        <f t="shared" ca="1" si="420"/>
        <v>0</v>
      </c>
    </row>
    <row r="1254" spans="1:29" ht="14.1" hidden="1" customHeight="1" thickBot="1" x14ac:dyDescent="0.25">
      <c r="A1254" s="3">
        <f t="shared" si="404"/>
        <v>2024</v>
      </c>
      <c r="B1254" s="3" t="str">
        <f t="shared" si="421"/>
        <v>05 květen</v>
      </c>
      <c r="C1254" s="4" t="str">
        <f t="shared" si="405"/>
        <v>květen</v>
      </c>
      <c r="D1254" s="10">
        <f t="shared" ca="1" si="406"/>
        <v>0</v>
      </c>
      <c r="E1254" s="10" t="str">
        <f t="shared" si="407"/>
        <v>sobota</v>
      </c>
      <c r="F1254" s="42" t="str">
        <f ca="1">IF(COUNTIF(List1!$U$4:$AF$16,$G1254),"Svátek",TEXT($G1254,"dddd"))</f>
        <v>sobota</v>
      </c>
      <c r="G1254" s="19">
        <v>45437</v>
      </c>
      <c r="H1254" s="49"/>
      <c r="I1254" s="50"/>
      <c r="J1254" s="49"/>
      <c r="K1254" s="50"/>
      <c r="L1254" s="21">
        <f t="shared" si="408"/>
        <v>0</v>
      </c>
      <c r="M1254" s="22">
        <f t="shared" ref="M1254:M1317" si="423">(I1254-H1254)-(K1254-J1254)</f>
        <v>0</v>
      </c>
      <c r="N1254" s="98"/>
      <c r="O1254" s="101" t="str">
        <f t="shared" ref="O1254:O1317" ca="1" si="424">IF(F1254="Svátek","Svátek","")</f>
        <v/>
      </c>
      <c r="P1254" s="41" t="str">
        <f t="shared" si="422"/>
        <v xml:space="preserve"> </v>
      </c>
      <c r="Q1254" s="41" t="str">
        <f>IF(MONTH(G1255)-MONTH(G1254)&lt;&gt;0,SUBTOTAL(109,$P$14:$P$3665)," ")</f>
        <v xml:space="preserve"> </v>
      </c>
      <c r="R1254" s="108">
        <f t="shared" ca="1" si="409"/>
        <v>0</v>
      </c>
      <c r="S1254" s="25">
        <f t="shared" ca="1" si="410"/>
        <v>0</v>
      </c>
      <c r="T1254" s="108">
        <f t="shared" ca="1" si="411"/>
        <v>0</v>
      </c>
      <c r="U1254" s="163">
        <f t="shared" ca="1" si="412"/>
        <v>0</v>
      </c>
      <c r="V1254" s="25">
        <f t="shared" ca="1" si="413"/>
        <v>0</v>
      </c>
      <c r="W1254" s="25">
        <f t="shared" ca="1" si="414"/>
        <v>0</v>
      </c>
      <c r="X1254" s="108">
        <f t="shared" ca="1" si="415"/>
        <v>0</v>
      </c>
      <c r="Y1254" s="108">
        <f t="shared" ca="1" si="416"/>
        <v>0</v>
      </c>
      <c r="Z1254" s="108">
        <f t="shared" ca="1" si="417"/>
        <v>0</v>
      </c>
      <c r="AA1254" s="108">
        <f t="shared" ca="1" si="418"/>
        <v>0</v>
      </c>
      <c r="AB1254" s="108">
        <f t="shared" ca="1" si="419"/>
        <v>0</v>
      </c>
      <c r="AC1254" s="25">
        <f t="shared" ca="1" si="420"/>
        <v>0</v>
      </c>
    </row>
    <row r="1255" spans="1:29" ht="14.1" hidden="1" customHeight="1" thickBot="1" x14ac:dyDescent="0.25">
      <c r="A1255" s="3">
        <f t="shared" ref="A1255:A1318" si="425">YEAR(G1255)</f>
        <v>2024</v>
      </c>
      <c r="B1255" s="3" t="str">
        <f t="shared" si="421"/>
        <v>05 květen</v>
      </c>
      <c r="C1255" s="4" t="str">
        <f t="shared" ref="C1255:C1318" si="426">TEXT(G1255,"mmmm")</f>
        <v>květen</v>
      </c>
      <c r="D1255" s="10">
        <f t="shared" ref="D1255:D1318" ca="1" si="427">IF(F1255="Svátek",1,0)</f>
        <v>0</v>
      </c>
      <c r="E1255" s="10" t="str">
        <f t="shared" ref="E1255:E1318" si="428">TEXT($G1255,"dddd")</f>
        <v>neděle</v>
      </c>
      <c r="F1255" s="42" t="str">
        <f ca="1">IF(COUNTIF(List1!$U$4:$AF$16,$G1255),"Svátek",TEXT($G1255,"dddd"))</f>
        <v>neděle</v>
      </c>
      <c r="G1255" s="19">
        <v>45438</v>
      </c>
      <c r="H1255" s="49"/>
      <c r="I1255" s="50"/>
      <c r="J1255" s="49"/>
      <c r="K1255" s="50"/>
      <c r="L1255" s="21">
        <f t="shared" ref="L1255:L1318" si="429">(I1255-H1255)-(K1255-J1255)</f>
        <v>0</v>
      </c>
      <c r="M1255" s="22">
        <f t="shared" si="423"/>
        <v>0</v>
      </c>
      <c r="N1255" s="98"/>
      <c r="O1255" s="101" t="str">
        <f t="shared" ca="1" si="424"/>
        <v/>
      </c>
      <c r="P1255" s="41">
        <f t="shared" si="422"/>
        <v>0</v>
      </c>
      <c r="Q1255" s="41" t="str">
        <f>IF(MONTH(G1256)-MONTH(G1255)&lt;&gt;0,SUBTOTAL(109,$P$14:$P$3665)," ")</f>
        <v xml:space="preserve"> </v>
      </c>
      <c r="R1255" s="108">
        <f t="shared" ref="R1255:R1318" ca="1" si="430">IF(AND(IF(O1255="PC",1,0),OR((E1255="pondělí"),E1255="úterý",E1255="středa",E1255="čtvrtek",E1255="pátek")),IF($R$3-L1255&gt;0,$R$3-L1255,0),0)</f>
        <v>0</v>
      </c>
      <c r="S1255" s="25">
        <f t="shared" ref="S1255:S1318" ca="1" si="431">IF(AND(IF(F1255="Svátek",1,0),OR(E1255="pondělí",E1255="úterý",E1255="středa",E1255="čtvrtek",E1255="pátek"),IF(OR(O1255="SC",O1255="ŘD",O1255="NV",O1255="N",O1255="OČR",O1255="P",O1255="O"),FALSE,TRUE)),1,0)</f>
        <v>0</v>
      </c>
      <c r="T1255" s="108">
        <f t="shared" ref="T1255:T1318" ca="1" si="432">IF(AND(IF(O1255="PMP",1,0),OR((E1255="pondělí"),E1255="úterý",E1255="středa",E1255="čtvrtek",E1255="pátek")),IF($R$3-L1255&gt;0,$R$3-L1255,0),0)</f>
        <v>0</v>
      </c>
      <c r="U1255" s="163">
        <f t="shared" ref="U1255:U1318" ca="1" si="433">IF(AND(IF(O1255="1/2D",1,0),OR((E1255="pondělí"),E1255="úterý",E1255="středa",E1255="čtvrtek",E1255="pátek")),1,0)</f>
        <v>0</v>
      </c>
      <c r="V1255" s="25">
        <f t="shared" ref="V1255:V1318" ca="1" si="434">IF(AND(IF(O1255="D",1,0),OR((E1255="pondělí"),E1255="úterý",E1255="středa",E1255="čtvrtek",E1255="pátek")),1,0)</f>
        <v>0</v>
      </c>
      <c r="W1255" s="25">
        <f t="shared" ref="W1255:W1318" ca="1" si="435">IF(AND(IF(O1255="PN",1,0),OR((E1255="pondělí"),E1255="úterý",E1255="středa",E1255="čtvrtek",E1255="pátek")),1,0)</f>
        <v>0</v>
      </c>
      <c r="X1255" s="108">
        <f t="shared" ref="X1255:X1318" ca="1" si="436">IF(AND(IF(O1255="NV",1,0),OR((E1255="pondělí"),E1255="úterý",E1255="středa",E1255="čtvrtek",E1255="pátek")),IF($R$3-L1255&gt;0,$R$3-L1255,0),0)</f>
        <v>0</v>
      </c>
      <c r="Y1255" s="108">
        <f t="shared" ref="Y1255:Y1318" ca="1" si="437">IF(AND(IF(O1255="OČR",1,0),OR((E1255="pondělí"),E1255="úterý",E1255="středa",E1255="čtvrtek",E1255="pátek")),IF($R$3-L1255&gt;0,$R$3-L1255,0),0)</f>
        <v>0</v>
      </c>
      <c r="Z1255" s="108">
        <f t="shared" ref="Z1255:Z1318" ca="1" si="438">IF(AND(IF(O1255="P",1,0),OR((E1255="pondělí"),E1255="úterý",E1255="středa",E1255="čtvrtek",E1255="pátek")),IF($R$3-L1255&gt;0,$R$3-L1255,0),0)</f>
        <v>0</v>
      </c>
      <c r="AA1255" s="108">
        <f t="shared" ref="AA1255:AA1318" ca="1" si="439">IF(AND(IF(O1255="O",1,0),OR((E1255="pondělí"),E1255="úterý",E1255="středa",E1255="čtvrtek",E1255="pátek")),IF($R$3-L1255&gt;0,$R$3-L1255,0),0)</f>
        <v>0</v>
      </c>
      <c r="AB1255" s="108">
        <f t="shared" ref="AB1255:AB1318" ca="1" si="440">IF(AND(IF(O1255="PZ",1,0),OR((E1255="pondělí"),E1255="úterý",E1255="středa",E1255="čtvrtek",E1255="pátek")),IF($R$3-L1255&gt;0,$R$3-L1255,0),0)</f>
        <v>0</v>
      </c>
      <c r="AC1255" s="25">
        <f t="shared" ref="AC1255:AC1318" ca="1" si="441">IF(AND(IF(F1255="Svátek",1,0),OR(E1255="pondělí",E1255="úterý",E1255="středa",E1255="čtvrtek",E1255="pátek")),1,0)</f>
        <v>0</v>
      </c>
    </row>
    <row r="1256" spans="1:29" ht="14.1" hidden="1" customHeight="1" thickBot="1" x14ac:dyDescent="0.25">
      <c r="A1256" s="3">
        <f t="shared" si="425"/>
        <v>2024</v>
      </c>
      <c r="B1256" s="3" t="str">
        <f t="shared" ref="B1256:B1319" si="442">IF(C1256="leden","01 leden",IF(C1256="únor","02 únor",IF(C1256="březen","03 březen",IF(C1256="duben","04 duben",IF(C1256="květen","05 květen",IF(C1256="červen","06 červen",IF(C1256="červenec","07 červenec",IF(C1256="srpen","08 srpen",IF(C1256="září","09 září",IF(C1256="říjen","10 říjen",IF(C1256="listopad","11 listopad",IF(C1256="prosinec","12 prosinec",0))))))))))))</f>
        <v>05 květen</v>
      </c>
      <c r="C1256" s="4" t="str">
        <f t="shared" si="426"/>
        <v>květen</v>
      </c>
      <c r="D1256" s="10">
        <f t="shared" ca="1" si="427"/>
        <v>0</v>
      </c>
      <c r="E1256" s="10" t="str">
        <f t="shared" si="428"/>
        <v>pondělí</v>
      </c>
      <c r="F1256" s="42" t="str">
        <f ca="1">IF(COUNTIF(List1!$U$4:$AF$16,$G1256),"Svátek",TEXT($G1256,"dddd"))</f>
        <v>pondělí</v>
      </c>
      <c r="G1256" s="19">
        <v>45439</v>
      </c>
      <c r="H1256" s="49"/>
      <c r="I1256" s="50"/>
      <c r="J1256" s="49"/>
      <c r="K1256" s="50"/>
      <c r="L1256" s="21">
        <f t="shared" si="429"/>
        <v>0</v>
      </c>
      <c r="M1256" s="22">
        <f t="shared" si="423"/>
        <v>0</v>
      </c>
      <c r="N1256" s="98"/>
      <c r="O1256" s="101" t="str">
        <f t="shared" ca="1" si="424"/>
        <v/>
      </c>
      <c r="P1256" s="41" t="str">
        <f t="shared" si="422"/>
        <v xml:space="preserve"> </v>
      </c>
      <c r="Q1256" s="41" t="str">
        <f>IF(MONTH(G1257)-MONTH(G1256)&lt;&gt;0,SUBTOTAL(109,$P$14:$P$3665)," ")</f>
        <v xml:space="preserve"> </v>
      </c>
      <c r="R1256" s="108">
        <f t="shared" ca="1" si="430"/>
        <v>0</v>
      </c>
      <c r="S1256" s="25">
        <f t="shared" ca="1" si="431"/>
        <v>0</v>
      </c>
      <c r="T1256" s="108">
        <f t="shared" ca="1" si="432"/>
        <v>0</v>
      </c>
      <c r="U1256" s="163">
        <f t="shared" ca="1" si="433"/>
        <v>0</v>
      </c>
      <c r="V1256" s="25">
        <f t="shared" ca="1" si="434"/>
        <v>0</v>
      </c>
      <c r="W1256" s="25">
        <f t="shared" ca="1" si="435"/>
        <v>0</v>
      </c>
      <c r="X1256" s="108">
        <f t="shared" ca="1" si="436"/>
        <v>0</v>
      </c>
      <c r="Y1256" s="108">
        <f t="shared" ca="1" si="437"/>
        <v>0</v>
      </c>
      <c r="Z1256" s="108">
        <f t="shared" ca="1" si="438"/>
        <v>0</v>
      </c>
      <c r="AA1256" s="108">
        <f t="shared" ca="1" si="439"/>
        <v>0</v>
      </c>
      <c r="AB1256" s="108">
        <f t="shared" ca="1" si="440"/>
        <v>0</v>
      </c>
      <c r="AC1256" s="25">
        <f t="shared" ca="1" si="441"/>
        <v>0</v>
      </c>
    </row>
    <row r="1257" spans="1:29" ht="14.1" hidden="1" customHeight="1" thickBot="1" x14ac:dyDescent="0.25">
      <c r="A1257" s="3">
        <f t="shared" si="425"/>
        <v>2024</v>
      </c>
      <c r="B1257" s="3" t="str">
        <f t="shared" si="442"/>
        <v>05 květen</v>
      </c>
      <c r="C1257" s="4" t="str">
        <f t="shared" si="426"/>
        <v>květen</v>
      </c>
      <c r="D1257" s="10">
        <f t="shared" ca="1" si="427"/>
        <v>0</v>
      </c>
      <c r="E1257" s="10" t="str">
        <f t="shared" si="428"/>
        <v>úterý</v>
      </c>
      <c r="F1257" s="42" t="str">
        <f ca="1">IF(COUNTIF(List1!$U$4:$AF$16,$G1257),"Svátek",TEXT($G1257,"dddd"))</f>
        <v>úterý</v>
      </c>
      <c r="G1257" s="19">
        <v>45440</v>
      </c>
      <c r="H1257" s="49"/>
      <c r="I1257" s="50"/>
      <c r="J1257" s="49"/>
      <c r="K1257" s="50"/>
      <c r="L1257" s="21">
        <f t="shared" si="429"/>
        <v>0</v>
      </c>
      <c r="M1257" s="22">
        <f t="shared" si="423"/>
        <v>0</v>
      </c>
      <c r="N1257" s="98"/>
      <c r="O1257" s="101" t="str">
        <f t="shared" ca="1" si="424"/>
        <v/>
      </c>
      <c r="P1257" s="41" t="str">
        <f t="shared" si="422"/>
        <v xml:space="preserve"> </v>
      </c>
      <c r="Q1257" s="41" t="str">
        <f>IF(MONTH(G1258)-MONTH(G1257)&lt;&gt;0,SUBTOTAL(109,$P$14:$P$3665)," ")</f>
        <v xml:space="preserve"> </v>
      </c>
      <c r="R1257" s="108">
        <f t="shared" ca="1" si="430"/>
        <v>0</v>
      </c>
      <c r="S1257" s="25">
        <f t="shared" ca="1" si="431"/>
        <v>0</v>
      </c>
      <c r="T1257" s="108">
        <f t="shared" ca="1" si="432"/>
        <v>0</v>
      </c>
      <c r="U1257" s="163">
        <f t="shared" ca="1" si="433"/>
        <v>0</v>
      </c>
      <c r="V1257" s="25">
        <f t="shared" ca="1" si="434"/>
        <v>0</v>
      </c>
      <c r="W1257" s="25">
        <f t="shared" ca="1" si="435"/>
        <v>0</v>
      </c>
      <c r="X1257" s="108">
        <f t="shared" ca="1" si="436"/>
        <v>0</v>
      </c>
      <c r="Y1257" s="108">
        <f t="shared" ca="1" si="437"/>
        <v>0</v>
      </c>
      <c r="Z1257" s="108">
        <f t="shared" ca="1" si="438"/>
        <v>0</v>
      </c>
      <c r="AA1257" s="108">
        <f t="shared" ca="1" si="439"/>
        <v>0</v>
      </c>
      <c r="AB1257" s="108">
        <f t="shared" ca="1" si="440"/>
        <v>0</v>
      </c>
      <c r="AC1257" s="25">
        <f t="shared" ca="1" si="441"/>
        <v>0</v>
      </c>
    </row>
    <row r="1258" spans="1:29" ht="14.1" hidden="1" customHeight="1" thickBot="1" x14ac:dyDescent="0.25">
      <c r="A1258" s="3">
        <f t="shared" si="425"/>
        <v>2024</v>
      </c>
      <c r="B1258" s="3" t="str">
        <f t="shared" si="442"/>
        <v>05 květen</v>
      </c>
      <c r="C1258" s="4" t="str">
        <f t="shared" si="426"/>
        <v>květen</v>
      </c>
      <c r="D1258" s="10">
        <f t="shared" ca="1" si="427"/>
        <v>0</v>
      </c>
      <c r="E1258" s="10" t="str">
        <f t="shared" si="428"/>
        <v>středa</v>
      </c>
      <c r="F1258" s="42" t="str">
        <f ca="1">IF(COUNTIF(List1!$U$4:$AF$16,$G1258),"Svátek",TEXT($G1258,"dddd"))</f>
        <v>středa</v>
      </c>
      <c r="G1258" s="19">
        <v>45441</v>
      </c>
      <c r="H1258" s="49"/>
      <c r="I1258" s="50"/>
      <c r="J1258" s="49"/>
      <c r="K1258" s="50"/>
      <c r="L1258" s="21">
        <f t="shared" si="429"/>
        <v>0</v>
      </c>
      <c r="M1258" s="22">
        <f t="shared" si="423"/>
        <v>0</v>
      </c>
      <c r="N1258" s="98"/>
      <c r="O1258" s="101" t="str">
        <f t="shared" ca="1" si="424"/>
        <v/>
      </c>
      <c r="P1258" s="41" t="str">
        <f t="shared" si="422"/>
        <v xml:space="preserve"> </v>
      </c>
      <c r="Q1258" s="41" t="str">
        <f>IF(MONTH(G1259)-MONTH(G1258)&lt;&gt;0,SUBTOTAL(109,$P$14:$P$3665)," ")</f>
        <v xml:space="preserve"> </v>
      </c>
      <c r="R1258" s="108">
        <f t="shared" ca="1" si="430"/>
        <v>0</v>
      </c>
      <c r="S1258" s="25">
        <f t="shared" ca="1" si="431"/>
        <v>0</v>
      </c>
      <c r="T1258" s="108">
        <f t="shared" ca="1" si="432"/>
        <v>0</v>
      </c>
      <c r="U1258" s="163">
        <f t="shared" ca="1" si="433"/>
        <v>0</v>
      </c>
      <c r="V1258" s="25">
        <f t="shared" ca="1" si="434"/>
        <v>0</v>
      </c>
      <c r="W1258" s="25">
        <f t="shared" ca="1" si="435"/>
        <v>0</v>
      </c>
      <c r="X1258" s="108">
        <f t="shared" ca="1" si="436"/>
        <v>0</v>
      </c>
      <c r="Y1258" s="108">
        <f t="shared" ca="1" si="437"/>
        <v>0</v>
      </c>
      <c r="Z1258" s="108">
        <f t="shared" ca="1" si="438"/>
        <v>0</v>
      </c>
      <c r="AA1258" s="108">
        <f t="shared" ca="1" si="439"/>
        <v>0</v>
      </c>
      <c r="AB1258" s="108">
        <f t="shared" ca="1" si="440"/>
        <v>0</v>
      </c>
      <c r="AC1258" s="25">
        <f t="shared" ca="1" si="441"/>
        <v>0</v>
      </c>
    </row>
    <row r="1259" spans="1:29" ht="14.1" hidden="1" customHeight="1" thickBot="1" x14ac:dyDescent="0.25">
      <c r="A1259" s="3">
        <f t="shared" si="425"/>
        <v>2024</v>
      </c>
      <c r="B1259" s="3" t="str">
        <f t="shared" si="442"/>
        <v>05 květen</v>
      </c>
      <c r="C1259" s="4" t="str">
        <f t="shared" si="426"/>
        <v>květen</v>
      </c>
      <c r="D1259" s="10">
        <f t="shared" ca="1" si="427"/>
        <v>0</v>
      </c>
      <c r="E1259" s="10" t="str">
        <f t="shared" si="428"/>
        <v>čtvrtek</v>
      </c>
      <c r="F1259" s="42" t="str">
        <f ca="1">IF(COUNTIF(List1!$U$4:$AF$16,$G1259),"Svátek",TEXT($G1259,"dddd"))</f>
        <v>čtvrtek</v>
      </c>
      <c r="G1259" s="19">
        <v>45442</v>
      </c>
      <c r="H1259" s="49"/>
      <c r="I1259" s="50"/>
      <c r="J1259" s="49"/>
      <c r="K1259" s="50"/>
      <c r="L1259" s="21">
        <f t="shared" si="429"/>
        <v>0</v>
      </c>
      <c r="M1259" s="22">
        <f t="shared" si="423"/>
        <v>0</v>
      </c>
      <c r="N1259" s="98"/>
      <c r="O1259" s="101" t="str">
        <f t="shared" ca="1" si="424"/>
        <v/>
      </c>
      <c r="P1259" s="41" t="str">
        <f t="shared" si="422"/>
        <v xml:space="preserve"> </v>
      </c>
      <c r="Q1259" s="41" t="str">
        <f>IF(MONTH(G1260)-MONTH(G1259)&lt;&gt;0,SUBTOTAL(109,$P$14:$P$3665)," ")</f>
        <v xml:space="preserve"> </v>
      </c>
      <c r="R1259" s="108">
        <f t="shared" ca="1" si="430"/>
        <v>0</v>
      </c>
      <c r="S1259" s="25">
        <f t="shared" ca="1" si="431"/>
        <v>0</v>
      </c>
      <c r="T1259" s="108">
        <f t="shared" ca="1" si="432"/>
        <v>0</v>
      </c>
      <c r="U1259" s="163">
        <f t="shared" ca="1" si="433"/>
        <v>0</v>
      </c>
      <c r="V1259" s="25">
        <f t="shared" ca="1" si="434"/>
        <v>0</v>
      </c>
      <c r="W1259" s="25">
        <f t="shared" ca="1" si="435"/>
        <v>0</v>
      </c>
      <c r="X1259" s="108">
        <f t="shared" ca="1" si="436"/>
        <v>0</v>
      </c>
      <c r="Y1259" s="108">
        <f t="shared" ca="1" si="437"/>
        <v>0</v>
      </c>
      <c r="Z1259" s="108">
        <f t="shared" ca="1" si="438"/>
        <v>0</v>
      </c>
      <c r="AA1259" s="108">
        <f t="shared" ca="1" si="439"/>
        <v>0</v>
      </c>
      <c r="AB1259" s="108">
        <f t="shared" ca="1" si="440"/>
        <v>0</v>
      </c>
      <c r="AC1259" s="25">
        <f t="shared" ca="1" si="441"/>
        <v>0</v>
      </c>
    </row>
    <row r="1260" spans="1:29" ht="14.1" hidden="1" customHeight="1" thickBot="1" x14ac:dyDescent="0.25">
      <c r="A1260" s="3">
        <f t="shared" si="425"/>
        <v>2024</v>
      </c>
      <c r="B1260" s="3" t="str">
        <f t="shared" si="442"/>
        <v>05 květen</v>
      </c>
      <c r="C1260" s="4" t="str">
        <f t="shared" si="426"/>
        <v>květen</v>
      </c>
      <c r="D1260" s="10">
        <f t="shared" ca="1" si="427"/>
        <v>0</v>
      </c>
      <c r="E1260" s="10" t="str">
        <f t="shared" si="428"/>
        <v>pátek</v>
      </c>
      <c r="F1260" s="42" t="str">
        <f ca="1">IF(COUNTIF(List1!$U$4:$AF$16,$G1260),"Svátek",TEXT($G1260,"dddd"))</f>
        <v>pátek</v>
      </c>
      <c r="G1260" s="19">
        <v>45443</v>
      </c>
      <c r="H1260" s="49"/>
      <c r="I1260" s="50"/>
      <c r="J1260" s="49"/>
      <c r="K1260" s="50"/>
      <c r="L1260" s="21">
        <f t="shared" si="429"/>
        <v>0</v>
      </c>
      <c r="M1260" s="22">
        <f t="shared" si="423"/>
        <v>0</v>
      </c>
      <c r="N1260" s="98"/>
      <c r="O1260" s="101" t="str">
        <f t="shared" ca="1" si="424"/>
        <v/>
      </c>
      <c r="P1260" s="41">
        <f t="shared" si="422"/>
        <v>0</v>
      </c>
      <c r="Q1260" s="41">
        <f>IF(MONTH(G1261)-MONTH(G1260)&lt;&gt;0,SUBTOTAL(109,$P$14:$P$3665)," ")</f>
        <v>0</v>
      </c>
      <c r="R1260" s="108">
        <f t="shared" ca="1" si="430"/>
        <v>0</v>
      </c>
      <c r="S1260" s="25">
        <f t="shared" ca="1" si="431"/>
        <v>0</v>
      </c>
      <c r="T1260" s="108">
        <f t="shared" ca="1" si="432"/>
        <v>0</v>
      </c>
      <c r="U1260" s="163">
        <f t="shared" ca="1" si="433"/>
        <v>0</v>
      </c>
      <c r="V1260" s="25">
        <f t="shared" ca="1" si="434"/>
        <v>0</v>
      </c>
      <c r="W1260" s="25">
        <f t="shared" ca="1" si="435"/>
        <v>0</v>
      </c>
      <c r="X1260" s="108">
        <f t="shared" ca="1" si="436"/>
        <v>0</v>
      </c>
      <c r="Y1260" s="108">
        <f t="shared" ca="1" si="437"/>
        <v>0</v>
      </c>
      <c r="Z1260" s="108">
        <f t="shared" ca="1" si="438"/>
        <v>0</v>
      </c>
      <c r="AA1260" s="108">
        <f t="shared" ca="1" si="439"/>
        <v>0</v>
      </c>
      <c r="AB1260" s="108">
        <f t="shared" ca="1" si="440"/>
        <v>0</v>
      </c>
      <c r="AC1260" s="25">
        <f t="shared" ca="1" si="441"/>
        <v>0</v>
      </c>
    </row>
    <row r="1261" spans="1:29" ht="14.1" hidden="1" customHeight="1" thickBot="1" x14ac:dyDescent="0.25">
      <c r="A1261" s="3">
        <f t="shared" si="425"/>
        <v>2024</v>
      </c>
      <c r="B1261" s="3" t="str">
        <f t="shared" si="442"/>
        <v>06 červen</v>
      </c>
      <c r="C1261" s="4" t="str">
        <f t="shared" si="426"/>
        <v>červen</v>
      </c>
      <c r="D1261" s="10">
        <f t="shared" ca="1" si="427"/>
        <v>0</v>
      </c>
      <c r="E1261" s="10" t="str">
        <f t="shared" si="428"/>
        <v>sobota</v>
      </c>
      <c r="F1261" s="42" t="str">
        <f ca="1">IF(COUNTIF(List1!$U$4:$AF$16,$G1261),"Svátek",TEXT($G1261,"dddd"))</f>
        <v>sobota</v>
      </c>
      <c r="G1261" s="19">
        <v>45444</v>
      </c>
      <c r="H1261" s="49"/>
      <c r="I1261" s="50"/>
      <c r="J1261" s="49"/>
      <c r="K1261" s="50"/>
      <c r="L1261" s="21">
        <f t="shared" si="429"/>
        <v>0</v>
      </c>
      <c r="M1261" s="22">
        <f t="shared" si="423"/>
        <v>0</v>
      </c>
      <c r="N1261" s="98"/>
      <c r="O1261" s="101" t="str">
        <f t="shared" ca="1" si="424"/>
        <v/>
      </c>
      <c r="P1261" s="41" t="str">
        <f t="shared" si="422"/>
        <v xml:space="preserve"> </v>
      </c>
      <c r="Q1261" s="41" t="str">
        <f>IF(MONTH(G1262)-MONTH(G1261)&lt;&gt;0,SUBTOTAL(109,$P$14:$P$3665)," ")</f>
        <v xml:space="preserve"> </v>
      </c>
      <c r="R1261" s="108">
        <f t="shared" ca="1" si="430"/>
        <v>0</v>
      </c>
      <c r="S1261" s="25">
        <f t="shared" ca="1" si="431"/>
        <v>0</v>
      </c>
      <c r="T1261" s="108">
        <f t="shared" ca="1" si="432"/>
        <v>0</v>
      </c>
      <c r="U1261" s="163">
        <f t="shared" ca="1" si="433"/>
        <v>0</v>
      </c>
      <c r="V1261" s="25">
        <f t="shared" ca="1" si="434"/>
        <v>0</v>
      </c>
      <c r="W1261" s="25">
        <f t="shared" ca="1" si="435"/>
        <v>0</v>
      </c>
      <c r="X1261" s="108">
        <f t="shared" ca="1" si="436"/>
        <v>0</v>
      </c>
      <c r="Y1261" s="108">
        <f t="shared" ca="1" si="437"/>
        <v>0</v>
      </c>
      <c r="Z1261" s="108">
        <f t="shared" ca="1" si="438"/>
        <v>0</v>
      </c>
      <c r="AA1261" s="108">
        <f t="shared" ca="1" si="439"/>
        <v>0</v>
      </c>
      <c r="AB1261" s="108">
        <f t="shared" ca="1" si="440"/>
        <v>0</v>
      </c>
      <c r="AC1261" s="25">
        <f t="shared" ca="1" si="441"/>
        <v>0</v>
      </c>
    </row>
    <row r="1262" spans="1:29" ht="14.1" hidden="1" customHeight="1" thickBot="1" x14ac:dyDescent="0.25">
      <c r="A1262" s="3">
        <f t="shared" si="425"/>
        <v>2024</v>
      </c>
      <c r="B1262" s="3" t="str">
        <f t="shared" si="442"/>
        <v>06 červen</v>
      </c>
      <c r="C1262" s="4" t="str">
        <f t="shared" si="426"/>
        <v>červen</v>
      </c>
      <c r="D1262" s="10">
        <f t="shared" ca="1" si="427"/>
        <v>0</v>
      </c>
      <c r="E1262" s="10" t="str">
        <f t="shared" si="428"/>
        <v>neděle</v>
      </c>
      <c r="F1262" s="42" t="str">
        <f ca="1">IF(COUNTIF(List1!$U$4:$AF$16,$G1262),"Svátek",TEXT($G1262,"dddd"))</f>
        <v>neděle</v>
      </c>
      <c r="G1262" s="19">
        <v>45445</v>
      </c>
      <c r="H1262" s="49"/>
      <c r="I1262" s="50"/>
      <c r="J1262" s="49"/>
      <c r="K1262" s="50"/>
      <c r="L1262" s="21">
        <f t="shared" si="429"/>
        <v>0</v>
      </c>
      <c r="M1262" s="22">
        <f t="shared" si="423"/>
        <v>0</v>
      </c>
      <c r="N1262" s="98"/>
      <c r="O1262" s="101" t="str">
        <f t="shared" ca="1" si="424"/>
        <v/>
      </c>
      <c r="P1262" s="41">
        <f t="shared" si="422"/>
        <v>0</v>
      </c>
      <c r="Q1262" s="41" t="str">
        <f>IF(MONTH(G1263)-MONTH(G1262)&lt;&gt;0,SUBTOTAL(109,$P$14:$P$3665)," ")</f>
        <v xml:space="preserve"> </v>
      </c>
      <c r="R1262" s="108">
        <f t="shared" ca="1" si="430"/>
        <v>0</v>
      </c>
      <c r="S1262" s="25">
        <f t="shared" ca="1" si="431"/>
        <v>0</v>
      </c>
      <c r="T1262" s="108">
        <f t="shared" ca="1" si="432"/>
        <v>0</v>
      </c>
      <c r="U1262" s="163">
        <f t="shared" ca="1" si="433"/>
        <v>0</v>
      </c>
      <c r="V1262" s="25">
        <f t="shared" ca="1" si="434"/>
        <v>0</v>
      </c>
      <c r="W1262" s="25">
        <f t="shared" ca="1" si="435"/>
        <v>0</v>
      </c>
      <c r="X1262" s="108">
        <f t="shared" ca="1" si="436"/>
        <v>0</v>
      </c>
      <c r="Y1262" s="108">
        <f t="shared" ca="1" si="437"/>
        <v>0</v>
      </c>
      <c r="Z1262" s="108">
        <f t="shared" ca="1" si="438"/>
        <v>0</v>
      </c>
      <c r="AA1262" s="108">
        <f t="shared" ca="1" si="439"/>
        <v>0</v>
      </c>
      <c r="AB1262" s="108">
        <f t="shared" ca="1" si="440"/>
        <v>0</v>
      </c>
      <c r="AC1262" s="25">
        <f t="shared" ca="1" si="441"/>
        <v>0</v>
      </c>
    </row>
    <row r="1263" spans="1:29" ht="14.1" hidden="1" customHeight="1" thickBot="1" x14ac:dyDescent="0.25">
      <c r="A1263" s="3">
        <f t="shared" si="425"/>
        <v>2024</v>
      </c>
      <c r="B1263" s="3" t="str">
        <f t="shared" si="442"/>
        <v>06 červen</v>
      </c>
      <c r="C1263" s="4" t="str">
        <f t="shared" si="426"/>
        <v>červen</v>
      </c>
      <c r="D1263" s="10">
        <f t="shared" ca="1" si="427"/>
        <v>0</v>
      </c>
      <c r="E1263" s="10" t="str">
        <f t="shared" si="428"/>
        <v>pondělí</v>
      </c>
      <c r="F1263" s="42" t="str">
        <f ca="1">IF(COUNTIF(List1!$U$4:$AF$16,$G1263),"Svátek",TEXT($G1263,"dddd"))</f>
        <v>pondělí</v>
      </c>
      <c r="G1263" s="19">
        <v>45446</v>
      </c>
      <c r="H1263" s="49"/>
      <c r="I1263" s="50"/>
      <c r="J1263" s="49"/>
      <c r="K1263" s="50"/>
      <c r="L1263" s="21">
        <f t="shared" si="429"/>
        <v>0</v>
      </c>
      <c r="M1263" s="22">
        <f t="shared" si="423"/>
        <v>0</v>
      </c>
      <c r="N1263" s="98"/>
      <c r="O1263" s="101" t="str">
        <f t="shared" ca="1" si="424"/>
        <v/>
      </c>
      <c r="P1263" s="41" t="str">
        <f t="shared" si="422"/>
        <v xml:space="preserve"> </v>
      </c>
      <c r="Q1263" s="41" t="str">
        <f>IF(MONTH(G1264)-MONTH(G1263)&lt;&gt;0,SUBTOTAL(109,$P$14:$P$3665)," ")</f>
        <v xml:space="preserve"> </v>
      </c>
      <c r="R1263" s="108">
        <f t="shared" ca="1" si="430"/>
        <v>0</v>
      </c>
      <c r="S1263" s="25">
        <f t="shared" ca="1" si="431"/>
        <v>0</v>
      </c>
      <c r="T1263" s="108">
        <f t="shared" ca="1" si="432"/>
        <v>0</v>
      </c>
      <c r="U1263" s="163">
        <f t="shared" ca="1" si="433"/>
        <v>0</v>
      </c>
      <c r="V1263" s="25">
        <f t="shared" ca="1" si="434"/>
        <v>0</v>
      </c>
      <c r="W1263" s="25">
        <f t="shared" ca="1" si="435"/>
        <v>0</v>
      </c>
      <c r="X1263" s="108">
        <f t="shared" ca="1" si="436"/>
        <v>0</v>
      </c>
      <c r="Y1263" s="108">
        <f t="shared" ca="1" si="437"/>
        <v>0</v>
      </c>
      <c r="Z1263" s="108">
        <f t="shared" ca="1" si="438"/>
        <v>0</v>
      </c>
      <c r="AA1263" s="108">
        <f t="shared" ca="1" si="439"/>
        <v>0</v>
      </c>
      <c r="AB1263" s="108">
        <f t="shared" ca="1" si="440"/>
        <v>0</v>
      </c>
      <c r="AC1263" s="25">
        <f t="shared" ca="1" si="441"/>
        <v>0</v>
      </c>
    </row>
    <row r="1264" spans="1:29" ht="14.1" hidden="1" customHeight="1" thickBot="1" x14ac:dyDescent="0.25">
      <c r="A1264" s="3">
        <f t="shared" si="425"/>
        <v>2024</v>
      </c>
      <c r="B1264" s="3" t="str">
        <f t="shared" si="442"/>
        <v>06 červen</v>
      </c>
      <c r="C1264" s="4" t="str">
        <f t="shared" si="426"/>
        <v>červen</v>
      </c>
      <c r="D1264" s="10">
        <f t="shared" ca="1" si="427"/>
        <v>0</v>
      </c>
      <c r="E1264" s="10" t="str">
        <f t="shared" si="428"/>
        <v>úterý</v>
      </c>
      <c r="F1264" s="42" t="str">
        <f ca="1">IF(COUNTIF(List1!$U$4:$AF$16,$G1264),"Svátek",TEXT($G1264,"dddd"))</f>
        <v>úterý</v>
      </c>
      <c r="G1264" s="19">
        <v>45447</v>
      </c>
      <c r="H1264" s="49"/>
      <c r="I1264" s="50"/>
      <c r="J1264" s="49"/>
      <c r="K1264" s="50"/>
      <c r="L1264" s="21">
        <f t="shared" si="429"/>
        <v>0</v>
      </c>
      <c r="M1264" s="22">
        <f t="shared" si="423"/>
        <v>0</v>
      </c>
      <c r="N1264" s="98"/>
      <c r="O1264" s="101" t="str">
        <f t="shared" ca="1" si="424"/>
        <v/>
      </c>
      <c r="P1264" s="41" t="str">
        <f t="shared" si="422"/>
        <v xml:space="preserve"> </v>
      </c>
      <c r="Q1264" s="41" t="str">
        <f>IF(MONTH(G1265)-MONTH(G1264)&lt;&gt;0,SUBTOTAL(109,$P$14:$P$3665)," ")</f>
        <v xml:space="preserve"> </v>
      </c>
      <c r="R1264" s="108">
        <f t="shared" ca="1" si="430"/>
        <v>0</v>
      </c>
      <c r="S1264" s="25">
        <f t="shared" ca="1" si="431"/>
        <v>0</v>
      </c>
      <c r="T1264" s="108">
        <f t="shared" ca="1" si="432"/>
        <v>0</v>
      </c>
      <c r="U1264" s="163">
        <f t="shared" ca="1" si="433"/>
        <v>0</v>
      </c>
      <c r="V1264" s="25">
        <f t="shared" ca="1" si="434"/>
        <v>0</v>
      </c>
      <c r="W1264" s="25">
        <f t="shared" ca="1" si="435"/>
        <v>0</v>
      </c>
      <c r="X1264" s="108">
        <f t="shared" ca="1" si="436"/>
        <v>0</v>
      </c>
      <c r="Y1264" s="108">
        <f t="shared" ca="1" si="437"/>
        <v>0</v>
      </c>
      <c r="Z1264" s="108">
        <f t="shared" ca="1" si="438"/>
        <v>0</v>
      </c>
      <c r="AA1264" s="108">
        <f t="shared" ca="1" si="439"/>
        <v>0</v>
      </c>
      <c r="AB1264" s="108">
        <f t="shared" ca="1" si="440"/>
        <v>0</v>
      </c>
      <c r="AC1264" s="25">
        <f t="shared" ca="1" si="441"/>
        <v>0</v>
      </c>
    </row>
    <row r="1265" spans="1:29" ht="14.1" hidden="1" customHeight="1" thickBot="1" x14ac:dyDescent="0.25">
      <c r="A1265" s="3">
        <f t="shared" si="425"/>
        <v>2024</v>
      </c>
      <c r="B1265" s="3" t="str">
        <f t="shared" si="442"/>
        <v>06 červen</v>
      </c>
      <c r="C1265" s="4" t="str">
        <f t="shared" si="426"/>
        <v>červen</v>
      </c>
      <c r="D1265" s="10">
        <f t="shared" ca="1" si="427"/>
        <v>0</v>
      </c>
      <c r="E1265" s="10" t="str">
        <f t="shared" si="428"/>
        <v>středa</v>
      </c>
      <c r="F1265" s="42" t="str">
        <f ca="1">IF(COUNTIF(List1!$U$4:$AF$16,$G1265),"Svátek",TEXT($G1265,"dddd"))</f>
        <v>středa</v>
      </c>
      <c r="G1265" s="19">
        <v>45448</v>
      </c>
      <c r="H1265" s="49"/>
      <c r="I1265" s="50"/>
      <c r="J1265" s="49"/>
      <c r="K1265" s="50"/>
      <c r="L1265" s="21">
        <f t="shared" si="429"/>
        <v>0</v>
      </c>
      <c r="M1265" s="22">
        <f t="shared" si="423"/>
        <v>0</v>
      </c>
      <c r="N1265" s="98"/>
      <c r="O1265" s="101" t="str">
        <f t="shared" ca="1" si="424"/>
        <v/>
      </c>
      <c r="P1265" s="41" t="str">
        <f t="shared" si="422"/>
        <v xml:space="preserve"> </v>
      </c>
      <c r="Q1265" s="41" t="str">
        <f>IF(MONTH(G1266)-MONTH(G1265)&lt;&gt;0,SUBTOTAL(109,$P$14:$P$3665)," ")</f>
        <v xml:space="preserve"> </v>
      </c>
      <c r="R1265" s="108">
        <f t="shared" ca="1" si="430"/>
        <v>0</v>
      </c>
      <c r="S1265" s="25">
        <f t="shared" ca="1" si="431"/>
        <v>0</v>
      </c>
      <c r="T1265" s="108">
        <f t="shared" ca="1" si="432"/>
        <v>0</v>
      </c>
      <c r="U1265" s="163">
        <f t="shared" ca="1" si="433"/>
        <v>0</v>
      </c>
      <c r="V1265" s="25">
        <f t="shared" ca="1" si="434"/>
        <v>0</v>
      </c>
      <c r="W1265" s="25">
        <f t="shared" ca="1" si="435"/>
        <v>0</v>
      </c>
      <c r="X1265" s="108">
        <f t="shared" ca="1" si="436"/>
        <v>0</v>
      </c>
      <c r="Y1265" s="108">
        <f t="shared" ca="1" si="437"/>
        <v>0</v>
      </c>
      <c r="Z1265" s="108">
        <f t="shared" ca="1" si="438"/>
        <v>0</v>
      </c>
      <c r="AA1265" s="108">
        <f t="shared" ca="1" si="439"/>
        <v>0</v>
      </c>
      <c r="AB1265" s="108">
        <f t="shared" ca="1" si="440"/>
        <v>0</v>
      </c>
      <c r="AC1265" s="25">
        <f t="shared" ca="1" si="441"/>
        <v>0</v>
      </c>
    </row>
    <row r="1266" spans="1:29" ht="14.1" hidden="1" customHeight="1" thickBot="1" x14ac:dyDescent="0.25">
      <c r="A1266" s="3">
        <f t="shared" si="425"/>
        <v>2024</v>
      </c>
      <c r="B1266" s="3" t="str">
        <f t="shared" si="442"/>
        <v>06 červen</v>
      </c>
      <c r="C1266" s="4" t="str">
        <f t="shared" si="426"/>
        <v>červen</v>
      </c>
      <c r="D1266" s="10">
        <f t="shared" ca="1" si="427"/>
        <v>0</v>
      </c>
      <c r="E1266" s="10" t="str">
        <f t="shared" si="428"/>
        <v>čtvrtek</v>
      </c>
      <c r="F1266" s="42" t="str">
        <f ca="1">IF(COUNTIF(List1!$U$4:$AF$16,$G1266),"Svátek",TEXT($G1266,"dddd"))</f>
        <v>čtvrtek</v>
      </c>
      <c r="G1266" s="19">
        <v>45449</v>
      </c>
      <c r="H1266" s="49"/>
      <c r="I1266" s="50"/>
      <c r="J1266" s="49"/>
      <c r="K1266" s="50"/>
      <c r="L1266" s="21">
        <f t="shared" si="429"/>
        <v>0</v>
      </c>
      <c r="M1266" s="22">
        <f t="shared" si="423"/>
        <v>0</v>
      </c>
      <c r="N1266" s="98"/>
      <c r="O1266" s="101" t="str">
        <f t="shared" ca="1" si="424"/>
        <v/>
      </c>
      <c r="P1266" s="41" t="str">
        <f t="shared" si="422"/>
        <v xml:space="preserve"> </v>
      </c>
      <c r="Q1266" s="41" t="str">
        <f>IF(MONTH(G1267)-MONTH(G1266)&lt;&gt;0,SUBTOTAL(109,$P$14:$P$3665)," ")</f>
        <v xml:space="preserve"> </v>
      </c>
      <c r="R1266" s="108">
        <f t="shared" ca="1" si="430"/>
        <v>0</v>
      </c>
      <c r="S1266" s="25">
        <f t="shared" ca="1" si="431"/>
        <v>0</v>
      </c>
      <c r="T1266" s="108">
        <f t="shared" ca="1" si="432"/>
        <v>0</v>
      </c>
      <c r="U1266" s="163">
        <f t="shared" ca="1" si="433"/>
        <v>0</v>
      </c>
      <c r="V1266" s="25">
        <f t="shared" ca="1" si="434"/>
        <v>0</v>
      </c>
      <c r="W1266" s="25">
        <f t="shared" ca="1" si="435"/>
        <v>0</v>
      </c>
      <c r="X1266" s="108">
        <f t="shared" ca="1" si="436"/>
        <v>0</v>
      </c>
      <c r="Y1266" s="108">
        <f t="shared" ca="1" si="437"/>
        <v>0</v>
      </c>
      <c r="Z1266" s="108">
        <f t="shared" ca="1" si="438"/>
        <v>0</v>
      </c>
      <c r="AA1266" s="108">
        <f t="shared" ca="1" si="439"/>
        <v>0</v>
      </c>
      <c r="AB1266" s="108">
        <f t="shared" ca="1" si="440"/>
        <v>0</v>
      </c>
      <c r="AC1266" s="25">
        <f t="shared" ca="1" si="441"/>
        <v>0</v>
      </c>
    </row>
    <row r="1267" spans="1:29" ht="14.1" hidden="1" customHeight="1" thickBot="1" x14ac:dyDescent="0.25">
      <c r="A1267" s="3">
        <f t="shared" si="425"/>
        <v>2024</v>
      </c>
      <c r="B1267" s="3" t="str">
        <f t="shared" si="442"/>
        <v>06 červen</v>
      </c>
      <c r="C1267" s="4" t="str">
        <f t="shared" si="426"/>
        <v>červen</v>
      </c>
      <c r="D1267" s="10">
        <f t="shared" ca="1" si="427"/>
        <v>0</v>
      </c>
      <c r="E1267" s="10" t="str">
        <f t="shared" si="428"/>
        <v>pátek</v>
      </c>
      <c r="F1267" s="42" t="str">
        <f ca="1">IF(COUNTIF(List1!$U$4:$AF$16,$G1267),"Svátek",TEXT($G1267,"dddd"))</f>
        <v>pátek</v>
      </c>
      <c r="G1267" s="19">
        <v>45450</v>
      </c>
      <c r="H1267" s="49"/>
      <c r="I1267" s="50"/>
      <c r="J1267" s="49"/>
      <c r="K1267" s="50"/>
      <c r="L1267" s="21">
        <f t="shared" si="429"/>
        <v>0</v>
      </c>
      <c r="M1267" s="22">
        <f t="shared" si="423"/>
        <v>0</v>
      </c>
      <c r="N1267" s="98"/>
      <c r="O1267" s="101" t="str">
        <f t="shared" ca="1" si="424"/>
        <v/>
      </c>
      <c r="P1267" s="41" t="str">
        <f t="shared" si="422"/>
        <v xml:space="preserve"> </v>
      </c>
      <c r="Q1267" s="41" t="str">
        <f>IF(MONTH(G1268)-MONTH(G1267)&lt;&gt;0,SUBTOTAL(109,$P$14:$P$3665)," ")</f>
        <v xml:space="preserve"> </v>
      </c>
      <c r="R1267" s="108">
        <f t="shared" ca="1" si="430"/>
        <v>0</v>
      </c>
      <c r="S1267" s="25">
        <f t="shared" ca="1" si="431"/>
        <v>0</v>
      </c>
      <c r="T1267" s="108">
        <f t="shared" ca="1" si="432"/>
        <v>0</v>
      </c>
      <c r="U1267" s="163">
        <f t="shared" ca="1" si="433"/>
        <v>0</v>
      </c>
      <c r="V1267" s="25">
        <f t="shared" ca="1" si="434"/>
        <v>0</v>
      </c>
      <c r="W1267" s="25">
        <f t="shared" ca="1" si="435"/>
        <v>0</v>
      </c>
      <c r="X1267" s="108">
        <f t="shared" ca="1" si="436"/>
        <v>0</v>
      </c>
      <c r="Y1267" s="108">
        <f t="shared" ca="1" si="437"/>
        <v>0</v>
      </c>
      <c r="Z1267" s="108">
        <f t="shared" ca="1" si="438"/>
        <v>0</v>
      </c>
      <c r="AA1267" s="108">
        <f t="shared" ca="1" si="439"/>
        <v>0</v>
      </c>
      <c r="AB1267" s="108">
        <f t="shared" ca="1" si="440"/>
        <v>0</v>
      </c>
      <c r="AC1267" s="25">
        <f t="shared" ca="1" si="441"/>
        <v>0</v>
      </c>
    </row>
    <row r="1268" spans="1:29" ht="14.1" hidden="1" customHeight="1" thickBot="1" x14ac:dyDescent="0.25">
      <c r="A1268" s="3">
        <f t="shared" si="425"/>
        <v>2024</v>
      </c>
      <c r="B1268" s="3" t="str">
        <f t="shared" si="442"/>
        <v>06 červen</v>
      </c>
      <c r="C1268" s="4" t="str">
        <f t="shared" si="426"/>
        <v>červen</v>
      </c>
      <c r="D1268" s="10">
        <f t="shared" ca="1" si="427"/>
        <v>0</v>
      </c>
      <c r="E1268" s="10" t="str">
        <f t="shared" si="428"/>
        <v>sobota</v>
      </c>
      <c r="F1268" s="42" t="str">
        <f ca="1">IF(COUNTIF(List1!$U$4:$AF$16,$G1268),"Svátek",TEXT($G1268,"dddd"))</f>
        <v>sobota</v>
      </c>
      <c r="G1268" s="19">
        <v>45451</v>
      </c>
      <c r="H1268" s="49"/>
      <c r="I1268" s="50"/>
      <c r="J1268" s="49"/>
      <c r="K1268" s="50"/>
      <c r="L1268" s="21">
        <f t="shared" si="429"/>
        <v>0</v>
      </c>
      <c r="M1268" s="22">
        <f t="shared" si="423"/>
        <v>0</v>
      </c>
      <c r="N1268" s="98"/>
      <c r="O1268" s="101" t="str">
        <f t="shared" ca="1" si="424"/>
        <v/>
      </c>
      <c r="P1268" s="41" t="str">
        <f t="shared" si="422"/>
        <v xml:space="preserve"> </v>
      </c>
      <c r="Q1268" s="41" t="str">
        <f>IF(MONTH(G1269)-MONTH(G1268)&lt;&gt;0,SUBTOTAL(109,$P$14:$P$3665)," ")</f>
        <v xml:space="preserve"> </v>
      </c>
      <c r="R1268" s="108">
        <f t="shared" ca="1" si="430"/>
        <v>0</v>
      </c>
      <c r="S1268" s="25">
        <f t="shared" ca="1" si="431"/>
        <v>0</v>
      </c>
      <c r="T1268" s="108">
        <f t="shared" ca="1" si="432"/>
        <v>0</v>
      </c>
      <c r="U1268" s="163">
        <f t="shared" ca="1" si="433"/>
        <v>0</v>
      </c>
      <c r="V1268" s="25">
        <f t="shared" ca="1" si="434"/>
        <v>0</v>
      </c>
      <c r="W1268" s="25">
        <f t="shared" ca="1" si="435"/>
        <v>0</v>
      </c>
      <c r="X1268" s="108">
        <f t="shared" ca="1" si="436"/>
        <v>0</v>
      </c>
      <c r="Y1268" s="108">
        <f t="shared" ca="1" si="437"/>
        <v>0</v>
      </c>
      <c r="Z1268" s="108">
        <f t="shared" ca="1" si="438"/>
        <v>0</v>
      </c>
      <c r="AA1268" s="108">
        <f t="shared" ca="1" si="439"/>
        <v>0</v>
      </c>
      <c r="AB1268" s="108">
        <f t="shared" ca="1" si="440"/>
        <v>0</v>
      </c>
      <c r="AC1268" s="25">
        <f t="shared" ca="1" si="441"/>
        <v>0</v>
      </c>
    </row>
    <row r="1269" spans="1:29" ht="14.1" hidden="1" customHeight="1" thickBot="1" x14ac:dyDescent="0.25">
      <c r="A1269" s="3">
        <f t="shared" si="425"/>
        <v>2024</v>
      </c>
      <c r="B1269" s="3" t="str">
        <f t="shared" si="442"/>
        <v>06 červen</v>
      </c>
      <c r="C1269" s="4" t="str">
        <f t="shared" si="426"/>
        <v>červen</v>
      </c>
      <c r="D1269" s="10">
        <f t="shared" ca="1" si="427"/>
        <v>0</v>
      </c>
      <c r="E1269" s="10" t="str">
        <f t="shared" si="428"/>
        <v>neděle</v>
      </c>
      <c r="F1269" s="42" t="str">
        <f ca="1">IF(COUNTIF(List1!$U$4:$AF$16,$G1269),"Svátek",TEXT($G1269,"dddd"))</f>
        <v>neděle</v>
      </c>
      <c r="G1269" s="19">
        <v>45452</v>
      </c>
      <c r="H1269" s="49"/>
      <c r="I1269" s="50"/>
      <c r="J1269" s="49"/>
      <c r="K1269" s="50"/>
      <c r="L1269" s="21">
        <f t="shared" si="429"/>
        <v>0</v>
      </c>
      <c r="M1269" s="22">
        <f t="shared" si="423"/>
        <v>0</v>
      </c>
      <c r="N1269" s="98"/>
      <c r="O1269" s="101" t="str">
        <f t="shared" ca="1" si="424"/>
        <v/>
      </c>
      <c r="P1269" s="41">
        <f t="shared" si="422"/>
        <v>0</v>
      </c>
      <c r="Q1269" s="41" t="str">
        <f>IF(MONTH(G1270)-MONTH(G1269)&lt;&gt;0,SUBTOTAL(109,$P$14:$P$3665)," ")</f>
        <v xml:space="preserve"> </v>
      </c>
      <c r="R1269" s="108">
        <f t="shared" ca="1" si="430"/>
        <v>0</v>
      </c>
      <c r="S1269" s="25">
        <f t="shared" ca="1" si="431"/>
        <v>0</v>
      </c>
      <c r="T1269" s="108">
        <f t="shared" ca="1" si="432"/>
        <v>0</v>
      </c>
      <c r="U1269" s="163">
        <f t="shared" ca="1" si="433"/>
        <v>0</v>
      </c>
      <c r="V1269" s="25">
        <f t="shared" ca="1" si="434"/>
        <v>0</v>
      </c>
      <c r="W1269" s="25">
        <f t="shared" ca="1" si="435"/>
        <v>0</v>
      </c>
      <c r="X1269" s="108">
        <f t="shared" ca="1" si="436"/>
        <v>0</v>
      </c>
      <c r="Y1269" s="108">
        <f t="shared" ca="1" si="437"/>
        <v>0</v>
      </c>
      <c r="Z1269" s="108">
        <f t="shared" ca="1" si="438"/>
        <v>0</v>
      </c>
      <c r="AA1269" s="108">
        <f t="shared" ca="1" si="439"/>
        <v>0</v>
      </c>
      <c r="AB1269" s="108">
        <f t="shared" ca="1" si="440"/>
        <v>0</v>
      </c>
      <c r="AC1269" s="25">
        <f t="shared" ca="1" si="441"/>
        <v>0</v>
      </c>
    </row>
    <row r="1270" spans="1:29" ht="14.1" hidden="1" customHeight="1" thickBot="1" x14ac:dyDescent="0.25">
      <c r="A1270" s="3">
        <f t="shared" si="425"/>
        <v>2024</v>
      </c>
      <c r="B1270" s="3" t="str">
        <f t="shared" si="442"/>
        <v>06 červen</v>
      </c>
      <c r="C1270" s="4" t="str">
        <f t="shared" si="426"/>
        <v>červen</v>
      </c>
      <c r="D1270" s="10">
        <f t="shared" ca="1" si="427"/>
        <v>0</v>
      </c>
      <c r="E1270" s="10" t="str">
        <f t="shared" si="428"/>
        <v>pondělí</v>
      </c>
      <c r="F1270" s="42" t="str">
        <f ca="1">IF(COUNTIF(List1!$U$4:$AF$16,$G1270),"Svátek",TEXT($G1270,"dddd"))</f>
        <v>pondělí</v>
      </c>
      <c r="G1270" s="19">
        <v>45453</v>
      </c>
      <c r="H1270" s="49"/>
      <c r="I1270" s="50"/>
      <c r="J1270" s="49"/>
      <c r="K1270" s="50"/>
      <c r="L1270" s="21">
        <f t="shared" si="429"/>
        <v>0</v>
      </c>
      <c r="M1270" s="22">
        <f t="shared" si="423"/>
        <v>0</v>
      </c>
      <c r="N1270" s="98"/>
      <c r="O1270" s="101" t="str">
        <f t="shared" ca="1" si="424"/>
        <v/>
      </c>
      <c r="P1270" s="41" t="str">
        <f t="shared" si="422"/>
        <v xml:space="preserve"> </v>
      </c>
      <c r="Q1270" s="41" t="str">
        <f>IF(MONTH(G1271)-MONTH(G1270)&lt;&gt;0,SUBTOTAL(109,$P$14:$P$3665)," ")</f>
        <v xml:space="preserve"> </v>
      </c>
      <c r="R1270" s="108">
        <f t="shared" ca="1" si="430"/>
        <v>0</v>
      </c>
      <c r="S1270" s="25">
        <f t="shared" ca="1" si="431"/>
        <v>0</v>
      </c>
      <c r="T1270" s="108">
        <f t="shared" ca="1" si="432"/>
        <v>0</v>
      </c>
      <c r="U1270" s="163">
        <f t="shared" ca="1" si="433"/>
        <v>0</v>
      </c>
      <c r="V1270" s="25">
        <f t="shared" ca="1" si="434"/>
        <v>0</v>
      </c>
      <c r="W1270" s="25">
        <f t="shared" ca="1" si="435"/>
        <v>0</v>
      </c>
      <c r="X1270" s="108">
        <f t="shared" ca="1" si="436"/>
        <v>0</v>
      </c>
      <c r="Y1270" s="108">
        <f t="shared" ca="1" si="437"/>
        <v>0</v>
      </c>
      <c r="Z1270" s="108">
        <f t="shared" ca="1" si="438"/>
        <v>0</v>
      </c>
      <c r="AA1270" s="108">
        <f t="shared" ca="1" si="439"/>
        <v>0</v>
      </c>
      <c r="AB1270" s="108">
        <f t="shared" ca="1" si="440"/>
        <v>0</v>
      </c>
      <c r="AC1270" s="25">
        <f t="shared" ca="1" si="441"/>
        <v>0</v>
      </c>
    </row>
    <row r="1271" spans="1:29" ht="14.1" hidden="1" customHeight="1" thickBot="1" x14ac:dyDescent="0.25">
      <c r="A1271" s="3">
        <f t="shared" si="425"/>
        <v>2024</v>
      </c>
      <c r="B1271" s="3" t="str">
        <f t="shared" si="442"/>
        <v>06 červen</v>
      </c>
      <c r="C1271" s="4" t="str">
        <f t="shared" si="426"/>
        <v>červen</v>
      </c>
      <c r="D1271" s="10">
        <f t="shared" ca="1" si="427"/>
        <v>0</v>
      </c>
      <c r="E1271" s="10" t="str">
        <f t="shared" si="428"/>
        <v>úterý</v>
      </c>
      <c r="F1271" s="42" t="str">
        <f ca="1">IF(COUNTIF(List1!$U$4:$AF$16,$G1271),"Svátek",TEXT($G1271,"dddd"))</f>
        <v>úterý</v>
      </c>
      <c r="G1271" s="19">
        <v>45454</v>
      </c>
      <c r="H1271" s="49"/>
      <c r="I1271" s="50"/>
      <c r="J1271" s="49"/>
      <c r="K1271" s="50"/>
      <c r="L1271" s="21">
        <f t="shared" si="429"/>
        <v>0</v>
      </c>
      <c r="M1271" s="22">
        <f t="shared" si="423"/>
        <v>0</v>
      </c>
      <c r="N1271" s="98"/>
      <c r="O1271" s="101" t="str">
        <f t="shared" ca="1" si="424"/>
        <v/>
      </c>
      <c r="P1271" s="41" t="str">
        <f t="shared" si="422"/>
        <v xml:space="preserve"> </v>
      </c>
      <c r="Q1271" s="41" t="str">
        <f>IF(MONTH(G1272)-MONTH(G1271)&lt;&gt;0,SUBTOTAL(109,$P$14:$P$3665)," ")</f>
        <v xml:space="preserve"> </v>
      </c>
      <c r="R1271" s="108">
        <f t="shared" ca="1" si="430"/>
        <v>0</v>
      </c>
      <c r="S1271" s="25">
        <f t="shared" ca="1" si="431"/>
        <v>0</v>
      </c>
      <c r="T1271" s="108">
        <f t="shared" ca="1" si="432"/>
        <v>0</v>
      </c>
      <c r="U1271" s="163">
        <f t="shared" ca="1" si="433"/>
        <v>0</v>
      </c>
      <c r="V1271" s="25">
        <f t="shared" ca="1" si="434"/>
        <v>0</v>
      </c>
      <c r="W1271" s="25">
        <f t="shared" ca="1" si="435"/>
        <v>0</v>
      </c>
      <c r="X1271" s="108">
        <f t="shared" ca="1" si="436"/>
        <v>0</v>
      </c>
      <c r="Y1271" s="108">
        <f t="shared" ca="1" si="437"/>
        <v>0</v>
      </c>
      <c r="Z1271" s="108">
        <f t="shared" ca="1" si="438"/>
        <v>0</v>
      </c>
      <c r="AA1271" s="108">
        <f t="shared" ca="1" si="439"/>
        <v>0</v>
      </c>
      <c r="AB1271" s="108">
        <f t="shared" ca="1" si="440"/>
        <v>0</v>
      </c>
      <c r="AC1271" s="25">
        <f t="shared" ca="1" si="441"/>
        <v>0</v>
      </c>
    </row>
    <row r="1272" spans="1:29" ht="14.1" hidden="1" customHeight="1" thickBot="1" x14ac:dyDescent="0.25">
      <c r="A1272" s="3">
        <f t="shared" si="425"/>
        <v>2024</v>
      </c>
      <c r="B1272" s="3" t="str">
        <f t="shared" si="442"/>
        <v>06 červen</v>
      </c>
      <c r="C1272" s="4" t="str">
        <f t="shared" si="426"/>
        <v>červen</v>
      </c>
      <c r="D1272" s="10">
        <f t="shared" ca="1" si="427"/>
        <v>0</v>
      </c>
      <c r="E1272" s="10" t="str">
        <f t="shared" si="428"/>
        <v>středa</v>
      </c>
      <c r="F1272" s="42" t="str">
        <f ca="1">IF(COUNTIF(List1!$U$4:$AF$16,$G1272),"Svátek",TEXT($G1272,"dddd"))</f>
        <v>středa</v>
      </c>
      <c r="G1272" s="19">
        <v>45455</v>
      </c>
      <c r="H1272" s="49"/>
      <c r="I1272" s="50"/>
      <c r="J1272" s="49"/>
      <c r="K1272" s="50"/>
      <c r="L1272" s="21">
        <f t="shared" si="429"/>
        <v>0</v>
      </c>
      <c r="M1272" s="22">
        <f t="shared" si="423"/>
        <v>0</v>
      </c>
      <c r="N1272" s="98"/>
      <c r="O1272" s="101" t="str">
        <f t="shared" ca="1" si="424"/>
        <v/>
      </c>
      <c r="P1272" s="41" t="str">
        <f t="shared" si="422"/>
        <v xml:space="preserve"> </v>
      </c>
      <c r="Q1272" s="41" t="str">
        <f>IF(MONTH(G1273)-MONTH(G1272)&lt;&gt;0,SUBTOTAL(109,$P$14:$P$3665)," ")</f>
        <v xml:space="preserve"> </v>
      </c>
      <c r="R1272" s="108">
        <f t="shared" ca="1" si="430"/>
        <v>0</v>
      </c>
      <c r="S1272" s="25">
        <f t="shared" ca="1" si="431"/>
        <v>0</v>
      </c>
      <c r="T1272" s="108">
        <f t="shared" ca="1" si="432"/>
        <v>0</v>
      </c>
      <c r="U1272" s="163">
        <f t="shared" ca="1" si="433"/>
        <v>0</v>
      </c>
      <c r="V1272" s="25">
        <f t="shared" ca="1" si="434"/>
        <v>0</v>
      </c>
      <c r="W1272" s="25">
        <f t="shared" ca="1" si="435"/>
        <v>0</v>
      </c>
      <c r="X1272" s="108">
        <f t="shared" ca="1" si="436"/>
        <v>0</v>
      </c>
      <c r="Y1272" s="108">
        <f t="shared" ca="1" si="437"/>
        <v>0</v>
      </c>
      <c r="Z1272" s="108">
        <f t="shared" ca="1" si="438"/>
        <v>0</v>
      </c>
      <c r="AA1272" s="108">
        <f t="shared" ca="1" si="439"/>
        <v>0</v>
      </c>
      <c r="AB1272" s="108">
        <f t="shared" ca="1" si="440"/>
        <v>0</v>
      </c>
      <c r="AC1272" s="25">
        <f t="shared" ca="1" si="441"/>
        <v>0</v>
      </c>
    </row>
    <row r="1273" spans="1:29" ht="14.1" hidden="1" customHeight="1" thickBot="1" x14ac:dyDescent="0.25">
      <c r="A1273" s="3">
        <f t="shared" si="425"/>
        <v>2024</v>
      </c>
      <c r="B1273" s="3" t="str">
        <f t="shared" si="442"/>
        <v>06 červen</v>
      </c>
      <c r="C1273" s="4" t="str">
        <f t="shared" si="426"/>
        <v>červen</v>
      </c>
      <c r="D1273" s="10">
        <f t="shared" ca="1" si="427"/>
        <v>0</v>
      </c>
      <c r="E1273" s="10" t="str">
        <f t="shared" si="428"/>
        <v>čtvrtek</v>
      </c>
      <c r="F1273" s="42" t="str">
        <f ca="1">IF(COUNTIF(List1!$U$4:$AF$16,$G1273),"Svátek",TEXT($G1273,"dddd"))</f>
        <v>čtvrtek</v>
      </c>
      <c r="G1273" s="19">
        <v>45456</v>
      </c>
      <c r="H1273" s="49"/>
      <c r="I1273" s="50"/>
      <c r="J1273" s="49"/>
      <c r="K1273" s="50"/>
      <c r="L1273" s="21">
        <f t="shared" si="429"/>
        <v>0</v>
      </c>
      <c r="M1273" s="22">
        <f t="shared" si="423"/>
        <v>0</v>
      </c>
      <c r="N1273" s="98"/>
      <c r="O1273" s="101" t="str">
        <f t="shared" ca="1" si="424"/>
        <v/>
      </c>
      <c r="P1273" s="41" t="str">
        <f t="shared" si="422"/>
        <v xml:space="preserve"> </v>
      </c>
      <c r="Q1273" s="41" t="str">
        <f>IF(MONTH(G1274)-MONTH(G1273)&lt;&gt;0,SUBTOTAL(109,$P$14:$P$3665)," ")</f>
        <v xml:space="preserve"> </v>
      </c>
      <c r="R1273" s="108">
        <f t="shared" ca="1" si="430"/>
        <v>0</v>
      </c>
      <c r="S1273" s="25">
        <f t="shared" ca="1" si="431"/>
        <v>0</v>
      </c>
      <c r="T1273" s="108">
        <f t="shared" ca="1" si="432"/>
        <v>0</v>
      </c>
      <c r="U1273" s="163">
        <f t="shared" ca="1" si="433"/>
        <v>0</v>
      </c>
      <c r="V1273" s="25">
        <f t="shared" ca="1" si="434"/>
        <v>0</v>
      </c>
      <c r="W1273" s="25">
        <f t="shared" ca="1" si="435"/>
        <v>0</v>
      </c>
      <c r="X1273" s="108">
        <f t="shared" ca="1" si="436"/>
        <v>0</v>
      </c>
      <c r="Y1273" s="108">
        <f t="shared" ca="1" si="437"/>
        <v>0</v>
      </c>
      <c r="Z1273" s="108">
        <f t="shared" ca="1" si="438"/>
        <v>0</v>
      </c>
      <c r="AA1273" s="108">
        <f t="shared" ca="1" si="439"/>
        <v>0</v>
      </c>
      <c r="AB1273" s="108">
        <f t="shared" ca="1" si="440"/>
        <v>0</v>
      </c>
      <c r="AC1273" s="25">
        <f t="shared" ca="1" si="441"/>
        <v>0</v>
      </c>
    </row>
    <row r="1274" spans="1:29" ht="14.1" hidden="1" customHeight="1" thickBot="1" x14ac:dyDescent="0.25">
      <c r="A1274" s="3">
        <f t="shared" si="425"/>
        <v>2024</v>
      </c>
      <c r="B1274" s="3" t="str">
        <f t="shared" si="442"/>
        <v>06 červen</v>
      </c>
      <c r="C1274" s="4" t="str">
        <f t="shared" si="426"/>
        <v>červen</v>
      </c>
      <c r="D1274" s="10">
        <f t="shared" ca="1" si="427"/>
        <v>0</v>
      </c>
      <c r="E1274" s="10" t="str">
        <f t="shared" si="428"/>
        <v>pátek</v>
      </c>
      <c r="F1274" s="42" t="str">
        <f ca="1">IF(COUNTIF(List1!$U$4:$AF$16,$G1274),"Svátek",TEXT($G1274,"dddd"))</f>
        <v>pátek</v>
      </c>
      <c r="G1274" s="19">
        <v>45457</v>
      </c>
      <c r="H1274" s="49"/>
      <c r="I1274" s="50"/>
      <c r="J1274" s="49"/>
      <c r="K1274" s="50"/>
      <c r="L1274" s="21">
        <f t="shared" si="429"/>
        <v>0</v>
      </c>
      <c r="M1274" s="22">
        <f t="shared" si="423"/>
        <v>0</v>
      </c>
      <c r="N1274" s="98"/>
      <c r="O1274" s="101" t="str">
        <f t="shared" ca="1" si="424"/>
        <v/>
      </c>
      <c r="P1274" s="41" t="str">
        <f t="shared" si="422"/>
        <v xml:space="preserve"> </v>
      </c>
      <c r="Q1274" s="41" t="str">
        <f>IF(MONTH(G1275)-MONTH(G1274)&lt;&gt;0,SUBTOTAL(109,$P$14:$P$3665)," ")</f>
        <v xml:space="preserve"> </v>
      </c>
      <c r="R1274" s="108">
        <f t="shared" ca="1" si="430"/>
        <v>0</v>
      </c>
      <c r="S1274" s="25">
        <f t="shared" ca="1" si="431"/>
        <v>0</v>
      </c>
      <c r="T1274" s="108">
        <f t="shared" ca="1" si="432"/>
        <v>0</v>
      </c>
      <c r="U1274" s="163">
        <f t="shared" ca="1" si="433"/>
        <v>0</v>
      </c>
      <c r="V1274" s="25">
        <f t="shared" ca="1" si="434"/>
        <v>0</v>
      </c>
      <c r="W1274" s="25">
        <f t="shared" ca="1" si="435"/>
        <v>0</v>
      </c>
      <c r="X1274" s="108">
        <f t="shared" ca="1" si="436"/>
        <v>0</v>
      </c>
      <c r="Y1274" s="108">
        <f t="shared" ca="1" si="437"/>
        <v>0</v>
      </c>
      <c r="Z1274" s="108">
        <f t="shared" ca="1" si="438"/>
        <v>0</v>
      </c>
      <c r="AA1274" s="108">
        <f t="shared" ca="1" si="439"/>
        <v>0</v>
      </c>
      <c r="AB1274" s="108">
        <f t="shared" ca="1" si="440"/>
        <v>0</v>
      </c>
      <c r="AC1274" s="25">
        <f t="shared" ca="1" si="441"/>
        <v>0</v>
      </c>
    </row>
    <row r="1275" spans="1:29" ht="14.1" hidden="1" customHeight="1" thickBot="1" x14ac:dyDescent="0.25">
      <c r="A1275" s="3">
        <f t="shared" si="425"/>
        <v>2024</v>
      </c>
      <c r="B1275" s="3" t="str">
        <f t="shared" si="442"/>
        <v>06 červen</v>
      </c>
      <c r="C1275" s="4" t="str">
        <f t="shared" si="426"/>
        <v>červen</v>
      </c>
      <c r="D1275" s="10">
        <f t="shared" ca="1" si="427"/>
        <v>0</v>
      </c>
      <c r="E1275" s="10" t="str">
        <f t="shared" si="428"/>
        <v>sobota</v>
      </c>
      <c r="F1275" s="42" t="str">
        <f ca="1">IF(COUNTIF(List1!$U$4:$AF$16,$G1275),"Svátek",TEXT($G1275,"dddd"))</f>
        <v>sobota</v>
      </c>
      <c r="G1275" s="19">
        <v>45458</v>
      </c>
      <c r="H1275" s="49"/>
      <c r="I1275" s="50"/>
      <c r="J1275" s="49"/>
      <c r="K1275" s="50"/>
      <c r="L1275" s="21">
        <f t="shared" si="429"/>
        <v>0</v>
      </c>
      <c r="M1275" s="22">
        <f t="shared" si="423"/>
        <v>0</v>
      </c>
      <c r="N1275" s="98"/>
      <c r="O1275" s="101" t="str">
        <f t="shared" ca="1" si="424"/>
        <v/>
      </c>
      <c r="P1275" s="41" t="str">
        <f t="shared" si="422"/>
        <v xml:space="preserve"> </v>
      </c>
      <c r="Q1275" s="41" t="str">
        <f>IF(MONTH(G1276)-MONTH(G1275)&lt;&gt;0,SUBTOTAL(109,$P$14:$P$3665)," ")</f>
        <v xml:space="preserve"> </v>
      </c>
      <c r="R1275" s="108">
        <f t="shared" ca="1" si="430"/>
        <v>0</v>
      </c>
      <c r="S1275" s="25">
        <f t="shared" ca="1" si="431"/>
        <v>0</v>
      </c>
      <c r="T1275" s="108">
        <f t="shared" ca="1" si="432"/>
        <v>0</v>
      </c>
      <c r="U1275" s="163">
        <f t="shared" ca="1" si="433"/>
        <v>0</v>
      </c>
      <c r="V1275" s="25">
        <f t="shared" ca="1" si="434"/>
        <v>0</v>
      </c>
      <c r="W1275" s="25">
        <f t="shared" ca="1" si="435"/>
        <v>0</v>
      </c>
      <c r="X1275" s="108">
        <f t="shared" ca="1" si="436"/>
        <v>0</v>
      </c>
      <c r="Y1275" s="108">
        <f t="shared" ca="1" si="437"/>
        <v>0</v>
      </c>
      <c r="Z1275" s="108">
        <f t="shared" ca="1" si="438"/>
        <v>0</v>
      </c>
      <c r="AA1275" s="108">
        <f t="shared" ca="1" si="439"/>
        <v>0</v>
      </c>
      <c r="AB1275" s="108">
        <f t="shared" ca="1" si="440"/>
        <v>0</v>
      </c>
      <c r="AC1275" s="25">
        <f t="shared" ca="1" si="441"/>
        <v>0</v>
      </c>
    </row>
    <row r="1276" spans="1:29" ht="14.1" hidden="1" customHeight="1" thickBot="1" x14ac:dyDescent="0.25">
      <c r="A1276" s="3">
        <f t="shared" si="425"/>
        <v>2024</v>
      </c>
      <c r="B1276" s="3" t="str">
        <f t="shared" si="442"/>
        <v>06 červen</v>
      </c>
      <c r="C1276" s="4" t="str">
        <f t="shared" si="426"/>
        <v>červen</v>
      </c>
      <c r="D1276" s="10">
        <f t="shared" ca="1" si="427"/>
        <v>0</v>
      </c>
      <c r="E1276" s="10" t="str">
        <f t="shared" si="428"/>
        <v>neděle</v>
      </c>
      <c r="F1276" s="42" t="str">
        <f ca="1">IF(COUNTIF(List1!$U$4:$AF$16,$G1276),"Svátek",TEXT($G1276,"dddd"))</f>
        <v>neděle</v>
      </c>
      <c r="G1276" s="19">
        <v>45459</v>
      </c>
      <c r="H1276" s="49"/>
      <c r="I1276" s="50"/>
      <c r="J1276" s="49"/>
      <c r="K1276" s="50"/>
      <c r="L1276" s="21">
        <f t="shared" si="429"/>
        <v>0</v>
      </c>
      <c r="M1276" s="22">
        <f t="shared" si="423"/>
        <v>0</v>
      </c>
      <c r="N1276" s="98"/>
      <c r="O1276" s="101" t="str">
        <f t="shared" ca="1" si="424"/>
        <v/>
      </c>
      <c r="P1276" s="41">
        <f t="shared" si="422"/>
        <v>0</v>
      </c>
      <c r="Q1276" s="41" t="str">
        <f>IF(MONTH(G1277)-MONTH(G1276)&lt;&gt;0,SUBTOTAL(109,$P$14:$P$3665)," ")</f>
        <v xml:space="preserve"> </v>
      </c>
      <c r="R1276" s="108">
        <f t="shared" ca="1" si="430"/>
        <v>0</v>
      </c>
      <c r="S1276" s="25">
        <f t="shared" ca="1" si="431"/>
        <v>0</v>
      </c>
      <c r="T1276" s="108">
        <f t="shared" ca="1" si="432"/>
        <v>0</v>
      </c>
      <c r="U1276" s="163">
        <f t="shared" ca="1" si="433"/>
        <v>0</v>
      </c>
      <c r="V1276" s="25">
        <f t="shared" ca="1" si="434"/>
        <v>0</v>
      </c>
      <c r="W1276" s="25">
        <f t="shared" ca="1" si="435"/>
        <v>0</v>
      </c>
      <c r="X1276" s="108">
        <f t="shared" ca="1" si="436"/>
        <v>0</v>
      </c>
      <c r="Y1276" s="108">
        <f t="shared" ca="1" si="437"/>
        <v>0</v>
      </c>
      <c r="Z1276" s="108">
        <f t="shared" ca="1" si="438"/>
        <v>0</v>
      </c>
      <c r="AA1276" s="108">
        <f t="shared" ca="1" si="439"/>
        <v>0</v>
      </c>
      <c r="AB1276" s="108">
        <f t="shared" ca="1" si="440"/>
        <v>0</v>
      </c>
      <c r="AC1276" s="25">
        <f t="shared" ca="1" si="441"/>
        <v>0</v>
      </c>
    </row>
    <row r="1277" spans="1:29" ht="14.1" hidden="1" customHeight="1" thickBot="1" x14ac:dyDescent="0.25">
      <c r="A1277" s="3">
        <f t="shared" si="425"/>
        <v>2024</v>
      </c>
      <c r="B1277" s="3" t="str">
        <f t="shared" si="442"/>
        <v>06 červen</v>
      </c>
      <c r="C1277" s="4" t="str">
        <f t="shared" si="426"/>
        <v>červen</v>
      </c>
      <c r="D1277" s="10">
        <f t="shared" ca="1" si="427"/>
        <v>0</v>
      </c>
      <c r="E1277" s="10" t="str">
        <f t="shared" si="428"/>
        <v>pondělí</v>
      </c>
      <c r="F1277" s="42" t="str">
        <f ca="1">IF(COUNTIF(List1!$U$4:$AF$16,$G1277),"Svátek",TEXT($G1277,"dddd"))</f>
        <v>pondělí</v>
      </c>
      <c r="G1277" s="19">
        <v>45460</v>
      </c>
      <c r="H1277" s="49"/>
      <c r="I1277" s="50"/>
      <c r="J1277" s="49"/>
      <c r="K1277" s="50"/>
      <c r="L1277" s="21">
        <f t="shared" si="429"/>
        <v>0</v>
      </c>
      <c r="M1277" s="22">
        <f t="shared" si="423"/>
        <v>0</v>
      </c>
      <c r="N1277" s="98"/>
      <c r="O1277" s="101" t="str">
        <f t="shared" ca="1" si="424"/>
        <v/>
      </c>
      <c r="P1277" s="41" t="str">
        <f t="shared" si="422"/>
        <v xml:space="preserve"> </v>
      </c>
      <c r="Q1277" s="41" t="str">
        <f>IF(MONTH(G1278)-MONTH(G1277)&lt;&gt;0,SUBTOTAL(109,$P$14:$P$3665)," ")</f>
        <v xml:space="preserve"> </v>
      </c>
      <c r="R1277" s="108">
        <f t="shared" ca="1" si="430"/>
        <v>0</v>
      </c>
      <c r="S1277" s="25">
        <f t="shared" ca="1" si="431"/>
        <v>0</v>
      </c>
      <c r="T1277" s="108">
        <f t="shared" ca="1" si="432"/>
        <v>0</v>
      </c>
      <c r="U1277" s="163">
        <f t="shared" ca="1" si="433"/>
        <v>0</v>
      </c>
      <c r="V1277" s="25">
        <f t="shared" ca="1" si="434"/>
        <v>0</v>
      </c>
      <c r="W1277" s="25">
        <f t="shared" ca="1" si="435"/>
        <v>0</v>
      </c>
      <c r="X1277" s="108">
        <f t="shared" ca="1" si="436"/>
        <v>0</v>
      </c>
      <c r="Y1277" s="108">
        <f t="shared" ca="1" si="437"/>
        <v>0</v>
      </c>
      <c r="Z1277" s="108">
        <f t="shared" ca="1" si="438"/>
        <v>0</v>
      </c>
      <c r="AA1277" s="108">
        <f t="shared" ca="1" si="439"/>
        <v>0</v>
      </c>
      <c r="AB1277" s="108">
        <f t="shared" ca="1" si="440"/>
        <v>0</v>
      </c>
      <c r="AC1277" s="25">
        <f t="shared" ca="1" si="441"/>
        <v>0</v>
      </c>
    </row>
    <row r="1278" spans="1:29" ht="14.1" hidden="1" customHeight="1" thickBot="1" x14ac:dyDescent="0.25">
      <c r="A1278" s="3">
        <f t="shared" si="425"/>
        <v>2024</v>
      </c>
      <c r="B1278" s="3" t="str">
        <f t="shared" si="442"/>
        <v>06 červen</v>
      </c>
      <c r="C1278" s="4" t="str">
        <f t="shared" si="426"/>
        <v>červen</v>
      </c>
      <c r="D1278" s="10">
        <f t="shared" ca="1" si="427"/>
        <v>0</v>
      </c>
      <c r="E1278" s="10" t="str">
        <f t="shared" si="428"/>
        <v>úterý</v>
      </c>
      <c r="F1278" s="42" t="str">
        <f ca="1">IF(COUNTIF(List1!$U$4:$AF$16,$G1278),"Svátek",TEXT($G1278,"dddd"))</f>
        <v>úterý</v>
      </c>
      <c r="G1278" s="19">
        <v>45461</v>
      </c>
      <c r="H1278" s="49"/>
      <c r="I1278" s="50"/>
      <c r="J1278" s="49"/>
      <c r="K1278" s="50"/>
      <c r="L1278" s="21">
        <f t="shared" si="429"/>
        <v>0</v>
      </c>
      <c r="M1278" s="22">
        <f t="shared" si="423"/>
        <v>0</v>
      </c>
      <c r="N1278" s="98"/>
      <c r="O1278" s="101" t="str">
        <f t="shared" ca="1" si="424"/>
        <v/>
      </c>
      <c r="P1278" s="41" t="str">
        <f t="shared" si="422"/>
        <v xml:space="preserve"> </v>
      </c>
      <c r="Q1278" s="41" t="str">
        <f>IF(MONTH(G1279)-MONTH(G1278)&lt;&gt;0,SUBTOTAL(109,$P$14:$P$3665)," ")</f>
        <v xml:space="preserve"> </v>
      </c>
      <c r="R1278" s="108">
        <f t="shared" ca="1" si="430"/>
        <v>0</v>
      </c>
      <c r="S1278" s="25">
        <f t="shared" ca="1" si="431"/>
        <v>0</v>
      </c>
      <c r="T1278" s="108">
        <f t="shared" ca="1" si="432"/>
        <v>0</v>
      </c>
      <c r="U1278" s="163">
        <f t="shared" ca="1" si="433"/>
        <v>0</v>
      </c>
      <c r="V1278" s="25">
        <f t="shared" ca="1" si="434"/>
        <v>0</v>
      </c>
      <c r="W1278" s="25">
        <f t="shared" ca="1" si="435"/>
        <v>0</v>
      </c>
      <c r="X1278" s="108">
        <f t="shared" ca="1" si="436"/>
        <v>0</v>
      </c>
      <c r="Y1278" s="108">
        <f t="shared" ca="1" si="437"/>
        <v>0</v>
      </c>
      <c r="Z1278" s="108">
        <f t="shared" ca="1" si="438"/>
        <v>0</v>
      </c>
      <c r="AA1278" s="108">
        <f t="shared" ca="1" si="439"/>
        <v>0</v>
      </c>
      <c r="AB1278" s="108">
        <f t="shared" ca="1" si="440"/>
        <v>0</v>
      </c>
      <c r="AC1278" s="25">
        <f t="shared" ca="1" si="441"/>
        <v>0</v>
      </c>
    </row>
    <row r="1279" spans="1:29" ht="14.1" hidden="1" customHeight="1" thickBot="1" x14ac:dyDescent="0.25">
      <c r="A1279" s="3">
        <f t="shared" si="425"/>
        <v>2024</v>
      </c>
      <c r="B1279" s="3" t="str">
        <f t="shared" si="442"/>
        <v>06 červen</v>
      </c>
      <c r="C1279" s="4" t="str">
        <f t="shared" si="426"/>
        <v>červen</v>
      </c>
      <c r="D1279" s="10">
        <f t="shared" ca="1" si="427"/>
        <v>0</v>
      </c>
      <c r="E1279" s="10" t="str">
        <f t="shared" si="428"/>
        <v>středa</v>
      </c>
      <c r="F1279" s="42" t="str">
        <f ca="1">IF(COUNTIF(List1!$U$4:$AF$16,$G1279),"Svátek",TEXT($G1279,"dddd"))</f>
        <v>středa</v>
      </c>
      <c r="G1279" s="19">
        <v>45462</v>
      </c>
      <c r="H1279" s="49"/>
      <c r="I1279" s="50"/>
      <c r="J1279" s="49"/>
      <c r="K1279" s="50"/>
      <c r="L1279" s="21">
        <f t="shared" si="429"/>
        <v>0</v>
      </c>
      <c r="M1279" s="22">
        <f t="shared" si="423"/>
        <v>0</v>
      </c>
      <c r="N1279" s="98"/>
      <c r="O1279" s="101" t="str">
        <f t="shared" ca="1" si="424"/>
        <v/>
      </c>
      <c r="P1279" s="41" t="str">
        <f t="shared" si="422"/>
        <v xml:space="preserve"> </v>
      </c>
      <c r="Q1279" s="41" t="str">
        <f>IF(MONTH(G1280)-MONTH(G1279)&lt;&gt;0,SUBTOTAL(109,$P$14:$P$3665)," ")</f>
        <v xml:space="preserve"> </v>
      </c>
      <c r="R1279" s="108">
        <f t="shared" ca="1" si="430"/>
        <v>0</v>
      </c>
      <c r="S1279" s="25">
        <f t="shared" ca="1" si="431"/>
        <v>0</v>
      </c>
      <c r="T1279" s="108">
        <f t="shared" ca="1" si="432"/>
        <v>0</v>
      </c>
      <c r="U1279" s="163">
        <f t="shared" ca="1" si="433"/>
        <v>0</v>
      </c>
      <c r="V1279" s="25">
        <f t="shared" ca="1" si="434"/>
        <v>0</v>
      </c>
      <c r="W1279" s="25">
        <f t="shared" ca="1" si="435"/>
        <v>0</v>
      </c>
      <c r="X1279" s="108">
        <f t="shared" ca="1" si="436"/>
        <v>0</v>
      </c>
      <c r="Y1279" s="108">
        <f t="shared" ca="1" si="437"/>
        <v>0</v>
      </c>
      <c r="Z1279" s="108">
        <f t="shared" ca="1" si="438"/>
        <v>0</v>
      </c>
      <c r="AA1279" s="108">
        <f t="shared" ca="1" si="439"/>
        <v>0</v>
      </c>
      <c r="AB1279" s="108">
        <f t="shared" ca="1" si="440"/>
        <v>0</v>
      </c>
      <c r="AC1279" s="25">
        <f t="shared" ca="1" si="441"/>
        <v>0</v>
      </c>
    </row>
    <row r="1280" spans="1:29" ht="14.1" hidden="1" customHeight="1" thickBot="1" x14ac:dyDescent="0.25">
      <c r="A1280" s="3">
        <f t="shared" si="425"/>
        <v>2024</v>
      </c>
      <c r="B1280" s="3" t="str">
        <f t="shared" si="442"/>
        <v>06 červen</v>
      </c>
      <c r="C1280" s="4" t="str">
        <f t="shared" si="426"/>
        <v>červen</v>
      </c>
      <c r="D1280" s="10">
        <f t="shared" ca="1" si="427"/>
        <v>0</v>
      </c>
      <c r="E1280" s="10" t="str">
        <f t="shared" si="428"/>
        <v>čtvrtek</v>
      </c>
      <c r="F1280" s="42" t="str">
        <f ca="1">IF(COUNTIF(List1!$U$4:$AF$16,$G1280),"Svátek",TEXT($G1280,"dddd"))</f>
        <v>čtvrtek</v>
      </c>
      <c r="G1280" s="19">
        <v>45463</v>
      </c>
      <c r="H1280" s="49"/>
      <c r="I1280" s="50"/>
      <c r="J1280" s="49"/>
      <c r="K1280" s="50"/>
      <c r="L1280" s="21">
        <f t="shared" si="429"/>
        <v>0</v>
      </c>
      <c r="M1280" s="22">
        <f t="shared" si="423"/>
        <v>0</v>
      </c>
      <c r="N1280" s="98"/>
      <c r="O1280" s="101" t="str">
        <f t="shared" ca="1" si="424"/>
        <v/>
      </c>
      <c r="P1280" s="41" t="str">
        <f t="shared" si="422"/>
        <v xml:space="preserve"> </v>
      </c>
      <c r="Q1280" s="41" t="str">
        <f>IF(MONTH(G1281)-MONTH(G1280)&lt;&gt;0,SUBTOTAL(109,$P$14:$P$3665)," ")</f>
        <v xml:space="preserve"> </v>
      </c>
      <c r="R1280" s="108">
        <f t="shared" ca="1" si="430"/>
        <v>0</v>
      </c>
      <c r="S1280" s="25">
        <f t="shared" ca="1" si="431"/>
        <v>0</v>
      </c>
      <c r="T1280" s="108">
        <f t="shared" ca="1" si="432"/>
        <v>0</v>
      </c>
      <c r="U1280" s="163">
        <f t="shared" ca="1" si="433"/>
        <v>0</v>
      </c>
      <c r="V1280" s="25">
        <f t="shared" ca="1" si="434"/>
        <v>0</v>
      </c>
      <c r="W1280" s="25">
        <f t="shared" ca="1" si="435"/>
        <v>0</v>
      </c>
      <c r="X1280" s="108">
        <f t="shared" ca="1" si="436"/>
        <v>0</v>
      </c>
      <c r="Y1280" s="108">
        <f t="shared" ca="1" si="437"/>
        <v>0</v>
      </c>
      <c r="Z1280" s="108">
        <f t="shared" ca="1" si="438"/>
        <v>0</v>
      </c>
      <c r="AA1280" s="108">
        <f t="shared" ca="1" si="439"/>
        <v>0</v>
      </c>
      <c r="AB1280" s="108">
        <f t="shared" ca="1" si="440"/>
        <v>0</v>
      </c>
      <c r="AC1280" s="25">
        <f t="shared" ca="1" si="441"/>
        <v>0</v>
      </c>
    </row>
    <row r="1281" spans="1:29" ht="14.1" hidden="1" customHeight="1" thickBot="1" x14ac:dyDescent="0.25">
      <c r="A1281" s="3">
        <f t="shared" si="425"/>
        <v>2024</v>
      </c>
      <c r="B1281" s="3" t="str">
        <f t="shared" si="442"/>
        <v>06 červen</v>
      </c>
      <c r="C1281" s="4" t="str">
        <f t="shared" si="426"/>
        <v>červen</v>
      </c>
      <c r="D1281" s="10">
        <f t="shared" ca="1" si="427"/>
        <v>0</v>
      </c>
      <c r="E1281" s="10" t="str">
        <f t="shared" si="428"/>
        <v>pátek</v>
      </c>
      <c r="F1281" s="42" t="str">
        <f ca="1">IF(COUNTIF(List1!$U$4:$AF$16,$G1281),"Svátek",TEXT($G1281,"dddd"))</f>
        <v>pátek</v>
      </c>
      <c r="G1281" s="19">
        <v>45464</v>
      </c>
      <c r="H1281" s="49"/>
      <c r="I1281" s="50"/>
      <c r="J1281" s="49"/>
      <c r="K1281" s="50"/>
      <c r="L1281" s="21">
        <f t="shared" si="429"/>
        <v>0</v>
      </c>
      <c r="M1281" s="22">
        <f t="shared" si="423"/>
        <v>0</v>
      </c>
      <c r="N1281" s="98"/>
      <c r="O1281" s="101" t="str">
        <f t="shared" ca="1" si="424"/>
        <v/>
      </c>
      <c r="P1281" s="41" t="str">
        <f t="shared" si="422"/>
        <v xml:space="preserve"> </v>
      </c>
      <c r="Q1281" s="41" t="str">
        <f>IF(MONTH(G1282)-MONTH(G1281)&lt;&gt;0,SUBTOTAL(109,$P$14:$P$3665)," ")</f>
        <v xml:space="preserve"> </v>
      </c>
      <c r="R1281" s="108">
        <f t="shared" ca="1" si="430"/>
        <v>0</v>
      </c>
      <c r="S1281" s="25">
        <f t="shared" ca="1" si="431"/>
        <v>0</v>
      </c>
      <c r="T1281" s="108">
        <f t="shared" ca="1" si="432"/>
        <v>0</v>
      </c>
      <c r="U1281" s="163">
        <f t="shared" ca="1" si="433"/>
        <v>0</v>
      </c>
      <c r="V1281" s="25">
        <f t="shared" ca="1" si="434"/>
        <v>0</v>
      </c>
      <c r="W1281" s="25">
        <f t="shared" ca="1" si="435"/>
        <v>0</v>
      </c>
      <c r="X1281" s="108">
        <f t="shared" ca="1" si="436"/>
        <v>0</v>
      </c>
      <c r="Y1281" s="108">
        <f t="shared" ca="1" si="437"/>
        <v>0</v>
      </c>
      <c r="Z1281" s="108">
        <f t="shared" ca="1" si="438"/>
        <v>0</v>
      </c>
      <c r="AA1281" s="108">
        <f t="shared" ca="1" si="439"/>
        <v>0</v>
      </c>
      <c r="AB1281" s="108">
        <f t="shared" ca="1" si="440"/>
        <v>0</v>
      </c>
      <c r="AC1281" s="25">
        <f t="shared" ca="1" si="441"/>
        <v>0</v>
      </c>
    </row>
    <row r="1282" spans="1:29" ht="14.1" hidden="1" customHeight="1" thickBot="1" x14ac:dyDescent="0.25">
      <c r="A1282" s="3">
        <f t="shared" si="425"/>
        <v>2024</v>
      </c>
      <c r="B1282" s="3" t="str">
        <f t="shared" si="442"/>
        <v>06 červen</v>
      </c>
      <c r="C1282" s="4" t="str">
        <f t="shared" si="426"/>
        <v>červen</v>
      </c>
      <c r="D1282" s="10">
        <f t="shared" ca="1" si="427"/>
        <v>0</v>
      </c>
      <c r="E1282" s="10" t="str">
        <f t="shared" si="428"/>
        <v>sobota</v>
      </c>
      <c r="F1282" s="42" t="str">
        <f ca="1">IF(COUNTIF(List1!$U$4:$AF$16,$G1282),"Svátek",TEXT($G1282,"dddd"))</f>
        <v>sobota</v>
      </c>
      <c r="G1282" s="19">
        <v>45465</v>
      </c>
      <c r="H1282" s="49"/>
      <c r="I1282" s="50"/>
      <c r="J1282" s="49"/>
      <c r="K1282" s="50"/>
      <c r="L1282" s="21">
        <f t="shared" si="429"/>
        <v>0</v>
      </c>
      <c r="M1282" s="22">
        <f t="shared" si="423"/>
        <v>0</v>
      </c>
      <c r="N1282" s="98"/>
      <c r="O1282" s="101" t="str">
        <f t="shared" ca="1" si="424"/>
        <v/>
      </c>
      <c r="P1282" s="41" t="str">
        <f t="shared" si="422"/>
        <v xml:space="preserve"> </v>
      </c>
      <c r="Q1282" s="41" t="str">
        <f>IF(MONTH(G1283)-MONTH(G1282)&lt;&gt;0,SUBTOTAL(109,$P$14:$P$3665)," ")</f>
        <v xml:space="preserve"> </v>
      </c>
      <c r="R1282" s="108">
        <f t="shared" ca="1" si="430"/>
        <v>0</v>
      </c>
      <c r="S1282" s="25">
        <f t="shared" ca="1" si="431"/>
        <v>0</v>
      </c>
      <c r="T1282" s="108">
        <f t="shared" ca="1" si="432"/>
        <v>0</v>
      </c>
      <c r="U1282" s="163">
        <f t="shared" ca="1" si="433"/>
        <v>0</v>
      </c>
      <c r="V1282" s="25">
        <f t="shared" ca="1" si="434"/>
        <v>0</v>
      </c>
      <c r="W1282" s="25">
        <f t="shared" ca="1" si="435"/>
        <v>0</v>
      </c>
      <c r="X1282" s="108">
        <f t="shared" ca="1" si="436"/>
        <v>0</v>
      </c>
      <c r="Y1282" s="108">
        <f t="shared" ca="1" si="437"/>
        <v>0</v>
      </c>
      <c r="Z1282" s="108">
        <f t="shared" ca="1" si="438"/>
        <v>0</v>
      </c>
      <c r="AA1282" s="108">
        <f t="shared" ca="1" si="439"/>
        <v>0</v>
      </c>
      <c r="AB1282" s="108">
        <f t="shared" ca="1" si="440"/>
        <v>0</v>
      </c>
      <c r="AC1282" s="25">
        <f t="shared" ca="1" si="441"/>
        <v>0</v>
      </c>
    </row>
    <row r="1283" spans="1:29" ht="14.1" hidden="1" customHeight="1" thickBot="1" x14ac:dyDescent="0.25">
      <c r="A1283" s="3">
        <f t="shared" si="425"/>
        <v>2024</v>
      </c>
      <c r="B1283" s="3" t="str">
        <f t="shared" si="442"/>
        <v>06 červen</v>
      </c>
      <c r="C1283" s="4" t="str">
        <f t="shared" si="426"/>
        <v>červen</v>
      </c>
      <c r="D1283" s="10">
        <f t="shared" ca="1" si="427"/>
        <v>0</v>
      </c>
      <c r="E1283" s="10" t="str">
        <f t="shared" si="428"/>
        <v>neděle</v>
      </c>
      <c r="F1283" s="42" t="str">
        <f ca="1">IF(COUNTIF(List1!$U$4:$AF$16,$G1283),"Svátek",TEXT($G1283,"dddd"))</f>
        <v>neděle</v>
      </c>
      <c r="G1283" s="19">
        <v>45466</v>
      </c>
      <c r="H1283" s="49"/>
      <c r="I1283" s="50"/>
      <c r="J1283" s="49"/>
      <c r="K1283" s="50"/>
      <c r="L1283" s="21">
        <f t="shared" si="429"/>
        <v>0</v>
      </c>
      <c r="M1283" s="22">
        <f t="shared" si="423"/>
        <v>0</v>
      </c>
      <c r="N1283" s="98"/>
      <c r="O1283" s="101" t="str">
        <f t="shared" ca="1" si="424"/>
        <v/>
      </c>
      <c r="P1283" s="41">
        <f t="shared" si="422"/>
        <v>0</v>
      </c>
      <c r="Q1283" s="41" t="str">
        <f>IF(MONTH(G1284)-MONTH(G1283)&lt;&gt;0,SUBTOTAL(109,$P$14:$P$3665)," ")</f>
        <v xml:space="preserve"> </v>
      </c>
      <c r="R1283" s="108">
        <f t="shared" ca="1" si="430"/>
        <v>0</v>
      </c>
      <c r="S1283" s="25">
        <f t="shared" ca="1" si="431"/>
        <v>0</v>
      </c>
      <c r="T1283" s="108">
        <f t="shared" ca="1" si="432"/>
        <v>0</v>
      </c>
      <c r="U1283" s="163">
        <f t="shared" ca="1" si="433"/>
        <v>0</v>
      </c>
      <c r="V1283" s="25">
        <f t="shared" ca="1" si="434"/>
        <v>0</v>
      </c>
      <c r="W1283" s="25">
        <f t="shared" ca="1" si="435"/>
        <v>0</v>
      </c>
      <c r="X1283" s="108">
        <f t="shared" ca="1" si="436"/>
        <v>0</v>
      </c>
      <c r="Y1283" s="108">
        <f t="shared" ca="1" si="437"/>
        <v>0</v>
      </c>
      <c r="Z1283" s="108">
        <f t="shared" ca="1" si="438"/>
        <v>0</v>
      </c>
      <c r="AA1283" s="108">
        <f t="shared" ca="1" si="439"/>
        <v>0</v>
      </c>
      <c r="AB1283" s="108">
        <f t="shared" ca="1" si="440"/>
        <v>0</v>
      </c>
      <c r="AC1283" s="25">
        <f t="shared" ca="1" si="441"/>
        <v>0</v>
      </c>
    </row>
    <row r="1284" spans="1:29" ht="14.1" hidden="1" customHeight="1" thickBot="1" x14ac:dyDescent="0.25">
      <c r="A1284" s="3">
        <f t="shared" si="425"/>
        <v>2024</v>
      </c>
      <c r="B1284" s="3" t="str">
        <f t="shared" si="442"/>
        <v>06 červen</v>
      </c>
      <c r="C1284" s="4" t="str">
        <f t="shared" si="426"/>
        <v>červen</v>
      </c>
      <c r="D1284" s="10">
        <f t="shared" ca="1" si="427"/>
        <v>0</v>
      </c>
      <c r="E1284" s="10" t="str">
        <f t="shared" si="428"/>
        <v>pondělí</v>
      </c>
      <c r="F1284" s="42" t="str">
        <f ca="1">IF(COUNTIF(List1!$U$4:$AF$16,$G1284),"Svátek",TEXT($G1284,"dddd"))</f>
        <v>pondělí</v>
      </c>
      <c r="G1284" s="19">
        <v>45467</v>
      </c>
      <c r="H1284" s="49"/>
      <c r="I1284" s="50"/>
      <c r="J1284" s="49"/>
      <c r="K1284" s="50"/>
      <c r="L1284" s="21">
        <f t="shared" si="429"/>
        <v>0</v>
      </c>
      <c r="M1284" s="22">
        <f t="shared" si="423"/>
        <v>0</v>
      </c>
      <c r="N1284" s="98"/>
      <c r="O1284" s="101" t="str">
        <f t="shared" ca="1" si="424"/>
        <v/>
      </c>
      <c r="P1284" s="41" t="str">
        <f t="shared" si="422"/>
        <v xml:space="preserve"> </v>
      </c>
      <c r="Q1284" s="41" t="str">
        <f>IF(MONTH(G1285)-MONTH(G1284)&lt;&gt;0,SUBTOTAL(109,$P$14:$P$3665)," ")</f>
        <v xml:space="preserve"> </v>
      </c>
      <c r="R1284" s="108">
        <f t="shared" ca="1" si="430"/>
        <v>0</v>
      </c>
      <c r="S1284" s="25">
        <f t="shared" ca="1" si="431"/>
        <v>0</v>
      </c>
      <c r="T1284" s="108">
        <f t="shared" ca="1" si="432"/>
        <v>0</v>
      </c>
      <c r="U1284" s="163">
        <f t="shared" ca="1" si="433"/>
        <v>0</v>
      </c>
      <c r="V1284" s="25">
        <f t="shared" ca="1" si="434"/>
        <v>0</v>
      </c>
      <c r="W1284" s="25">
        <f t="shared" ca="1" si="435"/>
        <v>0</v>
      </c>
      <c r="X1284" s="108">
        <f t="shared" ca="1" si="436"/>
        <v>0</v>
      </c>
      <c r="Y1284" s="108">
        <f t="shared" ca="1" si="437"/>
        <v>0</v>
      </c>
      <c r="Z1284" s="108">
        <f t="shared" ca="1" si="438"/>
        <v>0</v>
      </c>
      <c r="AA1284" s="108">
        <f t="shared" ca="1" si="439"/>
        <v>0</v>
      </c>
      <c r="AB1284" s="108">
        <f t="shared" ca="1" si="440"/>
        <v>0</v>
      </c>
      <c r="AC1284" s="25">
        <f t="shared" ca="1" si="441"/>
        <v>0</v>
      </c>
    </row>
    <row r="1285" spans="1:29" ht="14.1" hidden="1" customHeight="1" thickBot="1" x14ac:dyDescent="0.25">
      <c r="A1285" s="3">
        <f t="shared" si="425"/>
        <v>2024</v>
      </c>
      <c r="B1285" s="3" t="str">
        <f t="shared" si="442"/>
        <v>06 červen</v>
      </c>
      <c r="C1285" s="4" t="str">
        <f t="shared" si="426"/>
        <v>červen</v>
      </c>
      <c r="D1285" s="10">
        <f t="shared" ca="1" si="427"/>
        <v>0</v>
      </c>
      <c r="E1285" s="10" t="str">
        <f t="shared" si="428"/>
        <v>úterý</v>
      </c>
      <c r="F1285" s="42" t="str">
        <f ca="1">IF(COUNTIF(List1!$U$4:$AF$16,$G1285),"Svátek",TEXT($G1285,"dddd"))</f>
        <v>úterý</v>
      </c>
      <c r="G1285" s="19">
        <v>45468</v>
      </c>
      <c r="H1285" s="49"/>
      <c r="I1285" s="50"/>
      <c r="J1285" s="49"/>
      <c r="K1285" s="50"/>
      <c r="L1285" s="21">
        <f t="shared" si="429"/>
        <v>0</v>
      </c>
      <c r="M1285" s="22">
        <f t="shared" si="423"/>
        <v>0</v>
      </c>
      <c r="N1285" s="98"/>
      <c r="O1285" s="101" t="str">
        <f t="shared" ca="1" si="424"/>
        <v/>
      </c>
      <c r="P1285" s="41" t="str">
        <f t="shared" si="422"/>
        <v xml:space="preserve"> </v>
      </c>
      <c r="Q1285" s="41" t="str">
        <f>IF(MONTH(G1286)-MONTH(G1285)&lt;&gt;0,SUBTOTAL(109,$P$14:$P$3665)," ")</f>
        <v xml:space="preserve"> </v>
      </c>
      <c r="R1285" s="108">
        <f t="shared" ca="1" si="430"/>
        <v>0</v>
      </c>
      <c r="S1285" s="25">
        <f t="shared" ca="1" si="431"/>
        <v>0</v>
      </c>
      <c r="T1285" s="108">
        <f t="shared" ca="1" si="432"/>
        <v>0</v>
      </c>
      <c r="U1285" s="163">
        <f t="shared" ca="1" si="433"/>
        <v>0</v>
      </c>
      <c r="V1285" s="25">
        <f t="shared" ca="1" si="434"/>
        <v>0</v>
      </c>
      <c r="W1285" s="25">
        <f t="shared" ca="1" si="435"/>
        <v>0</v>
      </c>
      <c r="X1285" s="108">
        <f t="shared" ca="1" si="436"/>
        <v>0</v>
      </c>
      <c r="Y1285" s="108">
        <f t="shared" ca="1" si="437"/>
        <v>0</v>
      </c>
      <c r="Z1285" s="108">
        <f t="shared" ca="1" si="438"/>
        <v>0</v>
      </c>
      <c r="AA1285" s="108">
        <f t="shared" ca="1" si="439"/>
        <v>0</v>
      </c>
      <c r="AB1285" s="108">
        <f t="shared" ca="1" si="440"/>
        <v>0</v>
      </c>
      <c r="AC1285" s="25">
        <f t="shared" ca="1" si="441"/>
        <v>0</v>
      </c>
    </row>
    <row r="1286" spans="1:29" ht="14.1" hidden="1" customHeight="1" thickBot="1" x14ac:dyDescent="0.25">
      <c r="A1286" s="3">
        <f t="shared" si="425"/>
        <v>2024</v>
      </c>
      <c r="B1286" s="3" t="str">
        <f t="shared" si="442"/>
        <v>06 červen</v>
      </c>
      <c r="C1286" s="4" t="str">
        <f t="shared" si="426"/>
        <v>červen</v>
      </c>
      <c r="D1286" s="10">
        <f t="shared" ca="1" si="427"/>
        <v>0</v>
      </c>
      <c r="E1286" s="10" t="str">
        <f t="shared" si="428"/>
        <v>středa</v>
      </c>
      <c r="F1286" s="42" t="str">
        <f ca="1">IF(COUNTIF(List1!$U$4:$AF$16,$G1286),"Svátek",TEXT($G1286,"dddd"))</f>
        <v>středa</v>
      </c>
      <c r="G1286" s="19">
        <v>45469</v>
      </c>
      <c r="H1286" s="49"/>
      <c r="I1286" s="50"/>
      <c r="J1286" s="49"/>
      <c r="K1286" s="50"/>
      <c r="L1286" s="21">
        <f t="shared" si="429"/>
        <v>0</v>
      </c>
      <c r="M1286" s="22">
        <f t="shared" si="423"/>
        <v>0</v>
      </c>
      <c r="N1286" s="98"/>
      <c r="O1286" s="101" t="str">
        <f t="shared" ca="1" si="424"/>
        <v/>
      </c>
      <c r="P1286" s="41" t="str">
        <f t="shared" si="422"/>
        <v xml:space="preserve"> </v>
      </c>
      <c r="Q1286" s="41" t="str">
        <f>IF(MONTH(G1287)-MONTH(G1286)&lt;&gt;0,SUBTOTAL(109,$P$14:$P$3665)," ")</f>
        <v xml:space="preserve"> </v>
      </c>
      <c r="R1286" s="108">
        <f t="shared" ca="1" si="430"/>
        <v>0</v>
      </c>
      <c r="S1286" s="25">
        <f t="shared" ca="1" si="431"/>
        <v>0</v>
      </c>
      <c r="T1286" s="108">
        <f t="shared" ca="1" si="432"/>
        <v>0</v>
      </c>
      <c r="U1286" s="163">
        <f t="shared" ca="1" si="433"/>
        <v>0</v>
      </c>
      <c r="V1286" s="25">
        <f t="shared" ca="1" si="434"/>
        <v>0</v>
      </c>
      <c r="W1286" s="25">
        <f t="shared" ca="1" si="435"/>
        <v>0</v>
      </c>
      <c r="X1286" s="108">
        <f t="shared" ca="1" si="436"/>
        <v>0</v>
      </c>
      <c r="Y1286" s="108">
        <f t="shared" ca="1" si="437"/>
        <v>0</v>
      </c>
      <c r="Z1286" s="108">
        <f t="shared" ca="1" si="438"/>
        <v>0</v>
      </c>
      <c r="AA1286" s="108">
        <f t="shared" ca="1" si="439"/>
        <v>0</v>
      </c>
      <c r="AB1286" s="108">
        <f t="shared" ca="1" si="440"/>
        <v>0</v>
      </c>
      <c r="AC1286" s="25">
        <f t="shared" ca="1" si="441"/>
        <v>0</v>
      </c>
    </row>
    <row r="1287" spans="1:29" ht="14.1" hidden="1" customHeight="1" thickBot="1" x14ac:dyDescent="0.25">
      <c r="A1287" s="3">
        <f t="shared" si="425"/>
        <v>2024</v>
      </c>
      <c r="B1287" s="3" t="str">
        <f t="shared" si="442"/>
        <v>06 červen</v>
      </c>
      <c r="C1287" s="4" t="str">
        <f t="shared" si="426"/>
        <v>červen</v>
      </c>
      <c r="D1287" s="10">
        <f t="shared" ca="1" si="427"/>
        <v>0</v>
      </c>
      <c r="E1287" s="10" t="str">
        <f t="shared" si="428"/>
        <v>čtvrtek</v>
      </c>
      <c r="F1287" s="42" t="str">
        <f ca="1">IF(COUNTIF(List1!$U$4:$AF$16,$G1287),"Svátek",TEXT($G1287,"dddd"))</f>
        <v>čtvrtek</v>
      </c>
      <c r="G1287" s="19">
        <v>45470</v>
      </c>
      <c r="H1287" s="49"/>
      <c r="I1287" s="50"/>
      <c r="J1287" s="49"/>
      <c r="K1287" s="50"/>
      <c r="L1287" s="21">
        <f t="shared" si="429"/>
        <v>0</v>
      </c>
      <c r="M1287" s="22">
        <f t="shared" si="423"/>
        <v>0</v>
      </c>
      <c r="N1287" s="98"/>
      <c r="O1287" s="101" t="str">
        <f t="shared" ca="1" si="424"/>
        <v/>
      </c>
      <c r="P1287" s="41" t="str">
        <f t="shared" si="422"/>
        <v xml:space="preserve"> </v>
      </c>
      <c r="Q1287" s="41" t="str">
        <f>IF(MONTH(G1288)-MONTH(G1287)&lt;&gt;0,SUBTOTAL(109,$P$14:$P$3665)," ")</f>
        <v xml:space="preserve"> </v>
      </c>
      <c r="R1287" s="108">
        <f t="shared" ca="1" si="430"/>
        <v>0</v>
      </c>
      <c r="S1287" s="25">
        <f t="shared" ca="1" si="431"/>
        <v>0</v>
      </c>
      <c r="T1287" s="108">
        <f t="shared" ca="1" si="432"/>
        <v>0</v>
      </c>
      <c r="U1287" s="163">
        <f t="shared" ca="1" si="433"/>
        <v>0</v>
      </c>
      <c r="V1287" s="25">
        <f t="shared" ca="1" si="434"/>
        <v>0</v>
      </c>
      <c r="W1287" s="25">
        <f t="shared" ca="1" si="435"/>
        <v>0</v>
      </c>
      <c r="X1287" s="108">
        <f t="shared" ca="1" si="436"/>
        <v>0</v>
      </c>
      <c r="Y1287" s="108">
        <f t="shared" ca="1" si="437"/>
        <v>0</v>
      </c>
      <c r="Z1287" s="108">
        <f t="shared" ca="1" si="438"/>
        <v>0</v>
      </c>
      <c r="AA1287" s="108">
        <f t="shared" ca="1" si="439"/>
        <v>0</v>
      </c>
      <c r="AB1287" s="108">
        <f t="shared" ca="1" si="440"/>
        <v>0</v>
      </c>
      <c r="AC1287" s="25">
        <f t="shared" ca="1" si="441"/>
        <v>0</v>
      </c>
    </row>
    <row r="1288" spans="1:29" ht="14.1" hidden="1" customHeight="1" thickBot="1" x14ac:dyDescent="0.25">
      <c r="A1288" s="3">
        <f t="shared" si="425"/>
        <v>2024</v>
      </c>
      <c r="B1288" s="3" t="str">
        <f t="shared" si="442"/>
        <v>06 červen</v>
      </c>
      <c r="C1288" s="4" t="str">
        <f t="shared" si="426"/>
        <v>červen</v>
      </c>
      <c r="D1288" s="10">
        <f t="shared" ca="1" si="427"/>
        <v>0</v>
      </c>
      <c r="E1288" s="10" t="str">
        <f t="shared" si="428"/>
        <v>pátek</v>
      </c>
      <c r="F1288" s="42" t="str">
        <f ca="1">IF(COUNTIF(List1!$U$4:$AF$16,$G1288),"Svátek",TEXT($G1288,"dddd"))</f>
        <v>pátek</v>
      </c>
      <c r="G1288" s="19">
        <v>45471</v>
      </c>
      <c r="H1288" s="49"/>
      <c r="I1288" s="50"/>
      <c r="J1288" s="49"/>
      <c r="K1288" s="50"/>
      <c r="L1288" s="21">
        <f t="shared" si="429"/>
        <v>0</v>
      </c>
      <c r="M1288" s="22">
        <f t="shared" si="423"/>
        <v>0</v>
      </c>
      <c r="N1288" s="98"/>
      <c r="O1288" s="101" t="str">
        <f t="shared" ca="1" si="424"/>
        <v/>
      </c>
      <c r="P1288" s="41" t="str">
        <f t="shared" si="422"/>
        <v xml:space="preserve"> </v>
      </c>
      <c r="Q1288" s="41" t="str">
        <f>IF(MONTH(G1289)-MONTH(G1288)&lt;&gt;0,SUBTOTAL(109,$P$14:$P$3665)," ")</f>
        <v xml:space="preserve"> </v>
      </c>
      <c r="R1288" s="108">
        <f t="shared" ca="1" si="430"/>
        <v>0</v>
      </c>
      <c r="S1288" s="25">
        <f t="shared" ca="1" si="431"/>
        <v>0</v>
      </c>
      <c r="T1288" s="108">
        <f t="shared" ca="1" si="432"/>
        <v>0</v>
      </c>
      <c r="U1288" s="163">
        <f t="shared" ca="1" si="433"/>
        <v>0</v>
      </c>
      <c r="V1288" s="25">
        <f t="shared" ca="1" si="434"/>
        <v>0</v>
      </c>
      <c r="W1288" s="25">
        <f t="shared" ca="1" si="435"/>
        <v>0</v>
      </c>
      <c r="X1288" s="108">
        <f t="shared" ca="1" si="436"/>
        <v>0</v>
      </c>
      <c r="Y1288" s="108">
        <f t="shared" ca="1" si="437"/>
        <v>0</v>
      </c>
      <c r="Z1288" s="108">
        <f t="shared" ca="1" si="438"/>
        <v>0</v>
      </c>
      <c r="AA1288" s="108">
        <f t="shared" ca="1" si="439"/>
        <v>0</v>
      </c>
      <c r="AB1288" s="108">
        <f t="shared" ca="1" si="440"/>
        <v>0</v>
      </c>
      <c r="AC1288" s="25">
        <f t="shared" ca="1" si="441"/>
        <v>0</v>
      </c>
    </row>
    <row r="1289" spans="1:29" ht="14.1" hidden="1" customHeight="1" thickBot="1" x14ac:dyDescent="0.25">
      <c r="A1289" s="3">
        <f t="shared" si="425"/>
        <v>2024</v>
      </c>
      <c r="B1289" s="3" t="str">
        <f t="shared" si="442"/>
        <v>06 červen</v>
      </c>
      <c r="C1289" s="4" t="str">
        <f t="shared" si="426"/>
        <v>červen</v>
      </c>
      <c r="D1289" s="10">
        <f t="shared" ca="1" si="427"/>
        <v>0</v>
      </c>
      <c r="E1289" s="10" t="str">
        <f t="shared" si="428"/>
        <v>sobota</v>
      </c>
      <c r="F1289" s="42" t="str">
        <f ca="1">IF(COUNTIF(List1!$U$4:$AF$16,$G1289),"Svátek",TEXT($G1289,"dddd"))</f>
        <v>sobota</v>
      </c>
      <c r="G1289" s="19">
        <v>45472</v>
      </c>
      <c r="H1289" s="49"/>
      <c r="I1289" s="50"/>
      <c r="J1289" s="49"/>
      <c r="K1289" s="50"/>
      <c r="L1289" s="21">
        <f t="shared" si="429"/>
        <v>0</v>
      </c>
      <c r="M1289" s="22">
        <f t="shared" si="423"/>
        <v>0</v>
      </c>
      <c r="N1289" s="98"/>
      <c r="O1289" s="101" t="str">
        <f t="shared" ca="1" si="424"/>
        <v/>
      </c>
      <c r="P1289" s="41" t="str">
        <f t="shared" si="422"/>
        <v xml:space="preserve"> </v>
      </c>
      <c r="Q1289" s="41" t="str">
        <f>IF(MONTH(G1290)-MONTH(G1289)&lt;&gt;0,SUBTOTAL(109,$P$14:$P$3665)," ")</f>
        <v xml:space="preserve"> </v>
      </c>
      <c r="R1289" s="108">
        <f t="shared" ca="1" si="430"/>
        <v>0</v>
      </c>
      <c r="S1289" s="25">
        <f t="shared" ca="1" si="431"/>
        <v>0</v>
      </c>
      <c r="T1289" s="108">
        <f t="shared" ca="1" si="432"/>
        <v>0</v>
      </c>
      <c r="U1289" s="163">
        <f t="shared" ca="1" si="433"/>
        <v>0</v>
      </c>
      <c r="V1289" s="25">
        <f t="shared" ca="1" si="434"/>
        <v>0</v>
      </c>
      <c r="W1289" s="25">
        <f t="shared" ca="1" si="435"/>
        <v>0</v>
      </c>
      <c r="X1289" s="108">
        <f t="shared" ca="1" si="436"/>
        <v>0</v>
      </c>
      <c r="Y1289" s="108">
        <f t="shared" ca="1" si="437"/>
        <v>0</v>
      </c>
      <c r="Z1289" s="108">
        <f t="shared" ca="1" si="438"/>
        <v>0</v>
      </c>
      <c r="AA1289" s="108">
        <f t="shared" ca="1" si="439"/>
        <v>0</v>
      </c>
      <c r="AB1289" s="108">
        <f t="shared" ca="1" si="440"/>
        <v>0</v>
      </c>
      <c r="AC1289" s="25">
        <f t="shared" ca="1" si="441"/>
        <v>0</v>
      </c>
    </row>
    <row r="1290" spans="1:29" ht="14.1" hidden="1" customHeight="1" thickBot="1" x14ac:dyDescent="0.25">
      <c r="A1290" s="3">
        <f t="shared" si="425"/>
        <v>2024</v>
      </c>
      <c r="B1290" s="3" t="str">
        <f t="shared" si="442"/>
        <v>06 červen</v>
      </c>
      <c r="C1290" s="4" t="str">
        <f t="shared" si="426"/>
        <v>červen</v>
      </c>
      <c r="D1290" s="10">
        <f t="shared" ca="1" si="427"/>
        <v>0</v>
      </c>
      <c r="E1290" s="10" t="str">
        <f t="shared" si="428"/>
        <v>neděle</v>
      </c>
      <c r="F1290" s="42" t="str">
        <f ca="1">IF(COUNTIF(List1!$U$4:$AF$16,$G1290),"Svátek",TEXT($G1290,"dddd"))</f>
        <v>neděle</v>
      </c>
      <c r="G1290" s="19">
        <v>45473</v>
      </c>
      <c r="H1290" s="49"/>
      <c r="I1290" s="50"/>
      <c r="J1290" s="49"/>
      <c r="K1290" s="50"/>
      <c r="L1290" s="21">
        <f t="shared" si="429"/>
        <v>0</v>
      </c>
      <c r="M1290" s="22">
        <f t="shared" si="423"/>
        <v>0</v>
      </c>
      <c r="N1290" s="98"/>
      <c r="O1290" s="101" t="str">
        <f t="shared" ca="1" si="424"/>
        <v/>
      </c>
      <c r="P1290" s="41">
        <f t="shared" si="422"/>
        <v>0</v>
      </c>
      <c r="Q1290" s="41">
        <f>IF(MONTH(G1291)-MONTH(G1290)&lt;&gt;0,SUBTOTAL(109,$P$14:$P$3665)," ")</f>
        <v>0</v>
      </c>
      <c r="R1290" s="108">
        <f t="shared" ca="1" si="430"/>
        <v>0</v>
      </c>
      <c r="S1290" s="25">
        <f t="shared" ca="1" si="431"/>
        <v>0</v>
      </c>
      <c r="T1290" s="108">
        <f t="shared" ca="1" si="432"/>
        <v>0</v>
      </c>
      <c r="U1290" s="163">
        <f t="shared" ca="1" si="433"/>
        <v>0</v>
      </c>
      <c r="V1290" s="25">
        <f t="shared" ca="1" si="434"/>
        <v>0</v>
      </c>
      <c r="W1290" s="25">
        <f t="shared" ca="1" si="435"/>
        <v>0</v>
      </c>
      <c r="X1290" s="108">
        <f t="shared" ca="1" si="436"/>
        <v>0</v>
      </c>
      <c r="Y1290" s="108">
        <f t="shared" ca="1" si="437"/>
        <v>0</v>
      </c>
      <c r="Z1290" s="108">
        <f t="shared" ca="1" si="438"/>
        <v>0</v>
      </c>
      <c r="AA1290" s="108">
        <f t="shared" ca="1" si="439"/>
        <v>0</v>
      </c>
      <c r="AB1290" s="108">
        <f t="shared" ca="1" si="440"/>
        <v>0</v>
      </c>
      <c r="AC1290" s="25">
        <f t="shared" ca="1" si="441"/>
        <v>0</v>
      </c>
    </row>
    <row r="1291" spans="1:29" ht="14.1" hidden="1" customHeight="1" thickBot="1" x14ac:dyDescent="0.25">
      <c r="A1291" s="3">
        <f t="shared" si="425"/>
        <v>2024</v>
      </c>
      <c r="B1291" s="3" t="str">
        <f t="shared" si="442"/>
        <v>07 červenec</v>
      </c>
      <c r="C1291" s="4" t="str">
        <f t="shared" si="426"/>
        <v>červenec</v>
      </c>
      <c r="D1291" s="10">
        <f t="shared" ca="1" si="427"/>
        <v>0</v>
      </c>
      <c r="E1291" s="10" t="str">
        <f t="shared" si="428"/>
        <v>pondělí</v>
      </c>
      <c r="F1291" s="42" t="str">
        <f ca="1">IF(COUNTIF(List1!$U$4:$AF$16,$G1291),"Svátek",TEXT($G1291,"dddd"))</f>
        <v>pondělí</v>
      </c>
      <c r="G1291" s="19">
        <v>45474</v>
      </c>
      <c r="H1291" s="49"/>
      <c r="I1291" s="50"/>
      <c r="J1291" s="49"/>
      <c r="K1291" s="50"/>
      <c r="L1291" s="21">
        <f t="shared" si="429"/>
        <v>0</v>
      </c>
      <c r="M1291" s="22">
        <f t="shared" si="423"/>
        <v>0</v>
      </c>
      <c r="N1291" s="98"/>
      <c r="O1291" s="101" t="str">
        <f t="shared" ca="1" si="424"/>
        <v/>
      </c>
      <c r="P1291" s="41" t="str">
        <f t="shared" si="422"/>
        <v xml:space="preserve"> </v>
      </c>
      <c r="Q1291" s="41" t="str">
        <f>IF(MONTH(G1292)-MONTH(G1291)&lt;&gt;0,SUBTOTAL(109,$P$14:$P$3665)," ")</f>
        <v xml:space="preserve"> </v>
      </c>
      <c r="R1291" s="108">
        <f t="shared" ca="1" si="430"/>
        <v>0</v>
      </c>
      <c r="S1291" s="25">
        <f t="shared" ca="1" si="431"/>
        <v>0</v>
      </c>
      <c r="T1291" s="108">
        <f t="shared" ca="1" si="432"/>
        <v>0</v>
      </c>
      <c r="U1291" s="163">
        <f t="shared" ca="1" si="433"/>
        <v>0</v>
      </c>
      <c r="V1291" s="25">
        <f t="shared" ca="1" si="434"/>
        <v>0</v>
      </c>
      <c r="W1291" s="25">
        <f t="shared" ca="1" si="435"/>
        <v>0</v>
      </c>
      <c r="X1291" s="108">
        <f t="shared" ca="1" si="436"/>
        <v>0</v>
      </c>
      <c r="Y1291" s="108">
        <f t="shared" ca="1" si="437"/>
        <v>0</v>
      </c>
      <c r="Z1291" s="108">
        <f t="shared" ca="1" si="438"/>
        <v>0</v>
      </c>
      <c r="AA1291" s="108">
        <f t="shared" ca="1" si="439"/>
        <v>0</v>
      </c>
      <c r="AB1291" s="108">
        <f t="shared" ca="1" si="440"/>
        <v>0</v>
      </c>
      <c r="AC1291" s="25">
        <f t="shared" ca="1" si="441"/>
        <v>0</v>
      </c>
    </row>
    <row r="1292" spans="1:29" ht="14.1" hidden="1" customHeight="1" thickBot="1" x14ac:dyDescent="0.25">
      <c r="A1292" s="3">
        <f t="shared" si="425"/>
        <v>2024</v>
      </c>
      <c r="B1292" s="3" t="str">
        <f t="shared" si="442"/>
        <v>07 červenec</v>
      </c>
      <c r="C1292" s="4" t="str">
        <f t="shared" si="426"/>
        <v>červenec</v>
      </c>
      <c r="D1292" s="10">
        <f t="shared" ca="1" si="427"/>
        <v>0</v>
      </c>
      <c r="E1292" s="10" t="str">
        <f t="shared" si="428"/>
        <v>úterý</v>
      </c>
      <c r="F1292" s="42" t="str">
        <f ca="1">IF(COUNTIF(List1!$U$4:$AF$16,$G1292),"Svátek",TEXT($G1292,"dddd"))</f>
        <v>úterý</v>
      </c>
      <c r="G1292" s="19">
        <v>45475</v>
      </c>
      <c r="H1292" s="49"/>
      <c r="I1292" s="50"/>
      <c r="J1292" s="49"/>
      <c r="K1292" s="50"/>
      <c r="L1292" s="21">
        <f t="shared" si="429"/>
        <v>0</v>
      </c>
      <c r="M1292" s="22">
        <f t="shared" si="423"/>
        <v>0</v>
      </c>
      <c r="N1292" s="98"/>
      <c r="O1292" s="101" t="str">
        <f t="shared" ca="1" si="424"/>
        <v/>
      </c>
      <c r="P1292" s="41" t="str">
        <f t="shared" si="422"/>
        <v xml:space="preserve"> </v>
      </c>
      <c r="Q1292" s="41" t="str">
        <f>IF(MONTH(G1293)-MONTH(G1292)&lt;&gt;0,SUBTOTAL(109,$P$14:$P$3665)," ")</f>
        <v xml:space="preserve"> </v>
      </c>
      <c r="R1292" s="108">
        <f t="shared" ca="1" si="430"/>
        <v>0</v>
      </c>
      <c r="S1292" s="25">
        <f t="shared" ca="1" si="431"/>
        <v>0</v>
      </c>
      <c r="T1292" s="108">
        <f t="shared" ca="1" si="432"/>
        <v>0</v>
      </c>
      <c r="U1292" s="163">
        <f t="shared" ca="1" si="433"/>
        <v>0</v>
      </c>
      <c r="V1292" s="25">
        <f t="shared" ca="1" si="434"/>
        <v>0</v>
      </c>
      <c r="W1292" s="25">
        <f t="shared" ca="1" si="435"/>
        <v>0</v>
      </c>
      <c r="X1292" s="108">
        <f t="shared" ca="1" si="436"/>
        <v>0</v>
      </c>
      <c r="Y1292" s="108">
        <f t="shared" ca="1" si="437"/>
        <v>0</v>
      </c>
      <c r="Z1292" s="108">
        <f t="shared" ca="1" si="438"/>
        <v>0</v>
      </c>
      <c r="AA1292" s="108">
        <f t="shared" ca="1" si="439"/>
        <v>0</v>
      </c>
      <c r="AB1292" s="108">
        <f t="shared" ca="1" si="440"/>
        <v>0</v>
      </c>
      <c r="AC1292" s="25">
        <f t="shared" ca="1" si="441"/>
        <v>0</v>
      </c>
    </row>
    <row r="1293" spans="1:29" ht="14.1" hidden="1" customHeight="1" thickBot="1" x14ac:dyDescent="0.25">
      <c r="A1293" s="3">
        <f t="shared" si="425"/>
        <v>2024</v>
      </c>
      <c r="B1293" s="3" t="str">
        <f t="shared" si="442"/>
        <v>07 červenec</v>
      </c>
      <c r="C1293" s="4" t="str">
        <f t="shared" si="426"/>
        <v>červenec</v>
      </c>
      <c r="D1293" s="10">
        <f t="shared" ca="1" si="427"/>
        <v>0</v>
      </c>
      <c r="E1293" s="10" t="str">
        <f t="shared" si="428"/>
        <v>středa</v>
      </c>
      <c r="F1293" s="42" t="str">
        <f ca="1">IF(COUNTIF(List1!$U$4:$AF$16,$G1293),"Svátek",TEXT($G1293,"dddd"))</f>
        <v>středa</v>
      </c>
      <c r="G1293" s="19">
        <v>45476</v>
      </c>
      <c r="H1293" s="49"/>
      <c r="I1293" s="50"/>
      <c r="J1293" s="49"/>
      <c r="K1293" s="50"/>
      <c r="L1293" s="21">
        <f t="shared" si="429"/>
        <v>0</v>
      </c>
      <c r="M1293" s="22">
        <f t="shared" si="423"/>
        <v>0</v>
      </c>
      <c r="N1293" s="98"/>
      <c r="O1293" s="101" t="str">
        <f t="shared" ca="1" si="424"/>
        <v/>
      </c>
      <c r="P1293" s="41" t="str">
        <f t="shared" si="422"/>
        <v xml:space="preserve"> </v>
      </c>
      <c r="Q1293" s="41" t="str">
        <f>IF(MONTH(G1294)-MONTH(G1293)&lt;&gt;0,SUBTOTAL(109,$P$14:$P$3665)," ")</f>
        <v xml:space="preserve"> </v>
      </c>
      <c r="R1293" s="108">
        <f t="shared" ca="1" si="430"/>
        <v>0</v>
      </c>
      <c r="S1293" s="25">
        <f t="shared" ca="1" si="431"/>
        <v>0</v>
      </c>
      <c r="T1293" s="108">
        <f t="shared" ca="1" si="432"/>
        <v>0</v>
      </c>
      <c r="U1293" s="163">
        <f t="shared" ca="1" si="433"/>
        <v>0</v>
      </c>
      <c r="V1293" s="25">
        <f t="shared" ca="1" si="434"/>
        <v>0</v>
      </c>
      <c r="W1293" s="25">
        <f t="shared" ca="1" si="435"/>
        <v>0</v>
      </c>
      <c r="X1293" s="108">
        <f t="shared" ca="1" si="436"/>
        <v>0</v>
      </c>
      <c r="Y1293" s="108">
        <f t="shared" ca="1" si="437"/>
        <v>0</v>
      </c>
      <c r="Z1293" s="108">
        <f t="shared" ca="1" si="438"/>
        <v>0</v>
      </c>
      <c r="AA1293" s="108">
        <f t="shared" ca="1" si="439"/>
        <v>0</v>
      </c>
      <c r="AB1293" s="108">
        <f t="shared" ca="1" si="440"/>
        <v>0</v>
      </c>
      <c r="AC1293" s="25">
        <f t="shared" ca="1" si="441"/>
        <v>0</v>
      </c>
    </row>
    <row r="1294" spans="1:29" ht="14.1" hidden="1" customHeight="1" thickBot="1" x14ac:dyDescent="0.25">
      <c r="A1294" s="3">
        <f t="shared" si="425"/>
        <v>2024</v>
      </c>
      <c r="B1294" s="3" t="str">
        <f t="shared" si="442"/>
        <v>07 červenec</v>
      </c>
      <c r="C1294" s="4" t="str">
        <f t="shared" si="426"/>
        <v>červenec</v>
      </c>
      <c r="D1294" s="10">
        <f t="shared" ca="1" si="427"/>
        <v>0</v>
      </c>
      <c r="E1294" s="10" t="str">
        <f t="shared" si="428"/>
        <v>čtvrtek</v>
      </c>
      <c r="F1294" s="42" t="str">
        <f ca="1">IF(COUNTIF(List1!$U$4:$AF$16,$G1294),"Svátek",TEXT($G1294,"dddd"))</f>
        <v>čtvrtek</v>
      </c>
      <c r="G1294" s="19">
        <v>45477</v>
      </c>
      <c r="H1294" s="49"/>
      <c r="I1294" s="50"/>
      <c r="J1294" s="49"/>
      <c r="K1294" s="50"/>
      <c r="L1294" s="21">
        <f t="shared" si="429"/>
        <v>0</v>
      </c>
      <c r="M1294" s="22">
        <f t="shared" si="423"/>
        <v>0</v>
      </c>
      <c r="N1294" s="98"/>
      <c r="O1294" s="101" t="str">
        <f t="shared" ca="1" si="424"/>
        <v/>
      </c>
      <c r="P1294" s="41" t="str">
        <f t="shared" si="422"/>
        <v xml:space="preserve"> </v>
      </c>
      <c r="Q1294" s="41" t="str">
        <f>IF(MONTH(G1295)-MONTH(G1294)&lt;&gt;0,SUBTOTAL(109,$P$14:$P$3665)," ")</f>
        <v xml:space="preserve"> </v>
      </c>
      <c r="R1294" s="108">
        <f t="shared" ca="1" si="430"/>
        <v>0</v>
      </c>
      <c r="S1294" s="25">
        <f t="shared" ca="1" si="431"/>
        <v>0</v>
      </c>
      <c r="T1294" s="108">
        <f t="shared" ca="1" si="432"/>
        <v>0</v>
      </c>
      <c r="U1294" s="163">
        <f t="shared" ca="1" si="433"/>
        <v>0</v>
      </c>
      <c r="V1294" s="25">
        <f t="shared" ca="1" si="434"/>
        <v>0</v>
      </c>
      <c r="W1294" s="25">
        <f t="shared" ca="1" si="435"/>
        <v>0</v>
      </c>
      <c r="X1294" s="108">
        <f t="shared" ca="1" si="436"/>
        <v>0</v>
      </c>
      <c r="Y1294" s="108">
        <f t="shared" ca="1" si="437"/>
        <v>0</v>
      </c>
      <c r="Z1294" s="108">
        <f t="shared" ca="1" si="438"/>
        <v>0</v>
      </c>
      <c r="AA1294" s="108">
        <f t="shared" ca="1" si="439"/>
        <v>0</v>
      </c>
      <c r="AB1294" s="108">
        <f t="shared" ca="1" si="440"/>
        <v>0</v>
      </c>
      <c r="AC1294" s="25">
        <f t="shared" ca="1" si="441"/>
        <v>0</v>
      </c>
    </row>
    <row r="1295" spans="1:29" ht="14.1" hidden="1" customHeight="1" thickBot="1" x14ac:dyDescent="0.25">
      <c r="A1295" s="3">
        <f t="shared" si="425"/>
        <v>2024</v>
      </c>
      <c r="B1295" s="3" t="str">
        <f t="shared" si="442"/>
        <v>07 červenec</v>
      </c>
      <c r="C1295" s="4" t="str">
        <f t="shared" si="426"/>
        <v>červenec</v>
      </c>
      <c r="D1295" s="10">
        <f t="shared" ca="1" si="427"/>
        <v>1</v>
      </c>
      <c r="E1295" s="10" t="str">
        <f t="shared" si="428"/>
        <v>pátek</v>
      </c>
      <c r="F1295" s="42" t="str">
        <f ca="1">IF(COUNTIF(List1!$U$4:$AF$16,$G1295),"Svátek",TEXT($G1295,"dddd"))</f>
        <v>Svátek</v>
      </c>
      <c r="G1295" s="19">
        <v>45478</v>
      </c>
      <c r="H1295" s="49"/>
      <c r="I1295" s="50"/>
      <c r="J1295" s="49"/>
      <c r="K1295" s="50"/>
      <c r="L1295" s="21">
        <f t="shared" si="429"/>
        <v>0</v>
      </c>
      <c r="M1295" s="22">
        <f t="shared" si="423"/>
        <v>0</v>
      </c>
      <c r="N1295" s="98"/>
      <c r="O1295" s="101" t="str">
        <f t="shared" ca="1" si="424"/>
        <v>Svátek</v>
      </c>
      <c r="P1295" s="41" t="str">
        <f t="shared" si="422"/>
        <v xml:space="preserve"> </v>
      </c>
      <c r="Q1295" s="41" t="str">
        <f>IF(MONTH(G1296)-MONTH(G1295)&lt;&gt;0,SUBTOTAL(109,$P$14:$P$3665)," ")</f>
        <v xml:space="preserve"> </v>
      </c>
      <c r="R1295" s="108">
        <f t="shared" ca="1" si="430"/>
        <v>0</v>
      </c>
      <c r="S1295" s="25">
        <f t="shared" ca="1" si="431"/>
        <v>1</v>
      </c>
      <c r="T1295" s="108">
        <f t="shared" ca="1" si="432"/>
        <v>0</v>
      </c>
      <c r="U1295" s="163">
        <f t="shared" ca="1" si="433"/>
        <v>0</v>
      </c>
      <c r="V1295" s="25">
        <f t="shared" ca="1" si="434"/>
        <v>0</v>
      </c>
      <c r="W1295" s="25">
        <f t="shared" ca="1" si="435"/>
        <v>0</v>
      </c>
      <c r="X1295" s="108">
        <f t="shared" ca="1" si="436"/>
        <v>0</v>
      </c>
      <c r="Y1295" s="108">
        <f t="shared" ca="1" si="437"/>
        <v>0</v>
      </c>
      <c r="Z1295" s="108">
        <f t="shared" ca="1" si="438"/>
        <v>0</v>
      </c>
      <c r="AA1295" s="108">
        <f t="shared" ca="1" si="439"/>
        <v>0</v>
      </c>
      <c r="AB1295" s="108">
        <f t="shared" ca="1" si="440"/>
        <v>0</v>
      </c>
      <c r="AC1295" s="25">
        <f t="shared" ca="1" si="441"/>
        <v>1</v>
      </c>
    </row>
    <row r="1296" spans="1:29" ht="14.1" hidden="1" customHeight="1" thickBot="1" x14ac:dyDescent="0.25">
      <c r="A1296" s="3">
        <f t="shared" si="425"/>
        <v>2024</v>
      </c>
      <c r="B1296" s="3" t="str">
        <f t="shared" si="442"/>
        <v>07 červenec</v>
      </c>
      <c r="C1296" s="4" t="str">
        <f t="shared" si="426"/>
        <v>červenec</v>
      </c>
      <c r="D1296" s="10">
        <f t="shared" ca="1" si="427"/>
        <v>1</v>
      </c>
      <c r="E1296" s="10" t="str">
        <f t="shared" si="428"/>
        <v>sobota</v>
      </c>
      <c r="F1296" s="42" t="str">
        <f ca="1">IF(COUNTIF(List1!$U$4:$AF$16,$G1296),"Svátek",TEXT($G1296,"dddd"))</f>
        <v>Svátek</v>
      </c>
      <c r="G1296" s="19">
        <v>45479</v>
      </c>
      <c r="H1296" s="49"/>
      <c r="I1296" s="50"/>
      <c r="J1296" s="49"/>
      <c r="K1296" s="50"/>
      <c r="L1296" s="21">
        <f t="shared" si="429"/>
        <v>0</v>
      </c>
      <c r="M1296" s="22">
        <f t="shared" si="423"/>
        <v>0</v>
      </c>
      <c r="N1296" s="98"/>
      <c r="O1296" s="101" t="str">
        <f t="shared" ca="1" si="424"/>
        <v>Svátek</v>
      </c>
      <c r="P1296" s="41" t="str">
        <f t="shared" si="422"/>
        <v xml:space="preserve"> </v>
      </c>
      <c r="Q1296" s="41" t="str">
        <f>IF(MONTH(G1297)-MONTH(G1296)&lt;&gt;0,SUBTOTAL(109,$P$14:$P$3665)," ")</f>
        <v xml:space="preserve"> </v>
      </c>
      <c r="R1296" s="108">
        <f t="shared" ca="1" si="430"/>
        <v>0</v>
      </c>
      <c r="S1296" s="25">
        <f t="shared" ca="1" si="431"/>
        <v>0</v>
      </c>
      <c r="T1296" s="108">
        <f t="shared" ca="1" si="432"/>
        <v>0</v>
      </c>
      <c r="U1296" s="163">
        <f t="shared" ca="1" si="433"/>
        <v>0</v>
      </c>
      <c r="V1296" s="25">
        <f t="shared" ca="1" si="434"/>
        <v>0</v>
      </c>
      <c r="W1296" s="25">
        <f t="shared" ca="1" si="435"/>
        <v>0</v>
      </c>
      <c r="X1296" s="108">
        <f t="shared" ca="1" si="436"/>
        <v>0</v>
      </c>
      <c r="Y1296" s="108">
        <f t="shared" ca="1" si="437"/>
        <v>0</v>
      </c>
      <c r="Z1296" s="108">
        <f t="shared" ca="1" si="438"/>
        <v>0</v>
      </c>
      <c r="AA1296" s="108">
        <f t="shared" ca="1" si="439"/>
        <v>0</v>
      </c>
      <c r="AB1296" s="108">
        <f t="shared" ca="1" si="440"/>
        <v>0</v>
      </c>
      <c r="AC1296" s="25">
        <f t="shared" ca="1" si="441"/>
        <v>0</v>
      </c>
    </row>
    <row r="1297" spans="1:29" ht="14.1" hidden="1" customHeight="1" thickBot="1" x14ac:dyDescent="0.25">
      <c r="A1297" s="3">
        <f t="shared" si="425"/>
        <v>2024</v>
      </c>
      <c r="B1297" s="3" t="str">
        <f t="shared" si="442"/>
        <v>07 červenec</v>
      </c>
      <c r="C1297" s="4" t="str">
        <f t="shared" si="426"/>
        <v>červenec</v>
      </c>
      <c r="D1297" s="10">
        <f t="shared" ca="1" si="427"/>
        <v>0</v>
      </c>
      <c r="E1297" s="10" t="str">
        <f t="shared" si="428"/>
        <v>neděle</v>
      </c>
      <c r="F1297" s="42" t="str">
        <f ca="1">IF(COUNTIF(List1!$U$4:$AF$16,$G1297),"Svátek",TEXT($G1297,"dddd"))</f>
        <v>neděle</v>
      </c>
      <c r="G1297" s="19">
        <v>45480</v>
      </c>
      <c r="H1297" s="49"/>
      <c r="I1297" s="50"/>
      <c r="J1297" s="49"/>
      <c r="K1297" s="50"/>
      <c r="L1297" s="21">
        <f t="shared" si="429"/>
        <v>0</v>
      </c>
      <c r="M1297" s="22">
        <f t="shared" si="423"/>
        <v>0</v>
      </c>
      <c r="N1297" s="98"/>
      <c r="O1297" s="101" t="str">
        <f t="shared" ca="1" si="424"/>
        <v/>
      </c>
      <c r="P1297" s="41">
        <f t="shared" si="422"/>
        <v>0</v>
      </c>
      <c r="Q1297" s="41" t="str">
        <f>IF(MONTH(G1298)-MONTH(G1297)&lt;&gt;0,SUBTOTAL(109,$P$14:$P$3665)," ")</f>
        <v xml:space="preserve"> </v>
      </c>
      <c r="R1297" s="108">
        <f t="shared" ca="1" si="430"/>
        <v>0</v>
      </c>
      <c r="S1297" s="25">
        <f t="shared" ca="1" si="431"/>
        <v>0</v>
      </c>
      <c r="T1297" s="108">
        <f t="shared" ca="1" si="432"/>
        <v>0</v>
      </c>
      <c r="U1297" s="163">
        <f t="shared" ca="1" si="433"/>
        <v>0</v>
      </c>
      <c r="V1297" s="25">
        <f t="shared" ca="1" si="434"/>
        <v>0</v>
      </c>
      <c r="W1297" s="25">
        <f t="shared" ca="1" si="435"/>
        <v>0</v>
      </c>
      <c r="X1297" s="108">
        <f t="shared" ca="1" si="436"/>
        <v>0</v>
      </c>
      <c r="Y1297" s="108">
        <f t="shared" ca="1" si="437"/>
        <v>0</v>
      </c>
      <c r="Z1297" s="108">
        <f t="shared" ca="1" si="438"/>
        <v>0</v>
      </c>
      <c r="AA1297" s="108">
        <f t="shared" ca="1" si="439"/>
        <v>0</v>
      </c>
      <c r="AB1297" s="108">
        <f t="shared" ca="1" si="440"/>
        <v>0</v>
      </c>
      <c r="AC1297" s="25">
        <f t="shared" ca="1" si="441"/>
        <v>0</v>
      </c>
    </row>
    <row r="1298" spans="1:29" ht="14.1" hidden="1" customHeight="1" thickBot="1" x14ac:dyDescent="0.25">
      <c r="A1298" s="3">
        <f t="shared" si="425"/>
        <v>2024</v>
      </c>
      <c r="B1298" s="3" t="str">
        <f t="shared" si="442"/>
        <v>07 červenec</v>
      </c>
      <c r="C1298" s="4" t="str">
        <f t="shared" si="426"/>
        <v>červenec</v>
      </c>
      <c r="D1298" s="10">
        <f t="shared" ca="1" si="427"/>
        <v>0</v>
      </c>
      <c r="E1298" s="10" t="str">
        <f t="shared" si="428"/>
        <v>pondělí</v>
      </c>
      <c r="F1298" s="42" t="str">
        <f ca="1">IF(COUNTIF(List1!$U$4:$AF$16,$G1298),"Svátek",TEXT($G1298,"dddd"))</f>
        <v>pondělí</v>
      </c>
      <c r="G1298" s="19">
        <v>45481</v>
      </c>
      <c r="H1298" s="49"/>
      <c r="I1298" s="50"/>
      <c r="J1298" s="49"/>
      <c r="K1298" s="50"/>
      <c r="L1298" s="21">
        <f t="shared" si="429"/>
        <v>0</v>
      </c>
      <c r="M1298" s="22">
        <f t="shared" si="423"/>
        <v>0</v>
      </c>
      <c r="N1298" s="98"/>
      <c r="O1298" s="101" t="str">
        <f t="shared" ca="1" si="424"/>
        <v/>
      </c>
      <c r="P1298" s="41" t="str">
        <f t="shared" si="422"/>
        <v xml:space="preserve"> </v>
      </c>
      <c r="Q1298" s="41" t="str">
        <f>IF(MONTH(G1299)-MONTH(G1298)&lt;&gt;0,SUBTOTAL(109,$P$14:$P$3665)," ")</f>
        <v xml:space="preserve"> </v>
      </c>
      <c r="R1298" s="108">
        <f t="shared" ca="1" si="430"/>
        <v>0</v>
      </c>
      <c r="S1298" s="25">
        <f t="shared" ca="1" si="431"/>
        <v>0</v>
      </c>
      <c r="T1298" s="108">
        <f t="shared" ca="1" si="432"/>
        <v>0</v>
      </c>
      <c r="U1298" s="163">
        <f t="shared" ca="1" si="433"/>
        <v>0</v>
      </c>
      <c r="V1298" s="25">
        <f t="shared" ca="1" si="434"/>
        <v>0</v>
      </c>
      <c r="W1298" s="25">
        <f t="shared" ca="1" si="435"/>
        <v>0</v>
      </c>
      <c r="X1298" s="108">
        <f t="shared" ca="1" si="436"/>
        <v>0</v>
      </c>
      <c r="Y1298" s="108">
        <f t="shared" ca="1" si="437"/>
        <v>0</v>
      </c>
      <c r="Z1298" s="108">
        <f t="shared" ca="1" si="438"/>
        <v>0</v>
      </c>
      <c r="AA1298" s="108">
        <f t="shared" ca="1" si="439"/>
        <v>0</v>
      </c>
      <c r="AB1298" s="108">
        <f t="shared" ca="1" si="440"/>
        <v>0</v>
      </c>
      <c r="AC1298" s="25">
        <f t="shared" ca="1" si="441"/>
        <v>0</v>
      </c>
    </row>
    <row r="1299" spans="1:29" ht="14.1" hidden="1" customHeight="1" thickBot="1" x14ac:dyDescent="0.25">
      <c r="A1299" s="3">
        <f t="shared" si="425"/>
        <v>2024</v>
      </c>
      <c r="B1299" s="3" t="str">
        <f t="shared" si="442"/>
        <v>07 červenec</v>
      </c>
      <c r="C1299" s="4" t="str">
        <f t="shared" si="426"/>
        <v>červenec</v>
      </c>
      <c r="D1299" s="10">
        <f t="shared" ca="1" si="427"/>
        <v>0</v>
      </c>
      <c r="E1299" s="10" t="str">
        <f t="shared" si="428"/>
        <v>úterý</v>
      </c>
      <c r="F1299" s="42" t="str">
        <f ca="1">IF(COUNTIF(List1!$U$4:$AF$16,$G1299),"Svátek",TEXT($G1299,"dddd"))</f>
        <v>úterý</v>
      </c>
      <c r="G1299" s="19">
        <v>45482</v>
      </c>
      <c r="H1299" s="49"/>
      <c r="I1299" s="50"/>
      <c r="J1299" s="49"/>
      <c r="K1299" s="50"/>
      <c r="L1299" s="21">
        <f t="shared" si="429"/>
        <v>0</v>
      </c>
      <c r="M1299" s="22">
        <f t="shared" si="423"/>
        <v>0</v>
      </c>
      <c r="N1299" s="98"/>
      <c r="O1299" s="101" t="str">
        <f t="shared" ca="1" si="424"/>
        <v/>
      </c>
      <c r="P1299" s="41" t="str">
        <f t="shared" si="422"/>
        <v xml:space="preserve"> </v>
      </c>
      <c r="Q1299" s="41" t="str">
        <f>IF(MONTH(G1300)-MONTH(G1299)&lt;&gt;0,SUBTOTAL(109,$P$14:$P$3665)," ")</f>
        <v xml:space="preserve"> </v>
      </c>
      <c r="R1299" s="108">
        <f t="shared" ca="1" si="430"/>
        <v>0</v>
      </c>
      <c r="S1299" s="25">
        <f t="shared" ca="1" si="431"/>
        <v>0</v>
      </c>
      <c r="T1299" s="108">
        <f t="shared" ca="1" si="432"/>
        <v>0</v>
      </c>
      <c r="U1299" s="163">
        <f t="shared" ca="1" si="433"/>
        <v>0</v>
      </c>
      <c r="V1299" s="25">
        <f t="shared" ca="1" si="434"/>
        <v>0</v>
      </c>
      <c r="W1299" s="25">
        <f t="shared" ca="1" si="435"/>
        <v>0</v>
      </c>
      <c r="X1299" s="108">
        <f t="shared" ca="1" si="436"/>
        <v>0</v>
      </c>
      <c r="Y1299" s="108">
        <f t="shared" ca="1" si="437"/>
        <v>0</v>
      </c>
      <c r="Z1299" s="108">
        <f t="shared" ca="1" si="438"/>
        <v>0</v>
      </c>
      <c r="AA1299" s="108">
        <f t="shared" ca="1" si="439"/>
        <v>0</v>
      </c>
      <c r="AB1299" s="108">
        <f t="shared" ca="1" si="440"/>
        <v>0</v>
      </c>
      <c r="AC1299" s="25">
        <f t="shared" ca="1" si="441"/>
        <v>0</v>
      </c>
    </row>
    <row r="1300" spans="1:29" ht="14.1" hidden="1" customHeight="1" thickBot="1" x14ac:dyDescent="0.25">
      <c r="A1300" s="3">
        <f t="shared" si="425"/>
        <v>2024</v>
      </c>
      <c r="B1300" s="3" t="str">
        <f t="shared" si="442"/>
        <v>07 červenec</v>
      </c>
      <c r="C1300" s="4" t="str">
        <f t="shared" si="426"/>
        <v>červenec</v>
      </c>
      <c r="D1300" s="10">
        <f t="shared" ca="1" si="427"/>
        <v>0</v>
      </c>
      <c r="E1300" s="10" t="str">
        <f t="shared" si="428"/>
        <v>středa</v>
      </c>
      <c r="F1300" s="42" t="str">
        <f ca="1">IF(COUNTIF(List1!$U$4:$AF$16,$G1300),"Svátek",TEXT($G1300,"dddd"))</f>
        <v>středa</v>
      </c>
      <c r="G1300" s="19">
        <v>45483</v>
      </c>
      <c r="H1300" s="49"/>
      <c r="I1300" s="50"/>
      <c r="J1300" s="49"/>
      <c r="K1300" s="50"/>
      <c r="L1300" s="21">
        <f t="shared" si="429"/>
        <v>0</v>
      </c>
      <c r="M1300" s="22">
        <f t="shared" si="423"/>
        <v>0</v>
      </c>
      <c r="N1300" s="98"/>
      <c r="O1300" s="101" t="str">
        <f t="shared" ca="1" si="424"/>
        <v/>
      </c>
      <c r="P1300" s="41" t="str">
        <f t="shared" si="422"/>
        <v xml:space="preserve"> </v>
      </c>
      <c r="Q1300" s="41" t="str">
        <f>IF(MONTH(G1301)-MONTH(G1300)&lt;&gt;0,SUBTOTAL(109,$P$14:$P$3665)," ")</f>
        <v xml:space="preserve"> </v>
      </c>
      <c r="R1300" s="108">
        <f t="shared" ca="1" si="430"/>
        <v>0</v>
      </c>
      <c r="S1300" s="25">
        <f t="shared" ca="1" si="431"/>
        <v>0</v>
      </c>
      <c r="T1300" s="108">
        <f t="shared" ca="1" si="432"/>
        <v>0</v>
      </c>
      <c r="U1300" s="163">
        <f t="shared" ca="1" si="433"/>
        <v>0</v>
      </c>
      <c r="V1300" s="25">
        <f t="shared" ca="1" si="434"/>
        <v>0</v>
      </c>
      <c r="W1300" s="25">
        <f t="shared" ca="1" si="435"/>
        <v>0</v>
      </c>
      <c r="X1300" s="108">
        <f t="shared" ca="1" si="436"/>
        <v>0</v>
      </c>
      <c r="Y1300" s="108">
        <f t="shared" ca="1" si="437"/>
        <v>0</v>
      </c>
      <c r="Z1300" s="108">
        <f t="shared" ca="1" si="438"/>
        <v>0</v>
      </c>
      <c r="AA1300" s="108">
        <f t="shared" ca="1" si="439"/>
        <v>0</v>
      </c>
      <c r="AB1300" s="108">
        <f t="shared" ca="1" si="440"/>
        <v>0</v>
      </c>
      <c r="AC1300" s="25">
        <f t="shared" ca="1" si="441"/>
        <v>0</v>
      </c>
    </row>
    <row r="1301" spans="1:29" ht="14.1" hidden="1" customHeight="1" thickBot="1" x14ac:dyDescent="0.25">
      <c r="A1301" s="3">
        <f t="shared" si="425"/>
        <v>2024</v>
      </c>
      <c r="B1301" s="3" t="str">
        <f t="shared" si="442"/>
        <v>07 červenec</v>
      </c>
      <c r="C1301" s="4" t="str">
        <f t="shared" si="426"/>
        <v>červenec</v>
      </c>
      <c r="D1301" s="10">
        <f t="shared" ca="1" si="427"/>
        <v>0</v>
      </c>
      <c r="E1301" s="10" t="str">
        <f t="shared" si="428"/>
        <v>čtvrtek</v>
      </c>
      <c r="F1301" s="42" t="str">
        <f ca="1">IF(COUNTIF(List1!$U$4:$AF$16,$G1301),"Svátek",TEXT($G1301,"dddd"))</f>
        <v>čtvrtek</v>
      </c>
      <c r="G1301" s="19">
        <v>45484</v>
      </c>
      <c r="H1301" s="49"/>
      <c r="I1301" s="50"/>
      <c r="J1301" s="49"/>
      <c r="K1301" s="50"/>
      <c r="L1301" s="21">
        <f t="shared" si="429"/>
        <v>0</v>
      </c>
      <c r="M1301" s="22">
        <f t="shared" si="423"/>
        <v>0</v>
      </c>
      <c r="N1301" s="98"/>
      <c r="O1301" s="101" t="str">
        <f t="shared" ca="1" si="424"/>
        <v/>
      </c>
      <c r="P1301" s="41" t="str">
        <f t="shared" si="422"/>
        <v xml:space="preserve"> </v>
      </c>
      <c r="Q1301" s="41" t="str">
        <f>IF(MONTH(G1302)-MONTH(G1301)&lt;&gt;0,SUBTOTAL(109,$P$14:$P$3665)," ")</f>
        <v xml:space="preserve"> </v>
      </c>
      <c r="R1301" s="108">
        <f t="shared" ca="1" si="430"/>
        <v>0</v>
      </c>
      <c r="S1301" s="25">
        <f t="shared" ca="1" si="431"/>
        <v>0</v>
      </c>
      <c r="T1301" s="108">
        <f t="shared" ca="1" si="432"/>
        <v>0</v>
      </c>
      <c r="U1301" s="163">
        <f t="shared" ca="1" si="433"/>
        <v>0</v>
      </c>
      <c r="V1301" s="25">
        <f t="shared" ca="1" si="434"/>
        <v>0</v>
      </c>
      <c r="W1301" s="25">
        <f t="shared" ca="1" si="435"/>
        <v>0</v>
      </c>
      <c r="X1301" s="108">
        <f t="shared" ca="1" si="436"/>
        <v>0</v>
      </c>
      <c r="Y1301" s="108">
        <f t="shared" ca="1" si="437"/>
        <v>0</v>
      </c>
      <c r="Z1301" s="108">
        <f t="shared" ca="1" si="438"/>
        <v>0</v>
      </c>
      <c r="AA1301" s="108">
        <f t="shared" ca="1" si="439"/>
        <v>0</v>
      </c>
      <c r="AB1301" s="108">
        <f t="shared" ca="1" si="440"/>
        <v>0</v>
      </c>
      <c r="AC1301" s="25">
        <f t="shared" ca="1" si="441"/>
        <v>0</v>
      </c>
    </row>
    <row r="1302" spans="1:29" ht="14.1" hidden="1" customHeight="1" thickBot="1" x14ac:dyDescent="0.25">
      <c r="A1302" s="3">
        <f t="shared" si="425"/>
        <v>2024</v>
      </c>
      <c r="B1302" s="3" t="str">
        <f t="shared" si="442"/>
        <v>07 červenec</v>
      </c>
      <c r="C1302" s="4" t="str">
        <f t="shared" si="426"/>
        <v>červenec</v>
      </c>
      <c r="D1302" s="10">
        <f t="shared" ca="1" si="427"/>
        <v>0</v>
      </c>
      <c r="E1302" s="10" t="str">
        <f t="shared" si="428"/>
        <v>pátek</v>
      </c>
      <c r="F1302" s="42" t="str">
        <f ca="1">IF(COUNTIF(List1!$U$4:$AF$16,$G1302),"Svátek",TEXT($G1302,"dddd"))</f>
        <v>pátek</v>
      </c>
      <c r="G1302" s="19">
        <v>45485</v>
      </c>
      <c r="H1302" s="49"/>
      <c r="I1302" s="50"/>
      <c r="J1302" s="49"/>
      <c r="K1302" s="50"/>
      <c r="L1302" s="21">
        <f t="shared" si="429"/>
        <v>0</v>
      </c>
      <c r="M1302" s="22">
        <f t="shared" si="423"/>
        <v>0</v>
      </c>
      <c r="N1302" s="98"/>
      <c r="O1302" s="101" t="str">
        <f t="shared" ca="1" si="424"/>
        <v/>
      </c>
      <c r="P1302" s="41" t="str">
        <f t="shared" si="422"/>
        <v xml:space="preserve"> </v>
      </c>
      <c r="Q1302" s="41" t="str">
        <f>IF(MONTH(G1303)-MONTH(G1302)&lt;&gt;0,SUBTOTAL(109,$P$14:$P$3665)," ")</f>
        <v xml:space="preserve"> </v>
      </c>
      <c r="R1302" s="108">
        <f t="shared" ca="1" si="430"/>
        <v>0</v>
      </c>
      <c r="S1302" s="25">
        <f t="shared" ca="1" si="431"/>
        <v>0</v>
      </c>
      <c r="T1302" s="108">
        <f t="shared" ca="1" si="432"/>
        <v>0</v>
      </c>
      <c r="U1302" s="163">
        <f t="shared" ca="1" si="433"/>
        <v>0</v>
      </c>
      <c r="V1302" s="25">
        <f t="shared" ca="1" si="434"/>
        <v>0</v>
      </c>
      <c r="W1302" s="25">
        <f t="shared" ca="1" si="435"/>
        <v>0</v>
      </c>
      <c r="X1302" s="108">
        <f t="shared" ca="1" si="436"/>
        <v>0</v>
      </c>
      <c r="Y1302" s="108">
        <f t="shared" ca="1" si="437"/>
        <v>0</v>
      </c>
      <c r="Z1302" s="108">
        <f t="shared" ca="1" si="438"/>
        <v>0</v>
      </c>
      <c r="AA1302" s="108">
        <f t="shared" ca="1" si="439"/>
        <v>0</v>
      </c>
      <c r="AB1302" s="108">
        <f t="shared" ca="1" si="440"/>
        <v>0</v>
      </c>
      <c r="AC1302" s="25">
        <f t="shared" ca="1" si="441"/>
        <v>0</v>
      </c>
    </row>
    <row r="1303" spans="1:29" ht="14.1" hidden="1" customHeight="1" thickBot="1" x14ac:dyDescent="0.25">
      <c r="A1303" s="3">
        <f t="shared" si="425"/>
        <v>2024</v>
      </c>
      <c r="B1303" s="3" t="str">
        <f t="shared" si="442"/>
        <v>07 červenec</v>
      </c>
      <c r="C1303" s="4" t="str">
        <f t="shared" si="426"/>
        <v>červenec</v>
      </c>
      <c r="D1303" s="10">
        <f t="shared" ca="1" si="427"/>
        <v>0</v>
      </c>
      <c r="E1303" s="10" t="str">
        <f t="shared" si="428"/>
        <v>sobota</v>
      </c>
      <c r="F1303" s="42" t="str">
        <f ca="1">IF(COUNTIF(List1!$U$4:$AF$16,$G1303),"Svátek",TEXT($G1303,"dddd"))</f>
        <v>sobota</v>
      </c>
      <c r="G1303" s="19">
        <v>45486</v>
      </c>
      <c r="H1303" s="49"/>
      <c r="I1303" s="50"/>
      <c r="J1303" s="49"/>
      <c r="K1303" s="50"/>
      <c r="L1303" s="21">
        <f t="shared" si="429"/>
        <v>0</v>
      </c>
      <c r="M1303" s="22">
        <f t="shared" si="423"/>
        <v>0</v>
      </c>
      <c r="N1303" s="98"/>
      <c r="O1303" s="101" t="str">
        <f t="shared" ca="1" si="424"/>
        <v/>
      </c>
      <c r="P1303" s="41" t="str">
        <f t="shared" si="422"/>
        <v xml:space="preserve"> </v>
      </c>
      <c r="Q1303" s="41" t="str">
        <f>IF(MONTH(G1304)-MONTH(G1303)&lt;&gt;0,SUBTOTAL(109,$P$14:$P$3665)," ")</f>
        <v xml:space="preserve"> </v>
      </c>
      <c r="R1303" s="108">
        <f t="shared" ca="1" si="430"/>
        <v>0</v>
      </c>
      <c r="S1303" s="25">
        <f t="shared" ca="1" si="431"/>
        <v>0</v>
      </c>
      <c r="T1303" s="108">
        <f t="shared" ca="1" si="432"/>
        <v>0</v>
      </c>
      <c r="U1303" s="163">
        <f t="shared" ca="1" si="433"/>
        <v>0</v>
      </c>
      <c r="V1303" s="25">
        <f t="shared" ca="1" si="434"/>
        <v>0</v>
      </c>
      <c r="W1303" s="25">
        <f t="shared" ca="1" si="435"/>
        <v>0</v>
      </c>
      <c r="X1303" s="108">
        <f t="shared" ca="1" si="436"/>
        <v>0</v>
      </c>
      <c r="Y1303" s="108">
        <f t="shared" ca="1" si="437"/>
        <v>0</v>
      </c>
      <c r="Z1303" s="108">
        <f t="shared" ca="1" si="438"/>
        <v>0</v>
      </c>
      <c r="AA1303" s="108">
        <f t="shared" ca="1" si="439"/>
        <v>0</v>
      </c>
      <c r="AB1303" s="108">
        <f t="shared" ca="1" si="440"/>
        <v>0</v>
      </c>
      <c r="AC1303" s="25">
        <f t="shared" ca="1" si="441"/>
        <v>0</v>
      </c>
    </row>
    <row r="1304" spans="1:29" ht="14.1" hidden="1" customHeight="1" thickBot="1" x14ac:dyDescent="0.25">
      <c r="A1304" s="3">
        <f t="shared" si="425"/>
        <v>2024</v>
      </c>
      <c r="B1304" s="3" t="str">
        <f t="shared" si="442"/>
        <v>07 červenec</v>
      </c>
      <c r="C1304" s="4" t="str">
        <f t="shared" si="426"/>
        <v>červenec</v>
      </c>
      <c r="D1304" s="10">
        <f t="shared" ca="1" si="427"/>
        <v>0</v>
      </c>
      <c r="E1304" s="10" t="str">
        <f t="shared" si="428"/>
        <v>neděle</v>
      </c>
      <c r="F1304" s="42" t="str">
        <f ca="1">IF(COUNTIF(List1!$U$4:$AF$16,$G1304),"Svátek",TEXT($G1304,"dddd"))</f>
        <v>neděle</v>
      </c>
      <c r="G1304" s="19">
        <v>45487</v>
      </c>
      <c r="H1304" s="49"/>
      <c r="I1304" s="50"/>
      <c r="J1304" s="49"/>
      <c r="K1304" s="50"/>
      <c r="L1304" s="21">
        <f t="shared" si="429"/>
        <v>0</v>
      </c>
      <c r="M1304" s="22">
        <f t="shared" si="423"/>
        <v>0</v>
      </c>
      <c r="N1304" s="98"/>
      <c r="O1304" s="101" t="str">
        <f t="shared" ca="1" si="424"/>
        <v/>
      </c>
      <c r="P1304" s="41">
        <f t="shared" si="422"/>
        <v>0</v>
      </c>
      <c r="Q1304" s="41" t="str">
        <f>IF(MONTH(G1305)-MONTH(G1304)&lt;&gt;0,SUBTOTAL(109,$P$14:$P$3665)," ")</f>
        <v xml:space="preserve"> </v>
      </c>
      <c r="R1304" s="108">
        <f t="shared" ca="1" si="430"/>
        <v>0</v>
      </c>
      <c r="S1304" s="25">
        <f t="shared" ca="1" si="431"/>
        <v>0</v>
      </c>
      <c r="T1304" s="108">
        <f t="shared" ca="1" si="432"/>
        <v>0</v>
      </c>
      <c r="U1304" s="163">
        <f t="shared" ca="1" si="433"/>
        <v>0</v>
      </c>
      <c r="V1304" s="25">
        <f t="shared" ca="1" si="434"/>
        <v>0</v>
      </c>
      <c r="W1304" s="25">
        <f t="shared" ca="1" si="435"/>
        <v>0</v>
      </c>
      <c r="X1304" s="108">
        <f t="shared" ca="1" si="436"/>
        <v>0</v>
      </c>
      <c r="Y1304" s="108">
        <f t="shared" ca="1" si="437"/>
        <v>0</v>
      </c>
      <c r="Z1304" s="108">
        <f t="shared" ca="1" si="438"/>
        <v>0</v>
      </c>
      <c r="AA1304" s="108">
        <f t="shared" ca="1" si="439"/>
        <v>0</v>
      </c>
      <c r="AB1304" s="108">
        <f t="shared" ca="1" si="440"/>
        <v>0</v>
      </c>
      <c r="AC1304" s="25">
        <f t="shared" ca="1" si="441"/>
        <v>0</v>
      </c>
    </row>
    <row r="1305" spans="1:29" ht="14.1" hidden="1" customHeight="1" thickBot="1" x14ac:dyDescent="0.25">
      <c r="A1305" s="3">
        <f t="shared" si="425"/>
        <v>2024</v>
      </c>
      <c r="B1305" s="3" t="str">
        <f t="shared" si="442"/>
        <v>07 červenec</v>
      </c>
      <c r="C1305" s="4" t="str">
        <f t="shared" si="426"/>
        <v>červenec</v>
      </c>
      <c r="D1305" s="10">
        <f t="shared" ca="1" si="427"/>
        <v>0</v>
      </c>
      <c r="E1305" s="10" t="str">
        <f t="shared" si="428"/>
        <v>pondělí</v>
      </c>
      <c r="F1305" s="42" t="str">
        <f ca="1">IF(COUNTIF(List1!$U$4:$AF$16,$G1305),"Svátek",TEXT($G1305,"dddd"))</f>
        <v>pondělí</v>
      </c>
      <c r="G1305" s="19">
        <v>45488</v>
      </c>
      <c r="H1305" s="49"/>
      <c r="I1305" s="50"/>
      <c r="J1305" s="49"/>
      <c r="K1305" s="50"/>
      <c r="L1305" s="21">
        <f t="shared" si="429"/>
        <v>0</v>
      </c>
      <c r="M1305" s="22">
        <f t="shared" si="423"/>
        <v>0</v>
      </c>
      <c r="N1305" s="98"/>
      <c r="O1305" s="101" t="str">
        <f t="shared" ca="1" si="424"/>
        <v/>
      </c>
      <c r="P1305" s="41" t="str">
        <f t="shared" si="422"/>
        <v xml:space="preserve"> </v>
      </c>
      <c r="Q1305" s="41" t="str">
        <f>IF(MONTH(G1306)-MONTH(G1305)&lt;&gt;0,SUBTOTAL(109,$P$14:$P$3665)," ")</f>
        <v xml:space="preserve"> </v>
      </c>
      <c r="R1305" s="108">
        <f t="shared" ca="1" si="430"/>
        <v>0</v>
      </c>
      <c r="S1305" s="25">
        <f t="shared" ca="1" si="431"/>
        <v>0</v>
      </c>
      <c r="T1305" s="108">
        <f t="shared" ca="1" si="432"/>
        <v>0</v>
      </c>
      <c r="U1305" s="163">
        <f t="shared" ca="1" si="433"/>
        <v>0</v>
      </c>
      <c r="V1305" s="25">
        <f t="shared" ca="1" si="434"/>
        <v>0</v>
      </c>
      <c r="W1305" s="25">
        <f t="shared" ca="1" si="435"/>
        <v>0</v>
      </c>
      <c r="X1305" s="108">
        <f t="shared" ca="1" si="436"/>
        <v>0</v>
      </c>
      <c r="Y1305" s="108">
        <f t="shared" ca="1" si="437"/>
        <v>0</v>
      </c>
      <c r="Z1305" s="108">
        <f t="shared" ca="1" si="438"/>
        <v>0</v>
      </c>
      <c r="AA1305" s="108">
        <f t="shared" ca="1" si="439"/>
        <v>0</v>
      </c>
      <c r="AB1305" s="108">
        <f t="shared" ca="1" si="440"/>
        <v>0</v>
      </c>
      <c r="AC1305" s="25">
        <f t="shared" ca="1" si="441"/>
        <v>0</v>
      </c>
    </row>
    <row r="1306" spans="1:29" ht="14.1" hidden="1" customHeight="1" thickBot="1" x14ac:dyDescent="0.25">
      <c r="A1306" s="3">
        <f t="shared" si="425"/>
        <v>2024</v>
      </c>
      <c r="B1306" s="3" t="str">
        <f t="shared" si="442"/>
        <v>07 červenec</v>
      </c>
      <c r="C1306" s="4" t="str">
        <f t="shared" si="426"/>
        <v>červenec</v>
      </c>
      <c r="D1306" s="10">
        <f t="shared" ca="1" si="427"/>
        <v>0</v>
      </c>
      <c r="E1306" s="10" t="str">
        <f t="shared" si="428"/>
        <v>úterý</v>
      </c>
      <c r="F1306" s="42" t="str">
        <f ca="1">IF(COUNTIF(List1!$U$4:$AF$16,$G1306),"Svátek",TEXT($G1306,"dddd"))</f>
        <v>úterý</v>
      </c>
      <c r="G1306" s="19">
        <v>45489</v>
      </c>
      <c r="H1306" s="49"/>
      <c r="I1306" s="50"/>
      <c r="J1306" s="49"/>
      <c r="K1306" s="50"/>
      <c r="L1306" s="21">
        <f t="shared" si="429"/>
        <v>0</v>
      </c>
      <c r="M1306" s="22">
        <f t="shared" si="423"/>
        <v>0</v>
      </c>
      <c r="N1306" s="98"/>
      <c r="O1306" s="101" t="str">
        <f t="shared" ca="1" si="424"/>
        <v/>
      </c>
      <c r="P1306" s="41" t="str">
        <f t="shared" si="422"/>
        <v xml:space="preserve"> </v>
      </c>
      <c r="Q1306" s="41" t="str">
        <f>IF(MONTH(G1307)-MONTH(G1306)&lt;&gt;0,SUBTOTAL(109,$P$14:$P$3665)," ")</f>
        <v xml:space="preserve"> </v>
      </c>
      <c r="R1306" s="108">
        <f t="shared" ca="1" si="430"/>
        <v>0</v>
      </c>
      <c r="S1306" s="25">
        <f t="shared" ca="1" si="431"/>
        <v>0</v>
      </c>
      <c r="T1306" s="108">
        <f t="shared" ca="1" si="432"/>
        <v>0</v>
      </c>
      <c r="U1306" s="163">
        <f t="shared" ca="1" si="433"/>
        <v>0</v>
      </c>
      <c r="V1306" s="25">
        <f t="shared" ca="1" si="434"/>
        <v>0</v>
      </c>
      <c r="W1306" s="25">
        <f t="shared" ca="1" si="435"/>
        <v>0</v>
      </c>
      <c r="X1306" s="108">
        <f t="shared" ca="1" si="436"/>
        <v>0</v>
      </c>
      <c r="Y1306" s="108">
        <f t="shared" ca="1" si="437"/>
        <v>0</v>
      </c>
      <c r="Z1306" s="108">
        <f t="shared" ca="1" si="438"/>
        <v>0</v>
      </c>
      <c r="AA1306" s="108">
        <f t="shared" ca="1" si="439"/>
        <v>0</v>
      </c>
      <c r="AB1306" s="108">
        <f t="shared" ca="1" si="440"/>
        <v>0</v>
      </c>
      <c r="AC1306" s="25">
        <f t="shared" ca="1" si="441"/>
        <v>0</v>
      </c>
    </row>
    <row r="1307" spans="1:29" ht="14.1" hidden="1" customHeight="1" thickBot="1" x14ac:dyDescent="0.25">
      <c r="A1307" s="3">
        <f t="shared" si="425"/>
        <v>2024</v>
      </c>
      <c r="B1307" s="3" t="str">
        <f t="shared" si="442"/>
        <v>07 červenec</v>
      </c>
      <c r="C1307" s="4" t="str">
        <f t="shared" si="426"/>
        <v>červenec</v>
      </c>
      <c r="D1307" s="10">
        <f t="shared" ca="1" si="427"/>
        <v>0</v>
      </c>
      <c r="E1307" s="10" t="str">
        <f t="shared" si="428"/>
        <v>středa</v>
      </c>
      <c r="F1307" s="42" t="str">
        <f ca="1">IF(COUNTIF(List1!$U$4:$AF$16,$G1307),"Svátek",TEXT($G1307,"dddd"))</f>
        <v>středa</v>
      </c>
      <c r="G1307" s="19">
        <v>45490</v>
      </c>
      <c r="H1307" s="49"/>
      <c r="I1307" s="50"/>
      <c r="J1307" s="49"/>
      <c r="K1307" s="50"/>
      <c r="L1307" s="21">
        <f t="shared" si="429"/>
        <v>0</v>
      </c>
      <c r="M1307" s="22">
        <f t="shared" si="423"/>
        <v>0</v>
      </c>
      <c r="N1307" s="98"/>
      <c r="O1307" s="101" t="str">
        <f t="shared" ca="1" si="424"/>
        <v/>
      </c>
      <c r="P1307" s="41" t="str">
        <f t="shared" ref="P1307:P1370" si="443">IF(OR(TEXT($G1307,"dddd")="neděle",TEXT($G1398,"dddd")="Sunday"),IF(DAY(G1307)&gt;=7,SUM(L1301:L1307),IF(DAY(G1307)=6,SUM(L1302:L1307),IF(DAY(G1307)=5,SUM(L1303:L1307),IF(DAY(G1307)=4,SUM(L1304:L1307),IF(DAY(G1307)=3,SUM(L1305:L1307),IF(DAY(G1307)=2,SUM(L1306:L1307),IF(DAY(G1307)=1,SUM(L1307:L1307)," "))))))),IF(MONTH(G1308)-MONTH(G1307)&lt;&gt;0,IF(TEXT($G1307,"dddd")="sobota",SUM(L1302:L1307),IF(TEXT($G1307,"dddd")="pátek",SUM(L1303:L1307),IF(TEXT($G1307,"dddd")="čtvrtek",SUM(L1304:L1307),IF(TEXT($G1307,"dddd")="středa",SUM(L1305:L1307),IF(TEXT($G1307,"dddd")="úterý",SUM(L1306:L1307),IF(TEXT($G1307,"dddd")="pondělí",SUM(L1307)," "))))))," "))</f>
        <v xml:space="preserve"> </v>
      </c>
      <c r="Q1307" s="41" t="str">
        <f>IF(MONTH(G1308)-MONTH(G1307)&lt;&gt;0,SUBTOTAL(109,$P$14:$P$3665)," ")</f>
        <v xml:space="preserve"> </v>
      </c>
      <c r="R1307" s="108">
        <f t="shared" ca="1" si="430"/>
        <v>0</v>
      </c>
      <c r="S1307" s="25">
        <f t="shared" ca="1" si="431"/>
        <v>0</v>
      </c>
      <c r="T1307" s="108">
        <f t="shared" ca="1" si="432"/>
        <v>0</v>
      </c>
      <c r="U1307" s="163">
        <f t="shared" ca="1" si="433"/>
        <v>0</v>
      </c>
      <c r="V1307" s="25">
        <f t="shared" ca="1" si="434"/>
        <v>0</v>
      </c>
      <c r="W1307" s="25">
        <f t="shared" ca="1" si="435"/>
        <v>0</v>
      </c>
      <c r="X1307" s="108">
        <f t="shared" ca="1" si="436"/>
        <v>0</v>
      </c>
      <c r="Y1307" s="108">
        <f t="shared" ca="1" si="437"/>
        <v>0</v>
      </c>
      <c r="Z1307" s="108">
        <f t="shared" ca="1" si="438"/>
        <v>0</v>
      </c>
      <c r="AA1307" s="108">
        <f t="shared" ca="1" si="439"/>
        <v>0</v>
      </c>
      <c r="AB1307" s="108">
        <f t="shared" ca="1" si="440"/>
        <v>0</v>
      </c>
      <c r="AC1307" s="25">
        <f t="shared" ca="1" si="441"/>
        <v>0</v>
      </c>
    </row>
    <row r="1308" spans="1:29" ht="14.1" hidden="1" customHeight="1" thickBot="1" x14ac:dyDescent="0.25">
      <c r="A1308" s="3">
        <f t="shared" si="425"/>
        <v>2024</v>
      </c>
      <c r="B1308" s="3" t="str">
        <f t="shared" si="442"/>
        <v>07 červenec</v>
      </c>
      <c r="C1308" s="4" t="str">
        <f t="shared" si="426"/>
        <v>červenec</v>
      </c>
      <c r="D1308" s="10">
        <f t="shared" ca="1" si="427"/>
        <v>0</v>
      </c>
      <c r="E1308" s="10" t="str">
        <f t="shared" si="428"/>
        <v>čtvrtek</v>
      </c>
      <c r="F1308" s="42" t="str">
        <f ca="1">IF(COUNTIF(List1!$U$4:$AF$16,$G1308),"Svátek",TEXT($G1308,"dddd"))</f>
        <v>čtvrtek</v>
      </c>
      <c r="G1308" s="19">
        <v>45491</v>
      </c>
      <c r="H1308" s="49"/>
      <c r="I1308" s="50"/>
      <c r="J1308" s="49"/>
      <c r="K1308" s="50"/>
      <c r="L1308" s="21">
        <f t="shared" si="429"/>
        <v>0</v>
      </c>
      <c r="M1308" s="22">
        <f t="shared" si="423"/>
        <v>0</v>
      </c>
      <c r="N1308" s="98"/>
      <c r="O1308" s="101" t="str">
        <f t="shared" ca="1" si="424"/>
        <v/>
      </c>
      <c r="P1308" s="41" t="str">
        <f t="shared" si="443"/>
        <v xml:space="preserve"> </v>
      </c>
      <c r="Q1308" s="41" t="str">
        <f>IF(MONTH(G1309)-MONTH(G1308)&lt;&gt;0,SUBTOTAL(109,$P$14:$P$3665)," ")</f>
        <v xml:space="preserve"> </v>
      </c>
      <c r="R1308" s="108">
        <f t="shared" ca="1" si="430"/>
        <v>0</v>
      </c>
      <c r="S1308" s="25">
        <f t="shared" ca="1" si="431"/>
        <v>0</v>
      </c>
      <c r="T1308" s="108">
        <f t="shared" ca="1" si="432"/>
        <v>0</v>
      </c>
      <c r="U1308" s="163">
        <f t="shared" ca="1" si="433"/>
        <v>0</v>
      </c>
      <c r="V1308" s="25">
        <f t="shared" ca="1" si="434"/>
        <v>0</v>
      </c>
      <c r="W1308" s="25">
        <f t="shared" ca="1" si="435"/>
        <v>0</v>
      </c>
      <c r="X1308" s="108">
        <f t="shared" ca="1" si="436"/>
        <v>0</v>
      </c>
      <c r="Y1308" s="108">
        <f t="shared" ca="1" si="437"/>
        <v>0</v>
      </c>
      <c r="Z1308" s="108">
        <f t="shared" ca="1" si="438"/>
        <v>0</v>
      </c>
      <c r="AA1308" s="108">
        <f t="shared" ca="1" si="439"/>
        <v>0</v>
      </c>
      <c r="AB1308" s="108">
        <f t="shared" ca="1" si="440"/>
        <v>0</v>
      </c>
      <c r="AC1308" s="25">
        <f t="shared" ca="1" si="441"/>
        <v>0</v>
      </c>
    </row>
    <row r="1309" spans="1:29" ht="14.1" hidden="1" customHeight="1" thickBot="1" x14ac:dyDescent="0.25">
      <c r="A1309" s="3">
        <f t="shared" si="425"/>
        <v>2024</v>
      </c>
      <c r="B1309" s="3" t="str">
        <f t="shared" si="442"/>
        <v>07 červenec</v>
      </c>
      <c r="C1309" s="4" t="str">
        <f t="shared" si="426"/>
        <v>červenec</v>
      </c>
      <c r="D1309" s="10">
        <f t="shared" ca="1" si="427"/>
        <v>0</v>
      </c>
      <c r="E1309" s="10" t="str">
        <f t="shared" si="428"/>
        <v>pátek</v>
      </c>
      <c r="F1309" s="42" t="str">
        <f ca="1">IF(COUNTIF(List1!$U$4:$AF$16,$G1309),"Svátek",TEXT($G1309,"dddd"))</f>
        <v>pátek</v>
      </c>
      <c r="G1309" s="19">
        <v>45492</v>
      </c>
      <c r="H1309" s="49"/>
      <c r="I1309" s="50"/>
      <c r="J1309" s="49"/>
      <c r="K1309" s="50"/>
      <c r="L1309" s="21">
        <f t="shared" si="429"/>
        <v>0</v>
      </c>
      <c r="M1309" s="22">
        <f t="shared" si="423"/>
        <v>0</v>
      </c>
      <c r="N1309" s="98"/>
      <c r="O1309" s="101" t="str">
        <f t="shared" ca="1" si="424"/>
        <v/>
      </c>
      <c r="P1309" s="41" t="str">
        <f t="shared" si="443"/>
        <v xml:space="preserve"> </v>
      </c>
      <c r="Q1309" s="41" t="str">
        <f>IF(MONTH(G1310)-MONTH(G1309)&lt;&gt;0,SUBTOTAL(109,$P$14:$P$3665)," ")</f>
        <v xml:space="preserve"> </v>
      </c>
      <c r="R1309" s="108">
        <f t="shared" ca="1" si="430"/>
        <v>0</v>
      </c>
      <c r="S1309" s="25">
        <f t="shared" ca="1" si="431"/>
        <v>0</v>
      </c>
      <c r="T1309" s="108">
        <f t="shared" ca="1" si="432"/>
        <v>0</v>
      </c>
      <c r="U1309" s="163">
        <f t="shared" ca="1" si="433"/>
        <v>0</v>
      </c>
      <c r="V1309" s="25">
        <f t="shared" ca="1" si="434"/>
        <v>0</v>
      </c>
      <c r="W1309" s="25">
        <f t="shared" ca="1" si="435"/>
        <v>0</v>
      </c>
      <c r="X1309" s="108">
        <f t="shared" ca="1" si="436"/>
        <v>0</v>
      </c>
      <c r="Y1309" s="108">
        <f t="shared" ca="1" si="437"/>
        <v>0</v>
      </c>
      <c r="Z1309" s="108">
        <f t="shared" ca="1" si="438"/>
        <v>0</v>
      </c>
      <c r="AA1309" s="108">
        <f t="shared" ca="1" si="439"/>
        <v>0</v>
      </c>
      <c r="AB1309" s="108">
        <f t="shared" ca="1" si="440"/>
        <v>0</v>
      </c>
      <c r="AC1309" s="25">
        <f t="shared" ca="1" si="441"/>
        <v>0</v>
      </c>
    </row>
    <row r="1310" spans="1:29" ht="14.1" hidden="1" customHeight="1" thickBot="1" x14ac:dyDescent="0.25">
      <c r="A1310" s="3">
        <f t="shared" si="425"/>
        <v>2024</v>
      </c>
      <c r="B1310" s="3" t="str">
        <f t="shared" si="442"/>
        <v>07 červenec</v>
      </c>
      <c r="C1310" s="4" t="str">
        <f t="shared" si="426"/>
        <v>červenec</v>
      </c>
      <c r="D1310" s="10">
        <f t="shared" ca="1" si="427"/>
        <v>0</v>
      </c>
      <c r="E1310" s="10" t="str">
        <f t="shared" si="428"/>
        <v>sobota</v>
      </c>
      <c r="F1310" s="42" t="str">
        <f ca="1">IF(COUNTIF(List1!$U$4:$AF$16,$G1310),"Svátek",TEXT($G1310,"dddd"))</f>
        <v>sobota</v>
      </c>
      <c r="G1310" s="19">
        <v>45493</v>
      </c>
      <c r="H1310" s="49"/>
      <c r="I1310" s="50"/>
      <c r="J1310" s="49"/>
      <c r="K1310" s="50"/>
      <c r="L1310" s="21">
        <f t="shared" si="429"/>
        <v>0</v>
      </c>
      <c r="M1310" s="22">
        <f t="shared" si="423"/>
        <v>0</v>
      </c>
      <c r="N1310" s="98"/>
      <c r="O1310" s="101" t="str">
        <f t="shared" ca="1" si="424"/>
        <v/>
      </c>
      <c r="P1310" s="41" t="str">
        <f t="shared" si="443"/>
        <v xml:space="preserve"> </v>
      </c>
      <c r="Q1310" s="41" t="str">
        <f>IF(MONTH(G1311)-MONTH(G1310)&lt;&gt;0,SUBTOTAL(109,$P$14:$P$3665)," ")</f>
        <v xml:space="preserve"> </v>
      </c>
      <c r="R1310" s="108">
        <f t="shared" ca="1" si="430"/>
        <v>0</v>
      </c>
      <c r="S1310" s="25">
        <f t="shared" ca="1" si="431"/>
        <v>0</v>
      </c>
      <c r="T1310" s="108">
        <f t="shared" ca="1" si="432"/>
        <v>0</v>
      </c>
      <c r="U1310" s="163">
        <f t="shared" ca="1" si="433"/>
        <v>0</v>
      </c>
      <c r="V1310" s="25">
        <f t="shared" ca="1" si="434"/>
        <v>0</v>
      </c>
      <c r="W1310" s="25">
        <f t="shared" ca="1" si="435"/>
        <v>0</v>
      </c>
      <c r="X1310" s="108">
        <f t="shared" ca="1" si="436"/>
        <v>0</v>
      </c>
      <c r="Y1310" s="108">
        <f t="shared" ca="1" si="437"/>
        <v>0</v>
      </c>
      <c r="Z1310" s="108">
        <f t="shared" ca="1" si="438"/>
        <v>0</v>
      </c>
      <c r="AA1310" s="108">
        <f t="shared" ca="1" si="439"/>
        <v>0</v>
      </c>
      <c r="AB1310" s="108">
        <f t="shared" ca="1" si="440"/>
        <v>0</v>
      </c>
      <c r="AC1310" s="25">
        <f t="shared" ca="1" si="441"/>
        <v>0</v>
      </c>
    </row>
    <row r="1311" spans="1:29" ht="14.1" hidden="1" customHeight="1" thickBot="1" x14ac:dyDescent="0.25">
      <c r="A1311" s="3">
        <f t="shared" si="425"/>
        <v>2024</v>
      </c>
      <c r="B1311" s="3" t="str">
        <f t="shared" si="442"/>
        <v>07 červenec</v>
      </c>
      <c r="C1311" s="4" t="str">
        <f t="shared" si="426"/>
        <v>červenec</v>
      </c>
      <c r="D1311" s="10">
        <f t="shared" ca="1" si="427"/>
        <v>0</v>
      </c>
      <c r="E1311" s="10" t="str">
        <f t="shared" si="428"/>
        <v>neděle</v>
      </c>
      <c r="F1311" s="42" t="str">
        <f ca="1">IF(COUNTIF(List1!$U$4:$AF$16,$G1311),"Svátek",TEXT($G1311,"dddd"))</f>
        <v>neděle</v>
      </c>
      <c r="G1311" s="19">
        <v>45494</v>
      </c>
      <c r="H1311" s="49"/>
      <c r="I1311" s="50"/>
      <c r="J1311" s="49"/>
      <c r="K1311" s="50"/>
      <c r="L1311" s="21">
        <f t="shared" si="429"/>
        <v>0</v>
      </c>
      <c r="M1311" s="22">
        <f t="shared" si="423"/>
        <v>0</v>
      </c>
      <c r="N1311" s="98"/>
      <c r="O1311" s="101" t="str">
        <f t="shared" ca="1" si="424"/>
        <v/>
      </c>
      <c r="P1311" s="41">
        <f t="shared" si="443"/>
        <v>0</v>
      </c>
      <c r="Q1311" s="41" t="str">
        <f>IF(MONTH(G1312)-MONTH(G1311)&lt;&gt;0,SUBTOTAL(109,$P$14:$P$3665)," ")</f>
        <v xml:space="preserve"> </v>
      </c>
      <c r="R1311" s="108">
        <f t="shared" ca="1" si="430"/>
        <v>0</v>
      </c>
      <c r="S1311" s="25">
        <f t="shared" ca="1" si="431"/>
        <v>0</v>
      </c>
      <c r="T1311" s="108">
        <f t="shared" ca="1" si="432"/>
        <v>0</v>
      </c>
      <c r="U1311" s="163">
        <f t="shared" ca="1" si="433"/>
        <v>0</v>
      </c>
      <c r="V1311" s="25">
        <f t="shared" ca="1" si="434"/>
        <v>0</v>
      </c>
      <c r="W1311" s="25">
        <f t="shared" ca="1" si="435"/>
        <v>0</v>
      </c>
      <c r="X1311" s="108">
        <f t="shared" ca="1" si="436"/>
        <v>0</v>
      </c>
      <c r="Y1311" s="108">
        <f t="shared" ca="1" si="437"/>
        <v>0</v>
      </c>
      <c r="Z1311" s="108">
        <f t="shared" ca="1" si="438"/>
        <v>0</v>
      </c>
      <c r="AA1311" s="108">
        <f t="shared" ca="1" si="439"/>
        <v>0</v>
      </c>
      <c r="AB1311" s="108">
        <f t="shared" ca="1" si="440"/>
        <v>0</v>
      </c>
      <c r="AC1311" s="25">
        <f t="shared" ca="1" si="441"/>
        <v>0</v>
      </c>
    </row>
    <row r="1312" spans="1:29" ht="14.1" hidden="1" customHeight="1" thickBot="1" x14ac:dyDescent="0.25">
      <c r="A1312" s="3">
        <f t="shared" si="425"/>
        <v>2024</v>
      </c>
      <c r="B1312" s="3" t="str">
        <f t="shared" si="442"/>
        <v>07 červenec</v>
      </c>
      <c r="C1312" s="4" t="str">
        <f t="shared" si="426"/>
        <v>červenec</v>
      </c>
      <c r="D1312" s="10">
        <f t="shared" ca="1" si="427"/>
        <v>0</v>
      </c>
      <c r="E1312" s="10" t="str">
        <f t="shared" si="428"/>
        <v>pondělí</v>
      </c>
      <c r="F1312" s="42" t="str">
        <f ca="1">IF(COUNTIF(List1!$U$4:$AF$16,$G1312),"Svátek",TEXT($G1312,"dddd"))</f>
        <v>pondělí</v>
      </c>
      <c r="G1312" s="19">
        <v>45495</v>
      </c>
      <c r="H1312" s="49"/>
      <c r="I1312" s="50"/>
      <c r="J1312" s="49"/>
      <c r="K1312" s="50"/>
      <c r="L1312" s="21">
        <f t="shared" si="429"/>
        <v>0</v>
      </c>
      <c r="M1312" s="22">
        <f t="shared" si="423"/>
        <v>0</v>
      </c>
      <c r="N1312" s="98"/>
      <c r="O1312" s="101" t="str">
        <f t="shared" ca="1" si="424"/>
        <v/>
      </c>
      <c r="P1312" s="41" t="str">
        <f t="shared" si="443"/>
        <v xml:space="preserve"> </v>
      </c>
      <c r="Q1312" s="41" t="str">
        <f>IF(MONTH(G1313)-MONTH(G1312)&lt;&gt;0,SUBTOTAL(109,$P$14:$P$3665)," ")</f>
        <v xml:space="preserve"> </v>
      </c>
      <c r="R1312" s="108">
        <f t="shared" ca="1" si="430"/>
        <v>0</v>
      </c>
      <c r="S1312" s="25">
        <f t="shared" ca="1" si="431"/>
        <v>0</v>
      </c>
      <c r="T1312" s="108">
        <f t="shared" ca="1" si="432"/>
        <v>0</v>
      </c>
      <c r="U1312" s="163">
        <f t="shared" ca="1" si="433"/>
        <v>0</v>
      </c>
      <c r="V1312" s="25">
        <f t="shared" ca="1" si="434"/>
        <v>0</v>
      </c>
      <c r="W1312" s="25">
        <f t="shared" ca="1" si="435"/>
        <v>0</v>
      </c>
      <c r="X1312" s="108">
        <f t="shared" ca="1" si="436"/>
        <v>0</v>
      </c>
      <c r="Y1312" s="108">
        <f t="shared" ca="1" si="437"/>
        <v>0</v>
      </c>
      <c r="Z1312" s="108">
        <f t="shared" ca="1" si="438"/>
        <v>0</v>
      </c>
      <c r="AA1312" s="108">
        <f t="shared" ca="1" si="439"/>
        <v>0</v>
      </c>
      <c r="AB1312" s="108">
        <f t="shared" ca="1" si="440"/>
        <v>0</v>
      </c>
      <c r="AC1312" s="25">
        <f t="shared" ca="1" si="441"/>
        <v>0</v>
      </c>
    </row>
    <row r="1313" spans="1:29" ht="14.1" hidden="1" customHeight="1" thickBot="1" x14ac:dyDescent="0.25">
      <c r="A1313" s="3">
        <f t="shared" si="425"/>
        <v>2024</v>
      </c>
      <c r="B1313" s="3" t="str">
        <f t="shared" si="442"/>
        <v>07 červenec</v>
      </c>
      <c r="C1313" s="4" t="str">
        <f t="shared" si="426"/>
        <v>červenec</v>
      </c>
      <c r="D1313" s="10">
        <f t="shared" ca="1" si="427"/>
        <v>0</v>
      </c>
      <c r="E1313" s="10" t="str">
        <f t="shared" si="428"/>
        <v>úterý</v>
      </c>
      <c r="F1313" s="42" t="str">
        <f ca="1">IF(COUNTIF(List1!$U$4:$AF$16,$G1313),"Svátek",TEXT($G1313,"dddd"))</f>
        <v>úterý</v>
      </c>
      <c r="G1313" s="19">
        <v>45496</v>
      </c>
      <c r="H1313" s="49"/>
      <c r="I1313" s="50"/>
      <c r="J1313" s="49"/>
      <c r="K1313" s="50"/>
      <c r="L1313" s="21">
        <f t="shared" si="429"/>
        <v>0</v>
      </c>
      <c r="M1313" s="22">
        <f t="shared" si="423"/>
        <v>0</v>
      </c>
      <c r="N1313" s="98"/>
      <c r="O1313" s="101" t="str">
        <f t="shared" ca="1" si="424"/>
        <v/>
      </c>
      <c r="P1313" s="41" t="str">
        <f t="shared" si="443"/>
        <v xml:space="preserve"> </v>
      </c>
      <c r="Q1313" s="41" t="str">
        <f>IF(MONTH(G1314)-MONTH(G1313)&lt;&gt;0,SUBTOTAL(109,$P$14:$P$3665)," ")</f>
        <v xml:space="preserve"> </v>
      </c>
      <c r="R1313" s="108">
        <f t="shared" ca="1" si="430"/>
        <v>0</v>
      </c>
      <c r="S1313" s="25">
        <f t="shared" ca="1" si="431"/>
        <v>0</v>
      </c>
      <c r="T1313" s="108">
        <f t="shared" ca="1" si="432"/>
        <v>0</v>
      </c>
      <c r="U1313" s="163">
        <f t="shared" ca="1" si="433"/>
        <v>0</v>
      </c>
      <c r="V1313" s="25">
        <f t="shared" ca="1" si="434"/>
        <v>0</v>
      </c>
      <c r="W1313" s="25">
        <f t="shared" ca="1" si="435"/>
        <v>0</v>
      </c>
      <c r="X1313" s="108">
        <f t="shared" ca="1" si="436"/>
        <v>0</v>
      </c>
      <c r="Y1313" s="108">
        <f t="shared" ca="1" si="437"/>
        <v>0</v>
      </c>
      <c r="Z1313" s="108">
        <f t="shared" ca="1" si="438"/>
        <v>0</v>
      </c>
      <c r="AA1313" s="108">
        <f t="shared" ca="1" si="439"/>
        <v>0</v>
      </c>
      <c r="AB1313" s="108">
        <f t="shared" ca="1" si="440"/>
        <v>0</v>
      </c>
      <c r="AC1313" s="25">
        <f t="shared" ca="1" si="441"/>
        <v>0</v>
      </c>
    </row>
    <row r="1314" spans="1:29" ht="14.1" hidden="1" customHeight="1" thickBot="1" x14ac:dyDescent="0.25">
      <c r="A1314" s="3">
        <f t="shared" si="425"/>
        <v>2024</v>
      </c>
      <c r="B1314" s="3" t="str">
        <f t="shared" si="442"/>
        <v>07 červenec</v>
      </c>
      <c r="C1314" s="4" t="str">
        <f t="shared" si="426"/>
        <v>červenec</v>
      </c>
      <c r="D1314" s="10">
        <f t="shared" ca="1" si="427"/>
        <v>0</v>
      </c>
      <c r="E1314" s="10" t="str">
        <f t="shared" si="428"/>
        <v>středa</v>
      </c>
      <c r="F1314" s="42" t="str">
        <f ca="1">IF(COUNTIF(List1!$U$4:$AF$16,$G1314),"Svátek",TEXT($G1314,"dddd"))</f>
        <v>středa</v>
      </c>
      <c r="G1314" s="19">
        <v>45497</v>
      </c>
      <c r="H1314" s="49"/>
      <c r="I1314" s="50"/>
      <c r="J1314" s="49"/>
      <c r="K1314" s="50"/>
      <c r="L1314" s="21">
        <f t="shared" si="429"/>
        <v>0</v>
      </c>
      <c r="M1314" s="22">
        <f t="shared" si="423"/>
        <v>0</v>
      </c>
      <c r="N1314" s="98"/>
      <c r="O1314" s="101" t="str">
        <f t="shared" ca="1" si="424"/>
        <v/>
      </c>
      <c r="P1314" s="41" t="str">
        <f t="shared" si="443"/>
        <v xml:space="preserve"> </v>
      </c>
      <c r="Q1314" s="41" t="str">
        <f>IF(MONTH(G1315)-MONTH(G1314)&lt;&gt;0,SUBTOTAL(109,$P$14:$P$3665)," ")</f>
        <v xml:space="preserve"> </v>
      </c>
      <c r="R1314" s="108">
        <f t="shared" ca="1" si="430"/>
        <v>0</v>
      </c>
      <c r="S1314" s="25">
        <f t="shared" ca="1" si="431"/>
        <v>0</v>
      </c>
      <c r="T1314" s="108">
        <f t="shared" ca="1" si="432"/>
        <v>0</v>
      </c>
      <c r="U1314" s="163">
        <f t="shared" ca="1" si="433"/>
        <v>0</v>
      </c>
      <c r="V1314" s="25">
        <f t="shared" ca="1" si="434"/>
        <v>0</v>
      </c>
      <c r="W1314" s="25">
        <f t="shared" ca="1" si="435"/>
        <v>0</v>
      </c>
      <c r="X1314" s="108">
        <f t="shared" ca="1" si="436"/>
        <v>0</v>
      </c>
      <c r="Y1314" s="108">
        <f t="shared" ca="1" si="437"/>
        <v>0</v>
      </c>
      <c r="Z1314" s="108">
        <f t="shared" ca="1" si="438"/>
        <v>0</v>
      </c>
      <c r="AA1314" s="108">
        <f t="shared" ca="1" si="439"/>
        <v>0</v>
      </c>
      <c r="AB1314" s="108">
        <f t="shared" ca="1" si="440"/>
        <v>0</v>
      </c>
      <c r="AC1314" s="25">
        <f t="shared" ca="1" si="441"/>
        <v>0</v>
      </c>
    </row>
    <row r="1315" spans="1:29" ht="14.1" hidden="1" customHeight="1" thickBot="1" x14ac:dyDescent="0.25">
      <c r="A1315" s="3">
        <f t="shared" si="425"/>
        <v>2024</v>
      </c>
      <c r="B1315" s="3" t="str">
        <f t="shared" si="442"/>
        <v>07 červenec</v>
      </c>
      <c r="C1315" s="4" t="str">
        <f t="shared" si="426"/>
        <v>červenec</v>
      </c>
      <c r="D1315" s="10">
        <f t="shared" ca="1" si="427"/>
        <v>0</v>
      </c>
      <c r="E1315" s="10" t="str">
        <f t="shared" si="428"/>
        <v>čtvrtek</v>
      </c>
      <c r="F1315" s="42" t="str">
        <f ca="1">IF(COUNTIF(List1!$U$4:$AF$16,$G1315),"Svátek",TEXT($G1315,"dddd"))</f>
        <v>čtvrtek</v>
      </c>
      <c r="G1315" s="19">
        <v>45498</v>
      </c>
      <c r="H1315" s="49"/>
      <c r="I1315" s="50"/>
      <c r="J1315" s="49"/>
      <c r="K1315" s="50"/>
      <c r="L1315" s="21">
        <f t="shared" si="429"/>
        <v>0</v>
      </c>
      <c r="M1315" s="22">
        <f t="shared" si="423"/>
        <v>0</v>
      </c>
      <c r="N1315" s="98"/>
      <c r="O1315" s="101" t="str">
        <f t="shared" ca="1" si="424"/>
        <v/>
      </c>
      <c r="P1315" s="41" t="str">
        <f t="shared" si="443"/>
        <v xml:space="preserve"> </v>
      </c>
      <c r="Q1315" s="41" t="str">
        <f>IF(MONTH(G1316)-MONTH(G1315)&lt;&gt;0,SUBTOTAL(109,$P$14:$P$3665)," ")</f>
        <v xml:space="preserve"> </v>
      </c>
      <c r="R1315" s="108">
        <f t="shared" ca="1" si="430"/>
        <v>0</v>
      </c>
      <c r="S1315" s="25">
        <f t="shared" ca="1" si="431"/>
        <v>0</v>
      </c>
      <c r="T1315" s="108">
        <f t="shared" ca="1" si="432"/>
        <v>0</v>
      </c>
      <c r="U1315" s="163">
        <f t="shared" ca="1" si="433"/>
        <v>0</v>
      </c>
      <c r="V1315" s="25">
        <f t="shared" ca="1" si="434"/>
        <v>0</v>
      </c>
      <c r="W1315" s="25">
        <f t="shared" ca="1" si="435"/>
        <v>0</v>
      </c>
      <c r="X1315" s="108">
        <f t="shared" ca="1" si="436"/>
        <v>0</v>
      </c>
      <c r="Y1315" s="108">
        <f t="shared" ca="1" si="437"/>
        <v>0</v>
      </c>
      <c r="Z1315" s="108">
        <f t="shared" ca="1" si="438"/>
        <v>0</v>
      </c>
      <c r="AA1315" s="108">
        <f t="shared" ca="1" si="439"/>
        <v>0</v>
      </c>
      <c r="AB1315" s="108">
        <f t="shared" ca="1" si="440"/>
        <v>0</v>
      </c>
      <c r="AC1315" s="25">
        <f t="shared" ca="1" si="441"/>
        <v>0</v>
      </c>
    </row>
    <row r="1316" spans="1:29" ht="14.1" hidden="1" customHeight="1" thickBot="1" x14ac:dyDescent="0.25">
      <c r="A1316" s="3">
        <f t="shared" si="425"/>
        <v>2024</v>
      </c>
      <c r="B1316" s="3" t="str">
        <f t="shared" si="442"/>
        <v>07 červenec</v>
      </c>
      <c r="C1316" s="4" t="str">
        <f t="shared" si="426"/>
        <v>červenec</v>
      </c>
      <c r="D1316" s="10">
        <f t="shared" ca="1" si="427"/>
        <v>0</v>
      </c>
      <c r="E1316" s="10" t="str">
        <f t="shared" si="428"/>
        <v>pátek</v>
      </c>
      <c r="F1316" s="42" t="str">
        <f ca="1">IF(COUNTIF(List1!$U$4:$AF$16,$G1316),"Svátek",TEXT($G1316,"dddd"))</f>
        <v>pátek</v>
      </c>
      <c r="G1316" s="19">
        <v>45499</v>
      </c>
      <c r="H1316" s="49"/>
      <c r="I1316" s="50"/>
      <c r="J1316" s="49"/>
      <c r="K1316" s="50"/>
      <c r="L1316" s="21">
        <f t="shared" si="429"/>
        <v>0</v>
      </c>
      <c r="M1316" s="22">
        <f t="shared" si="423"/>
        <v>0</v>
      </c>
      <c r="N1316" s="98"/>
      <c r="O1316" s="101" t="str">
        <f t="shared" ca="1" si="424"/>
        <v/>
      </c>
      <c r="P1316" s="41" t="str">
        <f t="shared" si="443"/>
        <v xml:space="preserve"> </v>
      </c>
      <c r="Q1316" s="41" t="str">
        <f>IF(MONTH(G1317)-MONTH(G1316)&lt;&gt;0,SUBTOTAL(109,$P$14:$P$3665)," ")</f>
        <v xml:space="preserve"> </v>
      </c>
      <c r="R1316" s="108">
        <f t="shared" ca="1" si="430"/>
        <v>0</v>
      </c>
      <c r="S1316" s="25">
        <f t="shared" ca="1" si="431"/>
        <v>0</v>
      </c>
      <c r="T1316" s="108">
        <f t="shared" ca="1" si="432"/>
        <v>0</v>
      </c>
      <c r="U1316" s="163">
        <f t="shared" ca="1" si="433"/>
        <v>0</v>
      </c>
      <c r="V1316" s="25">
        <f t="shared" ca="1" si="434"/>
        <v>0</v>
      </c>
      <c r="W1316" s="25">
        <f t="shared" ca="1" si="435"/>
        <v>0</v>
      </c>
      <c r="X1316" s="108">
        <f t="shared" ca="1" si="436"/>
        <v>0</v>
      </c>
      <c r="Y1316" s="108">
        <f t="shared" ca="1" si="437"/>
        <v>0</v>
      </c>
      <c r="Z1316" s="108">
        <f t="shared" ca="1" si="438"/>
        <v>0</v>
      </c>
      <c r="AA1316" s="108">
        <f t="shared" ca="1" si="439"/>
        <v>0</v>
      </c>
      <c r="AB1316" s="108">
        <f t="shared" ca="1" si="440"/>
        <v>0</v>
      </c>
      <c r="AC1316" s="25">
        <f t="shared" ca="1" si="441"/>
        <v>0</v>
      </c>
    </row>
    <row r="1317" spans="1:29" ht="14.1" hidden="1" customHeight="1" thickBot="1" x14ac:dyDescent="0.25">
      <c r="A1317" s="3">
        <f t="shared" si="425"/>
        <v>2024</v>
      </c>
      <c r="B1317" s="3" t="str">
        <f t="shared" si="442"/>
        <v>07 červenec</v>
      </c>
      <c r="C1317" s="4" t="str">
        <f t="shared" si="426"/>
        <v>červenec</v>
      </c>
      <c r="D1317" s="10">
        <f t="shared" ca="1" si="427"/>
        <v>0</v>
      </c>
      <c r="E1317" s="10" t="str">
        <f t="shared" si="428"/>
        <v>sobota</v>
      </c>
      <c r="F1317" s="42" t="str">
        <f ca="1">IF(COUNTIF(List1!$U$4:$AF$16,$G1317),"Svátek",TEXT($G1317,"dddd"))</f>
        <v>sobota</v>
      </c>
      <c r="G1317" s="19">
        <v>45500</v>
      </c>
      <c r="H1317" s="49"/>
      <c r="I1317" s="50"/>
      <c r="J1317" s="49"/>
      <c r="K1317" s="50"/>
      <c r="L1317" s="21">
        <f t="shared" si="429"/>
        <v>0</v>
      </c>
      <c r="M1317" s="22">
        <f t="shared" si="423"/>
        <v>0</v>
      </c>
      <c r="N1317" s="98"/>
      <c r="O1317" s="101" t="str">
        <f t="shared" ca="1" si="424"/>
        <v/>
      </c>
      <c r="P1317" s="41" t="str">
        <f t="shared" si="443"/>
        <v xml:space="preserve"> </v>
      </c>
      <c r="Q1317" s="41" t="str">
        <f>IF(MONTH(G1318)-MONTH(G1317)&lt;&gt;0,SUBTOTAL(109,$P$14:$P$3665)," ")</f>
        <v xml:space="preserve"> </v>
      </c>
      <c r="R1317" s="108">
        <f t="shared" ca="1" si="430"/>
        <v>0</v>
      </c>
      <c r="S1317" s="25">
        <f t="shared" ca="1" si="431"/>
        <v>0</v>
      </c>
      <c r="T1317" s="108">
        <f t="shared" ca="1" si="432"/>
        <v>0</v>
      </c>
      <c r="U1317" s="163">
        <f t="shared" ca="1" si="433"/>
        <v>0</v>
      </c>
      <c r="V1317" s="25">
        <f t="shared" ca="1" si="434"/>
        <v>0</v>
      </c>
      <c r="W1317" s="25">
        <f t="shared" ca="1" si="435"/>
        <v>0</v>
      </c>
      <c r="X1317" s="108">
        <f t="shared" ca="1" si="436"/>
        <v>0</v>
      </c>
      <c r="Y1317" s="108">
        <f t="shared" ca="1" si="437"/>
        <v>0</v>
      </c>
      <c r="Z1317" s="108">
        <f t="shared" ca="1" si="438"/>
        <v>0</v>
      </c>
      <c r="AA1317" s="108">
        <f t="shared" ca="1" si="439"/>
        <v>0</v>
      </c>
      <c r="AB1317" s="108">
        <f t="shared" ca="1" si="440"/>
        <v>0</v>
      </c>
      <c r="AC1317" s="25">
        <f t="shared" ca="1" si="441"/>
        <v>0</v>
      </c>
    </row>
    <row r="1318" spans="1:29" ht="14.1" hidden="1" customHeight="1" thickBot="1" x14ac:dyDescent="0.25">
      <c r="A1318" s="3">
        <f t="shared" si="425"/>
        <v>2024</v>
      </c>
      <c r="B1318" s="3" t="str">
        <f t="shared" si="442"/>
        <v>07 červenec</v>
      </c>
      <c r="C1318" s="4" t="str">
        <f t="shared" si="426"/>
        <v>červenec</v>
      </c>
      <c r="D1318" s="10">
        <f t="shared" ca="1" si="427"/>
        <v>0</v>
      </c>
      <c r="E1318" s="10" t="str">
        <f t="shared" si="428"/>
        <v>neděle</v>
      </c>
      <c r="F1318" s="42" t="str">
        <f ca="1">IF(COUNTIF(List1!$U$4:$AF$16,$G1318),"Svátek",TEXT($G1318,"dddd"))</f>
        <v>neděle</v>
      </c>
      <c r="G1318" s="19">
        <v>45501</v>
      </c>
      <c r="H1318" s="49"/>
      <c r="I1318" s="50"/>
      <c r="J1318" s="49"/>
      <c r="K1318" s="50"/>
      <c r="L1318" s="21">
        <f t="shared" si="429"/>
        <v>0</v>
      </c>
      <c r="M1318" s="22">
        <f t="shared" ref="M1318:M1381" si="444">(I1318-H1318)-(K1318-J1318)</f>
        <v>0</v>
      </c>
      <c r="N1318" s="98"/>
      <c r="O1318" s="101" t="str">
        <f t="shared" ref="O1318:O1381" ca="1" si="445">IF(F1318="Svátek","Svátek","")</f>
        <v/>
      </c>
      <c r="P1318" s="41">
        <f t="shared" si="443"/>
        <v>0</v>
      </c>
      <c r="Q1318" s="41" t="str">
        <f>IF(MONTH(G1319)-MONTH(G1318)&lt;&gt;0,SUBTOTAL(109,$P$14:$P$3665)," ")</f>
        <v xml:space="preserve"> </v>
      </c>
      <c r="R1318" s="108">
        <f t="shared" ca="1" si="430"/>
        <v>0</v>
      </c>
      <c r="S1318" s="25">
        <f t="shared" ca="1" si="431"/>
        <v>0</v>
      </c>
      <c r="T1318" s="108">
        <f t="shared" ca="1" si="432"/>
        <v>0</v>
      </c>
      <c r="U1318" s="163">
        <f t="shared" ca="1" si="433"/>
        <v>0</v>
      </c>
      <c r="V1318" s="25">
        <f t="shared" ca="1" si="434"/>
        <v>0</v>
      </c>
      <c r="W1318" s="25">
        <f t="shared" ca="1" si="435"/>
        <v>0</v>
      </c>
      <c r="X1318" s="108">
        <f t="shared" ca="1" si="436"/>
        <v>0</v>
      </c>
      <c r="Y1318" s="108">
        <f t="shared" ca="1" si="437"/>
        <v>0</v>
      </c>
      <c r="Z1318" s="108">
        <f t="shared" ca="1" si="438"/>
        <v>0</v>
      </c>
      <c r="AA1318" s="108">
        <f t="shared" ca="1" si="439"/>
        <v>0</v>
      </c>
      <c r="AB1318" s="108">
        <f t="shared" ca="1" si="440"/>
        <v>0</v>
      </c>
      <c r="AC1318" s="25">
        <f t="shared" ca="1" si="441"/>
        <v>0</v>
      </c>
    </row>
    <row r="1319" spans="1:29" ht="14.1" hidden="1" customHeight="1" thickBot="1" x14ac:dyDescent="0.25">
      <c r="A1319" s="3">
        <f t="shared" ref="A1319:A1382" si="446">YEAR(G1319)</f>
        <v>2024</v>
      </c>
      <c r="B1319" s="3" t="str">
        <f t="shared" si="442"/>
        <v>07 červenec</v>
      </c>
      <c r="C1319" s="4" t="str">
        <f t="shared" ref="C1319:C1382" si="447">TEXT(G1319,"mmmm")</f>
        <v>červenec</v>
      </c>
      <c r="D1319" s="10">
        <f t="shared" ref="D1319:D1382" ca="1" si="448">IF(F1319="Svátek",1,0)</f>
        <v>0</v>
      </c>
      <c r="E1319" s="10" t="str">
        <f t="shared" ref="E1319:E1382" si="449">TEXT($G1319,"dddd")</f>
        <v>pondělí</v>
      </c>
      <c r="F1319" s="42" t="str">
        <f ca="1">IF(COUNTIF(List1!$U$4:$AF$16,$G1319),"Svátek",TEXT($G1319,"dddd"))</f>
        <v>pondělí</v>
      </c>
      <c r="G1319" s="19">
        <v>45502</v>
      </c>
      <c r="H1319" s="49"/>
      <c r="I1319" s="50"/>
      <c r="J1319" s="49"/>
      <c r="K1319" s="50"/>
      <c r="L1319" s="21">
        <f t="shared" ref="L1319:L1382" si="450">(I1319-H1319)-(K1319-J1319)</f>
        <v>0</v>
      </c>
      <c r="M1319" s="22">
        <f t="shared" si="444"/>
        <v>0</v>
      </c>
      <c r="N1319" s="98"/>
      <c r="O1319" s="101" t="str">
        <f t="shared" ca="1" si="445"/>
        <v/>
      </c>
      <c r="P1319" s="41" t="str">
        <f t="shared" si="443"/>
        <v xml:space="preserve"> </v>
      </c>
      <c r="Q1319" s="41" t="str">
        <f>IF(MONTH(G1320)-MONTH(G1319)&lt;&gt;0,SUBTOTAL(109,$P$14:$P$3665)," ")</f>
        <v xml:space="preserve"> </v>
      </c>
      <c r="R1319" s="108">
        <f t="shared" ref="R1319:R1382" ca="1" si="451">IF(AND(IF(O1319="PC",1,0),OR((E1319="pondělí"),E1319="úterý",E1319="středa",E1319="čtvrtek",E1319="pátek")),IF($R$3-L1319&gt;0,$R$3-L1319,0),0)</f>
        <v>0</v>
      </c>
      <c r="S1319" s="25">
        <f t="shared" ref="S1319:S1382" ca="1" si="452">IF(AND(IF(F1319="Svátek",1,0),OR(E1319="pondělí",E1319="úterý",E1319="středa",E1319="čtvrtek",E1319="pátek"),IF(OR(O1319="SC",O1319="ŘD",O1319="NV",O1319="N",O1319="OČR",O1319="P",O1319="O"),FALSE,TRUE)),1,0)</f>
        <v>0</v>
      </c>
      <c r="T1319" s="108">
        <f t="shared" ref="T1319:T1382" ca="1" si="453">IF(AND(IF(O1319="PMP",1,0),OR((E1319="pondělí"),E1319="úterý",E1319="středa",E1319="čtvrtek",E1319="pátek")),IF($R$3-L1319&gt;0,$R$3-L1319,0),0)</f>
        <v>0</v>
      </c>
      <c r="U1319" s="163">
        <f t="shared" ref="U1319:U1382" ca="1" si="454">IF(AND(IF(O1319="1/2D",1,0),OR((E1319="pondělí"),E1319="úterý",E1319="středa",E1319="čtvrtek",E1319="pátek")),1,0)</f>
        <v>0</v>
      </c>
      <c r="V1319" s="25">
        <f t="shared" ref="V1319:V1382" ca="1" si="455">IF(AND(IF(O1319="D",1,0),OR((E1319="pondělí"),E1319="úterý",E1319="středa",E1319="čtvrtek",E1319="pátek")),1,0)</f>
        <v>0</v>
      </c>
      <c r="W1319" s="25">
        <f t="shared" ref="W1319:W1382" ca="1" si="456">IF(AND(IF(O1319="PN",1,0),OR((E1319="pondělí"),E1319="úterý",E1319="středa",E1319="čtvrtek",E1319="pátek")),1,0)</f>
        <v>0</v>
      </c>
      <c r="X1319" s="108">
        <f t="shared" ref="X1319:X1382" ca="1" si="457">IF(AND(IF(O1319="NV",1,0),OR((E1319="pondělí"),E1319="úterý",E1319="středa",E1319="čtvrtek",E1319="pátek")),IF($R$3-L1319&gt;0,$R$3-L1319,0),0)</f>
        <v>0</v>
      </c>
      <c r="Y1319" s="108">
        <f t="shared" ref="Y1319:Y1382" ca="1" si="458">IF(AND(IF(O1319="OČR",1,0),OR((E1319="pondělí"),E1319="úterý",E1319="středa",E1319="čtvrtek",E1319="pátek")),IF($R$3-L1319&gt;0,$R$3-L1319,0),0)</f>
        <v>0</v>
      </c>
      <c r="Z1319" s="108">
        <f t="shared" ref="Z1319:Z1382" ca="1" si="459">IF(AND(IF(O1319="P",1,0),OR((E1319="pondělí"),E1319="úterý",E1319="středa",E1319="čtvrtek",E1319="pátek")),IF($R$3-L1319&gt;0,$R$3-L1319,0),0)</f>
        <v>0</v>
      </c>
      <c r="AA1319" s="108">
        <f t="shared" ref="AA1319:AA1382" ca="1" si="460">IF(AND(IF(O1319="O",1,0),OR((E1319="pondělí"),E1319="úterý",E1319="středa",E1319="čtvrtek",E1319="pátek")),IF($R$3-L1319&gt;0,$R$3-L1319,0),0)</f>
        <v>0</v>
      </c>
      <c r="AB1319" s="108">
        <f t="shared" ref="AB1319:AB1382" ca="1" si="461">IF(AND(IF(O1319="PZ",1,0),OR((E1319="pondělí"),E1319="úterý",E1319="středa",E1319="čtvrtek",E1319="pátek")),IF($R$3-L1319&gt;0,$R$3-L1319,0),0)</f>
        <v>0</v>
      </c>
      <c r="AC1319" s="25">
        <f t="shared" ref="AC1319:AC1382" ca="1" si="462">IF(AND(IF(F1319="Svátek",1,0),OR(E1319="pondělí",E1319="úterý",E1319="středa",E1319="čtvrtek",E1319="pátek")),1,0)</f>
        <v>0</v>
      </c>
    </row>
    <row r="1320" spans="1:29" ht="14.1" hidden="1" customHeight="1" thickBot="1" x14ac:dyDescent="0.25">
      <c r="A1320" s="3">
        <f t="shared" si="446"/>
        <v>2024</v>
      </c>
      <c r="B1320" s="3" t="str">
        <f t="shared" ref="B1320:B1383" si="463">IF(C1320="leden","01 leden",IF(C1320="únor","02 únor",IF(C1320="březen","03 březen",IF(C1320="duben","04 duben",IF(C1320="květen","05 květen",IF(C1320="červen","06 červen",IF(C1320="červenec","07 červenec",IF(C1320="srpen","08 srpen",IF(C1320="září","09 září",IF(C1320="říjen","10 říjen",IF(C1320="listopad","11 listopad",IF(C1320="prosinec","12 prosinec",0))))))))))))</f>
        <v>07 červenec</v>
      </c>
      <c r="C1320" s="4" t="str">
        <f t="shared" si="447"/>
        <v>červenec</v>
      </c>
      <c r="D1320" s="10">
        <f t="shared" ca="1" si="448"/>
        <v>0</v>
      </c>
      <c r="E1320" s="10" t="str">
        <f t="shared" si="449"/>
        <v>úterý</v>
      </c>
      <c r="F1320" s="42" t="str">
        <f ca="1">IF(COUNTIF(List1!$U$4:$AF$16,$G1320),"Svátek",TEXT($G1320,"dddd"))</f>
        <v>úterý</v>
      </c>
      <c r="G1320" s="19">
        <v>45503</v>
      </c>
      <c r="H1320" s="49"/>
      <c r="I1320" s="50"/>
      <c r="J1320" s="49"/>
      <c r="K1320" s="50"/>
      <c r="L1320" s="21">
        <f t="shared" si="450"/>
        <v>0</v>
      </c>
      <c r="M1320" s="22">
        <f t="shared" si="444"/>
        <v>0</v>
      </c>
      <c r="N1320" s="98"/>
      <c r="O1320" s="101" t="str">
        <f t="shared" ca="1" si="445"/>
        <v/>
      </c>
      <c r="P1320" s="41" t="str">
        <f t="shared" si="443"/>
        <v xml:space="preserve"> </v>
      </c>
      <c r="Q1320" s="41" t="str">
        <f>IF(MONTH(G1321)-MONTH(G1320)&lt;&gt;0,SUBTOTAL(109,$P$14:$P$3665)," ")</f>
        <v xml:space="preserve"> </v>
      </c>
      <c r="R1320" s="108">
        <f t="shared" ca="1" si="451"/>
        <v>0</v>
      </c>
      <c r="S1320" s="25">
        <f t="shared" ca="1" si="452"/>
        <v>0</v>
      </c>
      <c r="T1320" s="108">
        <f t="shared" ca="1" si="453"/>
        <v>0</v>
      </c>
      <c r="U1320" s="163">
        <f t="shared" ca="1" si="454"/>
        <v>0</v>
      </c>
      <c r="V1320" s="25">
        <f t="shared" ca="1" si="455"/>
        <v>0</v>
      </c>
      <c r="W1320" s="25">
        <f t="shared" ca="1" si="456"/>
        <v>0</v>
      </c>
      <c r="X1320" s="108">
        <f t="shared" ca="1" si="457"/>
        <v>0</v>
      </c>
      <c r="Y1320" s="108">
        <f t="shared" ca="1" si="458"/>
        <v>0</v>
      </c>
      <c r="Z1320" s="108">
        <f t="shared" ca="1" si="459"/>
        <v>0</v>
      </c>
      <c r="AA1320" s="108">
        <f t="shared" ca="1" si="460"/>
        <v>0</v>
      </c>
      <c r="AB1320" s="108">
        <f t="shared" ca="1" si="461"/>
        <v>0</v>
      </c>
      <c r="AC1320" s="25">
        <f t="shared" ca="1" si="462"/>
        <v>0</v>
      </c>
    </row>
    <row r="1321" spans="1:29" ht="14.1" hidden="1" customHeight="1" thickBot="1" x14ac:dyDescent="0.25">
      <c r="A1321" s="3">
        <f t="shared" si="446"/>
        <v>2024</v>
      </c>
      <c r="B1321" s="3" t="str">
        <f t="shared" si="463"/>
        <v>07 červenec</v>
      </c>
      <c r="C1321" s="4" t="str">
        <f t="shared" si="447"/>
        <v>červenec</v>
      </c>
      <c r="D1321" s="10">
        <f t="shared" ca="1" si="448"/>
        <v>0</v>
      </c>
      <c r="E1321" s="10" t="str">
        <f t="shared" si="449"/>
        <v>středa</v>
      </c>
      <c r="F1321" s="42" t="str">
        <f ca="1">IF(COUNTIF(List1!$U$4:$AF$16,$G1321),"Svátek",TEXT($G1321,"dddd"))</f>
        <v>středa</v>
      </c>
      <c r="G1321" s="19">
        <v>45504</v>
      </c>
      <c r="H1321" s="49"/>
      <c r="I1321" s="50"/>
      <c r="J1321" s="49"/>
      <c r="K1321" s="50"/>
      <c r="L1321" s="21">
        <f t="shared" si="450"/>
        <v>0</v>
      </c>
      <c r="M1321" s="22">
        <f t="shared" si="444"/>
        <v>0</v>
      </c>
      <c r="N1321" s="98"/>
      <c r="O1321" s="101" t="str">
        <f t="shared" ca="1" si="445"/>
        <v/>
      </c>
      <c r="P1321" s="41">
        <f t="shared" si="443"/>
        <v>0</v>
      </c>
      <c r="Q1321" s="41">
        <f>IF(MONTH(G1322)-MONTH(G1321)&lt;&gt;0,SUBTOTAL(109,$P$14:$P$3665)," ")</f>
        <v>0</v>
      </c>
      <c r="R1321" s="108">
        <f t="shared" ca="1" si="451"/>
        <v>0</v>
      </c>
      <c r="S1321" s="25">
        <f t="shared" ca="1" si="452"/>
        <v>0</v>
      </c>
      <c r="T1321" s="108">
        <f t="shared" ca="1" si="453"/>
        <v>0</v>
      </c>
      <c r="U1321" s="163">
        <f t="shared" ca="1" si="454"/>
        <v>0</v>
      </c>
      <c r="V1321" s="25">
        <f t="shared" ca="1" si="455"/>
        <v>0</v>
      </c>
      <c r="W1321" s="25">
        <f t="shared" ca="1" si="456"/>
        <v>0</v>
      </c>
      <c r="X1321" s="108">
        <f t="shared" ca="1" si="457"/>
        <v>0</v>
      </c>
      <c r="Y1321" s="108">
        <f t="shared" ca="1" si="458"/>
        <v>0</v>
      </c>
      <c r="Z1321" s="108">
        <f t="shared" ca="1" si="459"/>
        <v>0</v>
      </c>
      <c r="AA1321" s="108">
        <f t="shared" ca="1" si="460"/>
        <v>0</v>
      </c>
      <c r="AB1321" s="108">
        <f t="shared" ca="1" si="461"/>
        <v>0</v>
      </c>
      <c r="AC1321" s="25">
        <f t="shared" ca="1" si="462"/>
        <v>0</v>
      </c>
    </row>
    <row r="1322" spans="1:29" ht="14.1" hidden="1" customHeight="1" thickBot="1" x14ac:dyDescent="0.25">
      <c r="A1322" s="3">
        <f t="shared" si="446"/>
        <v>2024</v>
      </c>
      <c r="B1322" s="3" t="str">
        <f t="shared" si="463"/>
        <v>08 srpen</v>
      </c>
      <c r="C1322" s="4" t="str">
        <f t="shared" si="447"/>
        <v>srpen</v>
      </c>
      <c r="D1322" s="10">
        <f t="shared" ca="1" si="448"/>
        <v>0</v>
      </c>
      <c r="E1322" s="10" t="str">
        <f t="shared" si="449"/>
        <v>čtvrtek</v>
      </c>
      <c r="F1322" s="42" t="str">
        <f ca="1">IF(COUNTIF(List1!$U$4:$AF$16,$G1322),"Svátek",TEXT($G1322,"dddd"))</f>
        <v>čtvrtek</v>
      </c>
      <c r="G1322" s="19">
        <v>45505</v>
      </c>
      <c r="H1322" s="49"/>
      <c r="I1322" s="50"/>
      <c r="J1322" s="49"/>
      <c r="K1322" s="50"/>
      <c r="L1322" s="21">
        <f t="shared" si="450"/>
        <v>0</v>
      </c>
      <c r="M1322" s="22">
        <f t="shared" si="444"/>
        <v>0</v>
      </c>
      <c r="N1322" s="98"/>
      <c r="O1322" s="101" t="str">
        <f t="shared" ca="1" si="445"/>
        <v/>
      </c>
      <c r="P1322" s="41" t="str">
        <f t="shared" si="443"/>
        <v xml:space="preserve"> </v>
      </c>
      <c r="Q1322" s="41" t="str">
        <f>IF(MONTH(G1323)-MONTH(G1322)&lt;&gt;0,SUBTOTAL(109,$P$14:$P$3665)," ")</f>
        <v xml:space="preserve"> </v>
      </c>
      <c r="R1322" s="108">
        <f t="shared" ca="1" si="451"/>
        <v>0</v>
      </c>
      <c r="S1322" s="25">
        <f t="shared" ca="1" si="452"/>
        <v>0</v>
      </c>
      <c r="T1322" s="108">
        <f t="shared" ca="1" si="453"/>
        <v>0</v>
      </c>
      <c r="U1322" s="163">
        <f t="shared" ca="1" si="454"/>
        <v>0</v>
      </c>
      <c r="V1322" s="25">
        <f t="shared" ca="1" si="455"/>
        <v>0</v>
      </c>
      <c r="W1322" s="25">
        <f t="shared" ca="1" si="456"/>
        <v>0</v>
      </c>
      <c r="X1322" s="108">
        <f t="shared" ca="1" si="457"/>
        <v>0</v>
      </c>
      <c r="Y1322" s="108">
        <f t="shared" ca="1" si="458"/>
        <v>0</v>
      </c>
      <c r="Z1322" s="108">
        <f t="shared" ca="1" si="459"/>
        <v>0</v>
      </c>
      <c r="AA1322" s="108">
        <f t="shared" ca="1" si="460"/>
        <v>0</v>
      </c>
      <c r="AB1322" s="108">
        <f t="shared" ca="1" si="461"/>
        <v>0</v>
      </c>
      <c r="AC1322" s="25">
        <f t="shared" ca="1" si="462"/>
        <v>0</v>
      </c>
    </row>
    <row r="1323" spans="1:29" ht="14.1" hidden="1" customHeight="1" thickBot="1" x14ac:dyDescent="0.25">
      <c r="A1323" s="3">
        <f t="shared" si="446"/>
        <v>2024</v>
      </c>
      <c r="B1323" s="3" t="str">
        <f t="shared" si="463"/>
        <v>08 srpen</v>
      </c>
      <c r="C1323" s="4" t="str">
        <f t="shared" si="447"/>
        <v>srpen</v>
      </c>
      <c r="D1323" s="10">
        <f t="shared" ca="1" si="448"/>
        <v>0</v>
      </c>
      <c r="E1323" s="10" t="str">
        <f t="shared" si="449"/>
        <v>pátek</v>
      </c>
      <c r="F1323" s="42" t="str">
        <f ca="1">IF(COUNTIF(List1!$U$4:$AF$16,$G1323),"Svátek",TEXT($G1323,"dddd"))</f>
        <v>pátek</v>
      </c>
      <c r="G1323" s="19">
        <v>45506</v>
      </c>
      <c r="H1323" s="49"/>
      <c r="I1323" s="50"/>
      <c r="J1323" s="49"/>
      <c r="K1323" s="50"/>
      <c r="L1323" s="21">
        <f t="shared" si="450"/>
        <v>0</v>
      </c>
      <c r="M1323" s="22">
        <f t="shared" si="444"/>
        <v>0</v>
      </c>
      <c r="N1323" s="98"/>
      <c r="O1323" s="101" t="str">
        <f t="shared" ca="1" si="445"/>
        <v/>
      </c>
      <c r="P1323" s="41" t="str">
        <f t="shared" si="443"/>
        <v xml:space="preserve"> </v>
      </c>
      <c r="Q1323" s="41" t="str">
        <f>IF(MONTH(G1324)-MONTH(G1323)&lt;&gt;0,SUBTOTAL(109,$P$14:$P$3665)," ")</f>
        <v xml:space="preserve"> </v>
      </c>
      <c r="R1323" s="108">
        <f t="shared" ca="1" si="451"/>
        <v>0</v>
      </c>
      <c r="S1323" s="25">
        <f t="shared" ca="1" si="452"/>
        <v>0</v>
      </c>
      <c r="T1323" s="108">
        <f t="shared" ca="1" si="453"/>
        <v>0</v>
      </c>
      <c r="U1323" s="163">
        <f t="shared" ca="1" si="454"/>
        <v>0</v>
      </c>
      <c r="V1323" s="25">
        <f t="shared" ca="1" si="455"/>
        <v>0</v>
      </c>
      <c r="W1323" s="25">
        <f t="shared" ca="1" si="456"/>
        <v>0</v>
      </c>
      <c r="X1323" s="108">
        <f t="shared" ca="1" si="457"/>
        <v>0</v>
      </c>
      <c r="Y1323" s="108">
        <f t="shared" ca="1" si="458"/>
        <v>0</v>
      </c>
      <c r="Z1323" s="108">
        <f t="shared" ca="1" si="459"/>
        <v>0</v>
      </c>
      <c r="AA1323" s="108">
        <f t="shared" ca="1" si="460"/>
        <v>0</v>
      </c>
      <c r="AB1323" s="108">
        <f t="shared" ca="1" si="461"/>
        <v>0</v>
      </c>
      <c r="AC1323" s="25">
        <f t="shared" ca="1" si="462"/>
        <v>0</v>
      </c>
    </row>
    <row r="1324" spans="1:29" ht="14.1" hidden="1" customHeight="1" thickBot="1" x14ac:dyDescent="0.25">
      <c r="A1324" s="3">
        <f t="shared" si="446"/>
        <v>2024</v>
      </c>
      <c r="B1324" s="3" t="str">
        <f t="shared" si="463"/>
        <v>08 srpen</v>
      </c>
      <c r="C1324" s="4" t="str">
        <f t="shared" si="447"/>
        <v>srpen</v>
      </c>
      <c r="D1324" s="10">
        <f t="shared" ca="1" si="448"/>
        <v>0</v>
      </c>
      <c r="E1324" s="10" t="str">
        <f t="shared" si="449"/>
        <v>sobota</v>
      </c>
      <c r="F1324" s="42" t="str">
        <f ca="1">IF(COUNTIF(List1!$U$4:$AF$16,$G1324),"Svátek",TEXT($G1324,"dddd"))</f>
        <v>sobota</v>
      </c>
      <c r="G1324" s="19">
        <v>45507</v>
      </c>
      <c r="H1324" s="49"/>
      <c r="I1324" s="50"/>
      <c r="J1324" s="49"/>
      <c r="K1324" s="50"/>
      <c r="L1324" s="21">
        <f t="shared" si="450"/>
        <v>0</v>
      </c>
      <c r="M1324" s="22">
        <f t="shared" si="444"/>
        <v>0</v>
      </c>
      <c r="N1324" s="98"/>
      <c r="O1324" s="101" t="str">
        <f t="shared" ca="1" si="445"/>
        <v/>
      </c>
      <c r="P1324" s="41" t="str">
        <f t="shared" si="443"/>
        <v xml:space="preserve"> </v>
      </c>
      <c r="Q1324" s="41" t="str">
        <f>IF(MONTH(G1325)-MONTH(G1324)&lt;&gt;0,SUBTOTAL(109,$P$14:$P$3665)," ")</f>
        <v xml:space="preserve"> </v>
      </c>
      <c r="R1324" s="108">
        <f t="shared" ca="1" si="451"/>
        <v>0</v>
      </c>
      <c r="S1324" s="25">
        <f t="shared" ca="1" si="452"/>
        <v>0</v>
      </c>
      <c r="T1324" s="108">
        <f t="shared" ca="1" si="453"/>
        <v>0</v>
      </c>
      <c r="U1324" s="163">
        <f t="shared" ca="1" si="454"/>
        <v>0</v>
      </c>
      <c r="V1324" s="25">
        <f t="shared" ca="1" si="455"/>
        <v>0</v>
      </c>
      <c r="W1324" s="25">
        <f t="shared" ca="1" si="456"/>
        <v>0</v>
      </c>
      <c r="X1324" s="108">
        <f t="shared" ca="1" si="457"/>
        <v>0</v>
      </c>
      <c r="Y1324" s="108">
        <f t="shared" ca="1" si="458"/>
        <v>0</v>
      </c>
      <c r="Z1324" s="108">
        <f t="shared" ca="1" si="459"/>
        <v>0</v>
      </c>
      <c r="AA1324" s="108">
        <f t="shared" ca="1" si="460"/>
        <v>0</v>
      </c>
      <c r="AB1324" s="108">
        <f t="shared" ca="1" si="461"/>
        <v>0</v>
      </c>
      <c r="AC1324" s="25">
        <f t="shared" ca="1" si="462"/>
        <v>0</v>
      </c>
    </row>
    <row r="1325" spans="1:29" ht="14.1" hidden="1" customHeight="1" thickBot="1" x14ac:dyDescent="0.25">
      <c r="A1325" s="3">
        <f t="shared" si="446"/>
        <v>2024</v>
      </c>
      <c r="B1325" s="3" t="str">
        <f t="shared" si="463"/>
        <v>08 srpen</v>
      </c>
      <c r="C1325" s="4" t="str">
        <f t="shared" si="447"/>
        <v>srpen</v>
      </c>
      <c r="D1325" s="10">
        <f t="shared" ca="1" si="448"/>
        <v>0</v>
      </c>
      <c r="E1325" s="10" t="str">
        <f t="shared" si="449"/>
        <v>neděle</v>
      </c>
      <c r="F1325" s="42" t="str">
        <f ca="1">IF(COUNTIF(List1!$U$4:$AF$16,$G1325),"Svátek",TEXT($G1325,"dddd"))</f>
        <v>neděle</v>
      </c>
      <c r="G1325" s="19">
        <v>45508</v>
      </c>
      <c r="H1325" s="49"/>
      <c r="I1325" s="50"/>
      <c r="J1325" s="49"/>
      <c r="K1325" s="50"/>
      <c r="L1325" s="21">
        <f t="shared" si="450"/>
        <v>0</v>
      </c>
      <c r="M1325" s="22">
        <f t="shared" si="444"/>
        <v>0</v>
      </c>
      <c r="N1325" s="98"/>
      <c r="O1325" s="101" t="str">
        <f t="shared" ca="1" si="445"/>
        <v/>
      </c>
      <c r="P1325" s="41">
        <f t="shared" si="443"/>
        <v>0</v>
      </c>
      <c r="Q1325" s="41" t="str">
        <f>IF(MONTH(G1326)-MONTH(G1325)&lt;&gt;0,SUBTOTAL(109,$P$14:$P$3665)," ")</f>
        <v xml:space="preserve"> </v>
      </c>
      <c r="R1325" s="108">
        <f t="shared" ca="1" si="451"/>
        <v>0</v>
      </c>
      <c r="S1325" s="25">
        <f t="shared" ca="1" si="452"/>
        <v>0</v>
      </c>
      <c r="T1325" s="108">
        <f t="shared" ca="1" si="453"/>
        <v>0</v>
      </c>
      <c r="U1325" s="163">
        <f t="shared" ca="1" si="454"/>
        <v>0</v>
      </c>
      <c r="V1325" s="25">
        <f t="shared" ca="1" si="455"/>
        <v>0</v>
      </c>
      <c r="W1325" s="25">
        <f t="shared" ca="1" si="456"/>
        <v>0</v>
      </c>
      <c r="X1325" s="108">
        <f t="shared" ca="1" si="457"/>
        <v>0</v>
      </c>
      <c r="Y1325" s="108">
        <f t="shared" ca="1" si="458"/>
        <v>0</v>
      </c>
      <c r="Z1325" s="108">
        <f t="shared" ca="1" si="459"/>
        <v>0</v>
      </c>
      <c r="AA1325" s="108">
        <f t="shared" ca="1" si="460"/>
        <v>0</v>
      </c>
      <c r="AB1325" s="108">
        <f t="shared" ca="1" si="461"/>
        <v>0</v>
      </c>
      <c r="AC1325" s="25">
        <f t="shared" ca="1" si="462"/>
        <v>0</v>
      </c>
    </row>
    <row r="1326" spans="1:29" ht="14.1" hidden="1" customHeight="1" thickBot="1" x14ac:dyDescent="0.25">
      <c r="A1326" s="3">
        <f t="shared" si="446"/>
        <v>2024</v>
      </c>
      <c r="B1326" s="3" t="str">
        <f t="shared" si="463"/>
        <v>08 srpen</v>
      </c>
      <c r="C1326" s="4" t="str">
        <f t="shared" si="447"/>
        <v>srpen</v>
      </c>
      <c r="D1326" s="10">
        <f t="shared" ca="1" si="448"/>
        <v>0</v>
      </c>
      <c r="E1326" s="10" t="str">
        <f t="shared" si="449"/>
        <v>pondělí</v>
      </c>
      <c r="F1326" s="42" t="str">
        <f ca="1">IF(COUNTIF(List1!$U$4:$AF$16,$G1326),"Svátek",TEXT($G1326,"dddd"))</f>
        <v>pondělí</v>
      </c>
      <c r="G1326" s="19">
        <v>45509</v>
      </c>
      <c r="H1326" s="49"/>
      <c r="I1326" s="50"/>
      <c r="J1326" s="49"/>
      <c r="K1326" s="50"/>
      <c r="L1326" s="21">
        <f t="shared" si="450"/>
        <v>0</v>
      </c>
      <c r="M1326" s="22">
        <f t="shared" si="444"/>
        <v>0</v>
      </c>
      <c r="N1326" s="98"/>
      <c r="O1326" s="101" t="str">
        <f t="shared" ca="1" si="445"/>
        <v/>
      </c>
      <c r="P1326" s="41" t="str">
        <f t="shared" si="443"/>
        <v xml:space="preserve"> </v>
      </c>
      <c r="Q1326" s="41" t="str">
        <f>IF(MONTH(G1327)-MONTH(G1326)&lt;&gt;0,SUBTOTAL(109,$P$14:$P$3665)," ")</f>
        <v xml:space="preserve"> </v>
      </c>
      <c r="R1326" s="108">
        <f t="shared" ca="1" si="451"/>
        <v>0</v>
      </c>
      <c r="S1326" s="25">
        <f t="shared" ca="1" si="452"/>
        <v>0</v>
      </c>
      <c r="T1326" s="108">
        <f t="shared" ca="1" si="453"/>
        <v>0</v>
      </c>
      <c r="U1326" s="163">
        <f t="shared" ca="1" si="454"/>
        <v>0</v>
      </c>
      <c r="V1326" s="25">
        <f t="shared" ca="1" si="455"/>
        <v>0</v>
      </c>
      <c r="W1326" s="25">
        <f t="shared" ca="1" si="456"/>
        <v>0</v>
      </c>
      <c r="X1326" s="108">
        <f t="shared" ca="1" si="457"/>
        <v>0</v>
      </c>
      <c r="Y1326" s="108">
        <f t="shared" ca="1" si="458"/>
        <v>0</v>
      </c>
      <c r="Z1326" s="108">
        <f t="shared" ca="1" si="459"/>
        <v>0</v>
      </c>
      <c r="AA1326" s="108">
        <f t="shared" ca="1" si="460"/>
        <v>0</v>
      </c>
      <c r="AB1326" s="108">
        <f t="shared" ca="1" si="461"/>
        <v>0</v>
      </c>
      <c r="AC1326" s="25">
        <f t="shared" ca="1" si="462"/>
        <v>0</v>
      </c>
    </row>
    <row r="1327" spans="1:29" ht="14.1" hidden="1" customHeight="1" thickBot="1" x14ac:dyDescent="0.25">
      <c r="A1327" s="3">
        <f t="shared" si="446"/>
        <v>2024</v>
      </c>
      <c r="B1327" s="3" t="str">
        <f t="shared" si="463"/>
        <v>08 srpen</v>
      </c>
      <c r="C1327" s="4" t="str">
        <f t="shared" si="447"/>
        <v>srpen</v>
      </c>
      <c r="D1327" s="10">
        <f t="shared" ca="1" si="448"/>
        <v>0</v>
      </c>
      <c r="E1327" s="10" t="str">
        <f t="shared" si="449"/>
        <v>úterý</v>
      </c>
      <c r="F1327" s="42" t="str">
        <f ca="1">IF(COUNTIF(List1!$U$4:$AF$16,$G1327),"Svátek",TEXT($G1327,"dddd"))</f>
        <v>úterý</v>
      </c>
      <c r="G1327" s="19">
        <v>45510</v>
      </c>
      <c r="H1327" s="49"/>
      <c r="I1327" s="50"/>
      <c r="J1327" s="49"/>
      <c r="K1327" s="50"/>
      <c r="L1327" s="21">
        <f t="shared" si="450"/>
        <v>0</v>
      </c>
      <c r="M1327" s="22">
        <f t="shared" si="444"/>
        <v>0</v>
      </c>
      <c r="N1327" s="98"/>
      <c r="O1327" s="101" t="str">
        <f t="shared" ca="1" si="445"/>
        <v/>
      </c>
      <c r="P1327" s="41" t="str">
        <f t="shared" si="443"/>
        <v xml:space="preserve"> </v>
      </c>
      <c r="Q1327" s="41" t="str">
        <f>IF(MONTH(G1328)-MONTH(G1327)&lt;&gt;0,SUBTOTAL(109,$P$14:$P$3665)," ")</f>
        <v xml:space="preserve"> </v>
      </c>
      <c r="R1327" s="108">
        <f t="shared" ca="1" si="451"/>
        <v>0</v>
      </c>
      <c r="S1327" s="25">
        <f t="shared" ca="1" si="452"/>
        <v>0</v>
      </c>
      <c r="T1327" s="108">
        <f t="shared" ca="1" si="453"/>
        <v>0</v>
      </c>
      <c r="U1327" s="163">
        <f t="shared" ca="1" si="454"/>
        <v>0</v>
      </c>
      <c r="V1327" s="25">
        <f t="shared" ca="1" si="455"/>
        <v>0</v>
      </c>
      <c r="W1327" s="25">
        <f t="shared" ca="1" si="456"/>
        <v>0</v>
      </c>
      <c r="X1327" s="108">
        <f t="shared" ca="1" si="457"/>
        <v>0</v>
      </c>
      <c r="Y1327" s="108">
        <f t="shared" ca="1" si="458"/>
        <v>0</v>
      </c>
      <c r="Z1327" s="108">
        <f t="shared" ca="1" si="459"/>
        <v>0</v>
      </c>
      <c r="AA1327" s="108">
        <f t="shared" ca="1" si="460"/>
        <v>0</v>
      </c>
      <c r="AB1327" s="108">
        <f t="shared" ca="1" si="461"/>
        <v>0</v>
      </c>
      <c r="AC1327" s="25">
        <f t="shared" ca="1" si="462"/>
        <v>0</v>
      </c>
    </row>
    <row r="1328" spans="1:29" ht="14.1" hidden="1" customHeight="1" thickBot="1" x14ac:dyDescent="0.25">
      <c r="A1328" s="3">
        <f t="shared" si="446"/>
        <v>2024</v>
      </c>
      <c r="B1328" s="3" t="str">
        <f t="shared" si="463"/>
        <v>08 srpen</v>
      </c>
      <c r="C1328" s="4" t="str">
        <f t="shared" si="447"/>
        <v>srpen</v>
      </c>
      <c r="D1328" s="10">
        <f t="shared" ca="1" si="448"/>
        <v>0</v>
      </c>
      <c r="E1328" s="10" t="str">
        <f t="shared" si="449"/>
        <v>středa</v>
      </c>
      <c r="F1328" s="42" t="str">
        <f ca="1">IF(COUNTIF(List1!$U$4:$AF$16,$G1328),"Svátek",TEXT($G1328,"dddd"))</f>
        <v>středa</v>
      </c>
      <c r="G1328" s="19">
        <v>45511</v>
      </c>
      <c r="H1328" s="49"/>
      <c r="I1328" s="50"/>
      <c r="J1328" s="49"/>
      <c r="K1328" s="50"/>
      <c r="L1328" s="21">
        <f t="shared" si="450"/>
        <v>0</v>
      </c>
      <c r="M1328" s="22">
        <f t="shared" si="444"/>
        <v>0</v>
      </c>
      <c r="N1328" s="98"/>
      <c r="O1328" s="101" t="str">
        <f t="shared" ca="1" si="445"/>
        <v/>
      </c>
      <c r="P1328" s="41" t="str">
        <f t="shared" si="443"/>
        <v xml:space="preserve"> </v>
      </c>
      <c r="Q1328" s="41" t="str">
        <f>IF(MONTH(G1329)-MONTH(G1328)&lt;&gt;0,SUBTOTAL(109,$P$14:$P$3665)," ")</f>
        <v xml:space="preserve"> </v>
      </c>
      <c r="R1328" s="108">
        <f t="shared" ca="1" si="451"/>
        <v>0</v>
      </c>
      <c r="S1328" s="25">
        <f t="shared" ca="1" si="452"/>
        <v>0</v>
      </c>
      <c r="T1328" s="108">
        <f t="shared" ca="1" si="453"/>
        <v>0</v>
      </c>
      <c r="U1328" s="163">
        <f t="shared" ca="1" si="454"/>
        <v>0</v>
      </c>
      <c r="V1328" s="25">
        <f t="shared" ca="1" si="455"/>
        <v>0</v>
      </c>
      <c r="W1328" s="25">
        <f t="shared" ca="1" si="456"/>
        <v>0</v>
      </c>
      <c r="X1328" s="108">
        <f t="shared" ca="1" si="457"/>
        <v>0</v>
      </c>
      <c r="Y1328" s="108">
        <f t="shared" ca="1" si="458"/>
        <v>0</v>
      </c>
      <c r="Z1328" s="108">
        <f t="shared" ca="1" si="459"/>
        <v>0</v>
      </c>
      <c r="AA1328" s="108">
        <f t="shared" ca="1" si="460"/>
        <v>0</v>
      </c>
      <c r="AB1328" s="108">
        <f t="shared" ca="1" si="461"/>
        <v>0</v>
      </c>
      <c r="AC1328" s="25">
        <f t="shared" ca="1" si="462"/>
        <v>0</v>
      </c>
    </row>
    <row r="1329" spans="1:29" ht="14.1" hidden="1" customHeight="1" thickBot="1" x14ac:dyDescent="0.25">
      <c r="A1329" s="3">
        <f t="shared" si="446"/>
        <v>2024</v>
      </c>
      <c r="B1329" s="3" t="str">
        <f t="shared" si="463"/>
        <v>08 srpen</v>
      </c>
      <c r="C1329" s="4" t="str">
        <f t="shared" si="447"/>
        <v>srpen</v>
      </c>
      <c r="D1329" s="10">
        <f t="shared" ca="1" si="448"/>
        <v>0</v>
      </c>
      <c r="E1329" s="10" t="str">
        <f t="shared" si="449"/>
        <v>čtvrtek</v>
      </c>
      <c r="F1329" s="42" t="str">
        <f ca="1">IF(COUNTIF(List1!$U$4:$AF$16,$G1329),"Svátek",TEXT($G1329,"dddd"))</f>
        <v>čtvrtek</v>
      </c>
      <c r="G1329" s="19">
        <v>45512</v>
      </c>
      <c r="H1329" s="49"/>
      <c r="I1329" s="50"/>
      <c r="J1329" s="49"/>
      <c r="K1329" s="50"/>
      <c r="L1329" s="21">
        <f t="shared" si="450"/>
        <v>0</v>
      </c>
      <c r="M1329" s="22">
        <f t="shared" si="444"/>
        <v>0</v>
      </c>
      <c r="N1329" s="98"/>
      <c r="O1329" s="101" t="str">
        <f t="shared" ca="1" si="445"/>
        <v/>
      </c>
      <c r="P1329" s="41" t="str">
        <f t="shared" si="443"/>
        <v xml:space="preserve"> </v>
      </c>
      <c r="Q1329" s="41" t="str">
        <f>IF(MONTH(G1330)-MONTH(G1329)&lt;&gt;0,SUBTOTAL(109,$P$14:$P$3665)," ")</f>
        <v xml:space="preserve"> </v>
      </c>
      <c r="R1329" s="108">
        <f t="shared" ca="1" si="451"/>
        <v>0</v>
      </c>
      <c r="S1329" s="25">
        <f t="shared" ca="1" si="452"/>
        <v>0</v>
      </c>
      <c r="T1329" s="108">
        <f t="shared" ca="1" si="453"/>
        <v>0</v>
      </c>
      <c r="U1329" s="163">
        <f t="shared" ca="1" si="454"/>
        <v>0</v>
      </c>
      <c r="V1329" s="25">
        <f t="shared" ca="1" si="455"/>
        <v>0</v>
      </c>
      <c r="W1329" s="25">
        <f t="shared" ca="1" si="456"/>
        <v>0</v>
      </c>
      <c r="X1329" s="108">
        <f t="shared" ca="1" si="457"/>
        <v>0</v>
      </c>
      <c r="Y1329" s="108">
        <f t="shared" ca="1" si="458"/>
        <v>0</v>
      </c>
      <c r="Z1329" s="108">
        <f t="shared" ca="1" si="459"/>
        <v>0</v>
      </c>
      <c r="AA1329" s="108">
        <f t="shared" ca="1" si="460"/>
        <v>0</v>
      </c>
      <c r="AB1329" s="108">
        <f t="shared" ca="1" si="461"/>
        <v>0</v>
      </c>
      <c r="AC1329" s="25">
        <f t="shared" ca="1" si="462"/>
        <v>0</v>
      </c>
    </row>
    <row r="1330" spans="1:29" ht="14.1" hidden="1" customHeight="1" thickBot="1" x14ac:dyDescent="0.25">
      <c r="A1330" s="3">
        <f t="shared" si="446"/>
        <v>2024</v>
      </c>
      <c r="B1330" s="3" t="str">
        <f t="shared" si="463"/>
        <v>08 srpen</v>
      </c>
      <c r="C1330" s="4" t="str">
        <f t="shared" si="447"/>
        <v>srpen</v>
      </c>
      <c r="D1330" s="10">
        <f t="shared" ca="1" si="448"/>
        <v>0</v>
      </c>
      <c r="E1330" s="10" t="str">
        <f t="shared" si="449"/>
        <v>pátek</v>
      </c>
      <c r="F1330" s="42" t="str">
        <f ca="1">IF(COUNTIF(List1!$U$4:$AF$16,$G1330),"Svátek",TEXT($G1330,"dddd"))</f>
        <v>pátek</v>
      </c>
      <c r="G1330" s="19">
        <v>45513</v>
      </c>
      <c r="H1330" s="49"/>
      <c r="I1330" s="50"/>
      <c r="J1330" s="49"/>
      <c r="K1330" s="50"/>
      <c r="L1330" s="21">
        <f t="shared" si="450"/>
        <v>0</v>
      </c>
      <c r="M1330" s="22">
        <f t="shared" si="444"/>
        <v>0</v>
      </c>
      <c r="N1330" s="98"/>
      <c r="O1330" s="101" t="str">
        <f t="shared" ca="1" si="445"/>
        <v/>
      </c>
      <c r="P1330" s="41" t="str">
        <f t="shared" si="443"/>
        <v xml:space="preserve"> </v>
      </c>
      <c r="Q1330" s="41" t="str">
        <f>IF(MONTH(G1331)-MONTH(G1330)&lt;&gt;0,SUBTOTAL(109,$P$14:$P$3665)," ")</f>
        <v xml:space="preserve"> </v>
      </c>
      <c r="R1330" s="108">
        <f t="shared" ca="1" si="451"/>
        <v>0</v>
      </c>
      <c r="S1330" s="25">
        <f t="shared" ca="1" si="452"/>
        <v>0</v>
      </c>
      <c r="T1330" s="108">
        <f t="shared" ca="1" si="453"/>
        <v>0</v>
      </c>
      <c r="U1330" s="163">
        <f t="shared" ca="1" si="454"/>
        <v>0</v>
      </c>
      <c r="V1330" s="25">
        <f t="shared" ca="1" si="455"/>
        <v>0</v>
      </c>
      <c r="W1330" s="25">
        <f t="shared" ca="1" si="456"/>
        <v>0</v>
      </c>
      <c r="X1330" s="108">
        <f t="shared" ca="1" si="457"/>
        <v>0</v>
      </c>
      <c r="Y1330" s="108">
        <f t="shared" ca="1" si="458"/>
        <v>0</v>
      </c>
      <c r="Z1330" s="108">
        <f t="shared" ca="1" si="459"/>
        <v>0</v>
      </c>
      <c r="AA1330" s="108">
        <f t="shared" ca="1" si="460"/>
        <v>0</v>
      </c>
      <c r="AB1330" s="108">
        <f t="shared" ca="1" si="461"/>
        <v>0</v>
      </c>
      <c r="AC1330" s="25">
        <f t="shared" ca="1" si="462"/>
        <v>0</v>
      </c>
    </row>
    <row r="1331" spans="1:29" ht="14.1" hidden="1" customHeight="1" thickBot="1" x14ac:dyDescent="0.25">
      <c r="A1331" s="3">
        <f t="shared" si="446"/>
        <v>2024</v>
      </c>
      <c r="B1331" s="3" t="str">
        <f t="shared" si="463"/>
        <v>08 srpen</v>
      </c>
      <c r="C1331" s="4" t="str">
        <f t="shared" si="447"/>
        <v>srpen</v>
      </c>
      <c r="D1331" s="10">
        <f t="shared" ca="1" si="448"/>
        <v>0</v>
      </c>
      <c r="E1331" s="10" t="str">
        <f t="shared" si="449"/>
        <v>sobota</v>
      </c>
      <c r="F1331" s="42" t="str">
        <f ca="1">IF(COUNTIF(List1!$U$4:$AF$16,$G1331),"Svátek",TEXT($G1331,"dddd"))</f>
        <v>sobota</v>
      </c>
      <c r="G1331" s="19">
        <v>45514</v>
      </c>
      <c r="H1331" s="49"/>
      <c r="I1331" s="50"/>
      <c r="J1331" s="49"/>
      <c r="K1331" s="50"/>
      <c r="L1331" s="21">
        <f t="shared" si="450"/>
        <v>0</v>
      </c>
      <c r="M1331" s="22">
        <f t="shared" si="444"/>
        <v>0</v>
      </c>
      <c r="N1331" s="98"/>
      <c r="O1331" s="101" t="str">
        <f t="shared" ca="1" si="445"/>
        <v/>
      </c>
      <c r="P1331" s="41" t="str">
        <f t="shared" si="443"/>
        <v xml:space="preserve"> </v>
      </c>
      <c r="Q1331" s="41" t="str">
        <f>IF(MONTH(G1332)-MONTH(G1331)&lt;&gt;0,SUBTOTAL(109,$P$14:$P$3665)," ")</f>
        <v xml:space="preserve"> </v>
      </c>
      <c r="R1331" s="108">
        <f t="shared" ca="1" si="451"/>
        <v>0</v>
      </c>
      <c r="S1331" s="25">
        <f t="shared" ca="1" si="452"/>
        <v>0</v>
      </c>
      <c r="T1331" s="108">
        <f t="shared" ca="1" si="453"/>
        <v>0</v>
      </c>
      <c r="U1331" s="163">
        <f t="shared" ca="1" si="454"/>
        <v>0</v>
      </c>
      <c r="V1331" s="25">
        <f t="shared" ca="1" si="455"/>
        <v>0</v>
      </c>
      <c r="W1331" s="25">
        <f t="shared" ca="1" si="456"/>
        <v>0</v>
      </c>
      <c r="X1331" s="108">
        <f t="shared" ca="1" si="457"/>
        <v>0</v>
      </c>
      <c r="Y1331" s="108">
        <f t="shared" ca="1" si="458"/>
        <v>0</v>
      </c>
      <c r="Z1331" s="108">
        <f t="shared" ca="1" si="459"/>
        <v>0</v>
      </c>
      <c r="AA1331" s="108">
        <f t="shared" ca="1" si="460"/>
        <v>0</v>
      </c>
      <c r="AB1331" s="108">
        <f t="shared" ca="1" si="461"/>
        <v>0</v>
      </c>
      <c r="AC1331" s="25">
        <f t="shared" ca="1" si="462"/>
        <v>0</v>
      </c>
    </row>
    <row r="1332" spans="1:29" ht="14.1" hidden="1" customHeight="1" thickBot="1" x14ac:dyDescent="0.25">
      <c r="A1332" s="3">
        <f t="shared" si="446"/>
        <v>2024</v>
      </c>
      <c r="B1332" s="3" t="str">
        <f t="shared" si="463"/>
        <v>08 srpen</v>
      </c>
      <c r="C1332" s="4" t="str">
        <f t="shared" si="447"/>
        <v>srpen</v>
      </c>
      <c r="D1332" s="10">
        <f t="shared" ca="1" si="448"/>
        <v>0</v>
      </c>
      <c r="E1332" s="10" t="str">
        <f t="shared" si="449"/>
        <v>neděle</v>
      </c>
      <c r="F1332" s="42" t="str">
        <f ca="1">IF(COUNTIF(List1!$U$4:$AF$16,$G1332),"Svátek",TEXT($G1332,"dddd"))</f>
        <v>neděle</v>
      </c>
      <c r="G1332" s="19">
        <v>45515</v>
      </c>
      <c r="H1332" s="49"/>
      <c r="I1332" s="50"/>
      <c r="J1332" s="49"/>
      <c r="K1332" s="50"/>
      <c r="L1332" s="21">
        <f t="shared" si="450"/>
        <v>0</v>
      </c>
      <c r="M1332" s="22">
        <f t="shared" si="444"/>
        <v>0</v>
      </c>
      <c r="N1332" s="98"/>
      <c r="O1332" s="101" t="str">
        <f t="shared" ca="1" si="445"/>
        <v/>
      </c>
      <c r="P1332" s="41">
        <f t="shared" si="443"/>
        <v>0</v>
      </c>
      <c r="Q1332" s="41" t="str">
        <f>IF(MONTH(G1333)-MONTH(G1332)&lt;&gt;0,SUBTOTAL(109,$P$14:$P$3665)," ")</f>
        <v xml:space="preserve"> </v>
      </c>
      <c r="R1332" s="108">
        <f t="shared" ca="1" si="451"/>
        <v>0</v>
      </c>
      <c r="S1332" s="25">
        <f t="shared" ca="1" si="452"/>
        <v>0</v>
      </c>
      <c r="T1332" s="108">
        <f t="shared" ca="1" si="453"/>
        <v>0</v>
      </c>
      <c r="U1332" s="163">
        <f t="shared" ca="1" si="454"/>
        <v>0</v>
      </c>
      <c r="V1332" s="25">
        <f t="shared" ca="1" si="455"/>
        <v>0</v>
      </c>
      <c r="W1332" s="25">
        <f t="shared" ca="1" si="456"/>
        <v>0</v>
      </c>
      <c r="X1332" s="108">
        <f t="shared" ca="1" si="457"/>
        <v>0</v>
      </c>
      <c r="Y1332" s="108">
        <f t="shared" ca="1" si="458"/>
        <v>0</v>
      </c>
      <c r="Z1332" s="108">
        <f t="shared" ca="1" si="459"/>
        <v>0</v>
      </c>
      <c r="AA1332" s="108">
        <f t="shared" ca="1" si="460"/>
        <v>0</v>
      </c>
      <c r="AB1332" s="108">
        <f t="shared" ca="1" si="461"/>
        <v>0</v>
      </c>
      <c r="AC1332" s="25">
        <f t="shared" ca="1" si="462"/>
        <v>0</v>
      </c>
    </row>
    <row r="1333" spans="1:29" ht="14.1" hidden="1" customHeight="1" thickBot="1" x14ac:dyDescent="0.25">
      <c r="A1333" s="3">
        <f t="shared" si="446"/>
        <v>2024</v>
      </c>
      <c r="B1333" s="3" t="str">
        <f t="shared" si="463"/>
        <v>08 srpen</v>
      </c>
      <c r="C1333" s="4" t="str">
        <f t="shared" si="447"/>
        <v>srpen</v>
      </c>
      <c r="D1333" s="10">
        <f t="shared" ca="1" si="448"/>
        <v>0</v>
      </c>
      <c r="E1333" s="10" t="str">
        <f t="shared" si="449"/>
        <v>pondělí</v>
      </c>
      <c r="F1333" s="42" t="str">
        <f ca="1">IF(COUNTIF(List1!$U$4:$AF$16,$G1333),"Svátek",TEXT($G1333,"dddd"))</f>
        <v>pondělí</v>
      </c>
      <c r="G1333" s="19">
        <v>45516</v>
      </c>
      <c r="H1333" s="49"/>
      <c r="I1333" s="50"/>
      <c r="J1333" s="49"/>
      <c r="K1333" s="50"/>
      <c r="L1333" s="21">
        <f t="shared" si="450"/>
        <v>0</v>
      </c>
      <c r="M1333" s="22">
        <f t="shared" si="444"/>
        <v>0</v>
      </c>
      <c r="N1333" s="98"/>
      <c r="O1333" s="101" t="str">
        <f t="shared" ca="1" si="445"/>
        <v/>
      </c>
      <c r="P1333" s="41" t="str">
        <f t="shared" si="443"/>
        <v xml:space="preserve"> </v>
      </c>
      <c r="Q1333" s="41" t="str">
        <f>IF(MONTH(G1334)-MONTH(G1333)&lt;&gt;0,SUBTOTAL(109,$P$14:$P$3665)," ")</f>
        <v xml:space="preserve"> </v>
      </c>
      <c r="R1333" s="108">
        <f t="shared" ca="1" si="451"/>
        <v>0</v>
      </c>
      <c r="S1333" s="25">
        <f t="shared" ca="1" si="452"/>
        <v>0</v>
      </c>
      <c r="T1333" s="108">
        <f t="shared" ca="1" si="453"/>
        <v>0</v>
      </c>
      <c r="U1333" s="163">
        <f t="shared" ca="1" si="454"/>
        <v>0</v>
      </c>
      <c r="V1333" s="25">
        <f t="shared" ca="1" si="455"/>
        <v>0</v>
      </c>
      <c r="W1333" s="25">
        <f t="shared" ca="1" si="456"/>
        <v>0</v>
      </c>
      <c r="X1333" s="108">
        <f t="shared" ca="1" si="457"/>
        <v>0</v>
      </c>
      <c r="Y1333" s="108">
        <f t="shared" ca="1" si="458"/>
        <v>0</v>
      </c>
      <c r="Z1333" s="108">
        <f t="shared" ca="1" si="459"/>
        <v>0</v>
      </c>
      <c r="AA1333" s="108">
        <f t="shared" ca="1" si="460"/>
        <v>0</v>
      </c>
      <c r="AB1333" s="108">
        <f t="shared" ca="1" si="461"/>
        <v>0</v>
      </c>
      <c r="AC1333" s="25">
        <f t="shared" ca="1" si="462"/>
        <v>0</v>
      </c>
    </row>
    <row r="1334" spans="1:29" ht="14.1" hidden="1" customHeight="1" thickBot="1" x14ac:dyDescent="0.25">
      <c r="A1334" s="3">
        <f t="shared" si="446"/>
        <v>2024</v>
      </c>
      <c r="B1334" s="3" t="str">
        <f t="shared" si="463"/>
        <v>08 srpen</v>
      </c>
      <c r="C1334" s="4" t="str">
        <f t="shared" si="447"/>
        <v>srpen</v>
      </c>
      <c r="D1334" s="10">
        <f t="shared" ca="1" si="448"/>
        <v>0</v>
      </c>
      <c r="E1334" s="10" t="str">
        <f t="shared" si="449"/>
        <v>úterý</v>
      </c>
      <c r="F1334" s="42" t="str">
        <f ca="1">IF(COUNTIF(List1!$U$4:$AF$16,$G1334),"Svátek",TEXT($G1334,"dddd"))</f>
        <v>úterý</v>
      </c>
      <c r="G1334" s="19">
        <v>45517</v>
      </c>
      <c r="H1334" s="49"/>
      <c r="I1334" s="50"/>
      <c r="J1334" s="49"/>
      <c r="K1334" s="50"/>
      <c r="L1334" s="21">
        <f t="shared" si="450"/>
        <v>0</v>
      </c>
      <c r="M1334" s="22">
        <f t="shared" si="444"/>
        <v>0</v>
      </c>
      <c r="N1334" s="98"/>
      <c r="O1334" s="101" t="str">
        <f t="shared" ca="1" si="445"/>
        <v/>
      </c>
      <c r="P1334" s="41" t="str">
        <f t="shared" si="443"/>
        <v xml:space="preserve"> </v>
      </c>
      <c r="Q1334" s="41" t="str">
        <f>IF(MONTH(G1335)-MONTH(G1334)&lt;&gt;0,SUBTOTAL(109,$P$14:$P$3665)," ")</f>
        <v xml:space="preserve"> </v>
      </c>
      <c r="R1334" s="108">
        <f t="shared" ca="1" si="451"/>
        <v>0</v>
      </c>
      <c r="S1334" s="25">
        <f t="shared" ca="1" si="452"/>
        <v>0</v>
      </c>
      <c r="T1334" s="108">
        <f t="shared" ca="1" si="453"/>
        <v>0</v>
      </c>
      <c r="U1334" s="163">
        <f t="shared" ca="1" si="454"/>
        <v>0</v>
      </c>
      <c r="V1334" s="25">
        <f t="shared" ca="1" si="455"/>
        <v>0</v>
      </c>
      <c r="W1334" s="25">
        <f t="shared" ca="1" si="456"/>
        <v>0</v>
      </c>
      <c r="X1334" s="108">
        <f t="shared" ca="1" si="457"/>
        <v>0</v>
      </c>
      <c r="Y1334" s="108">
        <f t="shared" ca="1" si="458"/>
        <v>0</v>
      </c>
      <c r="Z1334" s="108">
        <f t="shared" ca="1" si="459"/>
        <v>0</v>
      </c>
      <c r="AA1334" s="108">
        <f t="shared" ca="1" si="460"/>
        <v>0</v>
      </c>
      <c r="AB1334" s="108">
        <f t="shared" ca="1" si="461"/>
        <v>0</v>
      </c>
      <c r="AC1334" s="25">
        <f t="shared" ca="1" si="462"/>
        <v>0</v>
      </c>
    </row>
    <row r="1335" spans="1:29" ht="14.1" hidden="1" customHeight="1" thickBot="1" x14ac:dyDescent="0.25">
      <c r="A1335" s="3">
        <f t="shared" si="446"/>
        <v>2024</v>
      </c>
      <c r="B1335" s="3" t="str">
        <f t="shared" si="463"/>
        <v>08 srpen</v>
      </c>
      <c r="C1335" s="4" t="str">
        <f t="shared" si="447"/>
        <v>srpen</v>
      </c>
      <c r="D1335" s="10">
        <f t="shared" ca="1" si="448"/>
        <v>0</v>
      </c>
      <c r="E1335" s="10" t="str">
        <f t="shared" si="449"/>
        <v>středa</v>
      </c>
      <c r="F1335" s="42" t="str">
        <f ca="1">IF(COUNTIF(List1!$U$4:$AF$16,$G1335),"Svátek",TEXT($G1335,"dddd"))</f>
        <v>středa</v>
      </c>
      <c r="G1335" s="19">
        <v>45518</v>
      </c>
      <c r="H1335" s="49"/>
      <c r="I1335" s="50"/>
      <c r="J1335" s="49"/>
      <c r="K1335" s="50"/>
      <c r="L1335" s="21">
        <f t="shared" si="450"/>
        <v>0</v>
      </c>
      <c r="M1335" s="22">
        <f t="shared" si="444"/>
        <v>0</v>
      </c>
      <c r="N1335" s="98"/>
      <c r="O1335" s="101" t="str">
        <f t="shared" ca="1" si="445"/>
        <v/>
      </c>
      <c r="P1335" s="41" t="str">
        <f t="shared" si="443"/>
        <v xml:space="preserve"> </v>
      </c>
      <c r="Q1335" s="41" t="str">
        <f>IF(MONTH(G1336)-MONTH(G1335)&lt;&gt;0,SUBTOTAL(109,$P$14:$P$3665)," ")</f>
        <v xml:space="preserve"> </v>
      </c>
      <c r="R1335" s="108">
        <f t="shared" ca="1" si="451"/>
        <v>0</v>
      </c>
      <c r="S1335" s="25">
        <f t="shared" ca="1" si="452"/>
        <v>0</v>
      </c>
      <c r="T1335" s="108">
        <f t="shared" ca="1" si="453"/>
        <v>0</v>
      </c>
      <c r="U1335" s="163">
        <f t="shared" ca="1" si="454"/>
        <v>0</v>
      </c>
      <c r="V1335" s="25">
        <f t="shared" ca="1" si="455"/>
        <v>0</v>
      </c>
      <c r="W1335" s="25">
        <f t="shared" ca="1" si="456"/>
        <v>0</v>
      </c>
      <c r="X1335" s="108">
        <f t="shared" ca="1" si="457"/>
        <v>0</v>
      </c>
      <c r="Y1335" s="108">
        <f t="shared" ca="1" si="458"/>
        <v>0</v>
      </c>
      <c r="Z1335" s="108">
        <f t="shared" ca="1" si="459"/>
        <v>0</v>
      </c>
      <c r="AA1335" s="108">
        <f t="shared" ca="1" si="460"/>
        <v>0</v>
      </c>
      <c r="AB1335" s="108">
        <f t="shared" ca="1" si="461"/>
        <v>0</v>
      </c>
      <c r="AC1335" s="25">
        <f t="shared" ca="1" si="462"/>
        <v>0</v>
      </c>
    </row>
    <row r="1336" spans="1:29" ht="14.1" hidden="1" customHeight="1" thickBot="1" x14ac:dyDescent="0.25">
      <c r="A1336" s="3">
        <f t="shared" si="446"/>
        <v>2024</v>
      </c>
      <c r="B1336" s="3" t="str">
        <f t="shared" si="463"/>
        <v>08 srpen</v>
      </c>
      <c r="C1336" s="4" t="str">
        <f t="shared" si="447"/>
        <v>srpen</v>
      </c>
      <c r="D1336" s="10">
        <f t="shared" ca="1" si="448"/>
        <v>0</v>
      </c>
      <c r="E1336" s="10" t="str">
        <f t="shared" si="449"/>
        <v>čtvrtek</v>
      </c>
      <c r="F1336" s="42" t="str">
        <f ca="1">IF(COUNTIF(List1!$U$4:$AF$16,$G1336),"Svátek",TEXT($G1336,"dddd"))</f>
        <v>čtvrtek</v>
      </c>
      <c r="G1336" s="19">
        <v>45519</v>
      </c>
      <c r="H1336" s="49"/>
      <c r="I1336" s="50"/>
      <c r="J1336" s="49"/>
      <c r="K1336" s="50"/>
      <c r="L1336" s="21">
        <f t="shared" si="450"/>
        <v>0</v>
      </c>
      <c r="M1336" s="22">
        <f t="shared" si="444"/>
        <v>0</v>
      </c>
      <c r="N1336" s="98"/>
      <c r="O1336" s="101" t="str">
        <f t="shared" ca="1" si="445"/>
        <v/>
      </c>
      <c r="P1336" s="41" t="str">
        <f t="shared" si="443"/>
        <v xml:space="preserve"> </v>
      </c>
      <c r="Q1336" s="41" t="str">
        <f>IF(MONTH(G1337)-MONTH(G1336)&lt;&gt;0,SUBTOTAL(109,$P$14:$P$3665)," ")</f>
        <v xml:space="preserve"> </v>
      </c>
      <c r="R1336" s="108">
        <f t="shared" ca="1" si="451"/>
        <v>0</v>
      </c>
      <c r="S1336" s="25">
        <f t="shared" ca="1" si="452"/>
        <v>0</v>
      </c>
      <c r="T1336" s="108">
        <f t="shared" ca="1" si="453"/>
        <v>0</v>
      </c>
      <c r="U1336" s="163">
        <f t="shared" ca="1" si="454"/>
        <v>0</v>
      </c>
      <c r="V1336" s="25">
        <f t="shared" ca="1" si="455"/>
        <v>0</v>
      </c>
      <c r="W1336" s="25">
        <f t="shared" ca="1" si="456"/>
        <v>0</v>
      </c>
      <c r="X1336" s="108">
        <f t="shared" ca="1" si="457"/>
        <v>0</v>
      </c>
      <c r="Y1336" s="108">
        <f t="shared" ca="1" si="458"/>
        <v>0</v>
      </c>
      <c r="Z1336" s="108">
        <f t="shared" ca="1" si="459"/>
        <v>0</v>
      </c>
      <c r="AA1336" s="108">
        <f t="shared" ca="1" si="460"/>
        <v>0</v>
      </c>
      <c r="AB1336" s="108">
        <f t="shared" ca="1" si="461"/>
        <v>0</v>
      </c>
      <c r="AC1336" s="25">
        <f t="shared" ca="1" si="462"/>
        <v>0</v>
      </c>
    </row>
    <row r="1337" spans="1:29" ht="14.1" hidden="1" customHeight="1" thickBot="1" x14ac:dyDescent="0.25">
      <c r="A1337" s="3">
        <f t="shared" si="446"/>
        <v>2024</v>
      </c>
      <c r="B1337" s="3" t="str">
        <f t="shared" si="463"/>
        <v>08 srpen</v>
      </c>
      <c r="C1337" s="4" t="str">
        <f t="shared" si="447"/>
        <v>srpen</v>
      </c>
      <c r="D1337" s="10">
        <f t="shared" ca="1" si="448"/>
        <v>0</v>
      </c>
      <c r="E1337" s="10" t="str">
        <f t="shared" si="449"/>
        <v>pátek</v>
      </c>
      <c r="F1337" s="42" t="str">
        <f ca="1">IF(COUNTIF(List1!$U$4:$AF$16,$G1337),"Svátek",TEXT($G1337,"dddd"))</f>
        <v>pátek</v>
      </c>
      <c r="G1337" s="19">
        <v>45520</v>
      </c>
      <c r="H1337" s="49"/>
      <c r="I1337" s="50"/>
      <c r="J1337" s="49"/>
      <c r="K1337" s="50"/>
      <c r="L1337" s="21">
        <f t="shared" si="450"/>
        <v>0</v>
      </c>
      <c r="M1337" s="22">
        <f t="shared" si="444"/>
        <v>0</v>
      </c>
      <c r="N1337" s="98"/>
      <c r="O1337" s="101" t="str">
        <f t="shared" ca="1" si="445"/>
        <v/>
      </c>
      <c r="P1337" s="41" t="str">
        <f t="shared" si="443"/>
        <v xml:space="preserve"> </v>
      </c>
      <c r="Q1337" s="41" t="str">
        <f>IF(MONTH(G1338)-MONTH(G1337)&lt;&gt;0,SUBTOTAL(109,$P$14:$P$3665)," ")</f>
        <v xml:space="preserve"> </v>
      </c>
      <c r="R1337" s="108">
        <f t="shared" ca="1" si="451"/>
        <v>0</v>
      </c>
      <c r="S1337" s="25">
        <f t="shared" ca="1" si="452"/>
        <v>0</v>
      </c>
      <c r="T1337" s="108">
        <f t="shared" ca="1" si="453"/>
        <v>0</v>
      </c>
      <c r="U1337" s="163">
        <f t="shared" ca="1" si="454"/>
        <v>0</v>
      </c>
      <c r="V1337" s="25">
        <f t="shared" ca="1" si="455"/>
        <v>0</v>
      </c>
      <c r="W1337" s="25">
        <f t="shared" ca="1" si="456"/>
        <v>0</v>
      </c>
      <c r="X1337" s="108">
        <f t="shared" ca="1" si="457"/>
        <v>0</v>
      </c>
      <c r="Y1337" s="108">
        <f t="shared" ca="1" si="458"/>
        <v>0</v>
      </c>
      <c r="Z1337" s="108">
        <f t="shared" ca="1" si="459"/>
        <v>0</v>
      </c>
      <c r="AA1337" s="108">
        <f t="shared" ca="1" si="460"/>
        <v>0</v>
      </c>
      <c r="AB1337" s="108">
        <f t="shared" ca="1" si="461"/>
        <v>0</v>
      </c>
      <c r="AC1337" s="25">
        <f t="shared" ca="1" si="462"/>
        <v>0</v>
      </c>
    </row>
    <row r="1338" spans="1:29" ht="14.1" hidden="1" customHeight="1" thickBot="1" x14ac:dyDescent="0.25">
      <c r="A1338" s="3">
        <f t="shared" si="446"/>
        <v>2024</v>
      </c>
      <c r="B1338" s="3" t="str">
        <f t="shared" si="463"/>
        <v>08 srpen</v>
      </c>
      <c r="C1338" s="4" t="str">
        <f t="shared" si="447"/>
        <v>srpen</v>
      </c>
      <c r="D1338" s="10">
        <f t="shared" ca="1" si="448"/>
        <v>0</v>
      </c>
      <c r="E1338" s="10" t="str">
        <f t="shared" si="449"/>
        <v>sobota</v>
      </c>
      <c r="F1338" s="42" t="str">
        <f ca="1">IF(COUNTIF(List1!$U$4:$AF$16,$G1338),"Svátek",TEXT($G1338,"dddd"))</f>
        <v>sobota</v>
      </c>
      <c r="G1338" s="19">
        <v>45521</v>
      </c>
      <c r="H1338" s="49"/>
      <c r="I1338" s="50"/>
      <c r="J1338" s="49"/>
      <c r="K1338" s="50"/>
      <c r="L1338" s="21">
        <f t="shared" si="450"/>
        <v>0</v>
      </c>
      <c r="M1338" s="22">
        <f t="shared" si="444"/>
        <v>0</v>
      </c>
      <c r="N1338" s="98"/>
      <c r="O1338" s="101" t="str">
        <f t="shared" ca="1" si="445"/>
        <v/>
      </c>
      <c r="P1338" s="41" t="str">
        <f t="shared" si="443"/>
        <v xml:space="preserve"> </v>
      </c>
      <c r="Q1338" s="41" t="str">
        <f>IF(MONTH(G1339)-MONTH(G1338)&lt;&gt;0,SUBTOTAL(109,$P$14:$P$3665)," ")</f>
        <v xml:space="preserve"> </v>
      </c>
      <c r="R1338" s="108">
        <f t="shared" ca="1" si="451"/>
        <v>0</v>
      </c>
      <c r="S1338" s="25">
        <f t="shared" ca="1" si="452"/>
        <v>0</v>
      </c>
      <c r="T1338" s="108">
        <f t="shared" ca="1" si="453"/>
        <v>0</v>
      </c>
      <c r="U1338" s="163">
        <f t="shared" ca="1" si="454"/>
        <v>0</v>
      </c>
      <c r="V1338" s="25">
        <f t="shared" ca="1" si="455"/>
        <v>0</v>
      </c>
      <c r="W1338" s="25">
        <f t="shared" ca="1" si="456"/>
        <v>0</v>
      </c>
      <c r="X1338" s="108">
        <f t="shared" ca="1" si="457"/>
        <v>0</v>
      </c>
      <c r="Y1338" s="108">
        <f t="shared" ca="1" si="458"/>
        <v>0</v>
      </c>
      <c r="Z1338" s="108">
        <f t="shared" ca="1" si="459"/>
        <v>0</v>
      </c>
      <c r="AA1338" s="108">
        <f t="shared" ca="1" si="460"/>
        <v>0</v>
      </c>
      <c r="AB1338" s="108">
        <f t="shared" ca="1" si="461"/>
        <v>0</v>
      </c>
      <c r="AC1338" s="25">
        <f t="shared" ca="1" si="462"/>
        <v>0</v>
      </c>
    </row>
    <row r="1339" spans="1:29" ht="14.1" hidden="1" customHeight="1" thickBot="1" x14ac:dyDescent="0.25">
      <c r="A1339" s="3">
        <f t="shared" si="446"/>
        <v>2024</v>
      </c>
      <c r="B1339" s="3" t="str">
        <f t="shared" si="463"/>
        <v>08 srpen</v>
      </c>
      <c r="C1339" s="4" t="str">
        <f t="shared" si="447"/>
        <v>srpen</v>
      </c>
      <c r="D1339" s="10">
        <f t="shared" ca="1" si="448"/>
        <v>0</v>
      </c>
      <c r="E1339" s="10" t="str">
        <f t="shared" si="449"/>
        <v>neděle</v>
      </c>
      <c r="F1339" s="42" t="str">
        <f ca="1">IF(COUNTIF(List1!$U$4:$AF$16,$G1339),"Svátek",TEXT($G1339,"dddd"))</f>
        <v>neděle</v>
      </c>
      <c r="G1339" s="19">
        <v>45522</v>
      </c>
      <c r="H1339" s="49"/>
      <c r="I1339" s="50"/>
      <c r="J1339" s="49"/>
      <c r="K1339" s="50"/>
      <c r="L1339" s="21">
        <f t="shared" si="450"/>
        <v>0</v>
      </c>
      <c r="M1339" s="22">
        <f t="shared" si="444"/>
        <v>0</v>
      </c>
      <c r="N1339" s="98"/>
      <c r="O1339" s="101" t="str">
        <f t="shared" ca="1" si="445"/>
        <v/>
      </c>
      <c r="P1339" s="41">
        <f t="shared" si="443"/>
        <v>0</v>
      </c>
      <c r="Q1339" s="41" t="str">
        <f>IF(MONTH(G1340)-MONTH(G1339)&lt;&gt;0,SUBTOTAL(109,$P$14:$P$3665)," ")</f>
        <v xml:space="preserve"> </v>
      </c>
      <c r="R1339" s="108">
        <f t="shared" ca="1" si="451"/>
        <v>0</v>
      </c>
      <c r="S1339" s="25">
        <f t="shared" ca="1" si="452"/>
        <v>0</v>
      </c>
      <c r="T1339" s="108">
        <f t="shared" ca="1" si="453"/>
        <v>0</v>
      </c>
      <c r="U1339" s="163">
        <f t="shared" ca="1" si="454"/>
        <v>0</v>
      </c>
      <c r="V1339" s="25">
        <f t="shared" ca="1" si="455"/>
        <v>0</v>
      </c>
      <c r="W1339" s="25">
        <f t="shared" ca="1" si="456"/>
        <v>0</v>
      </c>
      <c r="X1339" s="108">
        <f t="shared" ca="1" si="457"/>
        <v>0</v>
      </c>
      <c r="Y1339" s="108">
        <f t="shared" ca="1" si="458"/>
        <v>0</v>
      </c>
      <c r="Z1339" s="108">
        <f t="shared" ca="1" si="459"/>
        <v>0</v>
      </c>
      <c r="AA1339" s="108">
        <f t="shared" ca="1" si="460"/>
        <v>0</v>
      </c>
      <c r="AB1339" s="108">
        <f t="shared" ca="1" si="461"/>
        <v>0</v>
      </c>
      <c r="AC1339" s="25">
        <f t="shared" ca="1" si="462"/>
        <v>0</v>
      </c>
    </row>
    <row r="1340" spans="1:29" ht="14.1" hidden="1" customHeight="1" thickBot="1" x14ac:dyDescent="0.25">
      <c r="A1340" s="3">
        <f t="shared" si="446"/>
        <v>2024</v>
      </c>
      <c r="B1340" s="3" t="str">
        <f t="shared" si="463"/>
        <v>08 srpen</v>
      </c>
      <c r="C1340" s="4" t="str">
        <f t="shared" si="447"/>
        <v>srpen</v>
      </c>
      <c r="D1340" s="10">
        <f t="shared" ca="1" si="448"/>
        <v>0</v>
      </c>
      <c r="E1340" s="10" t="str">
        <f t="shared" si="449"/>
        <v>pondělí</v>
      </c>
      <c r="F1340" s="42" t="str">
        <f ca="1">IF(COUNTIF(List1!$U$4:$AF$16,$G1340),"Svátek",TEXT($G1340,"dddd"))</f>
        <v>pondělí</v>
      </c>
      <c r="G1340" s="19">
        <v>45523</v>
      </c>
      <c r="H1340" s="49"/>
      <c r="I1340" s="50"/>
      <c r="J1340" s="49"/>
      <c r="K1340" s="50"/>
      <c r="L1340" s="21">
        <f t="shared" si="450"/>
        <v>0</v>
      </c>
      <c r="M1340" s="22">
        <f t="shared" si="444"/>
        <v>0</v>
      </c>
      <c r="N1340" s="98"/>
      <c r="O1340" s="101" t="str">
        <f t="shared" ca="1" si="445"/>
        <v/>
      </c>
      <c r="P1340" s="41" t="str">
        <f t="shared" si="443"/>
        <v xml:space="preserve"> </v>
      </c>
      <c r="Q1340" s="41" t="str">
        <f>IF(MONTH(G1341)-MONTH(G1340)&lt;&gt;0,SUBTOTAL(109,$P$14:$P$3665)," ")</f>
        <v xml:space="preserve"> </v>
      </c>
      <c r="R1340" s="108">
        <f t="shared" ca="1" si="451"/>
        <v>0</v>
      </c>
      <c r="S1340" s="25">
        <f t="shared" ca="1" si="452"/>
        <v>0</v>
      </c>
      <c r="T1340" s="108">
        <f t="shared" ca="1" si="453"/>
        <v>0</v>
      </c>
      <c r="U1340" s="163">
        <f t="shared" ca="1" si="454"/>
        <v>0</v>
      </c>
      <c r="V1340" s="25">
        <f t="shared" ca="1" si="455"/>
        <v>0</v>
      </c>
      <c r="W1340" s="25">
        <f t="shared" ca="1" si="456"/>
        <v>0</v>
      </c>
      <c r="X1340" s="108">
        <f t="shared" ca="1" si="457"/>
        <v>0</v>
      </c>
      <c r="Y1340" s="108">
        <f t="shared" ca="1" si="458"/>
        <v>0</v>
      </c>
      <c r="Z1340" s="108">
        <f t="shared" ca="1" si="459"/>
        <v>0</v>
      </c>
      <c r="AA1340" s="108">
        <f t="shared" ca="1" si="460"/>
        <v>0</v>
      </c>
      <c r="AB1340" s="108">
        <f t="shared" ca="1" si="461"/>
        <v>0</v>
      </c>
      <c r="AC1340" s="25">
        <f t="shared" ca="1" si="462"/>
        <v>0</v>
      </c>
    </row>
    <row r="1341" spans="1:29" ht="14.1" hidden="1" customHeight="1" thickBot="1" x14ac:dyDescent="0.25">
      <c r="A1341" s="3">
        <f t="shared" si="446"/>
        <v>2024</v>
      </c>
      <c r="B1341" s="3" t="str">
        <f t="shared" si="463"/>
        <v>08 srpen</v>
      </c>
      <c r="C1341" s="4" t="str">
        <f t="shared" si="447"/>
        <v>srpen</v>
      </c>
      <c r="D1341" s="10">
        <f t="shared" ca="1" si="448"/>
        <v>0</v>
      </c>
      <c r="E1341" s="10" t="str">
        <f t="shared" si="449"/>
        <v>úterý</v>
      </c>
      <c r="F1341" s="42" t="str">
        <f ca="1">IF(COUNTIF(List1!$U$4:$AF$16,$G1341),"Svátek",TEXT($G1341,"dddd"))</f>
        <v>úterý</v>
      </c>
      <c r="G1341" s="19">
        <v>45524</v>
      </c>
      <c r="H1341" s="49"/>
      <c r="I1341" s="50"/>
      <c r="J1341" s="49"/>
      <c r="K1341" s="50"/>
      <c r="L1341" s="21">
        <f t="shared" si="450"/>
        <v>0</v>
      </c>
      <c r="M1341" s="22">
        <f t="shared" si="444"/>
        <v>0</v>
      </c>
      <c r="N1341" s="98"/>
      <c r="O1341" s="101" t="str">
        <f t="shared" ca="1" si="445"/>
        <v/>
      </c>
      <c r="P1341" s="41" t="str">
        <f t="shared" si="443"/>
        <v xml:space="preserve"> </v>
      </c>
      <c r="Q1341" s="41" t="str">
        <f>IF(MONTH(G1342)-MONTH(G1341)&lt;&gt;0,SUBTOTAL(109,$P$14:$P$3665)," ")</f>
        <v xml:space="preserve"> </v>
      </c>
      <c r="R1341" s="108">
        <f t="shared" ca="1" si="451"/>
        <v>0</v>
      </c>
      <c r="S1341" s="25">
        <f t="shared" ca="1" si="452"/>
        <v>0</v>
      </c>
      <c r="T1341" s="108">
        <f t="shared" ca="1" si="453"/>
        <v>0</v>
      </c>
      <c r="U1341" s="163">
        <f t="shared" ca="1" si="454"/>
        <v>0</v>
      </c>
      <c r="V1341" s="25">
        <f t="shared" ca="1" si="455"/>
        <v>0</v>
      </c>
      <c r="W1341" s="25">
        <f t="shared" ca="1" si="456"/>
        <v>0</v>
      </c>
      <c r="X1341" s="108">
        <f t="shared" ca="1" si="457"/>
        <v>0</v>
      </c>
      <c r="Y1341" s="108">
        <f t="shared" ca="1" si="458"/>
        <v>0</v>
      </c>
      <c r="Z1341" s="108">
        <f t="shared" ca="1" si="459"/>
        <v>0</v>
      </c>
      <c r="AA1341" s="108">
        <f t="shared" ca="1" si="460"/>
        <v>0</v>
      </c>
      <c r="AB1341" s="108">
        <f t="shared" ca="1" si="461"/>
        <v>0</v>
      </c>
      <c r="AC1341" s="25">
        <f t="shared" ca="1" si="462"/>
        <v>0</v>
      </c>
    </row>
    <row r="1342" spans="1:29" ht="14.1" hidden="1" customHeight="1" thickBot="1" x14ac:dyDescent="0.25">
      <c r="A1342" s="3">
        <f t="shared" si="446"/>
        <v>2024</v>
      </c>
      <c r="B1342" s="3" t="str">
        <f t="shared" si="463"/>
        <v>08 srpen</v>
      </c>
      <c r="C1342" s="4" t="str">
        <f t="shared" si="447"/>
        <v>srpen</v>
      </c>
      <c r="D1342" s="10">
        <f t="shared" ca="1" si="448"/>
        <v>0</v>
      </c>
      <c r="E1342" s="10" t="str">
        <f t="shared" si="449"/>
        <v>středa</v>
      </c>
      <c r="F1342" s="42" t="str">
        <f ca="1">IF(COUNTIF(List1!$U$4:$AF$16,$G1342),"Svátek",TEXT($G1342,"dddd"))</f>
        <v>středa</v>
      </c>
      <c r="G1342" s="19">
        <v>45525</v>
      </c>
      <c r="H1342" s="49"/>
      <c r="I1342" s="50"/>
      <c r="J1342" s="49"/>
      <c r="K1342" s="50"/>
      <c r="L1342" s="21">
        <f t="shared" si="450"/>
        <v>0</v>
      </c>
      <c r="M1342" s="22">
        <f t="shared" si="444"/>
        <v>0</v>
      </c>
      <c r="N1342" s="98"/>
      <c r="O1342" s="101" t="str">
        <f t="shared" ca="1" si="445"/>
        <v/>
      </c>
      <c r="P1342" s="41" t="str">
        <f t="shared" si="443"/>
        <v xml:space="preserve"> </v>
      </c>
      <c r="Q1342" s="41" t="str">
        <f>IF(MONTH(G1343)-MONTH(G1342)&lt;&gt;0,SUBTOTAL(109,$P$14:$P$3665)," ")</f>
        <v xml:space="preserve"> </v>
      </c>
      <c r="R1342" s="108">
        <f t="shared" ca="1" si="451"/>
        <v>0</v>
      </c>
      <c r="S1342" s="25">
        <f t="shared" ca="1" si="452"/>
        <v>0</v>
      </c>
      <c r="T1342" s="108">
        <f t="shared" ca="1" si="453"/>
        <v>0</v>
      </c>
      <c r="U1342" s="163">
        <f t="shared" ca="1" si="454"/>
        <v>0</v>
      </c>
      <c r="V1342" s="25">
        <f t="shared" ca="1" si="455"/>
        <v>0</v>
      </c>
      <c r="W1342" s="25">
        <f t="shared" ca="1" si="456"/>
        <v>0</v>
      </c>
      <c r="X1342" s="108">
        <f t="shared" ca="1" si="457"/>
        <v>0</v>
      </c>
      <c r="Y1342" s="108">
        <f t="shared" ca="1" si="458"/>
        <v>0</v>
      </c>
      <c r="Z1342" s="108">
        <f t="shared" ca="1" si="459"/>
        <v>0</v>
      </c>
      <c r="AA1342" s="108">
        <f t="shared" ca="1" si="460"/>
        <v>0</v>
      </c>
      <c r="AB1342" s="108">
        <f t="shared" ca="1" si="461"/>
        <v>0</v>
      </c>
      <c r="AC1342" s="25">
        <f t="shared" ca="1" si="462"/>
        <v>0</v>
      </c>
    </row>
    <row r="1343" spans="1:29" ht="14.1" hidden="1" customHeight="1" thickBot="1" x14ac:dyDescent="0.25">
      <c r="A1343" s="3">
        <f t="shared" si="446"/>
        <v>2024</v>
      </c>
      <c r="B1343" s="3" t="str">
        <f t="shared" si="463"/>
        <v>08 srpen</v>
      </c>
      <c r="C1343" s="4" t="str">
        <f t="shared" si="447"/>
        <v>srpen</v>
      </c>
      <c r="D1343" s="10">
        <f t="shared" ca="1" si="448"/>
        <v>0</v>
      </c>
      <c r="E1343" s="10" t="str">
        <f t="shared" si="449"/>
        <v>čtvrtek</v>
      </c>
      <c r="F1343" s="42" t="str">
        <f ca="1">IF(COUNTIF(List1!$U$4:$AF$16,$G1343),"Svátek",TEXT($G1343,"dddd"))</f>
        <v>čtvrtek</v>
      </c>
      <c r="G1343" s="19">
        <v>45526</v>
      </c>
      <c r="H1343" s="49"/>
      <c r="I1343" s="50"/>
      <c r="J1343" s="49"/>
      <c r="K1343" s="50"/>
      <c r="L1343" s="21">
        <f t="shared" si="450"/>
        <v>0</v>
      </c>
      <c r="M1343" s="22">
        <f t="shared" si="444"/>
        <v>0</v>
      </c>
      <c r="N1343" s="98"/>
      <c r="O1343" s="101" t="str">
        <f t="shared" ca="1" si="445"/>
        <v/>
      </c>
      <c r="P1343" s="41" t="str">
        <f t="shared" si="443"/>
        <v xml:space="preserve"> </v>
      </c>
      <c r="Q1343" s="41" t="str">
        <f>IF(MONTH(G1344)-MONTH(G1343)&lt;&gt;0,SUBTOTAL(109,$P$14:$P$3665)," ")</f>
        <v xml:space="preserve"> </v>
      </c>
      <c r="R1343" s="108">
        <f t="shared" ca="1" si="451"/>
        <v>0</v>
      </c>
      <c r="S1343" s="25">
        <f t="shared" ca="1" si="452"/>
        <v>0</v>
      </c>
      <c r="T1343" s="108">
        <f t="shared" ca="1" si="453"/>
        <v>0</v>
      </c>
      <c r="U1343" s="163">
        <f t="shared" ca="1" si="454"/>
        <v>0</v>
      </c>
      <c r="V1343" s="25">
        <f t="shared" ca="1" si="455"/>
        <v>0</v>
      </c>
      <c r="W1343" s="25">
        <f t="shared" ca="1" si="456"/>
        <v>0</v>
      </c>
      <c r="X1343" s="108">
        <f t="shared" ca="1" si="457"/>
        <v>0</v>
      </c>
      <c r="Y1343" s="108">
        <f t="shared" ca="1" si="458"/>
        <v>0</v>
      </c>
      <c r="Z1343" s="108">
        <f t="shared" ca="1" si="459"/>
        <v>0</v>
      </c>
      <c r="AA1343" s="108">
        <f t="shared" ca="1" si="460"/>
        <v>0</v>
      </c>
      <c r="AB1343" s="108">
        <f t="shared" ca="1" si="461"/>
        <v>0</v>
      </c>
      <c r="AC1343" s="25">
        <f t="shared" ca="1" si="462"/>
        <v>0</v>
      </c>
    </row>
    <row r="1344" spans="1:29" ht="14.1" hidden="1" customHeight="1" thickBot="1" x14ac:dyDescent="0.25">
      <c r="A1344" s="3">
        <f t="shared" si="446"/>
        <v>2024</v>
      </c>
      <c r="B1344" s="3" t="str">
        <f t="shared" si="463"/>
        <v>08 srpen</v>
      </c>
      <c r="C1344" s="4" t="str">
        <f t="shared" si="447"/>
        <v>srpen</v>
      </c>
      <c r="D1344" s="10">
        <f t="shared" ca="1" si="448"/>
        <v>0</v>
      </c>
      <c r="E1344" s="10" t="str">
        <f t="shared" si="449"/>
        <v>pátek</v>
      </c>
      <c r="F1344" s="42" t="str">
        <f ca="1">IF(COUNTIF(List1!$U$4:$AF$16,$G1344),"Svátek",TEXT($G1344,"dddd"))</f>
        <v>pátek</v>
      </c>
      <c r="G1344" s="19">
        <v>45527</v>
      </c>
      <c r="H1344" s="49"/>
      <c r="I1344" s="50"/>
      <c r="J1344" s="49"/>
      <c r="K1344" s="50"/>
      <c r="L1344" s="21">
        <f t="shared" si="450"/>
        <v>0</v>
      </c>
      <c r="M1344" s="22">
        <f t="shared" si="444"/>
        <v>0</v>
      </c>
      <c r="N1344" s="98"/>
      <c r="O1344" s="101" t="str">
        <f t="shared" ca="1" si="445"/>
        <v/>
      </c>
      <c r="P1344" s="41" t="str">
        <f t="shared" si="443"/>
        <v xml:space="preserve"> </v>
      </c>
      <c r="Q1344" s="41" t="str">
        <f>IF(MONTH(G1345)-MONTH(G1344)&lt;&gt;0,SUBTOTAL(109,$P$14:$P$3665)," ")</f>
        <v xml:space="preserve"> </v>
      </c>
      <c r="R1344" s="108">
        <f t="shared" ca="1" si="451"/>
        <v>0</v>
      </c>
      <c r="S1344" s="25">
        <f t="shared" ca="1" si="452"/>
        <v>0</v>
      </c>
      <c r="T1344" s="108">
        <f t="shared" ca="1" si="453"/>
        <v>0</v>
      </c>
      <c r="U1344" s="163">
        <f t="shared" ca="1" si="454"/>
        <v>0</v>
      </c>
      <c r="V1344" s="25">
        <f t="shared" ca="1" si="455"/>
        <v>0</v>
      </c>
      <c r="W1344" s="25">
        <f t="shared" ca="1" si="456"/>
        <v>0</v>
      </c>
      <c r="X1344" s="108">
        <f t="shared" ca="1" si="457"/>
        <v>0</v>
      </c>
      <c r="Y1344" s="108">
        <f t="shared" ca="1" si="458"/>
        <v>0</v>
      </c>
      <c r="Z1344" s="108">
        <f t="shared" ca="1" si="459"/>
        <v>0</v>
      </c>
      <c r="AA1344" s="108">
        <f t="shared" ca="1" si="460"/>
        <v>0</v>
      </c>
      <c r="AB1344" s="108">
        <f t="shared" ca="1" si="461"/>
        <v>0</v>
      </c>
      <c r="AC1344" s="25">
        <f t="shared" ca="1" si="462"/>
        <v>0</v>
      </c>
    </row>
    <row r="1345" spans="1:29" ht="14.1" hidden="1" customHeight="1" thickBot="1" x14ac:dyDescent="0.25">
      <c r="A1345" s="3">
        <f t="shared" si="446"/>
        <v>2024</v>
      </c>
      <c r="B1345" s="3" t="str">
        <f t="shared" si="463"/>
        <v>08 srpen</v>
      </c>
      <c r="C1345" s="4" t="str">
        <f t="shared" si="447"/>
        <v>srpen</v>
      </c>
      <c r="D1345" s="10">
        <f t="shared" ca="1" si="448"/>
        <v>0</v>
      </c>
      <c r="E1345" s="10" t="str">
        <f t="shared" si="449"/>
        <v>sobota</v>
      </c>
      <c r="F1345" s="42" t="str">
        <f ca="1">IF(COUNTIF(List1!$U$4:$AF$16,$G1345),"Svátek",TEXT($G1345,"dddd"))</f>
        <v>sobota</v>
      </c>
      <c r="G1345" s="19">
        <v>45528</v>
      </c>
      <c r="H1345" s="49"/>
      <c r="I1345" s="50"/>
      <c r="J1345" s="49"/>
      <c r="K1345" s="50"/>
      <c r="L1345" s="21">
        <f t="shared" si="450"/>
        <v>0</v>
      </c>
      <c r="M1345" s="22">
        <f t="shared" si="444"/>
        <v>0</v>
      </c>
      <c r="N1345" s="98"/>
      <c r="O1345" s="101" t="str">
        <f t="shared" ca="1" si="445"/>
        <v/>
      </c>
      <c r="P1345" s="41" t="str">
        <f t="shared" si="443"/>
        <v xml:space="preserve"> </v>
      </c>
      <c r="Q1345" s="41" t="str">
        <f>IF(MONTH(G1346)-MONTH(G1345)&lt;&gt;0,SUBTOTAL(109,$P$14:$P$3665)," ")</f>
        <v xml:space="preserve"> </v>
      </c>
      <c r="R1345" s="108">
        <f t="shared" ca="1" si="451"/>
        <v>0</v>
      </c>
      <c r="S1345" s="25">
        <f t="shared" ca="1" si="452"/>
        <v>0</v>
      </c>
      <c r="T1345" s="108">
        <f t="shared" ca="1" si="453"/>
        <v>0</v>
      </c>
      <c r="U1345" s="163">
        <f t="shared" ca="1" si="454"/>
        <v>0</v>
      </c>
      <c r="V1345" s="25">
        <f t="shared" ca="1" si="455"/>
        <v>0</v>
      </c>
      <c r="W1345" s="25">
        <f t="shared" ca="1" si="456"/>
        <v>0</v>
      </c>
      <c r="X1345" s="108">
        <f t="shared" ca="1" si="457"/>
        <v>0</v>
      </c>
      <c r="Y1345" s="108">
        <f t="shared" ca="1" si="458"/>
        <v>0</v>
      </c>
      <c r="Z1345" s="108">
        <f t="shared" ca="1" si="459"/>
        <v>0</v>
      </c>
      <c r="AA1345" s="108">
        <f t="shared" ca="1" si="460"/>
        <v>0</v>
      </c>
      <c r="AB1345" s="108">
        <f t="shared" ca="1" si="461"/>
        <v>0</v>
      </c>
      <c r="AC1345" s="25">
        <f t="shared" ca="1" si="462"/>
        <v>0</v>
      </c>
    </row>
    <row r="1346" spans="1:29" ht="14.1" hidden="1" customHeight="1" thickBot="1" x14ac:dyDescent="0.25">
      <c r="A1346" s="3">
        <f t="shared" si="446"/>
        <v>2024</v>
      </c>
      <c r="B1346" s="3" t="str">
        <f t="shared" si="463"/>
        <v>08 srpen</v>
      </c>
      <c r="C1346" s="4" t="str">
        <f t="shared" si="447"/>
        <v>srpen</v>
      </c>
      <c r="D1346" s="10">
        <f t="shared" ca="1" si="448"/>
        <v>0</v>
      </c>
      <c r="E1346" s="10" t="str">
        <f t="shared" si="449"/>
        <v>neděle</v>
      </c>
      <c r="F1346" s="42" t="str">
        <f ca="1">IF(COUNTIF(List1!$U$4:$AF$16,$G1346),"Svátek",TEXT($G1346,"dddd"))</f>
        <v>neděle</v>
      </c>
      <c r="G1346" s="19">
        <v>45529</v>
      </c>
      <c r="H1346" s="49"/>
      <c r="I1346" s="50"/>
      <c r="J1346" s="49"/>
      <c r="K1346" s="50"/>
      <c r="L1346" s="21">
        <f t="shared" si="450"/>
        <v>0</v>
      </c>
      <c r="M1346" s="22">
        <f t="shared" si="444"/>
        <v>0</v>
      </c>
      <c r="N1346" s="98"/>
      <c r="O1346" s="101" t="str">
        <f t="shared" ca="1" si="445"/>
        <v/>
      </c>
      <c r="P1346" s="41">
        <f t="shared" si="443"/>
        <v>0</v>
      </c>
      <c r="Q1346" s="41" t="str">
        <f>IF(MONTH(G1347)-MONTH(G1346)&lt;&gt;0,SUBTOTAL(109,$P$14:$P$3665)," ")</f>
        <v xml:space="preserve"> </v>
      </c>
      <c r="R1346" s="108">
        <f t="shared" ca="1" si="451"/>
        <v>0</v>
      </c>
      <c r="S1346" s="25">
        <f t="shared" ca="1" si="452"/>
        <v>0</v>
      </c>
      <c r="T1346" s="108">
        <f t="shared" ca="1" si="453"/>
        <v>0</v>
      </c>
      <c r="U1346" s="163">
        <f t="shared" ca="1" si="454"/>
        <v>0</v>
      </c>
      <c r="V1346" s="25">
        <f t="shared" ca="1" si="455"/>
        <v>0</v>
      </c>
      <c r="W1346" s="25">
        <f t="shared" ca="1" si="456"/>
        <v>0</v>
      </c>
      <c r="X1346" s="108">
        <f t="shared" ca="1" si="457"/>
        <v>0</v>
      </c>
      <c r="Y1346" s="108">
        <f t="shared" ca="1" si="458"/>
        <v>0</v>
      </c>
      <c r="Z1346" s="108">
        <f t="shared" ca="1" si="459"/>
        <v>0</v>
      </c>
      <c r="AA1346" s="108">
        <f t="shared" ca="1" si="460"/>
        <v>0</v>
      </c>
      <c r="AB1346" s="108">
        <f t="shared" ca="1" si="461"/>
        <v>0</v>
      </c>
      <c r="AC1346" s="25">
        <f t="shared" ca="1" si="462"/>
        <v>0</v>
      </c>
    </row>
    <row r="1347" spans="1:29" ht="14.1" hidden="1" customHeight="1" thickBot="1" x14ac:dyDescent="0.25">
      <c r="A1347" s="3">
        <f t="shared" si="446"/>
        <v>2024</v>
      </c>
      <c r="B1347" s="3" t="str">
        <f t="shared" si="463"/>
        <v>08 srpen</v>
      </c>
      <c r="C1347" s="4" t="str">
        <f t="shared" si="447"/>
        <v>srpen</v>
      </c>
      <c r="D1347" s="10">
        <f t="shared" ca="1" si="448"/>
        <v>0</v>
      </c>
      <c r="E1347" s="10" t="str">
        <f t="shared" si="449"/>
        <v>pondělí</v>
      </c>
      <c r="F1347" s="42" t="str">
        <f ca="1">IF(COUNTIF(List1!$U$4:$AF$16,$G1347),"Svátek",TEXT($G1347,"dddd"))</f>
        <v>pondělí</v>
      </c>
      <c r="G1347" s="19">
        <v>45530</v>
      </c>
      <c r="H1347" s="49"/>
      <c r="I1347" s="50"/>
      <c r="J1347" s="49"/>
      <c r="K1347" s="50"/>
      <c r="L1347" s="21">
        <f t="shared" si="450"/>
        <v>0</v>
      </c>
      <c r="M1347" s="22">
        <f t="shared" si="444"/>
        <v>0</v>
      </c>
      <c r="N1347" s="98"/>
      <c r="O1347" s="101" t="str">
        <f t="shared" ca="1" si="445"/>
        <v/>
      </c>
      <c r="P1347" s="41" t="str">
        <f t="shared" si="443"/>
        <v xml:space="preserve"> </v>
      </c>
      <c r="Q1347" s="41" t="str">
        <f>IF(MONTH(G1348)-MONTH(G1347)&lt;&gt;0,SUBTOTAL(109,$P$14:$P$3665)," ")</f>
        <v xml:space="preserve"> </v>
      </c>
      <c r="R1347" s="108">
        <f t="shared" ca="1" si="451"/>
        <v>0</v>
      </c>
      <c r="S1347" s="25">
        <f t="shared" ca="1" si="452"/>
        <v>0</v>
      </c>
      <c r="T1347" s="108">
        <f t="shared" ca="1" si="453"/>
        <v>0</v>
      </c>
      <c r="U1347" s="163">
        <f t="shared" ca="1" si="454"/>
        <v>0</v>
      </c>
      <c r="V1347" s="25">
        <f t="shared" ca="1" si="455"/>
        <v>0</v>
      </c>
      <c r="W1347" s="25">
        <f t="shared" ca="1" si="456"/>
        <v>0</v>
      </c>
      <c r="X1347" s="108">
        <f t="shared" ca="1" si="457"/>
        <v>0</v>
      </c>
      <c r="Y1347" s="108">
        <f t="shared" ca="1" si="458"/>
        <v>0</v>
      </c>
      <c r="Z1347" s="108">
        <f t="shared" ca="1" si="459"/>
        <v>0</v>
      </c>
      <c r="AA1347" s="108">
        <f t="shared" ca="1" si="460"/>
        <v>0</v>
      </c>
      <c r="AB1347" s="108">
        <f t="shared" ca="1" si="461"/>
        <v>0</v>
      </c>
      <c r="AC1347" s="25">
        <f t="shared" ca="1" si="462"/>
        <v>0</v>
      </c>
    </row>
    <row r="1348" spans="1:29" ht="14.1" hidden="1" customHeight="1" thickBot="1" x14ac:dyDescent="0.25">
      <c r="A1348" s="3">
        <f t="shared" si="446"/>
        <v>2024</v>
      </c>
      <c r="B1348" s="3" t="str">
        <f t="shared" si="463"/>
        <v>08 srpen</v>
      </c>
      <c r="C1348" s="4" t="str">
        <f t="shared" si="447"/>
        <v>srpen</v>
      </c>
      <c r="D1348" s="10">
        <f t="shared" ca="1" si="448"/>
        <v>0</v>
      </c>
      <c r="E1348" s="10" t="str">
        <f t="shared" si="449"/>
        <v>úterý</v>
      </c>
      <c r="F1348" s="42" t="str">
        <f ca="1">IF(COUNTIF(List1!$U$4:$AF$16,$G1348),"Svátek",TEXT($G1348,"dddd"))</f>
        <v>úterý</v>
      </c>
      <c r="G1348" s="19">
        <v>45531</v>
      </c>
      <c r="H1348" s="49"/>
      <c r="I1348" s="50"/>
      <c r="J1348" s="49"/>
      <c r="K1348" s="50"/>
      <c r="L1348" s="21">
        <f t="shared" si="450"/>
        <v>0</v>
      </c>
      <c r="M1348" s="22">
        <f t="shared" si="444"/>
        <v>0</v>
      </c>
      <c r="N1348" s="98"/>
      <c r="O1348" s="101" t="str">
        <f t="shared" ca="1" si="445"/>
        <v/>
      </c>
      <c r="P1348" s="41" t="str">
        <f t="shared" si="443"/>
        <v xml:space="preserve"> </v>
      </c>
      <c r="Q1348" s="41" t="str">
        <f>IF(MONTH(G1349)-MONTH(G1348)&lt;&gt;0,SUBTOTAL(109,$P$14:$P$3665)," ")</f>
        <v xml:space="preserve"> </v>
      </c>
      <c r="R1348" s="108">
        <f t="shared" ca="1" si="451"/>
        <v>0</v>
      </c>
      <c r="S1348" s="25">
        <f t="shared" ca="1" si="452"/>
        <v>0</v>
      </c>
      <c r="T1348" s="108">
        <f t="shared" ca="1" si="453"/>
        <v>0</v>
      </c>
      <c r="U1348" s="163">
        <f t="shared" ca="1" si="454"/>
        <v>0</v>
      </c>
      <c r="V1348" s="25">
        <f t="shared" ca="1" si="455"/>
        <v>0</v>
      </c>
      <c r="W1348" s="25">
        <f t="shared" ca="1" si="456"/>
        <v>0</v>
      </c>
      <c r="X1348" s="108">
        <f t="shared" ca="1" si="457"/>
        <v>0</v>
      </c>
      <c r="Y1348" s="108">
        <f t="shared" ca="1" si="458"/>
        <v>0</v>
      </c>
      <c r="Z1348" s="108">
        <f t="shared" ca="1" si="459"/>
        <v>0</v>
      </c>
      <c r="AA1348" s="108">
        <f t="shared" ca="1" si="460"/>
        <v>0</v>
      </c>
      <c r="AB1348" s="108">
        <f t="shared" ca="1" si="461"/>
        <v>0</v>
      </c>
      <c r="AC1348" s="25">
        <f t="shared" ca="1" si="462"/>
        <v>0</v>
      </c>
    </row>
    <row r="1349" spans="1:29" ht="14.1" hidden="1" customHeight="1" thickBot="1" x14ac:dyDescent="0.25">
      <c r="A1349" s="3">
        <f t="shared" si="446"/>
        <v>2024</v>
      </c>
      <c r="B1349" s="3" t="str">
        <f t="shared" si="463"/>
        <v>08 srpen</v>
      </c>
      <c r="C1349" s="4" t="str">
        <f t="shared" si="447"/>
        <v>srpen</v>
      </c>
      <c r="D1349" s="10">
        <f t="shared" ca="1" si="448"/>
        <v>0</v>
      </c>
      <c r="E1349" s="10" t="str">
        <f t="shared" si="449"/>
        <v>středa</v>
      </c>
      <c r="F1349" s="42" t="str">
        <f ca="1">IF(COUNTIF(List1!$U$4:$AF$16,$G1349),"Svátek",TEXT($G1349,"dddd"))</f>
        <v>středa</v>
      </c>
      <c r="G1349" s="19">
        <v>45532</v>
      </c>
      <c r="H1349" s="49"/>
      <c r="I1349" s="50"/>
      <c r="J1349" s="49"/>
      <c r="K1349" s="50"/>
      <c r="L1349" s="21">
        <f t="shared" si="450"/>
        <v>0</v>
      </c>
      <c r="M1349" s="22">
        <f t="shared" si="444"/>
        <v>0</v>
      </c>
      <c r="N1349" s="98"/>
      <c r="O1349" s="101" t="str">
        <f t="shared" ca="1" si="445"/>
        <v/>
      </c>
      <c r="P1349" s="41" t="str">
        <f t="shared" si="443"/>
        <v xml:space="preserve"> </v>
      </c>
      <c r="Q1349" s="41" t="str">
        <f>IF(MONTH(G1350)-MONTH(G1349)&lt;&gt;0,SUBTOTAL(109,$P$14:$P$3665)," ")</f>
        <v xml:space="preserve"> </v>
      </c>
      <c r="R1349" s="108">
        <f t="shared" ca="1" si="451"/>
        <v>0</v>
      </c>
      <c r="S1349" s="25">
        <f t="shared" ca="1" si="452"/>
        <v>0</v>
      </c>
      <c r="T1349" s="108">
        <f t="shared" ca="1" si="453"/>
        <v>0</v>
      </c>
      <c r="U1349" s="163">
        <f t="shared" ca="1" si="454"/>
        <v>0</v>
      </c>
      <c r="V1349" s="25">
        <f t="shared" ca="1" si="455"/>
        <v>0</v>
      </c>
      <c r="W1349" s="25">
        <f t="shared" ca="1" si="456"/>
        <v>0</v>
      </c>
      <c r="X1349" s="108">
        <f t="shared" ca="1" si="457"/>
        <v>0</v>
      </c>
      <c r="Y1349" s="108">
        <f t="shared" ca="1" si="458"/>
        <v>0</v>
      </c>
      <c r="Z1349" s="108">
        <f t="shared" ca="1" si="459"/>
        <v>0</v>
      </c>
      <c r="AA1349" s="108">
        <f t="shared" ca="1" si="460"/>
        <v>0</v>
      </c>
      <c r="AB1349" s="108">
        <f t="shared" ca="1" si="461"/>
        <v>0</v>
      </c>
      <c r="AC1349" s="25">
        <f t="shared" ca="1" si="462"/>
        <v>0</v>
      </c>
    </row>
    <row r="1350" spans="1:29" ht="14.1" hidden="1" customHeight="1" thickBot="1" x14ac:dyDescent="0.25">
      <c r="A1350" s="3">
        <f t="shared" si="446"/>
        <v>2024</v>
      </c>
      <c r="B1350" s="3" t="str">
        <f t="shared" si="463"/>
        <v>08 srpen</v>
      </c>
      <c r="C1350" s="4" t="str">
        <f t="shared" si="447"/>
        <v>srpen</v>
      </c>
      <c r="D1350" s="10">
        <f t="shared" ca="1" si="448"/>
        <v>0</v>
      </c>
      <c r="E1350" s="10" t="str">
        <f t="shared" si="449"/>
        <v>čtvrtek</v>
      </c>
      <c r="F1350" s="42" t="str">
        <f ca="1">IF(COUNTIF(List1!$U$4:$AF$16,$G1350),"Svátek",TEXT($G1350,"dddd"))</f>
        <v>čtvrtek</v>
      </c>
      <c r="G1350" s="19">
        <v>45533</v>
      </c>
      <c r="H1350" s="49"/>
      <c r="I1350" s="50"/>
      <c r="J1350" s="49"/>
      <c r="K1350" s="50"/>
      <c r="L1350" s="21">
        <f t="shared" si="450"/>
        <v>0</v>
      </c>
      <c r="M1350" s="22">
        <f t="shared" si="444"/>
        <v>0</v>
      </c>
      <c r="N1350" s="98"/>
      <c r="O1350" s="101" t="str">
        <f t="shared" ca="1" si="445"/>
        <v/>
      </c>
      <c r="P1350" s="41" t="str">
        <f t="shared" si="443"/>
        <v xml:space="preserve"> </v>
      </c>
      <c r="Q1350" s="41" t="str">
        <f>IF(MONTH(G1351)-MONTH(G1350)&lt;&gt;0,SUBTOTAL(109,$P$14:$P$3665)," ")</f>
        <v xml:space="preserve"> </v>
      </c>
      <c r="R1350" s="108">
        <f t="shared" ca="1" si="451"/>
        <v>0</v>
      </c>
      <c r="S1350" s="25">
        <f t="shared" ca="1" si="452"/>
        <v>0</v>
      </c>
      <c r="T1350" s="108">
        <f t="shared" ca="1" si="453"/>
        <v>0</v>
      </c>
      <c r="U1350" s="163">
        <f t="shared" ca="1" si="454"/>
        <v>0</v>
      </c>
      <c r="V1350" s="25">
        <f t="shared" ca="1" si="455"/>
        <v>0</v>
      </c>
      <c r="W1350" s="25">
        <f t="shared" ca="1" si="456"/>
        <v>0</v>
      </c>
      <c r="X1350" s="108">
        <f t="shared" ca="1" si="457"/>
        <v>0</v>
      </c>
      <c r="Y1350" s="108">
        <f t="shared" ca="1" si="458"/>
        <v>0</v>
      </c>
      <c r="Z1350" s="108">
        <f t="shared" ca="1" si="459"/>
        <v>0</v>
      </c>
      <c r="AA1350" s="108">
        <f t="shared" ca="1" si="460"/>
        <v>0</v>
      </c>
      <c r="AB1350" s="108">
        <f t="shared" ca="1" si="461"/>
        <v>0</v>
      </c>
      <c r="AC1350" s="25">
        <f t="shared" ca="1" si="462"/>
        <v>0</v>
      </c>
    </row>
    <row r="1351" spans="1:29" ht="14.1" hidden="1" customHeight="1" thickBot="1" x14ac:dyDescent="0.25">
      <c r="A1351" s="3">
        <f t="shared" si="446"/>
        <v>2024</v>
      </c>
      <c r="B1351" s="3" t="str">
        <f t="shared" si="463"/>
        <v>08 srpen</v>
      </c>
      <c r="C1351" s="4" t="str">
        <f t="shared" si="447"/>
        <v>srpen</v>
      </c>
      <c r="D1351" s="10">
        <f t="shared" ca="1" si="448"/>
        <v>0</v>
      </c>
      <c r="E1351" s="10" t="str">
        <f t="shared" si="449"/>
        <v>pátek</v>
      </c>
      <c r="F1351" s="42" t="str">
        <f ca="1">IF(COUNTIF(List1!$U$4:$AF$16,$G1351),"Svátek",TEXT($G1351,"dddd"))</f>
        <v>pátek</v>
      </c>
      <c r="G1351" s="19">
        <v>45534</v>
      </c>
      <c r="H1351" s="49"/>
      <c r="I1351" s="50"/>
      <c r="J1351" s="49"/>
      <c r="K1351" s="50"/>
      <c r="L1351" s="21">
        <f t="shared" si="450"/>
        <v>0</v>
      </c>
      <c r="M1351" s="22">
        <f t="shared" si="444"/>
        <v>0</v>
      </c>
      <c r="N1351" s="98"/>
      <c r="O1351" s="101" t="str">
        <f t="shared" ca="1" si="445"/>
        <v/>
      </c>
      <c r="P1351" s="41" t="str">
        <f t="shared" si="443"/>
        <v xml:space="preserve"> </v>
      </c>
      <c r="Q1351" s="41" t="str">
        <f>IF(MONTH(G1352)-MONTH(G1351)&lt;&gt;0,SUBTOTAL(109,$P$14:$P$3665)," ")</f>
        <v xml:space="preserve"> </v>
      </c>
      <c r="R1351" s="108">
        <f t="shared" ca="1" si="451"/>
        <v>0</v>
      </c>
      <c r="S1351" s="25">
        <f t="shared" ca="1" si="452"/>
        <v>0</v>
      </c>
      <c r="T1351" s="108">
        <f t="shared" ca="1" si="453"/>
        <v>0</v>
      </c>
      <c r="U1351" s="163">
        <f t="shared" ca="1" si="454"/>
        <v>0</v>
      </c>
      <c r="V1351" s="25">
        <f t="shared" ca="1" si="455"/>
        <v>0</v>
      </c>
      <c r="W1351" s="25">
        <f t="shared" ca="1" si="456"/>
        <v>0</v>
      </c>
      <c r="X1351" s="108">
        <f t="shared" ca="1" si="457"/>
        <v>0</v>
      </c>
      <c r="Y1351" s="108">
        <f t="shared" ca="1" si="458"/>
        <v>0</v>
      </c>
      <c r="Z1351" s="108">
        <f t="shared" ca="1" si="459"/>
        <v>0</v>
      </c>
      <c r="AA1351" s="108">
        <f t="shared" ca="1" si="460"/>
        <v>0</v>
      </c>
      <c r="AB1351" s="108">
        <f t="shared" ca="1" si="461"/>
        <v>0</v>
      </c>
      <c r="AC1351" s="25">
        <f t="shared" ca="1" si="462"/>
        <v>0</v>
      </c>
    </row>
    <row r="1352" spans="1:29" ht="14.1" hidden="1" customHeight="1" thickBot="1" x14ac:dyDescent="0.25">
      <c r="A1352" s="3">
        <f t="shared" si="446"/>
        <v>2024</v>
      </c>
      <c r="B1352" s="3" t="str">
        <f t="shared" si="463"/>
        <v>08 srpen</v>
      </c>
      <c r="C1352" s="4" t="str">
        <f t="shared" si="447"/>
        <v>srpen</v>
      </c>
      <c r="D1352" s="10">
        <f t="shared" ca="1" si="448"/>
        <v>0</v>
      </c>
      <c r="E1352" s="10" t="str">
        <f t="shared" si="449"/>
        <v>sobota</v>
      </c>
      <c r="F1352" s="42" t="str">
        <f ca="1">IF(COUNTIF(List1!$U$4:$AF$16,$G1352),"Svátek",TEXT($G1352,"dddd"))</f>
        <v>sobota</v>
      </c>
      <c r="G1352" s="19">
        <v>45535</v>
      </c>
      <c r="H1352" s="49"/>
      <c r="I1352" s="50"/>
      <c r="J1352" s="49"/>
      <c r="K1352" s="50"/>
      <c r="L1352" s="21">
        <f t="shared" si="450"/>
        <v>0</v>
      </c>
      <c r="M1352" s="22">
        <f t="shared" si="444"/>
        <v>0</v>
      </c>
      <c r="N1352" s="98"/>
      <c r="O1352" s="101" t="str">
        <f t="shared" ca="1" si="445"/>
        <v/>
      </c>
      <c r="P1352" s="41">
        <f t="shared" si="443"/>
        <v>0</v>
      </c>
      <c r="Q1352" s="41">
        <f>IF(MONTH(G1353)-MONTH(G1352)&lt;&gt;0,SUBTOTAL(109,$P$14:$P$3665)," ")</f>
        <v>0</v>
      </c>
      <c r="R1352" s="108">
        <f t="shared" ca="1" si="451"/>
        <v>0</v>
      </c>
      <c r="S1352" s="25">
        <f t="shared" ca="1" si="452"/>
        <v>0</v>
      </c>
      <c r="T1352" s="108">
        <f t="shared" ca="1" si="453"/>
        <v>0</v>
      </c>
      <c r="U1352" s="163">
        <f t="shared" ca="1" si="454"/>
        <v>0</v>
      </c>
      <c r="V1352" s="25">
        <f t="shared" ca="1" si="455"/>
        <v>0</v>
      </c>
      <c r="W1352" s="25">
        <f t="shared" ca="1" si="456"/>
        <v>0</v>
      </c>
      <c r="X1352" s="108">
        <f t="shared" ca="1" si="457"/>
        <v>0</v>
      </c>
      <c r="Y1352" s="108">
        <f t="shared" ca="1" si="458"/>
        <v>0</v>
      </c>
      <c r="Z1352" s="108">
        <f t="shared" ca="1" si="459"/>
        <v>0</v>
      </c>
      <c r="AA1352" s="108">
        <f t="shared" ca="1" si="460"/>
        <v>0</v>
      </c>
      <c r="AB1352" s="108">
        <f t="shared" ca="1" si="461"/>
        <v>0</v>
      </c>
      <c r="AC1352" s="25">
        <f t="shared" ca="1" si="462"/>
        <v>0</v>
      </c>
    </row>
    <row r="1353" spans="1:29" ht="14.1" hidden="1" customHeight="1" thickBot="1" x14ac:dyDescent="0.25">
      <c r="A1353" s="3">
        <f t="shared" si="446"/>
        <v>2024</v>
      </c>
      <c r="B1353" s="3" t="str">
        <f t="shared" si="463"/>
        <v>09 září</v>
      </c>
      <c r="C1353" s="4" t="str">
        <f t="shared" si="447"/>
        <v>září</v>
      </c>
      <c r="D1353" s="10">
        <f t="shared" ca="1" si="448"/>
        <v>0</v>
      </c>
      <c r="E1353" s="10" t="str">
        <f t="shared" si="449"/>
        <v>neděle</v>
      </c>
      <c r="F1353" s="42" t="str">
        <f ca="1">IF(COUNTIF(List1!$U$4:$AF$16,$G1353),"Svátek",TEXT($G1353,"dddd"))</f>
        <v>neděle</v>
      </c>
      <c r="G1353" s="19">
        <v>45536</v>
      </c>
      <c r="H1353" s="49"/>
      <c r="I1353" s="50"/>
      <c r="J1353" s="49"/>
      <c r="K1353" s="50"/>
      <c r="L1353" s="21">
        <f t="shared" si="450"/>
        <v>0</v>
      </c>
      <c r="M1353" s="22">
        <f t="shared" si="444"/>
        <v>0</v>
      </c>
      <c r="N1353" s="98"/>
      <c r="O1353" s="101" t="str">
        <f t="shared" ca="1" si="445"/>
        <v/>
      </c>
      <c r="P1353" s="41">
        <f t="shared" si="443"/>
        <v>0</v>
      </c>
      <c r="Q1353" s="41" t="str">
        <f>IF(MONTH(G1354)-MONTH(G1353)&lt;&gt;0,SUBTOTAL(109,$P$14:$P$3665)," ")</f>
        <v xml:space="preserve"> </v>
      </c>
      <c r="R1353" s="108">
        <f t="shared" ca="1" si="451"/>
        <v>0</v>
      </c>
      <c r="S1353" s="25">
        <f t="shared" ca="1" si="452"/>
        <v>0</v>
      </c>
      <c r="T1353" s="108">
        <f t="shared" ca="1" si="453"/>
        <v>0</v>
      </c>
      <c r="U1353" s="163">
        <f t="shared" ca="1" si="454"/>
        <v>0</v>
      </c>
      <c r="V1353" s="25">
        <f t="shared" ca="1" si="455"/>
        <v>0</v>
      </c>
      <c r="W1353" s="25">
        <f t="shared" ca="1" si="456"/>
        <v>0</v>
      </c>
      <c r="X1353" s="108">
        <f t="shared" ca="1" si="457"/>
        <v>0</v>
      </c>
      <c r="Y1353" s="108">
        <f t="shared" ca="1" si="458"/>
        <v>0</v>
      </c>
      <c r="Z1353" s="108">
        <f t="shared" ca="1" si="459"/>
        <v>0</v>
      </c>
      <c r="AA1353" s="108">
        <f t="shared" ca="1" si="460"/>
        <v>0</v>
      </c>
      <c r="AB1353" s="108">
        <f t="shared" ca="1" si="461"/>
        <v>0</v>
      </c>
      <c r="AC1353" s="25">
        <f t="shared" ca="1" si="462"/>
        <v>0</v>
      </c>
    </row>
    <row r="1354" spans="1:29" ht="14.1" hidden="1" customHeight="1" thickBot="1" x14ac:dyDescent="0.25">
      <c r="A1354" s="3">
        <f t="shared" si="446"/>
        <v>2024</v>
      </c>
      <c r="B1354" s="3" t="str">
        <f t="shared" si="463"/>
        <v>09 září</v>
      </c>
      <c r="C1354" s="4" t="str">
        <f t="shared" si="447"/>
        <v>září</v>
      </c>
      <c r="D1354" s="10">
        <f t="shared" ca="1" si="448"/>
        <v>0</v>
      </c>
      <c r="E1354" s="10" t="str">
        <f t="shared" si="449"/>
        <v>pondělí</v>
      </c>
      <c r="F1354" s="42" t="str">
        <f ca="1">IF(COUNTIF(List1!$U$4:$AF$16,$G1354),"Svátek",TEXT($G1354,"dddd"))</f>
        <v>pondělí</v>
      </c>
      <c r="G1354" s="19">
        <v>45537</v>
      </c>
      <c r="H1354" s="49"/>
      <c r="I1354" s="50"/>
      <c r="J1354" s="49"/>
      <c r="K1354" s="50"/>
      <c r="L1354" s="21">
        <f t="shared" si="450"/>
        <v>0</v>
      </c>
      <c r="M1354" s="22">
        <f t="shared" si="444"/>
        <v>0</v>
      </c>
      <c r="N1354" s="98"/>
      <c r="O1354" s="101" t="str">
        <f t="shared" ca="1" si="445"/>
        <v/>
      </c>
      <c r="P1354" s="41" t="str">
        <f t="shared" si="443"/>
        <v xml:space="preserve"> </v>
      </c>
      <c r="Q1354" s="41" t="str">
        <f>IF(MONTH(G1355)-MONTH(G1354)&lt;&gt;0,SUBTOTAL(109,$P$14:$P$3665)," ")</f>
        <v xml:space="preserve"> </v>
      </c>
      <c r="R1354" s="108">
        <f t="shared" ca="1" si="451"/>
        <v>0</v>
      </c>
      <c r="S1354" s="25">
        <f t="shared" ca="1" si="452"/>
        <v>0</v>
      </c>
      <c r="T1354" s="108">
        <f t="shared" ca="1" si="453"/>
        <v>0</v>
      </c>
      <c r="U1354" s="163">
        <f t="shared" ca="1" si="454"/>
        <v>0</v>
      </c>
      <c r="V1354" s="25">
        <f t="shared" ca="1" si="455"/>
        <v>0</v>
      </c>
      <c r="W1354" s="25">
        <f t="shared" ca="1" si="456"/>
        <v>0</v>
      </c>
      <c r="X1354" s="108">
        <f t="shared" ca="1" si="457"/>
        <v>0</v>
      </c>
      <c r="Y1354" s="108">
        <f t="shared" ca="1" si="458"/>
        <v>0</v>
      </c>
      <c r="Z1354" s="108">
        <f t="shared" ca="1" si="459"/>
        <v>0</v>
      </c>
      <c r="AA1354" s="108">
        <f t="shared" ca="1" si="460"/>
        <v>0</v>
      </c>
      <c r="AB1354" s="108">
        <f t="shared" ca="1" si="461"/>
        <v>0</v>
      </c>
      <c r="AC1354" s="25">
        <f t="shared" ca="1" si="462"/>
        <v>0</v>
      </c>
    </row>
    <row r="1355" spans="1:29" ht="14.1" hidden="1" customHeight="1" thickBot="1" x14ac:dyDescent="0.25">
      <c r="A1355" s="3">
        <f t="shared" si="446"/>
        <v>2024</v>
      </c>
      <c r="B1355" s="3" t="str">
        <f t="shared" si="463"/>
        <v>09 září</v>
      </c>
      <c r="C1355" s="4" t="str">
        <f t="shared" si="447"/>
        <v>září</v>
      </c>
      <c r="D1355" s="10">
        <f t="shared" ca="1" si="448"/>
        <v>0</v>
      </c>
      <c r="E1355" s="10" t="str">
        <f t="shared" si="449"/>
        <v>úterý</v>
      </c>
      <c r="F1355" s="42" t="str">
        <f ca="1">IF(COUNTIF(List1!$U$4:$AF$16,$G1355),"Svátek",TEXT($G1355,"dddd"))</f>
        <v>úterý</v>
      </c>
      <c r="G1355" s="19">
        <v>45538</v>
      </c>
      <c r="H1355" s="49"/>
      <c r="I1355" s="50"/>
      <c r="J1355" s="49"/>
      <c r="K1355" s="50"/>
      <c r="L1355" s="21">
        <f t="shared" si="450"/>
        <v>0</v>
      </c>
      <c r="M1355" s="22">
        <f t="shared" si="444"/>
        <v>0</v>
      </c>
      <c r="N1355" s="98"/>
      <c r="O1355" s="101" t="str">
        <f t="shared" ca="1" si="445"/>
        <v/>
      </c>
      <c r="P1355" s="41" t="str">
        <f t="shared" si="443"/>
        <v xml:space="preserve"> </v>
      </c>
      <c r="Q1355" s="41" t="str">
        <f>IF(MONTH(G1356)-MONTH(G1355)&lt;&gt;0,SUBTOTAL(109,$P$14:$P$3665)," ")</f>
        <v xml:space="preserve"> </v>
      </c>
      <c r="R1355" s="108">
        <f t="shared" ca="1" si="451"/>
        <v>0</v>
      </c>
      <c r="S1355" s="25">
        <f t="shared" ca="1" si="452"/>
        <v>0</v>
      </c>
      <c r="T1355" s="108">
        <f t="shared" ca="1" si="453"/>
        <v>0</v>
      </c>
      <c r="U1355" s="163">
        <f t="shared" ca="1" si="454"/>
        <v>0</v>
      </c>
      <c r="V1355" s="25">
        <f t="shared" ca="1" si="455"/>
        <v>0</v>
      </c>
      <c r="W1355" s="25">
        <f t="shared" ca="1" si="456"/>
        <v>0</v>
      </c>
      <c r="X1355" s="108">
        <f t="shared" ca="1" si="457"/>
        <v>0</v>
      </c>
      <c r="Y1355" s="108">
        <f t="shared" ca="1" si="458"/>
        <v>0</v>
      </c>
      <c r="Z1355" s="108">
        <f t="shared" ca="1" si="459"/>
        <v>0</v>
      </c>
      <c r="AA1355" s="108">
        <f t="shared" ca="1" si="460"/>
        <v>0</v>
      </c>
      <c r="AB1355" s="108">
        <f t="shared" ca="1" si="461"/>
        <v>0</v>
      </c>
      <c r="AC1355" s="25">
        <f t="shared" ca="1" si="462"/>
        <v>0</v>
      </c>
    </row>
    <row r="1356" spans="1:29" ht="14.1" hidden="1" customHeight="1" thickBot="1" x14ac:dyDescent="0.25">
      <c r="A1356" s="3">
        <f t="shared" si="446"/>
        <v>2024</v>
      </c>
      <c r="B1356" s="3" t="str">
        <f t="shared" si="463"/>
        <v>09 září</v>
      </c>
      <c r="C1356" s="4" t="str">
        <f t="shared" si="447"/>
        <v>září</v>
      </c>
      <c r="D1356" s="10">
        <f t="shared" ca="1" si="448"/>
        <v>0</v>
      </c>
      <c r="E1356" s="10" t="str">
        <f t="shared" si="449"/>
        <v>středa</v>
      </c>
      <c r="F1356" s="42" t="str">
        <f ca="1">IF(COUNTIF(List1!$U$4:$AF$16,$G1356),"Svátek",TEXT($G1356,"dddd"))</f>
        <v>středa</v>
      </c>
      <c r="G1356" s="19">
        <v>45539</v>
      </c>
      <c r="H1356" s="49"/>
      <c r="I1356" s="50"/>
      <c r="J1356" s="49"/>
      <c r="K1356" s="50"/>
      <c r="L1356" s="21">
        <f t="shared" si="450"/>
        <v>0</v>
      </c>
      <c r="M1356" s="22">
        <f t="shared" si="444"/>
        <v>0</v>
      </c>
      <c r="N1356" s="98"/>
      <c r="O1356" s="101" t="str">
        <f t="shared" ca="1" si="445"/>
        <v/>
      </c>
      <c r="P1356" s="41" t="str">
        <f t="shared" si="443"/>
        <v xml:space="preserve"> </v>
      </c>
      <c r="Q1356" s="41" t="str">
        <f>IF(MONTH(G1357)-MONTH(G1356)&lt;&gt;0,SUBTOTAL(109,$P$14:$P$3665)," ")</f>
        <v xml:space="preserve"> </v>
      </c>
      <c r="R1356" s="108">
        <f t="shared" ca="1" si="451"/>
        <v>0</v>
      </c>
      <c r="S1356" s="25">
        <f t="shared" ca="1" si="452"/>
        <v>0</v>
      </c>
      <c r="T1356" s="108">
        <f t="shared" ca="1" si="453"/>
        <v>0</v>
      </c>
      <c r="U1356" s="163">
        <f t="shared" ca="1" si="454"/>
        <v>0</v>
      </c>
      <c r="V1356" s="25">
        <f t="shared" ca="1" si="455"/>
        <v>0</v>
      </c>
      <c r="W1356" s="25">
        <f t="shared" ca="1" si="456"/>
        <v>0</v>
      </c>
      <c r="X1356" s="108">
        <f t="shared" ca="1" si="457"/>
        <v>0</v>
      </c>
      <c r="Y1356" s="108">
        <f t="shared" ca="1" si="458"/>
        <v>0</v>
      </c>
      <c r="Z1356" s="108">
        <f t="shared" ca="1" si="459"/>
        <v>0</v>
      </c>
      <c r="AA1356" s="108">
        <f t="shared" ca="1" si="460"/>
        <v>0</v>
      </c>
      <c r="AB1356" s="108">
        <f t="shared" ca="1" si="461"/>
        <v>0</v>
      </c>
      <c r="AC1356" s="25">
        <f t="shared" ca="1" si="462"/>
        <v>0</v>
      </c>
    </row>
    <row r="1357" spans="1:29" ht="14.1" hidden="1" customHeight="1" thickBot="1" x14ac:dyDescent="0.25">
      <c r="A1357" s="3">
        <f t="shared" si="446"/>
        <v>2024</v>
      </c>
      <c r="B1357" s="3" t="str">
        <f t="shared" si="463"/>
        <v>09 září</v>
      </c>
      <c r="C1357" s="4" t="str">
        <f t="shared" si="447"/>
        <v>září</v>
      </c>
      <c r="D1357" s="10">
        <f t="shared" ca="1" si="448"/>
        <v>0</v>
      </c>
      <c r="E1357" s="10" t="str">
        <f t="shared" si="449"/>
        <v>čtvrtek</v>
      </c>
      <c r="F1357" s="42" t="str">
        <f ca="1">IF(COUNTIF(List1!$U$4:$AF$16,$G1357),"Svátek",TEXT($G1357,"dddd"))</f>
        <v>čtvrtek</v>
      </c>
      <c r="G1357" s="19">
        <v>45540</v>
      </c>
      <c r="H1357" s="49"/>
      <c r="I1357" s="50"/>
      <c r="J1357" s="49"/>
      <c r="K1357" s="50"/>
      <c r="L1357" s="21">
        <f t="shared" si="450"/>
        <v>0</v>
      </c>
      <c r="M1357" s="22">
        <f t="shared" si="444"/>
        <v>0</v>
      </c>
      <c r="N1357" s="98"/>
      <c r="O1357" s="101" t="str">
        <f t="shared" ca="1" si="445"/>
        <v/>
      </c>
      <c r="P1357" s="41" t="str">
        <f t="shared" si="443"/>
        <v xml:space="preserve"> </v>
      </c>
      <c r="Q1357" s="41" t="str">
        <f>IF(MONTH(G1358)-MONTH(G1357)&lt;&gt;0,SUBTOTAL(109,$P$14:$P$3665)," ")</f>
        <v xml:space="preserve"> </v>
      </c>
      <c r="R1357" s="108">
        <f t="shared" ca="1" si="451"/>
        <v>0</v>
      </c>
      <c r="S1357" s="25">
        <f t="shared" ca="1" si="452"/>
        <v>0</v>
      </c>
      <c r="T1357" s="108">
        <f t="shared" ca="1" si="453"/>
        <v>0</v>
      </c>
      <c r="U1357" s="163">
        <f t="shared" ca="1" si="454"/>
        <v>0</v>
      </c>
      <c r="V1357" s="25">
        <f t="shared" ca="1" si="455"/>
        <v>0</v>
      </c>
      <c r="W1357" s="25">
        <f t="shared" ca="1" si="456"/>
        <v>0</v>
      </c>
      <c r="X1357" s="108">
        <f t="shared" ca="1" si="457"/>
        <v>0</v>
      </c>
      <c r="Y1357" s="108">
        <f t="shared" ca="1" si="458"/>
        <v>0</v>
      </c>
      <c r="Z1357" s="108">
        <f t="shared" ca="1" si="459"/>
        <v>0</v>
      </c>
      <c r="AA1357" s="108">
        <f t="shared" ca="1" si="460"/>
        <v>0</v>
      </c>
      <c r="AB1357" s="108">
        <f t="shared" ca="1" si="461"/>
        <v>0</v>
      </c>
      <c r="AC1357" s="25">
        <f t="shared" ca="1" si="462"/>
        <v>0</v>
      </c>
    </row>
    <row r="1358" spans="1:29" ht="14.1" hidden="1" customHeight="1" thickBot="1" x14ac:dyDescent="0.25">
      <c r="A1358" s="3">
        <f t="shared" si="446"/>
        <v>2024</v>
      </c>
      <c r="B1358" s="3" t="str">
        <f t="shared" si="463"/>
        <v>09 září</v>
      </c>
      <c r="C1358" s="4" t="str">
        <f t="shared" si="447"/>
        <v>září</v>
      </c>
      <c r="D1358" s="10">
        <f t="shared" ca="1" si="448"/>
        <v>0</v>
      </c>
      <c r="E1358" s="10" t="str">
        <f t="shared" si="449"/>
        <v>pátek</v>
      </c>
      <c r="F1358" s="42" t="str">
        <f ca="1">IF(COUNTIF(List1!$U$4:$AF$16,$G1358),"Svátek",TEXT($G1358,"dddd"))</f>
        <v>pátek</v>
      </c>
      <c r="G1358" s="19">
        <v>45541</v>
      </c>
      <c r="H1358" s="49"/>
      <c r="I1358" s="50"/>
      <c r="J1358" s="49"/>
      <c r="K1358" s="50"/>
      <c r="L1358" s="21">
        <f t="shared" si="450"/>
        <v>0</v>
      </c>
      <c r="M1358" s="22">
        <f t="shared" si="444"/>
        <v>0</v>
      </c>
      <c r="N1358" s="98"/>
      <c r="O1358" s="101" t="str">
        <f t="shared" ca="1" si="445"/>
        <v/>
      </c>
      <c r="P1358" s="41" t="str">
        <f t="shared" si="443"/>
        <v xml:space="preserve"> </v>
      </c>
      <c r="Q1358" s="41" t="str">
        <f>IF(MONTH(G1359)-MONTH(G1358)&lt;&gt;0,SUBTOTAL(109,$P$14:$P$3665)," ")</f>
        <v xml:space="preserve"> </v>
      </c>
      <c r="R1358" s="108">
        <f t="shared" ca="1" si="451"/>
        <v>0</v>
      </c>
      <c r="S1358" s="25">
        <f t="shared" ca="1" si="452"/>
        <v>0</v>
      </c>
      <c r="T1358" s="108">
        <f t="shared" ca="1" si="453"/>
        <v>0</v>
      </c>
      <c r="U1358" s="163">
        <f t="shared" ca="1" si="454"/>
        <v>0</v>
      </c>
      <c r="V1358" s="25">
        <f t="shared" ca="1" si="455"/>
        <v>0</v>
      </c>
      <c r="W1358" s="25">
        <f t="shared" ca="1" si="456"/>
        <v>0</v>
      </c>
      <c r="X1358" s="108">
        <f t="shared" ca="1" si="457"/>
        <v>0</v>
      </c>
      <c r="Y1358" s="108">
        <f t="shared" ca="1" si="458"/>
        <v>0</v>
      </c>
      <c r="Z1358" s="108">
        <f t="shared" ca="1" si="459"/>
        <v>0</v>
      </c>
      <c r="AA1358" s="108">
        <f t="shared" ca="1" si="460"/>
        <v>0</v>
      </c>
      <c r="AB1358" s="108">
        <f t="shared" ca="1" si="461"/>
        <v>0</v>
      </c>
      <c r="AC1358" s="25">
        <f t="shared" ca="1" si="462"/>
        <v>0</v>
      </c>
    </row>
    <row r="1359" spans="1:29" ht="14.1" hidden="1" customHeight="1" thickBot="1" x14ac:dyDescent="0.25">
      <c r="A1359" s="3">
        <f t="shared" si="446"/>
        <v>2024</v>
      </c>
      <c r="B1359" s="3" t="str">
        <f t="shared" si="463"/>
        <v>09 září</v>
      </c>
      <c r="C1359" s="4" t="str">
        <f t="shared" si="447"/>
        <v>září</v>
      </c>
      <c r="D1359" s="10">
        <f t="shared" ca="1" si="448"/>
        <v>0</v>
      </c>
      <c r="E1359" s="10" t="str">
        <f t="shared" si="449"/>
        <v>sobota</v>
      </c>
      <c r="F1359" s="42" t="str">
        <f ca="1">IF(COUNTIF(List1!$U$4:$AF$16,$G1359),"Svátek",TEXT($G1359,"dddd"))</f>
        <v>sobota</v>
      </c>
      <c r="G1359" s="19">
        <v>45542</v>
      </c>
      <c r="H1359" s="49"/>
      <c r="I1359" s="50"/>
      <c r="J1359" s="49"/>
      <c r="K1359" s="50"/>
      <c r="L1359" s="21">
        <f t="shared" si="450"/>
        <v>0</v>
      </c>
      <c r="M1359" s="22">
        <f t="shared" si="444"/>
        <v>0</v>
      </c>
      <c r="N1359" s="98"/>
      <c r="O1359" s="101" t="str">
        <f t="shared" ca="1" si="445"/>
        <v/>
      </c>
      <c r="P1359" s="41" t="str">
        <f t="shared" si="443"/>
        <v xml:space="preserve"> </v>
      </c>
      <c r="Q1359" s="41" t="str">
        <f>IF(MONTH(G1360)-MONTH(G1359)&lt;&gt;0,SUBTOTAL(109,$P$14:$P$3665)," ")</f>
        <v xml:space="preserve"> </v>
      </c>
      <c r="R1359" s="108">
        <f t="shared" ca="1" si="451"/>
        <v>0</v>
      </c>
      <c r="S1359" s="25">
        <f t="shared" ca="1" si="452"/>
        <v>0</v>
      </c>
      <c r="T1359" s="108">
        <f t="shared" ca="1" si="453"/>
        <v>0</v>
      </c>
      <c r="U1359" s="163">
        <f t="shared" ca="1" si="454"/>
        <v>0</v>
      </c>
      <c r="V1359" s="25">
        <f t="shared" ca="1" si="455"/>
        <v>0</v>
      </c>
      <c r="W1359" s="25">
        <f t="shared" ca="1" si="456"/>
        <v>0</v>
      </c>
      <c r="X1359" s="108">
        <f t="shared" ca="1" si="457"/>
        <v>0</v>
      </c>
      <c r="Y1359" s="108">
        <f t="shared" ca="1" si="458"/>
        <v>0</v>
      </c>
      <c r="Z1359" s="108">
        <f t="shared" ca="1" si="459"/>
        <v>0</v>
      </c>
      <c r="AA1359" s="108">
        <f t="shared" ca="1" si="460"/>
        <v>0</v>
      </c>
      <c r="AB1359" s="108">
        <f t="shared" ca="1" si="461"/>
        <v>0</v>
      </c>
      <c r="AC1359" s="25">
        <f t="shared" ca="1" si="462"/>
        <v>0</v>
      </c>
    </row>
    <row r="1360" spans="1:29" ht="14.1" hidden="1" customHeight="1" thickBot="1" x14ac:dyDescent="0.25">
      <c r="A1360" s="3">
        <f t="shared" si="446"/>
        <v>2024</v>
      </c>
      <c r="B1360" s="3" t="str">
        <f t="shared" si="463"/>
        <v>09 září</v>
      </c>
      <c r="C1360" s="4" t="str">
        <f t="shared" si="447"/>
        <v>září</v>
      </c>
      <c r="D1360" s="10">
        <f t="shared" ca="1" si="448"/>
        <v>0</v>
      </c>
      <c r="E1360" s="10" t="str">
        <f t="shared" si="449"/>
        <v>neděle</v>
      </c>
      <c r="F1360" s="42" t="str">
        <f ca="1">IF(COUNTIF(List1!$U$4:$AF$16,$G1360),"Svátek",TEXT($G1360,"dddd"))</f>
        <v>neděle</v>
      </c>
      <c r="G1360" s="19">
        <v>45543</v>
      </c>
      <c r="H1360" s="49"/>
      <c r="I1360" s="50"/>
      <c r="J1360" s="49"/>
      <c r="K1360" s="50"/>
      <c r="L1360" s="21">
        <f t="shared" si="450"/>
        <v>0</v>
      </c>
      <c r="M1360" s="22">
        <f t="shared" si="444"/>
        <v>0</v>
      </c>
      <c r="N1360" s="98"/>
      <c r="O1360" s="101" t="str">
        <f t="shared" ca="1" si="445"/>
        <v/>
      </c>
      <c r="P1360" s="41">
        <f t="shared" si="443"/>
        <v>0</v>
      </c>
      <c r="Q1360" s="41" t="str">
        <f>IF(MONTH(G1361)-MONTH(G1360)&lt;&gt;0,SUBTOTAL(109,$P$14:$P$3665)," ")</f>
        <v xml:space="preserve"> </v>
      </c>
      <c r="R1360" s="108">
        <f t="shared" ca="1" si="451"/>
        <v>0</v>
      </c>
      <c r="S1360" s="25">
        <f t="shared" ca="1" si="452"/>
        <v>0</v>
      </c>
      <c r="T1360" s="108">
        <f t="shared" ca="1" si="453"/>
        <v>0</v>
      </c>
      <c r="U1360" s="163">
        <f t="shared" ca="1" si="454"/>
        <v>0</v>
      </c>
      <c r="V1360" s="25">
        <f t="shared" ca="1" si="455"/>
        <v>0</v>
      </c>
      <c r="W1360" s="25">
        <f t="shared" ca="1" si="456"/>
        <v>0</v>
      </c>
      <c r="X1360" s="108">
        <f t="shared" ca="1" si="457"/>
        <v>0</v>
      </c>
      <c r="Y1360" s="108">
        <f t="shared" ca="1" si="458"/>
        <v>0</v>
      </c>
      <c r="Z1360" s="108">
        <f t="shared" ca="1" si="459"/>
        <v>0</v>
      </c>
      <c r="AA1360" s="108">
        <f t="shared" ca="1" si="460"/>
        <v>0</v>
      </c>
      <c r="AB1360" s="108">
        <f t="shared" ca="1" si="461"/>
        <v>0</v>
      </c>
      <c r="AC1360" s="25">
        <f t="shared" ca="1" si="462"/>
        <v>0</v>
      </c>
    </row>
    <row r="1361" spans="1:29" ht="14.1" hidden="1" customHeight="1" thickBot="1" x14ac:dyDescent="0.25">
      <c r="A1361" s="3">
        <f t="shared" si="446"/>
        <v>2024</v>
      </c>
      <c r="B1361" s="3" t="str">
        <f t="shared" si="463"/>
        <v>09 září</v>
      </c>
      <c r="C1361" s="4" t="str">
        <f t="shared" si="447"/>
        <v>září</v>
      </c>
      <c r="D1361" s="10">
        <f t="shared" ca="1" si="448"/>
        <v>0</v>
      </c>
      <c r="E1361" s="10" t="str">
        <f t="shared" si="449"/>
        <v>pondělí</v>
      </c>
      <c r="F1361" s="42" t="str">
        <f ca="1">IF(COUNTIF(List1!$U$4:$AF$16,$G1361),"Svátek",TEXT($G1361,"dddd"))</f>
        <v>pondělí</v>
      </c>
      <c r="G1361" s="19">
        <v>45544</v>
      </c>
      <c r="H1361" s="49"/>
      <c r="I1361" s="50"/>
      <c r="J1361" s="49"/>
      <c r="K1361" s="50"/>
      <c r="L1361" s="21">
        <f t="shared" si="450"/>
        <v>0</v>
      </c>
      <c r="M1361" s="22">
        <f t="shared" si="444"/>
        <v>0</v>
      </c>
      <c r="N1361" s="98"/>
      <c r="O1361" s="101" t="str">
        <f t="shared" ca="1" si="445"/>
        <v/>
      </c>
      <c r="P1361" s="41" t="str">
        <f t="shared" si="443"/>
        <v xml:space="preserve"> </v>
      </c>
      <c r="Q1361" s="41" t="str">
        <f>IF(MONTH(G1362)-MONTH(G1361)&lt;&gt;0,SUBTOTAL(109,$P$14:$P$3665)," ")</f>
        <v xml:space="preserve"> </v>
      </c>
      <c r="R1361" s="108">
        <f t="shared" ca="1" si="451"/>
        <v>0</v>
      </c>
      <c r="S1361" s="25">
        <f t="shared" ca="1" si="452"/>
        <v>0</v>
      </c>
      <c r="T1361" s="108">
        <f t="shared" ca="1" si="453"/>
        <v>0</v>
      </c>
      <c r="U1361" s="163">
        <f t="shared" ca="1" si="454"/>
        <v>0</v>
      </c>
      <c r="V1361" s="25">
        <f t="shared" ca="1" si="455"/>
        <v>0</v>
      </c>
      <c r="W1361" s="25">
        <f t="shared" ca="1" si="456"/>
        <v>0</v>
      </c>
      <c r="X1361" s="108">
        <f t="shared" ca="1" si="457"/>
        <v>0</v>
      </c>
      <c r="Y1361" s="108">
        <f t="shared" ca="1" si="458"/>
        <v>0</v>
      </c>
      <c r="Z1361" s="108">
        <f t="shared" ca="1" si="459"/>
        <v>0</v>
      </c>
      <c r="AA1361" s="108">
        <f t="shared" ca="1" si="460"/>
        <v>0</v>
      </c>
      <c r="AB1361" s="108">
        <f t="shared" ca="1" si="461"/>
        <v>0</v>
      </c>
      <c r="AC1361" s="25">
        <f t="shared" ca="1" si="462"/>
        <v>0</v>
      </c>
    </row>
    <row r="1362" spans="1:29" ht="14.1" hidden="1" customHeight="1" thickBot="1" x14ac:dyDescent="0.25">
      <c r="A1362" s="3">
        <f t="shared" si="446"/>
        <v>2024</v>
      </c>
      <c r="B1362" s="3" t="str">
        <f t="shared" si="463"/>
        <v>09 září</v>
      </c>
      <c r="C1362" s="4" t="str">
        <f t="shared" si="447"/>
        <v>září</v>
      </c>
      <c r="D1362" s="10">
        <f t="shared" ca="1" si="448"/>
        <v>0</v>
      </c>
      <c r="E1362" s="10" t="str">
        <f t="shared" si="449"/>
        <v>úterý</v>
      </c>
      <c r="F1362" s="42" t="str">
        <f ca="1">IF(COUNTIF(List1!$U$4:$AF$16,$G1362),"Svátek",TEXT($G1362,"dddd"))</f>
        <v>úterý</v>
      </c>
      <c r="G1362" s="19">
        <v>45545</v>
      </c>
      <c r="H1362" s="49"/>
      <c r="I1362" s="50"/>
      <c r="J1362" s="49"/>
      <c r="K1362" s="50"/>
      <c r="L1362" s="21">
        <f t="shared" si="450"/>
        <v>0</v>
      </c>
      <c r="M1362" s="22">
        <f t="shared" si="444"/>
        <v>0</v>
      </c>
      <c r="N1362" s="98"/>
      <c r="O1362" s="101" t="str">
        <f t="shared" ca="1" si="445"/>
        <v/>
      </c>
      <c r="P1362" s="41" t="str">
        <f t="shared" si="443"/>
        <v xml:space="preserve"> </v>
      </c>
      <c r="Q1362" s="41" t="str">
        <f>IF(MONTH(G1363)-MONTH(G1362)&lt;&gt;0,SUBTOTAL(109,$P$14:$P$3665)," ")</f>
        <v xml:space="preserve"> </v>
      </c>
      <c r="R1362" s="108">
        <f t="shared" ca="1" si="451"/>
        <v>0</v>
      </c>
      <c r="S1362" s="25">
        <f t="shared" ca="1" si="452"/>
        <v>0</v>
      </c>
      <c r="T1362" s="108">
        <f t="shared" ca="1" si="453"/>
        <v>0</v>
      </c>
      <c r="U1362" s="163">
        <f t="shared" ca="1" si="454"/>
        <v>0</v>
      </c>
      <c r="V1362" s="25">
        <f t="shared" ca="1" si="455"/>
        <v>0</v>
      </c>
      <c r="W1362" s="25">
        <f t="shared" ca="1" si="456"/>
        <v>0</v>
      </c>
      <c r="X1362" s="108">
        <f t="shared" ca="1" si="457"/>
        <v>0</v>
      </c>
      <c r="Y1362" s="108">
        <f t="shared" ca="1" si="458"/>
        <v>0</v>
      </c>
      <c r="Z1362" s="108">
        <f t="shared" ca="1" si="459"/>
        <v>0</v>
      </c>
      <c r="AA1362" s="108">
        <f t="shared" ca="1" si="460"/>
        <v>0</v>
      </c>
      <c r="AB1362" s="108">
        <f t="shared" ca="1" si="461"/>
        <v>0</v>
      </c>
      <c r="AC1362" s="25">
        <f t="shared" ca="1" si="462"/>
        <v>0</v>
      </c>
    </row>
    <row r="1363" spans="1:29" ht="14.1" hidden="1" customHeight="1" thickBot="1" x14ac:dyDescent="0.25">
      <c r="A1363" s="3">
        <f t="shared" si="446"/>
        <v>2024</v>
      </c>
      <c r="B1363" s="3" t="str">
        <f t="shared" si="463"/>
        <v>09 září</v>
      </c>
      <c r="C1363" s="4" t="str">
        <f t="shared" si="447"/>
        <v>září</v>
      </c>
      <c r="D1363" s="10">
        <f t="shared" ca="1" si="448"/>
        <v>0</v>
      </c>
      <c r="E1363" s="10" t="str">
        <f t="shared" si="449"/>
        <v>středa</v>
      </c>
      <c r="F1363" s="42" t="str">
        <f ca="1">IF(COUNTIF(List1!$U$4:$AF$16,$G1363),"Svátek",TEXT($G1363,"dddd"))</f>
        <v>středa</v>
      </c>
      <c r="G1363" s="19">
        <v>45546</v>
      </c>
      <c r="H1363" s="49"/>
      <c r="I1363" s="50"/>
      <c r="J1363" s="49"/>
      <c r="K1363" s="50"/>
      <c r="L1363" s="21">
        <f t="shared" si="450"/>
        <v>0</v>
      </c>
      <c r="M1363" s="22">
        <f t="shared" si="444"/>
        <v>0</v>
      </c>
      <c r="N1363" s="98"/>
      <c r="O1363" s="101" t="str">
        <f t="shared" ca="1" si="445"/>
        <v/>
      </c>
      <c r="P1363" s="41" t="str">
        <f t="shared" si="443"/>
        <v xml:space="preserve"> </v>
      </c>
      <c r="Q1363" s="41" t="str">
        <f>IF(MONTH(G1364)-MONTH(G1363)&lt;&gt;0,SUBTOTAL(109,$P$14:$P$3665)," ")</f>
        <v xml:space="preserve"> </v>
      </c>
      <c r="R1363" s="108">
        <f t="shared" ca="1" si="451"/>
        <v>0</v>
      </c>
      <c r="S1363" s="25">
        <f t="shared" ca="1" si="452"/>
        <v>0</v>
      </c>
      <c r="T1363" s="108">
        <f t="shared" ca="1" si="453"/>
        <v>0</v>
      </c>
      <c r="U1363" s="163">
        <f t="shared" ca="1" si="454"/>
        <v>0</v>
      </c>
      <c r="V1363" s="25">
        <f t="shared" ca="1" si="455"/>
        <v>0</v>
      </c>
      <c r="W1363" s="25">
        <f t="shared" ca="1" si="456"/>
        <v>0</v>
      </c>
      <c r="X1363" s="108">
        <f t="shared" ca="1" si="457"/>
        <v>0</v>
      </c>
      <c r="Y1363" s="108">
        <f t="shared" ca="1" si="458"/>
        <v>0</v>
      </c>
      <c r="Z1363" s="108">
        <f t="shared" ca="1" si="459"/>
        <v>0</v>
      </c>
      <c r="AA1363" s="108">
        <f t="shared" ca="1" si="460"/>
        <v>0</v>
      </c>
      <c r="AB1363" s="108">
        <f t="shared" ca="1" si="461"/>
        <v>0</v>
      </c>
      <c r="AC1363" s="25">
        <f t="shared" ca="1" si="462"/>
        <v>0</v>
      </c>
    </row>
    <row r="1364" spans="1:29" ht="14.1" hidden="1" customHeight="1" thickBot="1" x14ac:dyDescent="0.25">
      <c r="A1364" s="3">
        <f t="shared" si="446"/>
        <v>2024</v>
      </c>
      <c r="B1364" s="3" t="str">
        <f t="shared" si="463"/>
        <v>09 září</v>
      </c>
      <c r="C1364" s="4" t="str">
        <f t="shared" si="447"/>
        <v>září</v>
      </c>
      <c r="D1364" s="10">
        <f t="shared" ca="1" si="448"/>
        <v>0</v>
      </c>
      <c r="E1364" s="10" t="str">
        <f t="shared" si="449"/>
        <v>čtvrtek</v>
      </c>
      <c r="F1364" s="42" t="str">
        <f ca="1">IF(COUNTIF(List1!$U$4:$AF$16,$G1364),"Svátek",TEXT($G1364,"dddd"))</f>
        <v>čtvrtek</v>
      </c>
      <c r="G1364" s="19">
        <v>45547</v>
      </c>
      <c r="H1364" s="49"/>
      <c r="I1364" s="50"/>
      <c r="J1364" s="49"/>
      <c r="K1364" s="50"/>
      <c r="L1364" s="21">
        <f t="shared" si="450"/>
        <v>0</v>
      </c>
      <c r="M1364" s="22">
        <f t="shared" si="444"/>
        <v>0</v>
      </c>
      <c r="N1364" s="98"/>
      <c r="O1364" s="101" t="str">
        <f t="shared" ca="1" si="445"/>
        <v/>
      </c>
      <c r="P1364" s="41" t="str">
        <f t="shared" si="443"/>
        <v xml:space="preserve"> </v>
      </c>
      <c r="Q1364" s="41" t="str">
        <f>IF(MONTH(G1365)-MONTH(G1364)&lt;&gt;0,SUBTOTAL(109,$P$14:$P$3665)," ")</f>
        <v xml:space="preserve"> </v>
      </c>
      <c r="R1364" s="108">
        <f t="shared" ca="1" si="451"/>
        <v>0</v>
      </c>
      <c r="S1364" s="25">
        <f t="shared" ca="1" si="452"/>
        <v>0</v>
      </c>
      <c r="T1364" s="108">
        <f t="shared" ca="1" si="453"/>
        <v>0</v>
      </c>
      <c r="U1364" s="163">
        <f t="shared" ca="1" si="454"/>
        <v>0</v>
      </c>
      <c r="V1364" s="25">
        <f t="shared" ca="1" si="455"/>
        <v>0</v>
      </c>
      <c r="W1364" s="25">
        <f t="shared" ca="1" si="456"/>
        <v>0</v>
      </c>
      <c r="X1364" s="108">
        <f t="shared" ca="1" si="457"/>
        <v>0</v>
      </c>
      <c r="Y1364" s="108">
        <f t="shared" ca="1" si="458"/>
        <v>0</v>
      </c>
      <c r="Z1364" s="108">
        <f t="shared" ca="1" si="459"/>
        <v>0</v>
      </c>
      <c r="AA1364" s="108">
        <f t="shared" ca="1" si="460"/>
        <v>0</v>
      </c>
      <c r="AB1364" s="108">
        <f t="shared" ca="1" si="461"/>
        <v>0</v>
      </c>
      <c r="AC1364" s="25">
        <f t="shared" ca="1" si="462"/>
        <v>0</v>
      </c>
    </row>
    <row r="1365" spans="1:29" ht="14.1" hidden="1" customHeight="1" thickBot="1" x14ac:dyDescent="0.25">
      <c r="A1365" s="3">
        <f t="shared" si="446"/>
        <v>2024</v>
      </c>
      <c r="B1365" s="3" t="str">
        <f t="shared" si="463"/>
        <v>09 září</v>
      </c>
      <c r="C1365" s="4" t="str">
        <f t="shared" si="447"/>
        <v>září</v>
      </c>
      <c r="D1365" s="10">
        <f t="shared" ca="1" si="448"/>
        <v>0</v>
      </c>
      <c r="E1365" s="10" t="str">
        <f t="shared" si="449"/>
        <v>pátek</v>
      </c>
      <c r="F1365" s="42" t="str">
        <f ca="1">IF(COUNTIF(List1!$U$4:$AF$16,$G1365),"Svátek",TEXT($G1365,"dddd"))</f>
        <v>pátek</v>
      </c>
      <c r="G1365" s="19">
        <v>45548</v>
      </c>
      <c r="H1365" s="49"/>
      <c r="I1365" s="50"/>
      <c r="J1365" s="49"/>
      <c r="K1365" s="50"/>
      <c r="L1365" s="21">
        <f t="shared" si="450"/>
        <v>0</v>
      </c>
      <c r="M1365" s="22">
        <f t="shared" si="444"/>
        <v>0</v>
      </c>
      <c r="N1365" s="98"/>
      <c r="O1365" s="101" t="str">
        <f t="shared" ca="1" si="445"/>
        <v/>
      </c>
      <c r="P1365" s="41" t="str">
        <f t="shared" si="443"/>
        <v xml:space="preserve"> </v>
      </c>
      <c r="Q1365" s="41" t="str">
        <f>IF(MONTH(G1366)-MONTH(G1365)&lt;&gt;0,SUBTOTAL(109,$P$14:$P$3665)," ")</f>
        <v xml:space="preserve"> </v>
      </c>
      <c r="R1365" s="108">
        <f t="shared" ca="1" si="451"/>
        <v>0</v>
      </c>
      <c r="S1365" s="25">
        <f t="shared" ca="1" si="452"/>
        <v>0</v>
      </c>
      <c r="T1365" s="108">
        <f t="shared" ca="1" si="453"/>
        <v>0</v>
      </c>
      <c r="U1365" s="163">
        <f t="shared" ca="1" si="454"/>
        <v>0</v>
      </c>
      <c r="V1365" s="25">
        <f t="shared" ca="1" si="455"/>
        <v>0</v>
      </c>
      <c r="W1365" s="25">
        <f t="shared" ca="1" si="456"/>
        <v>0</v>
      </c>
      <c r="X1365" s="108">
        <f t="shared" ca="1" si="457"/>
        <v>0</v>
      </c>
      <c r="Y1365" s="108">
        <f t="shared" ca="1" si="458"/>
        <v>0</v>
      </c>
      <c r="Z1365" s="108">
        <f t="shared" ca="1" si="459"/>
        <v>0</v>
      </c>
      <c r="AA1365" s="108">
        <f t="shared" ca="1" si="460"/>
        <v>0</v>
      </c>
      <c r="AB1365" s="108">
        <f t="shared" ca="1" si="461"/>
        <v>0</v>
      </c>
      <c r="AC1365" s="25">
        <f t="shared" ca="1" si="462"/>
        <v>0</v>
      </c>
    </row>
    <row r="1366" spans="1:29" ht="14.1" hidden="1" customHeight="1" thickBot="1" x14ac:dyDescent="0.25">
      <c r="A1366" s="3">
        <f t="shared" si="446"/>
        <v>2024</v>
      </c>
      <c r="B1366" s="3" t="str">
        <f t="shared" si="463"/>
        <v>09 září</v>
      </c>
      <c r="C1366" s="4" t="str">
        <f t="shared" si="447"/>
        <v>září</v>
      </c>
      <c r="D1366" s="10">
        <f t="shared" ca="1" si="448"/>
        <v>0</v>
      </c>
      <c r="E1366" s="10" t="str">
        <f t="shared" si="449"/>
        <v>sobota</v>
      </c>
      <c r="F1366" s="42" t="str">
        <f ca="1">IF(COUNTIF(List1!$U$4:$AF$16,$G1366),"Svátek",TEXT($G1366,"dddd"))</f>
        <v>sobota</v>
      </c>
      <c r="G1366" s="19">
        <v>45549</v>
      </c>
      <c r="H1366" s="49"/>
      <c r="I1366" s="50"/>
      <c r="J1366" s="49"/>
      <c r="K1366" s="50"/>
      <c r="L1366" s="21">
        <f t="shared" si="450"/>
        <v>0</v>
      </c>
      <c r="M1366" s="22">
        <f t="shared" si="444"/>
        <v>0</v>
      </c>
      <c r="N1366" s="98"/>
      <c r="O1366" s="101" t="str">
        <f t="shared" ca="1" si="445"/>
        <v/>
      </c>
      <c r="P1366" s="41" t="str">
        <f t="shared" si="443"/>
        <v xml:space="preserve"> </v>
      </c>
      <c r="Q1366" s="41" t="str">
        <f>IF(MONTH(G1367)-MONTH(G1366)&lt;&gt;0,SUBTOTAL(109,$P$14:$P$3665)," ")</f>
        <v xml:space="preserve"> </v>
      </c>
      <c r="R1366" s="108">
        <f t="shared" ca="1" si="451"/>
        <v>0</v>
      </c>
      <c r="S1366" s="25">
        <f t="shared" ca="1" si="452"/>
        <v>0</v>
      </c>
      <c r="T1366" s="108">
        <f t="shared" ca="1" si="453"/>
        <v>0</v>
      </c>
      <c r="U1366" s="163">
        <f t="shared" ca="1" si="454"/>
        <v>0</v>
      </c>
      <c r="V1366" s="25">
        <f t="shared" ca="1" si="455"/>
        <v>0</v>
      </c>
      <c r="W1366" s="25">
        <f t="shared" ca="1" si="456"/>
        <v>0</v>
      </c>
      <c r="X1366" s="108">
        <f t="shared" ca="1" si="457"/>
        <v>0</v>
      </c>
      <c r="Y1366" s="108">
        <f t="shared" ca="1" si="458"/>
        <v>0</v>
      </c>
      <c r="Z1366" s="108">
        <f t="shared" ca="1" si="459"/>
        <v>0</v>
      </c>
      <c r="AA1366" s="108">
        <f t="shared" ca="1" si="460"/>
        <v>0</v>
      </c>
      <c r="AB1366" s="108">
        <f t="shared" ca="1" si="461"/>
        <v>0</v>
      </c>
      <c r="AC1366" s="25">
        <f t="shared" ca="1" si="462"/>
        <v>0</v>
      </c>
    </row>
    <row r="1367" spans="1:29" ht="14.1" hidden="1" customHeight="1" thickBot="1" x14ac:dyDescent="0.25">
      <c r="A1367" s="3">
        <f t="shared" si="446"/>
        <v>2024</v>
      </c>
      <c r="B1367" s="3" t="str">
        <f t="shared" si="463"/>
        <v>09 září</v>
      </c>
      <c r="C1367" s="4" t="str">
        <f t="shared" si="447"/>
        <v>září</v>
      </c>
      <c r="D1367" s="10">
        <f t="shared" ca="1" si="448"/>
        <v>0</v>
      </c>
      <c r="E1367" s="10" t="str">
        <f t="shared" si="449"/>
        <v>neděle</v>
      </c>
      <c r="F1367" s="42" t="str">
        <f ca="1">IF(COUNTIF(List1!$U$4:$AF$16,$G1367),"Svátek",TEXT($G1367,"dddd"))</f>
        <v>neděle</v>
      </c>
      <c r="G1367" s="19">
        <v>45550</v>
      </c>
      <c r="H1367" s="49"/>
      <c r="I1367" s="50"/>
      <c r="J1367" s="49"/>
      <c r="K1367" s="50"/>
      <c r="L1367" s="21">
        <f t="shared" si="450"/>
        <v>0</v>
      </c>
      <c r="M1367" s="22">
        <f t="shared" si="444"/>
        <v>0</v>
      </c>
      <c r="N1367" s="98"/>
      <c r="O1367" s="101" t="str">
        <f t="shared" ca="1" si="445"/>
        <v/>
      </c>
      <c r="P1367" s="41">
        <f t="shared" si="443"/>
        <v>0</v>
      </c>
      <c r="Q1367" s="41" t="str">
        <f>IF(MONTH(G1368)-MONTH(G1367)&lt;&gt;0,SUBTOTAL(109,$P$14:$P$3665)," ")</f>
        <v xml:space="preserve"> </v>
      </c>
      <c r="R1367" s="108">
        <f t="shared" ca="1" si="451"/>
        <v>0</v>
      </c>
      <c r="S1367" s="25">
        <f t="shared" ca="1" si="452"/>
        <v>0</v>
      </c>
      <c r="T1367" s="108">
        <f t="shared" ca="1" si="453"/>
        <v>0</v>
      </c>
      <c r="U1367" s="163">
        <f t="shared" ca="1" si="454"/>
        <v>0</v>
      </c>
      <c r="V1367" s="25">
        <f t="shared" ca="1" si="455"/>
        <v>0</v>
      </c>
      <c r="W1367" s="25">
        <f t="shared" ca="1" si="456"/>
        <v>0</v>
      </c>
      <c r="X1367" s="108">
        <f t="shared" ca="1" si="457"/>
        <v>0</v>
      </c>
      <c r="Y1367" s="108">
        <f t="shared" ca="1" si="458"/>
        <v>0</v>
      </c>
      <c r="Z1367" s="108">
        <f t="shared" ca="1" si="459"/>
        <v>0</v>
      </c>
      <c r="AA1367" s="108">
        <f t="shared" ca="1" si="460"/>
        <v>0</v>
      </c>
      <c r="AB1367" s="108">
        <f t="shared" ca="1" si="461"/>
        <v>0</v>
      </c>
      <c r="AC1367" s="25">
        <f t="shared" ca="1" si="462"/>
        <v>0</v>
      </c>
    </row>
    <row r="1368" spans="1:29" ht="14.1" hidden="1" customHeight="1" thickBot="1" x14ac:dyDescent="0.25">
      <c r="A1368" s="3">
        <f t="shared" si="446"/>
        <v>2024</v>
      </c>
      <c r="B1368" s="3" t="str">
        <f t="shared" si="463"/>
        <v>09 září</v>
      </c>
      <c r="C1368" s="4" t="str">
        <f t="shared" si="447"/>
        <v>září</v>
      </c>
      <c r="D1368" s="10">
        <f t="shared" ca="1" si="448"/>
        <v>0</v>
      </c>
      <c r="E1368" s="10" t="str">
        <f t="shared" si="449"/>
        <v>pondělí</v>
      </c>
      <c r="F1368" s="42" t="str">
        <f ca="1">IF(COUNTIF(List1!$U$4:$AF$16,$G1368),"Svátek",TEXT($G1368,"dddd"))</f>
        <v>pondělí</v>
      </c>
      <c r="G1368" s="19">
        <v>45551</v>
      </c>
      <c r="H1368" s="49"/>
      <c r="I1368" s="50"/>
      <c r="J1368" s="49"/>
      <c r="K1368" s="50"/>
      <c r="L1368" s="21">
        <f t="shared" si="450"/>
        <v>0</v>
      </c>
      <c r="M1368" s="22">
        <f t="shared" si="444"/>
        <v>0</v>
      </c>
      <c r="N1368" s="98"/>
      <c r="O1368" s="101" t="str">
        <f t="shared" ca="1" si="445"/>
        <v/>
      </c>
      <c r="P1368" s="41" t="str">
        <f t="shared" si="443"/>
        <v xml:space="preserve"> </v>
      </c>
      <c r="Q1368" s="41" t="str">
        <f>IF(MONTH(G1369)-MONTH(G1368)&lt;&gt;0,SUBTOTAL(109,$P$14:$P$3665)," ")</f>
        <v xml:space="preserve"> </v>
      </c>
      <c r="R1368" s="108">
        <f t="shared" ca="1" si="451"/>
        <v>0</v>
      </c>
      <c r="S1368" s="25">
        <f t="shared" ca="1" si="452"/>
        <v>0</v>
      </c>
      <c r="T1368" s="108">
        <f t="shared" ca="1" si="453"/>
        <v>0</v>
      </c>
      <c r="U1368" s="163">
        <f t="shared" ca="1" si="454"/>
        <v>0</v>
      </c>
      <c r="V1368" s="25">
        <f t="shared" ca="1" si="455"/>
        <v>0</v>
      </c>
      <c r="W1368" s="25">
        <f t="shared" ca="1" si="456"/>
        <v>0</v>
      </c>
      <c r="X1368" s="108">
        <f t="shared" ca="1" si="457"/>
        <v>0</v>
      </c>
      <c r="Y1368" s="108">
        <f t="shared" ca="1" si="458"/>
        <v>0</v>
      </c>
      <c r="Z1368" s="108">
        <f t="shared" ca="1" si="459"/>
        <v>0</v>
      </c>
      <c r="AA1368" s="108">
        <f t="shared" ca="1" si="460"/>
        <v>0</v>
      </c>
      <c r="AB1368" s="108">
        <f t="shared" ca="1" si="461"/>
        <v>0</v>
      </c>
      <c r="AC1368" s="25">
        <f t="shared" ca="1" si="462"/>
        <v>0</v>
      </c>
    </row>
    <row r="1369" spans="1:29" ht="14.1" hidden="1" customHeight="1" thickBot="1" x14ac:dyDescent="0.25">
      <c r="A1369" s="3">
        <f t="shared" si="446"/>
        <v>2024</v>
      </c>
      <c r="B1369" s="3" t="str">
        <f t="shared" si="463"/>
        <v>09 září</v>
      </c>
      <c r="C1369" s="4" t="str">
        <f t="shared" si="447"/>
        <v>září</v>
      </c>
      <c r="D1369" s="10">
        <f t="shared" ca="1" si="448"/>
        <v>0</v>
      </c>
      <c r="E1369" s="10" t="str">
        <f t="shared" si="449"/>
        <v>úterý</v>
      </c>
      <c r="F1369" s="42" t="str">
        <f ca="1">IF(COUNTIF(List1!$U$4:$AF$16,$G1369),"Svátek",TEXT($G1369,"dddd"))</f>
        <v>úterý</v>
      </c>
      <c r="G1369" s="19">
        <v>45552</v>
      </c>
      <c r="H1369" s="49"/>
      <c r="I1369" s="50"/>
      <c r="J1369" s="49"/>
      <c r="K1369" s="50"/>
      <c r="L1369" s="21">
        <f t="shared" si="450"/>
        <v>0</v>
      </c>
      <c r="M1369" s="22">
        <f t="shared" si="444"/>
        <v>0</v>
      </c>
      <c r="N1369" s="98"/>
      <c r="O1369" s="101" t="str">
        <f t="shared" ca="1" si="445"/>
        <v/>
      </c>
      <c r="P1369" s="41" t="str">
        <f t="shared" si="443"/>
        <v xml:space="preserve"> </v>
      </c>
      <c r="Q1369" s="41" t="str">
        <f>IF(MONTH(G1370)-MONTH(G1369)&lt;&gt;0,SUBTOTAL(109,$P$14:$P$3665)," ")</f>
        <v xml:space="preserve"> </v>
      </c>
      <c r="R1369" s="108">
        <f t="shared" ca="1" si="451"/>
        <v>0</v>
      </c>
      <c r="S1369" s="25">
        <f t="shared" ca="1" si="452"/>
        <v>0</v>
      </c>
      <c r="T1369" s="108">
        <f t="shared" ca="1" si="453"/>
        <v>0</v>
      </c>
      <c r="U1369" s="163">
        <f t="shared" ca="1" si="454"/>
        <v>0</v>
      </c>
      <c r="V1369" s="25">
        <f t="shared" ca="1" si="455"/>
        <v>0</v>
      </c>
      <c r="W1369" s="25">
        <f t="shared" ca="1" si="456"/>
        <v>0</v>
      </c>
      <c r="X1369" s="108">
        <f t="shared" ca="1" si="457"/>
        <v>0</v>
      </c>
      <c r="Y1369" s="108">
        <f t="shared" ca="1" si="458"/>
        <v>0</v>
      </c>
      <c r="Z1369" s="108">
        <f t="shared" ca="1" si="459"/>
        <v>0</v>
      </c>
      <c r="AA1369" s="108">
        <f t="shared" ca="1" si="460"/>
        <v>0</v>
      </c>
      <c r="AB1369" s="108">
        <f t="shared" ca="1" si="461"/>
        <v>0</v>
      </c>
      <c r="AC1369" s="25">
        <f t="shared" ca="1" si="462"/>
        <v>0</v>
      </c>
    </row>
    <row r="1370" spans="1:29" ht="14.1" hidden="1" customHeight="1" thickBot="1" x14ac:dyDescent="0.25">
      <c r="A1370" s="3">
        <f t="shared" si="446"/>
        <v>2024</v>
      </c>
      <c r="B1370" s="3" t="str">
        <f t="shared" si="463"/>
        <v>09 září</v>
      </c>
      <c r="C1370" s="4" t="str">
        <f t="shared" si="447"/>
        <v>září</v>
      </c>
      <c r="D1370" s="10">
        <f t="shared" ca="1" si="448"/>
        <v>0</v>
      </c>
      <c r="E1370" s="10" t="str">
        <f t="shared" si="449"/>
        <v>středa</v>
      </c>
      <c r="F1370" s="42" t="str">
        <f ca="1">IF(COUNTIF(List1!$U$4:$AF$16,$G1370),"Svátek",TEXT($G1370,"dddd"))</f>
        <v>středa</v>
      </c>
      <c r="G1370" s="19">
        <v>45553</v>
      </c>
      <c r="H1370" s="49"/>
      <c r="I1370" s="50"/>
      <c r="J1370" s="49"/>
      <c r="K1370" s="50"/>
      <c r="L1370" s="21">
        <f t="shared" si="450"/>
        <v>0</v>
      </c>
      <c r="M1370" s="22">
        <f t="shared" si="444"/>
        <v>0</v>
      </c>
      <c r="N1370" s="98"/>
      <c r="O1370" s="101" t="str">
        <f t="shared" ca="1" si="445"/>
        <v/>
      </c>
      <c r="P1370" s="41" t="str">
        <f t="shared" si="443"/>
        <v xml:space="preserve"> </v>
      </c>
      <c r="Q1370" s="41" t="str">
        <f>IF(MONTH(G1371)-MONTH(G1370)&lt;&gt;0,SUBTOTAL(109,$P$14:$P$3665)," ")</f>
        <v xml:space="preserve"> </v>
      </c>
      <c r="R1370" s="108">
        <f t="shared" ca="1" si="451"/>
        <v>0</v>
      </c>
      <c r="S1370" s="25">
        <f t="shared" ca="1" si="452"/>
        <v>0</v>
      </c>
      <c r="T1370" s="108">
        <f t="shared" ca="1" si="453"/>
        <v>0</v>
      </c>
      <c r="U1370" s="163">
        <f t="shared" ca="1" si="454"/>
        <v>0</v>
      </c>
      <c r="V1370" s="25">
        <f t="shared" ca="1" si="455"/>
        <v>0</v>
      </c>
      <c r="W1370" s="25">
        <f t="shared" ca="1" si="456"/>
        <v>0</v>
      </c>
      <c r="X1370" s="108">
        <f t="shared" ca="1" si="457"/>
        <v>0</v>
      </c>
      <c r="Y1370" s="108">
        <f t="shared" ca="1" si="458"/>
        <v>0</v>
      </c>
      <c r="Z1370" s="108">
        <f t="shared" ca="1" si="459"/>
        <v>0</v>
      </c>
      <c r="AA1370" s="108">
        <f t="shared" ca="1" si="460"/>
        <v>0</v>
      </c>
      <c r="AB1370" s="108">
        <f t="shared" ca="1" si="461"/>
        <v>0</v>
      </c>
      <c r="AC1370" s="25">
        <f t="shared" ca="1" si="462"/>
        <v>0</v>
      </c>
    </row>
    <row r="1371" spans="1:29" ht="14.1" hidden="1" customHeight="1" thickBot="1" x14ac:dyDescent="0.25">
      <c r="A1371" s="3">
        <f t="shared" si="446"/>
        <v>2024</v>
      </c>
      <c r="B1371" s="3" t="str">
        <f t="shared" si="463"/>
        <v>09 září</v>
      </c>
      <c r="C1371" s="4" t="str">
        <f t="shared" si="447"/>
        <v>září</v>
      </c>
      <c r="D1371" s="10">
        <f t="shared" ca="1" si="448"/>
        <v>0</v>
      </c>
      <c r="E1371" s="10" t="str">
        <f t="shared" si="449"/>
        <v>čtvrtek</v>
      </c>
      <c r="F1371" s="42" t="str">
        <f ca="1">IF(COUNTIF(List1!$U$4:$AF$16,$G1371),"Svátek",TEXT($G1371,"dddd"))</f>
        <v>čtvrtek</v>
      </c>
      <c r="G1371" s="19">
        <v>45554</v>
      </c>
      <c r="H1371" s="49"/>
      <c r="I1371" s="50"/>
      <c r="J1371" s="49"/>
      <c r="K1371" s="50"/>
      <c r="L1371" s="21">
        <f t="shared" si="450"/>
        <v>0</v>
      </c>
      <c r="M1371" s="22">
        <f t="shared" si="444"/>
        <v>0</v>
      </c>
      <c r="N1371" s="98"/>
      <c r="O1371" s="101" t="str">
        <f t="shared" ca="1" si="445"/>
        <v/>
      </c>
      <c r="P1371" s="41" t="str">
        <f t="shared" ref="P1371:P1434" si="464">IF(OR(TEXT($G1371,"dddd")="neděle",TEXT($G1462,"dddd")="Sunday"),IF(DAY(G1371)&gt;=7,SUM(L1365:L1371),IF(DAY(G1371)=6,SUM(L1366:L1371),IF(DAY(G1371)=5,SUM(L1367:L1371),IF(DAY(G1371)=4,SUM(L1368:L1371),IF(DAY(G1371)=3,SUM(L1369:L1371),IF(DAY(G1371)=2,SUM(L1370:L1371),IF(DAY(G1371)=1,SUM(L1371:L1371)," "))))))),IF(MONTH(G1372)-MONTH(G1371)&lt;&gt;0,IF(TEXT($G1371,"dddd")="sobota",SUM(L1366:L1371),IF(TEXT($G1371,"dddd")="pátek",SUM(L1367:L1371),IF(TEXT($G1371,"dddd")="čtvrtek",SUM(L1368:L1371),IF(TEXT($G1371,"dddd")="středa",SUM(L1369:L1371),IF(TEXT($G1371,"dddd")="úterý",SUM(L1370:L1371),IF(TEXT($G1371,"dddd")="pondělí",SUM(L1371)," "))))))," "))</f>
        <v xml:space="preserve"> </v>
      </c>
      <c r="Q1371" s="41" t="str">
        <f>IF(MONTH(G1372)-MONTH(G1371)&lt;&gt;0,SUBTOTAL(109,$P$14:$P$3665)," ")</f>
        <v xml:space="preserve"> </v>
      </c>
      <c r="R1371" s="108">
        <f t="shared" ca="1" si="451"/>
        <v>0</v>
      </c>
      <c r="S1371" s="25">
        <f t="shared" ca="1" si="452"/>
        <v>0</v>
      </c>
      <c r="T1371" s="108">
        <f t="shared" ca="1" si="453"/>
        <v>0</v>
      </c>
      <c r="U1371" s="163">
        <f t="shared" ca="1" si="454"/>
        <v>0</v>
      </c>
      <c r="V1371" s="25">
        <f t="shared" ca="1" si="455"/>
        <v>0</v>
      </c>
      <c r="W1371" s="25">
        <f t="shared" ca="1" si="456"/>
        <v>0</v>
      </c>
      <c r="X1371" s="108">
        <f t="shared" ca="1" si="457"/>
        <v>0</v>
      </c>
      <c r="Y1371" s="108">
        <f t="shared" ca="1" si="458"/>
        <v>0</v>
      </c>
      <c r="Z1371" s="108">
        <f t="shared" ca="1" si="459"/>
        <v>0</v>
      </c>
      <c r="AA1371" s="108">
        <f t="shared" ca="1" si="460"/>
        <v>0</v>
      </c>
      <c r="AB1371" s="108">
        <f t="shared" ca="1" si="461"/>
        <v>0</v>
      </c>
      <c r="AC1371" s="25">
        <f t="shared" ca="1" si="462"/>
        <v>0</v>
      </c>
    </row>
    <row r="1372" spans="1:29" ht="14.1" hidden="1" customHeight="1" thickBot="1" x14ac:dyDescent="0.25">
      <c r="A1372" s="3">
        <f t="shared" si="446"/>
        <v>2024</v>
      </c>
      <c r="B1372" s="3" t="str">
        <f t="shared" si="463"/>
        <v>09 září</v>
      </c>
      <c r="C1372" s="4" t="str">
        <f t="shared" si="447"/>
        <v>září</v>
      </c>
      <c r="D1372" s="10">
        <f t="shared" ca="1" si="448"/>
        <v>0</v>
      </c>
      <c r="E1372" s="10" t="str">
        <f t="shared" si="449"/>
        <v>pátek</v>
      </c>
      <c r="F1372" s="42" t="str">
        <f ca="1">IF(COUNTIF(List1!$U$4:$AF$16,$G1372),"Svátek",TEXT($G1372,"dddd"))</f>
        <v>pátek</v>
      </c>
      <c r="G1372" s="19">
        <v>45555</v>
      </c>
      <c r="H1372" s="49"/>
      <c r="I1372" s="50"/>
      <c r="J1372" s="49"/>
      <c r="K1372" s="50"/>
      <c r="L1372" s="21">
        <f t="shared" si="450"/>
        <v>0</v>
      </c>
      <c r="M1372" s="22">
        <f t="shared" si="444"/>
        <v>0</v>
      </c>
      <c r="N1372" s="98"/>
      <c r="O1372" s="101" t="str">
        <f t="shared" ca="1" si="445"/>
        <v/>
      </c>
      <c r="P1372" s="41" t="str">
        <f t="shared" si="464"/>
        <v xml:space="preserve"> </v>
      </c>
      <c r="Q1372" s="41" t="str">
        <f>IF(MONTH(G1373)-MONTH(G1372)&lt;&gt;0,SUBTOTAL(109,$P$14:$P$3665)," ")</f>
        <v xml:space="preserve"> </v>
      </c>
      <c r="R1372" s="108">
        <f t="shared" ca="1" si="451"/>
        <v>0</v>
      </c>
      <c r="S1372" s="25">
        <f t="shared" ca="1" si="452"/>
        <v>0</v>
      </c>
      <c r="T1372" s="108">
        <f t="shared" ca="1" si="453"/>
        <v>0</v>
      </c>
      <c r="U1372" s="163">
        <f t="shared" ca="1" si="454"/>
        <v>0</v>
      </c>
      <c r="V1372" s="25">
        <f t="shared" ca="1" si="455"/>
        <v>0</v>
      </c>
      <c r="W1372" s="25">
        <f t="shared" ca="1" si="456"/>
        <v>0</v>
      </c>
      <c r="X1372" s="108">
        <f t="shared" ca="1" si="457"/>
        <v>0</v>
      </c>
      <c r="Y1372" s="108">
        <f t="shared" ca="1" si="458"/>
        <v>0</v>
      </c>
      <c r="Z1372" s="108">
        <f t="shared" ca="1" si="459"/>
        <v>0</v>
      </c>
      <c r="AA1372" s="108">
        <f t="shared" ca="1" si="460"/>
        <v>0</v>
      </c>
      <c r="AB1372" s="108">
        <f t="shared" ca="1" si="461"/>
        <v>0</v>
      </c>
      <c r="AC1372" s="25">
        <f t="shared" ca="1" si="462"/>
        <v>0</v>
      </c>
    </row>
    <row r="1373" spans="1:29" ht="14.1" hidden="1" customHeight="1" thickBot="1" x14ac:dyDescent="0.25">
      <c r="A1373" s="3">
        <f t="shared" si="446"/>
        <v>2024</v>
      </c>
      <c r="B1373" s="3" t="str">
        <f t="shared" si="463"/>
        <v>09 září</v>
      </c>
      <c r="C1373" s="4" t="str">
        <f t="shared" si="447"/>
        <v>září</v>
      </c>
      <c r="D1373" s="10">
        <f t="shared" ca="1" si="448"/>
        <v>0</v>
      </c>
      <c r="E1373" s="10" t="str">
        <f t="shared" si="449"/>
        <v>sobota</v>
      </c>
      <c r="F1373" s="42" t="str">
        <f ca="1">IF(COUNTIF(List1!$U$4:$AF$16,$G1373),"Svátek",TEXT($G1373,"dddd"))</f>
        <v>sobota</v>
      </c>
      <c r="G1373" s="19">
        <v>45556</v>
      </c>
      <c r="H1373" s="49"/>
      <c r="I1373" s="50"/>
      <c r="J1373" s="49"/>
      <c r="K1373" s="50"/>
      <c r="L1373" s="21">
        <f t="shared" si="450"/>
        <v>0</v>
      </c>
      <c r="M1373" s="22">
        <f t="shared" si="444"/>
        <v>0</v>
      </c>
      <c r="N1373" s="98"/>
      <c r="O1373" s="101" t="str">
        <f t="shared" ca="1" si="445"/>
        <v/>
      </c>
      <c r="P1373" s="41" t="str">
        <f t="shared" si="464"/>
        <v xml:space="preserve"> </v>
      </c>
      <c r="Q1373" s="41" t="str">
        <f>IF(MONTH(G1374)-MONTH(G1373)&lt;&gt;0,SUBTOTAL(109,$P$14:$P$3665)," ")</f>
        <v xml:space="preserve"> </v>
      </c>
      <c r="R1373" s="108">
        <f t="shared" ca="1" si="451"/>
        <v>0</v>
      </c>
      <c r="S1373" s="25">
        <f t="shared" ca="1" si="452"/>
        <v>0</v>
      </c>
      <c r="T1373" s="108">
        <f t="shared" ca="1" si="453"/>
        <v>0</v>
      </c>
      <c r="U1373" s="163">
        <f t="shared" ca="1" si="454"/>
        <v>0</v>
      </c>
      <c r="V1373" s="25">
        <f t="shared" ca="1" si="455"/>
        <v>0</v>
      </c>
      <c r="W1373" s="25">
        <f t="shared" ca="1" si="456"/>
        <v>0</v>
      </c>
      <c r="X1373" s="108">
        <f t="shared" ca="1" si="457"/>
        <v>0</v>
      </c>
      <c r="Y1373" s="108">
        <f t="shared" ca="1" si="458"/>
        <v>0</v>
      </c>
      <c r="Z1373" s="108">
        <f t="shared" ca="1" si="459"/>
        <v>0</v>
      </c>
      <c r="AA1373" s="108">
        <f t="shared" ca="1" si="460"/>
        <v>0</v>
      </c>
      <c r="AB1373" s="108">
        <f t="shared" ca="1" si="461"/>
        <v>0</v>
      </c>
      <c r="AC1373" s="25">
        <f t="shared" ca="1" si="462"/>
        <v>0</v>
      </c>
    </row>
    <row r="1374" spans="1:29" ht="14.1" hidden="1" customHeight="1" thickBot="1" x14ac:dyDescent="0.25">
      <c r="A1374" s="3">
        <f t="shared" si="446"/>
        <v>2024</v>
      </c>
      <c r="B1374" s="3" t="str">
        <f t="shared" si="463"/>
        <v>09 září</v>
      </c>
      <c r="C1374" s="4" t="str">
        <f t="shared" si="447"/>
        <v>září</v>
      </c>
      <c r="D1374" s="10">
        <f t="shared" ca="1" si="448"/>
        <v>0</v>
      </c>
      <c r="E1374" s="10" t="str">
        <f t="shared" si="449"/>
        <v>neděle</v>
      </c>
      <c r="F1374" s="42" t="str">
        <f ca="1">IF(COUNTIF(List1!$U$4:$AF$16,$G1374),"Svátek",TEXT($G1374,"dddd"))</f>
        <v>neděle</v>
      </c>
      <c r="G1374" s="19">
        <v>45557</v>
      </c>
      <c r="H1374" s="49"/>
      <c r="I1374" s="50"/>
      <c r="J1374" s="49"/>
      <c r="K1374" s="50"/>
      <c r="L1374" s="21">
        <f t="shared" si="450"/>
        <v>0</v>
      </c>
      <c r="M1374" s="22">
        <f t="shared" si="444"/>
        <v>0</v>
      </c>
      <c r="N1374" s="98"/>
      <c r="O1374" s="101" t="str">
        <f t="shared" ca="1" si="445"/>
        <v/>
      </c>
      <c r="P1374" s="41">
        <f t="shared" si="464"/>
        <v>0</v>
      </c>
      <c r="Q1374" s="41" t="str">
        <f>IF(MONTH(G1375)-MONTH(G1374)&lt;&gt;0,SUBTOTAL(109,$P$14:$P$3665)," ")</f>
        <v xml:space="preserve"> </v>
      </c>
      <c r="R1374" s="108">
        <f t="shared" ca="1" si="451"/>
        <v>0</v>
      </c>
      <c r="S1374" s="25">
        <f t="shared" ca="1" si="452"/>
        <v>0</v>
      </c>
      <c r="T1374" s="108">
        <f t="shared" ca="1" si="453"/>
        <v>0</v>
      </c>
      <c r="U1374" s="163">
        <f t="shared" ca="1" si="454"/>
        <v>0</v>
      </c>
      <c r="V1374" s="25">
        <f t="shared" ca="1" si="455"/>
        <v>0</v>
      </c>
      <c r="W1374" s="25">
        <f t="shared" ca="1" si="456"/>
        <v>0</v>
      </c>
      <c r="X1374" s="108">
        <f t="shared" ca="1" si="457"/>
        <v>0</v>
      </c>
      <c r="Y1374" s="108">
        <f t="shared" ca="1" si="458"/>
        <v>0</v>
      </c>
      <c r="Z1374" s="108">
        <f t="shared" ca="1" si="459"/>
        <v>0</v>
      </c>
      <c r="AA1374" s="108">
        <f t="shared" ca="1" si="460"/>
        <v>0</v>
      </c>
      <c r="AB1374" s="108">
        <f t="shared" ca="1" si="461"/>
        <v>0</v>
      </c>
      <c r="AC1374" s="25">
        <f t="shared" ca="1" si="462"/>
        <v>0</v>
      </c>
    </row>
    <row r="1375" spans="1:29" ht="14.1" hidden="1" customHeight="1" thickBot="1" x14ac:dyDescent="0.25">
      <c r="A1375" s="3">
        <f t="shared" si="446"/>
        <v>2024</v>
      </c>
      <c r="B1375" s="3" t="str">
        <f t="shared" si="463"/>
        <v>09 září</v>
      </c>
      <c r="C1375" s="4" t="str">
        <f t="shared" si="447"/>
        <v>září</v>
      </c>
      <c r="D1375" s="10">
        <f t="shared" ca="1" si="448"/>
        <v>0</v>
      </c>
      <c r="E1375" s="10" t="str">
        <f t="shared" si="449"/>
        <v>pondělí</v>
      </c>
      <c r="F1375" s="42" t="str">
        <f ca="1">IF(COUNTIF(List1!$U$4:$AF$16,$G1375),"Svátek",TEXT($G1375,"dddd"))</f>
        <v>pondělí</v>
      </c>
      <c r="G1375" s="19">
        <v>45558</v>
      </c>
      <c r="H1375" s="49"/>
      <c r="I1375" s="50"/>
      <c r="J1375" s="49"/>
      <c r="K1375" s="50"/>
      <c r="L1375" s="21">
        <f t="shared" si="450"/>
        <v>0</v>
      </c>
      <c r="M1375" s="22">
        <f t="shared" si="444"/>
        <v>0</v>
      </c>
      <c r="N1375" s="98"/>
      <c r="O1375" s="101" t="str">
        <f t="shared" ca="1" si="445"/>
        <v/>
      </c>
      <c r="P1375" s="41" t="str">
        <f t="shared" si="464"/>
        <v xml:space="preserve"> </v>
      </c>
      <c r="Q1375" s="41" t="str">
        <f>IF(MONTH(G1376)-MONTH(G1375)&lt;&gt;0,SUBTOTAL(109,$P$14:$P$3665)," ")</f>
        <v xml:space="preserve"> </v>
      </c>
      <c r="R1375" s="108">
        <f t="shared" ca="1" si="451"/>
        <v>0</v>
      </c>
      <c r="S1375" s="25">
        <f t="shared" ca="1" si="452"/>
        <v>0</v>
      </c>
      <c r="T1375" s="108">
        <f t="shared" ca="1" si="453"/>
        <v>0</v>
      </c>
      <c r="U1375" s="163">
        <f t="shared" ca="1" si="454"/>
        <v>0</v>
      </c>
      <c r="V1375" s="25">
        <f t="shared" ca="1" si="455"/>
        <v>0</v>
      </c>
      <c r="W1375" s="25">
        <f t="shared" ca="1" si="456"/>
        <v>0</v>
      </c>
      <c r="X1375" s="108">
        <f t="shared" ca="1" si="457"/>
        <v>0</v>
      </c>
      <c r="Y1375" s="108">
        <f t="shared" ca="1" si="458"/>
        <v>0</v>
      </c>
      <c r="Z1375" s="108">
        <f t="shared" ca="1" si="459"/>
        <v>0</v>
      </c>
      <c r="AA1375" s="108">
        <f t="shared" ca="1" si="460"/>
        <v>0</v>
      </c>
      <c r="AB1375" s="108">
        <f t="shared" ca="1" si="461"/>
        <v>0</v>
      </c>
      <c r="AC1375" s="25">
        <f t="shared" ca="1" si="462"/>
        <v>0</v>
      </c>
    </row>
    <row r="1376" spans="1:29" ht="14.1" hidden="1" customHeight="1" thickBot="1" x14ac:dyDescent="0.25">
      <c r="A1376" s="3">
        <f t="shared" si="446"/>
        <v>2024</v>
      </c>
      <c r="B1376" s="3" t="str">
        <f t="shared" si="463"/>
        <v>09 září</v>
      </c>
      <c r="C1376" s="4" t="str">
        <f t="shared" si="447"/>
        <v>září</v>
      </c>
      <c r="D1376" s="10">
        <f t="shared" ca="1" si="448"/>
        <v>0</v>
      </c>
      <c r="E1376" s="10" t="str">
        <f t="shared" si="449"/>
        <v>úterý</v>
      </c>
      <c r="F1376" s="42" t="str">
        <f ca="1">IF(COUNTIF(List1!$U$4:$AF$16,$G1376),"Svátek",TEXT($G1376,"dddd"))</f>
        <v>úterý</v>
      </c>
      <c r="G1376" s="19">
        <v>45559</v>
      </c>
      <c r="H1376" s="49"/>
      <c r="I1376" s="50"/>
      <c r="J1376" s="49"/>
      <c r="K1376" s="50"/>
      <c r="L1376" s="21">
        <f t="shared" si="450"/>
        <v>0</v>
      </c>
      <c r="M1376" s="22">
        <f t="shared" si="444"/>
        <v>0</v>
      </c>
      <c r="N1376" s="98"/>
      <c r="O1376" s="101" t="str">
        <f t="shared" ca="1" si="445"/>
        <v/>
      </c>
      <c r="P1376" s="41" t="str">
        <f t="shared" si="464"/>
        <v xml:space="preserve"> </v>
      </c>
      <c r="Q1376" s="41" t="str">
        <f>IF(MONTH(G1377)-MONTH(G1376)&lt;&gt;0,SUBTOTAL(109,$P$14:$P$3665)," ")</f>
        <v xml:space="preserve"> </v>
      </c>
      <c r="R1376" s="108">
        <f t="shared" ca="1" si="451"/>
        <v>0</v>
      </c>
      <c r="S1376" s="25">
        <f t="shared" ca="1" si="452"/>
        <v>0</v>
      </c>
      <c r="T1376" s="108">
        <f t="shared" ca="1" si="453"/>
        <v>0</v>
      </c>
      <c r="U1376" s="163">
        <f t="shared" ca="1" si="454"/>
        <v>0</v>
      </c>
      <c r="V1376" s="25">
        <f t="shared" ca="1" si="455"/>
        <v>0</v>
      </c>
      <c r="W1376" s="25">
        <f t="shared" ca="1" si="456"/>
        <v>0</v>
      </c>
      <c r="X1376" s="108">
        <f t="shared" ca="1" si="457"/>
        <v>0</v>
      </c>
      <c r="Y1376" s="108">
        <f t="shared" ca="1" si="458"/>
        <v>0</v>
      </c>
      <c r="Z1376" s="108">
        <f t="shared" ca="1" si="459"/>
        <v>0</v>
      </c>
      <c r="AA1376" s="108">
        <f t="shared" ca="1" si="460"/>
        <v>0</v>
      </c>
      <c r="AB1376" s="108">
        <f t="shared" ca="1" si="461"/>
        <v>0</v>
      </c>
      <c r="AC1376" s="25">
        <f t="shared" ca="1" si="462"/>
        <v>0</v>
      </c>
    </row>
    <row r="1377" spans="1:29" ht="14.1" hidden="1" customHeight="1" thickBot="1" x14ac:dyDescent="0.25">
      <c r="A1377" s="3">
        <f t="shared" si="446"/>
        <v>2024</v>
      </c>
      <c r="B1377" s="3" t="str">
        <f t="shared" si="463"/>
        <v>09 září</v>
      </c>
      <c r="C1377" s="4" t="str">
        <f t="shared" si="447"/>
        <v>září</v>
      </c>
      <c r="D1377" s="10">
        <f t="shared" ca="1" si="448"/>
        <v>0</v>
      </c>
      <c r="E1377" s="10" t="str">
        <f t="shared" si="449"/>
        <v>středa</v>
      </c>
      <c r="F1377" s="42" t="str">
        <f ca="1">IF(COUNTIF(List1!$U$4:$AF$16,$G1377),"Svátek",TEXT($G1377,"dddd"))</f>
        <v>středa</v>
      </c>
      <c r="G1377" s="19">
        <v>45560</v>
      </c>
      <c r="H1377" s="49"/>
      <c r="I1377" s="50"/>
      <c r="J1377" s="49"/>
      <c r="K1377" s="50"/>
      <c r="L1377" s="21">
        <f t="shared" si="450"/>
        <v>0</v>
      </c>
      <c r="M1377" s="22">
        <f t="shared" si="444"/>
        <v>0</v>
      </c>
      <c r="N1377" s="98"/>
      <c r="O1377" s="101" t="str">
        <f t="shared" ca="1" si="445"/>
        <v/>
      </c>
      <c r="P1377" s="41" t="str">
        <f t="shared" si="464"/>
        <v xml:space="preserve"> </v>
      </c>
      <c r="Q1377" s="41" t="str">
        <f>IF(MONTH(G1378)-MONTH(G1377)&lt;&gt;0,SUBTOTAL(109,$P$14:$P$3665)," ")</f>
        <v xml:space="preserve"> </v>
      </c>
      <c r="R1377" s="108">
        <f t="shared" ca="1" si="451"/>
        <v>0</v>
      </c>
      <c r="S1377" s="25">
        <f t="shared" ca="1" si="452"/>
        <v>0</v>
      </c>
      <c r="T1377" s="108">
        <f t="shared" ca="1" si="453"/>
        <v>0</v>
      </c>
      <c r="U1377" s="163">
        <f t="shared" ca="1" si="454"/>
        <v>0</v>
      </c>
      <c r="V1377" s="25">
        <f t="shared" ca="1" si="455"/>
        <v>0</v>
      </c>
      <c r="W1377" s="25">
        <f t="shared" ca="1" si="456"/>
        <v>0</v>
      </c>
      <c r="X1377" s="108">
        <f t="shared" ca="1" si="457"/>
        <v>0</v>
      </c>
      <c r="Y1377" s="108">
        <f t="shared" ca="1" si="458"/>
        <v>0</v>
      </c>
      <c r="Z1377" s="108">
        <f t="shared" ca="1" si="459"/>
        <v>0</v>
      </c>
      <c r="AA1377" s="108">
        <f t="shared" ca="1" si="460"/>
        <v>0</v>
      </c>
      <c r="AB1377" s="108">
        <f t="shared" ca="1" si="461"/>
        <v>0</v>
      </c>
      <c r="AC1377" s="25">
        <f t="shared" ca="1" si="462"/>
        <v>0</v>
      </c>
    </row>
    <row r="1378" spans="1:29" ht="14.1" hidden="1" customHeight="1" thickBot="1" x14ac:dyDescent="0.25">
      <c r="A1378" s="3">
        <f t="shared" si="446"/>
        <v>2024</v>
      </c>
      <c r="B1378" s="3" t="str">
        <f t="shared" si="463"/>
        <v>09 září</v>
      </c>
      <c r="C1378" s="4" t="str">
        <f t="shared" si="447"/>
        <v>září</v>
      </c>
      <c r="D1378" s="10">
        <f t="shared" ca="1" si="448"/>
        <v>0</v>
      </c>
      <c r="E1378" s="10" t="str">
        <f t="shared" si="449"/>
        <v>čtvrtek</v>
      </c>
      <c r="F1378" s="42" t="str">
        <f ca="1">IF(COUNTIF(List1!$U$4:$AF$16,$G1378),"Svátek",TEXT($G1378,"dddd"))</f>
        <v>čtvrtek</v>
      </c>
      <c r="G1378" s="19">
        <v>45561</v>
      </c>
      <c r="H1378" s="49"/>
      <c r="I1378" s="50"/>
      <c r="J1378" s="49"/>
      <c r="K1378" s="50"/>
      <c r="L1378" s="21">
        <f t="shared" si="450"/>
        <v>0</v>
      </c>
      <c r="M1378" s="22">
        <f t="shared" si="444"/>
        <v>0</v>
      </c>
      <c r="N1378" s="98"/>
      <c r="O1378" s="101" t="str">
        <f t="shared" ca="1" si="445"/>
        <v/>
      </c>
      <c r="P1378" s="41" t="str">
        <f t="shared" si="464"/>
        <v xml:space="preserve"> </v>
      </c>
      <c r="Q1378" s="41" t="str">
        <f>IF(MONTH(G1379)-MONTH(G1378)&lt;&gt;0,SUBTOTAL(109,$P$14:$P$3665)," ")</f>
        <v xml:space="preserve"> </v>
      </c>
      <c r="R1378" s="108">
        <f t="shared" ca="1" si="451"/>
        <v>0</v>
      </c>
      <c r="S1378" s="25">
        <f t="shared" ca="1" si="452"/>
        <v>0</v>
      </c>
      <c r="T1378" s="108">
        <f t="shared" ca="1" si="453"/>
        <v>0</v>
      </c>
      <c r="U1378" s="163">
        <f t="shared" ca="1" si="454"/>
        <v>0</v>
      </c>
      <c r="V1378" s="25">
        <f t="shared" ca="1" si="455"/>
        <v>0</v>
      </c>
      <c r="W1378" s="25">
        <f t="shared" ca="1" si="456"/>
        <v>0</v>
      </c>
      <c r="X1378" s="108">
        <f t="shared" ca="1" si="457"/>
        <v>0</v>
      </c>
      <c r="Y1378" s="108">
        <f t="shared" ca="1" si="458"/>
        <v>0</v>
      </c>
      <c r="Z1378" s="108">
        <f t="shared" ca="1" si="459"/>
        <v>0</v>
      </c>
      <c r="AA1378" s="108">
        <f t="shared" ca="1" si="460"/>
        <v>0</v>
      </c>
      <c r="AB1378" s="108">
        <f t="shared" ca="1" si="461"/>
        <v>0</v>
      </c>
      <c r="AC1378" s="25">
        <f t="shared" ca="1" si="462"/>
        <v>0</v>
      </c>
    </row>
    <row r="1379" spans="1:29" ht="14.1" hidden="1" customHeight="1" thickBot="1" x14ac:dyDescent="0.25">
      <c r="A1379" s="3">
        <f t="shared" si="446"/>
        <v>2024</v>
      </c>
      <c r="B1379" s="3" t="str">
        <f t="shared" si="463"/>
        <v>09 září</v>
      </c>
      <c r="C1379" s="4" t="str">
        <f t="shared" si="447"/>
        <v>září</v>
      </c>
      <c r="D1379" s="10">
        <f t="shared" ca="1" si="448"/>
        <v>0</v>
      </c>
      <c r="E1379" s="10" t="str">
        <f t="shared" si="449"/>
        <v>pátek</v>
      </c>
      <c r="F1379" s="42" t="str">
        <f ca="1">IF(COUNTIF(List1!$U$4:$AF$16,$G1379),"Svátek",TEXT($G1379,"dddd"))</f>
        <v>pátek</v>
      </c>
      <c r="G1379" s="19">
        <v>45562</v>
      </c>
      <c r="H1379" s="49"/>
      <c r="I1379" s="50"/>
      <c r="J1379" s="49"/>
      <c r="K1379" s="50"/>
      <c r="L1379" s="21">
        <f t="shared" si="450"/>
        <v>0</v>
      </c>
      <c r="M1379" s="22">
        <f t="shared" si="444"/>
        <v>0</v>
      </c>
      <c r="N1379" s="98"/>
      <c r="O1379" s="101" t="str">
        <f t="shared" ca="1" si="445"/>
        <v/>
      </c>
      <c r="P1379" s="41" t="str">
        <f t="shared" si="464"/>
        <v xml:space="preserve"> </v>
      </c>
      <c r="Q1379" s="41" t="str">
        <f>IF(MONTH(G1380)-MONTH(G1379)&lt;&gt;0,SUBTOTAL(109,$P$14:$P$3665)," ")</f>
        <v xml:space="preserve"> </v>
      </c>
      <c r="R1379" s="108">
        <f t="shared" ca="1" si="451"/>
        <v>0</v>
      </c>
      <c r="S1379" s="25">
        <f t="shared" ca="1" si="452"/>
        <v>0</v>
      </c>
      <c r="T1379" s="108">
        <f t="shared" ca="1" si="453"/>
        <v>0</v>
      </c>
      <c r="U1379" s="163">
        <f t="shared" ca="1" si="454"/>
        <v>0</v>
      </c>
      <c r="V1379" s="25">
        <f t="shared" ca="1" si="455"/>
        <v>0</v>
      </c>
      <c r="W1379" s="25">
        <f t="shared" ca="1" si="456"/>
        <v>0</v>
      </c>
      <c r="X1379" s="108">
        <f t="shared" ca="1" si="457"/>
        <v>0</v>
      </c>
      <c r="Y1379" s="108">
        <f t="shared" ca="1" si="458"/>
        <v>0</v>
      </c>
      <c r="Z1379" s="108">
        <f t="shared" ca="1" si="459"/>
        <v>0</v>
      </c>
      <c r="AA1379" s="108">
        <f t="shared" ca="1" si="460"/>
        <v>0</v>
      </c>
      <c r="AB1379" s="108">
        <f t="shared" ca="1" si="461"/>
        <v>0</v>
      </c>
      <c r="AC1379" s="25">
        <f t="shared" ca="1" si="462"/>
        <v>0</v>
      </c>
    </row>
    <row r="1380" spans="1:29" ht="14.1" hidden="1" customHeight="1" thickBot="1" x14ac:dyDescent="0.25">
      <c r="A1380" s="3">
        <f t="shared" si="446"/>
        <v>2024</v>
      </c>
      <c r="B1380" s="3" t="str">
        <f t="shared" si="463"/>
        <v>09 září</v>
      </c>
      <c r="C1380" s="4" t="str">
        <f t="shared" si="447"/>
        <v>září</v>
      </c>
      <c r="D1380" s="10">
        <f t="shared" ca="1" si="448"/>
        <v>1</v>
      </c>
      <c r="E1380" s="10" t="str">
        <f t="shared" si="449"/>
        <v>sobota</v>
      </c>
      <c r="F1380" s="42" t="str">
        <f ca="1">IF(COUNTIF(List1!$U$4:$AF$16,$G1380),"Svátek",TEXT($G1380,"dddd"))</f>
        <v>Svátek</v>
      </c>
      <c r="G1380" s="19">
        <v>45563</v>
      </c>
      <c r="H1380" s="49"/>
      <c r="I1380" s="50"/>
      <c r="J1380" s="49"/>
      <c r="K1380" s="50"/>
      <c r="L1380" s="21">
        <f t="shared" si="450"/>
        <v>0</v>
      </c>
      <c r="M1380" s="22">
        <f t="shared" si="444"/>
        <v>0</v>
      </c>
      <c r="N1380" s="98"/>
      <c r="O1380" s="101" t="str">
        <f t="shared" ca="1" si="445"/>
        <v>Svátek</v>
      </c>
      <c r="P1380" s="41" t="str">
        <f t="shared" si="464"/>
        <v xml:space="preserve"> </v>
      </c>
      <c r="Q1380" s="41" t="str">
        <f>IF(MONTH(G1381)-MONTH(G1380)&lt;&gt;0,SUBTOTAL(109,$P$14:$P$3665)," ")</f>
        <v xml:space="preserve"> </v>
      </c>
      <c r="R1380" s="108">
        <f t="shared" ca="1" si="451"/>
        <v>0</v>
      </c>
      <c r="S1380" s="25">
        <f t="shared" ca="1" si="452"/>
        <v>0</v>
      </c>
      <c r="T1380" s="108">
        <f t="shared" ca="1" si="453"/>
        <v>0</v>
      </c>
      <c r="U1380" s="163">
        <f t="shared" ca="1" si="454"/>
        <v>0</v>
      </c>
      <c r="V1380" s="25">
        <f t="shared" ca="1" si="455"/>
        <v>0</v>
      </c>
      <c r="W1380" s="25">
        <f t="shared" ca="1" si="456"/>
        <v>0</v>
      </c>
      <c r="X1380" s="108">
        <f t="shared" ca="1" si="457"/>
        <v>0</v>
      </c>
      <c r="Y1380" s="108">
        <f t="shared" ca="1" si="458"/>
        <v>0</v>
      </c>
      <c r="Z1380" s="108">
        <f t="shared" ca="1" si="459"/>
        <v>0</v>
      </c>
      <c r="AA1380" s="108">
        <f t="shared" ca="1" si="460"/>
        <v>0</v>
      </c>
      <c r="AB1380" s="108">
        <f t="shared" ca="1" si="461"/>
        <v>0</v>
      </c>
      <c r="AC1380" s="25">
        <f t="shared" ca="1" si="462"/>
        <v>0</v>
      </c>
    </row>
    <row r="1381" spans="1:29" ht="14.1" hidden="1" customHeight="1" thickBot="1" x14ac:dyDescent="0.25">
      <c r="A1381" s="3">
        <f t="shared" si="446"/>
        <v>2024</v>
      </c>
      <c r="B1381" s="3" t="str">
        <f t="shared" si="463"/>
        <v>09 září</v>
      </c>
      <c r="C1381" s="4" t="str">
        <f t="shared" si="447"/>
        <v>září</v>
      </c>
      <c r="D1381" s="10">
        <f t="shared" ca="1" si="448"/>
        <v>0</v>
      </c>
      <c r="E1381" s="10" t="str">
        <f t="shared" si="449"/>
        <v>neděle</v>
      </c>
      <c r="F1381" s="42" t="str">
        <f ca="1">IF(COUNTIF(List1!$U$4:$AF$16,$G1381),"Svátek",TEXT($G1381,"dddd"))</f>
        <v>neděle</v>
      </c>
      <c r="G1381" s="19">
        <v>45564</v>
      </c>
      <c r="H1381" s="49"/>
      <c r="I1381" s="50"/>
      <c r="J1381" s="49"/>
      <c r="K1381" s="50"/>
      <c r="L1381" s="21">
        <f t="shared" si="450"/>
        <v>0</v>
      </c>
      <c r="M1381" s="22">
        <f t="shared" si="444"/>
        <v>0</v>
      </c>
      <c r="N1381" s="98"/>
      <c r="O1381" s="101" t="str">
        <f t="shared" ca="1" si="445"/>
        <v/>
      </c>
      <c r="P1381" s="41">
        <f t="shared" si="464"/>
        <v>0</v>
      </c>
      <c r="Q1381" s="41" t="str">
        <f>IF(MONTH(G1382)-MONTH(G1381)&lt;&gt;0,SUBTOTAL(109,$P$14:$P$3665)," ")</f>
        <v xml:space="preserve"> </v>
      </c>
      <c r="R1381" s="108">
        <f t="shared" ca="1" si="451"/>
        <v>0</v>
      </c>
      <c r="S1381" s="25">
        <f t="shared" ca="1" si="452"/>
        <v>0</v>
      </c>
      <c r="T1381" s="108">
        <f t="shared" ca="1" si="453"/>
        <v>0</v>
      </c>
      <c r="U1381" s="163">
        <f t="shared" ca="1" si="454"/>
        <v>0</v>
      </c>
      <c r="V1381" s="25">
        <f t="shared" ca="1" si="455"/>
        <v>0</v>
      </c>
      <c r="W1381" s="25">
        <f t="shared" ca="1" si="456"/>
        <v>0</v>
      </c>
      <c r="X1381" s="108">
        <f t="shared" ca="1" si="457"/>
        <v>0</v>
      </c>
      <c r="Y1381" s="108">
        <f t="shared" ca="1" si="458"/>
        <v>0</v>
      </c>
      <c r="Z1381" s="108">
        <f t="shared" ca="1" si="459"/>
        <v>0</v>
      </c>
      <c r="AA1381" s="108">
        <f t="shared" ca="1" si="460"/>
        <v>0</v>
      </c>
      <c r="AB1381" s="108">
        <f t="shared" ca="1" si="461"/>
        <v>0</v>
      </c>
      <c r="AC1381" s="25">
        <f t="shared" ca="1" si="462"/>
        <v>0</v>
      </c>
    </row>
    <row r="1382" spans="1:29" ht="14.1" hidden="1" customHeight="1" thickBot="1" x14ac:dyDescent="0.25">
      <c r="A1382" s="3">
        <f t="shared" si="446"/>
        <v>2024</v>
      </c>
      <c r="B1382" s="3" t="str">
        <f t="shared" si="463"/>
        <v>09 září</v>
      </c>
      <c r="C1382" s="4" t="str">
        <f t="shared" si="447"/>
        <v>září</v>
      </c>
      <c r="D1382" s="10">
        <f t="shared" ca="1" si="448"/>
        <v>0</v>
      </c>
      <c r="E1382" s="10" t="str">
        <f t="shared" si="449"/>
        <v>pondělí</v>
      </c>
      <c r="F1382" s="42" t="str">
        <f ca="1">IF(COUNTIF(List1!$U$4:$AF$16,$G1382),"Svátek",TEXT($G1382,"dddd"))</f>
        <v>pondělí</v>
      </c>
      <c r="G1382" s="19">
        <v>45565</v>
      </c>
      <c r="H1382" s="49"/>
      <c r="I1382" s="50"/>
      <c r="J1382" s="49"/>
      <c r="K1382" s="50"/>
      <c r="L1382" s="21">
        <f t="shared" si="450"/>
        <v>0</v>
      </c>
      <c r="M1382" s="22">
        <f t="shared" ref="M1382:M1445" si="465">(I1382-H1382)-(K1382-J1382)</f>
        <v>0</v>
      </c>
      <c r="N1382" s="98"/>
      <c r="O1382" s="101" t="str">
        <f t="shared" ref="O1382:O1445" ca="1" si="466">IF(F1382="Svátek","Svátek","")</f>
        <v/>
      </c>
      <c r="P1382" s="41">
        <f t="shared" si="464"/>
        <v>0</v>
      </c>
      <c r="Q1382" s="41">
        <f>IF(MONTH(G1383)-MONTH(G1382)&lt;&gt;0,SUBTOTAL(109,$P$14:$P$3665)," ")</f>
        <v>0</v>
      </c>
      <c r="R1382" s="108">
        <f t="shared" ca="1" si="451"/>
        <v>0</v>
      </c>
      <c r="S1382" s="25">
        <f t="shared" ca="1" si="452"/>
        <v>0</v>
      </c>
      <c r="T1382" s="108">
        <f t="shared" ca="1" si="453"/>
        <v>0</v>
      </c>
      <c r="U1382" s="163">
        <f t="shared" ca="1" si="454"/>
        <v>0</v>
      </c>
      <c r="V1382" s="25">
        <f t="shared" ca="1" si="455"/>
        <v>0</v>
      </c>
      <c r="W1382" s="25">
        <f t="shared" ca="1" si="456"/>
        <v>0</v>
      </c>
      <c r="X1382" s="108">
        <f t="shared" ca="1" si="457"/>
        <v>0</v>
      </c>
      <c r="Y1382" s="108">
        <f t="shared" ca="1" si="458"/>
        <v>0</v>
      </c>
      <c r="Z1382" s="108">
        <f t="shared" ca="1" si="459"/>
        <v>0</v>
      </c>
      <c r="AA1382" s="108">
        <f t="shared" ca="1" si="460"/>
        <v>0</v>
      </c>
      <c r="AB1382" s="108">
        <f t="shared" ca="1" si="461"/>
        <v>0</v>
      </c>
      <c r="AC1382" s="25">
        <f t="shared" ca="1" si="462"/>
        <v>0</v>
      </c>
    </row>
    <row r="1383" spans="1:29" ht="14.1" hidden="1" customHeight="1" thickBot="1" x14ac:dyDescent="0.25">
      <c r="A1383" s="3">
        <f t="shared" ref="A1383:A1446" si="467">YEAR(G1383)</f>
        <v>2024</v>
      </c>
      <c r="B1383" s="3" t="str">
        <f t="shared" si="463"/>
        <v>10 říjen</v>
      </c>
      <c r="C1383" s="4" t="str">
        <f t="shared" ref="C1383:C1446" si="468">TEXT(G1383,"mmmm")</f>
        <v>říjen</v>
      </c>
      <c r="D1383" s="10">
        <f t="shared" ref="D1383:D1446" ca="1" si="469">IF(F1383="Svátek",1,0)</f>
        <v>0</v>
      </c>
      <c r="E1383" s="10" t="str">
        <f t="shared" ref="E1383:E1446" si="470">TEXT($G1383,"dddd")</f>
        <v>úterý</v>
      </c>
      <c r="F1383" s="42" t="str">
        <f ca="1">IF(COUNTIF(List1!$U$4:$AF$16,$G1383),"Svátek",TEXT($G1383,"dddd"))</f>
        <v>úterý</v>
      </c>
      <c r="G1383" s="19">
        <v>45566</v>
      </c>
      <c r="H1383" s="49"/>
      <c r="I1383" s="50"/>
      <c r="J1383" s="49"/>
      <c r="K1383" s="50"/>
      <c r="L1383" s="21">
        <f t="shared" ref="L1383:L1446" si="471">(I1383-H1383)-(K1383-J1383)</f>
        <v>0</v>
      </c>
      <c r="M1383" s="22">
        <f t="shared" si="465"/>
        <v>0</v>
      </c>
      <c r="N1383" s="98"/>
      <c r="O1383" s="101" t="str">
        <f t="shared" ca="1" si="466"/>
        <v/>
      </c>
      <c r="P1383" s="41" t="str">
        <f t="shared" si="464"/>
        <v xml:space="preserve"> </v>
      </c>
      <c r="Q1383" s="41" t="str">
        <f>IF(MONTH(G1384)-MONTH(G1383)&lt;&gt;0,SUBTOTAL(109,$P$14:$P$3665)," ")</f>
        <v xml:space="preserve"> </v>
      </c>
      <c r="R1383" s="108">
        <f t="shared" ref="R1383:R1446" ca="1" si="472">IF(AND(IF(O1383="PC",1,0),OR((E1383="pondělí"),E1383="úterý",E1383="středa",E1383="čtvrtek",E1383="pátek")),IF($R$3-L1383&gt;0,$R$3-L1383,0),0)</f>
        <v>0</v>
      </c>
      <c r="S1383" s="25">
        <f t="shared" ref="S1383:S1446" ca="1" si="473">IF(AND(IF(F1383="Svátek",1,0),OR(E1383="pondělí",E1383="úterý",E1383="středa",E1383="čtvrtek",E1383="pátek"),IF(OR(O1383="SC",O1383="ŘD",O1383="NV",O1383="N",O1383="OČR",O1383="P",O1383="O"),FALSE,TRUE)),1,0)</f>
        <v>0</v>
      </c>
      <c r="T1383" s="108">
        <f t="shared" ref="T1383:T1446" ca="1" si="474">IF(AND(IF(O1383="PMP",1,0),OR((E1383="pondělí"),E1383="úterý",E1383="středa",E1383="čtvrtek",E1383="pátek")),IF($R$3-L1383&gt;0,$R$3-L1383,0),0)</f>
        <v>0</v>
      </c>
      <c r="U1383" s="163">
        <f t="shared" ref="U1383:U1446" ca="1" si="475">IF(AND(IF(O1383="1/2D",1,0),OR((E1383="pondělí"),E1383="úterý",E1383="středa",E1383="čtvrtek",E1383="pátek")),1,0)</f>
        <v>0</v>
      </c>
      <c r="V1383" s="25">
        <f t="shared" ref="V1383:V1446" ca="1" si="476">IF(AND(IF(O1383="D",1,0),OR((E1383="pondělí"),E1383="úterý",E1383="středa",E1383="čtvrtek",E1383="pátek")),1,0)</f>
        <v>0</v>
      </c>
      <c r="W1383" s="25">
        <f t="shared" ref="W1383:W1446" ca="1" si="477">IF(AND(IF(O1383="PN",1,0),OR((E1383="pondělí"),E1383="úterý",E1383="středa",E1383="čtvrtek",E1383="pátek")),1,0)</f>
        <v>0</v>
      </c>
      <c r="X1383" s="108">
        <f t="shared" ref="X1383:X1446" ca="1" si="478">IF(AND(IF(O1383="NV",1,0),OR((E1383="pondělí"),E1383="úterý",E1383="středa",E1383="čtvrtek",E1383="pátek")),IF($R$3-L1383&gt;0,$R$3-L1383,0),0)</f>
        <v>0</v>
      </c>
      <c r="Y1383" s="108">
        <f t="shared" ref="Y1383:Y1446" ca="1" si="479">IF(AND(IF(O1383="OČR",1,0),OR((E1383="pondělí"),E1383="úterý",E1383="středa",E1383="čtvrtek",E1383="pátek")),IF($R$3-L1383&gt;0,$R$3-L1383,0),0)</f>
        <v>0</v>
      </c>
      <c r="Z1383" s="108">
        <f t="shared" ref="Z1383:Z1446" ca="1" si="480">IF(AND(IF(O1383="P",1,0),OR((E1383="pondělí"),E1383="úterý",E1383="středa",E1383="čtvrtek",E1383="pátek")),IF($R$3-L1383&gt;0,$R$3-L1383,0),0)</f>
        <v>0</v>
      </c>
      <c r="AA1383" s="108">
        <f t="shared" ref="AA1383:AA1446" ca="1" si="481">IF(AND(IF(O1383="O",1,0),OR((E1383="pondělí"),E1383="úterý",E1383="středa",E1383="čtvrtek",E1383="pátek")),IF($R$3-L1383&gt;0,$R$3-L1383,0),0)</f>
        <v>0</v>
      </c>
      <c r="AB1383" s="108">
        <f t="shared" ref="AB1383:AB1446" ca="1" si="482">IF(AND(IF(O1383="PZ",1,0),OR((E1383="pondělí"),E1383="úterý",E1383="středa",E1383="čtvrtek",E1383="pátek")),IF($R$3-L1383&gt;0,$R$3-L1383,0),0)</f>
        <v>0</v>
      </c>
      <c r="AC1383" s="25">
        <f t="shared" ref="AC1383:AC1446" ca="1" si="483">IF(AND(IF(F1383="Svátek",1,0),OR(E1383="pondělí",E1383="úterý",E1383="středa",E1383="čtvrtek",E1383="pátek")),1,0)</f>
        <v>0</v>
      </c>
    </row>
    <row r="1384" spans="1:29" ht="14.1" hidden="1" customHeight="1" thickBot="1" x14ac:dyDescent="0.25">
      <c r="A1384" s="3">
        <f t="shared" si="467"/>
        <v>2024</v>
      </c>
      <c r="B1384" s="3" t="str">
        <f t="shared" ref="B1384:B1447" si="484">IF(C1384="leden","01 leden",IF(C1384="únor","02 únor",IF(C1384="březen","03 březen",IF(C1384="duben","04 duben",IF(C1384="květen","05 květen",IF(C1384="červen","06 červen",IF(C1384="červenec","07 červenec",IF(C1384="srpen","08 srpen",IF(C1384="září","09 září",IF(C1384="říjen","10 říjen",IF(C1384="listopad","11 listopad",IF(C1384="prosinec","12 prosinec",0))))))))))))</f>
        <v>10 říjen</v>
      </c>
      <c r="C1384" s="4" t="str">
        <f t="shared" si="468"/>
        <v>říjen</v>
      </c>
      <c r="D1384" s="10">
        <f t="shared" ca="1" si="469"/>
        <v>0</v>
      </c>
      <c r="E1384" s="10" t="str">
        <f t="shared" si="470"/>
        <v>středa</v>
      </c>
      <c r="F1384" s="42" t="str">
        <f ca="1">IF(COUNTIF(List1!$U$4:$AF$16,$G1384),"Svátek",TEXT($G1384,"dddd"))</f>
        <v>středa</v>
      </c>
      <c r="G1384" s="19">
        <v>45567</v>
      </c>
      <c r="H1384" s="49"/>
      <c r="I1384" s="50"/>
      <c r="J1384" s="49"/>
      <c r="K1384" s="50"/>
      <c r="L1384" s="21">
        <f t="shared" si="471"/>
        <v>0</v>
      </c>
      <c r="M1384" s="22">
        <f t="shared" si="465"/>
        <v>0</v>
      </c>
      <c r="N1384" s="98"/>
      <c r="O1384" s="101" t="str">
        <f t="shared" ca="1" si="466"/>
        <v/>
      </c>
      <c r="P1384" s="41" t="str">
        <f t="shared" si="464"/>
        <v xml:space="preserve"> </v>
      </c>
      <c r="Q1384" s="41" t="str">
        <f>IF(MONTH(G1385)-MONTH(G1384)&lt;&gt;0,SUBTOTAL(109,$P$14:$P$3665)," ")</f>
        <v xml:space="preserve"> </v>
      </c>
      <c r="R1384" s="108">
        <f t="shared" ca="1" si="472"/>
        <v>0</v>
      </c>
      <c r="S1384" s="25">
        <f t="shared" ca="1" si="473"/>
        <v>0</v>
      </c>
      <c r="T1384" s="108">
        <f t="shared" ca="1" si="474"/>
        <v>0</v>
      </c>
      <c r="U1384" s="163">
        <f t="shared" ca="1" si="475"/>
        <v>0</v>
      </c>
      <c r="V1384" s="25">
        <f t="shared" ca="1" si="476"/>
        <v>0</v>
      </c>
      <c r="W1384" s="25">
        <f t="shared" ca="1" si="477"/>
        <v>0</v>
      </c>
      <c r="X1384" s="108">
        <f t="shared" ca="1" si="478"/>
        <v>0</v>
      </c>
      <c r="Y1384" s="108">
        <f t="shared" ca="1" si="479"/>
        <v>0</v>
      </c>
      <c r="Z1384" s="108">
        <f t="shared" ca="1" si="480"/>
        <v>0</v>
      </c>
      <c r="AA1384" s="108">
        <f t="shared" ca="1" si="481"/>
        <v>0</v>
      </c>
      <c r="AB1384" s="108">
        <f t="shared" ca="1" si="482"/>
        <v>0</v>
      </c>
      <c r="AC1384" s="25">
        <f t="shared" ca="1" si="483"/>
        <v>0</v>
      </c>
    </row>
    <row r="1385" spans="1:29" ht="14.1" hidden="1" customHeight="1" thickBot="1" x14ac:dyDescent="0.25">
      <c r="A1385" s="3">
        <f t="shared" si="467"/>
        <v>2024</v>
      </c>
      <c r="B1385" s="3" t="str">
        <f t="shared" si="484"/>
        <v>10 říjen</v>
      </c>
      <c r="C1385" s="4" t="str">
        <f t="shared" si="468"/>
        <v>říjen</v>
      </c>
      <c r="D1385" s="10">
        <f t="shared" ca="1" si="469"/>
        <v>0</v>
      </c>
      <c r="E1385" s="10" t="str">
        <f t="shared" si="470"/>
        <v>čtvrtek</v>
      </c>
      <c r="F1385" s="42" t="str">
        <f ca="1">IF(COUNTIF(List1!$U$4:$AF$16,$G1385),"Svátek",TEXT($G1385,"dddd"))</f>
        <v>čtvrtek</v>
      </c>
      <c r="G1385" s="19">
        <v>45568</v>
      </c>
      <c r="H1385" s="49"/>
      <c r="I1385" s="50"/>
      <c r="J1385" s="49"/>
      <c r="K1385" s="50"/>
      <c r="L1385" s="21">
        <f t="shared" si="471"/>
        <v>0</v>
      </c>
      <c r="M1385" s="22">
        <f t="shared" si="465"/>
        <v>0</v>
      </c>
      <c r="N1385" s="98"/>
      <c r="O1385" s="101" t="str">
        <f t="shared" ca="1" si="466"/>
        <v/>
      </c>
      <c r="P1385" s="41" t="str">
        <f t="shared" si="464"/>
        <v xml:space="preserve"> </v>
      </c>
      <c r="Q1385" s="41" t="str">
        <f>IF(MONTH(G1386)-MONTH(G1385)&lt;&gt;0,SUBTOTAL(109,$P$14:$P$3665)," ")</f>
        <v xml:space="preserve"> </v>
      </c>
      <c r="R1385" s="108">
        <f t="shared" ca="1" si="472"/>
        <v>0</v>
      </c>
      <c r="S1385" s="25">
        <f t="shared" ca="1" si="473"/>
        <v>0</v>
      </c>
      <c r="T1385" s="108">
        <f t="shared" ca="1" si="474"/>
        <v>0</v>
      </c>
      <c r="U1385" s="163">
        <f t="shared" ca="1" si="475"/>
        <v>0</v>
      </c>
      <c r="V1385" s="25">
        <f t="shared" ca="1" si="476"/>
        <v>0</v>
      </c>
      <c r="W1385" s="25">
        <f t="shared" ca="1" si="477"/>
        <v>0</v>
      </c>
      <c r="X1385" s="108">
        <f t="shared" ca="1" si="478"/>
        <v>0</v>
      </c>
      <c r="Y1385" s="108">
        <f t="shared" ca="1" si="479"/>
        <v>0</v>
      </c>
      <c r="Z1385" s="108">
        <f t="shared" ca="1" si="480"/>
        <v>0</v>
      </c>
      <c r="AA1385" s="108">
        <f t="shared" ca="1" si="481"/>
        <v>0</v>
      </c>
      <c r="AB1385" s="108">
        <f t="shared" ca="1" si="482"/>
        <v>0</v>
      </c>
      <c r="AC1385" s="25">
        <f t="shared" ca="1" si="483"/>
        <v>0</v>
      </c>
    </row>
    <row r="1386" spans="1:29" ht="14.1" hidden="1" customHeight="1" thickBot="1" x14ac:dyDescent="0.25">
      <c r="A1386" s="3">
        <f t="shared" si="467"/>
        <v>2024</v>
      </c>
      <c r="B1386" s="3" t="str">
        <f t="shared" si="484"/>
        <v>10 říjen</v>
      </c>
      <c r="C1386" s="4" t="str">
        <f t="shared" si="468"/>
        <v>říjen</v>
      </c>
      <c r="D1386" s="10">
        <f t="shared" ca="1" si="469"/>
        <v>0</v>
      </c>
      <c r="E1386" s="10" t="str">
        <f t="shared" si="470"/>
        <v>pátek</v>
      </c>
      <c r="F1386" s="42" t="str">
        <f ca="1">IF(COUNTIF(List1!$U$4:$AF$16,$G1386),"Svátek",TEXT($G1386,"dddd"))</f>
        <v>pátek</v>
      </c>
      <c r="G1386" s="19">
        <v>45569</v>
      </c>
      <c r="H1386" s="49"/>
      <c r="I1386" s="50"/>
      <c r="J1386" s="49"/>
      <c r="K1386" s="50"/>
      <c r="L1386" s="21">
        <f t="shared" si="471"/>
        <v>0</v>
      </c>
      <c r="M1386" s="22">
        <f t="shared" si="465"/>
        <v>0</v>
      </c>
      <c r="N1386" s="98"/>
      <c r="O1386" s="101" t="str">
        <f t="shared" ca="1" si="466"/>
        <v/>
      </c>
      <c r="P1386" s="41" t="str">
        <f t="shared" si="464"/>
        <v xml:space="preserve"> </v>
      </c>
      <c r="Q1386" s="41" t="str">
        <f>IF(MONTH(G1387)-MONTH(G1386)&lt;&gt;0,SUBTOTAL(109,$P$14:$P$3665)," ")</f>
        <v xml:space="preserve"> </v>
      </c>
      <c r="R1386" s="108">
        <f t="shared" ca="1" si="472"/>
        <v>0</v>
      </c>
      <c r="S1386" s="25">
        <f t="shared" ca="1" si="473"/>
        <v>0</v>
      </c>
      <c r="T1386" s="108">
        <f t="shared" ca="1" si="474"/>
        <v>0</v>
      </c>
      <c r="U1386" s="163">
        <f t="shared" ca="1" si="475"/>
        <v>0</v>
      </c>
      <c r="V1386" s="25">
        <f t="shared" ca="1" si="476"/>
        <v>0</v>
      </c>
      <c r="W1386" s="25">
        <f t="shared" ca="1" si="477"/>
        <v>0</v>
      </c>
      <c r="X1386" s="108">
        <f t="shared" ca="1" si="478"/>
        <v>0</v>
      </c>
      <c r="Y1386" s="108">
        <f t="shared" ca="1" si="479"/>
        <v>0</v>
      </c>
      <c r="Z1386" s="108">
        <f t="shared" ca="1" si="480"/>
        <v>0</v>
      </c>
      <c r="AA1386" s="108">
        <f t="shared" ca="1" si="481"/>
        <v>0</v>
      </c>
      <c r="AB1386" s="108">
        <f t="shared" ca="1" si="482"/>
        <v>0</v>
      </c>
      <c r="AC1386" s="25">
        <f t="shared" ca="1" si="483"/>
        <v>0</v>
      </c>
    </row>
    <row r="1387" spans="1:29" ht="14.1" hidden="1" customHeight="1" thickBot="1" x14ac:dyDescent="0.25">
      <c r="A1387" s="3">
        <f t="shared" si="467"/>
        <v>2024</v>
      </c>
      <c r="B1387" s="3" t="str">
        <f t="shared" si="484"/>
        <v>10 říjen</v>
      </c>
      <c r="C1387" s="4" t="str">
        <f t="shared" si="468"/>
        <v>říjen</v>
      </c>
      <c r="D1387" s="10">
        <f t="shared" ca="1" si="469"/>
        <v>0</v>
      </c>
      <c r="E1387" s="10" t="str">
        <f t="shared" si="470"/>
        <v>sobota</v>
      </c>
      <c r="F1387" s="42" t="str">
        <f ca="1">IF(COUNTIF(List1!$U$4:$AF$16,$G1387),"Svátek",TEXT($G1387,"dddd"))</f>
        <v>sobota</v>
      </c>
      <c r="G1387" s="19">
        <v>45570</v>
      </c>
      <c r="H1387" s="49"/>
      <c r="I1387" s="50"/>
      <c r="J1387" s="49"/>
      <c r="K1387" s="50"/>
      <c r="L1387" s="21">
        <f t="shared" si="471"/>
        <v>0</v>
      </c>
      <c r="M1387" s="22">
        <f t="shared" si="465"/>
        <v>0</v>
      </c>
      <c r="N1387" s="98"/>
      <c r="O1387" s="101" t="str">
        <f t="shared" ca="1" si="466"/>
        <v/>
      </c>
      <c r="P1387" s="41" t="str">
        <f t="shared" si="464"/>
        <v xml:space="preserve"> </v>
      </c>
      <c r="Q1387" s="41" t="str">
        <f>IF(MONTH(G1388)-MONTH(G1387)&lt;&gt;0,SUBTOTAL(109,$P$14:$P$3665)," ")</f>
        <v xml:space="preserve"> </v>
      </c>
      <c r="R1387" s="108">
        <f t="shared" ca="1" si="472"/>
        <v>0</v>
      </c>
      <c r="S1387" s="25">
        <f t="shared" ca="1" si="473"/>
        <v>0</v>
      </c>
      <c r="T1387" s="108">
        <f t="shared" ca="1" si="474"/>
        <v>0</v>
      </c>
      <c r="U1387" s="163">
        <f t="shared" ca="1" si="475"/>
        <v>0</v>
      </c>
      <c r="V1387" s="25">
        <f t="shared" ca="1" si="476"/>
        <v>0</v>
      </c>
      <c r="W1387" s="25">
        <f t="shared" ca="1" si="477"/>
        <v>0</v>
      </c>
      <c r="X1387" s="108">
        <f t="shared" ca="1" si="478"/>
        <v>0</v>
      </c>
      <c r="Y1387" s="108">
        <f t="shared" ca="1" si="479"/>
        <v>0</v>
      </c>
      <c r="Z1387" s="108">
        <f t="shared" ca="1" si="480"/>
        <v>0</v>
      </c>
      <c r="AA1387" s="108">
        <f t="shared" ca="1" si="481"/>
        <v>0</v>
      </c>
      <c r="AB1387" s="108">
        <f t="shared" ca="1" si="482"/>
        <v>0</v>
      </c>
      <c r="AC1387" s="25">
        <f t="shared" ca="1" si="483"/>
        <v>0</v>
      </c>
    </row>
    <row r="1388" spans="1:29" ht="14.1" hidden="1" customHeight="1" thickBot="1" x14ac:dyDescent="0.25">
      <c r="A1388" s="3">
        <f t="shared" si="467"/>
        <v>2024</v>
      </c>
      <c r="B1388" s="3" t="str">
        <f t="shared" si="484"/>
        <v>10 říjen</v>
      </c>
      <c r="C1388" s="4" t="str">
        <f t="shared" si="468"/>
        <v>říjen</v>
      </c>
      <c r="D1388" s="10">
        <f t="shared" ca="1" si="469"/>
        <v>0</v>
      </c>
      <c r="E1388" s="10" t="str">
        <f t="shared" si="470"/>
        <v>neděle</v>
      </c>
      <c r="F1388" s="42" t="str">
        <f ca="1">IF(COUNTIF(List1!$U$4:$AF$16,$G1388),"Svátek",TEXT($G1388,"dddd"))</f>
        <v>neděle</v>
      </c>
      <c r="G1388" s="19">
        <v>45571</v>
      </c>
      <c r="H1388" s="49"/>
      <c r="I1388" s="50"/>
      <c r="J1388" s="49"/>
      <c r="K1388" s="50"/>
      <c r="L1388" s="21">
        <f t="shared" si="471"/>
        <v>0</v>
      </c>
      <c r="M1388" s="22">
        <f t="shared" si="465"/>
        <v>0</v>
      </c>
      <c r="N1388" s="98"/>
      <c r="O1388" s="101" t="str">
        <f t="shared" ca="1" si="466"/>
        <v/>
      </c>
      <c r="P1388" s="41">
        <f t="shared" si="464"/>
        <v>0</v>
      </c>
      <c r="Q1388" s="41" t="str">
        <f>IF(MONTH(G1389)-MONTH(G1388)&lt;&gt;0,SUBTOTAL(109,$P$14:$P$3665)," ")</f>
        <v xml:space="preserve"> </v>
      </c>
      <c r="R1388" s="108">
        <f t="shared" ca="1" si="472"/>
        <v>0</v>
      </c>
      <c r="S1388" s="25">
        <f t="shared" ca="1" si="473"/>
        <v>0</v>
      </c>
      <c r="T1388" s="108">
        <f t="shared" ca="1" si="474"/>
        <v>0</v>
      </c>
      <c r="U1388" s="163">
        <f t="shared" ca="1" si="475"/>
        <v>0</v>
      </c>
      <c r="V1388" s="25">
        <f t="shared" ca="1" si="476"/>
        <v>0</v>
      </c>
      <c r="W1388" s="25">
        <f t="shared" ca="1" si="477"/>
        <v>0</v>
      </c>
      <c r="X1388" s="108">
        <f t="shared" ca="1" si="478"/>
        <v>0</v>
      </c>
      <c r="Y1388" s="108">
        <f t="shared" ca="1" si="479"/>
        <v>0</v>
      </c>
      <c r="Z1388" s="108">
        <f t="shared" ca="1" si="480"/>
        <v>0</v>
      </c>
      <c r="AA1388" s="108">
        <f t="shared" ca="1" si="481"/>
        <v>0</v>
      </c>
      <c r="AB1388" s="108">
        <f t="shared" ca="1" si="482"/>
        <v>0</v>
      </c>
      <c r="AC1388" s="25">
        <f t="shared" ca="1" si="483"/>
        <v>0</v>
      </c>
    </row>
    <row r="1389" spans="1:29" ht="14.1" hidden="1" customHeight="1" thickBot="1" x14ac:dyDescent="0.25">
      <c r="A1389" s="3">
        <f t="shared" si="467"/>
        <v>2024</v>
      </c>
      <c r="B1389" s="3" t="str">
        <f t="shared" si="484"/>
        <v>10 říjen</v>
      </c>
      <c r="C1389" s="4" t="str">
        <f t="shared" si="468"/>
        <v>říjen</v>
      </c>
      <c r="D1389" s="10">
        <f t="shared" ca="1" si="469"/>
        <v>0</v>
      </c>
      <c r="E1389" s="10" t="str">
        <f t="shared" si="470"/>
        <v>pondělí</v>
      </c>
      <c r="F1389" s="42" t="str">
        <f ca="1">IF(COUNTIF(List1!$U$4:$AF$16,$G1389),"Svátek",TEXT($G1389,"dddd"))</f>
        <v>pondělí</v>
      </c>
      <c r="G1389" s="19">
        <v>45572</v>
      </c>
      <c r="H1389" s="49"/>
      <c r="I1389" s="50"/>
      <c r="J1389" s="49"/>
      <c r="K1389" s="50"/>
      <c r="L1389" s="21">
        <f t="shared" si="471"/>
        <v>0</v>
      </c>
      <c r="M1389" s="22">
        <f t="shared" si="465"/>
        <v>0</v>
      </c>
      <c r="N1389" s="98"/>
      <c r="O1389" s="101" t="str">
        <f t="shared" ca="1" si="466"/>
        <v/>
      </c>
      <c r="P1389" s="41" t="str">
        <f t="shared" si="464"/>
        <v xml:space="preserve"> </v>
      </c>
      <c r="Q1389" s="41" t="str">
        <f>IF(MONTH(G1390)-MONTH(G1389)&lt;&gt;0,SUBTOTAL(109,$P$14:$P$3665)," ")</f>
        <v xml:space="preserve"> </v>
      </c>
      <c r="R1389" s="108">
        <f t="shared" ca="1" si="472"/>
        <v>0</v>
      </c>
      <c r="S1389" s="25">
        <f t="shared" ca="1" si="473"/>
        <v>0</v>
      </c>
      <c r="T1389" s="108">
        <f t="shared" ca="1" si="474"/>
        <v>0</v>
      </c>
      <c r="U1389" s="163">
        <f t="shared" ca="1" si="475"/>
        <v>0</v>
      </c>
      <c r="V1389" s="25">
        <f t="shared" ca="1" si="476"/>
        <v>0</v>
      </c>
      <c r="W1389" s="25">
        <f t="shared" ca="1" si="477"/>
        <v>0</v>
      </c>
      <c r="X1389" s="108">
        <f t="shared" ca="1" si="478"/>
        <v>0</v>
      </c>
      <c r="Y1389" s="108">
        <f t="shared" ca="1" si="479"/>
        <v>0</v>
      </c>
      <c r="Z1389" s="108">
        <f t="shared" ca="1" si="480"/>
        <v>0</v>
      </c>
      <c r="AA1389" s="108">
        <f t="shared" ca="1" si="481"/>
        <v>0</v>
      </c>
      <c r="AB1389" s="108">
        <f t="shared" ca="1" si="482"/>
        <v>0</v>
      </c>
      <c r="AC1389" s="25">
        <f t="shared" ca="1" si="483"/>
        <v>0</v>
      </c>
    </row>
    <row r="1390" spans="1:29" ht="14.1" hidden="1" customHeight="1" thickBot="1" x14ac:dyDescent="0.25">
      <c r="A1390" s="3">
        <f t="shared" si="467"/>
        <v>2024</v>
      </c>
      <c r="B1390" s="3" t="str">
        <f t="shared" si="484"/>
        <v>10 říjen</v>
      </c>
      <c r="C1390" s="4" t="str">
        <f t="shared" si="468"/>
        <v>říjen</v>
      </c>
      <c r="D1390" s="10">
        <f t="shared" ca="1" si="469"/>
        <v>0</v>
      </c>
      <c r="E1390" s="10" t="str">
        <f t="shared" si="470"/>
        <v>úterý</v>
      </c>
      <c r="F1390" s="42" t="str">
        <f ca="1">IF(COUNTIF(List1!$U$4:$AF$16,$G1390),"Svátek",TEXT($G1390,"dddd"))</f>
        <v>úterý</v>
      </c>
      <c r="G1390" s="19">
        <v>45573</v>
      </c>
      <c r="H1390" s="49"/>
      <c r="I1390" s="50"/>
      <c r="J1390" s="49"/>
      <c r="K1390" s="50"/>
      <c r="L1390" s="21">
        <f t="shared" si="471"/>
        <v>0</v>
      </c>
      <c r="M1390" s="22">
        <f t="shared" si="465"/>
        <v>0</v>
      </c>
      <c r="N1390" s="98"/>
      <c r="O1390" s="101" t="str">
        <f t="shared" ca="1" si="466"/>
        <v/>
      </c>
      <c r="P1390" s="41" t="str">
        <f t="shared" si="464"/>
        <v xml:space="preserve"> </v>
      </c>
      <c r="Q1390" s="41" t="str">
        <f>IF(MONTH(G1391)-MONTH(G1390)&lt;&gt;0,SUBTOTAL(109,$P$14:$P$3665)," ")</f>
        <v xml:space="preserve"> </v>
      </c>
      <c r="R1390" s="108">
        <f t="shared" ca="1" si="472"/>
        <v>0</v>
      </c>
      <c r="S1390" s="25">
        <f t="shared" ca="1" si="473"/>
        <v>0</v>
      </c>
      <c r="T1390" s="108">
        <f t="shared" ca="1" si="474"/>
        <v>0</v>
      </c>
      <c r="U1390" s="163">
        <f t="shared" ca="1" si="475"/>
        <v>0</v>
      </c>
      <c r="V1390" s="25">
        <f t="shared" ca="1" si="476"/>
        <v>0</v>
      </c>
      <c r="W1390" s="25">
        <f t="shared" ca="1" si="477"/>
        <v>0</v>
      </c>
      <c r="X1390" s="108">
        <f t="shared" ca="1" si="478"/>
        <v>0</v>
      </c>
      <c r="Y1390" s="108">
        <f t="shared" ca="1" si="479"/>
        <v>0</v>
      </c>
      <c r="Z1390" s="108">
        <f t="shared" ca="1" si="480"/>
        <v>0</v>
      </c>
      <c r="AA1390" s="108">
        <f t="shared" ca="1" si="481"/>
        <v>0</v>
      </c>
      <c r="AB1390" s="108">
        <f t="shared" ca="1" si="482"/>
        <v>0</v>
      </c>
      <c r="AC1390" s="25">
        <f t="shared" ca="1" si="483"/>
        <v>0</v>
      </c>
    </row>
    <row r="1391" spans="1:29" ht="14.1" hidden="1" customHeight="1" thickBot="1" x14ac:dyDescent="0.25">
      <c r="A1391" s="3">
        <f t="shared" si="467"/>
        <v>2024</v>
      </c>
      <c r="B1391" s="3" t="str">
        <f t="shared" si="484"/>
        <v>10 říjen</v>
      </c>
      <c r="C1391" s="4" t="str">
        <f t="shared" si="468"/>
        <v>říjen</v>
      </c>
      <c r="D1391" s="10">
        <f t="shared" ca="1" si="469"/>
        <v>0</v>
      </c>
      <c r="E1391" s="10" t="str">
        <f t="shared" si="470"/>
        <v>středa</v>
      </c>
      <c r="F1391" s="42" t="str">
        <f ca="1">IF(COUNTIF(List1!$U$4:$AF$16,$G1391),"Svátek",TEXT($G1391,"dddd"))</f>
        <v>středa</v>
      </c>
      <c r="G1391" s="19">
        <v>45574</v>
      </c>
      <c r="H1391" s="49"/>
      <c r="I1391" s="50"/>
      <c r="J1391" s="49"/>
      <c r="K1391" s="50"/>
      <c r="L1391" s="21">
        <f t="shared" si="471"/>
        <v>0</v>
      </c>
      <c r="M1391" s="22">
        <f t="shared" si="465"/>
        <v>0</v>
      </c>
      <c r="N1391" s="98"/>
      <c r="O1391" s="101" t="str">
        <f t="shared" ca="1" si="466"/>
        <v/>
      </c>
      <c r="P1391" s="41" t="str">
        <f t="shared" si="464"/>
        <v xml:space="preserve"> </v>
      </c>
      <c r="Q1391" s="41" t="str">
        <f>IF(MONTH(G1392)-MONTH(G1391)&lt;&gt;0,SUBTOTAL(109,$P$14:$P$3665)," ")</f>
        <v xml:space="preserve"> </v>
      </c>
      <c r="R1391" s="108">
        <f t="shared" ca="1" si="472"/>
        <v>0</v>
      </c>
      <c r="S1391" s="25">
        <f t="shared" ca="1" si="473"/>
        <v>0</v>
      </c>
      <c r="T1391" s="108">
        <f t="shared" ca="1" si="474"/>
        <v>0</v>
      </c>
      <c r="U1391" s="163">
        <f t="shared" ca="1" si="475"/>
        <v>0</v>
      </c>
      <c r="V1391" s="25">
        <f t="shared" ca="1" si="476"/>
        <v>0</v>
      </c>
      <c r="W1391" s="25">
        <f t="shared" ca="1" si="477"/>
        <v>0</v>
      </c>
      <c r="X1391" s="108">
        <f t="shared" ca="1" si="478"/>
        <v>0</v>
      </c>
      <c r="Y1391" s="108">
        <f t="shared" ca="1" si="479"/>
        <v>0</v>
      </c>
      <c r="Z1391" s="108">
        <f t="shared" ca="1" si="480"/>
        <v>0</v>
      </c>
      <c r="AA1391" s="108">
        <f t="shared" ca="1" si="481"/>
        <v>0</v>
      </c>
      <c r="AB1391" s="108">
        <f t="shared" ca="1" si="482"/>
        <v>0</v>
      </c>
      <c r="AC1391" s="25">
        <f t="shared" ca="1" si="483"/>
        <v>0</v>
      </c>
    </row>
    <row r="1392" spans="1:29" ht="14.1" hidden="1" customHeight="1" thickBot="1" x14ac:dyDescent="0.25">
      <c r="A1392" s="3">
        <f t="shared" si="467"/>
        <v>2024</v>
      </c>
      <c r="B1392" s="3" t="str">
        <f t="shared" si="484"/>
        <v>10 říjen</v>
      </c>
      <c r="C1392" s="4" t="str">
        <f t="shared" si="468"/>
        <v>říjen</v>
      </c>
      <c r="D1392" s="10">
        <f t="shared" ca="1" si="469"/>
        <v>0</v>
      </c>
      <c r="E1392" s="10" t="str">
        <f t="shared" si="470"/>
        <v>čtvrtek</v>
      </c>
      <c r="F1392" s="42" t="str">
        <f ca="1">IF(COUNTIF(List1!$U$4:$AF$16,$G1392),"Svátek",TEXT($G1392,"dddd"))</f>
        <v>čtvrtek</v>
      </c>
      <c r="G1392" s="19">
        <v>45575</v>
      </c>
      <c r="H1392" s="49"/>
      <c r="I1392" s="50"/>
      <c r="J1392" s="49"/>
      <c r="K1392" s="50"/>
      <c r="L1392" s="21">
        <f t="shared" si="471"/>
        <v>0</v>
      </c>
      <c r="M1392" s="22">
        <f t="shared" si="465"/>
        <v>0</v>
      </c>
      <c r="N1392" s="98"/>
      <c r="O1392" s="101" t="str">
        <f t="shared" ca="1" si="466"/>
        <v/>
      </c>
      <c r="P1392" s="41" t="str">
        <f t="shared" si="464"/>
        <v xml:space="preserve"> </v>
      </c>
      <c r="Q1392" s="41" t="str">
        <f>IF(MONTH(G1393)-MONTH(G1392)&lt;&gt;0,SUBTOTAL(109,$P$14:$P$3665)," ")</f>
        <v xml:space="preserve"> </v>
      </c>
      <c r="R1392" s="108">
        <f t="shared" ca="1" si="472"/>
        <v>0</v>
      </c>
      <c r="S1392" s="25">
        <f t="shared" ca="1" si="473"/>
        <v>0</v>
      </c>
      <c r="T1392" s="108">
        <f t="shared" ca="1" si="474"/>
        <v>0</v>
      </c>
      <c r="U1392" s="163">
        <f t="shared" ca="1" si="475"/>
        <v>0</v>
      </c>
      <c r="V1392" s="25">
        <f t="shared" ca="1" si="476"/>
        <v>0</v>
      </c>
      <c r="W1392" s="25">
        <f t="shared" ca="1" si="477"/>
        <v>0</v>
      </c>
      <c r="X1392" s="108">
        <f t="shared" ca="1" si="478"/>
        <v>0</v>
      </c>
      <c r="Y1392" s="108">
        <f t="shared" ca="1" si="479"/>
        <v>0</v>
      </c>
      <c r="Z1392" s="108">
        <f t="shared" ca="1" si="480"/>
        <v>0</v>
      </c>
      <c r="AA1392" s="108">
        <f t="shared" ca="1" si="481"/>
        <v>0</v>
      </c>
      <c r="AB1392" s="108">
        <f t="shared" ca="1" si="482"/>
        <v>0</v>
      </c>
      <c r="AC1392" s="25">
        <f t="shared" ca="1" si="483"/>
        <v>0</v>
      </c>
    </row>
    <row r="1393" spans="1:29" ht="14.1" hidden="1" customHeight="1" thickBot="1" x14ac:dyDescent="0.25">
      <c r="A1393" s="3">
        <f t="shared" si="467"/>
        <v>2024</v>
      </c>
      <c r="B1393" s="3" t="str">
        <f t="shared" si="484"/>
        <v>10 říjen</v>
      </c>
      <c r="C1393" s="4" t="str">
        <f t="shared" si="468"/>
        <v>říjen</v>
      </c>
      <c r="D1393" s="10">
        <f t="shared" ca="1" si="469"/>
        <v>0</v>
      </c>
      <c r="E1393" s="10" t="str">
        <f t="shared" si="470"/>
        <v>pátek</v>
      </c>
      <c r="F1393" s="42" t="str">
        <f ca="1">IF(COUNTIF(List1!$U$4:$AF$16,$G1393),"Svátek",TEXT($G1393,"dddd"))</f>
        <v>pátek</v>
      </c>
      <c r="G1393" s="19">
        <v>45576</v>
      </c>
      <c r="H1393" s="49"/>
      <c r="I1393" s="50"/>
      <c r="J1393" s="49"/>
      <c r="K1393" s="50"/>
      <c r="L1393" s="21">
        <f t="shared" si="471"/>
        <v>0</v>
      </c>
      <c r="M1393" s="22">
        <f t="shared" si="465"/>
        <v>0</v>
      </c>
      <c r="N1393" s="98"/>
      <c r="O1393" s="101" t="str">
        <f t="shared" ca="1" si="466"/>
        <v/>
      </c>
      <c r="P1393" s="41" t="str">
        <f t="shared" si="464"/>
        <v xml:space="preserve"> </v>
      </c>
      <c r="Q1393" s="41" t="str">
        <f>IF(MONTH(G1394)-MONTH(G1393)&lt;&gt;0,SUBTOTAL(109,$P$14:$P$3665)," ")</f>
        <v xml:space="preserve"> </v>
      </c>
      <c r="R1393" s="108">
        <f t="shared" ca="1" si="472"/>
        <v>0</v>
      </c>
      <c r="S1393" s="25">
        <f t="shared" ca="1" si="473"/>
        <v>0</v>
      </c>
      <c r="T1393" s="108">
        <f t="shared" ca="1" si="474"/>
        <v>0</v>
      </c>
      <c r="U1393" s="163">
        <f t="shared" ca="1" si="475"/>
        <v>0</v>
      </c>
      <c r="V1393" s="25">
        <f t="shared" ca="1" si="476"/>
        <v>0</v>
      </c>
      <c r="W1393" s="25">
        <f t="shared" ca="1" si="477"/>
        <v>0</v>
      </c>
      <c r="X1393" s="108">
        <f t="shared" ca="1" si="478"/>
        <v>0</v>
      </c>
      <c r="Y1393" s="108">
        <f t="shared" ca="1" si="479"/>
        <v>0</v>
      </c>
      <c r="Z1393" s="108">
        <f t="shared" ca="1" si="480"/>
        <v>0</v>
      </c>
      <c r="AA1393" s="108">
        <f t="shared" ca="1" si="481"/>
        <v>0</v>
      </c>
      <c r="AB1393" s="108">
        <f t="shared" ca="1" si="482"/>
        <v>0</v>
      </c>
      <c r="AC1393" s="25">
        <f t="shared" ca="1" si="483"/>
        <v>0</v>
      </c>
    </row>
    <row r="1394" spans="1:29" ht="14.1" hidden="1" customHeight="1" thickBot="1" x14ac:dyDescent="0.25">
      <c r="A1394" s="3">
        <f t="shared" si="467"/>
        <v>2024</v>
      </c>
      <c r="B1394" s="3" t="str">
        <f t="shared" si="484"/>
        <v>10 říjen</v>
      </c>
      <c r="C1394" s="4" t="str">
        <f t="shared" si="468"/>
        <v>říjen</v>
      </c>
      <c r="D1394" s="10">
        <f t="shared" ca="1" si="469"/>
        <v>0</v>
      </c>
      <c r="E1394" s="10" t="str">
        <f t="shared" si="470"/>
        <v>sobota</v>
      </c>
      <c r="F1394" s="42" t="str">
        <f ca="1">IF(COUNTIF(List1!$U$4:$AF$16,$G1394),"Svátek",TEXT($G1394,"dddd"))</f>
        <v>sobota</v>
      </c>
      <c r="G1394" s="19">
        <v>45577</v>
      </c>
      <c r="H1394" s="49"/>
      <c r="I1394" s="50"/>
      <c r="J1394" s="49"/>
      <c r="K1394" s="50"/>
      <c r="L1394" s="21">
        <f t="shared" si="471"/>
        <v>0</v>
      </c>
      <c r="M1394" s="22">
        <f t="shared" si="465"/>
        <v>0</v>
      </c>
      <c r="N1394" s="98"/>
      <c r="O1394" s="101" t="str">
        <f t="shared" ca="1" si="466"/>
        <v/>
      </c>
      <c r="P1394" s="41" t="str">
        <f t="shared" si="464"/>
        <v xml:space="preserve"> </v>
      </c>
      <c r="Q1394" s="41" t="str">
        <f>IF(MONTH(G1395)-MONTH(G1394)&lt;&gt;0,SUBTOTAL(109,$P$14:$P$3665)," ")</f>
        <v xml:space="preserve"> </v>
      </c>
      <c r="R1394" s="108">
        <f t="shared" ca="1" si="472"/>
        <v>0</v>
      </c>
      <c r="S1394" s="25">
        <f t="shared" ca="1" si="473"/>
        <v>0</v>
      </c>
      <c r="T1394" s="108">
        <f t="shared" ca="1" si="474"/>
        <v>0</v>
      </c>
      <c r="U1394" s="163">
        <f t="shared" ca="1" si="475"/>
        <v>0</v>
      </c>
      <c r="V1394" s="25">
        <f t="shared" ca="1" si="476"/>
        <v>0</v>
      </c>
      <c r="W1394" s="25">
        <f t="shared" ca="1" si="477"/>
        <v>0</v>
      </c>
      <c r="X1394" s="108">
        <f t="shared" ca="1" si="478"/>
        <v>0</v>
      </c>
      <c r="Y1394" s="108">
        <f t="shared" ca="1" si="479"/>
        <v>0</v>
      </c>
      <c r="Z1394" s="108">
        <f t="shared" ca="1" si="480"/>
        <v>0</v>
      </c>
      <c r="AA1394" s="108">
        <f t="shared" ca="1" si="481"/>
        <v>0</v>
      </c>
      <c r="AB1394" s="108">
        <f t="shared" ca="1" si="482"/>
        <v>0</v>
      </c>
      <c r="AC1394" s="25">
        <f t="shared" ca="1" si="483"/>
        <v>0</v>
      </c>
    </row>
    <row r="1395" spans="1:29" ht="14.1" hidden="1" customHeight="1" thickBot="1" x14ac:dyDescent="0.25">
      <c r="A1395" s="3">
        <f t="shared" si="467"/>
        <v>2024</v>
      </c>
      <c r="B1395" s="3" t="str">
        <f t="shared" si="484"/>
        <v>10 říjen</v>
      </c>
      <c r="C1395" s="4" t="str">
        <f t="shared" si="468"/>
        <v>říjen</v>
      </c>
      <c r="D1395" s="10">
        <f t="shared" ca="1" si="469"/>
        <v>0</v>
      </c>
      <c r="E1395" s="10" t="str">
        <f t="shared" si="470"/>
        <v>neděle</v>
      </c>
      <c r="F1395" s="42" t="str">
        <f ca="1">IF(COUNTIF(List1!$U$4:$AF$16,$G1395),"Svátek",TEXT($G1395,"dddd"))</f>
        <v>neděle</v>
      </c>
      <c r="G1395" s="19">
        <v>45578</v>
      </c>
      <c r="H1395" s="49"/>
      <c r="I1395" s="50"/>
      <c r="J1395" s="49"/>
      <c r="K1395" s="50"/>
      <c r="L1395" s="21">
        <f t="shared" si="471"/>
        <v>0</v>
      </c>
      <c r="M1395" s="22">
        <f t="shared" si="465"/>
        <v>0</v>
      </c>
      <c r="N1395" s="98"/>
      <c r="O1395" s="101" t="str">
        <f t="shared" ca="1" si="466"/>
        <v/>
      </c>
      <c r="P1395" s="41">
        <f t="shared" si="464"/>
        <v>0</v>
      </c>
      <c r="Q1395" s="41" t="str">
        <f>IF(MONTH(G1396)-MONTH(G1395)&lt;&gt;0,SUBTOTAL(109,$P$14:$P$3665)," ")</f>
        <v xml:space="preserve"> </v>
      </c>
      <c r="R1395" s="108">
        <f t="shared" ca="1" si="472"/>
        <v>0</v>
      </c>
      <c r="S1395" s="25">
        <f t="shared" ca="1" si="473"/>
        <v>0</v>
      </c>
      <c r="T1395" s="108">
        <f t="shared" ca="1" si="474"/>
        <v>0</v>
      </c>
      <c r="U1395" s="163">
        <f t="shared" ca="1" si="475"/>
        <v>0</v>
      </c>
      <c r="V1395" s="25">
        <f t="shared" ca="1" si="476"/>
        <v>0</v>
      </c>
      <c r="W1395" s="25">
        <f t="shared" ca="1" si="477"/>
        <v>0</v>
      </c>
      <c r="X1395" s="108">
        <f t="shared" ca="1" si="478"/>
        <v>0</v>
      </c>
      <c r="Y1395" s="108">
        <f t="shared" ca="1" si="479"/>
        <v>0</v>
      </c>
      <c r="Z1395" s="108">
        <f t="shared" ca="1" si="480"/>
        <v>0</v>
      </c>
      <c r="AA1395" s="108">
        <f t="shared" ca="1" si="481"/>
        <v>0</v>
      </c>
      <c r="AB1395" s="108">
        <f t="shared" ca="1" si="482"/>
        <v>0</v>
      </c>
      <c r="AC1395" s="25">
        <f t="shared" ca="1" si="483"/>
        <v>0</v>
      </c>
    </row>
    <row r="1396" spans="1:29" ht="14.1" hidden="1" customHeight="1" thickBot="1" x14ac:dyDescent="0.25">
      <c r="A1396" s="3">
        <f t="shared" si="467"/>
        <v>2024</v>
      </c>
      <c r="B1396" s="3" t="str">
        <f t="shared" si="484"/>
        <v>10 říjen</v>
      </c>
      <c r="C1396" s="4" t="str">
        <f t="shared" si="468"/>
        <v>říjen</v>
      </c>
      <c r="D1396" s="10">
        <f t="shared" ca="1" si="469"/>
        <v>0</v>
      </c>
      <c r="E1396" s="10" t="str">
        <f t="shared" si="470"/>
        <v>pondělí</v>
      </c>
      <c r="F1396" s="42" t="str">
        <f ca="1">IF(COUNTIF(List1!$U$4:$AF$16,$G1396),"Svátek",TEXT($G1396,"dddd"))</f>
        <v>pondělí</v>
      </c>
      <c r="G1396" s="19">
        <v>45579</v>
      </c>
      <c r="H1396" s="49"/>
      <c r="I1396" s="50"/>
      <c r="J1396" s="49"/>
      <c r="K1396" s="50"/>
      <c r="L1396" s="21">
        <f t="shared" si="471"/>
        <v>0</v>
      </c>
      <c r="M1396" s="22">
        <f t="shared" si="465"/>
        <v>0</v>
      </c>
      <c r="N1396" s="98"/>
      <c r="O1396" s="101" t="str">
        <f t="shared" ca="1" si="466"/>
        <v/>
      </c>
      <c r="P1396" s="41" t="str">
        <f t="shared" si="464"/>
        <v xml:space="preserve"> </v>
      </c>
      <c r="Q1396" s="41" t="str">
        <f>IF(MONTH(G1397)-MONTH(G1396)&lt;&gt;0,SUBTOTAL(109,$P$14:$P$3665)," ")</f>
        <v xml:space="preserve"> </v>
      </c>
      <c r="R1396" s="108">
        <f t="shared" ca="1" si="472"/>
        <v>0</v>
      </c>
      <c r="S1396" s="25">
        <f t="shared" ca="1" si="473"/>
        <v>0</v>
      </c>
      <c r="T1396" s="108">
        <f t="shared" ca="1" si="474"/>
        <v>0</v>
      </c>
      <c r="U1396" s="163">
        <f t="shared" ca="1" si="475"/>
        <v>0</v>
      </c>
      <c r="V1396" s="25">
        <f t="shared" ca="1" si="476"/>
        <v>0</v>
      </c>
      <c r="W1396" s="25">
        <f t="shared" ca="1" si="477"/>
        <v>0</v>
      </c>
      <c r="X1396" s="108">
        <f t="shared" ca="1" si="478"/>
        <v>0</v>
      </c>
      <c r="Y1396" s="108">
        <f t="shared" ca="1" si="479"/>
        <v>0</v>
      </c>
      <c r="Z1396" s="108">
        <f t="shared" ca="1" si="480"/>
        <v>0</v>
      </c>
      <c r="AA1396" s="108">
        <f t="shared" ca="1" si="481"/>
        <v>0</v>
      </c>
      <c r="AB1396" s="108">
        <f t="shared" ca="1" si="482"/>
        <v>0</v>
      </c>
      <c r="AC1396" s="25">
        <f t="shared" ca="1" si="483"/>
        <v>0</v>
      </c>
    </row>
    <row r="1397" spans="1:29" ht="14.1" hidden="1" customHeight="1" thickBot="1" x14ac:dyDescent="0.25">
      <c r="A1397" s="3">
        <f t="shared" si="467"/>
        <v>2024</v>
      </c>
      <c r="B1397" s="3" t="str">
        <f t="shared" si="484"/>
        <v>10 říjen</v>
      </c>
      <c r="C1397" s="4" t="str">
        <f t="shared" si="468"/>
        <v>říjen</v>
      </c>
      <c r="D1397" s="10">
        <f t="shared" ca="1" si="469"/>
        <v>0</v>
      </c>
      <c r="E1397" s="10" t="str">
        <f t="shared" si="470"/>
        <v>úterý</v>
      </c>
      <c r="F1397" s="42" t="str">
        <f ca="1">IF(COUNTIF(List1!$U$4:$AF$16,$G1397),"Svátek",TEXT($G1397,"dddd"))</f>
        <v>úterý</v>
      </c>
      <c r="G1397" s="19">
        <v>45580</v>
      </c>
      <c r="H1397" s="49"/>
      <c r="I1397" s="50"/>
      <c r="J1397" s="49"/>
      <c r="K1397" s="50"/>
      <c r="L1397" s="21">
        <f t="shared" si="471"/>
        <v>0</v>
      </c>
      <c r="M1397" s="22">
        <f t="shared" si="465"/>
        <v>0</v>
      </c>
      <c r="N1397" s="98"/>
      <c r="O1397" s="101" t="str">
        <f t="shared" ca="1" si="466"/>
        <v/>
      </c>
      <c r="P1397" s="41" t="str">
        <f t="shared" si="464"/>
        <v xml:space="preserve"> </v>
      </c>
      <c r="Q1397" s="41" t="str">
        <f>IF(MONTH(G1398)-MONTH(G1397)&lt;&gt;0,SUBTOTAL(109,$P$14:$P$3665)," ")</f>
        <v xml:space="preserve"> </v>
      </c>
      <c r="R1397" s="108">
        <f t="shared" ca="1" si="472"/>
        <v>0</v>
      </c>
      <c r="S1397" s="25">
        <f t="shared" ca="1" si="473"/>
        <v>0</v>
      </c>
      <c r="T1397" s="108">
        <f t="shared" ca="1" si="474"/>
        <v>0</v>
      </c>
      <c r="U1397" s="163">
        <f t="shared" ca="1" si="475"/>
        <v>0</v>
      </c>
      <c r="V1397" s="25">
        <f t="shared" ca="1" si="476"/>
        <v>0</v>
      </c>
      <c r="W1397" s="25">
        <f t="shared" ca="1" si="477"/>
        <v>0</v>
      </c>
      <c r="X1397" s="108">
        <f t="shared" ca="1" si="478"/>
        <v>0</v>
      </c>
      <c r="Y1397" s="108">
        <f t="shared" ca="1" si="479"/>
        <v>0</v>
      </c>
      <c r="Z1397" s="108">
        <f t="shared" ca="1" si="480"/>
        <v>0</v>
      </c>
      <c r="AA1397" s="108">
        <f t="shared" ca="1" si="481"/>
        <v>0</v>
      </c>
      <c r="AB1397" s="108">
        <f t="shared" ca="1" si="482"/>
        <v>0</v>
      </c>
      <c r="AC1397" s="25">
        <f t="shared" ca="1" si="483"/>
        <v>0</v>
      </c>
    </row>
    <row r="1398" spans="1:29" ht="14.1" hidden="1" customHeight="1" thickBot="1" x14ac:dyDescent="0.25">
      <c r="A1398" s="3">
        <f t="shared" si="467"/>
        <v>2024</v>
      </c>
      <c r="B1398" s="3" t="str">
        <f t="shared" si="484"/>
        <v>10 říjen</v>
      </c>
      <c r="C1398" s="4" t="str">
        <f t="shared" si="468"/>
        <v>říjen</v>
      </c>
      <c r="D1398" s="10">
        <f t="shared" ca="1" si="469"/>
        <v>0</v>
      </c>
      <c r="E1398" s="10" t="str">
        <f t="shared" si="470"/>
        <v>středa</v>
      </c>
      <c r="F1398" s="42" t="str">
        <f ca="1">IF(COUNTIF(List1!$U$4:$AF$16,$G1398),"Svátek",TEXT($G1398,"dddd"))</f>
        <v>středa</v>
      </c>
      <c r="G1398" s="19">
        <v>45581</v>
      </c>
      <c r="H1398" s="49"/>
      <c r="I1398" s="50"/>
      <c r="J1398" s="49"/>
      <c r="K1398" s="50"/>
      <c r="L1398" s="21">
        <f t="shared" si="471"/>
        <v>0</v>
      </c>
      <c r="M1398" s="22">
        <f t="shared" si="465"/>
        <v>0</v>
      </c>
      <c r="N1398" s="98"/>
      <c r="O1398" s="101" t="str">
        <f t="shared" ca="1" si="466"/>
        <v/>
      </c>
      <c r="P1398" s="41" t="str">
        <f t="shared" si="464"/>
        <v xml:space="preserve"> </v>
      </c>
      <c r="Q1398" s="41" t="str">
        <f>IF(MONTH(G1399)-MONTH(G1398)&lt;&gt;0,SUBTOTAL(109,$P$14:$P$3665)," ")</f>
        <v xml:space="preserve"> </v>
      </c>
      <c r="R1398" s="108">
        <f t="shared" ca="1" si="472"/>
        <v>0</v>
      </c>
      <c r="S1398" s="25">
        <f t="shared" ca="1" si="473"/>
        <v>0</v>
      </c>
      <c r="T1398" s="108">
        <f t="shared" ca="1" si="474"/>
        <v>0</v>
      </c>
      <c r="U1398" s="163">
        <f t="shared" ca="1" si="475"/>
        <v>0</v>
      </c>
      <c r="V1398" s="25">
        <f t="shared" ca="1" si="476"/>
        <v>0</v>
      </c>
      <c r="W1398" s="25">
        <f t="shared" ca="1" si="477"/>
        <v>0</v>
      </c>
      <c r="X1398" s="108">
        <f t="shared" ca="1" si="478"/>
        <v>0</v>
      </c>
      <c r="Y1398" s="108">
        <f t="shared" ca="1" si="479"/>
        <v>0</v>
      </c>
      <c r="Z1398" s="108">
        <f t="shared" ca="1" si="480"/>
        <v>0</v>
      </c>
      <c r="AA1398" s="108">
        <f t="shared" ca="1" si="481"/>
        <v>0</v>
      </c>
      <c r="AB1398" s="108">
        <f t="shared" ca="1" si="482"/>
        <v>0</v>
      </c>
      <c r="AC1398" s="25">
        <f t="shared" ca="1" si="483"/>
        <v>0</v>
      </c>
    </row>
    <row r="1399" spans="1:29" ht="14.1" hidden="1" customHeight="1" thickBot="1" x14ac:dyDescent="0.25">
      <c r="A1399" s="3">
        <f t="shared" si="467"/>
        <v>2024</v>
      </c>
      <c r="B1399" s="3" t="str">
        <f t="shared" si="484"/>
        <v>10 říjen</v>
      </c>
      <c r="C1399" s="4" t="str">
        <f t="shared" si="468"/>
        <v>říjen</v>
      </c>
      <c r="D1399" s="10">
        <f t="shared" ca="1" si="469"/>
        <v>0</v>
      </c>
      <c r="E1399" s="10" t="str">
        <f t="shared" si="470"/>
        <v>čtvrtek</v>
      </c>
      <c r="F1399" s="42" t="str">
        <f ca="1">IF(COUNTIF(List1!$U$4:$AF$16,$G1399),"Svátek",TEXT($G1399,"dddd"))</f>
        <v>čtvrtek</v>
      </c>
      <c r="G1399" s="19">
        <v>45582</v>
      </c>
      <c r="H1399" s="49"/>
      <c r="I1399" s="50"/>
      <c r="J1399" s="49"/>
      <c r="K1399" s="50"/>
      <c r="L1399" s="21">
        <f t="shared" si="471"/>
        <v>0</v>
      </c>
      <c r="M1399" s="22">
        <f t="shared" si="465"/>
        <v>0</v>
      </c>
      <c r="N1399" s="98"/>
      <c r="O1399" s="101" t="str">
        <f t="shared" ca="1" si="466"/>
        <v/>
      </c>
      <c r="P1399" s="41" t="str">
        <f t="shared" si="464"/>
        <v xml:space="preserve"> </v>
      </c>
      <c r="Q1399" s="41" t="str">
        <f>IF(MONTH(G1400)-MONTH(G1399)&lt;&gt;0,SUBTOTAL(109,$P$14:$P$3665)," ")</f>
        <v xml:space="preserve"> </v>
      </c>
      <c r="R1399" s="108">
        <f t="shared" ca="1" si="472"/>
        <v>0</v>
      </c>
      <c r="S1399" s="25">
        <f t="shared" ca="1" si="473"/>
        <v>0</v>
      </c>
      <c r="T1399" s="108">
        <f t="shared" ca="1" si="474"/>
        <v>0</v>
      </c>
      <c r="U1399" s="163">
        <f t="shared" ca="1" si="475"/>
        <v>0</v>
      </c>
      <c r="V1399" s="25">
        <f t="shared" ca="1" si="476"/>
        <v>0</v>
      </c>
      <c r="W1399" s="25">
        <f t="shared" ca="1" si="477"/>
        <v>0</v>
      </c>
      <c r="X1399" s="108">
        <f t="shared" ca="1" si="478"/>
        <v>0</v>
      </c>
      <c r="Y1399" s="108">
        <f t="shared" ca="1" si="479"/>
        <v>0</v>
      </c>
      <c r="Z1399" s="108">
        <f t="shared" ca="1" si="480"/>
        <v>0</v>
      </c>
      <c r="AA1399" s="108">
        <f t="shared" ca="1" si="481"/>
        <v>0</v>
      </c>
      <c r="AB1399" s="108">
        <f t="shared" ca="1" si="482"/>
        <v>0</v>
      </c>
      <c r="AC1399" s="25">
        <f t="shared" ca="1" si="483"/>
        <v>0</v>
      </c>
    </row>
    <row r="1400" spans="1:29" ht="14.1" hidden="1" customHeight="1" thickBot="1" x14ac:dyDescent="0.25">
      <c r="A1400" s="3">
        <f t="shared" si="467"/>
        <v>2024</v>
      </c>
      <c r="B1400" s="3" t="str">
        <f t="shared" si="484"/>
        <v>10 říjen</v>
      </c>
      <c r="C1400" s="4" t="str">
        <f t="shared" si="468"/>
        <v>říjen</v>
      </c>
      <c r="D1400" s="10">
        <f t="shared" ca="1" si="469"/>
        <v>0</v>
      </c>
      <c r="E1400" s="10" t="str">
        <f t="shared" si="470"/>
        <v>pátek</v>
      </c>
      <c r="F1400" s="42" t="str">
        <f ca="1">IF(COUNTIF(List1!$U$4:$AF$16,$G1400),"Svátek",TEXT($G1400,"dddd"))</f>
        <v>pátek</v>
      </c>
      <c r="G1400" s="19">
        <v>45583</v>
      </c>
      <c r="H1400" s="49"/>
      <c r="I1400" s="50"/>
      <c r="J1400" s="49"/>
      <c r="K1400" s="50"/>
      <c r="L1400" s="21">
        <f t="shared" si="471"/>
        <v>0</v>
      </c>
      <c r="M1400" s="22">
        <f t="shared" si="465"/>
        <v>0</v>
      </c>
      <c r="N1400" s="98"/>
      <c r="O1400" s="101" t="str">
        <f t="shared" ca="1" si="466"/>
        <v/>
      </c>
      <c r="P1400" s="41" t="str">
        <f t="shared" si="464"/>
        <v xml:space="preserve"> </v>
      </c>
      <c r="Q1400" s="41" t="str">
        <f>IF(MONTH(G1401)-MONTH(G1400)&lt;&gt;0,SUBTOTAL(109,$P$14:$P$3665)," ")</f>
        <v xml:space="preserve"> </v>
      </c>
      <c r="R1400" s="108">
        <f t="shared" ca="1" si="472"/>
        <v>0</v>
      </c>
      <c r="S1400" s="25">
        <f t="shared" ca="1" si="473"/>
        <v>0</v>
      </c>
      <c r="T1400" s="108">
        <f t="shared" ca="1" si="474"/>
        <v>0</v>
      </c>
      <c r="U1400" s="163">
        <f t="shared" ca="1" si="475"/>
        <v>0</v>
      </c>
      <c r="V1400" s="25">
        <f t="shared" ca="1" si="476"/>
        <v>0</v>
      </c>
      <c r="W1400" s="25">
        <f t="shared" ca="1" si="477"/>
        <v>0</v>
      </c>
      <c r="X1400" s="108">
        <f t="shared" ca="1" si="478"/>
        <v>0</v>
      </c>
      <c r="Y1400" s="108">
        <f t="shared" ca="1" si="479"/>
        <v>0</v>
      </c>
      <c r="Z1400" s="108">
        <f t="shared" ca="1" si="480"/>
        <v>0</v>
      </c>
      <c r="AA1400" s="108">
        <f t="shared" ca="1" si="481"/>
        <v>0</v>
      </c>
      <c r="AB1400" s="108">
        <f t="shared" ca="1" si="482"/>
        <v>0</v>
      </c>
      <c r="AC1400" s="25">
        <f t="shared" ca="1" si="483"/>
        <v>0</v>
      </c>
    </row>
    <row r="1401" spans="1:29" ht="14.1" hidden="1" customHeight="1" thickBot="1" x14ac:dyDescent="0.25">
      <c r="A1401" s="3">
        <f t="shared" si="467"/>
        <v>2024</v>
      </c>
      <c r="B1401" s="3" t="str">
        <f t="shared" si="484"/>
        <v>10 říjen</v>
      </c>
      <c r="C1401" s="4" t="str">
        <f t="shared" si="468"/>
        <v>říjen</v>
      </c>
      <c r="D1401" s="10">
        <f t="shared" ca="1" si="469"/>
        <v>0</v>
      </c>
      <c r="E1401" s="10" t="str">
        <f t="shared" si="470"/>
        <v>sobota</v>
      </c>
      <c r="F1401" s="42" t="str">
        <f ca="1">IF(COUNTIF(List1!$U$4:$AF$16,$G1401),"Svátek",TEXT($G1401,"dddd"))</f>
        <v>sobota</v>
      </c>
      <c r="G1401" s="19">
        <v>45584</v>
      </c>
      <c r="H1401" s="49"/>
      <c r="I1401" s="50"/>
      <c r="J1401" s="49"/>
      <c r="K1401" s="50"/>
      <c r="L1401" s="21">
        <f t="shared" si="471"/>
        <v>0</v>
      </c>
      <c r="M1401" s="22">
        <f t="shared" si="465"/>
        <v>0</v>
      </c>
      <c r="N1401" s="98"/>
      <c r="O1401" s="101" t="str">
        <f t="shared" ca="1" si="466"/>
        <v/>
      </c>
      <c r="P1401" s="41" t="str">
        <f t="shared" si="464"/>
        <v xml:space="preserve"> </v>
      </c>
      <c r="Q1401" s="41" t="str">
        <f>IF(MONTH(G1402)-MONTH(G1401)&lt;&gt;0,SUBTOTAL(109,$P$14:$P$3665)," ")</f>
        <v xml:space="preserve"> </v>
      </c>
      <c r="R1401" s="108">
        <f t="shared" ca="1" si="472"/>
        <v>0</v>
      </c>
      <c r="S1401" s="25">
        <f t="shared" ca="1" si="473"/>
        <v>0</v>
      </c>
      <c r="T1401" s="108">
        <f t="shared" ca="1" si="474"/>
        <v>0</v>
      </c>
      <c r="U1401" s="163">
        <f t="shared" ca="1" si="475"/>
        <v>0</v>
      </c>
      <c r="V1401" s="25">
        <f t="shared" ca="1" si="476"/>
        <v>0</v>
      </c>
      <c r="W1401" s="25">
        <f t="shared" ca="1" si="477"/>
        <v>0</v>
      </c>
      <c r="X1401" s="108">
        <f t="shared" ca="1" si="478"/>
        <v>0</v>
      </c>
      <c r="Y1401" s="108">
        <f t="shared" ca="1" si="479"/>
        <v>0</v>
      </c>
      <c r="Z1401" s="108">
        <f t="shared" ca="1" si="480"/>
        <v>0</v>
      </c>
      <c r="AA1401" s="108">
        <f t="shared" ca="1" si="481"/>
        <v>0</v>
      </c>
      <c r="AB1401" s="108">
        <f t="shared" ca="1" si="482"/>
        <v>0</v>
      </c>
      <c r="AC1401" s="25">
        <f t="shared" ca="1" si="483"/>
        <v>0</v>
      </c>
    </row>
    <row r="1402" spans="1:29" ht="14.1" hidden="1" customHeight="1" thickBot="1" x14ac:dyDescent="0.25">
      <c r="A1402" s="3">
        <f t="shared" si="467"/>
        <v>2024</v>
      </c>
      <c r="B1402" s="3" t="str">
        <f t="shared" si="484"/>
        <v>10 říjen</v>
      </c>
      <c r="C1402" s="4" t="str">
        <f t="shared" si="468"/>
        <v>říjen</v>
      </c>
      <c r="D1402" s="10">
        <f t="shared" ca="1" si="469"/>
        <v>0</v>
      </c>
      <c r="E1402" s="10" t="str">
        <f t="shared" si="470"/>
        <v>neděle</v>
      </c>
      <c r="F1402" s="42" t="str">
        <f ca="1">IF(COUNTIF(List1!$U$4:$AF$16,$G1402),"Svátek",TEXT($G1402,"dddd"))</f>
        <v>neděle</v>
      </c>
      <c r="G1402" s="19">
        <v>45585</v>
      </c>
      <c r="H1402" s="49"/>
      <c r="I1402" s="50"/>
      <c r="J1402" s="49"/>
      <c r="K1402" s="50"/>
      <c r="L1402" s="21">
        <f t="shared" si="471"/>
        <v>0</v>
      </c>
      <c r="M1402" s="22">
        <f t="shared" si="465"/>
        <v>0</v>
      </c>
      <c r="N1402" s="98"/>
      <c r="O1402" s="101" t="str">
        <f t="shared" ca="1" si="466"/>
        <v/>
      </c>
      <c r="P1402" s="41">
        <f t="shared" si="464"/>
        <v>0</v>
      </c>
      <c r="Q1402" s="41" t="str">
        <f>IF(MONTH(G1403)-MONTH(G1402)&lt;&gt;0,SUBTOTAL(109,$P$14:$P$3665)," ")</f>
        <v xml:space="preserve"> </v>
      </c>
      <c r="R1402" s="108">
        <f t="shared" ca="1" si="472"/>
        <v>0</v>
      </c>
      <c r="S1402" s="25">
        <f t="shared" ca="1" si="473"/>
        <v>0</v>
      </c>
      <c r="T1402" s="108">
        <f t="shared" ca="1" si="474"/>
        <v>0</v>
      </c>
      <c r="U1402" s="163">
        <f t="shared" ca="1" si="475"/>
        <v>0</v>
      </c>
      <c r="V1402" s="25">
        <f t="shared" ca="1" si="476"/>
        <v>0</v>
      </c>
      <c r="W1402" s="25">
        <f t="shared" ca="1" si="477"/>
        <v>0</v>
      </c>
      <c r="X1402" s="108">
        <f t="shared" ca="1" si="478"/>
        <v>0</v>
      </c>
      <c r="Y1402" s="108">
        <f t="shared" ca="1" si="479"/>
        <v>0</v>
      </c>
      <c r="Z1402" s="108">
        <f t="shared" ca="1" si="480"/>
        <v>0</v>
      </c>
      <c r="AA1402" s="108">
        <f t="shared" ca="1" si="481"/>
        <v>0</v>
      </c>
      <c r="AB1402" s="108">
        <f t="shared" ca="1" si="482"/>
        <v>0</v>
      </c>
      <c r="AC1402" s="25">
        <f t="shared" ca="1" si="483"/>
        <v>0</v>
      </c>
    </row>
    <row r="1403" spans="1:29" ht="14.1" hidden="1" customHeight="1" thickBot="1" x14ac:dyDescent="0.25">
      <c r="A1403" s="3">
        <f t="shared" si="467"/>
        <v>2024</v>
      </c>
      <c r="B1403" s="3" t="str">
        <f t="shared" si="484"/>
        <v>10 říjen</v>
      </c>
      <c r="C1403" s="4" t="str">
        <f t="shared" si="468"/>
        <v>říjen</v>
      </c>
      <c r="D1403" s="10">
        <f t="shared" ca="1" si="469"/>
        <v>0</v>
      </c>
      <c r="E1403" s="10" t="str">
        <f t="shared" si="470"/>
        <v>pondělí</v>
      </c>
      <c r="F1403" s="42" t="str">
        <f ca="1">IF(COUNTIF(List1!$U$4:$AF$16,$G1403),"Svátek",TEXT($G1403,"dddd"))</f>
        <v>pondělí</v>
      </c>
      <c r="G1403" s="19">
        <v>45586</v>
      </c>
      <c r="H1403" s="49"/>
      <c r="I1403" s="50"/>
      <c r="J1403" s="49"/>
      <c r="K1403" s="50"/>
      <c r="L1403" s="21">
        <f t="shared" si="471"/>
        <v>0</v>
      </c>
      <c r="M1403" s="22">
        <f t="shared" si="465"/>
        <v>0</v>
      </c>
      <c r="N1403" s="98"/>
      <c r="O1403" s="101" t="str">
        <f t="shared" ca="1" si="466"/>
        <v/>
      </c>
      <c r="P1403" s="41" t="str">
        <f t="shared" si="464"/>
        <v xml:space="preserve"> </v>
      </c>
      <c r="Q1403" s="41" t="str">
        <f>IF(MONTH(G1404)-MONTH(G1403)&lt;&gt;0,SUBTOTAL(109,$P$14:$P$3665)," ")</f>
        <v xml:space="preserve"> </v>
      </c>
      <c r="R1403" s="108">
        <f t="shared" ca="1" si="472"/>
        <v>0</v>
      </c>
      <c r="S1403" s="25">
        <f t="shared" ca="1" si="473"/>
        <v>0</v>
      </c>
      <c r="T1403" s="108">
        <f t="shared" ca="1" si="474"/>
        <v>0</v>
      </c>
      <c r="U1403" s="163">
        <f t="shared" ca="1" si="475"/>
        <v>0</v>
      </c>
      <c r="V1403" s="25">
        <f t="shared" ca="1" si="476"/>
        <v>0</v>
      </c>
      <c r="W1403" s="25">
        <f t="shared" ca="1" si="477"/>
        <v>0</v>
      </c>
      <c r="X1403" s="108">
        <f t="shared" ca="1" si="478"/>
        <v>0</v>
      </c>
      <c r="Y1403" s="108">
        <f t="shared" ca="1" si="479"/>
        <v>0</v>
      </c>
      <c r="Z1403" s="108">
        <f t="shared" ca="1" si="480"/>
        <v>0</v>
      </c>
      <c r="AA1403" s="108">
        <f t="shared" ca="1" si="481"/>
        <v>0</v>
      </c>
      <c r="AB1403" s="108">
        <f t="shared" ca="1" si="482"/>
        <v>0</v>
      </c>
      <c r="AC1403" s="25">
        <f t="shared" ca="1" si="483"/>
        <v>0</v>
      </c>
    </row>
    <row r="1404" spans="1:29" ht="14.1" hidden="1" customHeight="1" thickBot="1" x14ac:dyDescent="0.25">
      <c r="A1404" s="3">
        <f t="shared" si="467"/>
        <v>2024</v>
      </c>
      <c r="B1404" s="3" t="str">
        <f t="shared" si="484"/>
        <v>10 říjen</v>
      </c>
      <c r="C1404" s="4" t="str">
        <f t="shared" si="468"/>
        <v>říjen</v>
      </c>
      <c r="D1404" s="10">
        <f t="shared" ca="1" si="469"/>
        <v>0</v>
      </c>
      <c r="E1404" s="10" t="str">
        <f t="shared" si="470"/>
        <v>úterý</v>
      </c>
      <c r="F1404" s="42" t="str">
        <f ca="1">IF(COUNTIF(List1!$U$4:$AF$16,$G1404),"Svátek",TEXT($G1404,"dddd"))</f>
        <v>úterý</v>
      </c>
      <c r="G1404" s="19">
        <v>45587</v>
      </c>
      <c r="H1404" s="49"/>
      <c r="I1404" s="50"/>
      <c r="J1404" s="49"/>
      <c r="K1404" s="50"/>
      <c r="L1404" s="21">
        <f t="shared" si="471"/>
        <v>0</v>
      </c>
      <c r="M1404" s="22">
        <f t="shared" si="465"/>
        <v>0</v>
      </c>
      <c r="N1404" s="98"/>
      <c r="O1404" s="101" t="str">
        <f t="shared" ca="1" si="466"/>
        <v/>
      </c>
      <c r="P1404" s="41" t="str">
        <f t="shared" si="464"/>
        <v xml:space="preserve"> </v>
      </c>
      <c r="Q1404" s="41" t="str">
        <f>IF(MONTH(G1405)-MONTH(G1404)&lt;&gt;0,SUBTOTAL(109,$P$14:$P$3665)," ")</f>
        <v xml:space="preserve"> </v>
      </c>
      <c r="R1404" s="108">
        <f t="shared" ca="1" si="472"/>
        <v>0</v>
      </c>
      <c r="S1404" s="25">
        <f t="shared" ca="1" si="473"/>
        <v>0</v>
      </c>
      <c r="T1404" s="108">
        <f t="shared" ca="1" si="474"/>
        <v>0</v>
      </c>
      <c r="U1404" s="163">
        <f t="shared" ca="1" si="475"/>
        <v>0</v>
      </c>
      <c r="V1404" s="25">
        <f t="shared" ca="1" si="476"/>
        <v>0</v>
      </c>
      <c r="W1404" s="25">
        <f t="shared" ca="1" si="477"/>
        <v>0</v>
      </c>
      <c r="X1404" s="108">
        <f t="shared" ca="1" si="478"/>
        <v>0</v>
      </c>
      <c r="Y1404" s="108">
        <f t="shared" ca="1" si="479"/>
        <v>0</v>
      </c>
      <c r="Z1404" s="108">
        <f t="shared" ca="1" si="480"/>
        <v>0</v>
      </c>
      <c r="AA1404" s="108">
        <f t="shared" ca="1" si="481"/>
        <v>0</v>
      </c>
      <c r="AB1404" s="108">
        <f t="shared" ca="1" si="482"/>
        <v>0</v>
      </c>
      <c r="AC1404" s="25">
        <f t="shared" ca="1" si="483"/>
        <v>0</v>
      </c>
    </row>
    <row r="1405" spans="1:29" ht="14.1" hidden="1" customHeight="1" thickBot="1" x14ac:dyDescent="0.25">
      <c r="A1405" s="3">
        <f t="shared" si="467"/>
        <v>2024</v>
      </c>
      <c r="B1405" s="3" t="str">
        <f t="shared" si="484"/>
        <v>10 říjen</v>
      </c>
      <c r="C1405" s="4" t="str">
        <f t="shared" si="468"/>
        <v>říjen</v>
      </c>
      <c r="D1405" s="10">
        <f t="shared" ca="1" si="469"/>
        <v>0</v>
      </c>
      <c r="E1405" s="10" t="str">
        <f t="shared" si="470"/>
        <v>středa</v>
      </c>
      <c r="F1405" s="42" t="str">
        <f ca="1">IF(COUNTIF(List1!$U$4:$AF$16,$G1405),"Svátek",TEXT($G1405,"dddd"))</f>
        <v>středa</v>
      </c>
      <c r="G1405" s="19">
        <v>45588</v>
      </c>
      <c r="H1405" s="49"/>
      <c r="I1405" s="50"/>
      <c r="J1405" s="49"/>
      <c r="K1405" s="50"/>
      <c r="L1405" s="21">
        <f t="shared" si="471"/>
        <v>0</v>
      </c>
      <c r="M1405" s="22">
        <f t="shared" si="465"/>
        <v>0</v>
      </c>
      <c r="N1405" s="98"/>
      <c r="O1405" s="101" t="str">
        <f t="shared" ca="1" si="466"/>
        <v/>
      </c>
      <c r="P1405" s="41" t="str">
        <f t="shared" si="464"/>
        <v xml:space="preserve"> </v>
      </c>
      <c r="Q1405" s="41" t="str">
        <f>IF(MONTH(G1406)-MONTH(G1405)&lt;&gt;0,SUBTOTAL(109,$P$14:$P$3665)," ")</f>
        <v xml:space="preserve"> </v>
      </c>
      <c r="R1405" s="108">
        <f t="shared" ca="1" si="472"/>
        <v>0</v>
      </c>
      <c r="S1405" s="25">
        <f t="shared" ca="1" si="473"/>
        <v>0</v>
      </c>
      <c r="T1405" s="108">
        <f t="shared" ca="1" si="474"/>
        <v>0</v>
      </c>
      <c r="U1405" s="163">
        <f t="shared" ca="1" si="475"/>
        <v>0</v>
      </c>
      <c r="V1405" s="25">
        <f t="shared" ca="1" si="476"/>
        <v>0</v>
      </c>
      <c r="W1405" s="25">
        <f t="shared" ca="1" si="477"/>
        <v>0</v>
      </c>
      <c r="X1405" s="108">
        <f t="shared" ca="1" si="478"/>
        <v>0</v>
      </c>
      <c r="Y1405" s="108">
        <f t="shared" ca="1" si="479"/>
        <v>0</v>
      </c>
      <c r="Z1405" s="108">
        <f t="shared" ca="1" si="480"/>
        <v>0</v>
      </c>
      <c r="AA1405" s="108">
        <f t="shared" ca="1" si="481"/>
        <v>0</v>
      </c>
      <c r="AB1405" s="108">
        <f t="shared" ca="1" si="482"/>
        <v>0</v>
      </c>
      <c r="AC1405" s="25">
        <f t="shared" ca="1" si="483"/>
        <v>0</v>
      </c>
    </row>
    <row r="1406" spans="1:29" ht="14.1" hidden="1" customHeight="1" thickBot="1" x14ac:dyDescent="0.25">
      <c r="A1406" s="3">
        <f t="shared" si="467"/>
        <v>2024</v>
      </c>
      <c r="B1406" s="3" t="str">
        <f t="shared" si="484"/>
        <v>10 říjen</v>
      </c>
      <c r="C1406" s="4" t="str">
        <f t="shared" si="468"/>
        <v>říjen</v>
      </c>
      <c r="D1406" s="10">
        <f t="shared" ca="1" si="469"/>
        <v>0</v>
      </c>
      <c r="E1406" s="10" t="str">
        <f t="shared" si="470"/>
        <v>čtvrtek</v>
      </c>
      <c r="F1406" s="42" t="str">
        <f ca="1">IF(COUNTIF(List1!$U$4:$AF$16,$G1406),"Svátek",TEXT($G1406,"dddd"))</f>
        <v>čtvrtek</v>
      </c>
      <c r="G1406" s="19">
        <v>45589</v>
      </c>
      <c r="H1406" s="49"/>
      <c r="I1406" s="50"/>
      <c r="J1406" s="49"/>
      <c r="K1406" s="50"/>
      <c r="L1406" s="21">
        <f t="shared" si="471"/>
        <v>0</v>
      </c>
      <c r="M1406" s="22">
        <f t="shared" si="465"/>
        <v>0</v>
      </c>
      <c r="N1406" s="98"/>
      <c r="O1406" s="101" t="str">
        <f t="shared" ca="1" si="466"/>
        <v/>
      </c>
      <c r="P1406" s="41" t="str">
        <f t="shared" si="464"/>
        <v xml:space="preserve"> </v>
      </c>
      <c r="Q1406" s="41" t="str">
        <f>IF(MONTH(G1407)-MONTH(G1406)&lt;&gt;0,SUBTOTAL(109,$P$14:$P$3665)," ")</f>
        <v xml:space="preserve"> </v>
      </c>
      <c r="R1406" s="108">
        <f t="shared" ca="1" si="472"/>
        <v>0</v>
      </c>
      <c r="S1406" s="25">
        <f t="shared" ca="1" si="473"/>
        <v>0</v>
      </c>
      <c r="T1406" s="108">
        <f t="shared" ca="1" si="474"/>
        <v>0</v>
      </c>
      <c r="U1406" s="163">
        <f t="shared" ca="1" si="475"/>
        <v>0</v>
      </c>
      <c r="V1406" s="25">
        <f t="shared" ca="1" si="476"/>
        <v>0</v>
      </c>
      <c r="W1406" s="25">
        <f t="shared" ca="1" si="477"/>
        <v>0</v>
      </c>
      <c r="X1406" s="108">
        <f t="shared" ca="1" si="478"/>
        <v>0</v>
      </c>
      <c r="Y1406" s="108">
        <f t="shared" ca="1" si="479"/>
        <v>0</v>
      </c>
      <c r="Z1406" s="108">
        <f t="shared" ca="1" si="480"/>
        <v>0</v>
      </c>
      <c r="AA1406" s="108">
        <f t="shared" ca="1" si="481"/>
        <v>0</v>
      </c>
      <c r="AB1406" s="108">
        <f t="shared" ca="1" si="482"/>
        <v>0</v>
      </c>
      <c r="AC1406" s="25">
        <f t="shared" ca="1" si="483"/>
        <v>0</v>
      </c>
    </row>
    <row r="1407" spans="1:29" ht="14.1" hidden="1" customHeight="1" thickBot="1" x14ac:dyDescent="0.25">
      <c r="A1407" s="3">
        <f t="shared" si="467"/>
        <v>2024</v>
      </c>
      <c r="B1407" s="3" t="str">
        <f t="shared" si="484"/>
        <v>10 říjen</v>
      </c>
      <c r="C1407" s="4" t="str">
        <f t="shared" si="468"/>
        <v>říjen</v>
      </c>
      <c r="D1407" s="10">
        <f t="shared" ca="1" si="469"/>
        <v>0</v>
      </c>
      <c r="E1407" s="10" t="str">
        <f t="shared" si="470"/>
        <v>pátek</v>
      </c>
      <c r="F1407" s="42" t="str">
        <f ca="1">IF(COUNTIF(List1!$U$4:$AF$16,$G1407),"Svátek",TEXT($G1407,"dddd"))</f>
        <v>pátek</v>
      </c>
      <c r="G1407" s="19">
        <v>45590</v>
      </c>
      <c r="H1407" s="49"/>
      <c r="I1407" s="50"/>
      <c r="J1407" s="49"/>
      <c r="K1407" s="50"/>
      <c r="L1407" s="21">
        <f t="shared" si="471"/>
        <v>0</v>
      </c>
      <c r="M1407" s="22">
        <f t="shared" si="465"/>
        <v>0</v>
      </c>
      <c r="N1407" s="98"/>
      <c r="O1407" s="101" t="str">
        <f t="shared" ca="1" si="466"/>
        <v/>
      </c>
      <c r="P1407" s="41" t="str">
        <f t="shared" si="464"/>
        <v xml:space="preserve"> </v>
      </c>
      <c r="Q1407" s="41" t="str">
        <f>IF(MONTH(G1408)-MONTH(G1407)&lt;&gt;0,SUBTOTAL(109,$P$14:$P$3665)," ")</f>
        <v xml:space="preserve"> </v>
      </c>
      <c r="R1407" s="108">
        <f t="shared" ca="1" si="472"/>
        <v>0</v>
      </c>
      <c r="S1407" s="25">
        <f t="shared" ca="1" si="473"/>
        <v>0</v>
      </c>
      <c r="T1407" s="108">
        <f t="shared" ca="1" si="474"/>
        <v>0</v>
      </c>
      <c r="U1407" s="163">
        <f t="shared" ca="1" si="475"/>
        <v>0</v>
      </c>
      <c r="V1407" s="25">
        <f t="shared" ca="1" si="476"/>
        <v>0</v>
      </c>
      <c r="W1407" s="25">
        <f t="shared" ca="1" si="477"/>
        <v>0</v>
      </c>
      <c r="X1407" s="108">
        <f t="shared" ca="1" si="478"/>
        <v>0</v>
      </c>
      <c r="Y1407" s="108">
        <f t="shared" ca="1" si="479"/>
        <v>0</v>
      </c>
      <c r="Z1407" s="108">
        <f t="shared" ca="1" si="480"/>
        <v>0</v>
      </c>
      <c r="AA1407" s="108">
        <f t="shared" ca="1" si="481"/>
        <v>0</v>
      </c>
      <c r="AB1407" s="108">
        <f t="shared" ca="1" si="482"/>
        <v>0</v>
      </c>
      <c r="AC1407" s="25">
        <f t="shared" ca="1" si="483"/>
        <v>0</v>
      </c>
    </row>
    <row r="1408" spans="1:29" ht="14.1" hidden="1" customHeight="1" thickBot="1" x14ac:dyDescent="0.25">
      <c r="A1408" s="3">
        <f t="shared" si="467"/>
        <v>2024</v>
      </c>
      <c r="B1408" s="3" t="str">
        <f t="shared" si="484"/>
        <v>10 říjen</v>
      </c>
      <c r="C1408" s="4" t="str">
        <f t="shared" si="468"/>
        <v>říjen</v>
      </c>
      <c r="D1408" s="10">
        <f t="shared" ca="1" si="469"/>
        <v>0</v>
      </c>
      <c r="E1408" s="10" t="str">
        <f t="shared" si="470"/>
        <v>sobota</v>
      </c>
      <c r="F1408" s="42" t="str">
        <f ca="1">IF(COUNTIF(List1!$U$4:$AF$16,$G1408),"Svátek",TEXT($G1408,"dddd"))</f>
        <v>sobota</v>
      </c>
      <c r="G1408" s="19">
        <v>45591</v>
      </c>
      <c r="H1408" s="49"/>
      <c r="I1408" s="50"/>
      <c r="J1408" s="49"/>
      <c r="K1408" s="50"/>
      <c r="L1408" s="21">
        <f t="shared" si="471"/>
        <v>0</v>
      </c>
      <c r="M1408" s="22">
        <f t="shared" si="465"/>
        <v>0</v>
      </c>
      <c r="N1408" s="98"/>
      <c r="O1408" s="101" t="str">
        <f t="shared" ca="1" si="466"/>
        <v/>
      </c>
      <c r="P1408" s="41" t="str">
        <f t="shared" si="464"/>
        <v xml:space="preserve"> </v>
      </c>
      <c r="Q1408" s="41" t="str">
        <f>IF(MONTH(G1409)-MONTH(G1408)&lt;&gt;0,SUBTOTAL(109,$P$14:$P$3665)," ")</f>
        <v xml:space="preserve"> </v>
      </c>
      <c r="R1408" s="108">
        <f t="shared" ca="1" si="472"/>
        <v>0</v>
      </c>
      <c r="S1408" s="25">
        <f t="shared" ca="1" si="473"/>
        <v>0</v>
      </c>
      <c r="T1408" s="108">
        <f t="shared" ca="1" si="474"/>
        <v>0</v>
      </c>
      <c r="U1408" s="163">
        <f t="shared" ca="1" si="475"/>
        <v>0</v>
      </c>
      <c r="V1408" s="25">
        <f t="shared" ca="1" si="476"/>
        <v>0</v>
      </c>
      <c r="W1408" s="25">
        <f t="shared" ca="1" si="477"/>
        <v>0</v>
      </c>
      <c r="X1408" s="108">
        <f t="shared" ca="1" si="478"/>
        <v>0</v>
      </c>
      <c r="Y1408" s="108">
        <f t="shared" ca="1" si="479"/>
        <v>0</v>
      </c>
      <c r="Z1408" s="108">
        <f t="shared" ca="1" si="480"/>
        <v>0</v>
      </c>
      <c r="AA1408" s="108">
        <f t="shared" ca="1" si="481"/>
        <v>0</v>
      </c>
      <c r="AB1408" s="108">
        <f t="shared" ca="1" si="482"/>
        <v>0</v>
      </c>
      <c r="AC1408" s="25">
        <f t="shared" ca="1" si="483"/>
        <v>0</v>
      </c>
    </row>
    <row r="1409" spans="1:29" ht="14.1" hidden="1" customHeight="1" thickBot="1" x14ac:dyDescent="0.25">
      <c r="A1409" s="3">
        <f t="shared" si="467"/>
        <v>2024</v>
      </c>
      <c r="B1409" s="3" t="str">
        <f t="shared" si="484"/>
        <v>10 říjen</v>
      </c>
      <c r="C1409" s="4" t="str">
        <f t="shared" si="468"/>
        <v>říjen</v>
      </c>
      <c r="D1409" s="10">
        <f t="shared" ca="1" si="469"/>
        <v>0</v>
      </c>
      <c r="E1409" s="10" t="str">
        <f t="shared" si="470"/>
        <v>neděle</v>
      </c>
      <c r="F1409" s="42" t="str">
        <f ca="1">IF(COUNTIF(List1!$U$4:$AF$16,$G1409),"Svátek",TEXT($G1409,"dddd"))</f>
        <v>neděle</v>
      </c>
      <c r="G1409" s="19">
        <v>45592</v>
      </c>
      <c r="H1409" s="49"/>
      <c r="I1409" s="50"/>
      <c r="J1409" s="49"/>
      <c r="K1409" s="50"/>
      <c r="L1409" s="21">
        <f t="shared" si="471"/>
        <v>0</v>
      </c>
      <c r="M1409" s="22">
        <f t="shared" si="465"/>
        <v>0</v>
      </c>
      <c r="N1409" s="98"/>
      <c r="O1409" s="101" t="str">
        <f t="shared" ca="1" si="466"/>
        <v/>
      </c>
      <c r="P1409" s="41">
        <f t="shared" si="464"/>
        <v>0</v>
      </c>
      <c r="Q1409" s="41" t="str">
        <f>IF(MONTH(G1410)-MONTH(G1409)&lt;&gt;0,SUBTOTAL(109,$P$14:$P$3665)," ")</f>
        <v xml:space="preserve"> </v>
      </c>
      <c r="R1409" s="108">
        <f t="shared" ca="1" si="472"/>
        <v>0</v>
      </c>
      <c r="S1409" s="25">
        <f t="shared" ca="1" si="473"/>
        <v>0</v>
      </c>
      <c r="T1409" s="108">
        <f t="shared" ca="1" si="474"/>
        <v>0</v>
      </c>
      <c r="U1409" s="163">
        <f t="shared" ca="1" si="475"/>
        <v>0</v>
      </c>
      <c r="V1409" s="25">
        <f t="shared" ca="1" si="476"/>
        <v>0</v>
      </c>
      <c r="W1409" s="25">
        <f t="shared" ca="1" si="477"/>
        <v>0</v>
      </c>
      <c r="X1409" s="108">
        <f t="shared" ca="1" si="478"/>
        <v>0</v>
      </c>
      <c r="Y1409" s="108">
        <f t="shared" ca="1" si="479"/>
        <v>0</v>
      </c>
      <c r="Z1409" s="108">
        <f t="shared" ca="1" si="480"/>
        <v>0</v>
      </c>
      <c r="AA1409" s="108">
        <f t="shared" ca="1" si="481"/>
        <v>0</v>
      </c>
      <c r="AB1409" s="108">
        <f t="shared" ca="1" si="482"/>
        <v>0</v>
      </c>
      <c r="AC1409" s="25">
        <f t="shared" ca="1" si="483"/>
        <v>0</v>
      </c>
    </row>
    <row r="1410" spans="1:29" ht="14.1" hidden="1" customHeight="1" thickBot="1" x14ac:dyDescent="0.25">
      <c r="A1410" s="3">
        <f t="shared" si="467"/>
        <v>2024</v>
      </c>
      <c r="B1410" s="3" t="str">
        <f t="shared" si="484"/>
        <v>10 říjen</v>
      </c>
      <c r="C1410" s="4" t="str">
        <f t="shared" si="468"/>
        <v>říjen</v>
      </c>
      <c r="D1410" s="10">
        <f t="shared" ca="1" si="469"/>
        <v>1</v>
      </c>
      <c r="E1410" s="10" t="str">
        <f t="shared" si="470"/>
        <v>pondělí</v>
      </c>
      <c r="F1410" s="42" t="str">
        <f ca="1">IF(COUNTIF(List1!$U$4:$AF$16,$G1410),"Svátek",TEXT($G1410,"dddd"))</f>
        <v>Svátek</v>
      </c>
      <c r="G1410" s="19">
        <v>45593</v>
      </c>
      <c r="H1410" s="49"/>
      <c r="I1410" s="50"/>
      <c r="J1410" s="49"/>
      <c r="K1410" s="50"/>
      <c r="L1410" s="21">
        <f t="shared" si="471"/>
        <v>0</v>
      </c>
      <c r="M1410" s="22">
        <f t="shared" si="465"/>
        <v>0</v>
      </c>
      <c r="N1410" s="98"/>
      <c r="O1410" s="101" t="str">
        <f t="shared" ca="1" si="466"/>
        <v>Svátek</v>
      </c>
      <c r="P1410" s="41" t="str">
        <f t="shared" si="464"/>
        <v xml:space="preserve"> </v>
      </c>
      <c r="Q1410" s="41" t="str">
        <f>IF(MONTH(G1411)-MONTH(G1410)&lt;&gt;0,SUBTOTAL(109,$P$14:$P$3665)," ")</f>
        <v xml:space="preserve"> </v>
      </c>
      <c r="R1410" s="108">
        <f t="shared" ca="1" si="472"/>
        <v>0</v>
      </c>
      <c r="S1410" s="25">
        <f t="shared" ca="1" si="473"/>
        <v>1</v>
      </c>
      <c r="T1410" s="108">
        <f t="shared" ca="1" si="474"/>
        <v>0</v>
      </c>
      <c r="U1410" s="163">
        <f t="shared" ca="1" si="475"/>
        <v>0</v>
      </c>
      <c r="V1410" s="25">
        <f t="shared" ca="1" si="476"/>
        <v>0</v>
      </c>
      <c r="W1410" s="25">
        <f t="shared" ca="1" si="477"/>
        <v>0</v>
      </c>
      <c r="X1410" s="108">
        <f t="shared" ca="1" si="478"/>
        <v>0</v>
      </c>
      <c r="Y1410" s="108">
        <f t="shared" ca="1" si="479"/>
        <v>0</v>
      </c>
      <c r="Z1410" s="108">
        <f t="shared" ca="1" si="480"/>
        <v>0</v>
      </c>
      <c r="AA1410" s="108">
        <f t="shared" ca="1" si="481"/>
        <v>0</v>
      </c>
      <c r="AB1410" s="108">
        <f t="shared" ca="1" si="482"/>
        <v>0</v>
      </c>
      <c r="AC1410" s="25">
        <f t="shared" ca="1" si="483"/>
        <v>1</v>
      </c>
    </row>
    <row r="1411" spans="1:29" ht="14.1" hidden="1" customHeight="1" thickBot="1" x14ac:dyDescent="0.25">
      <c r="A1411" s="3">
        <f t="shared" si="467"/>
        <v>2024</v>
      </c>
      <c r="B1411" s="3" t="str">
        <f t="shared" si="484"/>
        <v>10 říjen</v>
      </c>
      <c r="C1411" s="4" t="str">
        <f t="shared" si="468"/>
        <v>říjen</v>
      </c>
      <c r="D1411" s="10">
        <f t="shared" ca="1" si="469"/>
        <v>0</v>
      </c>
      <c r="E1411" s="10" t="str">
        <f t="shared" si="470"/>
        <v>úterý</v>
      </c>
      <c r="F1411" s="42" t="str">
        <f ca="1">IF(COUNTIF(List1!$U$4:$AF$16,$G1411),"Svátek",TEXT($G1411,"dddd"))</f>
        <v>úterý</v>
      </c>
      <c r="G1411" s="19">
        <v>45594</v>
      </c>
      <c r="H1411" s="49"/>
      <c r="I1411" s="50"/>
      <c r="J1411" s="49"/>
      <c r="K1411" s="50"/>
      <c r="L1411" s="21">
        <f t="shared" si="471"/>
        <v>0</v>
      </c>
      <c r="M1411" s="22">
        <f t="shared" si="465"/>
        <v>0</v>
      </c>
      <c r="N1411" s="98"/>
      <c r="O1411" s="101" t="str">
        <f t="shared" ca="1" si="466"/>
        <v/>
      </c>
      <c r="P1411" s="41" t="str">
        <f t="shared" si="464"/>
        <v xml:space="preserve"> </v>
      </c>
      <c r="Q1411" s="41" t="str">
        <f>IF(MONTH(G1412)-MONTH(G1411)&lt;&gt;0,SUBTOTAL(109,$P$14:$P$3665)," ")</f>
        <v xml:space="preserve"> </v>
      </c>
      <c r="R1411" s="108">
        <f t="shared" ca="1" si="472"/>
        <v>0</v>
      </c>
      <c r="S1411" s="25">
        <f t="shared" ca="1" si="473"/>
        <v>0</v>
      </c>
      <c r="T1411" s="108">
        <f t="shared" ca="1" si="474"/>
        <v>0</v>
      </c>
      <c r="U1411" s="163">
        <f t="shared" ca="1" si="475"/>
        <v>0</v>
      </c>
      <c r="V1411" s="25">
        <f t="shared" ca="1" si="476"/>
        <v>0</v>
      </c>
      <c r="W1411" s="25">
        <f t="shared" ca="1" si="477"/>
        <v>0</v>
      </c>
      <c r="X1411" s="108">
        <f t="shared" ca="1" si="478"/>
        <v>0</v>
      </c>
      <c r="Y1411" s="108">
        <f t="shared" ca="1" si="479"/>
        <v>0</v>
      </c>
      <c r="Z1411" s="108">
        <f t="shared" ca="1" si="480"/>
        <v>0</v>
      </c>
      <c r="AA1411" s="108">
        <f t="shared" ca="1" si="481"/>
        <v>0</v>
      </c>
      <c r="AB1411" s="108">
        <f t="shared" ca="1" si="482"/>
        <v>0</v>
      </c>
      <c r="AC1411" s="25">
        <f t="shared" ca="1" si="483"/>
        <v>0</v>
      </c>
    </row>
    <row r="1412" spans="1:29" ht="14.1" hidden="1" customHeight="1" thickBot="1" x14ac:dyDescent="0.25">
      <c r="A1412" s="3">
        <f t="shared" si="467"/>
        <v>2024</v>
      </c>
      <c r="B1412" s="3" t="str">
        <f t="shared" si="484"/>
        <v>10 říjen</v>
      </c>
      <c r="C1412" s="4" t="str">
        <f t="shared" si="468"/>
        <v>říjen</v>
      </c>
      <c r="D1412" s="10">
        <f t="shared" ca="1" si="469"/>
        <v>0</v>
      </c>
      <c r="E1412" s="10" t="str">
        <f t="shared" si="470"/>
        <v>středa</v>
      </c>
      <c r="F1412" s="42" t="str">
        <f ca="1">IF(COUNTIF(List1!$U$4:$AF$16,$G1412),"Svátek",TEXT($G1412,"dddd"))</f>
        <v>středa</v>
      </c>
      <c r="G1412" s="19">
        <v>45595</v>
      </c>
      <c r="H1412" s="49"/>
      <c r="I1412" s="50"/>
      <c r="J1412" s="49"/>
      <c r="K1412" s="50"/>
      <c r="L1412" s="21">
        <f t="shared" si="471"/>
        <v>0</v>
      </c>
      <c r="M1412" s="22">
        <f t="shared" si="465"/>
        <v>0</v>
      </c>
      <c r="N1412" s="98"/>
      <c r="O1412" s="101" t="str">
        <f t="shared" ca="1" si="466"/>
        <v/>
      </c>
      <c r="P1412" s="41" t="str">
        <f t="shared" si="464"/>
        <v xml:space="preserve"> </v>
      </c>
      <c r="Q1412" s="41" t="str">
        <f>IF(MONTH(G1413)-MONTH(G1412)&lt;&gt;0,SUBTOTAL(109,$P$14:$P$3665)," ")</f>
        <v xml:space="preserve"> </v>
      </c>
      <c r="R1412" s="108">
        <f t="shared" ca="1" si="472"/>
        <v>0</v>
      </c>
      <c r="S1412" s="25">
        <f t="shared" ca="1" si="473"/>
        <v>0</v>
      </c>
      <c r="T1412" s="108">
        <f t="shared" ca="1" si="474"/>
        <v>0</v>
      </c>
      <c r="U1412" s="163">
        <f t="shared" ca="1" si="475"/>
        <v>0</v>
      </c>
      <c r="V1412" s="25">
        <f t="shared" ca="1" si="476"/>
        <v>0</v>
      </c>
      <c r="W1412" s="25">
        <f t="shared" ca="1" si="477"/>
        <v>0</v>
      </c>
      <c r="X1412" s="108">
        <f t="shared" ca="1" si="478"/>
        <v>0</v>
      </c>
      <c r="Y1412" s="108">
        <f t="shared" ca="1" si="479"/>
        <v>0</v>
      </c>
      <c r="Z1412" s="108">
        <f t="shared" ca="1" si="480"/>
        <v>0</v>
      </c>
      <c r="AA1412" s="108">
        <f t="shared" ca="1" si="481"/>
        <v>0</v>
      </c>
      <c r="AB1412" s="108">
        <f t="shared" ca="1" si="482"/>
        <v>0</v>
      </c>
      <c r="AC1412" s="25">
        <f t="shared" ca="1" si="483"/>
        <v>0</v>
      </c>
    </row>
    <row r="1413" spans="1:29" ht="14.1" hidden="1" customHeight="1" thickBot="1" x14ac:dyDescent="0.25">
      <c r="A1413" s="3">
        <f t="shared" si="467"/>
        <v>2024</v>
      </c>
      <c r="B1413" s="3" t="str">
        <f t="shared" si="484"/>
        <v>10 říjen</v>
      </c>
      <c r="C1413" s="4" t="str">
        <f t="shared" si="468"/>
        <v>říjen</v>
      </c>
      <c r="D1413" s="10">
        <f t="shared" ca="1" si="469"/>
        <v>0</v>
      </c>
      <c r="E1413" s="10" t="str">
        <f t="shared" si="470"/>
        <v>čtvrtek</v>
      </c>
      <c r="F1413" s="42" t="str">
        <f ca="1">IF(COUNTIF(List1!$U$4:$AF$16,$G1413),"Svátek",TEXT($G1413,"dddd"))</f>
        <v>čtvrtek</v>
      </c>
      <c r="G1413" s="19">
        <v>45596</v>
      </c>
      <c r="H1413" s="49"/>
      <c r="I1413" s="50"/>
      <c r="J1413" s="49"/>
      <c r="K1413" s="50"/>
      <c r="L1413" s="21">
        <f t="shared" si="471"/>
        <v>0</v>
      </c>
      <c r="M1413" s="22">
        <f t="shared" si="465"/>
        <v>0</v>
      </c>
      <c r="N1413" s="98"/>
      <c r="O1413" s="101" t="str">
        <f t="shared" ca="1" si="466"/>
        <v/>
      </c>
      <c r="P1413" s="41">
        <f t="shared" si="464"/>
        <v>0</v>
      </c>
      <c r="Q1413" s="41">
        <f>IF(MONTH(G1414)-MONTH(G1413)&lt;&gt;0,SUBTOTAL(109,$P$14:$P$3665)," ")</f>
        <v>0</v>
      </c>
      <c r="R1413" s="108">
        <f t="shared" ca="1" si="472"/>
        <v>0</v>
      </c>
      <c r="S1413" s="25">
        <f t="shared" ca="1" si="473"/>
        <v>0</v>
      </c>
      <c r="T1413" s="108">
        <f t="shared" ca="1" si="474"/>
        <v>0</v>
      </c>
      <c r="U1413" s="163">
        <f t="shared" ca="1" si="475"/>
        <v>0</v>
      </c>
      <c r="V1413" s="25">
        <f t="shared" ca="1" si="476"/>
        <v>0</v>
      </c>
      <c r="W1413" s="25">
        <f t="shared" ca="1" si="477"/>
        <v>0</v>
      </c>
      <c r="X1413" s="108">
        <f t="shared" ca="1" si="478"/>
        <v>0</v>
      </c>
      <c r="Y1413" s="108">
        <f t="shared" ca="1" si="479"/>
        <v>0</v>
      </c>
      <c r="Z1413" s="108">
        <f t="shared" ca="1" si="480"/>
        <v>0</v>
      </c>
      <c r="AA1413" s="108">
        <f t="shared" ca="1" si="481"/>
        <v>0</v>
      </c>
      <c r="AB1413" s="108">
        <f t="shared" ca="1" si="482"/>
        <v>0</v>
      </c>
      <c r="AC1413" s="25">
        <f t="shared" ca="1" si="483"/>
        <v>0</v>
      </c>
    </row>
    <row r="1414" spans="1:29" ht="14.1" hidden="1" customHeight="1" thickBot="1" x14ac:dyDescent="0.25">
      <c r="A1414" s="3">
        <f t="shared" si="467"/>
        <v>2024</v>
      </c>
      <c r="B1414" s="3" t="str">
        <f t="shared" si="484"/>
        <v>11 listopad</v>
      </c>
      <c r="C1414" s="4" t="str">
        <f t="shared" si="468"/>
        <v>listopad</v>
      </c>
      <c r="D1414" s="10">
        <f t="shared" ca="1" si="469"/>
        <v>0</v>
      </c>
      <c r="E1414" s="10" t="str">
        <f t="shared" si="470"/>
        <v>pátek</v>
      </c>
      <c r="F1414" s="42" t="str">
        <f ca="1">IF(COUNTIF(List1!$U$4:$AF$16,$G1414),"Svátek",TEXT($G1414,"dddd"))</f>
        <v>pátek</v>
      </c>
      <c r="G1414" s="19">
        <v>45597</v>
      </c>
      <c r="H1414" s="49"/>
      <c r="I1414" s="50"/>
      <c r="J1414" s="49"/>
      <c r="K1414" s="50"/>
      <c r="L1414" s="21">
        <f t="shared" si="471"/>
        <v>0</v>
      </c>
      <c r="M1414" s="22">
        <f t="shared" si="465"/>
        <v>0</v>
      </c>
      <c r="N1414" s="98"/>
      <c r="O1414" s="101" t="str">
        <f t="shared" ca="1" si="466"/>
        <v/>
      </c>
      <c r="P1414" s="41" t="str">
        <f t="shared" si="464"/>
        <v xml:space="preserve"> </v>
      </c>
      <c r="Q1414" s="41" t="str">
        <f>IF(MONTH(G1415)-MONTH(G1414)&lt;&gt;0,SUBTOTAL(109,$P$14:$P$3665)," ")</f>
        <v xml:space="preserve"> </v>
      </c>
      <c r="R1414" s="108">
        <f t="shared" ca="1" si="472"/>
        <v>0</v>
      </c>
      <c r="S1414" s="25">
        <f t="shared" ca="1" si="473"/>
        <v>0</v>
      </c>
      <c r="T1414" s="108">
        <f t="shared" ca="1" si="474"/>
        <v>0</v>
      </c>
      <c r="U1414" s="163">
        <f t="shared" ca="1" si="475"/>
        <v>0</v>
      </c>
      <c r="V1414" s="25">
        <f t="shared" ca="1" si="476"/>
        <v>0</v>
      </c>
      <c r="W1414" s="25">
        <f t="shared" ca="1" si="477"/>
        <v>0</v>
      </c>
      <c r="X1414" s="108">
        <f t="shared" ca="1" si="478"/>
        <v>0</v>
      </c>
      <c r="Y1414" s="108">
        <f t="shared" ca="1" si="479"/>
        <v>0</v>
      </c>
      <c r="Z1414" s="108">
        <f t="shared" ca="1" si="480"/>
        <v>0</v>
      </c>
      <c r="AA1414" s="108">
        <f t="shared" ca="1" si="481"/>
        <v>0</v>
      </c>
      <c r="AB1414" s="108">
        <f t="shared" ca="1" si="482"/>
        <v>0</v>
      </c>
      <c r="AC1414" s="25">
        <f t="shared" ca="1" si="483"/>
        <v>0</v>
      </c>
    </row>
    <row r="1415" spans="1:29" ht="14.1" hidden="1" customHeight="1" thickBot="1" x14ac:dyDescent="0.25">
      <c r="A1415" s="3">
        <f t="shared" si="467"/>
        <v>2024</v>
      </c>
      <c r="B1415" s="3" t="str">
        <f t="shared" si="484"/>
        <v>11 listopad</v>
      </c>
      <c r="C1415" s="4" t="str">
        <f t="shared" si="468"/>
        <v>listopad</v>
      </c>
      <c r="D1415" s="10">
        <f t="shared" ca="1" si="469"/>
        <v>0</v>
      </c>
      <c r="E1415" s="10" t="str">
        <f t="shared" si="470"/>
        <v>sobota</v>
      </c>
      <c r="F1415" s="42" t="str">
        <f ca="1">IF(COUNTIF(List1!$U$4:$AF$16,$G1415),"Svátek",TEXT($G1415,"dddd"))</f>
        <v>sobota</v>
      </c>
      <c r="G1415" s="19">
        <v>45598</v>
      </c>
      <c r="H1415" s="49"/>
      <c r="I1415" s="50"/>
      <c r="J1415" s="49"/>
      <c r="K1415" s="50"/>
      <c r="L1415" s="21">
        <f t="shared" si="471"/>
        <v>0</v>
      </c>
      <c r="M1415" s="22">
        <f t="shared" si="465"/>
        <v>0</v>
      </c>
      <c r="N1415" s="98"/>
      <c r="O1415" s="101" t="str">
        <f t="shared" ca="1" si="466"/>
        <v/>
      </c>
      <c r="P1415" s="41" t="str">
        <f t="shared" si="464"/>
        <v xml:space="preserve"> </v>
      </c>
      <c r="Q1415" s="41" t="str">
        <f>IF(MONTH(G1416)-MONTH(G1415)&lt;&gt;0,SUBTOTAL(109,$P$14:$P$3665)," ")</f>
        <v xml:space="preserve"> </v>
      </c>
      <c r="R1415" s="108">
        <f t="shared" ca="1" si="472"/>
        <v>0</v>
      </c>
      <c r="S1415" s="25">
        <f t="shared" ca="1" si="473"/>
        <v>0</v>
      </c>
      <c r="T1415" s="108">
        <f t="shared" ca="1" si="474"/>
        <v>0</v>
      </c>
      <c r="U1415" s="163">
        <f t="shared" ca="1" si="475"/>
        <v>0</v>
      </c>
      <c r="V1415" s="25">
        <f t="shared" ca="1" si="476"/>
        <v>0</v>
      </c>
      <c r="W1415" s="25">
        <f t="shared" ca="1" si="477"/>
        <v>0</v>
      </c>
      <c r="X1415" s="108">
        <f t="shared" ca="1" si="478"/>
        <v>0</v>
      </c>
      <c r="Y1415" s="108">
        <f t="shared" ca="1" si="479"/>
        <v>0</v>
      </c>
      <c r="Z1415" s="108">
        <f t="shared" ca="1" si="480"/>
        <v>0</v>
      </c>
      <c r="AA1415" s="108">
        <f t="shared" ca="1" si="481"/>
        <v>0</v>
      </c>
      <c r="AB1415" s="108">
        <f t="shared" ca="1" si="482"/>
        <v>0</v>
      </c>
      <c r="AC1415" s="25">
        <f t="shared" ca="1" si="483"/>
        <v>0</v>
      </c>
    </row>
    <row r="1416" spans="1:29" ht="14.1" hidden="1" customHeight="1" thickBot="1" x14ac:dyDescent="0.25">
      <c r="A1416" s="3">
        <f t="shared" si="467"/>
        <v>2024</v>
      </c>
      <c r="B1416" s="3" t="str">
        <f t="shared" si="484"/>
        <v>11 listopad</v>
      </c>
      <c r="C1416" s="4" t="str">
        <f t="shared" si="468"/>
        <v>listopad</v>
      </c>
      <c r="D1416" s="10">
        <f t="shared" ca="1" si="469"/>
        <v>0</v>
      </c>
      <c r="E1416" s="10" t="str">
        <f t="shared" si="470"/>
        <v>neděle</v>
      </c>
      <c r="F1416" s="42" t="str">
        <f ca="1">IF(COUNTIF(List1!$U$4:$AF$16,$G1416),"Svátek",TEXT($G1416,"dddd"))</f>
        <v>neděle</v>
      </c>
      <c r="G1416" s="19">
        <v>45599</v>
      </c>
      <c r="H1416" s="49"/>
      <c r="I1416" s="50"/>
      <c r="J1416" s="49"/>
      <c r="K1416" s="50"/>
      <c r="L1416" s="21">
        <f t="shared" si="471"/>
        <v>0</v>
      </c>
      <c r="M1416" s="22">
        <f t="shared" si="465"/>
        <v>0</v>
      </c>
      <c r="N1416" s="98"/>
      <c r="O1416" s="101" t="str">
        <f t="shared" ca="1" si="466"/>
        <v/>
      </c>
      <c r="P1416" s="41">
        <f t="shared" si="464"/>
        <v>0</v>
      </c>
      <c r="Q1416" s="41" t="str">
        <f>IF(MONTH(G1417)-MONTH(G1416)&lt;&gt;0,SUBTOTAL(109,$P$14:$P$3665)," ")</f>
        <v xml:space="preserve"> </v>
      </c>
      <c r="R1416" s="108">
        <f t="shared" ca="1" si="472"/>
        <v>0</v>
      </c>
      <c r="S1416" s="25">
        <f t="shared" ca="1" si="473"/>
        <v>0</v>
      </c>
      <c r="T1416" s="108">
        <f t="shared" ca="1" si="474"/>
        <v>0</v>
      </c>
      <c r="U1416" s="163">
        <f t="shared" ca="1" si="475"/>
        <v>0</v>
      </c>
      <c r="V1416" s="25">
        <f t="shared" ca="1" si="476"/>
        <v>0</v>
      </c>
      <c r="W1416" s="25">
        <f t="shared" ca="1" si="477"/>
        <v>0</v>
      </c>
      <c r="X1416" s="108">
        <f t="shared" ca="1" si="478"/>
        <v>0</v>
      </c>
      <c r="Y1416" s="108">
        <f t="shared" ca="1" si="479"/>
        <v>0</v>
      </c>
      <c r="Z1416" s="108">
        <f t="shared" ca="1" si="480"/>
        <v>0</v>
      </c>
      <c r="AA1416" s="108">
        <f t="shared" ca="1" si="481"/>
        <v>0</v>
      </c>
      <c r="AB1416" s="108">
        <f t="shared" ca="1" si="482"/>
        <v>0</v>
      </c>
      <c r="AC1416" s="25">
        <f t="shared" ca="1" si="483"/>
        <v>0</v>
      </c>
    </row>
    <row r="1417" spans="1:29" ht="14.1" hidden="1" customHeight="1" thickBot="1" x14ac:dyDescent="0.25">
      <c r="A1417" s="3">
        <f t="shared" si="467"/>
        <v>2024</v>
      </c>
      <c r="B1417" s="3" t="str">
        <f t="shared" si="484"/>
        <v>11 listopad</v>
      </c>
      <c r="C1417" s="4" t="str">
        <f t="shared" si="468"/>
        <v>listopad</v>
      </c>
      <c r="D1417" s="10">
        <f t="shared" ca="1" si="469"/>
        <v>0</v>
      </c>
      <c r="E1417" s="10" t="str">
        <f t="shared" si="470"/>
        <v>pondělí</v>
      </c>
      <c r="F1417" s="42" t="str">
        <f ca="1">IF(COUNTIF(List1!$U$4:$AF$16,$G1417),"Svátek",TEXT($G1417,"dddd"))</f>
        <v>pondělí</v>
      </c>
      <c r="G1417" s="19">
        <v>45600</v>
      </c>
      <c r="H1417" s="49"/>
      <c r="I1417" s="50"/>
      <c r="J1417" s="49"/>
      <c r="K1417" s="50"/>
      <c r="L1417" s="21">
        <f t="shared" si="471"/>
        <v>0</v>
      </c>
      <c r="M1417" s="22">
        <f t="shared" si="465"/>
        <v>0</v>
      </c>
      <c r="N1417" s="98"/>
      <c r="O1417" s="101" t="str">
        <f t="shared" ca="1" si="466"/>
        <v/>
      </c>
      <c r="P1417" s="41" t="str">
        <f t="shared" si="464"/>
        <v xml:space="preserve"> </v>
      </c>
      <c r="Q1417" s="41" t="str">
        <f>IF(MONTH(G1418)-MONTH(G1417)&lt;&gt;0,SUBTOTAL(109,$P$14:$P$3665)," ")</f>
        <v xml:space="preserve"> </v>
      </c>
      <c r="R1417" s="108">
        <f t="shared" ca="1" si="472"/>
        <v>0</v>
      </c>
      <c r="S1417" s="25">
        <f t="shared" ca="1" si="473"/>
        <v>0</v>
      </c>
      <c r="T1417" s="108">
        <f t="shared" ca="1" si="474"/>
        <v>0</v>
      </c>
      <c r="U1417" s="163">
        <f t="shared" ca="1" si="475"/>
        <v>0</v>
      </c>
      <c r="V1417" s="25">
        <f t="shared" ca="1" si="476"/>
        <v>0</v>
      </c>
      <c r="W1417" s="25">
        <f t="shared" ca="1" si="477"/>
        <v>0</v>
      </c>
      <c r="X1417" s="108">
        <f t="shared" ca="1" si="478"/>
        <v>0</v>
      </c>
      <c r="Y1417" s="108">
        <f t="shared" ca="1" si="479"/>
        <v>0</v>
      </c>
      <c r="Z1417" s="108">
        <f t="shared" ca="1" si="480"/>
        <v>0</v>
      </c>
      <c r="AA1417" s="108">
        <f t="shared" ca="1" si="481"/>
        <v>0</v>
      </c>
      <c r="AB1417" s="108">
        <f t="shared" ca="1" si="482"/>
        <v>0</v>
      </c>
      <c r="AC1417" s="25">
        <f t="shared" ca="1" si="483"/>
        <v>0</v>
      </c>
    </row>
    <row r="1418" spans="1:29" ht="14.1" hidden="1" customHeight="1" thickBot="1" x14ac:dyDescent="0.25">
      <c r="A1418" s="3">
        <f t="shared" si="467"/>
        <v>2024</v>
      </c>
      <c r="B1418" s="3" t="str">
        <f t="shared" si="484"/>
        <v>11 listopad</v>
      </c>
      <c r="C1418" s="4" t="str">
        <f t="shared" si="468"/>
        <v>listopad</v>
      </c>
      <c r="D1418" s="10">
        <f t="shared" ca="1" si="469"/>
        <v>0</v>
      </c>
      <c r="E1418" s="10" t="str">
        <f t="shared" si="470"/>
        <v>úterý</v>
      </c>
      <c r="F1418" s="42" t="str">
        <f ca="1">IF(COUNTIF(List1!$U$4:$AF$16,$G1418),"Svátek",TEXT($G1418,"dddd"))</f>
        <v>úterý</v>
      </c>
      <c r="G1418" s="19">
        <v>45601</v>
      </c>
      <c r="H1418" s="49"/>
      <c r="I1418" s="50"/>
      <c r="J1418" s="49"/>
      <c r="K1418" s="50"/>
      <c r="L1418" s="21">
        <f t="shared" si="471"/>
        <v>0</v>
      </c>
      <c r="M1418" s="22">
        <f t="shared" si="465"/>
        <v>0</v>
      </c>
      <c r="N1418" s="98"/>
      <c r="O1418" s="101" t="str">
        <f t="shared" ca="1" si="466"/>
        <v/>
      </c>
      <c r="P1418" s="41" t="str">
        <f t="shared" si="464"/>
        <v xml:space="preserve"> </v>
      </c>
      <c r="Q1418" s="41" t="str">
        <f>IF(MONTH(G1419)-MONTH(G1418)&lt;&gt;0,SUBTOTAL(109,$P$14:$P$3665)," ")</f>
        <v xml:space="preserve"> </v>
      </c>
      <c r="R1418" s="108">
        <f t="shared" ca="1" si="472"/>
        <v>0</v>
      </c>
      <c r="S1418" s="25">
        <f t="shared" ca="1" si="473"/>
        <v>0</v>
      </c>
      <c r="T1418" s="108">
        <f t="shared" ca="1" si="474"/>
        <v>0</v>
      </c>
      <c r="U1418" s="163">
        <f t="shared" ca="1" si="475"/>
        <v>0</v>
      </c>
      <c r="V1418" s="25">
        <f t="shared" ca="1" si="476"/>
        <v>0</v>
      </c>
      <c r="W1418" s="25">
        <f t="shared" ca="1" si="477"/>
        <v>0</v>
      </c>
      <c r="X1418" s="108">
        <f t="shared" ca="1" si="478"/>
        <v>0</v>
      </c>
      <c r="Y1418" s="108">
        <f t="shared" ca="1" si="479"/>
        <v>0</v>
      </c>
      <c r="Z1418" s="108">
        <f t="shared" ca="1" si="480"/>
        <v>0</v>
      </c>
      <c r="AA1418" s="108">
        <f t="shared" ca="1" si="481"/>
        <v>0</v>
      </c>
      <c r="AB1418" s="108">
        <f t="shared" ca="1" si="482"/>
        <v>0</v>
      </c>
      <c r="AC1418" s="25">
        <f t="shared" ca="1" si="483"/>
        <v>0</v>
      </c>
    </row>
    <row r="1419" spans="1:29" ht="14.1" hidden="1" customHeight="1" thickBot="1" x14ac:dyDescent="0.25">
      <c r="A1419" s="3">
        <f t="shared" si="467"/>
        <v>2024</v>
      </c>
      <c r="B1419" s="3" t="str">
        <f t="shared" si="484"/>
        <v>11 listopad</v>
      </c>
      <c r="C1419" s="4" t="str">
        <f t="shared" si="468"/>
        <v>listopad</v>
      </c>
      <c r="D1419" s="10">
        <f t="shared" ca="1" si="469"/>
        <v>0</v>
      </c>
      <c r="E1419" s="10" t="str">
        <f t="shared" si="470"/>
        <v>středa</v>
      </c>
      <c r="F1419" s="42" t="str">
        <f ca="1">IF(COUNTIF(List1!$U$4:$AF$16,$G1419),"Svátek",TEXT($G1419,"dddd"))</f>
        <v>středa</v>
      </c>
      <c r="G1419" s="19">
        <v>45602</v>
      </c>
      <c r="H1419" s="49"/>
      <c r="I1419" s="50"/>
      <c r="J1419" s="49"/>
      <c r="K1419" s="50"/>
      <c r="L1419" s="21">
        <f t="shared" si="471"/>
        <v>0</v>
      </c>
      <c r="M1419" s="22">
        <f t="shared" si="465"/>
        <v>0</v>
      </c>
      <c r="N1419" s="98"/>
      <c r="O1419" s="101" t="str">
        <f t="shared" ca="1" si="466"/>
        <v/>
      </c>
      <c r="P1419" s="41" t="str">
        <f t="shared" si="464"/>
        <v xml:space="preserve"> </v>
      </c>
      <c r="Q1419" s="41" t="str">
        <f>IF(MONTH(G1420)-MONTH(G1419)&lt;&gt;0,SUBTOTAL(109,$P$14:$P$3665)," ")</f>
        <v xml:space="preserve"> </v>
      </c>
      <c r="R1419" s="108">
        <f t="shared" ca="1" si="472"/>
        <v>0</v>
      </c>
      <c r="S1419" s="25">
        <f t="shared" ca="1" si="473"/>
        <v>0</v>
      </c>
      <c r="T1419" s="108">
        <f t="shared" ca="1" si="474"/>
        <v>0</v>
      </c>
      <c r="U1419" s="163">
        <f t="shared" ca="1" si="475"/>
        <v>0</v>
      </c>
      <c r="V1419" s="25">
        <f t="shared" ca="1" si="476"/>
        <v>0</v>
      </c>
      <c r="W1419" s="25">
        <f t="shared" ca="1" si="477"/>
        <v>0</v>
      </c>
      <c r="X1419" s="108">
        <f t="shared" ca="1" si="478"/>
        <v>0</v>
      </c>
      <c r="Y1419" s="108">
        <f t="shared" ca="1" si="479"/>
        <v>0</v>
      </c>
      <c r="Z1419" s="108">
        <f t="shared" ca="1" si="480"/>
        <v>0</v>
      </c>
      <c r="AA1419" s="108">
        <f t="shared" ca="1" si="481"/>
        <v>0</v>
      </c>
      <c r="AB1419" s="108">
        <f t="shared" ca="1" si="482"/>
        <v>0</v>
      </c>
      <c r="AC1419" s="25">
        <f t="shared" ca="1" si="483"/>
        <v>0</v>
      </c>
    </row>
    <row r="1420" spans="1:29" ht="14.1" hidden="1" customHeight="1" thickBot="1" x14ac:dyDescent="0.25">
      <c r="A1420" s="3">
        <f t="shared" si="467"/>
        <v>2024</v>
      </c>
      <c r="B1420" s="3" t="str">
        <f t="shared" si="484"/>
        <v>11 listopad</v>
      </c>
      <c r="C1420" s="4" t="str">
        <f t="shared" si="468"/>
        <v>listopad</v>
      </c>
      <c r="D1420" s="10">
        <f t="shared" ca="1" si="469"/>
        <v>0</v>
      </c>
      <c r="E1420" s="10" t="str">
        <f t="shared" si="470"/>
        <v>čtvrtek</v>
      </c>
      <c r="F1420" s="42" t="str">
        <f ca="1">IF(COUNTIF(List1!$U$4:$AF$16,$G1420),"Svátek",TEXT($G1420,"dddd"))</f>
        <v>čtvrtek</v>
      </c>
      <c r="G1420" s="19">
        <v>45603</v>
      </c>
      <c r="H1420" s="49"/>
      <c r="I1420" s="50"/>
      <c r="J1420" s="49"/>
      <c r="K1420" s="50"/>
      <c r="L1420" s="21">
        <f t="shared" si="471"/>
        <v>0</v>
      </c>
      <c r="M1420" s="22">
        <f t="shared" si="465"/>
        <v>0</v>
      </c>
      <c r="N1420" s="98"/>
      <c r="O1420" s="101" t="str">
        <f t="shared" ca="1" si="466"/>
        <v/>
      </c>
      <c r="P1420" s="41" t="str">
        <f t="shared" si="464"/>
        <v xml:space="preserve"> </v>
      </c>
      <c r="Q1420" s="41" t="str">
        <f>IF(MONTH(G1421)-MONTH(G1420)&lt;&gt;0,SUBTOTAL(109,$P$14:$P$3665)," ")</f>
        <v xml:space="preserve"> </v>
      </c>
      <c r="R1420" s="108">
        <f t="shared" ca="1" si="472"/>
        <v>0</v>
      </c>
      <c r="S1420" s="25">
        <f t="shared" ca="1" si="473"/>
        <v>0</v>
      </c>
      <c r="T1420" s="108">
        <f t="shared" ca="1" si="474"/>
        <v>0</v>
      </c>
      <c r="U1420" s="163">
        <f t="shared" ca="1" si="475"/>
        <v>0</v>
      </c>
      <c r="V1420" s="25">
        <f t="shared" ca="1" si="476"/>
        <v>0</v>
      </c>
      <c r="W1420" s="25">
        <f t="shared" ca="1" si="477"/>
        <v>0</v>
      </c>
      <c r="X1420" s="108">
        <f t="shared" ca="1" si="478"/>
        <v>0</v>
      </c>
      <c r="Y1420" s="108">
        <f t="shared" ca="1" si="479"/>
        <v>0</v>
      </c>
      <c r="Z1420" s="108">
        <f t="shared" ca="1" si="480"/>
        <v>0</v>
      </c>
      <c r="AA1420" s="108">
        <f t="shared" ca="1" si="481"/>
        <v>0</v>
      </c>
      <c r="AB1420" s="108">
        <f t="shared" ca="1" si="482"/>
        <v>0</v>
      </c>
      <c r="AC1420" s="25">
        <f t="shared" ca="1" si="483"/>
        <v>0</v>
      </c>
    </row>
    <row r="1421" spans="1:29" ht="14.1" hidden="1" customHeight="1" thickBot="1" x14ac:dyDescent="0.25">
      <c r="A1421" s="3">
        <f t="shared" si="467"/>
        <v>2024</v>
      </c>
      <c r="B1421" s="3" t="str">
        <f t="shared" si="484"/>
        <v>11 listopad</v>
      </c>
      <c r="C1421" s="4" t="str">
        <f t="shared" si="468"/>
        <v>listopad</v>
      </c>
      <c r="D1421" s="10">
        <f t="shared" ca="1" si="469"/>
        <v>0</v>
      </c>
      <c r="E1421" s="10" t="str">
        <f t="shared" si="470"/>
        <v>pátek</v>
      </c>
      <c r="F1421" s="42" t="str">
        <f ca="1">IF(COUNTIF(List1!$U$4:$AF$16,$G1421),"Svátek",TEXT($G1421,"dddd"))</f>
        <v>pátek</v>
      </c>
      <c r="G1421" s="19">
        <v>45604</v>
      </c>
      <c r="H1421" s="49"/>
      <c r="I1421" s="50"/>
      <c r="J1421" s="49"/>
      <c r="K1421" s="50"/>
      <c r="L1421" s="21">
        <f t="shared" si="471"/>
        <v>0</v>
      </c>
      <c r="M1421" s="22">
        <f t="shared" si="465"/>
        <v>0</v>
      </c>
      <c r="N1421" s="98"/>
      <c r="O1421" s="101" t="str">
        <f t="shared" ca="1" si="466"/>
        <v/>
      </c>
      <c r="P1421" s="41" t="str">
        <f t="shared" si="464"/>
        <v xml:space="preserve"> </v>
      </c>
      <c r="Q1421" s="41" t="str">
        <f>IF(MONTH(G1422)-MONTH(G1421)&lt;&gt;0,SUBTOTAL(109,$P$14:$P$3665)," ")</f>
        <v xml:space="preserve"> </v>
      </c>
      <c r="R1421" s="108">
        <f t="shared" ca="1" si="472"/>
        <v>0</v>
      </c>
      <c r="S1421" s="25">
        <f t="shared" ca="1" si="473"/>
        <v>0</v>
      </c>
      <c r="T1421" s="108">
        <f t="shared" ca="1" si="474"/>
        <v>0</v>
      </c>
      <c r="U1421" s="163">
        <f t="shared" ca="1" si="475"/>
        <v>0</v>
      </c>
      <c r="V1421" s="25">
        <f t="shared" ca="1" si="476"/>
        <v>0</v>
      </c>
      <c r="W1421" s="25">
        <f t="shared" ca="1" si="477"/>
        <v>0</v>
      </c>
      <c r="X1421" s="108">
        <f t="shared" ca="1" si="478"/>
        <v>0</v>
      </c>
      <c r="Y1421" s="108">
        <f t="shared" ca="1" si="479"/>
        <v>0</v>
      </c>
      <c r="Z1421" s="108">
        <f t="shared" ca="1" si="480"/>
        <v>0</v>
      </c>
      <c r="AA1421" s="108">
        <f t="shared" ca="1" si="481"/>
        <v>0</v>
      </c>
      <c r="AB1421" s="108">
        <f t="shared" ca="1" si="482"/>
        <v>0</v>
      </c>
      <c r="AC1421" s="25">
        <f t="shared" ca="1" si="483"/>
        <v>0</v>
      </c>
    </row>
    <row r="1422" spans="1:29" ht="14.1" hidden="1" customHeight="1" thickBot="1" x14ac:dyDescent="0.25">
      <c r="A1422" s="3">
        <f t="shared" si="467"/>
        <v>2024</v>
      </c>
      <c r="B1422" s="3" t="str">
        <f t="shared" si="484"/>
        <v>11 listopad</v>
      </c>
      <c r="C1422" s="4" t="str">
        <f t="shared" si="468"/>
        <v>listopad</v>
      </c>
      <c r="D1422" s="10">
        <f t="shared" ca="1" si="469"/>
        <v>0</v>
      </c>
      <c r="E1422" s="10" t="str">
        <f t="shared" si="470"/>
        <v>sobota</v>
      </c>
      <c r="F1422" s="42" t="str">
        <f ca="1">IF(COUNTIF(List1!$U$4:$AF$16,$G1422),"Svátek",TEXT($G1422,"dddd"))</f>
        <v>sobota</v>
      </c>
      <c r="G1422" s="19">
        <v>45605</v>
      </c>
      <c r="H1422" s="49"/>
      <c r="I1422" s="50"/>
      <c r="J1422" s="49"/>
      <c r="K1422" s="50"/>
      <c r="L1422" s="21">
        <f t="shared" si="471"/>
        <v>0</v>
      </c>
      <c r="M1422" s="22">
        <f t="shared" si="465"/>
        <v>0</v>
      </c>
      <c r="N1422" s="98"/>
      <c r="O1422" s="101" t="str">
        <f t="shared" ca="1" si="466"/>
        <v/>
      </c>
      <c r="P1422" s="41" t="str">
        <f t="shared" si="464"/>
        <v xml:space="preserve"> </v>
      </c>
      <c r="Q1422" s="41" t="str">
        <f>IF(MONTH(G1423)-MONTH(G1422)&lt;&gt;0,SUBTOTAL(109,$P$14:$P$3665)," ")</f>
        <v xml:space="preserve"> </v>
      </c>
      <c r="R1422" s="108">
        <f t="shared" ca="1" si="472"/>
        <v>0</v>
      </c>
      <c r="S1422" s="25">
        <f t="shared" ca="1" si="473"/>
        <v>0</v>
      </c>
      <c r="T1422" s="108">
        <f t="shared" ca="1" si="474"/>
        <v>0</v>
      </c>
      <c r="U1422" s="163">
        <f t="shared" ca="1" si="475"/>
        <v>0</v>
      </c>
      <c r="V1422" s="25">
        <f t="shared" ca="1" si="476"/>
        <v>0</v>
      </c>
      <c r="W1422" s="25">
        <f t="shared" ca="1" si="477"/>
        <v>0</v>
      </c>
      <c r="X1422" s="108">
        <f t="shared" ca="1" si="478"/>
        <v>0</v>
      </c>
      <c r="Y1422" s="108">
        <f t="shared" ca="1" si="479"/>
        <v>0</v>
      </c>
      <c r="Z1422" s="108">
        <f t="shared" ca="1" si="480"/>
        <v>0</v>
      </c>
      <c r="AA1422" s="108">
        <f t="shared" ca="1" si="481"/>
        <v>0</v>
      </c>
      <c r="AB1422" s="108">
        <f t="shared" ca="1" si="482"/>
        <v>0</v>
      </c>
      <c r="AC1422" s="25">
        <f t="shared" ca="1" si="483"/>
        <v>0</v>
      </c>
    </row>
    <row r="1423" spans="1:29" ht="14.1" hidden="1" customHeight="1" thickBot="1" x14ac:dyDescent="0.25">
      <c r="A1423" s="3">
        <f t="shared" si="467"/>
        <v>2024</v>
      </c>
      <c r="B1423" s="3" t="str">
        <f t="shared" si="484"/>
        <v>11 listopad</v>
      </c>
      <c r="C1423" s="4" t="str">
        <f t="shared" si="468"/>
        <v>listopad</v>
      </c>
      <c r="D1423" s="10">
        <f t="shared" ca="1" si="469"/>
        <v>0</v>
      </c>
      <c r="E1423" s="10" t="str">
        <f t="shared" si="470"/>
        <v>neděle</v>
      </c>
      <c r="F1423" s="42" t="str">
        <f ca="1">IF(COUNTIF(List1!$U$4:$AF$16,$G1423),"Svátek",TEXT($G1423,"dddd"))</f>
        <v>neděle</v>
      </c>
      <c r="G1423" s="19">
        <v>45606</v>
      </c>
      <c r="H1423" s="49"/>
      <c r="I1423" s="50"/>
      <c r="J1423" s="49"/>
      <c r="K1423" s="50"/>
      <c r="L1423" s="21">
        <f t="shared" si="471"/>
        <v>0</v>
      </c>
      <c r="M1423" s="22">
        <f t="shared" si="465"/>
        <v>0</v>
      </c>
      <c r="N1423" s="98"/>
      <c r="O1423" s="101" t="str">
        <f t="shared" ca="1" si="466"/>
        <v/>
      </c>
      <c r="P1423" s="41">
        <f t="shared" si="464"/>
        <v>0</v>
      </c>
      <c r="Q1423" s="41" t="str">
        <f>IF(MONTH(G1424)-MONTH(G1423)&lt;&gt;0,SUBTOTAL(109,$P$14:$P$3665)," ")</f>
        <v xml:space="preserve"> </v>
      </c>
      <c r="R1423" s="108">
        <f t="shared" ca="1" si="472"/>
        <v>0</v>
      </c>
      <c r="S1423" s="25">
        <f t="shared" ca="1" si="473"/>
        <v>0</v>
      </c>
      <c r="T1423" s="108">
        <f t="shared" ca="1" si="474"/>
        <v>0</v>
      </c>
      <c r="U1423" s="163">
        <f t="shared" ca="1" si="475"/>
        <v>0</v>
      </c>
      <c r="V1423" s="25">
        <f t="shared" ca="1" si="476"/>
        <v>0</v>
      </c>
      <c r="W1423" s="25">
        <f t="shared" ca="1" si="477"/>
        <v>0</v>
      </c>
      <c r="X1423" s="108">
        <f t="shared" ca="1" si="478"/>
        <v>0</v>
      </c>
      <c r="Y1423" s="108">
        <f t="shared" ca="1" si="479"/>
        <v>0</v>
      </c>
      <c r="Z1423" s="108">
        <f t="shared" ca="1" si="480"/>
        <v>0</v>
      </c>
      <c r="AA1423" s="108">
        <f t="shared" ca="1" si="481"/>
        <v>0</v>
      </c>
      <c r="AB1423" s="108">
        <f t="shared" ca="1" si="482"/>
        <v>0</v>
      </c>
      <c r="AC1423" s="25">
        <f t="shared" ca="1" si="483"/>
        <v>0</v>
      </c>
    </row>
    <row r="1424" spans="1:29" ht="14.1" hidden="1" customHeight="1" thickBot="1" x14ac:dyDescent="0.25">
      <c r="A1424" s="3">
        <f t="shared" si="467"/>
        <v>2024</v>
      </c>
      <c r="B1424" s="3" t="str">
        <f t="shared" si="484"/>
        <v>11 listopad</v>
      </c>
      <c r="C1424" s="4" t="str">
        <f t="shared" si="468"/>
        <v>listopad</v>
      </c>
      <c r="D1424" s="10">
        <f t="shared" ca="1" si="469"/>
        <v>0</v>
      </c>
      <c r="E1424" s="10" t="str">
        <f t="shared" si="470"/>
        <v>pondělí</v>
      </c>
      <c r="F1424" s="42" t="str">
        <f ca="1">IF(COUNTIF(List1!$U$4:$AF$16,$G1424),"Svátek",TEXT($G1424,"dddd"))</f>
        <v>pondělí</v>
      </c>
      <c r="G1424" s="19">
        <v>45607</v>
      </c>
      <c r="H1424" s="49"/>
      <c r="I1424" s="50"/>
      <c r="J1424" s="49"/>
      <c r="K1424" s="50"/>
      <c r="L1424" s="21">
        <f t="shared" si="471"/>
        <v>0</v>
      </c>
      <c r="M1424" s="22">
        <f t="shared" si="465"/>
        <v>0</v>
      </c>
      <c r="N1424" s="98"/>
      <c r="O1424" s="101" t="str">
        <f t="shared" ca="1" si="466"/>
        <v/>
      </c>
      <c r="P1424" s="41" t="str">
        <f t="shared" si="464"/>
        <v xml:space="preserve"> </v>
      </c>
      <c r="Q1424" s="41" t="str">
        <f>IF(MONTH(G1425)-MONTH(G1424)&lt;&gt;0,SUBTOTAL(109,$P$14:$P$3665)," ")</f>
        <v xml:space="preserve"> </v>
      </c>
      <c r="R1424" s="108">
        <f t="shared" ca="1" si="472"/>
        <v>0</v>
      </c>
      <c r="S1424" s="25">
        <f t="shared" ca="1" si="473"/>
        <v>0</v>
      </c>
      <c r="T1424" s="108">
        <f t="shared" ca="1" si="474"/>
        <v>0</v>
      </c>
      <c r="U1424" s="163">
        <f t="shared" ca="1" si="475"/>
        <v>0</v>
      </c>
      <c r="V1424" s="25">
        <f t="shared" ca="1" si="476"/>
        <v>0</v>
      </c>
      <c r="W1424" s="25">
        <f t="shared" ca="1" si="477"/>
        <v>0</v>
      </c>
      <c r="X1424" s="108">
        <f t="shared" ca="1" si="478"/>
        <v>0</v>
      </c>
      <c r="Y1424" s="108">
        <f t="shared" ca="1" si="479"/>
        <v>0</v>
      </c>
      <c r="Z1424" s="108">
        <f t="shared" ca="1" si="480"/>
        <v>0</v>
      </c>
      <c r="AA1424" s="108">
        <f t="shared" ca="1" si="481"/>
        <v>0</v>
      </c>
      <c r="AB1424" s="108">
        <f t="shared" ca="1" si="482"/>
        <v>0</v>
      </c>
      <c r="AC1424" s="25">
        <f t="shared" ca="1" si="483"/>
        <v>0</v>
      </c>
    </row>
    <row r="1425" spans="1:29" ht="14.1" hidden="1" customHeight="1" thickBot="1" x14ac:dyDescent="0.25">
      <c r="A1425" s="3">
        <f t="shared" si="467"/>
        <v>2024</v>
      </c>
      <c r="B1425" s="3" t="str">
        <f t="shared" si="484"/>
        <v>11 listopad</v>
      </c>
      <c r="C1425" s="4" t="str">
        <f t="shared" si="468"/>
        <v>listopad</v>
      </c>
      <c r="D1425" s="10">
        <f t="shared" ca="1" si="469"/>
        <v>0</v>
      </c>
      <c r="E1425" s="10" t="str">
        <f t="shared" si="470"/>
        <v>úterý</v>
      </c>
      <c r="F1425" s="42" t="str">
        <f ca="1">IF(COUNTIF(List1!$U$4:$AF$16,$G1425),"Svátek",TEXT($G1425,"dddd"))</f>
        <v>úterý</v>
      </c>
      <c r="G1425" s="19">
        <v>45608</v>
      </c>
      <c r="H1425" s="49"/>
      <c r="I1425" s="50"/>
      <c r="J1425" s="49"/>
      <c r="K1425" s="50"/>
      <c r="L1425" s="21">
        <f t="shared" si="471"/>
        <v>0</v>
      </c>
      <c r="M1425" s="22">
        <f t="shared" si="465"/>
        <v>0</v>
      </c>
      <c r="N1425" s="98"/>
      <c r="O1425" s="101" t="str">
        <f t="shared" ca="1" si="466"/>
        <v/>
      </c>
      <c r="P1425" s="41" t="str">
        <f t="shared" si="464"/>
        <v xml:space="preserve"> </v>
      </c>
      <c r="Q1425" s="41" t="str">
        <f>IF(MONTH(G1426)-MONTH(G1425)&lt;&gt;0,SUBTOTAL(109,$P$14:$P$3665)," ")</f>
        <v xml:space="preserve"> </v>
      </c>
      <c r="R1425" s="108">
        <f t="shared" ca="1" si="472"/>
        <v>0</v>
      </c>
      <c r="S1425" s="25">
        <f t="shared" ca="1" si="473"/>
        <v>0</v>
      </c>
      <c r="T1425" s="108">
        <f t="shared" ca="1" si="474"/>
        <v>0</v>
      </c>
      <c r="U1425" s="163">
        <f t="shared" ca="1" si="475"/>
        <v>0</v>
      </c>
      <c r="V1425" s="25">
        <f t="shared" ca="1" si="476"/>
        <v>0</v>
      </c>
      <c r="W1425" s="25">
        <f t="shared" ca="1" si="477"/>
        <v>0</v>
      </c>
      <c r="X1425" s="108">
        <f t="shared" ca="1" si="478"/>
        <v>0</v>
      </c>
      <c r="Y1425" s="108">
        <f t="shared" ca="1" si="479"/>
        <v>0</v>
      </c>
      <c r="Z1425" s="108">
        <f t="shared" ca="1" si="480"/>
        <v>0</v>
      </c>
      <c r="AA1425" s="108">
        <f t="shared" ca="1" si="481"/>
        <v>0</v>
      </c>
      <c r="AB1425" s="108">
        <f t="shared" ca="1" si="482"/>
        <v>0</v>
      </c>
      <c r="AC1425" s="25">
        <f t="shared" ca="1" si="483"/>
        <v>0</v>
      </c>
    </row>
    <row r="1426" spans="1:29" ht="14.1" hidden="1" customHeight="1" thickBot="1" x14ac:dyDescent="0.25">
      <c r="A1426" s="3">
        <f t="shared" si="467"/>
        <v>2024</v>
      </c>
      <c r="B1426" s="3" t="str">
        <f t="shared" si="484"/>
        <v>11 listopad</v>
      </c>
      <c r="C1426" s="4" t="str">
        <f t="shared" si="468"/>
        <v>listopad</v>
      </c>
      <c r="D1426" s="10">
        <f t="shared" ca="1" si="469"/>
        <v>0</v>
      </c>
      <c r="E1426" s="10" t="str">
        <f t="shared" si="470"/>
        <v>středa</v>
      </c>
      <c r="F1426" s="42" t="str">
        <f ca="1">IF(COUNTIF(List1!$U$4:$AF$16,$G1426),"Svátek",TEXT($G1426,"dddd"))</f>
        <v>středa</v>
      </c>
      <c r="G1426" s="19">
        <v>45609</v>
      </c>
      <c r="H1426" s="49"/>
      <c r="I1426" s="50"/>
      <c r="J1426" s="49"/>
      <c r="K1426" s="50"/>
      <c r="L1426" s="21">
        <f t="shared" si="471"/>
        <v>0</v>
      </c>
      <c r="M1426" s="22">
        <f t="shared" si="465"/>
        <v>0</v>
      </c>
      <c r="N1426" s="98"/>
      <c r="O1426" s="101" t="str">
        <f t="shared" ca="1" si="466"/>
        <v/>
      </c>
      <c r="P1426" s="41" t="str">
        <f t="shared" si="464"/>
        <v xml:space="preserve"> </v>
      </c>
      <c r="Q1426" s="41" t="str">
        <f>IF(MONTH(G1427)-MONTH(G1426)&lt;&gt;0,SUBTOTAL(109,$P$14:$P$3665)," ")</f>
        <v xml:space="preserve"> </v>
      </c>
      <c r="R1426" s="108">
        <f t="shared" ca="1" si="472"/>
        <v>0</v>
      </c>
      <c r="S1426" s="25">
        <f t="shared" ca="1" si="473"/>
        <v>0</v>
      </c>
      <c r="T1426" s="108">
        <f t="shared" ca="1" si="474"/>
        <v>0</v>
      </c>
      <c r="U1426" s="163">
        <f t="shared" ca="1" si="475"/>
        <v>0</v>
      </c>
      <c r="V1426" s="25">
        <f t="shared" ca="1" si="476"/>
        <v>0</v>
      </c>
      <c r="W1426" s="25">
        <f t="shared" ca="1" si="477"/>
        <v>0</v>
      </c>
      <c r="X1426" s="108">
        <f t="shared" ca="1" si="478"/>
        <v>0</v>
      </c>
      <c r="Y1426" s="108">
        <f t="shared" ca="1" si="479"/>
        <v>0</v>
      </c>
      <c r="Z1426" s="108">
        <f t="shared" ca="1" si="480"/>
        <v>0</v>
      </c>
      <c r="AA1426" s="108">
        <f t="shared" ca="1" si="481"/>
        <v>0</v>
      </c>
      <c r="AB1426" s="108">
        <f t="shared" ca="1" si="482"/>
        <v>0</v>
      </c>
      <c r="AC1426" s="25">
        <f t="shared" ca="1" si="483"/>
        <v>0</v>
      </c>
    </row>
    <row r="1427" spans="1:29" ht="14.1" hidden="1" customHeight="1" thickBot="1" x14ac:dyDescent="0.25">
      <c r="A1427" s="3">
        <f t="shared" si="467"/>
        <v>2024</v>
      </c>
      <c r="B1427" s="3" t="str">
        <f t="shared" si="484"/>
        <v>11 listopad</v>
      </c>
      <c r="C1427" s="4" t="str">
        <f t="shared" si="468"/>
        <v>listopad</v>
      </c>
      <c r="D1427" s="10">
        <f t="shared" ca="1" si="469"/>
        <v>0</v>
      </c>
      <c r="E1427" s="10" t="str">
        <f t="shared" si="470"/>
        <v>čtvrtek</v>
      </c>
      <c r="F1427" s="42" t="str">
        <f ca="1">IF(COUNTIF(List1!$U$4:$AF$16,$G1427),"Svátek",TEXT($G1427,"dddd"))</f>
        <v>čtvrtek</v>
      </c>
      <c r="G1427" s="19">
        <v>45610</v>
      </c>
      <c r="H1427" s="49"/>
      <c r="I1427" s="50"/>
      <c r="J1427" s="49"/>
      <c r="K1427" s="50"/>
      <c r="L1427" s="21">
        <f t="shared" si="471"/>
        <v>0</v>
      </c>
      <c r="M1427" s="22">
        <f t="shared" si="465"/>
        <v>0</v>
      </c>
      <c r="N1427" s="98"/>
      <c r="O1427" s="101" t="str">
        <f t="shared" ca="1" si="466"/>
        <v/>
      </c>
      <c r="P1427" s="41" t="str">
        <f t="shared" si="464"/>
        <v xml:space="preserve"> </v>
      </c>
      <c r="Q1427" s="41" t="str">
        <f>IF(MONTH(G1428)-MONTH(G1427)&lt;&gt;0,SUBTOTAL(109,$P$14:$P$3665)," ")</f>
        <v xml:space="preserve"> </v>
      </c>
      <c r="R1427" s="108">
        <f t="shared" ca="1" si="472"/>
        <v>0</v>
      </c>
      <c r="S1427" s="25">
        <f t="shared" ca="1" si="473"/>
        <v>0</v>
      </c>
      <c r="T1427" s="108">
        <f t="shared" ca="1" si="474"/>
        <v>0</v>
      </c>
      <c r="U1427" s="163">
        <f t="shared" ca="1" si="475"/>
        <v>0</v>
      </c>
      <c r="V1427" s="25">
        <f t="shared" ca="1" si="476"/>
        <v>0</v>
      </c>
      <c r="W1427" s="25">
        <f t="shared" ca="1" si="477"/>
        <v>0</v>
      </c>
      <c r="X1427" s="108">
        <f t="shared" ca="1" si="478"/>
        <v>0</v>
      </c>
      <c r="Y1427" s="108">
        <f t="shared" ca="1" si="479"/>
        <v>0</v>
      </c>
      <c r="Z1427" s="108">
        <f t="shared" ca="1" si="480"/>
        <v>0</v>
      </c>
      <c r="AA1427" s="108">
        <f t="shared" ca="1" si="481"/>
        <v>0</v>
      </c>
      <c r="AB1427" s="108">
        <f t="shared" ca="1" si="482"/>
        <v>0</v>
      </c>
      <c r="AC1427" s="25">
        <f t="shared" ca="1" si="483"/>
        <v>0</v>
      </c>
    </row>
    <row r="1428" spans="1:29" ht="14.1" hidden="1" customHeight="1" thickBot="1" x14ac:dyDescent="0.25">
      <c r="A1428" s="3">
        <f t="shared" si="467"/>
        <v>2024</v>
      </c>
      <c r="B1428" s="3" t="str">
        <f t="shared" si="484"/>
        <v>11 listopad</v>
      </c>
      <c r="C1428" s="4" t="str">
        <f t="shared" si="468"/>
        <v>listopad</v>
      </c>
      <c r="D1428" s="10">
        <f t="shared" ca="1" si="469"/>
        <v>0</v>
      </c>
      <c r="E1428" s="10" t="str">
        <f t="shared" si="470"/>
        <v>pátek</v>
      </c>
      <c r="F1428" s="42" t="str">
        <f ca="1">IF(COUNTIF(List1!$U$4:$AF$16,$G1428),"Svátek",TEXT($G1428,"dddd"))</f>
        <v>pátek</v>
      </c>
      <c r="G1428" s="19">
        <v>45611</v>
      </c>
      <c r="H1428" s="49"/>
      <c r="I1428" s="50"/>
      <c r="J1428" s="49"/>
      <c r="K1428" s="50"/>
      <c r="L1428" s="21">
        <f t="shared" si="471"/>
        <v>0</v>
      </c>
      <c r="M1428" s="22">
        <f t="shared" si="465"/>
        <v>0</v>
      </c>
      <c r="N1428" s="98"/>
      <c r="O1428" s="101" t="str">
        <f t="shared" ca="1" si="466"/>
        <v/>
      </c>
      <c r="P1428" s="41" t="str">
        <f t="shared" si="464"/>
        <v xml:space="preserve"> </v>
      </c>
      <c r="Q1428" s="41" t="str">
        <f>IF(MONTH(G1429)-MONTH(G1428)&lt;&gt;0,SUBTOTAL(109,$P$14:$P$3665)," ")</f>
        <v xml:space="preserve"> </v>
      </c>
      <c r="R1428" s="108">
        <f t="shared" ca="1" si="472"/>
        <v>0</v>
      </c>
      <c r="S1428" s="25">
        <f t="shared" ca="1" si="473"/>
        <v>0</v>
      </c>
      <c r="T1428" s="108">
        <f t="shared" ca="1" si="474"/>
        <v>0</v>
      </c>
      <c r="U1428" s="163">
        <f t="shared" ca="1" si="475"/>
        <v>0</v>
      </c>
      <c r="V1428" s="25">
        <f t="shared" ca="1" si="476"/>
        <v>0</v>
      </c>
      <c r="W1428" s="25">
        <f t="shared" ca="1" si="477"/>
        <v>0</v>
      </c>
      <c r="X1428" s="108">
        <f t="shared" ca="1" si="478"/>
        <v>0</v>
      </c>
      <c r="Y1428" s="108">
        <f t="shared" ca="1" si="479"/>
        <v>0</v>
      </c>
      <c r="Z1428" s="108">
        <f t="shared" ca="1" si="480"/>
        <v>0</v>
      </c>
      <c r="AA1428" s="108">
        <f t="shared" ca="1" si="481"/>
        <v>0</v>
      </c>
      <c r="AB1428" s="108">
        <f t="shared" ca="1" si="482"/>
        <v>0</v>
      </c>
      <c r="AC1428" s="25">
        <f t="shared" ca="1" si="483"/>
        <v>0</v>
      </c>
    </row>
    <row r="1429" spans="1:29" ht="14.1" hidden="1" customHeight="1" thickBot="1" x14ac:dyDescent="0.25">
      <c r="A1429" s="3">
        <f t="shared" si="467"/>
        <v>2024</v>
      </c>
      <c r="B1429" s="3" t="str">
        <f t="shared" si="484"/>
        <v>11 listopad</v>
      </c>
      <c r="C1429" s="4" t="str">
        <f t="shared" si="468"/>
        <v>listopad</v>
      </c>
      <c r="D1429" s="10">
        <f t="shared" ca="1" si="469"/>
        <v>0</v>
      </c>
      <c r="E1429" s="10" t="str">
        <f t="shared" si="470"/>
        <v>sobota</v>
      </c>
      <c r="F1429" s="42" t="str">
        <f ca="1">IF(COUNTIF(List1!$U$4:$AF$16,$G1429),"Svátek",TEXT($G1429,"dddd"))</f>
        <v>sobota</v>
      </c>
      <c r="G1429" s="19">
        <v>45612</v>
      </c>
      <c r="H1429" s="49"/>
      <c r="I1429" s="50"/>
      <c r="J1429" s="49"/>
      <c r="K1429" s="50"/>
      <c r="L1429" s="21">
        <f t="shared" si="471"/>
        <v>0</v>
      </c>
      <c r="M1429" s="22">
        <f t="shared" si="465"/>
        <v>0</v>
      </c>
      <c r="N1429" s="98"/>
      <c r="O1429" s="101" t="str">
        <f t="shared" ca="1" si="466"/>
        <v/>
      </c>
      <c r="P1429" s="41" t="str">
        <f t="shared" si="464"/>
        <v xml:space="preserve"> </v>
      </c>
      <c r="Q1429" s="41" t="str">
        <f>IF(MONTH(G1430)-MONTH(G1429)&lt;&gt;0,SUBTOTAL(109,$P$14:$P$3665)," ")</f>
        <v xml:space="preserve"> </v>
      </c>
      <c r="R1429" s="108">
        <f t="shared" ca="1" si="472"/>
        <v>0</v>
      </c>
      <c r="S1429" s="25">
        <f t="shared" ca="1" si="473"/>
        <v>0</v>
      </c>
      <c r="T1429" s="108">
        <f t="shared" ca="1" si="474"/>
        <v>0</v>
      </c>
      <c r="U1429" s="163">
        <f t="shared" ca="1" si="475"/>
        <v>0</v>
      </c>
      <c r="V1429" s="25">
        <f t="shared" ca="1" si="476"/>
        <v>0</v>
      </c>
      <c r="W1429" s="25">
        <f t="shared" ca="1" si="477"/>
        <v>0</v>
      </c>
      <c r="X1429" s="108">
        <f t="shared" ca="1" si="478"/>
        <v>0</v>
      </c>
      <c r="Y1429" s="108">
        <f t="shared" ca="1" si="479"/>
        <v>0</v>
      </c>
      <c r="Z1429" s="108">
        <f t="shared" ca="1" si="480"/>
        <v>0</v>
      </c>
      <c r="AA1429" s="108">
        <f t="shared" ca="1" si="481"/>
        <v>0</v>
      </c>
      <c r="AB1429" s="108">
        <f t="shared" ca="1" si="482"/>
        <v>0</v>
      </c>
      <c r="AC1429" s="25">
        <f t="shared" ca="1" si="483"/>
        <v>0</v>
      </c>
    </row>
    <row r="1430" spans="1:29" ht="14.1" hidden="1" customHeight="1" thickBot="1" x14ac:dyDescent="0.25">
      <c r="A1430" s="3">
        <f t="shared" si="467"/>
        <v>2024</v>
      </c>
      <c r="B1430" s="3" t="str">
        <f t="shared" si="484"/>
        <v>11 listopad</v>
      </c>
      <c r="C1430" s="4" t="str">
        <f t="shared" si="468"/>
        <v>listopad</v>
      </c>
      <c r="D1430" s="10">
        <f t="shared" ca="1" si="469"/>
        <v>1</v>
      </c>
      <c r="E1430" s="10" t="str">
        <f t="shared" si="470"/>
        <v>neděle</v>
      </c>
      <c r="F1430" s="42" t="str">
        <f ca="1">IF(COUNTIF(List1!$U$4:$AF$16,$G1430),"Svátek",TEXT($G1430,"dddd"))</f>
        <v>Svátek</v>
      </c>
      <c r="G1430" s="19">
        <v>45613</v>
      </c>
      <c r="H1430" s="49"/>
      <c r="I1430" s="50"/>
      <c r="J1430" s="49"/>
      <c r="K1430" s="50"/>
      <c r="L1430" s="21">
        <f t="shared" si="471"/>
        <v>0</v>
      </c>
      <c r="M1430" s="22">
        <f t="shared" si="465"/>
        <v>0</v>
      </c>
      <c r="N1430" s="98"/>
      <c r="O1430" s="101" t="str">
        <f t="shared" ca="1" si="466"/>
        <v>Svátek</v>
      </c>
      <c r="P1430" s="41">
        <f t="shared" si="464"/>
        <v>0</v>
      </c>
      <c r="Q1430" s="41" t="str">
        <f>IF(MONTH(G1431)-MONTH(G1430)&lt;&gt;0,SUBTOTAL(109,$P$14:$P$3665)," ")</f>
        <v xml:space="preserve"> </v>
      </c>
      <c r="R1430" s="108">
        <f t="shared" ca="1" si="472"/>
        <v>0</v>
      </c>
      <c r="S1430" s="25">
        <f t="shared" ca="1" si="473"/>
        <v>0</v>
      </c>
      <c r="T1430" s="108">
        <f t="shared" ca="1" si="474"/>
        <v>0</v>
      </c>
      <c r="U1430" s="163">
        <f t="shared" ca="1" si="475"/>
        <v>0</v>
      </c>
      <c r="V1430" s="25">
        <f t="shared" ca="1" si="476"/>
        <v>0</v>
      </c>
      <c r="W1430" s="25">
        <f t="shared" ca="1" si="477"/>
        <v>0</v>
      </c>
      <c r="X1430" s="108">
        <f t="shared" ca="1" si="478"/>
        <v>0</v>
      </c>
      <c r="Y1430" s="108">
        <f t="shared" ca="1" si="479"/>
        <v>0</v>
      </c>
      <c r="Z1430" s="108">
        <f t="shared" ca="1" si="480"/>
        <v>0</v>
      </c>
      <c r="AA1430" s="108">
        <f t="shared" ca="1" si="481"/>
        <v>0</v>
      </c>
      <c r="AB1430" s="108">
        <f t="shared" ca="1" si="482"/>
        <v>0</v>
      </c>
      <c r="AC1430" s="25">
        <f t="shared" ca="1" si="483"/>
        <v>0</v>
      </c>
    </row>
    <row r="1431" spans="1:29" ht="14.1" hidden="1" customHeight="1" thickBot="1" x14ac:dyDescent="0.25">
      <c r="A1431" s="3">
        <f t="shared" si="467"/>
        <v>2024</v>
      </c>
      <c r="B1431" s="3" t="str">
        <f t="shared" si="484"/>
        <v>11 listopad</v>
      </c>
      <c r="C1431" s="4" t="str">
        <f t="shared" si="468"/>
        <v>listopad</v>
      </c>
      <c r="D1431" s="10">
        <f t="shared" ca="1" si="469"/>
        <v>0</v>
      </c>
      <c r="E1431" s="10" t="str">
        <f t="shared" si="470"/>
        <v>pondělí</v>
      </c>
      <c r="F1431" s="42" t="str">
        <f ca="1">IF(COUNTIF(List1!$U$4:$AF$16,$G1431),"Svátek",TEXT($G1431,"dddd"))</f>
        <v>pondělí</v>
      </c>
      <c r="G1431" s="19">
        <v>45614</v>
      </c>
      <c r="H1431" s="49"/>
      <c r="I1431" s="50"/>
      <c r="J1431" s="49"/>
      <c r="K1431" s="50"/>
      <c r="L1431" s="21">
        <f t="shared" si="471"/>
        <v>0</v>
      </c>
      <c r="M1431" s="22">
        <f t="shared" si="465"/>
        <v>0</v>
      </c>
      <c r="N1431" s="98"/>
      <c r="O1431" s="101" t="str">
        <f t="shared" ca="1" si="466"/>
        <v/>
      </c>
      <c r="P1431" s="41" t="str">
        <f t="shared" si="464"/>
        <v xml:space="preserve"> </v>
      </c>
      <c r="Q1431" s="41" t="str">
        <f>IF(MONTH(G1432)-MONTH(G1431)&lt;&gt;0,SUBTOTAL(109,$P$14:$P$3665)," ")</f>
        <v xml:space="preserve"> </v>
      </c>
      <c r="R1431" s="108">
        <f t="shared" ca="1" si="472"/>
        <v>0</v>
      </c>
      <c r="S1431" s="25">
        <f t="shared" ca="1" si="473"/>
        <v>0</v>
      </c>
      <c r="T1431" s="108">
        <f t="shared" ca="1" si="474"/>
        <v>0</v>
      </c>
      <c r="U1431" s="163">
        <f t="shared" ca="1" si="475"/>
        <v>0</v>
      </c>
      <c r="V1431" s="25">
        <f t="shared" ca="1" si="476"/>
        <v>0</v>
      </c>
      <c r="W1431" s="25">
        <f t="shared" ca="1" si="477"/>
        <v>0</v>
      </c>
      <c r="X1431" s="108">
        <f t="shared" ca="1" si="478"/>
        <v>0</v>
      </c>
      <c r="Y1431" s="108">
        <f t="shared" ca="1" si="479"/>
        <v>0</v>
      </c>
      <c r="Z1431" s="108">
        <f t="shared" ca="1" si="480"/>
        <v>0</v>
      </c>
      <c r="AA1431" s="108">
        <f t="shared" ca="1" si="481"/>
        <v>0</v>
      </c>
      <c r="AB1431" s="108">
        <f t="shared" ca="1" si="482"/>
        <v>0</v>
      </c>
      <c r="AC1431" s="25">
        <f t="shared" ca="1" si="483"/>
        <v>0</v>
      </c>
    </row>
    <row r="1432" spans="1:29" ht="14.1" hidden="1" customHeight="1" thickBot="1" x14ac:dyDescent="0.25">
      <c r="A1432" s="3">
        <f t="shared" si="467"/>
        <v>2024</v>
      </c>
      <c r="B1432" s="3" t="str">
        <f t="shared" si="484"/>
        <v>11 listopad</v>
      </c>
      <c r="C1432" s="4" t="str">
        <f t="shared" si="468"/>
        <v>listopad</v>
      </c>
      <c r="D1432" s="10">
        <f t="shared" ca="1" si="469"/>
        <v>0</v>
      </c>
      <c r="E1432" s="10" t="str">
        <f t="shared" si="470"/>
        <v>úterý</v>
      </c>
      <c r="F1432" s="42" t="str">
        <f ca="1">IF(COUNTIF(List1!$U$4:$AF$16,$G1432),"Svátek",TEXT($G1432,"dddd"))</f>
        <v>úterý</v>
      </c>
      <c r="G1432" s="19">
        <v>45615</v>
      </c>
      <c r="H1432" s="49"/>
      <c r="I1432" s="50"/>
      <c r="J1432" s="49"/>
      <c r="K1432" s="50"/>
      <c r="L1432" s="21">
        <f t="shared" si="471"/>
        <v>0</v>
      </c>
      <c r="M1432" s="22">
        <f t="shared" si="465"/>
        <v>0</v>
      </c>
      <c r="N1432" s="98"/>
      <c r="O1432" s="101" t="str">
        <f t="shared" ca="1" si="466"/>
        <v/>
      </c>
      <c r="P1432" s="41" t="str">
        <f t="shared" si="464"/>
        <v xml:space="preserve"> </v>
      </c>
      <c r="Q1432" s="41" t="str">
        <f>IF(MONTH(G1433)-MONTH(G1432)&lt;&gt;0,SUBTOTAL(109,$P$14:$P$3665)," ")</f>
        <v xml:space="preserve"> </v>
      </c>
      <c r="R1432" s="108">
        <f t="shared" ca="1" si="472"/>
        <v>0</v>
      </c>
      <c r="S1432" s="25">
        <f t="shared" ca="1" si="473"/>
        <v>0</v>
      </c>
      <c r="T1432" s="108">
        <f t="shared" ca="1" si="474"/>
        <v>0</v>
      </c>
      <c r="U1432" s="163">
        <f t="shared" ca="1" si="475"/>
        <v>0</v>
      </c>
      <c r="V1432" s="25">
        <f t="shared" ca="1" si="476"/>
        <v>0</v>
      </c>
      <c r="W1432" s="25">
        <f t="shared" ca="1" si="477"/>
        <v>0</v>
      </c>
      <c r="X1432" s="108">
        <f t="shared" ca="1" si="478"/>
        <v>0</v>
      </c>
      <c r="Y1432" s="108">
        <f t="shared" ca="1" si="479"/>
        <v>0</v>
      </c>
      <c r="Z1432" s="108">
        <f t="shared" ca="1" si="480"/>
        <v>0</v>
      </c>
      <c r="AA1432" s="108">
        <f t="shared" ca="1" si="481"/>
        <v>0</v>
      </c>
      <c r="AB1432" s="108">
        <f t="shared" ca="1" si="482"/>
        <v>0</v>
      </c>
      <c r="AC1432" s="25">
        <f t="shared" ca="1" si="483"/>
        <v>0</v>
      </c>
    </row>
    <row r="1433" spans="1:29" ht="14.1" hidden="1" customHeight="1" thickBot="1" x14ac:dyDescent="0.25">
      <c r="A1433" s="3">
        <f t="shared" si="467"/>
        <v>2024</v>
      </c>
      <c r="B1433" s="3" t="str">
        <f t="shared" si="484"/>
        <v>11 listopad</v>
      </c>
      <c r="C1433" s="4" t="str">
        <f t="shared" si="468"/>
        <v>listopad</v>
      </c>
      <c r="D1433" s="10">
        <f t="shared" ca="1" si="469"/>
        <v>0</v>
      </c>
      <c r="E1433" s="10" t="str">
        <f t="shared" si="470"/>
        <v>středa</v>
      </c>
      <c r="F1433" s="42" t="str">
        <f ca="1">IF(COUNTIF(List1!$U$4:$AF$16,$G1433),"Svátek",TEXT($G1433,"dddd"))</f>
        <v>středa</v>
      </c>
      <c r="G1433" s="19">
        <v>45616</v>
      </c>
      <c r="H1433" s="49"/>
      <c r="I1433" s="50"/>
      <c r="J1433" s="49"/>
      <c r="K1433" s="50"/>
      <c r="L1433" s="21">
        <f t="shared" si="471"/>
        <v>0</v>
      </c>
      <c r="M1433" s="22">
        <f t="shared" si="465"/>
        <v>0</v>
      </c>
      <c r="N1433" s="98"/>
      <c r="O1433" s="101" t="str">
        <f t="shared" ca="1" si="466"/>
        <v/>
      </c>
      <c r="P1433" s="41" t="str">
        <f t="shared" si="464"/>
        <v xml:space="preserve"> </v>
      </c>
      <c r="Q1433" s="41" t="str">
        <f>IF(MONTH(G1434)-MONTH(G1433)&lt;&gt;0,SUBTOTAL(109,$P$14:$P$3665)," ")</f>
        <v xml:space="preserve"> </v>
      </c>
      <c r="R1433" s="108">
        <f t="shared" ca="1" si="472"/>
        <v>0</v>
      </c>
      <c r="S1433" s="25">
        <f t="shared" ca="1" si="473"/>
        <v>0</v>
      </c>
      <c r="T1433" s="108">
        <f t="shared" ca="1" si="474"/>
        <v>0</v>
      </c>
      <c r="U1433" s="163">
        <f t="shared" ca="1" si="475"/>
        <v>0</v>
      </c>
      <c r="V1433" s="25">
        <f t="shared" ca="1" si="476"/>
        <v>0</v>
      </c>
      <c r="W1433" s="25">
        <f t="shared" ca="1" si="477"/>
        <v>0</v>
      </c>
      <c r="X1433" s="108">
        <f t="shared" ca="1" si="478"/>
        <v>0</v>
      </c>
      <c r="Y1433" s="108">
        <f t="shared" ca="1" si="479"/>
        <v>0</v>
      </c>
      <c r="Z1433" s="108">
        <f t="shared" ca="1" si="480"/>
        <v>0</v>
      </c>
      <c r="AA1433" s="108">
        <f t="shared" ca="1" si="481"/>
        <v>0</v>
      </c>
      <c r="AB1433" s="108">
        <f t="shared" ca="1" si="482"/>
        <v>0</v>
      </c>
      <c r="AC1433" s="25">
        <f t="shared" ca="1" si="483"/>
        <v>0</v>
      </c>
    </row>
    <row r="1434" spans="1:29" ht="14.1" hidden="1" customHeight="1" thickBot="1" x14ac:dyDescent="0.25">
      <c r="A1434" s="3">
        <f t="shared" si="467"/>
        <v>2024</v>
      </c>
      <c r="B1434" s="3" t="str">
        <f t="shared" si="484"/>
        <v>11 listopad</v>
      </c>
      <c r="C1434" s="4" t="str">
        <f t="shared" si="468"/>
        <v>listopad</v>
      </c>
      <c r="D1434" s="10">
        <f t="shared" ca="1" si="469"/>
        <v>0</v>
      </c>
      <c r="E1434" s="10" t="str">
        <f t="shared" si="470"/>
        <v>čtvrtek</v>
      </c>
      <c r="F1434" s="42" t="str">
        <f ca="1">IF(COUNTIF(List1!$U$4:$AF$16,$G1434),"Svátek",TEXT($G1434,"dddd"))</f>
        <v>čtvrtek</v>
      </c>
      <c r="G1434" s="19">
        <v>45617</v>
      </c>
      <c r="H1434" s="49"/>
      <c r="I1434" s="50"/>
      <c r="J1434" s="49"/>
      <c r="K1434" s="50"/>
      <c r="L1434" s="21">
        <f t="shared" si="471"/>
        <v>0</v>
      </c>
      <c r="M1434" s="22">
        <f t="shared" si="465"/>
        <v>0</v>
      </c>
      <c r="N1434" s="98"/>
      <c r="O1434" s="101" t="str">
        <f t="shared" ca="1" si="466"/>
        <v/>
      </c>
      <c r="P1434" s="41" t="str">
        <f t="shared" si="464"/>
        <v xml:space="preserve"> </v>
      </c>
      <c r="Q1434" s="41" t="str">
        <f>IF(MONTH(G1435)-MONTH(G1434)&lt;&gt;0,SUBTOTAL(109,$P$14:$P$3665)," ")</f>
        <v xml:space="preserve"> </v>
      </c>
      <c r="R1434" s="108">
        <f t="shared" ca="1" si="472"/>
        <v>0</v>
      </c>
      <c r="S1434" s="25">
        <f t="shared" ca="1" si="473"/>
        <v>0</v>
      </c>
      <c r="T1434" s="108">
        <f t="shared" ca="1" si="474"/>
        <v>0</v>
      </c>
      <c r="U1434" s="163">
        <f t="shared" ca="1" si="475"/>
        <v>0</v>
      </c>
      <c r="V1434" s="25">
        <f t="shared" ca="1" si="476"/>
        <v>0</v>
      </c>
      <c r="W1434" s="25">
        <f t="shared" ca="1" si="477"/>
        <v>0</v>
      </c>
      <c r="X1434" s="108">
        <f t="shared" ca="1" si="478"/>
        <v>0</v>
      </c>
      <c r="Y1434" s="108">
        <f t="shared" ca="1" si="479"/>
        <v>0</v>
      </c>
      <c r="Z1434" s="108">
        <f t="shared" ca="1" si="480"/>
        <v>0</v>
      </c>
      <c r="AA1434" s="108">
        <f t="shared" ca="1" si="481"/>
        <v>0</v>
      </c>
      <c r="AB1434" s="108">
        <f t="shared" ca="1" si="482"/>
        <v>0</v>
      </c>
      <c r="AC1434" s="25">
        <f t="shared" ca="1" si="483"/>
        <v>0</v>
      </c>
    </row>
    <row r="1435" spans="1:29" ht="14.1" hidden="1" customHeight="1" thickBot="1" x14ac:dyDescent="0.25">
      <c r="A1435" s="3">
        <f t="shared" si="467"/>
        <v>2024</v>
      </c>
      <c r="B1435" s="3" t="str">
        <f t="shared" si="484"/>
        <v>11 listopad</v>
      </c>
      <c r="C1435" s="4" t="str">
        <f t="shared" si="468"/>
        <v>listopad</v>
      </c>
      <c r="D1435" s="10">
        <f t="shared" ca="1" si="469"/>
        <v>0</v>
      </c>
      <c r="E1435" s="10" t="str">
        <f t="shared" si="470"/>
        <v>pátek</v>
      </c>
      <c r="F1435" s="42" t="str">
        <f ca="1">IF(COUNTIF(List1!$U$4:$AF$16,$G1435),"Svátek",TEXT($G1435,"dddd"))</f>
        <v>pátek</v>
      </c>
      <c r="G1435" s="19">
        <v>45618</v>
      </c>
      <c r="H1435" s="49"/>
      <c r="I1435" s="50"/>
      <c r="J1435" s="49"/>
      <c r="K1435" s="50"/>
      <c r="L1435" s="21">
        <f t="shared" si="471"/>
        <v>0</v>
      </c>
      <c r="M1435" s="22">
        <f t="shared" si="465"/>
        <v>0</v>
      </c>
      <c r="N1435" s="98"/>
      <c r="O1435" s="101" t="str">
        <f t="shared" ca="1" si="466"/>
        <v/>
      </c>
      <c r="P1435" s="41" t="str">
        <f t="shared" ref="P1435:P1498" si="485">IF(OR(TEXT($G1435,"dddd")="neděle",TEXT($G1526,"dddd")="Sunday"),IF(DAY(G1435)&gt;=7,SUM(L1429:L1435),IF(DAY(G1435)=6,SUM(L1430:L1435),IF(DAY(G1435)=5,SUM(L1431:L1435),IF(DAY(G1435)=4,SUM(L1432:L1435),IF(DAY(G1435)=3,SUM(L1433:L1435),IF(DAY(G1435)=2,SUM(L1434:L1435),IF(DAY(G1435)=1,SUM(L1435:L1435)," "))))))),IF(MONTH(G1436)-MONTH(G1435)&lt;&gt;0,IF(TEXT($G1435,"dddd")="sobota",SUM(L1430:L1435),IF(TEXT($G1435,"dddd")="pátek",SUM(L1431:L1435),IF(TEXT($G1435,"dddd")="čtvrtek",SUM(L1432:L1435),IF(TEXT($G1435,"dddd")="středa",SUM(L1433:L1435),IF(TEXT($G1435,"dddd")="úterý",SUM(L1434:L1435),IF(TEXT($G1435,"dddd")="pondělí",SUM(L1435)," "))))))," "))</f>
        <v xml:space="preserve"> </v>
      </c>
      <c r="Q1435" s="41" t="str">
        <f>IF(MONTH(G1436)-MONTH(G1435)&lt;&gt;0,SUBTOTAL(109,$P$14:$P$3665)," ")</f>
        <v xml:space="preserve"> </v>
      </c>
      <c r="R1435" s="108">
        <f t="shared" ca="1" si="472"/>
        <v>0</v>
      </c>
      <c r="S1435" s="25">
        <f t="shared" ca="1" si="473"/>
        <v>0</v>
      </c>
      <c r="T1435" s="108">
        <f t="shared" ca="1" si="474"/>
        <v>0</v>
      </c>
      <c r="U1435" s="163">
        <f t="shared" ca="1" si="475"/>
        <v>0</v>
      </c>
      <c r="V1435" s="25">
        <f t="shared" ca="1" si="476"/>
        <v>0</v>
      </c>
      <c r="W1435" s="25">
        <f t="shared" ca="1" si="477"/>
        <v>0</v>
      </c>
      <c r="X1435" s="108">
        <f t="shared" ca="1" si="478"/>
        <v>0</v>
      </c>
      <c r="Y1435" s="108">
        <f t="shared" ca="1" si="479"/>
        <v>0</v>
      </c>
      <c r="Z1435" s="108">
        <f t="shared" ca="1" si="480"/>
        <v>0</v>
      </c>
      <c r="AA1435" s="108">
        <f t="shared" ca="1" si="481"/>
        <v>0</v>
      </c>
      <c r="AB1435" s="108">
        <f t="shared" ca="1" si="482"/>
        <v>0</v>
      </c>
      <c r="AC1435" s="25">
        <f t="shared" ca="1" si="483"/>
        <v>0</v>
      </c>
    </row>
    <row r="1436" spans="1:29" ht="14.1" hidden="1" customHeight="1" thickBot="1" x14ac:dyDescent="0.25">
      <c r="A1436" s="3">
        <f t="shared" si="467"/>
        <v>2024</v>
      </c>
      <c r="B1436" s="3" t="str">
        <f t="shared" si="484"/>
        <v>11 listopad</v>
      </c>
      <c r="C1436" s="4" t="str">
        <f t="shared" si="468"/>
        <v>listopad</v>
      </c>
      <c r="D1436" s="10">
        <f t="shared" ca="1" si="469"/>
        <v>0</v>
      </c>
      <c r="E1436" s="10" t="str">
        <f t="shared" si="470"/>
        <v>sobota</v>
      </c>
      <c r="F1436" s="42" t="str">
        <f ca="1">IF(COUNTIF(List1!$U$4:$AF$16,$G1436),"Svátek",TEXT($G1436,"dddd"))</f>
        <v>sobota</v>
      </c>
      <c r="G1436" s="19">
        <v>45619</v>
      </c>
      <c r="H1436" s="49"/>
      <c r="I1436" s="50"/>
      <c r="J1436" s="49"/>
      <c r="K1436" s="50"/>
      <c r="L1436" s="21">
        <f t="shared" si="471"/>
        <v>0</v>
      </c>
      <c r="M1436" s="22">
        <f t="shared" si="465"/>
        <v>0</v>
      </c>
      <c r="N1436" s="98"/>
      <c r="O1436" s="101" t="str">
        <f t="shared" ca="1" si="466"/>
        <v/>
      </c>
      <c r="P1436" s="41" t="str">
        <f t="shared" si="485"/>
        <v xml:space="preserve"> </v>
      </c>
      <c r="Q1436" s="41" t="str">
        <f>IF(MONTH(G1437)-MONTH(G1436)&lt;&gt;0,SUBTOTAL(109,$P$14:$P$3665)," ")</f>
        <v xml:space="preserve"> </v>
      </c>
      <c r="R1436" s="108">
        <f t="shared" ca="1" si="472"/>
        <v>0</v>
      </c>
      <c r="S1436" s="25">
        <f t="shared" ca="1" si="473"/>
        <v>0</v>
      </c>
      <c r="T1436" s="108">
        <f t="shared" ca="1" si="474"/>
        <v>0</v>
      </c>
      <c r="U1436" s="163">
        <f t="shared" ca="1" si="475"/>
        <v>0</v>
      </c>
      <c r="V1436" s="25">
        <f t="shared" ca="1" si="476"/>
        <v>0</v>
      </c>
      <c r="W1436" s="25">
        <f t="shared" ca="1" si="477"/>
        <v>0</v>
      </c>
      <c r="X1436" s="108">
        <f t="shared" ca="1" si="478"/>
        <v>0</v>
      </c>
      <c r="Y1436" s="108">
        <f t="shared" ca="1" si="479"/>
        <v>0</v>
      </c>
      <c r="Z1436" s="108">
        <f t="shared" ca="1" si="480"/>
        <v>0</v>
      </c>
      <c r="AA1436" s="108">
        <f t="shared" ca="1" si="481"/>
        <v>0</v>
      </c>
      <c r="AB1436" s="108">
        <f t="shared" ca="1" si="482"/>
        <v>0</v>
      </c>
      <c r="AC1436" s="25">
        <f t="shared" ca="1" si="483"/>
        <v>0</v>
      </c>
    </row>
    <row r="1437" spans="1:29" ht="14.1" hidden="1" customHeight="1" thickBot="1" x14ac:dyDescent="0.25">
      <c r="A1437" s="3">
        <f t="shared" si="467"/>
        <v>2024</v>
      </c>
      <c r="B1437" s="3" t="str">
        <f t="shared" si="484"/>
        <v>11 listopad</v>
      </c>
      <c r="C1437" s="4" t="str">
        <f t="shared" si="468"/>
        <v>listopad</v>
      </c>
      <c r="D1437" s="10">
        <f t="shared" ca="1" si="469"/>
        <v>0</v>
      </c>
      <c r="E1437" s="10" t="str">
        <f t="shared" si="470"/>
        <v>neděle</v>
      </c>
      <c r="F1437" s="42" t="str">
        <f ca="1">IF(COUNTIF(List1!$U$4:$AF$16,$G1437),"Svátek",TEXT($G1437,"dddd"))</f>
        <v>neděle</v>
      </c>
      <c r="G1437" s="19">
        <v>45620</v>
      </c>
      <c r="H1437" s="49"/>
      <c r="I1437" s="50"/>
      <c r="J1437" s="49"/>
      <c r="K1437" s="50"/>
      <c r="L1437" s="21">
        <f t="shared" si="471"/>
        <v>0</v>
      </c>
      <c r="M1437" s="22">
        <f t="shared" si="465"/>
        <v>0</v>
      </c>
      <c r="N1437" s="98"/>
      <c r="O1437" s="101" t="str">
        <f t="shared" ca="1" si="466"/>
        <v/>
      </c>
      <c r="P1437" s="41">
        <f t="shared" si="485"/>
        <v>0</v>
      </c>
      <c r="Q1437" s="41" t="str">
        <f>IF(MONTH(G1438)-MONTH(G1437)&lt;&gt;0,SUBTOTAL(109,$P$14:$P$3665)," ")</f>
        <v xml:space="preserve"> </v>
      </c>
      <c r="R1437" s="108">
        <f t="shared" ca="1" si="472"/>
        <v>0</v>
      </c>
      <c r="S1437" s="25">
        <f t="shared" ca="1" si="473"/>
        <v>0</v>
      </c>
      <c r="T1437" s="108">
        <f t="shared" ca="1" si="474"/>
        <v>0</v>
      </c>
      <c r="U1437" s="163">
        <f t="shared" ca="1" si="475"/>
        <v>0</v>
      </c>
      <c r="V1437" s="25">
        <f t="shared" ca="1" si="476"/>
        <v>0</v>
      </c>
      <c r="W1437" s="25">
        <f t="shared" ca="1" si="477"/>
        <v>0</v>
      </c>
      <c r="X1437" s="108">
        <f t="shared" ca="1" si="478"/>
        <v>0</v>
      </c>
      <c r="Y1437" s="108">
        <f t="shared" ca="1" si="479"/>
        <v>0</v>
      </c>
      <c r="Z1437" s="108">
        <f t="shared" ca="1" si="480"/>
        <v>0</v>
      </c>
      <c r="AA1437" s="108">
        <f t="shared" ca="1" si="481"/>
        <v>0</v>
      </c>
      <c r="AB1437" s="108">
        <f t="shared" ca="1" si="482"/>
        <v>0</v>
      </c>
      <c r="AC1437" s="25">
        <f t="shared" ca="1" si="483"/>
        <v>0</v>
      </c>
    </row>
    <row r="1438" spans="1:29" ht="14.1" hidden="1" customHeight="1" thickBot="1" x14ac:dyDescent="0.25">
      <c r="A1438" s="3">
        <f t="shared" si="467"/>
        <v>2024</v>
      </c>
      <c r="B1438" s="3" t="str">
        <f t="shared" si="484"/>
        <v>11 listopad</v>
      </c>
      <c r="C1438" s="4" t="str">
        <f t="shared" si="468"/>
        <v>listopad</v>
      </c>
      <c r="D1438" s="10">
        <f t="shared" ca="1" si="469"/>
        <v>0</v>
      </c>
      <c r="E1438" s="10" t="str">
        <f t="shared" si="470"/>
        <v>pondělí</v>
      </c>
      <c r="F1438" s="42" t="str">
        <f ca="1">IF(COUNTIF(List1!$U$4:$AF$16,$G1438),"Svátek",TEXT($G1438,"dddd"))</f>
        <v>pondělí</v>
      </c>
      <c r="G1438" s="19">
        <v>45621</v>
      </c>
      <c r="H1438" s="49"/>
      <c r="I1438" s="50"/>
      <c r="J1438" s="49"/>
      <c r="K1438" s="50"/>
      <c r="L1438" s="21">
        <f t="shared" si="471"/>
        <v>0</v>
      </c>
      <c r="M1438" s="22">
        <f t="shared" si="465"/>
        <v>0</v>
      </c>
      <c r="N1438" s="98"/>
      <c r="O1438" s="101" t="str">
        <f t="shared" ca="1" si="466"/>
        <v/>
      </c>
      <c r="P1438" s="41" t="str">
        <f t="shared" si="485"/>
        <v xml:space="preserve"> </v>
      </c>
      <c r="Q1438" s="41" t="str">
        <f>IF(MONTH(G1439)-MONTH(G1438)&lt;&gt;0,SUBTOTAL(109,$P$14:$P$3665)," ")</f>
        <v xml:space="preserve"> </v>
      </c>
      <c r="R1438" s="108">
        <f t="shared" ca="1" si="472"/>
        <v>0</v>
      </c>
      <c r="S1438" s="25">
        <f t="shared" ca="1" si="473"/>
        <v>0</v>
      </c>
      <c r="T1438" s="108">
        <f t="shared" ca="1" si="474"/>
        <v>0</v>
      </c>
      <c r="U1438" s="163">
        <f t="shared" ca="1" si="475"/>
        <v>0</v>
      </c>
      <c r="V1438" s="25">
        <f t="shared" ca="1" si="476"/>
        <v>0</v>
      </c>
      <c r="W1438" s="25">
        <f t="shared" ca="1" si="477"/>
        <v>0</v>
      </c>
      <c r="X1438" s="108">
        <f t="shared" ca="1" si="478"/>
        <v>0</v>
      </c>
      <c r="Y1438" s="108">
        <f t="shared" ca="1" si="479"/>
        <v>0</v>
      </c>
      <c r="Z1438" s="108">
        <f t="shared" ca="1" si="480"/>
        <v>0</v>
      </c>
      <c r="AA1438" s="108">
        <f t="shared" ca="1" si="481"/>
        <v>0</v>
      </c>
      <c r="AB1438" s="108">
        <f t="shared" ca="1" si="482"/>
        <v>0</v>
      </c>
      <c r="AC1438" s="25">
        <f t="shared" ca="1" si="483"/>
        <v>0</v>
      </c>
    </row>
    <row r="1439" spans="1:29" ht="14.1" hidden="1" customHeight="1" thickBot="1" x14ac:dyDescent="0.25">
      <c r="A1439" s="3">
        <f t="shared" si="467"/>
        <v>2024</v>
      </c>
      <c r="B1439" s="3" t="str">
        <f t="shared" si="484"/>
        <v>11 listopad</v>
      </c>
      <c r="C1439" s="4" t="str">
        <f t="shared" si="468"/>
        <v>listopad</v>
      </c>
      <c r="D1439" s="10">
        <f t="shared" ca="1" si="469"/>
        <v>0</v>
      </c>
      <c r="E1439" s="10" t="str">
        <f t="shared" si="470"/>
        <v>úterý</v>
      </c>
      <c r="F1439" s="42" t="str">
        <f ca="1">IF(COUNTIF(List1!$U$4:$AF$16,$G1439),"Svátek",TEXT($G1439,"dddd"))</f>
        <v>úterý</v>
      </c>
      <c r="G1439" s="19">
        <v>45622</v>
      </c>
      <c r="H1439" s="49"/>
      <c r="I1439" s="50"/>
      <c r="J1439" s="49"/>
      <c r="K1439" s="50"/>
      <c r="L1439" s="21">
        <f t="shared" si="471"/>
        <v>0</v>
      </c>
      <c r="M1439" s="22">
        <f t="shared" si="465"/>
        <v>0</v>
      </c>
      <c r="N1439" s="98"/>
      <c r="O1439" s="101" t="str">
        <f t="shared" ca="1" si="466"/>
        <v/>
      </c>
      <c r="P1439" s="41" t="str">
        <f t="shared" si="485"/>
        <v xml:space="preserve"> </v>
      </c>
      <c r="Q1439" s="41" t="str">
        <f>IF(MONTH(G1440)-MONTH(G1439)&lt;&gt;0,SUBTOTAL(109,$P$14:$P$3665)," ")</f>
        <v xml:space="preserve"> </v>
      </c>
      <c r="R1439" s="108">
        <f t="shared" ca="1" si="472"/>
        <v>0</v>
      </c>
      <c r="S1439" s="25">
        <f t="shared" ca="1" si="473"/>
        <v>0</v>
      </c>
      <c r="T1439" s="108">
        <f t="shared" ca="1" si="474"/>
        <v>0</v>
      </c>
      <c r="U1439" s="163">
        <f t="shared" ca="1" si="475"/>
        <v>0</v>
      </c>
      <c r="V1439" s="25">
        <f t="shared" ca="1" si="476"/>
        <v>0</v>
      </c>
      <c r="W1439" s="25">
        <f t="shared" ca="1" si="477"/>
        <v>0</v>
      </c>
      <c r="X1439" s="108">
        <f t="shared" ca="1" si="478"/>
        <v>0</v>
      </c>
      <c r="Y1439" s="108">
        <f t="shared" ca="1" si="479"/>
        <v>0</v>
      </c>
      <c r="Z1439" s="108">
        <f t="shared" ca="1" si="480"/>
        <v>0</v>
      </c>
      <c r="AA1439" s="108">
        <f t="shared" ca="1" si="481"/>
        <v>0</v>
      </c>
      <c r="AB1439" s="108">
        <f t="shared" ca="1" si="482"/>
        <v>0</v>
      </c>
      <c r="AC1439" s="25">
        <f t="shared" ca="1" si="483"/>
        <v>0</v>
      </c>
    </row>
    <row r="1440" spans="1:29" ht="14.1" hidden="1" customHeight="1" thickBot="1" x14ac:dyDescent="0.25">
      <c r="A1440" s="3">
        <f t="shared" si="467"/>
        <v>2024</v>
      </c>
      <c r="B1440" s="3" t="str">
        <f t="shared" si="484"/>
        <v>11 listopad</v>
      </c>
      <c r="C1440" s="4" t="str">
        <f t="shared" si="468"/>
        <v>listopad</v>
      </c>
      <c r="D1440" s="10">
        <f t="shared" ca="1" si="469"/>
        <v>0</v>
      </c>
      <c r="E1440" s="10" t="str">
        <f t="shared" si="470"/>
        <v>středa</v>
      </c>
      <c r="F1440" s="42" t="str">
        <f ca="1">IF(COUNTIF(List1!$U$4:$AF$16,$G1440),"Svátek",TEXT($G1440,"dddd"))</f>
        <v>středa</v>
      </c>
      <c r="G1440" s="19">
        <v>45623</v>
      </c>
      <c r="H1440" s="49"/>
      <c r="I1440" s="50"/>
      <c r="J1440" s="49"/>
      <c r="K1440" s="50"/>
      <c r="L1440" s="21">
        <f t="shared" si="471"/>
        <v>0</v>
      </c>
      <c r="M1440" s="22">
        <f t="shared" si="465"/>
        <v>0</v>
      </c>
      <c r="N1440" s="98"/>
      <c r="O1440" s="101" t="str">
        <f t="shared" ca="1" si="466"/>
        <v/>
      </c>
      <c r="P1440" s="41" t="str">
        <f t="shared" si="485"/>
        <v xml:space="preserve"> </v>
      </c>
      <c r="Q1440" s="41" t="str">
        <f>IF(MONTH(G1441)-MONTH(G1440)&lt;&gt;0,SUBTOTAL(109,$P$14:$P$3665)," ")</f>
        <v xml:space="preserve"> </v>
      </c>
      <c r="R1440" s="108">
        <f t="shared" ca="1" si="472"/>
        <v>0</v>
      </c>
      <c r="S1440" s="25">
        <f t="shared" ca="1" si="473"/>
        <v>0</v>
      </c>
      <c r="T1440" s="108">
        <f t="shared" ca="1" si="474"/>
        <v>0</v>
      </c>
      <c r="U1440" s="163">
        <f t="shared" ca="1" si="475"/>
        <v>0</v>
      </c>
      <c r="V1440" s="25">
        <f t="shared" ca="1" si="476"/>
        <v>0</v>
      </c>
      <c r="W1440" s="25">
        <f t="shared" ca="1" si="477"/>
        <v>0</v>
      </c>
      <c r="X1440" s="108">
        <f t="shared" ca="1" si="478"/>
        <v>0</v>
      </c>
      <c r="Y1440" s="108">
        <f t="shared" ca="1" si="479"/>
        <v>0</v>
      </c>
      <c r="Z1440" s="108">
        <f t="shared" ca="1" si="480"/>
        <v>0</v>
      </c>
      <c r="AA1440" s="108">
        <f t="shared" ca="1" si="481"/>
        <v>0</v>
      </c>
      <c r="AB1440" s="108">
        <f t="shared" ca="1" si="482"/>
        <v>0</v>
      </c>
      <c r="AC1440" s="25">
        <f t="shared" ca="1" si="483"/>
        <v>0</v>
      </c>
    </row>
    <row r="1441" spans="1:29" ht="14.1" hidden="1" customHeight="1" thickBot="1" x14ac:dyDescent="0.25">
      <c r="A1441" s="3">
        <f t="shared" si="467"/>
        <v>2024</v>
      </c>
      <c r="B1441" s="3" t="str">
        <f t="shared" si="484"/>
        <v>11 listopad</v>
      </c>
      <c r="C1441" s="4" t="str">
        <f t="shared" si="468"/>
        <v>listopad</v>
      </c>
      <c r="D1441" s="10">
        <f t="shared" ca="1" si="469"/>
        <v>0</v>
      </c>
      <c r="E1441" s="10" t="str">
        <f t="shared" si="470"/>
        <v>čtvrtek</v>
      </c>
      <c r="F1441" s="42" t="str">
        <f ca="1">IF(COUNTIF(List1!$U$4:$AF$16,$G1441),"Svátek",TEXT($G1441,"dddd"))</f>
        <v>čtvrtek</v>
      </c>
      <c r="G1441" s="19">
        <v>45624</v>
      </c>
      <c r="H1441" s="49"/>
      <c r="I1441" s="50"/>
      <c r="J1441" s="49"/>
      <c r="K1441" s="50"/>
      <c r="L1441" s="21">
        <f t="shared" si="471"/>
        <v>0</v>
      </c>
      <c r="M1441" s="22">
        <f t="shared" si="465"/>
        <v>0</v>
      </c>
      <c r="N1441" s="98"/>
      <c r="O1441" s="101" t="str">
        <f t="shared" ca="1" si="466"/>
        <v/>
      </c>
      <c r="P1441" s="41" t="str">
        <f t="shared" si="485"/>
        <v xml:space="preserve"> </v>
      </c>
      <c r="Q1441" s="41" t="str">
        <f>IF(MONTH(G1442)-MONTH(G1441)&lt;&gt;0,SUBTOTAL(109,$P$14:$P$3665)," ")</f>
        <v xml:space="preserve"> </v>
      </c>
      <c r="R1441" s="108">
        <f t="shared" ca="1" si="472"/>
        <v>0</v>
      </c>
      <c r="S1441" s="25">
        <f t="shared" ca="1" si="473"/>
        <v>0</v>
      </c>
      <c r="T1441" s="108">
        <f t="shared" ca="1" si="474"/>
        <v>0</v>
      </c>
      <c r="U1441" s="163">
        <f t="shared" ca="1" si="475"/>
        <v>0</v>
      </c>
      <c r="V1441" s="25">
        <f t="shared" ca="1" si="476"/>
        <v>0</v>
      </c>
      <c r="W1441" s="25">
        <f t="shared" ca="1" si="477"/>
        <v>0</v>
      </c>
      <c r="X1441" s="108">
        <f t="shared" ca="1" si="478"/>
        <v>0</v>
      </c>
      <c r="Y1441" s="108">
        <f t="shared" ca="1" si="479"/>
        <v>0</v>
      </c>
      <c r="Z1441" s="108">
        <f t="shared" ca="1" si="480"/>
        <v>0</v>
      </c>
      <c r="AA1441" s="108">
        <f t="shared" ca="1" si="481"/>
        <v>0</v>
      </c>
      <c r="AB1441" s="108">
        <f t="shared" ca="1" si="482"/>
        <v>0</v>
      </c>
      <c r="AC1441" s="25">
        <f t="shared" ca="1" si="483"/>
        <v>0</v>
      </c>
    </row>
    <row r="1442" spans="1:29" ht="14.1" hidden="1" customHeight="1" thickBot="1" x14ac:dyDescent="0.25">
      <c r="A1442" s="3">
        <f t="shared" si="467"/>
        <v>2024</v>
      </c>
      <c r="B1442" s="3" t="str">
        <f t="shared" si="484"/>
        <v>11 listopad</v>
      </c>
      <c r="C1442" s="4" t="str">
        <f t="shared" si="468"/>
        <v>listopad</v>
      </c>
      <c r="D1442" s="10">
        <f t="shared" ca="1" si="469"/>
        <v>0</v>
      </c>
      <c r="E1442" s="10" t="str">
        <f t="shared" si="470"/>
        <v>pátek</v>
      </c>
      <c r="F1442" s="42" t="str">
        <f ca="1">IF(COUNTIF(List1!$U$4:$AF$16,$G1442),"Svátek",TEXT($G1442,"dddd"))</f>
        <v>pátek</v>
      </c>
      <c r="G1442" s="19">
        <v>45625</v>
      </c>
      <c r="H1442" s="49"/>
      <c r="I1442" s="50"/>
      <c r="J1442" s="49"/>
      <c r="K1442" s="50"/>
      <c r="L1442" s="21">
        <f t="shared" si="471"/>
        <v>0</v>
      </c>
      <c r="M1442" s="22">
        <f t="shared" si="465"/>
        <v>0</v>
      </c>
      <c r="N1442" s="98"/>
      <c r="O1442" s="101" t="str">
        <f t="shared" ca="1" si="466"/>
        <v/>
      </c>
      <c r="P1442" s="41" t="str">
        <f t="shared" si="485"/>
        <v xml:space="preserve"> </v>
      </c>
      <c r="Q1442" s="41" t="str">
        <f>IF(MONTH(G1443)-MONTH(G1442)&lt;&gt;0,SUBTOTAL(109,$P$14:$P$3665)," ")</f>
        <v xml:space="preserve"> </v>
      </c>
      <c r="R1442" s="108">
        <f t="shared" ca="1" si="472"/>
        <v>0</v>
      </c>
      <c r="S1442" s="25">
        <f t="shared" ca="1" si="473"/>
        <v>0</v>
      </c>
      <c r="T1442" s="108">
        <f t="shared" ca="1" si="474"/>
        <v>0</v>
      </c>
      <c r="U1442" s="163">
        <f t="shared" ca="1" si="475"/>
        <v>0</v>
      </c>
      <c r="V1442" s="25">
        <f t="shared" ca="1" si="476"/>
        <v>0</v>
      </c>
      <c r="W1442" s="25">
        <f t="shared" ca="1" si="477"/>
        <v>0</v>
      </c>
      <c r="X1442" s="108">
        <f t="shared" ca="1" si="478"/>
        <v>0</v>
      </c>
      <c r="Y1442" s="108">
        <f t="shared" ca="1" si="479"/>
        <v>0</v>
      </c>
      <c r="Z1442" s="108">
        <f t="shared" ca="1" si="480"/>
        <v>0</v>
      </c>
      <c r="AA1442" s="108">
        <f t="shared" ca="1" si="481"/>
        <v>0</v>
      </c>
      <c r="AB1442" s="108">
        <f t="shared" ca="1" si="482"/>
        <v>0</v>
      </c>
      <c r="AC1442" s="25">
        <f t="shared" ca="1" si="483"/>
        <v>0</v>
      </c>
    </row>
    <row r="1443" spans="1:29" ht="14.1" hidden="1" customHeight="1" thickBot="1" x14ac:dyDescent="0.25">
      <c r="A1443" s="3">
        <f t="shared" si="467"/>
        <v>2024</v>
      </c>
      <c r="B1443" s="3" t="str">
        <f t="shared" si="484"/>
        <v>11 listopad</v>
      </c>
      <c r="C1443" s="4" t="str">
        <f t="shared" si="468"/>
        <v>listopad</v>
      </c>
      <c r="D1443" s="10">
        <f t="shared" ca="1" si="469"/>
        <v>0</v>
      </c>
      <c r="E1443" s="10" t="str">
        <f t="shared" si="470"/>
        <v>sobota</v>
      </c>
      <c r="F1443" s="42" t="str">
        <f ca="1">IF(COUNTIF(List1!$U$4:$AF$16,$G1443),"Svátek",TEXT($G1443,"dddd"))</f>
        <v>sobota</v>
      </c>
      <c r="G1443" s="19">
        <v>45626</v>
      </c>
      <c r="H1443" s="49"/>
      <c r="I1443" s="50"/>
      <c r="J1443" s="49"/>
      <c r="K1443" s="50"/>
      <c r="L1443" s="21">
        <f t="shared" si="471"/>
        <v>0</v>
      </c>
      <c r="M1443" s="22">
        <f t="shared" si="465"/>
        <v>0</v>
      </c>
      <c r="N1443" s="98"/>
      <c r="O1443" s="101" t="str">
        <f t="shared" ca="1" si="466"/>
        <v/>
      </c>
      <c r="P1443" s="41">
        <f t="shared" si="485"/>
        <v>0</v>
      </c>
      <c r="Q1443" s="41">
        <f>IF(MONTH(G1444)-MONTH(G1443)&lt;&gt;0,SUBTOTAL(109,$P$14:$P$3665)," ")</f>
        <v>0</v>
      </c>
      <c r="R1443" s="108">
        <f t="shared" ca="1" si="472"/>
        <v>0</v>
      </c>
      <c r="S1443" s="25">
        <f t="shared" ca="1" si="473"/>
        <v>0</v>
      </c>
      <c r="T1443" s="108">
        <f t="shared" ca="1" si="474"/>
        <v>0</v>
      </c>
      <c r="U1443" s="163">
        <f t="shared" ca="1" si="475"/>
        <v>0</v>
      </c>
      <c r="V1443" s="25">
        <f t="shared" ca="1" si="476"/>
        <v>0</v>
      </c>
      <c r="W1443" s="25">
        <f t="shared" ca="1" si="477"/>
        <v>0</v>
      </c>
      <c r="X1443" s="108">
        <f t="shared" ca="1" si="478"/>
        <v>0</v>
      </c>
      <c r="Y1443" s="108">
        <f t="shared" ca="1" si="479"/>
        <v>0</v>
      </c>
      <c r="Z1443" s="108">
        <f t="shared" ca="1" si="480"/>
        <v>0</v>
      </c>
      <c r="AA1443" s="108">
        <f t="shared" ca="1" si="481"/>
        <v>0</v>
      </c>
      <c r="AB1443" s="108">
        <f t="shared" ca="1" si="482"/>
        <v>0</v>
      </c>
      <c r="AC1443" s="25">
        <f t="shared" ca="1" si="483"/>
        <v>0</v>
      </c>
    </row>
    <row r="1444" spans="1:29" ht="14.1" hidden="1" customHeight="1" thickBot="1" x14ac:dyDescent="0.25">
      <c r="A1444" s="3">
        <f t="shared" si="467"/>
        <v>2024</v>
      </c>
      <c r="B1444" s="3" t="str">
        <f t="shared" si="484"/>
        <v>12 prosinec</v>
      </c>
      <c r="C1444" s="4" t="str">
        <f t="shared" si="468"/>
        <v>prosinec</v>
      </c>
      <c r="D1444" s="10">
        <f t="shared" ca="1" si="469"/>
        <v>0</v>
      </c>
      <c r="E1444" s="10" t="str">
        <f t="shared" si="470"/>
        <v>neděle</v>
      </c>
      <c r="F1444" s="42" t="str">
        <f ca="1">IF(COUNTIF(List1!$U$4:$AF$16,$G1444),"Svátek",TEXT($G1444,"dddd"))</f>
        <v>neděle</v>
      </c>
      <c r="G1444" s="19">
        <v>45627</v>
      </c>
      <c r="H1444" s="49"/>
      <c r="I1444" s="50"/>
      <c r="J1444" s="49"/>
      <c r="K1444" s="50"/>
      <c r="L1444" s="21">
        <f t="shared" si="471"/>
        <v>0</v>
      </c>
      <c r="M1444" s="22">
        <f t="shared" si="465"/>
        <v>0</v>
      </c>
      <c r="N1444" s="98"/>
      <c r="O1444" s="101" t="str">
        <f t="shared" ca="1" si="466"/>
        <v/>
      </c>
      <c r="P1444" s="41">
        <f t="shared" si="485"/>
        <v>0</v>
      </c>
      <c r="Q1444" s="41" t="str">
        <f>IF(MONTH(G1445)-MONTH(G1444)&lt;&gt;0,SUBTOTAL(109,$P$14:$P$3665)," ")</f>
        <v xml:space="preserve"> </v>
      </c>
      <c r="R1444" s="108">
        <f t="shared" ca="1" si="472"/>
        <v>0</v>
      </c>
      <c r="S1444" s="25">
        <f t="shared" ca="1" si="473"/>
        <v>0</v>
      </c>
      <c r="T1444" s="108">
        <f t="shared" ca="1" si="474"/>
        <v>0</v>
      </c>
      <c r="U1444" s="163">
        <f t="shared" ca="1" si="475"/>
        <v>0</v>
      </c>
      <c r="V1444" s="25">
        <f t="shared" ca="1" si="476"/>
        <v>0</v>
      </c>
      <c r="W1444" s="25">
        <f t="shared" ca="1" si="477"/>
        <v>0</v>
      </c>
      <c r="X1444" s="108">
        <f t="shared" ca="1" si="478"/>
        <v>0</v>
      </c>
      <c r="Y1444" s="108">
        <f t="shared" ca="1" si="479"/>
        <v>0</v>
      </c>
      <c r="Z1444" s="108">
        <f t="shared" ca="1" si="480"/>
        <v>0</v>
      </c>
      <c r="AA1444" s="108">
        <f t="shared" ca="1" si="481"/>
        <v>0</v>
      </c>
      <c r="AB1444" s="108">
        <f t="shared" ca="1" si="482"/>
        <v>0</v>
      </c>
      <c r="AC1444" s="25">
        <f t="shared" ca="1" si="483"/>
        <v>0</v>
      </c>
    </row>
    <row r="1445" spans="1:29" ht="14.1" hidden="1" customHeight="1" thickBot="1" x14ac:dyDescent="0.25">
      <c r="A1445" s="3">
        <f t="shared" si="467"/>
        <v>2024</v>
      </c>
      <c r="B1445" s="3" t="str">
        <f t="shared" si="484"/>
        <v>12 prosinec</v>
      </c>
      <c r="C1445" s="4" t="str">
        <f t="shared" si="468"/>
        <v>prosinec</v>
      </c>
      <c r="D1445" s="10">
        <f t="shared" ca="1" si="469"/>
        <v>0</v>
      </c>
      <c r="E1445" s="10" t="str">
        <f t="shared" si="470"/>
        <v>pondělí</v>
      </c>
      <c r="F1445" s="42" t="str">
        <f ca="1">IF(COUNTIF(List1!$U$4:$AF$16,$G1445),"Svátek",TEXT($G1445,"dddd"))</f>
        <v>pondělí</v>
      </c>
      <c r="G1445" s="19">
        <v>45628</v>
      </c>
      <c r="H1445" s="49"/>
      <c r="I1445" s="50"/>
      <c r="J1445" s="49"/>
      <c r="K1445" s="50"/>
      <c r="L1445" s="21">
        <f t="shared" si="471"/>
        <v>0</v>
      </c>
      <c r="M1445" s="22">
        <f t="shared" si="465"/>
        <v>0</v>
      </c>
      <c r="N1445" s="98"/>
      <c r="O1445" s="101" t="str">
        <f t="shared" ca="1" si="466"/>
        <v/>
      </c>
      <c r="P1445" s="41" t="str">
        <f t="shared" si="485"/>
        <v xml:space="preserve"> </v>
      </c>
      <c r="Q1445" s="41" t="str">
        <f>IF(MONTH(G1446)-MONTH(G1445)&lt;&gt;0,SUBTOTAL(109,$P$14:$P$3665)," ")</f>
        <v xml:space="preserve"> </v>
      </c>
      <c r="R1445" s="108">
        <f t="shared" ca="1" si="472"/>
        <v>0</v>
      </c>
      <c r="S1445" s="25">
        <f t="shared" ca="1" si="473"/>
        <v>0</v>
      </c>
      <c r="T1445" s="108">
        <f t="shared" ca="1" si="474"/>
        <v>0</v>
      </c>
      <c r="U1445" s="163">
        <f t="shared" ca="1" si="475"/>
        <v>0</v>
      </c>
      <c r="V1445" s="25">
        <f t="shared" ca="1" si="476"/>
        <v>0</v>
      </c>
      <c r="W1445" s="25">
        <f t="shared" ca="1" si="477"/>
        <v>0</v>
      </c>
      <c r="X1445" s="108">
        <f t="shared" ca="1" si="478"/>
        <v>0</v>
      </c>
      <c r="Y1445" s="108">
        <f t="shared" ca="1" si="479"/>
        <v>0</v>
      </c>
      <c r="Z1445" s="108">
        <f t="shared" ca="1" si="480"/>
        <v>0</v>
      </c>
      <c r="AA1445" s="108">
        <f t="shared" ca="1" si="481"/>
        <v>0</v>
      </c>
      <c r="AB1445" s="108">
        <f t="shared" ca="1" si="482"/>
        <v>0</v>
      </c>
      <c r="AC1445" s="25">
        <f t="shared" ca="1" si="483"/>
        <v>0</v>
      </c>
    </row>
    <row r="1446" spans="1:29" ht="14.1" hidden="1" customHeight="1" thickBot="1" x14ac:dyDescent="0.25">
      <c r="A1446" s="3">
        <f t="shared" si="467"/>
        <v>2024</v>
      </c>
      <c r="B1446" s="3" t="str">
        <f t="shared" si="484"/>
        <v>12 prosinec</v>
      </c>
      <c r="C1446" s="4" t="str">
        <f t="shared" si="468"/>
        <v>prosinec</v>
      </c>
      <c r="D1446" s="10">
        <f t="shared" ca="1" si="469"/>
        <v>0</v>
      </c>
      <c r="E1446" s="10" t="str">
        <f t="shared" si="470"/>
        <v>úterý</v>
      </c>
      <c r="F1446" s="42" t="str">
        <f ca="1">IF(COUNTIF(List1!$U$4:$AF$16,$G1446),"Svátek",TEXT($G1446,"dddd"))</f>
        <v>úterý</v>
      </c>
      <c r="G1446" s="19">
        <v>45629</v>
      </c>
      <c r="H1446" s="49"/>
      <c r="I1446" s="50"/>
      <c r="J1446" s="49"/>
      <c r="K1446" s="50"/>
      <c r="L1446" s="21">
        <f t="shared" si="471"/>
        <v>0</v>
      </c>
      <c r="M1446" s="22">
        <f t="shared" ref="M1446:M1509" si="486">(I1446-H1446)-(K1446-J1446)</f>
        <v>0</v>
      </c>
      <c r="N1446" s="98"/>
      <c r="O1446" s="101" t="str">
        <f t="shared" ref="O1446:O1509" ca="1" si="487">IF(F1446="Svátek","Svátek","")</f>
        <v/>
      </c>
      <c r="P1446" s="41" t="str">
        <f t="shared" si="485"/>
        <v xml:space="preserve"> </v>
      </c>
      <c r="Q1446" s="41" t="str">
        <f>IF(MONTH(G1447)-MONTH(G1446)&lt;&gt;0,SUBTOTAL(109,$P$14:$P$3665)," ")</f>
        <v xml:space="preserve"> </v>
      </c>
      <c r="R1446" s="108">
        <f t="shared" ca="1" si="472"/>
        <v>0</v>
      </c>
      <c r="S1446" s="25">
        <f t="shared" ca="1" si="473"/>
        <v>0</v>
      </c>
      <c r="T1446" s="108">
        <f t="shared" ca="1" si="474"/>
        <v>0</v>
      </c>
      <c r="U1446" s="163">
        <f t="shared" ca="1" si="475"/>
        <v>0</v>
      </c>
      <c r="V1446" s="25">
        <f t="shared" ca="1" si="476"/>
        <v>0</v>
      </c>
      <c r="W1446" s="25">
        <f t="shared" ca="1" si="477"/>
        <v>0</v>
      </c>
      <c r="X1446" s="108">
        <f t="shared" ca="1" si="478"/>
        <v>0</v>
      </c>
      <c r="Y1446" s="108">
        <f t="shared" ca="1" si="479"/>
        <v>0</v>
      </c>
      <c r="Z1446" s="108">
        <f t="shared" ca="1" si="480"/>
        <v>0</v>
      </c>
      <c r="AA1446" s="108">
        <f t="shared" ca="1" si="481"/>
        <v>0</v>
      </c>
      <c r="AB1446" s="108">
        <f t="shared" ca="1" si="482"/>
        <v>0</v>
      </c>
      <c r="AC1446" s="25">
        <f t="shared" ca="1" si="483"/>
        <v>0</v>
      </c>
    </row>
    <row r="1447" spans="1:29" ht="14.1" hidden="1" customHeight="1" thickBot="1" x14ac:dyDescent="0.25">
      <c r="A1447" s="3">
        <f t="shared" ref="A1447:A1510" si="488">YEAR(G1447)</f>
        <v>2024</v>
      </c>
      <c r="B1447" s="3" t="str">
        <f t="shared" si="484"/>
        <v>12 prosinec</v>
      </c>
      <c r="C1447" s="4" t="str">
        <f t="shared" ref="C1447:C1510" si="489">TEXT(G1447,"mmmm")</f>
        <v>prosinec</v>
      </c>
      <c r="D1447" s="10">
        <f t="shared" ref="D1447:D1510" ca="1" si="490">IF(F1447="Svátek",1,0)</f>
        <v>0</v>
      </c>
      <c r="E1447" s="10" t="str">
        <f t="shared" ref="E1447:E1510" si="491">TEXT($G1447,"dddd")</f>
        <v>středa</v>
      </c>
      <c r="F1447" s="42" t="str">
        <f ca="1">IF(COUNTIF(List1!$U$4:$AF$16,$G1447),"Svátek",TEXT($G1447,"dddd"))</f>
        <v>středa</v>
      </c>
      <c r="G1447" s="19">
        <v>45630</v>
      </c>
      <c r="H1447" s="49"/>
      <c r="I1447" s="50"/>
      <c r="J1447" s="49"/>
      <c r="K1447" s="50"/>
      <c r="L1447" s="21">
        <f t="shared" ref="L1447:L1510" si="492">(I1447-H1447)-(K1447-J1447)</f>
        <v>0</v>
      </c>
      <c r="M1447" s="22">
        <f t="shared" si="486"/>
        <v>0</v>
      </c>
      <c r="N1447" s="98"/>
      <c r="O1447" s="101" t="str">
        <f t="shared" ca="1" si="487"/>
        <v/>
      </c>
      <c r="P1447" s="41" t="str">
        <f t="shared" si="485"/>
        <v xml:space="preserve"> </v>
      </c>
      <c r="Q1447" s="41" t="str">
        <f>IF(MONTH(G1448)-MONTH(G1447)&lt;&gt;0,SUBTOTAL(109,$P$14:$P$3665)," ")</f>
        <v xml:space="preserve"> </v>
      </c>
      <c r="R1447" s="108">
        <f t="shared" ref="R1447:R1510" ca="1" si="493">IF(AND(IF(O1447="PC",1,0),OR((E1447="pondělí"),E1447="úterý",E1447="středa",E1447="čtvrtek",E1447="pátek")),IF($R$3-L1447&gt;0,$R$3-L1447,0),0)</f>
        <v>0</v>
      </c>
      <c r="S1447" s="25">
        <f t="shared" ref="S1447:S1510" ca="1" si="494">IF(AND(IF(F1447="Svátek",1,0),OR(E1447="pondělí",E1447="úterý",E1447="středa",E1447="čtvrtek",E1447="pátek"),IF(OR(O1447="SC",O1447="ŘD",O1447="NV",O1447="N",O1447="OČR",O1447="P",O1447="O"),FALSE,TRUE)),1,0)</f>
        <v>0</v>
      </c>
      <c r="T1447" s="108">
        <f t="shared" ref="T1447:T1510" ca="1" si="495">IF(AND(IF(O1447="PMP",1,0),OR((E1447="pondělí"),E1447="úterý",E1447="středa",E1447="čtvrtek",E1447="pátek")),IF($R$3-L1447&gt;0,$R$3-L1447,0),0)</f>
        <v>0</v>
      </c>
      <c r="U1447" s="163">
        <f t="shared" ref="U1447:U1510" ca="1" si="496">IF(AND(IF(O1447="1/2D",1,0),OR((E1447="pondělí"),E1447="úterý",E1447="středa",E1447="čtvrtek",E1447="pátek")),1,0)</f>
        <v>0</v>
      </c>
      <c r="V1447" s="25">
        <f t="shared" ref="V1447:V1510" ca="1" si="497">IF(AND(IF(O1447="D",1,0),OR((E1447="pondělí"),E1447="úterý",E1447="středa",E1447="čtvrtek",E1447="pátek")),1,0)</f>
        <v>0</v>
      </c>
      <c r="W1447" s="25">
        <f t="shared" ref="W1447:W1510" ca="1" si="498">IF(AND(IF(O1447="PN",1,0),OR((E1447="pondělí"),E1447="úterý",E1447="středa",E1447="čtvrtek",E1447="pátek")),1,0)</f>
        <v>0</v>
      </c>
      <c r="X1447" s="108">
        <f t="shared" ref="X1447:X1510" ca="1" si="499">IF(AND(IF(O1447="NV",1,0),OR((E1447="pondělí"),E1447="úterý",E1447="středa",E1447="čtvrtek",E1447="pátek")),IF($R$3-L1447&gt;0,$R$3-L1447,0),0)</f>
        <v>0</v>
      </c>
      <c r="Y1447" s="108">
        <f t="shared" ref="Y1447:Y1510" ca="1" si="500">IF(AND(IF(O1447="OČR",1,0),OR((E1447="pondělí"),E1447="úterý",E1447="středa",E1447="čtvrtek",E1447="pátek")),IF($R$3-L1447&gt;0,$R$3-L1447,0),0)</f>
        <v>0</v>
      </c>
      <c r="Z1447" s="108">
        <f t="shared" ref="Z1447:Z1510" ca="1" si="501">IF(AND(IF(O1447="P",1,0),OR((E1447="pondělí"),E1447="úterý",E1447="středa",E1447="čtvrtek",E1447="pátek")),IF($R$3-L1447&gt;0,$R$3-L1447,0),0)</f>
        <v>0</v>
      </c>
      <c r="AA1447" s="108">
        <f t="shared" ref="AA1447:AA1510" ca="1" si="502">IF(AND(IF(O1447="O",1,0),OR((E1447="pondělí"),E1447="úterý",E1447="středa",E1447="čtvrtek",E1447="pátek")),IF($R$3-L1447&gt;0,$R$3-L1447,0),0)</f>
        <v>0</v>
      </c>
      <c r="AB1447" s="108">
        <f t="shared" ref="AB1447:AB1510" ca="1" si="503">IF(AND(IF(O1447="PZ",1,0),OR((E1447="pondělí"),E1447="úterý",E1447="středa",E1447="čtvrtek",E1447="pátek")),IF($R$3-L1447&gt;0,$R$3-L1447,0),0)</f>
        <v>0</v>
      </c>
      <c r="AC1447" s="25">
        <f t="shared" ref="AC1447:AC1510" ca="1" si="504">IF(AND(IF(F1447="Svátek",1,0),OR(E1447="pondělí",E1447="úterý",E1447="středa",E1447="čtvrtek",E1447="pátek")),1,0)</f>
        <v>0</v>
      </c>
    </row>
    <row r="1448" spans="1:29" ht="14.1" hidden="1" customHeight="1" thickBot="1" x14ac:dyDescent="0.25">
      <c r="A1448" s="3">
        <f t="shared" si="488"/>
        <v>2024</v>
      </c>
      <c r="B1448" s="3" t="str">
        <f t="shared" ref="B1448:B1511" si="505">IF(C1448="leden","01 leden",IF(C1448="únor","02 únor",IF(C1448="březen","03 březen",IF(C1448="duben","04 duben",IF(C1448="květen","05 květen",IF(C1448="červen","06 červen",IF(C1448="červenec","07 červenec",IF(C1448="srpen","08 srpen",IF(C1448="září","09 září",IF(C1448="říjen","10 říjen",IF(C1448="listopad","11 listopad",IF(C1448="prosinec","12 prosinec",0))))))))))))</f>
        <v>12 prosinec</v>
      </c>
      <c r="C1448" s="4" t="str">
        <f t="shared" si="489"/>
        <v>prosinec</v>
      </c>
      <c r="D1448" s="10">
        <f t="shared" ca="1" si="490"/>
        <v>0</v>
      </c>
      <c r="E1448" s="10" t="str">
        <f t="shared" si="491"/>
        <v>čtvrtek</v>
      </c>
      <c r="F1448" s="42" t="str">
        <f ca="1">IF(COUNTIF(List1!$U$4:$AF$16,$G1448),"Svátek",TEXT($G1448,"dddd"))</f>
        <v>čtvrtek</v>
      </c>
      <c r="G1448" s="19">
        <v>45631</v>
      </c>
      <c r="H1448" s="49"/>
      <c r="I1448" s="50"/>
      <c r="J1448" s="49"/>
      <c r="K1448" s="50"/>
      <c r="L1448" s="21">
        <f t="shared" si="492"/>
        <v>0</v>
      </c>
      <c r="M1448" s="22">
        <f t="shared" si="486"/>
        <v>0</v>
      </c>
      <c r="N1448" s="98"/>
      <c r="O1448" s="101" t="str">
        <f t="shared" ca="1" si="487"/>
        <v/>
      </c>
      <c r="P1448" s="41" t="str">
        <f t="shared" si="485"/>
        <v xml:space="preserve"> </v>
      </c>
      <c r="Q1448" s="41" t="str">
        <f>IF(MONTH(G1449)-MONTH(G1448)&lt;&gt;0,SUBTOTAL(109,$P$14:$P$3665)," ")</f>
        <v xml:space="preserve"> </v>
      </c>
      <c r="R1448" s="108">
        <f t="shared" ca="1" si="493"/>
        <v>0</v>
      </c>
      <c r="S1448" s="25">
        <f t="shared" ca="1" si="494"/>
        <v>0</v>
      </c>
      <c r="T1448" s="108">
        <f t="shared" ca="1" si="495"/>
        <v>0</v>
      </c>
      <c r="U1448" s="163">
        <f t="shared" ca="1" si="496"/>
        <v>0</v>
      </c>
      <c r="V1448" s="25">
        <f t="shared" ca="1" si="497"/>
        <v>0</v>
      </c>
      <c r="W1448" s="25">
        <f t="shared" ca="1" si="498"/>
        <v>0</v>
      </c>
      <c r="X1448" s="108">
        <f t="shared" ca="1" si="499"/>
        <v>0</v>
      </c>
      <c r="Y1448" s="108">
        <f t="shared" ca="1" si="500"/>
        <v>0</v>
      </c>
      <c r="Z1448" s="108">
        <f t="shared" ca="1" si="501"/>
        <v>0</v>
      </c>
      <c r="AA1448" s="108">
        <f t="shared" ca="1" si="502"/>
        <v>0</v>
      </c>
      <c r="AB1448" s="108">
        <f t="shared" ca="1" si="503"/>
        <v>0</v>
      </c>
      <c r="AC1448" s="25">
        <f t="shared" ca="1" si="504"/>
        <v>0</v>
      </c>
    </row>
    <row r="1449" spans="1:29" ht="14.1" hidden="1" customHeight="1" thickBot="1" x14ac:dyDescent="0.25">
      <c r="A1449" s="3">
        <f t="shared" si="488"/>
        <v>2024</v>
      </c>
      <c r="B1449" s="3" t="str">
        <f t="shared" si="505"/>
        <v>12 prosinec</v>
      </c>
      <c r="C1449" s="4" t="str">
        <f t="shared" si="489"/>
        <v>prosinec</v>
      </c>
      <c r="D1449" s="10">
        <f t="shared" ca="1" si="490"/>
        <v>0</v>
      </c>
      <c r="E1449" s="10" t="str">
        <f t="shared" si="491"/>
        <v>pátek</v>
      </c>
      <c r="F1449" s="42" t="str">
        <f ca="1">IF(COUNTIF(List1!$U$4:$AF$16,$G1449),"Svátek",TEXT($G1449,"dddd"))</f>
        <v>pátek</v>
      </c>
      <c r="G1449" s="19">
        <v>45632</v>
      </c>
      <c r="H1449" s="49"/>
      <c r="I1449" s="50"/>
      <c r="J1449" s="49"/>
      <c r="K1449" s="50"/>
      <c r="L1449" s="21">
        <f t="shared" si="492"/>
        <v>0</v>
      </c>
      <c r="M1449" s="22">
        <f t="shared" si="486"/>
        <v>0</v>
      </c>
      <c r="N1449" s="98"/>
      <c r="O1449" s="101" t="str">
        <f t="shared" ca="1" si="487"/>
        <v/>
      </c>
      <c r="P1449" s="41" t="str">
        <f t="shared" si="485"/>
        <v xml:space="preserve"> </v>
      </c>
      <c r="Q1449" s="41" t="str">
        <f>IF(MONTH(G1450)-MONTH(G1449)&lt;&gt;0,SUBTOTAL(109,$P$14:$P$3665)," ")</f>
        <v xml:space="preserve"> </v>
      </c>
      <c r="R1449" s="108">
        <f t="shared" ca="1" si="493"/>
        <v>0</v>
      </c>
      <c r="S1449" s="25">
        <f t="shared" ca="1" si="494"/>
        <v>0</v>
      </c>
      <c r="T1449" s="108">
        <f t="shared" ca="1" si="495"/>
        <v>0</v>
      </c>
      <c r="U1449" s="163">
        <f t="shared" ca="1" si="496"/>
        <v>0</v>
      </c>
      <c r="V1449" s="25">
        <f t="shared" ca="1" si="497"/>
        <v>0</v>
      </c>
      <c r="W1449" s="25">
        <f t="shared" ca="1" si="498"/>
        <v>0</v>
      </c>
      <c r="X1449" s="108">
        <f t="shared" ca="1" si="499"/>
        <v>0</v>
      </c>
      <c r="Y1449" s="108">
        <f t="shared" ca="1" si="500"/>
        <v>0</v>
      </c>
      <c r="Z1449" s="108">
        <f t="shared" ca="1" si="501"/>
        <v>0</v>
      </c>
      <c r="AA1449" s="108">
        <f t="shared" ca="1" si="502"/>
        <v>0</v>
      </c>
      <c r="AB1449" s="108">
        <f t="shared" ca="1" si="503"/>
        <v>0</v>
      </c>
      <c r="AC1449" s="25">
        <f t="shared" ca="1" si="504"/>
        <v>0</v>
      </c>
    </row>
    <row r="1450" spans="1:29" ht="14.1" hidden="1" customHeight="1" thickBot="1" x14ac:dyDescent="0.25">
      <c r="A1450" s="3">
        <f t="shared" si="488"/>
        <v>2024</v>
      </c>
      <c r="B1450" s="3" t="str">
        <f t="shared" si="505"/>
        <v>12 prosinec</v>
      </c>
      <c r="C1450" s="4" t="str">
        <f t="shared" si="489"/>
        <v>prosinec</v>
      </c>
      <c r="D1450" s="10">
        <f t="shared" ca="1" si="490"/>
        <v>0</v>
      </c>
      <c r="E1450" s="10" t="str">
        <f t="shared" si="491"/>
        <v>sobota</v>
      </c>
      <c r="F1450" s="42" t="str">
        <f ca="1">IF(COUNTIF(List1!$U$4:$AF$16,$G1450),"Svátek",TEXT($G1450,"dddd"))</f>
        <v>sobota</v>
      </c>
      <c r="G1450" s="19">
        <v>45633</v>
      </c>
      <c r="H1450" s="49"/>
      <c r="I1450" s="50"/>
      <c r="J1450" s="49"/>
      <c r="K1450" s="50"/>
      <c r="L1450" s="21">
        <f t="shared" si="492"/>
        <v>0</v>
      </c>
      <c r="M1450" s="22">
        <f t="shared" si="486"/>
        <v>0</v>
      </c>
      <c r="N1450" s="98"/>
      <c r="O1450" s="101" t="str">
        <f t="shared" ca="1" si="487"/>
        <v/>
      </c>
      <c r="P1450" s="41" t="str">
        <f t="shared" si="485"/>
        <v xml:space="preserve"> </v>
      </c>
      <c r="Q1450" s="41" t="str">
        <f>IF(MONTH(G1451)-MONTH(G1450)&lt;&gt;0,SUBTOTAL(109,$P$14:$P$3665)," ")</f>
        <v xml:space="preserve"> </v>
      </c>
      <c r="R1450" s="108">
        <f t="shared" ca="1" si="493"/>
        <v>0</v>
      </c>
      <c r="S1450" s="25">
        <f t="shared" ca="1" si="494"/>
        <v>0</v>
      </c>
      <c r="T1450" s="108">
        <f t="shared" ca="1" si="495"/>
        <v>0</v>
      </c>
      <c r="U1450" s="163">
        <f t="shared" ca="1" si="496"/>
        <v>0</v>
      </c>
      <c r="V1450" s="25">
        <f t="shared" ca="1" si="497"/>
        <v>0</v>
      </c>
      <c r="W1450" s="25">
        <f t="shared" ca="1" si="498"/>
        <v>0</v>
      </c>
      <c r="X1450" s="108">
        <f t="shared" ca="1" si="499"/>
        <v>0</v>
      </c>
      <c r="Y1450" s="108">
        <f t="shared" ca="1" si="500"/>
        <v>0</v>
      </c>
      <c r="Z1450" s="108">
        <f t="shared" ca="1" si="501"/>
        <v>0</v>
      </c>
      <c r="AA1450" s="108">
        <f t="shared" ca="1" si="502"/>
        <v>0</v>
      </c>
      <c r="AB1450" s="108">
        <f t="shared" ca="1" si="503"/>
        <v>0</v>
      </c>
      <c r="AC1450" s="25">
        <f t="shared" ca="1" si="504"/>
        <v>0</v>
      </c>
    </row>
    <row r="1451" spans="1:29" ht="14.1" hidden="1" customHeight="1" thickBot="1" x14ac:dyDescent="0.25">
      <c r="A1451" s="3">
        <f t="shared" si="488"/>
        <v>2024</v>
      </c>
      <c r="B1451" s="3" t="str">
        <f t="shared" si="505"/>
        <v>12 prosinec</v>
      </c>
      <c r="C1451" s="4" t="str">
        <f t="shared" si="489"/>
        <v>prosinec</v>
      </c>
      <c r="D1451" s="10">
        <f t="shared" ca="1" si="490"/>
        <v>0</v>
      </c>
      <c r="E1451" s="10" t="str">
        <f t="shared" si="491"/>
        <v>neděle</v>
      </c>
      <c r="F1451" s="42" t="str">
        <f ca="1">IF(COUNTIF(List1!$U$4:$AF$16,$G1451),"Svátek",TEXT($G1451,"dddd"))</f>
        <v>neděle</v>
      </c>
      <c r="G1451" s="19">
        <v>45634</v>
      </c>
      <c r="H1451" s="49"/>
      <c r="I1451" s="50"/>
      <c r="J1451" s="49"/>
      <c r="K1451" s="50"/>
      <c r="L1451" s="21">
        <f t="shared" si="492"/>
        <v>0</v>
      </c>
      <c r="M1451" s="22">
        <f t="shared" si="486"/>
        <v>0</v>
      </c>
      <c r="N1451" s="98"/>
      <c r="O1451" s="101" t="str">
        <f t="shared" ca="1" si="487"/>
        <v/>
      </c>
      <c r="P1451" s="41">
        <f t="shared" si="485"/>
        <v>0</v>
      </c>
      <c r="Q1451" s="41" t="str">
        <f>IF(MONTH(G1452)-MONTH(G1451)&lt;&gt;0,SUBTOTAL(109,$P$14:$P$3665)," ")</f>
        <v xml:space="preserve"> </v>
      </c>
      <c r="R1451" s="108">
        <f t="shared" ca="1" si="493"/>
        <v>0</v>
      </c>
      <c r="S1451" s="25">
        <f t="shared" ca="1" si="494"/>
        <v>0</v>
      </c>
      <c r="T1451" s="108">
        <f t="shared" ca="1" si="495"/>
        <v>0</v>
      </c>
      <c r="U1451" s="163">
        <f t="shared" ca="1" si="496"/>
        <v>0</v>
      </c>
      <c r="V1451" s="25">
        <f t="shared" ca="1" si="497"/>
        <v>0</v>
      </c>
      <c r="W1451" s="25">
        <f t="shared" ca="1" si="498"/>
        <v>0</v>
      </c>
      <c r="X1451" s="108">
        <f t="shared" ca="1" si="499"/>
        <v>0</v>
      </c>
      <c r="Y1451" s="108">
        <f t="shared" ca="1" si="500"/>
        <v>0</v>
      </c>
      <c r="Z1451" s="108">
        <f t="shared" ca="1" si="501"/>
        <v>0</v>
      </c>
      <c r="AA1451" s="108">
        <f t="shared" ca="1" si="502"/>
        <v>0</v>
      </c>
      <c r="AB1451" s="108">
        <f t="shared" ca="1" si="503"/>
        <v>0</v>
      </c>
      <c r="AC1451" s="25">
        <f t="shared" ca="1" si="504"/>
        <v>0</v>
      </c>
    </row>
    <row r="1452" spans="1:29" ht="14.1" hidden="1" customHeight="1" thickBot="1" x14ac:dyDescent="0.25">
      <c r="A1452" s="3">
        <f t="shared" si="488"/>
        <v>2024</v>
      </c>
      <c r="B1452" s="3" t="str">
        <f t="shared" si="505"/>
        <v>12 prosinec</v>
      </c>
      <c r="C1452" s="4" t="str">
        <f t="shared" si="489"/>
        <v>prosinec</v>
      </c>
      <c r="D1452" s="10">
        <f t="shared" ca="1" si="490"/>
        <v>0</v>
      </c>
      <c r="E1452" s="10" t="str">
        <f t="shared" si="491"/>
        <v>pondělí</v>
      </c>
      <c r="F1452" s="42" t="str">
        <f ca="1">IF(COUNTIF(List1!$U$4:$AF$16,$G1452),"Svátek",TEXT($G1452,"dddd"))</f>
        <v>pondělí</v>
      </c>
      <c r="G1452" s="19">
        <v>45635</v>
      </c>
      <c r="H1452" s="49"/>
      <c r="I1452" s="50"/>
      <c r="J1452" s="49"/>
      <c r="K1452" s="50"/>
      <c r="L1452" s="21">
        <f t="shared" si="492"/>
        <v>0</v>
      </c>
      <c r="M1452" s="22">
        <f t="shared" si="486"/>
        <v>0</v>
      </c>
      <c r="N1452" s="98"/>
      <c r="O1452" s="101" t="str">
        <f t="shared" ca="1" si="487"/>
        <v/>
      </c>
      <c r="P1452" s="41" t="str">
        <f t="shared" si="485"/>
        <v xml:space="preserve"> </v>
      </c>
      <c r="Q1452" s="41" t="str">
        <f>IF(MONTH(G1453)-MONTH(G1452)&lt;&gt;0,SUBTOTAL(109,$P$14:$P$3665)," ")</f>
        <v xml:space="preserve"> </v>
      </c>
      <c r="R1452" s="108">
        <f t="shared" ca="1" si="493"/>
        <v>0</v>
      </c>
      <c r="S1452" s="25">
        <f t="shared" ca="1" si="494"/>
        <v>0</v>
      </c>
      <c r="T1452" s="108">
        <f t="shared" ca="1" si="495"/>
        <v>0</v>
      </c>
      <c r="U1452" s="163">
        <f t="shared" ca="1" si="496"/>
        <v>0</v>
      </c>
      <c r="V1452" s="25">
        <f t="shared" ca="1" si="497"/>
        <v>0</v>
      </c>
      <c r="W1452" s="25">
        <f t="shared" ca="1" si="498"/>
        <v>0</v>
      </c>
      <c r="X1452" s="108">
        <f t="shared" ca="1" si="499"/>
        <v>0</v>
      </c>
      <c r="Y1452" s="108">
        <f t="shared" ca="1" si="500"/>
        <v>0</v>
      </c>
      <c r="Z1452" s="108">
        <f t="shared" ca="1" si="501"/>
        <v>0</v>
      </c>
      <c r="AA1452" s="108">
        <f t="shared" ca="1" si="502"/>
        <v>0</v>
      </c>
      <c r="AB1452" s="108">
        <f t="shared" ca="1" si="503"/>
        <v>0</v>
      </c>
      <c r="AC1452" s="25">
        <f t="shared" ca="1" si="504"/>
        <v>0</v>
      </c>
    </row>
    <row r="1453" spans="1:29" ht="14.1" hidden="1" customHeight="1" thickBot="1" x14ac:dyDescent="0.25">
      <c r="A1453" s="3">
        <f t="shared" si="488"/>
        <v>2024</v>
      </c>
      <c r="B1453" s="3" t="str">
        <f t="shared" si="505"/>
        <v>12 prosinec</v>
      </c>
      <c r="C1453" s="4" t="str">
        <f t="shared" si="489"/>
        <v>prosinec</v>
      </c>
      <c r="D1453" s="10">
        <f t="shared" ca="1" si="490"/>
        <v>0</v>
      </c>
      <c r="E1453" s="10" t="str">
        <f t="shared" si="491"/>
        <v>úterý</v>
      </c>
      <c r="F1453" s="42" t="str">
        <f ca="1">IF(COUNTIF(List1!$U$4:$AF$16,$G1453),"Svátek",TEXT($G1453,"dddd"))</f>
        <v>úterý</v>
      </c>
      <c r="G1453" s="19">
        <v>45636</v>
      </c>
      <c r="H1453" s="49"/>
      <c r="I1453" s="50"/>
      <c r="J1453" s="49"/>
      <c r="K1453" s="50"/>
      <c r="L1453" s="21">
        <f t="shared" si="492"/>
        <v>0</v>
      </c>
      <c r="M1453" s="22">
        <f t="shared" si="486"/>
        <v>0</v>
      </c>
      <c r="N1453" s="98"/>
      <c r="O1453" s="101" t="str">
        <f t="shared" ca="1" si="487"/>
        <v/>
      </c>
      <c r="P1453" s="41" t="str">
        <f t="shared" si="485"/>
        <v xml:space="preserve"> </v>
      </c>
      <c r="Q1453" s="41" t="str">
        <f>IF(MONTH(G1454)-MONTH(G1453)&lt;&gt;0,SUBTOTAL(109,$P$14:$P$3665)," ")</f>
        <v xml:space="preserve"> </v>
      </c>
      <c r="R1453" s="108">
        <f t="shared" ca="1" si="493"/>
        <v>0</v>
      </c>
      <c r="S1453" s="25">
        <f t="shared" ca="1" si="494"/>
        <v>0</v>
      </c>
      <c r="T1453" s="108">
        <f t="shared" ca="1" si="495"/>
        <v>0</v>
      </c>
      <c r="U1453" s="163">
        <f t="shared" ca="1" si="496"/>
        <v>0</v>
      </c>
      <c r="V1453" s="25">
        <f t="shared" ca="1" si="497"/>
        <v>0</v>
      </c>
      <c r="W1453" s="25">
        <f t="shared" ca="1" si="498"/>
        <v>0</v>
      </c>
      <c r="X1453" s="108">
        <f t="shared" ca="1" si="499"/>
        <v>0</v>
      </c>
      <c r="Y1453" s="108">
        <f t="shared" ca="1" si="500"/>
        <v>0</v>
      </c>
      <c r="Z1453" s="108">
        <f t="shared" ca="1" si="501"/>
        <v>0</v>
      </c>
      <c r="AA1453" s="108">
        <f t="shared" ca="1" si="502"/>
        <v>0</v>
      </c>
      <c r="AB1453" s="108">
        <f t="shared" ca="1" si="503"/>
        <v>0</v>
      </c>
      <c r="AC1453" s="25">
        <f t="shared" ca="1" si="504"/>
        <v>0</v>
      </c>
    </row>
    <row r="1454" spans="1:29" ht="14.1" hidden="1" customHeight="1" thickBot="1" x14ac:dyDescent="0.25">
      <c r="A1454" s="3">
        <f t="shared" si="488"/>
        <v>2024</v>
      </c>
      <c r="B1454" s="3" t="str">
        <f t="shared" si="505"/>
        <v>12 prosinec</v>
      </c>
      <c r="C1454" s="4" t="str">
        <f t="shared" si="489"/>
        <v>prosinec</v>
      </c>
      <c r="D1454" s="10">
        <f t="shared" ca="1" si="490"/>
        <v>0</v>
      </c>
      <c r="E1454" s="10" t="str">
        <f t="shared" si="491"/>
        <v>středa</v>
      </c>
      <c r="F1454" s="42" t="str">
        <f ca="1">IF(COUNTIF(List1!$U$4:$AF$16,$G1454),"Svátek",TEXT($G1454,"dddd"))</f>
        <v>středa</v>
      </c>
      <c r="G1454" s="19">
        <v>45637</v>
      </c>
      <c r="H1454" s="49"/>
      <c r="I1454" s="50"/>
      <c r="J1454" s="49"/>
      <c r="K1454" s="50"/>
      <c r="L1454" s="21">
        <f t="shared" si="492"/>
        <v>0</v>
      </c>
      <c r="M1454" s="22">
        <f t="shared" si="486"/>
        <v>0</v>
      </c>
      <c r="N1454" s="98"/>
      <c r="O1454" s="101" t="str">
        <f t="shared" ca="1" si="487"/>
        <v/>
      </c>
      <c r="P1454" s="41" t="str">
        <f t="shared" si="485"/>
        <v xml:space="preserve"> </v>
      </c>
      <c r="Q1454" s="41" t="str">
        <f>IF(MONTH(G1455)-MONTH(G1454)&lt;&gt;0,SUBTOTAL(109,$P$14:$P$3665)," ")</f>
        <v xml:space="preserve"> </v>
      </c>
      <c r="R1454" s="108">
        <f t="shared" ca="1" si="493"/>
        <v>0</v>
      </c>
      <c r="S1454" s="25">
        <f t="shared" ca="1" si="494"/>
        <v>0</v>
      </c>
      <c r="T1454" s="108">
        <f t="shared" ca="1" si="495"/>
        <v>0</v>
      </c>
      <c r="U1454" s="163">
        <f t="shared" ca="1" si="496"/>
        <v>0</v>
      </c>
      <c r="V1454" s="25">
        <f t="shared" ca="1" si="497"/>
        <v>0</v>
      </c>
      <c r="W1454" s="25">
        <f t="shared" ca="1" si="498"/>
        <v>0</v>
      </c>
      <c r="X1454" s="108">
        <f t="shared" ca="1" si="499"/>
        <v>0</v>
      </c>
      <c r="Y1454" s="108">
        <f t="shared" ca="1" si="500"/>
        <v>0</v>
      </c>
      <c r="Z1454" s="108">
        <f t="shared" ca="1" si="501"/>
        <v>0</v>
      </c>
      <c r="AA1454" s="108">
        <f t="shared" ca="1" si="502"/>
        <v>0</v>
      </c>
      <c r="AB1454" s="108">
        <f t="shared" ca="1" si="503"/>
        <v>0</v>
      </c>
      <c r="AC1454" s="25">
        <f t="shared" ca="1" si="504"/>
        <v>0</v>
      </c>
    </row>
    <row r="1455" spans="1:29" ht="14.1" hidden="1" customHeight="1" thickBot="1" x14ac:dyDescent="0.25">
      <c r="A1455" s="3">
        <f t="shared" si="488"/>
        <v>2024</v>
      </c>
      <c r="B1455" s="3" t="str">
        <f t="shared" si="505"/>
        <v>12 prosinec</v>
      </c>
      <c r="C1455" s="4" t="str">
        <f t="shared" si="489"/>
        <v>prosinec</v>
      </c>
      <c r="D1455" s="10">
        <f t="shared" ca="1" si="490"/>
        <v>0</v>
      </c>
      <c r="E1455" s="10" t="str">
        <f t="shared" si="491"/>
        <v>čtvrtek</v>
      </c>
      <c r="F1455" s="42" t="str">
        <f ca="1">IF(COUNTIF(List1!$U$4:$AF$16,$G1455),"Svátek",TEXT($G1455,"dddd"))</f>
        <v>čtvrtek</v>
      </c>
      <c r="G1455" s="19">
        <v>45638</v>
      </c>
      <c r="H1455" s="49"/>
      <c r="I1455" s="50"/>
      <c r="J1455" s="49"/>
      <c r="K1455" s="50"/>
      <c r="L1455" s="21">
        <f t="shared" si="492"/>
        <v>0</v>
      </c>
      <c r="M1455" s="22">
        <f t="shared" si="486"/>
        <v>0</v>
      </c>
      <c r="N1455" s="98"/>
      <c r="O1455" s="101" t="str">
        <f t="shared" ca="1" si="487"/>
        <v/>
      </c>
      <c r="P1455" s="41" t="str">
        <f t="shared" si="485"/>
        <v xml:space="preserve"> </v>
      </c>
      <c r="Q1455" s="41" t="str">
        <f>IF(MONTH(G1456)-MONTH(G1455)&lt;&gt;0,SUBTOTAL(109,$P$14:$P$3665)," ")</f>
        <v xml:space="preserve"> </v>
      </c>
      <c r="R1455" s="108">
        <f t="shared" ca="1" si="493"/>
        <v>0</v>
      </c>
      <c r="S1455" s="25">
        <f t="shared" ca="1" si="494"/>
        <v>0</v>
      </c>
      <c r="T1455" s="108">
        <f t="shared" ca="1" si="495"/>
        <v>0</v>
      </c>
      <c r="U1455" s="163">
        <f t="shared" ca="1" si="496"/>
        <v>0</v>
      </c>
      <c r="V1455" s="25">
        <f t="shared" ca="1" si="497"/>
        <v>0</v>
      </c>
      <c r="W1455" s="25">
        <f t="shared" ca="1" si="498"/>
        <v>0</v>
      </c>
      <c r="X1455" s="108">
        <f t="shared" ca="1" si="499"/>
        <v>0</v>
      </c>
      <c r="Y1455" s="108">
        <f t="shared" ca="1" si="500"/>
        <v>0</v>
      </c>
      <c r="Z1455" s="108">
        <f t="shared" ca="1" si="501"/>
        <v>0</v>
      </c>
      <c r="AA1455" s="108">
        <f t="shared" ca="1" si="502"/>
        <v>0</v>
      </c>
      <c r="AB1455" s="108">
        <f t="shared" ca="1" si="503"/>
        <v>0</v>
      </c>
      <c r="AC1455" s="25">
        <f t="shared" ca="1" si="504"/>
        <v>0</v>
      </c>
    </row>
    <row r="1456" spans="1:29" ht="14.1" hidden="1" customHeight="1" thickBot="1" x14ac:dyDescent="0.25">
      <c r="A1456" s="3">
        <f t="shared" si="488"/>
        <v>2024</v>
      </c>
      <c r="B1456" s="3" t="str">
        <f t="shared" si="505"/>
        <v>12 prosinec</v>
      </c>
      <c r="C1456" s="4" t="str">
        <f t="shared" si="489"/>
        <v>prosinec</v>
      </c>
      <c r="D1456" s="10">
        <f t="shared" ca="1" si="490"/>
        <v>0</v>
      </c>
      <c r="E1456" s="10" t="str">
        <f t="shared" si="491"/>
        <v>pátek</v>
      </c>
      <c r="F1456" s="42" t="str">
        <f ca="1">IF(COUNTIF(List1!$U$4:$AF$16,$G1456),"Svátek",TEXT($G1456,"dddd"))</f>
        <v>pátek</v>
      </c>
      <c r="G1456" s="19">
        <v>45639</v>
      </c>
      <c r="H1456" s="49"/>
      <c r="I1456" s="50"/>
      <c r="J1456" s="49"/>
      <c r="K1456" s="50"/>
      <c r="L1456" s="21">
        <f t="shared" si="492"/>
        <v>0</v>
      </c>
      <c r="M1456" s="22">
        <f t="shared" si="486"/>
        <v>0</v>
      </c>
      <c r="N1456" s="98"/>
      <c r="O1456" s="101" t="str">
        <f t="shared" ca="1" si="487"/>
        <v/>
      </c>
      <c r="P1456" s="41" t="str">
        <f t="shared" si="485"/>
        <v xml:space="preserve"> </v>
      </c>
      <c r="Q1456" s="41" t="str">
        <f>IF(MONTH(G1457)-MONTH(G1456)&lt;&gt;0,SUBTOTAL(109,$P$14:$P$3665)," ")</f>
        <v xml:space="preserve"> </v>
      </c>
      <c r="R1456" s="108">
        <f t="shared" ca="1" si="493"/>
        <v>0</v>
      </c>
      <c r="S1456" s="25">
        <f t="shared" ca="1" si="494"/>
        <v>0</v>
      </c>
      <c r="T1456" s="108">
        <f t="shared" ca="1" si="495"/>
        <v>0</v>
      </c>
      <c r="U1456" s="163">
        <f t="shared" ca="1" si="496"/>
        <v>0</v>
      </c>
      <c r="V1456" s="25">
        <f t="shared" ca="1" si="497"/>
        <v>0</v>
      </c>
      <c r="W1456" s="25">
        <f t="shared" ca="1" si="498"/>
        <v>0</v>
      </c>
      <c r="X1456" s="108">
        <f t="shared" ca="1" si="499"/>
        <v>0</v>
      </c>
      <c r="Y1456" s="108">
        <f t="shared" ca="1" si="500"/>
        <v>0</v>
      </c>
      <c r="Z1456" s="108">
        <f t="shared" ca="1" si="501"/>
        <v>0</v>
      </c>
      <c r="AA1456" s="108">
        <f t="shared" ca="1" si="502"/>
        <v>0</v>
      </c>
      <c r="AB1456" s="108">
        <f t="shared" ca="1" si="503"/>
        <v>0</v>
      </c>
      <c r="AC1456" s="25">
        <f t="shared" ca="1" si="504"/>
        <v>0</v>
      </c>
    </row>
    <row r="1457" spans="1:29" ht="14.1" hidden="1" customHeight="1" thickBot="1" x14ac:dyDescent="0.25">
      <c r="A1457" s="3">
        <f t="shared" si="488"/>
        <v>2024</v>
      </c>
      <c r="B1457" s="3" t="str">
        <f t="shared" si="505"/>
        <v>12 prosinec</v>
      </c>
      <c r="C1457" s="4" t="str">
        <f t="shared" si="489"/>
        <v>prosinec</v>
      </c>
      <c r="D1457" s="10">
        <f t="shared" ca="1" si="490"/>
        <v>0</v>
      </c>
      <c r="E1457" s="10" t="str">
        <f t="shared" si="491"/>
        <v>sobota</v>
      </c>
      <c r="F1457" s="42" t="str">
        <f ca="1">IF(COUNTIF(List1!$U$4:$AF$16,$G1457),"Svátek",TEXT($G1457,"dddd"))</f>
        <v>sobota</v>
      </c>
      <c r="G1457" s="19">
        <v>45640</v>
      </c>
      <c r="H1457" s="49"/>
      <c r="I1457" s="50"/>
      <c r="J1457" s="49"/>
      <c r="K1457" s="50"/>
      <c r="L1457" s="21">
        <f t="shared" si="492"/>
        <v>0</v>
      </c>
      <c r="M1457" s="22">
        <f t="shared" si="486"/>
        <v>0</v>
      </c>
      <c r="N1457" s="98"/>
      <c r="O1457" s="101" t="str">
        <f t="shared" ca="1" si="487"/>
        <v/>
      </c>
      <c r="P1457" s="41" t="str">
        <f t="shared" si="485"/>
        <v xml:space="preserve"> </v>
      </c>
      <c r="Q1457" s="41" t="str">
        <f>IF(MONTH(G1458)-MONTH(G1457)&lt;&gt;0,SUBTOTAL(109,$P$14:$P$3665)," ")</f>
        <v xml:space="preserve"> </v>
      </c>
      <c r="R1457" s="108">
        <f t="shared" ca="1" si="493"/>
        <v>0</v>
      </c>
      <c r="S1457" s="25">
        <f t="shared" ca="1" si="494"/>
        <v>0</v>
      </c>
      <c r="T1457" s="108">
        <f t="shared" ca="1" si="495"/>
        <v>0</v>
      </c>
      <c r="U1457" s="163">
        <f t="shared" ca="1" si="496"/>
        <v>0</v>
      </c>
      <c r="V1457" s="25">
        <f t="shared" ca="1" si="497"/>
        <v>0</v>
      </c>
      <c r="W1457" s="25">
        <f t="shared" ca="1" si="498"/>
        <v>0</v>
      </c>
      <c r="X1457" s="108">
        <f t="shared" ca="1" si="499"/>
        <v>0</v>
      </c>
      <c r="Y1457" s="108">
        <f t="shared" ca="1" si="500"/>
        <v>0</v>
      </c>
      <c r="Z1457" s="108">
        <f t="shared" ca="1" si="501"/>
        <v>0</v>
      </c>
      <c r="AA1457" s="108">
        <f t="shared" ca="1" si="502"/>
        <v>0</v>
      </c>
      <c r="AB1457" s="108">
        <f t="shared" ca="1" si="503"/>
        <v>0</v>
      </c>
      <c r="AC1457" s="25">
        <f t="shared" ca="1" si="504"/>
        <v>0</v>
      </c>
    </row>
    <row r="1458" spans="1:29" ht="14.1" hidden="1" customHeight="1" thickBot="1" x14ac:dyDescent="0.25">
      <c r="A1458" s="3">
        <f t="shared" si="488"/>
        <v>2024</v>
      </c>
      <c r="B1458" s="3" t="str">
        <f t="shared" si="505"/>
        <v>12 prosinec</v>
      </c>
      <c r="C1458" s="4" t="str">
        <f t="shared" si="489"/>
        <v>prosinec</v>
      </c>
      <c r="D1458" s="10">
        <f t="shared" ca="1" si="490"/>
        <v>0</v>
      </c>
      <c r="E1458" s="10" t="str">
        <f t="shared" si="491"/>
        <v>neděle</v>
      </c>
      <c r="F1458" s="42" t="str">
        <f ca="1">IF(COUNTIF(List1!$U$4:$AF$16,$G1458),"Svátek",TEXT($G1458,"dddd"))</f>
        <v>neděle</v>
      </c>
      <c r="G1458" s="19">
        <v>45641</v>
      </c>
      <c r="H1458" s="49"/>
      <c r="I1458" s="50"/>
      <c r="J1458" s="49"/>
      <c r="K1458" s="50"/>
      <c r="L1458" s="21">
        <f t="shared" si="492"/>
        <v>0</v>
      </c>
      <c r="M1458" s="22">
        <f t="shared" si="486"/>
        <v>0</v>
      </c>
      <c r="N1458" s="98"/>
      <c r="O1458" s="101" t="str">
        <f t="shared" ca="1" si="487"/>
        <v/>
      </c>
      <c r="P1458" s="41">
        <f t="shared" si="485"/>
        <v>0</v>
      </c>
      <c r="Q1458" s="41" t="str">
        <f>IF(MONTH(G1459)-MONTH(G1458)&lt;&gt;0,SUBTOTAL(109,$P$14:$P$3665)," ")</f>
        <v xml:space="preserve"> </v>
      </c>
      <c r="R1458" s="108">
        <f t="shared" ca="1" si="493"/>
        <v>0</v>
      </c>
      <c r="S1458" s="25">
        <f t="shared" ca="1" si="494"/>
        <v>0</v>
      </c>
      <c r="T1458" s="108">
        <f t="shared" ca="1" si="495"/>
        <v>0</v>
      </c>
      <c r="U1458" s="163">
        <f t="shared" ca="1" si="496"/>
        <v>0</v>
      </c>
      <c r="V1458" s="25">
        <f t="shared" ca="1" si="497"/>
        <v>0</v>
      </c>
      <c r="W1458" s="25">
        <f t="shared" ca="1" si="498"/>
        <v>0</v>
      </c>
      <c r="X1458" s="108">
        <f t="shared" ca="1" si="499"/>
        <v>0</v>
      </c>
      <c r="Y1458" s="108">
        <f t="shared" ca="1" si="500"/>
        <v>0</v>
      </c>
      <c r="Z1458" s="108">
        <f t="shared" ca="1" si="501"/>
        <v>0</v>
      </c>
      <c r="AA1458" s="108">
        <f t="shared" ca="1" si="502"/>
        <v>0</v>
      </c>
      <c r="AB1458" s="108">
        <f t="shared" ca="1" si="503"/>
        <v>0</v>
      </c>
      <c r="AC1458" s="25">
        <f t="shared" ca="1" si="504"/>
        <v>0</v>
      </c>
    </row>
    <row r="1459" spans="1:29" ht="14.1" hidden="1" customHeight="1" thickBot="1" x14ac:dyDescent="0.25">
      <c r="A1459" s="3">
        <f t="shared" si="488"/>
        <v>2024</v>
      </c>
      <c r="B1459" s="3" t="str">
        <f t="shared" si="505"/>
        <v>12 prosinec</v>
      </c>
      <c r="C1459" s="4" t="str">
        <f t="shared" si="489"/>
        <v>prosinec</v>
      </c>
      <c r="D1459" s="10">
        <f t="shared" ca="1" si="490"/>
        <v>0</v>
      </c>
      <c r="E1459" s="10" t="str">
        <f t="shared" si="491"/>
        <v>pondělí</v>
      </c>
      <c r="F1459" s="42" t="str">
        <f ca="1">IF(COUNTIF(List1!$U$4:$AF$16,$G1459),"Svátek",TEXT($G1459,"dddd"))</f>
        <v>pondělí</v>
      </c>
      <c r="G1459" s="19">
        <v>45642</v>
      </c>
      <c r="H1459" s="49"/>
      <c r="I1459" s="50"/>
      <c r="J1459" s="49"/>
      <c r="K1459" s="50"/>
      <c r="L1459" s="21">
        <f t="shared" si="492"/>
        <v>0</v>
      </c>
      <c r="M1459" s="22">
        <f t="shared" si="486"/>
        <v>0</v>
      </c>
      <c r="N1459" s="98"/>
      <c r="O1459" s="101" t="str">
        <f t="shared" ca="1" si="487"/>
        <v/>
      </c>
      <c r="P1459" s="41" t="str">
        <f t="shared" si="485"/>
        <v xml:space="preserve"> </v>
      </c>
      <c r="Q1459" s="41" t="str">
        <f>IF(MONTH(G1460)-MONTH(G1459)&lt;&gt;0,SUBTOTAL(109,$P$14:$P$3665)," ")</f>
        <v xml:space="preserve"> </v>
      </c>
      <c r="R1459" s="108">
        <f t="shared" ca="1" si="493"/>
        <v>0</v>
      </c>
      <c r="S1459" s="25">
        <f t="shared" ca="1" si="494"/>
        <v>0</v>
      </c>
      <c r="T1459" s="108">
        <f t="shared" ca="1" si="495"/>
        <v>0</v>
      </c>
      <c r="U1459" s="163">
        <f t="shared" ca="1" si="496"/>
        <v>0</v>
      </c>
      <c r="V1459" s="25">
        <f t="shared" ca="1" si="497"/>
        <v>0</v>
      </c>
      <c r="W1459" s="25">
        <f t="shared" ca="1" si="498"/>
        <v>0</v>
      </c>
      <c r="X1459" s="108">
        <f t="shared" ca="1" si="499"/>
        <v>0</v>
      </c>
      <c r="Y1459" s="108">
        <f t="shared" ca="1" si="500"/>
        <v>0</v>
      </c>
      <c r="Z1459" s="108">
        <f t="shared" ca="1" si="501"/>
        <v>0</v>
      </c>
      <c r="AA1459" s="108">
        <f t="shared" ca="1" si="502"/>
        <v>0</v>
      </c>
      <c r="AB1459" s="108">
        <f t="shared" ca="1" si="503"/>
        <v>0</v>
      </c>
      <c r="AC1459" s="25">
        <f t="shared" ca="1" si="504"/>
        <v>0</v>
      </c>
    </row>
    <row r="1460" spans="1:29" ht="14.1" hidden="1" customHeight="1" thickBot="1" x14ac:dyDescent="0.25">
      <c r="A1460" s="3">
        <f t="shared" si="488"/>
        <v>2024</v>
      </c>
      <c r="B1460" s="3" t="str">
        <f t="shared" si="505"/>
        <v>12 prosinec</v>
      </c>
      <c r="C1460" s="4" t="str">
        <f t="shared" si="489"/>
        <v>prosinec</v>
      </c>
      <c r="D1460" s="10">
        <f t="shared" ca="1" si="490"/>
        <v>0</v>
      </c>
      <c r="E1460" s="10" t="str">
        <f t="shared" si="491"/>
        <v>úterý</v>
      </c>
      <c r="F1460" s="42" t="str">
        <f ca="1">IF(COUNTIF(List1!$U$4:$AF$16,$G1460),"Svátek",TEXT($G1460,"dddd"))</f>
        <v>úterý</v>
      </c>
      <c r="G1460" s="19">
        <v>45643</v>
      </c>
      <c r="H1460" s="49"/>
      <c r="I1460" s="50"/>
      <c r="J1460" s="49"/>
      <c r="K1460" s="50"/>
      <c r="L1460" s="21">
        <f t="shared" si="492"/>
        <v>0</v>
      </c>
      <c r="M1460" s="22">
        <f t="shared" si="486"/>
        <v>0</v>
      </c>
      <c r="N1460" s="98"/>
      <c r="O1460" s="101" t="str">
        <f t="shared" ca="1" si="487"/>
        <v/>
      </c>
      <c r="P1460" s="41" t="str">
        <f t="shared" si="485"/>
        <v xml:space="preserve"> </v>
      </c>
      <c r="Q1460" s="41" t="str">
        <f>IF(MONTH(G1461)-MONTH(G1460)&lt;&gt;0,SUBTOTAL(109,$P$14:$P$3665)," ")</f>
        <v xml:space="preserve"> </v>
      </c>
      <c r="R1460" s="108">
        <f t="shared" ca="1" si="493"/>
        <v>0</v>
      </c>
      <c r="S1460" s="25">
        <f t="shared" ca="1" si="494"/>
        <v>0</v>
      </c>
      <c r="T1460" s="108">
        <f t="shared" ca="1" si="495"/>
        <v>0</v>
      </c>
      <c r="U1460" s="163">
        <f t="shared" ca="1" si="496"/>
        <v>0</v>
      </c>
      <c r="V1460" s="25">
        <f t="shared" ca="1" si="497"/>
        <v>0</v>
      </c>
      <c r="W1460" s="25">
        <f t="shared" ca="1" si="498"/>
        <v>0</v>
      </c>
      <c r="X1460" s="108">
        <f t="shared" ca="1" si="499"/>
        <v>0</v>
      </c>
      <c r="Y1460" s="108">
        <f t="shared" ca="1" si="500"/>
        <v>0</v>
      </c>
      <c r="Z1460" s="108">
        <f t="shared" ca="1" si="501"/>
        <v>0</v>
      </c>
      <c r="AA1460" s="108">
        <f t="shared" ca="1" si="502"/>
        <v>0</v>
      </c>
      <c r="AB1460" s="108">
        <f t="shared" ca="1" si="503"/>
        <v>0</v>
      </c>
      <c r="AC1460" s="25">
        <f t="shared" ca="1" si="504"/>
        <v>0</v>
      </c>
    </row>
    <row r="1461" spans="1:29" ht="14.1" hidden="1" customHeight="1" thickBot="1" x14ac:dyDescent="0.25">
      <c r="A1461" s="3">
        <f t="shared" si="488"/>
        <v>2024</v>
      </c>
      <c r="B1461" s="3" t="str">
        <f t="shared" si="505"/>
        <v>12 prosinec</v>
      </c>
      <c r="C1461" s="4" t="str">
        <f t="shared" si="489"/>
        <v>prosinec</v>
      </c>
      <c r="D1461" s="10">
        <f t="shared" ca="1" si="490"/>
        <v>0</v>
      </c>
      <c r="E1461" s="10" t="str">
        <f t="shared" si="491"/>
        <v>středa</v>
      </c>
      <c r="F1461" s="42" t="str">
        <f ca="1">IF(COUNTIF(List1!$U$4:$AF$16,$G1461),"Svátek",TEXT($G1461,"dddd"))</f>
        <v>středa</v>
      </c>
      <c r="G1461" s="19">
        <v>45644</v>
      </c>
      <c r="H1461" s="49"/>
      <c r="I1461" s="50"/>
      <c r="J1461" s="49"/>
      <c r="K1461" s="50"/>
      <c r="L1461" s="21">
        <f t="shared" si="492"/>
        <v>0</v>
      </c>
      <c r="M1461" s="22">
        <f t="shared" si="486"/>
        <v>0</v>
      </c>
      <c r="N1461" s="98"/>
      <c r="O1461" s="101" t="str">
        <f t="shared" ca="1" si="487"/>
        <v/>
      </c>
      <c r="P1461" s="41" t="str">
        <f t="shared" si="485"/>
        <v xml:space="preserve"> </v>
      </c>
      <c r="Q1461" s="41" t="str">
        <f>IF(MONTH(G1462)-MONTH(G1461)&lt;&gt;0,SUBTOTAL(109,$P$14:$P$3665)," ")</f>
        <v xml:space="preserve"> </v>
      </c>
      <c r="R1461" s="108">
        <f t="shared" ca="1" si="493"/>
        <v>0</v>
      </c>
      <c r="S1461" s="25">
        <f t="shared" ca="1" si="494"/>
        <v>0</v>
      </c>
      <c r="T1461" s="108">
        <f t="shared" ca="1" si="495"/>
        <v>0</v>
      </c>
      <c r="U1461" s="163">
        <f t="shared" ca="1" si="496"/>
        <v>0</v>
      </c>
      <c r="V1461" s="25">
        <f t="shared" ca="1" si="497"/>
        <v>0</v>
      </c>
      <c r="W1461" s="25">
        <f t="shared" ca="1" si="498"/>
        <v>0</v>
      </c>
      <c r="X1461" s="108">
        <f t="shared" ca="1" si="499"/>
        <v>0</v>
      </c>
      <c r="Y1461" s="108">
        <f t="shared" ca="1" si="500"/>
        <v>0</v>
      </c>
      <c r="Z1461" s="108">
        <f t="shared" ca="1" si="501"/>
        <v>0</v>
      </c>
      <c r="AA1461" s="108">
        <f t="shared" ca="1" si="502"/>
        <v>0</v>
      </c>
      <c r="AB1461" s="108">
        <f t="shared" ca="1" si="503"/>
        <v>0</v>
      </c>
      <c r="AC1461" s="25">
        <f t="shared" ca="1" si="504"/>
        <v>0</v>
      </c>
    </row>
    <row r="1462" spans="1:29" ht="14.1" hidden="1" customHeight="1" thickBot="1" x14ac:dyDescent="0.25">
      <c r="A1462" s="3">
        <f t="shared" si="488"/>
        <v>2024</v>
      </c>
      <c r="B1462" s="3" t="str">
        <f t="shared" si="505"/>
        <v>12 prosinec</v>
      </c>
      <c r="C1462" s="4" t="str">
        <f t="shared" si="489"/>
        <v>prosinec</v>
      </c>
      <c r="D1462" s="10">
        <f t="shared" ca="1" si="490"/>
        <v>0</v>
      </c>
      <c r="E1462" s="10" t="str">
        <f t="shared" si="491"/>
        <v>čtvrtek</v>
      </c>
      <c r="F1462" s="42" t="str">
        <f ca="1">IF(COUNTIF(List1!$U$4:$AF$16,$G1462),"Svátek",TEXT($G1462,"dddd"))</f>
        <v>čtvrtek</v>
      </c>
      <c r="G1462" s="19">
        <v>45645</v>
      </c>
      <c r="H1462" s="49"/>
      <c r="I1462" s="50"/>
      <c r="J1462" s="49"/>
      <c r="K1462" s="50"/>
      <c r="L1462" s="21">
        <f t="shared" si="492"/>
        <v>0</v>
      </c>
      <c r="M1462" s="22">
        <f t="shared" si="486"/>
        <v>0</v>
      </c>
      <c r="N1462" s="98"/>
      <c r="O1462" s="101" t="str">
        <f t="shared" ca="1" si="487"/>
        <v/>
      </c>
      <c r="P1462" s="41" t="str">
        <f t="shared" si="485"/>
        <v xml:space="preserve"> </v>
      </c>
      <c r="Q1462" s="41" t="str">
        <f>IF(MONTH(G1463)-MONTH(G1462)&lt;&gt;0,SUBTOTAL(109,$P$14:$P$3665)," ")</f>
        <v xml:space="preserve"> </v>
      </c>
      <c r="R1462" s="108">
        <f t="shared" ca="1" si="493"/>
        <v>0</v>
      </c>
      <c r="S1462" s="25">
        <f t="shared" ca="1" si="494"/>
        <v>0</v>
      </c>
      <c r="T1462" s="108">
        <f t="shared" ca="1" si="495"/>
        <v>0</v>
      </c>
      <c r="U1462" s="163">
        <f t="shared" ca="1" si="496"/>
        <v>0</v>
      </c>
      <c r="V1462" s="25">
        <f t="shared" ca="1" si="497"/>
        <v>0</v>
      </c>
      <c r="W1462" s="25">
        <f t="shared" ca="1" si="498"/>
        <v>0</v>
      </c>
      <c r="X1462" s="108">
        <f t="shared" ca="1" si="499"/>
        <v>0</v>
      </c>
      <c r="Y1462" s="108">
        <f t="shared" ca="1" si="500"/>
        <v>0</v>
      </c>
      <c r="Z1462" s="108">
        <f t="shared" ca="1" si="501"/>
        <v>0</v>
      </c>
      <c r="AA1462" s="108">
        <f t="shared" ca="1" si="502"/>
        <v>0</v>
      </c>
      <c r="AB1462" s="108">
        <f t="shared" ca="1" si="503"/>
        <v>0</v>
      </c>
      <c r="AC1462" s="25">
        <f t="shared" ca="1" si="504"/>
        <v>0</v>
      </c>
    </row>
    <row r="1463" spans="1:29" ht="14.1" hidden="1" customHeight="1" thickBot="1" x14ac:dyDescent="0.25">
      <c r="A1463" s="3">
        <f t="shared" si="488"/>
        <v>2024</v>
      </c>
      <c r="B1463" s="3" t="str">
        <f t="shared" si="505"/>
        <v>12 prosinec</v>
      </c>
      <c r="C1463" s="4" t="str">
        <f t="shared" si="489"/>
        <v>prosinec</v>
      </c>
      <c r="D1463" s="10">
        <f t="shared" ca="1" si="490"/>
        <v>0</v>
      </c>
      <c r="E1463" s="10" t="str">
        <f t="shared" si="491"/>
        <v>pátek</v>
      </c>
      <c r="F1463" s="42" t="str">
        <f ca="1">IF(COUNTIF(List1!$U$4:$AF$16,$G1463),"Svátek",TEXT($G1463,"dddd"))</f>
        <v>pátek</v>
      </c>
      <c r="G1463" s="19">
        <v>45646</v>
      </c>
      <c r="H1463" s="49"/>
      <c r="I1463" s="50"/>
      <c r="J1463" s="49"/>
      <c r="K1463" s="50"/>
      <c r="L1463" s="21">
        <f t="shared" si="492"/>
        <v>0</v>
      </c>
      <c r="M1463" s="22">
        <f t="shared" si="486"/>
        <v>0</v>
      </c>
      <c r="N1463" s="98"/>
      <c r="O1463" s="101" t="str">
        <f t="shared" ca="1" si="487"/>
        <v/>
      </c>
      <c r="P1463" s="41" t="str">
        <f t="shared" si="485"/>
        <v xml:space="preserve"> </v>
      </c>
      <c r="Q1463" s="41" t="str">
        <f>IF(MONTH(G1464)-MONTH(G1463)&lt;&gt;0,SUBTOTAL(109,$P$14:$P$3665)," ")</f>
        <v xml:space="preserve"> </v>
      </c>
      <c r="R1463" s="108">
        <f t="shared" ca="1" si="493"/>
        <v>0</v>
      </c>
      <c r="S1463" s="25">
        <f t="shared" ca="1" si="494"/>
        <v>0</v>
      </c>
      <c r="T1463" s="108">
        <f t="shared" ca="1" si="495"/>
        <v>0</v>
      </c>
      <c r="U1463" s="163">
        <f t="shared" ca="1" si="496"/>
        <v>0</v>
      </c>
      <c r="V1463" s="25">
        <f t="shared" ca="1" si="497"/>
        <v>0</v>
      </c>
      <c r="W1463" s="25">
        <f t="shared" ca="1" si="498"/>
        <v>0</v>
      </c>
      <c r="X1463" s="108">
        <f t="shared" ca="1" si="499"/>
        <v>0</v>
      </c>
      <c r="Y1463" s="108">
        <f t="shared" ca="1" si="500"/>
        <v>0</v>
      </c>
      <c r="Z1463" s="108">
        <f t="shared" ca="1" si="501"/>
        <v>0</v>
      </c>
      <c r="AA1463" s="108">
        <f t="shared" ca="1" si="502"/>
        <v>0</v>
      </c>
      <c r="AB1463" s="108">
        <f t="shared" ca="1" si="503"/>
        <v>0</v>
      </c>
      <c r="AC1463" s="25">
        <f t="shared" ca="1" si="504"/>
        <v>0</v>
      </c>
    </row>
    <row r="1464" spans="1:29" ht="14.1" hidden="1" customHeight="1" thickBot="1" x14ac:dyDescent="0.25">
      <c r="A1464" s="3">
        <f t="shared" si="488"/>
        <v>2024</v>
      </c>
      <c r="B1464" s="3" t="str">
        <f t="shared" si="505"/>
        <v>12 prosinec</v>
      </c>
      <c r="C1464" s="4" t="str">
        <f t="shared" si="489"/>
        <v>prosinec</v>
      </c>
      <c r="D1464" s="10">
        <f t="shared" ca="1" si="490"/>
        <v>0</v>
      </c>
      <c r="E1464" s="10" t="str">
        <f t="shared" si="491"/>
        <v>sobota</v>
      </c>
      <c r="F1464" s="42" t="str">
        <f ca="1">IF(COUNTIF(List1!$U$4:$AF$16,$G1464),"Svátek",TEXT($G1464,"dddd"))</f>
        <v>sobota</v>
      </c>
      <c r="G1464" s="19">
        <v>45647</v>
      </c>
      <c r="H1464" s="49"/>
      <c r="I1464" s="50"/>
      <c r="J1464" s="49"/>
      <c r="K1464" s="50"/>
      <c r="L1464" s="21">
        <f t="shared" si="492"/>
        <v>0</v>
      </c>
      <c r="M1464" s="22">
        <f t="shared" si="486"/>
        <v>0</v>
      </c>
      <c r="N1464" s="98"/>
      <c r="O1464" s="101" t="str">
        <f t="shared" ca="1" si="487"/>
        <v/>
      </c>
      <c r="P1464" s="41" t="str">
        <f t="shared" si="485"/>
        <v xml:space="preserve"> </v>
      </c>
      <c r="Q1464" s="41" t="str">
        <f>IF(MONTH(G1465)-MONTH(G1464)&lt;&gt;0,SUBTOTAL(109,$P$14:$P$3665)," ")</f>
        <v xml:space="preserve"> </v>
      </c>
      <c r="R1464" s="108">
        <f t="shared" ca="1" si="493"/>
        <v>0</v>
      </c>
      <c r="S1464" s="25">
        <f t="shared" ca="1" si="494"/>
        <v>0</v>
      </c>
      <c r="T1464" s="108">
        <f t="shared" ca="1" si="495"/>
        <v>0</v>
      </c>
      <c r="U1464" s="163">
        <f t="shared" ca="1" si="496"/>
        <v>0</v>
      </c>
      <c r="V1464" s="25">
        <f t="shared" ca="1" si="497"/>
        <v>0</v>
      </c>
      <c r="W1464" s="25">
        <f t="shared" ca="1" si="498"/>
        <v>0</v>
      </c>
      <c r="X1464" s="108">
        <f t="shared" ca="1" si="499"/>
        <v>0</v>
      </c>
      <c r="Y1464" s="108">
        <f t="shared" ca="1" si="500"/>
        <v>0</v>
      </c>
      <c r="Z1464" s="108">
        <f t="shared" ca="1" si="501"/>
        <v>0</v>
      </c>
      <c r="AA1464" s="108">
        <f t="shared" ca="1" si="502"/>
        <v>0</v>
      </c>
      <c r="AB1464" s="108">
        <f t="shared" ca="1" si="503"/>
        <v>0</v>
      </c>
      <c r="AC1464" s="25">
        <f t="shared" ca="1" si="504"/>
        <v>0</v>
      </c>
    </row>
    <row r="1465" spans="1:29" ht="14.1" hidden="1" customHeight="1" thickBot="1" x14ac:dyDescent="0.25">
      <c r="A1465" s="3">
        <f t="shared" si="488"/>
        <v>2024</v>
      </c>
      <c r="B1465" s="3" t="str">
        <f t="shared" si="505"/>
        <v>12 prosinec</v>
      </c>
      <c r="C1465" s="4" t="str">
        <f t="shared" si="489"/>
        <v>prosinec</v>
      </c>
      <c r="D1465" s="10">
        <f t="shared" ca="1" si="490"/>
        <v>0</v>
      </c>
      <c r="E1465" s="10" t="str">
        <f t="shared" si="491"/>
        <v>neděle</v>
      </c>
      <c r="F1465" s="42" t="str">
        <f ca="1">IF(COUNTIF(List1!$U$4:$AF$16,$G1465),"Svátek",TEXT($G1465,"dddd"))</f>
        <v>neděle</v>
      </c>
      <c r="G1465" s="19">
        <v>45648</v>
      </c>
      <c r="H1465" s="49"/>
      <c r="I1465" s="50"/>
      <c r="J1465" s="49"/>
      <c r="K1465" s="50"/>
      <c r="L1465" s="21">
        <f t="shared" si="492"/>
        <v>0</v>
      </c>
      <c r="M1465" s="22">
        <f t="shared" si="486"/>
        <v>0</v>
      </c>
      <c r="N1465" s="98"/>
      <c r="O1465" s="101" t="str">
        <f t="shared" ca="1" si="487"/>
        <v/>
      </c>
      <c r="P1465" s="41">
        <f t="shared" si="485"/>
        <v>0</v>
      </c>
      <c r="Q1465" s="41" t="str">
        <f>IF(MONTH(G1466)-MONTH(G1465)&lt;&gt;0,SUBTOTAL(109,$P$14:$P$3665)," ")</f>
        <v xml:space="preserve"> </v>
      </c>
      <c r="R1465" s="108">
        <f t="shared" ca="1" si="493"/>
        <v>0</v>
      </c>
      <c r="S1465" s="25">
        <f t="shared" ca="1" si="494"/>
        <v>0</v>
      </c>
      <c r="T1465" s="108">
        <f t="shared" ca="1" si="495"/>
        <v>0</v>
      </c>
      <c r="U1465" s="163">
        <f t="shared" ca="1" si="496"/>
        <v>0</v>
      </c>
      <c r="V1465" s="25">
        <f t="shared" ca="1" si="497"/>
        <v>0</v>
      </c>
      <c r="W1465" s="25">
        <f t="shared" ca="1" si="498"/>
        <v>0</v>
      </c>
      <c r="X1465" s="108">
        <f t="shared" ca="1" si="499"/>
        <v>0</v>
      </c>
      <c r="Y1465" s="108">
        <f t="shared" ca="1" si="500"/>
        <v>0</v>
      </c>
      <c r="Z1465" s="108">
        <f t="shared" ca="1" si="501"/>
        <v>0</v>
      </c>
      <c r="AA1465" s="108">
        <f t="shared" ca="1" si="502"/>
        <v>0</v>
      </c>
      <c r="AB1465" s="108">
        <f t="shared" ca="1" si="503"/>
        <v>0</v>
      </c>
      <c r="AC1465" s="25">
        <f t="shared" ca="1" si="504"/>
        <v>0</v>
      </c>
    </row>
    <row r="1466" spans="1:29" ht="14.1" hidden="1" customHeight="1" thickBot="1" x14ac:dyDescent="0.25">
      <c r="A1466" s="3">
        <f t="shared" si="488"/>
        <v>2024</v>
      </c>
      <c r="B1466" s="3" t="str">
        <f t="shared" si="505"/>
        <v>12 prosinec</v>
      </c>
      <c r="C1466" s="4" t="str">
        <f t="shared" si="489"/>
        <v>prosinec</v>
      </c>
      <c r="D1466" s="10">
        <f t="shared" ca="1" si="490"/>
        <v>0</v>
      </c>
      <c r="E1466" s="10" t="str">
        <f t="shared" si="491"/>
        <v>pondělí</v>
      </c>
      <c r="F1466" s="42" t="str">
        <f ca="1">IF(COUNTIF(List1!$U$4:$AF$16,$G1466),"Svátek",TEXT($G1466,"dddd"))</f>
        <v>pondělí</v>
      </c>
      <c r="G1466" s="19">
        <v>45649</v>
      </c>
      <c r="H1466" s="49"/>
      <c r="I1466" s="50"/>
      <c r="J1466" s="49"/>
      <c r="K1466" s="50"/>
      <c r="L1466" s="21">
        <f t="shared" si="492"/>
        <v>0</v>
      </c>
      <c r="M1466" s="22">
        <f t="shared" si="486"/>
        <v>0</v>
      </c>
      <c r="N1466" s="98"/>
      <c r="O1466" s="101" t="str">
        <f t="shared" ca="1" si="487"/>
        <v/>
      </c>
      <c r="P1466" s="41" t="str">
        <f t="shared" si="485"/>
        <v xml:space="preserve"> </v>
      </c>
      <c r="Q1466" s="41" t="str">
        <f>IF(MONTH(G1467)-MONTH(G1466)&lt;&gt;0,SUBTOTAL(109,$P$14:$P$3665)," ")</f>
        <v xml:space="preserve"> </v>
      </c>
      <c r="R1466" s="108">
        <f t="shared" ca="1" si="493"/>
        <v>0</v>
      </c>
      <c r="S1466" s="25">
        <f t="shared" ca="1" si="494"/>
        <v>0</v>
      </c>
      <c r="T1466" s="108">
        <f t="shared" ca="1" si="495"/>
        <v>0</v>
      </c>
      <c r="U1466" s="163">
        <f t="shared" ca="1" si="496"/>
        <v>0</v>
      </c>
      <c r="V1466" s="25">
        <f t="shared" ca="1" si="497"/>
        <v>0</v>
      </c>
      <c r="W1466" s="25">
        <f t="shared" ca="1" si="498"/>
        <v>0</v>
      </c>
      <c r="X1466" s="108">
        <f t="shared" ca="1" si="499"/>
        <v>0</v>
      </c>
      <c r="Y1466" s="108">
        <f t="shared" ca="1" si="500"/>
        <v>0</v>
      </c>
      <c r="Z1466" s="108">
        <f t="shared" ca="1" si="501"/>
        <v>0</v>
      </c>
      <c r="AA1466" s="108">
        <f t="shared" ca="1" si="502"/>
        <v>0</v>
      </c>
      <c r="AB1466" s="108">
        <f t="shared" ca="1" si="503"/>
        <v>0</v>
      </c>
      <c r="AC1466" s="25">
        <f t="shared" ca="1" si="504"/>
        <v>0</v>
      </c>
    </row>
    <row r="1467" spans="1:29" ht="14.1" hidden="1" customHeight="1" thickBot="1" x14ac:dyDescent="0.25">
      <c r="A1467" s="3">
        <f t="shared" si="488"/>
        <v>2024</v>
      </c>
      <c r="B1467" s="3" t="str">
        <f t="shared" si="505"/>
        <v>12 prosinec</v>
      </c>
      <c r="C1467" s="4" t="str">
        <f t="shared" si="489"/>
        <v>prosinec</v>
      </c>
      <c r="D1467" s="10">
        <f t="shared" ca="1" si="490"/>
        <v>1</v>
      </c>
      <c r="E1467" s="10" t="str">
        <f t="shared" si="491"/>
        <v>úterý</v>
      </c>
      <c r="F1467" s="42" t="str">
        <f ca="1">IF(COUNTIF(List1!$U$4:$AF$16,$G1467),"Svátek",TEXT($G1467,"dddd"))</f>
        <v>Svátek</v>
      </c>
      <c r="G1467" s="19">
        <v>45650</v>
      </c>
      <c r="H1467" s="49"/>
      <c r="I1467" s="50"/>
      <c r="J1467" s="49"/>
      <c r="K1467" s="50"/>
      <c r="L1467" s="21">
        <f t="shared" si="492"/>
        <v>0</v>
      </c>
      <c r="M1467" s="22">
        <f t="shared" si="486"/>
        <v>0</v>
      </c>
      <c r="N1467" s="98"/>
      <c r="O1467" s="101" t="str">
        <f t="shared" ca="1" si="487"/>
        <v>Svátek</v>
      </c>
      <c r="P1467" s="41" t="str">
        <f t="shared" si="485"/>
        <v xml:space="preserve"> </v>
      </c>
      <c r="Q1467" s="41" t="str">
        <f>IF(MONTH(G1468)-MONTH(G1467)&lt;&gt;0,SUBTOTAL(109,$P$14:$P$3665)," ")</f>
        <v xml:space="preserve"> </v>
      </c>
      <c r="R1467" s="108">
        <f t="shared" ca="1" si="493"/>
        <v>0</v>
      </c>
      <c r="S1467" s="25">
        <f t="shared" ca="1" si="494"/>
        <v>1</v>
      </c>
      <c r="T1467" s="108">
        <f t="shared" ca="1" si="495"/>
        <v>0</v>
      </c>
      <c r="U1467" s="163">
        <f t="shared" ca="1" si="496"/>
        <v>0</v>
      </c>
      <c r="V1467" s="25">
        <f t="shared" ca="1" si="497"/>
        <v>0</v>
      </c>
      <c r="W1467" s="25">
        <f t="shared" ca="1" si="498"/>
        <v>0</v>
      </c>
      <c r="X1467" s="108">
        <f t="shared" ca="1" si="499"/>
        <v>0</v>
      </c>
      <c r="Y1467" s="108">
        <f t="shared" ca="1" si="500"/>
        <v>0</v>
      </c>
      <c r="Z1467" s="108">
        <f t="shared" ca="1" si="501"/>
        <v>0</v>
      </c>
      <c r="AA1467" s="108">
        <f t="shared" ca="1" si="502"/>
        <v>0</v>
      </c>
      <c r="AB1467" s="108">
        <f t="shared" ca="1" si="503"/>
        <v>0</v>
      </c>
      <c r="AC1467" s="25">
        <f t="shared" ca="1" si="504"/>
        <v>1</v>
      </c>
    </row>
    <row r="1468" spans="1:29" ht="14.1" hidden="1" customHeight="1" thickBot="1" x14ac:dyDescent="0.25">
      <c r="A1468" s="3">
        <f t="shared" si="488"/>
        <v>2024</v>
      </c>
      <c r="B1468" s="3" t="str">
        <f t="shared" si="505"/>
        <v>12 prosinec</v>
      </c>
      <c r="C1468" s="4" t="str">
        <f t="shared" si="489"/>
        <v>prosinec</v>
      </c>
      <c r="D1468" s="10">
        <f t="shared" ca="1" si="490"/>
        <v>1</v>
      </c>
      <c r="E1468" s="10" t="str">
        <f t="shared" si="491"/>
        <v>středa</v>
      </c>
      <c r="F1468" s="42" t="str">
        <f ca="1">IF(COUNTIF(List1!$U$4:$AF$16,$G1468),"Svátek",TEXT($G1468,"dddd"))</f>
        <v>Svátek</v>
      </c>
      <c r="G1468" s="19">
        <v>45651</v>
      </c>
      <c r="H1468" s="49"/>
      <c r="I1468" s="50"/>
      <c r="J1468" s="49"/>
      <c r="K1468" s="50"/>
      <c r="L1468" s="21">
        <f t="shared" si="492"/>
        <v>0</v>
      </c>
      <c r="M1468" s="22">
        <f t="shared" si="486"/>
        <v>0</v>
      </c>
      <c r="N1468" s="98"/>
      <c r="O1468" s="101" t="str">
        <f t="shared" ca="1" si="487"/>
        <v>Svátek</v>
      </c>
      <c r="P1468" s="41" t="str">
        <f t="shared" si="485"/>
        <v xml:space="preserve"> </v>
      </c>
      <c r="Q1468" s="41" t="str">
        <f>IF(MONTH(G1469)-MONTH(G1468)&lt;&gt;0,SUBTOTAL(109,$P$14:$P$3665)," ")</f>
        <v xml:space="preserve"> </v>
      </c>
      <c r="R1468" s="108">
        <f t="shared" ca="1" si="493"/>
        <v>0</v>
      </c>
      <c r="S1468" s="25">
        <f t="shared" ca="1" si="494"/>
        <v>1</v>
      </c>
      <c r="T1468" s="108">
        <f t="shared" ca="1" si="495"/>
        <v>0</v>
      </c>
      <c r="U1468" s="163">
        <f t="shared" ca="1" si="496"/>
        <v>0</v>
      </c>
      <c r="V1468" s="25">
        <f t="shared" ca="1" si="497"/>
        <v>0</v>
      </c>
      <c r="W1468" s="25">
        <f t="shared" ca="1" si="498"/>
        <v>0</v>
      </c>
      <c r="X1468" s="108">
        <f t="shared" ca="1" si="499"/>
        <v>0</v>
      </c>
      <c r="Y1468" s="108">
        <f t="shared" ca="1" si="500"/>
        <v>0</v>
      </c>
      <c r="Z1468" s="108">
        <f t="shared" ca="1" si="501"/>
        <v>0</v>
      </c>
      <c r="AA1468" s="108">
        <f t="shared" ca="1" si="502"/>
        <v>0</v>
      </c>
      <c r="AB1468" s="108">
        <f t="shared" ca="1" si="503"/>
        <v>0</v>
      </c>
      <c r="AC1468" s="25">
        <f t="shared" ca="1" si="504"/>
        <v>1</v>
      </c>
    </row>
    <row r="1469" spans="1:29" ht="14.1" hidden="1" customHeight="1" thickBot="1" x14ac:dyDescent="0.25">
      <c r="A1469" s="3">
        <f t="shared" si="488"/>
        <v>2024</v>
      </c>
      <c r="B1469" s="3" t="str">
        <f t="shared" si="505"/>
        <v>12 prosinec</v>
      </c>
      <c r="C1469" s="4" t="str">
        <f t="shared" si="489"/>
        <v>prosinec</v>
      </c>
      <c r="D1469" s="10">
        <f t="shared" ca="1" si="490"/>
        <v>1</v>
      </c>
      <c r="E1469" s="10" t="str">
        <f t="shared" si="491"/>
        <v>čtvrtek</v>
      </c>
      <c r="F1469" s="42" t="str">
        <f ca="1">IF(COUNTIF(List1!$U$4:$AF$16,$G1469),"Svátek",TEXT($G1469,"dddd"))</f>
        <v>Svátek</v>
      </c>
      <c r="G1469" s="19">
        <v>45652</v>
      </c>
      <c r="H1469" s="49"/>
      <c r="I1469" s="50"/>
      <c r="J1469" s="49"/>
      <c r="K1469" s="50"/>
      <c r="L1469" s="21">
        <f t="shared" si="492"/>
        <v>0</v>
      </c>
      <c r="M1469" s="22">
        <f t="shared" si="486"/>
        <v>0</v>
      </c>
      <c r="N1469" s="98"/>
      <c r="O1469" s="101" t="str">
        <f t="shared" ca="1" si="487"/>
        <v>Svátek</v>
      </c>
      <c r="P1469" s="41" t="str">
        <f t="shared" si="485"/>
        <v xml:space="preserve"> </v>
      </c>
      <c r="Q1469" s="41" t="str">
        <f>IF(MONTH(G1470)-MONTH(G1469)&lt;&gt;0,SUBTOTAL(109,$P$14:$P$3665)," ")</f>
        <v xml:space="preserve"> </v>
      </c>
      <c r="R1469" s="108">
        <f t="shared" ca="1" si="493"/>
        <v>0</v>
      </c>
      <c r="S1469" s="25">
        <f t="shared" ca="1" si="494"/>
        <v>1</v>
      </c>
      <c r="T1469" s="108">
        <f t="shared" ca="1" si="495"/>
        <v>0</v>
      </c>
      <c r="U1469" s="163">
        <f t="shared" ca="1" si="496"/>
        <v>0</v>
      </c>
      <c r="V1469" s="25">
        <f t="shared" ca="1" si="497"/>
        <v>0</v>
      </c>
      <c r="W1469" s="25">
        <f t="shared" ca="1" si="498"/>
        <v>0</v>
      </c>
      <c r="X1469" s="108">
        <f t="shared" ca="1" si="499"/>
        <v>0</v>
      </c>
      <c r="Y1469" s="108">
        <f t="shared" ca="1" si="500"/>
        <v>0</v>
      </c>
      <c r="Z1469" s="108">
        <f t="shared" ca="1" si="501"/>
        <v>0</v>
      </c>
      <c r="AA1469" s="108">
        <f t="shared" ca="1" si="502"/>
        <v>0</v>
      </c>
      <c r="AB1469" s="108">
        <f t="shared" ca="1" si="503"/>
        <v>0</v>
      </c>
      <c r="AC1469" s="25">
        <f t="shared" ca="1" si="504"/>
        <v>1</v>
      </c>
    </row>
    <row r="1470" spans="1:29" ht="14.1" hidden="1" customHeight="1" thickBot="1" x14ac:dyDescent="0.25">
      <c r="A1470" s="3">
        <f t="shared" si="488"/>
        <v>2024</v>
      </c>
      <c r="B1470" s="3" t="str">
        <f t="shared" si="505"/>
        <v>12 prosinec</v>
      </c>
      <c r="C1470" s="4" t="str">
        <f t="shared" si="489"/>
        <v>prosinec</v>
      </c>
      <c r="D1470" s="10">
        <f t="shared" ca="1" si="490"/>
        <v>0</v>
      </c>
      <c r="E1470" s="10" t="str">
        <f t="shared" si="491"/>
        <v>pátek</v>
      </c>
      <c r="F1470" s="42" t="str">
        <f ca="1">IF(COUNTIF(List1!$U$4:$AF$16,$G1470),"Svátek",TEXT($G1470,"dddd"))</f>
        <v>pátek</v>
      </c>
      <c r="G1470" s="19">
        <v>45653</v>
      </c>
      <c r="H1470" s="49"/>
      <c r="I1470" s="50"/>
      <c r="J1470" s="49"/>
      <c r="K1470" s="50"/>
      <c r="L1470" s="21">
        <f t="shared" si="492"/>
        <v>0</v>
      </c>
      <c r="M1470" s="22">
        <f t="shared" si="486"/>
        <v>0</v>
      </c>
      <c r="N1470" s="98"/>
      <c r="O1470" s="101" t="str">
        <f t="shared" ca="1" si="487"/>
        <v/>
      </c>
      <c r="P1470" s="41" t="str">
        <f t="shared" si="485"/>
        <v xml:space="preserve"> </v>
      </c>
      <c r="Q1470" s="41" t="str">
        <f>IF(MONTH(G1471)-MONTH(G1470)&lt;&gt;0,SUBTOTAL(109,$P$14:$P$3665)," ")</f>
        <v xml:space="preserve"> </v>
      </c>
      <c r="R1470" s="108">
        <f t="shared" ca="1" si="493"/>
        <v>0</v>
      </c>
      <c r="S1470" s="25">
        <f t="shared" ca="1" si="494"/>
        <v>0</v>
      </c>
      <c r="T1470" s="108">
        <f t="shared" ca="1" si="495"/>
        <v>0</v>
      </c>
      <c r="U1470" s="163">
        <f t="shared" ca="1" si="496"/>
        <v>0</v>
      </c>
      <c r="V1470" s="25">
        <f t="shared" ca="1" si="497"/>
        <v>0</v>
      </c>
      <c r="W1470" s="25">
        <f t="shared" ca="1" si="498"/>
        <v>0</v>
      </c>
      <c r="X1470" s="108">
        <f t="shared" ca="1" si="499"/>
        <v>0</v>
      </c>
      <c r="Y1470" s="108">
        <f t="shared" ca="1" si="500"/>
        <v>0</v>
      </c>
      <c r="Z1470" s="108">
        <f t="shared" ca="1" si="501"/>
        <v>0</v>
      </c>
      <c r="AA1470" s="108">
        <f t="shared" ca="1" si="502"/>
        <v>0</v>
      </c>
      <c r="AB1470" s="108">
        <f t="shared" ca="1" si="503"/>
        <v>0</v>
      </c>
      <c r="AC1470" s="25">
        <f t="shared" ca="1" si="504"/>
        <v>0</v>
      </c>
    </row>
    <row r="1471" spans="1:29" ht="14.1" hidden="1" customHeight="1" thickBot="1" x14ac:dyDescent="0.25">
      <c r="A1471" s="3">
        <f t="shared" si="488"/>
        <v>2024</v>
      </c>
      <c r="B1471" s="3" t="str">
        <f t="shared" si="505"/>
        <v>12 prosinec</v>
      </c>
      <c r="C1471" s="4" t="str">
        <f t="shared" si="489"/>
        <v>prosinec</v>
      </c>
      <c r="D1471" s="10">
        <f t="shared" ca="1" si="490"/>
        <v>0</v>
      </c>
      <c r="E1471" s="10" t="str">
        <f t="shared" si="491"/>
        <v>sobota</v>
      </c>
      <c r="F1471" s="42" t="str">
        <f ca="1">IF(COUNTIF(List1!$U$4:$AF$16,$G1471),"Svátek",TEXT($G1471,"dddd"))</f>
        <v>sobota</v>
      </c>
      <c r="G1471" s="19">
        <v>45654</v>
      </c>
      <c r="H1471" s="49"/>
      <c r="I1471" s="50"/>
      <c r="J1471" s="49"/>
      <c r="K1471" s="50"/>
      <c r="L1471" s="21">
        <f t="shared" si="492"/>
        <v>0</v>
      </c>
      <c r="M1471" s="22">
        <f t="shared" si="486"/>
        <v>0</v>
      </c>
      <c r="N1471" s="98"/>
      <c r="O1471" s="101" t="str">
        <f t="shared" ca="1" si="487"/>
        <v/>
      </c>
      <c r="P1471" s="41" t="str">
        <f t="shared" si="485"/>
        <v xml:space="preserve"> </v>
      </c>
      <c r="Q1471" s="41" t="str">
        <f>IF(MONTH(G1472)-MONTH(G1471)&lt;&gt;0,SUBTOTAL(109,$P$14:$P$3665)," ")</f>
        <v xml:space="preserve"> </v>
      </c>
      <c r="R1471" s="108">
        <f t="shared" ca="1" si="493"/>
        <v>0</v>
      </c>
      <c r="S1471" s="25">
        <f t="shared" ca="1" si="494"/>
        <v>0</v>
      </c>
      <c r="T1471" s="108">
        <f t="shared" ca="1" si="495"/>
        <v>0</v>
      </c>
      <c r="U1471" s="163">
        <f t="shared" ca="1" si="496"/>
        <v>0</v>
      </c>
      <c r="V1471" s="25">
        <f t="shared" ca="1" si="497"/>
        <v>0</v>
      </c>
      <c r="W1471" s="25">
        <f t="shared" ca="1" si="498"/>
        <v>0</v>
      </c>
      <c r="X1471" s="108">
        <f t="shared" ca="1" si="499"/>
        <v>0</v>
      </c>
      <c r="Y1471" s="108">
        <f t="shared" ca="1" si="500"/>
        <v>0</v>
      </c>
      <c r="Z1471" s="108">
        <f t="shared" ca="1" si="501"/>
        <v>0</v>
      </c>
      <c r="AA1471" s="108">
        <f t="shared" ca="1" si="502"/>
        <v>0</v>
      </c>
      <c r="AB1471" s="108">
        <f t="shared" ca="1" si="503"/>
        <v>0</v>
      </c>
      <c r="AC1471" s="25">
        <f t="shared" ca="1" si="504"/>
        <v>0</v>
      </c>
    </row>
    <row r="1472" spans="1:29" ht="14.1" hidden="1" customHeight="1" thickBot="1" x14ac:dyDescent="0.25">
      <c r="A1472" s="3">
        <f t="shared" si="488"/>
        <v>2024</v>
      </c>
      <c r="B1472" s="3" t="str">
        <f t="shared" si="505"/>
        <v>12 prosinec</v>
      </c>
      <c r="C1472" s="4" t="str">
        <f t="shared" si="489"/>
        <v>prosinec</v>
      </c>
      <c r="D1472" s="10">
        <f t="shared" ca="1" si="490"/>
        <v>0</v>
      </c>
      <c r="E1472" s="10" t="str">
        <f t="shared" si="491"/>
        <v>neděle</v>
      </c>
      <c r="F1472" s="42" t="str">
        <f ca="1">IF(COUNTIF(List1!$U$4:$AF$16,$G1472),"Svátek",TEXT($G1472,"dddd"))</f>
        <v>neděle</v>
      </c>
      <c r="G1472" s="19">
        <v>45655</v>
      </c>
      <c r="H1472" s="49"/>
      <c r="I1472" s="50"/>
      <c r="J1472" s="49"/>
      <c r="K1472" s="50"/>
      <c r="L1472" s="21">
        <f t="shared" si="492"/>
        <v>0</v>
      </c>
      <c r="M1472" s="22">
        <f t="shared" si="486"/>
        <v>0</v>
      </c>
      <c r="N1472" s="98"/>
      <c r="O1472" s="101" t="str">
        <f t="shared" ca="1" si="487"/>
        <v/>
      </c>
      <c r="P1472" s="41">
        <f t="shared" si="485"/>
        <v>0</v>
      </c>
      <c r="Q1472" s="41" t="str">
        <f>IF(MONTH(G1473)-MONTH(G1472)&lt;&gt;0,SUBTOTAL(109,$P$14:$P$3665)," ")</f>
        <v xml:space="preserve"> </v>
      </c>
      <c r="R1472" s="108">
        <f t="shared" ca="1" si="493"/>
        <v>0</v>
      </c>
      <c r="S1472" s="25">
        <f t="shared" ca="1" si="494"/>
        <v>0</v>
      </c>
      <c r="T1472" s="108">
        <f t="shared" ca="1" si="495"/>
        <v>0</v>
      </c>
      <c r="U1472" s="163">
        <f t="shared" ca="1" si="496"/>
        <v>0</v>
      </c>
      <c r="V1472" s="25">
        <f t="shared" ca="1" si="497"/>
        <v>0</v>
      </c>
      <c r="W1472" s="25">
        <f t="shared" ca="1" si="498"/>
        <v>0</v>
      </c>
      <c r="X1472" s="108">
        <f t="shared" ca="1" si="499"/>
        <v>0</v>
      </c>
      <c r="Y1472" s="108">
        <f t="shared" ca="1" si="500"/>
        <v>0</v>
      </c>
      <c r="Z1472" s="108">
        <f t="shared" ca="1" si="501"/>
        <v>0</v>
      </c>
      <c r="AA1472" s="108">
        <f t="shared" ca="1" si="502"/>
        <v>0</v>
      </c>
      <c r="AB1472" s="108">
        <f t="shared" ca="1" si="503"/>
        <v>0</v>
      </c>
      <c r="AC1472" s="25">
        <f t="shared" ca="1" si="504"/>
        <v>0</v>
      </c>
    </row>
    <row r="1473" spans="1:29" ht="14.1" hidden="1" customHeight="1" thickBot="1" x14ac:dyDescent="0.25">
      <c r="A1473" s="3">
        <f t="shared" si="488"/>
        <v>2024</v>
      </c>
      <c r="B1473" s="3" t="str">
        <f t="shared" si="505"/>
        <v>12 prosinec</v>
      </c>
      <c r="C1473" s="4" t="str">
        <f t="shared" si="489"/>
        <v>prosinec</v>
      </c>
      <c r="D1473" s="10">
        <f t="shared" ca="1" si="490"/>
        <v>0</v>
      </c>
      <c r="E1473" s="10" t="str">
        <f t="shared" si="491"/>
        <v>pondělí</v>
      </c>
      <c r="F1473" s="42" t="str">
        <f ca="1">IF(COUNTIF(List1!$U$4:$AF$16,$G1473),"Svátek",TEXT($G1473,"dddd"))</f>
        <v>pondělí</v>
      </c>
      <c r="G1473" s="19">
        <v>45656</v>
      </c>
      <c r="H1473" s="49"/>
      <c r="I1473" s="50"/>
      <c r="J1473" s="49"/>
      <c r="K1473" s="50"/>
      <c r="L1473" s="21">
        <f t="shared" si="492"/>
        <v>0</v>
      </c>
      <c r="M1473" s="22">
        <f t="shared" si="486"/>
        <v>0</v>
      </c>
      <c r="N1473" s="98"/>
      <c r="O1473" s="101" t="str">
        <f t="shared" ca="1" si="487"/>
        <v/>
      </c>
      <c r="P1473" s="41" t="str">
        <f t="shared" si="485"/>
        <v xml:space="preserve"> </v>
      </c>
      <c r="Q1473" s="41" t="str">
        <f>IF(MONTH(G1474)-MONTH(G1473)&lt;&gt;0,SUBTOTAL(109,$P$14:$P$3665)," ")</f>
        <v xml:space="preserve"> </v>
      </c>
      <c r="R1473" s="108">
        <f t="shared" ca="1" si="493"/>
        <v>0</v>
      </c>
      <c r="S1473" s="25">
        <f t="shared" ca="1" si="494"/>
        <v>0</v>
      </c>
      <c r="T1473" s="108">
        <f t="shared" ca="1" si="495"/>
        <v>0</v>
      </c>
      <c r="U1473" s="163">
        <f t="shared" ca="1" si="496"/>
        <v>0</v>
      </c>
      <c r="V1473" s="25">
        <f t="shared" ca="1" si="497"/>
        <v>0</v>
      </c>
      <c r="W1473" s="25">
        <f t="shared" ca="1" si="498"/>
        <v>0</v>
      </c>
      <c r="X1473" s="108">
        <f t="shared" ca="1" si="499"/>
        <v>0</v>
      </c>
      <c r="Y1473" s="108">
        <f t="shared" ca="1" si="500"/>
        <v>0</v>
      </c>
      <c r="Z1473" s="108">
        <f t="shared" ca="1" si="501"/>
        <v>0</v>
      </c>
      <c r="AA1473" s="108">
        <f t="shared" ca="1" si="502"/>
        <v>0</v>
      </c>
      <c r="AB1473" s="108">
        <f t="shared" ca="1" si="503"/>
        <v>0</v>
      </c>
      <c r="AC1473" s="25">
        <f t="shared" ca="1" si="504"/>
        <v>0</v>
      </c>
    </row>
    <row r="1474" spans="1:29" ht="14.1" hidden="1" customHeight="1" thickBot="1" x14ac:dyDescent="0.25">
      <c r="A1474" s="3">
        <f t="shared" si="488"/>
        <v>2024</v>
      </c>
      <c r="B1474" s="3" t="str">
        <f t="shared" si="505"/>
        <v>12 prosinec</v>
      </c>
      <c r="C1474" s="4" t="str">
        <f t="shared" si="489"/>
        <v>prosinec</v>
      </c>
      <c r="D1474" s="10">
        <f t="shared" ca="1" si="490"/>
        <v>0</v>
      </c>
      <c r="E1474" s="10" t="str">
        <f t="shared" si="491"/>
        <v>úterý</v>
      </c>
      <c r="F1474" s="42" t="str">
        <f ca="1">IF(COUNTIF(List1!$U$4:$AF$16,$G1474),"Svátek",TEXT($G1474,"dddd"))</f>
        <v>úterý</v>
      </c>
      <c r="G1474" s="19">
        <v>45657</v>
      </c>
      <c r="H1474" s="49"/>
      <c r="I1474" s="50"/>
      <c r="J1474" s="49"/>
      <c r="K1474" s="50"/>
      <c r="L1474" s="21">
        <f t="shared" si="492"/>
        <v>0</v>
      </c>
      <c r="M1474" s="22">
        <f t="shared" si="486"/>
        <v>0</v>
      </c>
      <c r="N1474" s="98"/>
      <c r="O1474" s="101" t="str">
        <f t="shared" ca="1" si="487"/>
        <v/>
      </c>
      <c r="P1474" s="41">
        <f t="shared" si="485"/>
        <v>0</v>
      </c>
      <c r="Q1474" s="41">
        <f>IF(MONTH(G1475)-MONTH(G1474)&lt;&gt;0,SUBTOTAL(109,$P$14:$P$3665)," ")</f>
        <v>0</v>
      </c>
      <c r="R1474" s="108">
        <f t="shared" ca="1" si="493"/>
        <v>0</v>
      </c>
      <c r="S1474" s="25">
        <f t="shared" ca="1" si="494"/>
        <v>0</v>
      </c>
      <c r="T1474" s="108">
        <f t="shared" ca="1" si="495"/>
        <v>0</v>
      </c>
      <c r="U1474" s="163">
        <f t="shared" ca="1" si="496"/>
        <v>0</v>
      </c>
      <c r="V1474" s="25">
        <f t="shared" ca="1" si="497"/>
        <v>0</v>
      </c>
      <c r="W1474" s="25">
        <f t="shared" ca="1" si="498"/>
        <v>0</v>
      </c>
      <c r="X1474" s="108">
        <f t="shared" ca="1" si="499"/>
        <v>0</v>
      </c>
      <c r="Y1474" s="108">
        <f t="shared" ca="1" si="500"/>
        <v>0</v>
      </c>
      <c r="Z1474" s="108">
        <f t="shared" ca="1" si="501"/>
        <v>0</v>
      </c>
      <c r="AA1474" s="108">
        <f t="shared" ca="1" si="502"/>
        <v>0</v>
      </c>
      <c r="AB1474" s="108">
        <f t="shared" ca="1" si="503"/>
        <v>0</v>
      </c>
      <c r="AC1474" s="25">
        <f t="shared" ca="1" si="504"/>
        <v>0</v>
      </c>
    </row>
    <row r="1475" spans="1:29" ht="14.1" hidden="1" customHeight="1" thickBot="1" x14ac:dyDescent="0.25">
      <c r="A1475" s="3">
        <f t="shared" si="488"/>
        <v>2025</v>
      </c>
      <c r="B1475" s="3" t="str">
        <f t="shared" si="505"/>
        <v>01 leden</v>
      </c>
      <c r="C1475" s="4" t="str">
        <f t="shared" si="489"/>
        <v>leden</v>
      </c>
      <c r="D1475" s="10">
        <f t="shared" ca="1" si="490"/>
        <v>1</v>
      </c>
      <c r="E1475" s="10" t="str">
        <f t="shared" si="491"/>
        <v>středa</v>
      </c>
      <c r="F1475" s="42" t="str">
        <f ca="1">IF(COUNTIF(List1!$U$4:$AF$16,$G1475),"Svátek",TEXT($G1475,"dddd"))</f>
        <v>Svátek</v>
      </c>
      <c r="G1475" s="19">
        <v>45658</v>
      </c>
      <c r="H1475" s="49"/>
      <c r="I1475" s="50"/>
      <c r="J1475" s="49"/>
      <c r="K1475" s="50"/>
      <c r="L1475" s="21">
        <f t="shared" si="492"/>
        <v>0</v>
      </c>
      <c r="M1475" s="22">
        <f t="shared" si="486"/>
        <v>0</v>
      </c>
      <c r="N1475" s="98"/>
      <c r="O1475" s="101" t="str">
        <f t="shared" ca="1" si="487"/>
        <v>Svátek</v>
      </c>
      <c r="P1475" s="41" t="str">
        <f t="shared" si="485"/>
        <v xml:space="preserve"> </v>
      </c>
      <c r="Q1475" s="41" t="str">
        <f>IF(MONTH(G1476)-MONTH(G1475)&lt;&gt;0,SUBTOTAL(109,$P$14:$P$3665)," ")</f>
        <v xml:space="preserve"> </v>
      </c>
      <c r="R1475" s="108">
        <f t="shared" ca="1" si="493"/>
        <v>0</v>
      </c>
      <c r="S1475" s="25">
        <f t="shared" ca="1" si="494"/>
        <v>1</v>
      </c>
      <c r="T1475" s="108">
        <f t="shared" ca="1" si="495"/>
        <v>0</v>
      </c>
      <c r="U1475" s="163">
        <f t="shared" ca="1" si="496"/>
        <v>0</v>
      </c>
      <c r="V1475" s="25">
        <f t="shared" ca="1" si="497"/>
        <v>0</v>
      </c>
      <c r="W1475" s="25">
        <f t="shared" ca="1" si="498"/>
        <v>0</v>
      </c>
      <c r="X1475" s="108">
        <f t="shared" ca="1" si="499"/>
        <v>0</v>
      </c>
      <c r="Y1475" s="108">
        <f t="shared" ca="1" si="500"/>
        <v>0</v>
      </c>
      <c r="Z1475" s="108">
        <f t="shared" ca="1" si="501"/>
        <v>0</v>
      </c>
      <c r="AA1475" s="108">
        <f t="shared" ca="1" si="502"/>
        <v>0</v>
      </c>
      <c r="AB1475" s="108">
        <f t="shared" ca="1" si="503"/>
        <v>0</v>
      </c>
      <c r="AC1475" s="25">
        <f t="shared" ca="1" si="504"/>
        <v>1</v>
      </c>
    </row>
    <row r="1476" spans="1:29" ht="14.1" hidden="1" customHeight="1" thickBot="1" x14ac:dyDescent="0.25">
      <c r="A1476" s="3">
        <f t="shared" si="488"/>
        <v>2025</v>
      </c>
      <c r="B1476" s="3" t="str">
        <f t="shared" si="505"/>
        <v>01 leden</v>
      </c>
      <c r="C1476" s="4" t="str">
        <f t="shared" si="489"/>
        <v>leden</v>
      </c>
      <c r="D1476" s="10">
        <f t="shared" ca="1" si="490"/>
        <v>0</v>
      </c>
      <c r="E1476" s="10" t="str">
        <f t="shared" si="491"/>
        <v>čtvrtek</v>
      </c>
      <c r="F1476" s="42" t="str">
        <f ca="1">IF(COUNTIF(List1!$U$4:$AF$16,$G1476),"Svátek",TEXT($G1476,"dddd"))</f>
        <v>čtvrtek</v>
      </c>
      <c r="G1476" s="19">
        <v>45659</v>
      </c>
      <c r="H1476" s="49"/>
      <c r="I1476" s="50"/>
      <c r="J1476" s="49"/>
      <c r="K1476" s="50"/>
      <c r="L1476" s="21">
        <f t="shared" si="492"/>
        <v>0</v>
      </c>
      <c r="M1476" s="22">
        <f t="shared" si="486"/>
        <v>0</v>
      </c>
      <c r="N1476" s="98"/>
      <c r="O1476" s="101" t="str">
        <f t="shared" ca="1" si="487"/>
        <v/>
      </c>
      <c r="P1476" s="41" t="str">
        <f t="shared" si="485"/>
        <v xml:space="preserve"> </v>
      </c>
      <c r="Q1476" s="41" t="str">
        <f>IF(MONTH(G1477)-MONTH(G1476)&lt;&gt;0,SUBTOTAL(109,$P$14:$P$3665)," ")</f>
        <v xml:space="preserve"> </v>
      </c>
      <c r="R1476" s="108">
        <f t="shared" ca="1" si="493"/>
        <v>0</v>
      </c>
      <c r="S1476" s="25">
        <f t="shared" ca="1" si="494"/>
        <v>0</v>
      </c>
      <c r="T1476" s="108">
        <f t="shared" ca="1" si="495"/>
        <v>0</v>
      </c>
      <c r="U1476" s="163">
        <f t="shared" ca="1" si="496"/>
        <v>0</v>
      </c>
      <c r="V1476" s="25">
        <f t="shared" ca="1" si="497"/>
        <v>0</v>
      </c>
      <c r="W1476" s="25">
        <f t="shared" ca="1" si="498"/>
        <v>0</v>
      </c>
      <c r="X1476" s="108">
        <f t="shared" ca="1" si="499"/>
        <v>0</v>
      </c>
      <c r="Y1476" s="108">
        <f t="shared" ca="1" si="500"/>
        <v>0</v>
      </c>
      <c r="Z1476" s="108">
        <f t="shared" ca="1" si="501"/>
        <v>0</v>
      </c>
      <c r="AA1476" s="108">
        <f t="shared" ca="1" si="502"/>
        <v>0</v>
      </c>
      <c r="AB1476" s="108">
        <f t="shared" ca="1" si="503"/>
        <v>0</v>
      </c>
      <c r="AC1476" s="25">
        <f t="shared" ca="1" si="504"/>
        <v>0</v>
      </c>
    </row>
    <row r="1477" spans="1:29" ht="14.1" hidden="1" customHeight="1" thickBot="1" x14ac:dyDescent="0.25">
      <c r="A1477" s="3">
        <f t="shared" si="488"/>
        <v>2025</v>
      </c>
      <c r="B1477" s="3" t="str">
        <f t="shared" si="505"/>
        <v>01 leden</v>
      </c>
      <c r="C1477" s="4" t="str">
        <f t="shared" si="489"/>
        <v>leden</v>
      </c>
      <c r="D1477" s="10">
        <f t="shared" ca="1" si="490"/>
        <v>0</v>
      </c>
      <c r="E1477" s="10" t="str">
        <f t="shared" si="491"/>
        <v>pátek</v>
      </c>
      <c r="F1477" s="42" t="str">
        <f ca="1">IF(COUNTIF(List1!$U$4:$AF$16,$G1477),"Svátek",TEXT($G1477,"dddd"))</f>
        <v>pátek</v>
      </c>
      <c r="G1477" s="19">
        <v>45660</v>
      </c>
      <c r="H1477" s="49"/>
      <c r="I1477" s="50"/>
      <c r="J1477" s="49"/>
      <c r="K1477" s="50"/>
      <c r="L1477" s="21">
        <f t="shared" si="492"/>
        <v>0</v>
      </c>
      <c r="M1477" s="22">
        <f t="shared" si="486"/>
        <v>0</v>
      </c>
      <c r="N1477" s="98"/>
      <c r="O1477" s="101" t="str">
        <f t="shared" ca="1" si="487"/>
        <v/>
      </c>
      <c r="P1477" s="41" t="str">
        <f t="shared" si="485"/>
        <v xml:space="preserve"> </v>
      </c>
      <c r="Q1477" s="41" t="str">
        <f>IF(MONTH(G1478)-MONTH(G1477)&lt;&gt;0,SUBTOTAL(109,$P$14:$P$3665)," ")</f>
        <v xml:space="preserve"> </v>
      </c>
      <c r="R1477" s="108">
        <f t="shared" ca="1" si="493"/>
        <v>0</v>
      </c>
      <c r="S1477" s="25">
        <f t="shared" ca="1" si="494"/>
        <v>0</v>
      </c>
      <c r="T1477" s="108">
        <f t="shared" ca="1" si="495"/>
        <v>0</v>
      </c>
      <c r="U1477" s="163">
        <f t="shared" ca="1" si="496"/>
        <v>0</v>
      </c>
      <c r="V1477" s="25">
        <f t="shared" ca="1" si="497"/>
        <v>0</v>
      </c>
      <c r="W1477" s="25">
        <f t="shared" ca="1" si="498"/>
        <v>0</v>
      </c>
      <c r="X1477" s="108">
        <f t="shared" ca="1" si="499"/>
        <v>0</v>
      </c>
      <c r="Y1477" s="108">
        <f t="shared" ca="1" si="500"/>
        <v>0</v>
      </c>
      <c r="Z1477" s="108">
        <f t="shared" ca="1" si="501"/>
        <v>0</v>
      </c>
      <c r="AA1477" s="108">
        <f t="shared" ca="1" si="502"/>
        <v>0</v>
      </c>
      <c r="AB1477" s="108">
        <f t="shared" ca="1" si="503"/>
        <v>0</v>
      </c>
      <c r="AC1477" s="25">
        <f t="shared" ca="1" si="504"/>
        <v>0</v>
      </c>
    </row>
    <row r="1478" spans="1:29" ht="14.1" hidden="1" customHeight="1" thickBot="1" x14ac:dyDescent="0.25">
      <c r="A1478" s="3">
        <f t="shared" si="488"/>
        <v>2025</v>
      </c>
      <c r="B1478" s="3" t="str">
        <f t="shared" si="505"/>
        <v>01 leden</v>
      </c>
      <c r="C1478" s="4" t="str">
        <f t="shared" si="489"/>
        <v>leden</v>
      </c>
      <c r="D1478" s="10">
        <f t="shared" ca="1" si="490"/>
        <v>0</v>
      </c>
      <c r="E1478" s="10" t="str">
        <f t="shared" si="491"/>
        <v>sobota</v>
      </c>
      <c r="F1478" s="42" t="str">
        <f ca="1">IF(COUNTIF(List1!$U$4:$AF$16,$G1478),"Svátek",TEXT($G1478,"dddd"))</f>
        <v>sobota</v>
      </c>
      <c r="G1478" s="19">
        <v>45661</v>
      </c>
      <c r="H1478" s="49"/>
      <c r="I1478" s="50"/>
      <c r="J1478" s="49"/>
      <c r="K1478" s="50"/>
      <c r="L1478" s="21">
        <f t="shared" si="492"/>
        <v>0</v>
      </c>
      <c r="M1478" s="22">
        <f t="shared" si="486"/>
        <v>0</v>
      </c>
      <c r="N1478" s="98"/>
      <c r="O1478" s="101" t="str">
        <f t="shared" ca="1" si="487"/>
        <v/>
      </c>
      <c r="P1478" s="41" t="str">
        <f t="shared" si="485"/>
        <v xml:space="preserve"> </v>
      </c>
      <c r="Q1478" s="41" t="str">
        <f>IF(MONTH(G1479)-MONTH(G1478)&lt;&gt;0,SUBTOTAL(109,$P$14:$P$3665)," ")</f>
        <v xml:space="preserve"> </v>
      </c>
      <c r="R1478" s="108">
        <f t="shared" ca="1" si="493"/>
        <v>0</v>
      </c>
      <c r="S1478" s="25">
        <f t="shared" ca="1" si="494"/>
        <v>0</v>
      </c>
      <c r="T1478" s="108">
        <f t="shared" ca="1" si="495"/>
        <v>0</v>
      </c>
      <c r="U1478" s="163">
        <f t="shared" ca="1" si="496"/>
        <v>0</v>
      </c>
      <c r="V1478" s="25">
        <f t="shared" ca="1" si="497"/>
        <v>0</v>
      </c>
      <c r="W1478" s="25">
        <f t="shared" ca="1" si="498"/>
        <v>0</v>
      </c>
      <c r="X1478" s="108">
        <f t="shared" ca="1" si="499"/>
        <v>0</v>
      </c>
      <c r="Y1478" s="108">
        <f t="shared" ca="1" si="500"/>
        <v>0</v>
      </c>
      <c r="Z1478" s="108">
        <f t="shared" ca="1" si="501"/>
        <v>0</v>
      </c>
      <c r="AA1478" s="108">
        <f t="shared" ca="1" si="502"/>
        <v>0</v>
      </c>
      <c r="AB1478" s="108">
        <f t="shared" ca="1" si="503"/>
        <v>0</v>
      </c>
      <c r="AC1478" s="25">
        <f t="shared" ca="1" si="504"/>
        <v>0</v>
      </c>
    </row>
    <row r="1479" spans="1:29" ht="14.1" hidden="1" customHeight="1" thickBot="1" x14ac:dyDescent="0.25">
      <c r="A1479" s="3">
        <f t="shared" si="488"/>
        <v>2025</v>
      </c>
      <c r="B1479" s="3" t="str">
        <f t="shared" si="505"/>
        <v>01 leden</v>
      </c>
      <c r="C1479" s="4" t="str">
        <f t="shared" si="489"/>
        <v>leden</v>
      </c>
      <c r="D1479" s="10">
        <f t="shared" ca="1" si="490"/>
        <v>0</v>
      </c>
      <c r="E1479" s="10" t="str">
        <f t="shared" si="491"/>
        <v>neděle</v>
      </c>
      <c r="F1479" s="42" t="str">
        <f ca="1">IF(COUNTIF(List1!$U$4:$AF$16,$G1479),"Svátek",TEXT($G1479,"dddd"))</f>
        <v>neděle</v>
      </c>
      <c r="G1479" s="19">
        <v>45662</v>
      </c>
      <c r="H1479" s="49"/>
      <c r="I1479" s="50"/>
      <c r="J1479" s="49"/>
      <c r="K1479" s="50"/>
      <c r="L1479" s="21">
        <f t="shared" si="492"/>
        <v>0</v>
      </c>
      <c r="M1479" s="22">
        <f t="shared" si="486"/>
        <v>0</v>
      </c>
      <c r="N1479" s="98"/>
      <c r="O1479" s="101" t="str">
        <f t="shared" ca="1" si="487"/>
        <v/>
      </c>
      <c r="P1479" s="41">
        <f t="shared" si="485"/>
        <v>0</v>
      </c>
      <c r="Q1479" s="41" t="str">
        <f>IF(MONTH(G1480)-MONTH(G1479)&lt;&gt;0,SUBTOTAL(109,$P$14:$P$3665)," ")</f>
        <v xml:space="preserve"> </v>
      </c>
      <c r="R1479" s="108">
        <f t="shared" ca="1" si="493"/>
        <v>0</v>
      </c>
      <c r="S1479" s="25">
        <f t="shared" ca="1" si="494"/>
        <v>0</v>
      </c>
      <c r="T1479" s="108">
        <f t="shared" ca="1" si="495"/>
        <v>0</v>
      </c>
      <c r="U1479" s="163">
        <f t="shared" ca="1" si="496"/>
        <v>0</v>
      </c>
      <c r="V1479" s="25">
        <f t="shared" ca="1" si="497"/>
        <v>0</v>
      </c>
      <c r="W1479" s="25">
        <f t="shared" ca="1" si="498"/>
        <v>0</v>
      </c>
      <c r="X1479" s="108">
        <f t="shared" ca="1" si="499"/>
        <v>0</v>
      </c>
      <c r="Y1479" s="108">
        <f t="shared" ca="1" si="500"/>
        <v>0</v>
      </c>
      <c r="Z1479" s="108">
        <f t="shared" ca="1" si="501"/>
        <v>0</v>
      </c>
      <c r="AA1479" s="108">
        <f t="shared" ca="1" si="502"/>
        <v>0</v>
      </c>
      <c r="AB1479" s="108">
        <f t="shared" ca="1" si="503"/>
        <v>0</v>
      </c>
      <c r="AC1479" s="25">
        <f t="shared" ca="1" si="504"/>
        <v>0</v>
      </c>
    </row>
    <row r="1480" spans="1:29" ht="14.1" hidden="1" customHeight="1" thickBot="1" x14ac:dyDescent="0.25">
      <c r="A1480" s="3">
        <f t="shared" si="488"/>
        <v>2025</v>
      </c>
      <c r="B1480" s="3" t="str">
        <f t="shared" si="505"/>
        <v>01 leden</v>
      </c>
      <c r="C1480" s="4" t="str">
        <f t="shared" si="489"/>
        <v>leden</v>
      </c>
      <c r="D1480" s="10">
        <f t="shared" ca="1" si="490"/>
        <v>0</v>
      </c>
      <c r="E1480" s="10" t="str">
        <f t="shared" si="491"/>
        <v>pondělí</v>
      </c>
      <c r="F1480" s="42" t="str">
        <f ca="1">IF(COUNTIF(List1!$U$4:$AF$16,$G1480),"Svátek",TEXT($G1480,"dddd"))</f>
        <v>pondělí</v>
      </c>
      <c r="G1480" s="19">
        <v>45663</v>
      </c>
      <c r="H1480" s="49"/>
      <c r="I1480" s="50"/>
      <c r="J1480" s="49"/>
      <c r="K1480" s="50"/>
      <c r="L1480" s="21">
        <f t="shared" si="492"/>
        <v>0</v>
      </c>
      <c r="M1480" s="22">
        <f t="shared" si="486"/>
        <v>0</v>
      </c>
      <c r="N1480" s="98"/>
      <c r="O1480" s="101" t="str">
        <f t="shared" ca="1" si="487"/>
        <v/>
      </c>
      <c r="P1480" s="41" t="str">
        <f t="shared" si="485"/>
        <v xml:space="preserve"> </v>
      </c>
      <c r="Q1480" s="41" t="str">
        <f>IF(MONTH(G1481)-MONTH(G1480)&lt;&gt;0,SUBTOTAL(109,$P$14:$P$3665)," ")</f>
        <v xml:space="preserve"> </v>
      </c>
      <c r="R1480" s="108">
        <f t="shared" ca="1" si="493"/>
        <v>0</v>
      </c>
      <c r="S1480" s="25">
        <f t="shared" ca="1" si="494"/>
        <v>0</v>
      </c>
      <c r="T1480" s="108">
        <f t="shared" ca="1" si="495"/>
        <v>0</v>
      </c>
      <c r="U1480" s="163">
        <f t="shared" ca="1" si="496"/>
        <v>0</v>
      </c>
      <c r="V1480" s="25">
        <f t="shared" ca="1" si="497"/>
        <v>0</v>
      </c>
      <c r="W1480" s="25">
        <f t="shared" ca="1" si="498"/>
        <v>0</v>
      </c>
      <c r="X1480" s="108">
        <f t="shared" ca="1" si="499"/>
        <v>0</v>
      </c>
      <c r="Y1480" s="108">
        <f t="shared" ca="1" si="500"/>
        <v>0</v>
      </c>
      <c r="Z1480" s="108">
        <f t="shared" ca="1" si="501"/>
        <v>0</v>
      </c>
      <c r="AA1480" s="108">
        <f t="shared" ca="1" si="502"/>
        <v>0</v>
      </c>
      <c r="AB1480" s="108">
        <f t="shared" ca="1" si="503"/>
        <v>0</v>
      </c>
      <c r="AC1480" s="25">
        <f t="shared" ca="1" si="504"/>
        <v>0</v>
      </c>
    </row>
    <row r="1481" spans="1:29" ht="14.1" hidden="1" customHeight="1" thickBot="1" x14ac:dyDescent="0.25">
      <c r="A1481" s="3">
        <f t="shared" si="488"/>
        <v>2025</v>
      </c>
      <c r="B1481" s="3" t="str">
        <f t="shared" si="505"/>
        <v>01 leden</v>
      </c>
      <c r="C1481" s="4" t="str">
        <f t="shared" si="489"/>
        <v>leden</v>
      </c>
      <c r="D1481" s="10">
        <f t="shared" ca="1" si="490"/>
        <v>0</v>
      </c>
      <c r="E1481" s="10" t="str">
        <f t="shared" si="491"/>
        <v>úterý</v>
      </c>
      <c r="F1481" s="42" t="str">
        <f ca="1">IF(COUNTIF(List1!$U$4:$AF$16,$G1481),"Svátek",TEXT($G1481,"dddd"))</f>
        <v>úterý</v>
      </c>
      <c r="G1481" s="19">
        <v>45664</v>
      </c>
      <c r="H1481" s="49"/>
      <c r="I1481" s="50"/>
      <c r="J1481" s="49"/>
      <c r="K1481" s="50"/>
      <c r="L1481" s="21">
        <f t="shared" si="492"/>
        <v>0</v>
      </c>
      <c r="M1481" s="22">
        <f t="shared" si="486"/>
        <v>0</v>
      </c>
      <c r="N1481" s="98"/>
      <c r="O1481" s="101" t="str">
        <f t="shared" ca="1" si="487"/>
        <v/>
      </c>
      <c r="P1481" s="41" t="str">
        <f t="shared" si="485"/>
        <v xml:space="preserve"> </v>
      </c>
      <c r="Q1481" s="41" t="str">
        <f>IF(MONTH(G1482)-MONTH(G1481)&lt;&gt;0,SUBTOTAL(109,$P$14:$P$3665)," ")</f>
        <v xml:space="preserve"> </v>
      </c>
      <c r="R1481" s="108">
        <f t="shared" ca="1" si="493"/>
        <v>0</v>
      </c>
      <c r="S1481" s="25">
        <f t="shared" ca="1" si="494"/>
        <v>0</v>
      </c>
      <c r="T1481" s="108">
        <f t="shared" ca="1" si="495"/>
        <v>0</v>
      </c>
      <c r="U1481" s="163">
        <f t="shared" ca="1" si="496"/>
        <v>0</v>
      </c>
      <c r="V1481" s="25">
        <f t="shared" ca="1" si="497"/>
        <v>0</v>
      </c>
      <c r="W1481" s="25">
        <f t="shared" ca="1" si="498"/>
        <v>0</v>
      </c>
      <c r="X1481" s="108">
        <f t="shared" ca="1" si="499"/>
        <v>0</v>
      </c>
      <c r="Y1481" s="108">
        <f t="shared" ca="1" si="500"/>
        <v>0</v>
      </c>
      <c r="Z1481" s="108">
        <f t="shared" ca="1" si="501"/>
        <v>0</v>
      </c>
      <c r="AA1481" s="108">
        <f t="shared" ca="1" si="502"/>
        <v>0</v>
      </c>
      <c r="AB1481" s="108">
        <f t="shared" ca="1" si="503"/>
        <v>0</v>
      </c>
      <c r="AC1481" s="25">
        <f t="shared" ca="1" si="504"/>
        <v>0</v>
      </c>
    </row>
    <row r="1482" spans="1:29" ht="14.1" hidden="1" customHeight="1" thickBot="1" x14ac:dyDescent="0.25">
      <c r="A1482" s="3">
        <f t="shared" si="488"/>
        <v>2025</v>
      </c>
      <c r="B1482" s="3" t="str">
        <f t="shared" si="505"/>
        <v>01 leden</v>
      </c>
      <c r="C1482" s="4" t="str">
        <f t="shared" si="489"/>
        <v>leden</v>
      </c>
      <c r="D1482" s="10">
        <f t="shared" ca="1" si="490"/>
        <v>0</v>
      </c>
      <c r="E1482" s="10" t="str">
        <f t="shared" si="491"/>
        <v>středa</v>
      </c>
      <c r="F1482" s="42" t="str">
        <f ca="1">IF(COUNTIF(List1!$U$4:$AF$16,$G1482),"Svátek",TEXT($G1482,"dddd"))</f>
        <v>středa</v>
      </c>
      <c r="G1482" s="19">
        <v>45665</v>
      </c>
      <c r="H1482" s="49"/>
      <c r="I1482" s="50"/>
      <c r="J1482" s="49"/>
      <c r="K1482" s="50"/>
      <c r="L1482" s="21">
        <f t="shared" si="492"/>
        <v>0</v>
      </c>
      <c r="M1482" s="22">
        <f t="shared" si="486"/>
        <v>0</v>
      </c>
      <c r="N1482" s="98"/>
      <c r="O1482" s="101" t="str">
        <f t="shared" ca="1" si="487"/>
        <v/>
      </c>
      <c r="P1482" s="41" t="str">
        <f t="shared" si="485"/>
        <v xml:space="preserve"> </v>
      </c>
      <c r="Q1482" s="41" t="str">
        <f>IF(MONTH(G1483)-MONTH(G1482)&lt;&gt;0,SUBTOTAL(109,$P$14:$P$3665)," ")</f>
        <v xml:space="preserve"> </v>
      </c>
      <c r="R1482" s="108">
        <f t="shared" ca="1" si="493"/>
        <v>0</v>
      </c>
      <c r="S1482" s="25">
        <f t="shared" ca="1" si="494"/>
        <v>0</v>
      </c>
      <c r="T1482" s="108">
        <f t="shared" ca="1" si="495"/>
        <v>0</v>
      </c>
      <c r="U1482" s="163">
        <f t="shared" ca="1" si="496"/>
        <v>0</v>
      </c>
      <c r="V1482" s="25">
        <f t="shared" ca="1" si="497"/>
        <v>0</v>
      </c>
      <c r="W1482" s="25">
        <f t="shared" ca="1" si="498"/>
        <v>0</v>
      </c>
      <c r="X1482" s="108">
        <f t="shared" ca="1" si="499"/>
        <v>0</v>
      </c>
      <c r="Y1482" s="108">
        <f t="shared" ca="1" si="500"/>
        <v>0</v>
      </c>
      <c r="Z1482" s="108">
        <f t="shared" ca="1" si="501"/>
        <v>0</v>
      </c>
      <c r="AA1482" s="108">
        <f t="shared" ca="1" si="502"/>
        <v>0</v>
      </c>
      <c r="AB1482" s="108">
        <f t="shared" ca="1" si="503"/>
        <v>0</v>
      </c>
      <c r="AC1482" s="25">
        <f t="shared" ca="1" si="504"/>
        <v>0</v>
      </c>
    </row>
    <row r="1483" spans="1:29" ht="14.1" hidden="1" customHeight="1" thickBot="1" x14ac:dyDescent="0.25">
      <c r="A1483" s="3">
        <f t="shared" si="488"/>
        <v>2025</v>
      </c>
      <c r="B1483" s="3" t="str">
        <f t="shared" si="505"/>
        <v>01 leden</v>
      </c>
      <c r="C1483" s="4" t="str">
        <f t="shared" si="489"/>
        <v>leden</v>
      </c>
      <c r="D1483" s="10">
        <f t="shared" ca="1" si="490"/>
        <v>0</v>
      </c>
      <c r="E1483" s="10" t="str">
        <f t="shared" si="491"/>
        <v>čtvrtek</v>
      </c>
      <c r="F1483" s="42" t="str">
        <f ca="1">IF(COUNTIF(List1!$U$4:$AF$16,$G1483),"Svátek",TEXT($G1483,"dddd"))</f>
        <v>čtvrtek</v>
      </c>
      <c r="G1483" s="19">
        <v>45666</v>
      </c>
      <c r="H1483" s="49"/>
      <c r="I1483" s="50"/>
      <c r="J1483" s="49"/>
      <c r="K1483" s="50"/>
      <c r="L1483" s="21">
        <f t="shared" si="492"/>
        <v>0</v>
      </c>
      <c r="M1483" s="22">
        <f t="shared" si="486"/>
        <v>0</v>
      </c>
      <c r="N1483" s="98"/>
      <c r="O1483" s="101" t="str">
        <f t="shared" ca="1" si="487"/>
        <v/>
      </c>
      <c r="P1483" s="41" t="str">
        <f t="shared" si="485"/>
        <v xml:space="preserve"> </v>
      </c>
      <c r="Q1483" s="41" t="str">
        <f>IF(MONTH(G1484)-MONTH(G1483)&lt;&gt;0,SUBTOTAL(109,$P$14:$P$3665)," ")</f>
        <v xml:space="preserve"> </v>
      </c>
      <c r="R1483" s="108">
        <f t="shared" ca="1" si="493"/>
        <v>0</v>
      </c>
      <c r="S1483" s="25">
        <f t="shared" ca="1" si="494"/>
        <v>0</v>
      </c>
      <c r="T1483" s="108">
        <f t="shared" ca="1" si="495"/>
        <v>0</v>
      </c>
      <c r="U1483" s="163">
        <f t="shared" ca="1" si="496"/>
        <v>0</v>
      </c>
      <c r="V1483" s="25">
        <f t="shared" ca="1" si="497"/>
        <v>0</v>
      </c>
      <c r="W1483" s="25">
        <f t="shared" ca="1" si="498"/>
        <v>0</v>
      </c>
      <c r="X1483" s="108">
        <f t="shared" ca="1" si="499"/>
        <v>0</v>
      </c>
      <c r="Y1483" s="108">
        <f t="shared" ca="1" si="500"/>
        <v>0</v>
      </c>
      <c r="Z1483" s="108">
        <f t="shared" ca="1" si="501"/>
        <v>0</v>
      </c>
      <c r="AA1483" s="108">
        <f t="shared" ca="1" si="502"/>
        <v>0</v>
      </c>
      <c r="AB1483" s="108">
        <f t="shared" ca="1" si="503"/>
        <v>0</v>
      </c>
      <c r="AC1483" s="25">
        <f t="shared" ca="1" si="504"/>
        <v>0</v>
      </c>
    </row>
    <row r="1484" spans="1:29" ht="14.1" hidden="1" customHeight="1" thickBot="1" x14ac:dyDescent="0.25">
      <c r="A1484" s="3">
        <f t="shared" si="488"/>
        <v>2025</v>
      </c>
      <c r="B1484" s="3" t="str">
        <f t="shared" si="505"/>
        <v>01 leden</v>
      </c>
      <c r="C1484" s="4" t="str">
        <f t="shared" si="489"/>
        <v>leden</v>
      </c>
      <c r="D1484" s="10">
        <f t="shared" ca="1" si="490"/>
        <v>0</v>
      </c>
      <c r="E1484" s="10" t="str">
        <f t="shared" si="491"/>
        <v>pátek</v>
      </c>
      <c r="F1484" s="42" t="str">
        <f ca="1">IF(COUNTIF(List1!$U$4:$AF$16,$G1484),"Svátek",TEXT($G1484,"dddd"))</f>
        <v>pátek</v>
      </c>
      <c r="G1484" s="19">
        <v>45667</v>
      </c>
      <c r="H1484" s="49"/>
      <c r="I1484" s="50"/>
      <c r="J1484" s="49"/>
      <c r="K1484" s="50"/>
      <c r="L1484" s="21">
        <f t="shared" si="492"/>
        <v>0</v>
      </c>
      <c r="M1484" s="22">
        <f t="shared" si="486"/>
        <v>0</v>
      </c>
      <c r="N1484" s="98"/>
      <c r="O1484" s="101" t="str">
        <f t="shared" ca="1" si="487"/>
        <v/>
      </c>
      <c r="P1484" s="41" t="str">
        <f t="shared" si="485"/>
        <v xml:space="preserve"> </v>
      </c>
      <c r="Q1484" s="41" t="str">
        <f>IF(MONTH(G1485)-MONTH(G1484)&lt;&gt;0,SUBTOTAL(109,$P$14:$P$3665)," ")</f>
        <v xml:space="preserve"> </v>
      </c>
      <c r="R1484" s="108">
        <f t="shared" ca="1" si="493"/>
        <v>0</v>
      </c>
      <c r="S1484" s="25">
        <f t="shared" ca="1" si="494"/>
        <v>0</v>
      </c>
      <c r="T1484" s="108">
        <f t="shared" ca="1" si="495"/>
        <v>0</v>
      </c>
      <c r="U1484" s="163">
        <f t="shared" ca="1" si="496"/>
        <v>0</v>
      </c>
      <c r="V1484" s="25">
        <f t="shared" ca="1" si="497"/>
        <v>0</v>
      </c>
      <c r="W1484" s="25">
        <f t="shared" ca="1" si="498"/>
        <v>0</v>
      </c>
      <c r="X1484" s="108">
        <f t="shared" ca="1" si="499"/>
        <v>0</v>
      </c>
      <c r="Y1484" s="108">
        <f t="shared" ca="1" si="500"/>
        <v>0</v>
      </c>
      <c r="Z1484" s="108">
        <f t="shared" ca="1" si="501"/>
        <v>0</v>
      </c>
      <c r="AA1484" s="108">
        <f t="shared" ca="1" si="502"/>
        <v>0</v>
      </c>
      <c r="AB1484" s="108">
        <f t="shared" ca="1" si="503"/>
        <v>0</v>
      </c>
      <c r="AC1484" s="25">
        <f t="shared" ca="1" si="504"/>
        <v>0</v>
      </c>
    </row>
    <row r="1485" spans="1:29" ht="14.1" hidden="1" customHeight="1" thickBot="1" x14ac:dyDescent="0.25">
      <c r="A1485" s="3">
        <f t="shared" si="488"/>
        <v>2025</v>
      </c>
      <c r="B1485" s="3" t="str">
        <f t="shared" si="505"/>
        <v>01 leden</v>
      </c>
      <c r="C1485" s="4" t="str">
        <f t="shared" si="489"/>
        <v>leden</v>
      </c>
      <c r="D1485" s="10">
        <f t="shared" ca="1" si="490"/>
        <v>0</v>
      </c>
      <c r="E1485" s="10" t="str">
        <f t="shared" si="491"/>
        <v>sobota</v>
      </c>
      <c r="F1485" s="42" t="str">
        <f ca="1">IF(COUNTIF(List1!$U$4:$AF$16,$G1485),"Svátek",TEXT($G1485,"dddd"))</f>
        <v>sobota</v>
      </c>
      <c r="G1485" s="19">
        <v>45668</v>
      </c>
      <c r="H1485" s="49"/>
      <c r="I1485" s="50"/>
      <c r="J1485" s="49"/>
      <c r="K1485" s="50"/>
      <c r="L1485" s="21">
        <f t="shared" si="492"/>
        <v>0</v>
      </c>
      <c r="M1485" s="22">
        <f t="shared" si="486"/>
        <v>0</v>
      </c>
      <c r="N1485" s="98"/>
      <c r="O1485" s="101" t="str">
        <f t="shared" ca="1" si="487"/>
        <v/>
      </c>
      <c r="P1485" s="41" t="str">
        <f t="shared" si="485"/>
        <v xml:space="preserve"> </v>
      </c>
      <c r="Q1485" s="41" t="str">
        <f>IF(MONTH(G1486)-MONTH(G1485)&lt;&gt;0,SUBTOTAL(109,$P$14:$P$3665)," ")</f>
        <v xml:space="preserve"> </v>
      </c>
      <c r="R1485" s="108">
        <f t="shared" ca="1" si="493"/>
        <v>0</v>
      </c>
      <c r="S1485" s="25">
        <f t="shared" ca="1" si="494"/>
        <v>0</v>
      </c>
      <c r="T1485" s="108">
        <f t="shared" ca="1" si="495"/>
        <v>0</v>
      </c>
      <c r="U1485" s="163">
        <f t="shared" ca="1" si="496"/>
        <v>0</v>
      </c>
      <c r="V1485" s="25">
        <f t="shared" ca="1" si="497"/>
        <v>0</v>
      </c>
      <c r="W1485" s="25">
        <f t="shared" ca="1" si="498"/>
        <v>0</v>
      </c>
      <c r="X1485" s="108">
        <f t="shared" ca="1" si="499"/>
        <v>0</v>
      </c>
      <c r="Y1485" s="108">
        <f t="shared" ca="1" si="500"/>
        <v>0</v>
      </c>
      <c r="Z1485" s="108">
        <f t="shared" ca="1" si="501"/>
        <v>0</v>
      </c>
      <c r="AA1485" s="108">
        <f t="shared" ca="1" si="502"/>
        <v>0</v>
      </c>
      <c r="AB1485" s="108">
        <f t="shared" ca="1" si="503"/>
        <v>0</v>
      </c>
      <c r="AC1485" s="25">
        <f t="shared" ca="1" si="504"/>
        <v>0</v>
      </c>
    </row>
    <row r="1486" spans="1:29" ht="14.1" hidden="1" customHeight="1" thickBot="1" x14ac:dyDescent="0.25">
      <c r="A1486" s="3">
        <f t="shared" si="488"/>
        <v>2025</v>
      </c>
      <c r="B1486" s="3" t="str">
        <f t="shared" si="505"/>
        <v>01 leden</v>
      </c>
      <c r="C1486" s="4" t="str">
        <f t="shared" si="489"/>
        <v>leden</v>
      </c>
      <c r="D1486" s="10">
        <f t="shared" ca="1" si="490"/>
        <v>0</v>
      </c>
      <c r="E1486" s="10" t="str">
        <f t="shared" si="491"/>
        <v>neděle</v>
      </c>
      <c r="F1486" s="42" t="str">
        <f ca="1">IF(COUNTIF(List1!$U$4:$AF$16,$G1486),"Svátek",TEXT($G1486,"dddd"))</f>
        <v>neděle</v>
      </c>
      <c r="G1486" s="19">
        <v>45669</v>
      </c>
      <c r="H1486" s="49"/>
      <c r="I1486" s="50"/>
      <c r="J1486" s="49"/>
      <c r="K1486" s="50"/>
      <c r="L1486" s="21">
        <f t="shared" si="492"/>
        <v>0</v>
      </c>
      <c r="M1486" s="22">
        <f t="shared" si="486"/>
        <v>0</v>
      </c>
      <c r="N1486" s="98"/>
      <c r="O1486" s="101" t="str">
        <f t="shared" ca="1" si="487"/>
        <v/>
      </c>
      <c r="P1486" s="41">
        <f t="shared" si="485"/>
        <v>0</v>
      </c>
      <c r="Q1486" s="41" t="str">
        <f>IF(MONTH(G1487)-MONTH(G1486)&lt;&gt;0,SUBTOTAL(109,$P$14:$P$3665)," ")</f>
        <v xml:space="preserve"> </v>
      </c>
      <c r="R1486" s="108">
        <f t="shared" ca="1" si="493"/>
        <v>0</v>
      </c>
      <c r="S1486" s="25">
        <f t="shared" ca="1" si="494"/>
        <v>0</v>
      </c>
      <c r="T1486" s="108">
        <f t="shared" ca="1" si="495"/>
        <v>0</v>
      </c>
      <c r="U1486" s="163">
        <f t="shared" ca="1" si="496"/>
        <v>0</v>
      </c>
      <c r="V1486" s="25">
        <f t="shared" ca="1" si="497"/>
        <v>0</v>
      </c>
      <c r="W1486" s="25">
        <f t="shared" ca="1" si="498"/>
        <v>0</v>
      </c>
      <c r="X1486" s="108">
        <f t="shared" ca="1" si="499"/>
        <v>0</v>
      </c>
      <c r="Y1486" s="108">
        <f t="shared" ca="1" si="500"/>
        <v>0</v>
      </c>
      <c r="Z1486" s="108">
        <f t="shared" ca="1" si="501"/>
        <v>0</v>
      </c>
      <c r="AA1486" s="108">
        <f t="shared" ca="1" si="502"/>
        <v>0</v>
      </c>
      <c r="AB1486" s="108">
        <f t="shared" ca="1" si="503"/>
        <v>0</v>
      </c>
      <c r="AC1486" s="25">
        <f t="shared" ca="1" si="504"/>
        <v>0</v>
      </c>
    </row>
    <row r="1487" spans="1:29" ht="14.1" hidden="1" customHeight="1" thickBot="1" x14ac:dyDescent="0.25">
      <c r="A1487" s="3">
        <f t="shared" si="488"/>
        <v>2025</v>
      </c>
      <c r="B1487" s="3" t="str">
        <f t="shared" si="505"/>
        <v>01 leden</v>
      </c>
      <c r="C1487" s="4" t="str">
        <f t="shared" si="489"/>
        <v>leden</v>
      </c>
      <c r="D1487" s="10">
        <f t="shared" ca="1" si="490"/>
        <v>0</v>
      </c>
      <c r="E1487" s="10" t="str">
        <f t="shared" si="491"/>
        <v>pondělí</v>
      </c>
      <c r="F1487" s="42" t="str">
        <f ca="1">IF(COUNTIF(List1!$U$4:$AF$16,$G1487),"Svátek",TEXT($G1487,"dddd"))</f>
        <v>pondělí</v>
      </c>
      <c r="G1487" s="19">
        <v>45670</v>
      </c>
      <c r="H1487" s="49"/>
      <c r="I1487" s="50"/>
      <c r="J1487" s="49"/>
      <c r="K1487" s="50"/>
      <c r="L1487" s="21">
        <f t="shared" si="492"/>
        <v>0</v>
      </c>
      <c r="M1487" s="22">
        <f t="shared" si="486"/>
        <v>0</v>
      </c>
      <c r="N1487" s="98"/>
      <c r="O1487" s="101" t="str">
        <f t="shared" ca="1" si="487"/>
        <v/>
      </c>
      <c r="P1487" s="41" t="str">
        <f t="shared" si="485"/>
        <v xml:space="preserve"> </v>
      </c>
      <c r="Q1487" s="41" t="str">
        <f>IF(MONTH(G1488)-MONTH(G1487)&lt;&gt;0,SUBTOTAL(109,$P$14:$P$3665)," ")</f>
        <v xml:space="preserve"> </v>
      </c>
      <c r="R1487" s="108">
        <f t="shared" ca="1" si="493"/>
        <v>0</v>
      </c>
      <c r="S1487" s="25">
        <f t="shared" ca="1" si="494"/>
        <v>0</v>
      </c>
      <c r="T1487" s="108">
        <f t="shared" ca="1" si="495"/>
        <v>0</v>
      </c>
      <c r="U1487" s="163">
        <f t="shared" ca="1" si="496"/>
        <v>0</v>
      </c>
      <c r="V1487" s="25">
        <f t="shared" ca="1" si="497"/>
        <v>0</v>
      </c>
      <c r="W1487" s="25">
        <f t="shared" ca="1" si="498"/>
        <v>0</v>
      </c>
      <c r="X1487" s="108">
        <f t="shared" ca="1" si="499"/>
        <v>0</v>
      </c>
      <c r="Y1487" s="108">
        <f t="shared" ca="1" si="500"/>
        <v>0</v>
      </c>
      <c r="Z1487" s="108">
        <f t="shared" ca="1" si="501"/>
        <v>0</v>
      </c>
      <c r="AA1487" s="108">
        <f t="shared" ca="1" si="502"/>
        <v>0</v>
      </c>
      <c r="AB1487" s="108">
        <f t="shared" ca="1" si="503"/>
        <v>0</v>
      </c>
      <c r="AC1487" s="25">
        <f t="shared" ca="1" si="504"/>
        <v>0</v>
      </c>
    </row>
    <row r="1488" spans="1:29" ht="14.1" hidden="1" customHeight="1" thickBot="1" x14ac:dyDescent="0.25">
      <c r="A1488" s="3">
        <f t="shared" si="488"/>
        <v>2025</v>
      </c>
      <c r="B1488" s="3" t="str">
        <f t="shared" si="505"/>
        <v>01 leden</v>
      </c>
      <c r="C1488" s="4" t="str">
        <f t="shared" si="489"/>
        <v>leden</v>
      </c>
      <c r="D1488" s="10">
        <f t="shared" ca="1" si="490"/>
        <v>0</v>
      </c>
      <c r="E1488" s="10" t="str">
        <f t="shared" si="491"/>
        <v>úterý</v>
      </c>
      <c r="F1488" s="42" t="str">
        <f ca="1">IF(COUNTIF(List1!$U$4:$AF$16,$G1488),"Svátek",TEXT($G1488,"dddd"))</f>
        <v>úterý</v>
      </c>
      <c r="G1488" s="19">
        <v>45671</v>
      </c>
      <c r="H1488" s="49"/>
      <c r="I1488" s="50"/>
      <c r="J1488" s="49"/>
      <c r="K1488" s="50"/>
      <c r="L1488" s="21">
        <f t="shared" si="492"/>
        <v>0</v>
      </c>
      <c r="M1488" s="22">
        <f t="shared" si="486"/>
        <v>0</v>
      </c>
      <c r="N1488" s="98"/>
      <c r="O1488" s="101" t="str">
        <f t="shared" ca="1" si="487"/>
        <v/>
      </c>
      <c r="P1488" s="41" t="str">
        <f t="shared" si="485"/>
        <v xml:space="preserve"> </v>
      </c>
      <c r="Q1488" s="41" t="str">
        <f>IF(MONTH(G1489)-MONTH(G1488)&lt;&gt;0,SUBTOTAL(109,$P$14:$P$3665)," ")</f>
        <v xml:space="preserve"> </v>
      </c>
      <c r="R1488" s="108">
        <f t="shared" ca="1" si="493"/>
        <v>0</v>
      </c>
      <c r="S1488" s="25">
        <f t="shared" ca="1" si="494"/>
        <v>0</v>
      </c>
      <c r="T1488" s="108">
        <f t="shared" ca="1" si="495"/>
        <v>0</v>
      </c>
      <c r="U1488" s="163">
        <f t="shared" ca="1" si="496"/>
        <v>0</v>
      </c>
      <c r="V1488" s="25">
        <f t="shared" ca="1" si="497"/>
        <v>0</v>
      </c>
      <c r="W1488" s="25">
        <f t="shared" ca="1" si="498"/>
        <v>0</v>
      </c>
      <c r="X1488" s="108">
        <f t="shared" ca="1" si="499"/>
        <v>0</v>
      </c>
      <c r="Y1488" s="108">
        <f t="shared" ca="1" si="500"/>
        <v>0</v>
      </c>
      <c r="Z1488" s="108">
        <f t="shared" ca="1" si="501"/>
        <v>0</v>
      </c>
      <c r="AA1488" s="108">
        <f t="shared" ca="1" si="502"/>
        <v>0</v>
      </c>
      <c r="AB1488" s="108">
        <f t="shared" ca="1" si="503"/>
        <v>0</v>
      </c>
      <c r="AC1488" s="25">
        <f t="shared" ca="1" si="504"/>
        <v>0</v>
      </c>
    </row>
    <row r="1489" spans="1:29" ht="14.1" hidden="1" customHeight="1" thickBot="1" x14ac:dyDescent="0.25">
      <c r="A1489" s="3">
        <f t="shared" si="488"/>
        <v>2025</v>
      </c>
      <c r="B1489" s="3" t="str">
        <f t="shared" si="505"/>
        <v>01 leden</v>
      </c>
      <c r="C1489" s="4" t="str">
        <f t="shared" si="489"/>
        <v>leden</v>
      </c>
      <c r="D1489" s="10">
        <f t="shared" ca="1" si="490"/>
        <v>0</v>
      </c>
      <c r="E1489" s="10" t="str">
        <f t="shared" si="491"/>
        <v>středa</v>
      </c>
      <c r="F1489" s="42" t="str">
        <f ca="1">IF(COUNTIF(List1!$U$4:$AF$16,$G1489),"Svátek",TEXT($G1489,"dddd"))</f>
        <v>středa</v>
      </c>
      <c r="G1489" s="19">
        <v>45672</v>
      </c>
      <c r="H1489" s="49"/>
      <c r="I1489" s="50"/>
      <c r="J1489" s="49"/>
      <c r="K1489" s="50"/>
      <c r="L1489" s="21">
        <f t="shared" si="492"/>
        <v>0</v>
      </c>
      <c r="M1489" s="22">
        <f t="shared" si="486"/>
        <v>0</v>
      </c>
      <c r="N1489" s="98"/>
      <c r="O1489" s="101" t="str">
        <f t="shared" ca="1" si="487"/>
        <v/>
      </c>
      <c r="P1489" s="41" t="str">
        <f t="shared" si="485"/>
        <v xml:space="preserve"> </v>
      </c>
      <c r="Q1489" s="41" t="str">
        <f>IF(MONTH(G1490)-MONTH(G1489)&lt;&gt;0,SUBTOTAL(109,$P$14:$P$3665)," ")</f>
        <v xml:space="preserve"> </v>
      </c>
      <c r="R1489" s="108">
        <f t="shared" ca="1" si="493"/>
        <v>0</v>
      </c>
      <c r="S1489" s="25">
        <f t="shared" ca="1" si="494"/>
        <v>0</v>
      </c>
      <c r="T1489" s="108">
        <f t="shared" ca="1" si="495"/>
        <v>0</v>
      </c>
      <c r="U1489" s="163">
        <f t="shared" ca="1" si="496"/>
        <v>0</v>
      </c>
      <c r="V1489" s="25">
        <f t="shared" ca="1" si="497"/>
        <v>0</v>
      </c>
      <c r="W1489" s="25">
        <f t="shared" ca="1" si="498"/>
        <v>0</v>
      </c>
      <c r="X1489" s="108">
        <f t="shared" ca="1" si="499"/>
        <v>0</v>
      </c>
      <c r="Y1489" s="108">
        <f t="shared" ca="1" si="500"/>
        <v>0</v>
      </c>
      <c r="Z1489" s="108">
        <f t="shared" ca="1" si="501"/>
        <v>0</v>
      </c>
      <c r="AA1489" s="108">
        <f t="shared" ca="1" si="502"/>
        <v>0</v>
      </c>
      <c r="AB1489" s="108">
        <f t="shared" ca="1" si="503"/>
        <v>0</v>
      </c>
      <c r="AC1489" s="25">
        <f t="shared" ca="1" si="504"/>
        <v>0</v>
      </c>
    </row>
    <row r="1490" spans="1:29" ht="14.1" hidden="1" customHeight="1" thickBot="1" x14ac:dyDescent="0.25">
      <c r="A1490" s="3">
        <f t="shared" si="488"/>
        <v>2025</v>
      </c>
      <c r="B1490" s="3" t="str">
        <f t="shared" si="505"/>
        <v>01 leden</v>
      </c>
      <c r="C1490" s="4" t="str">
        <f t="shared" si="489"/>
        <v>leden</v>
      </c>
      <c r="D1490" s="10">
        <f t="shared" ca="1" si="490"/>
        <v>0</v>
      </c>
      <c r="E1490" s="10" t="str">
        <f t="shared" si="491"/>
        <v>čtvrtek</v>
      </c>
      <c r="F1490" s="42" t="str">
        <f ca="1">IF(COUNTIF(List1!$U$4:$AF$16,$G1490),"Svátek",TEXT($G1490,"dddd"))</f>
        <v>čtvrtek</v>
      </c>
      <c r="G1490" s="19">
        <v>45673</v>
      </c>
      <c r="H1490" s="49"/>
      <c r="I1490" s="50"/>
      <c r="J1490" s="49"/>
      <c r="K1490" s="50"/>
      <c r="L1490" s="21">
        <f t="shared" si="492"/>
        <v>0</v>
      </c>
      <c r="M1490" s="22">
        <f t="shared" si="486"/>
        <v>0</v>
      </c>
      <c r="N1490" s="98"/>
      <c r="O1490" s="101" t="str">
        <f t="shared" ca="1" si="487"/>
        <v/>
      </c>
      <c r="P1490" s="41" t="str">
        <f t="shared" si="485"/>
        <v xml:space="preserve"> </v>
      </c>
      <c r="Q1490" s="41" t="str">
        <f>IF(MONTH(G1491)-MONTH(G1490)&lt;&gt;0,SUBTOTAL(109,$P$14:$P$3665)," ")</f>
        <v xml:space="preserve"> </v>
      </c>
      <c r="R1490" s="108">
        <f t="shared" ca="1" si="493"/>
        <v>0</v>
      </c>
      <c r="S1490" s="25">
        <f t="shared" ca="1" si="494"/>
        <v>0</v>
      </c>
      <c r="T1490" s="108">
        <f t="shared" ca="1" si="495"/>
        <v>0</v>
      </c>
      <c r="U1490" s="163">
        <f t="shared" ca="1" si="496"/>
        <v>0</v>
      </c>
      <c r="V1490" s="25">
        <f t="shared" ca="1" si="497"/>
        <v>0</v>
      </c>
      <c r="W1490" s="25">
        <f t="shared" ca="1" si="498"/>
        <v>0</v>
      </c>
      <c r="X1490" s="108">
        <f t="shared" ca="1" si="499"/>
        <v>0</v>
      </c>
      <c r="Y1490" s="108">
        <f t="shared" ca="1" si="500"/>
        <v>0</v>
      </c>
      <c r="Z1490" s="108">
        <f t="shared" ca="1" si="501"/>
        <v>0</v>
      </c>
      <c r="AA1490" s="108">
        <f t="shared" ca="1" si="502"/>
        <v>0</v>
      </c>
      <c r="AB1490" s="108">
        <f t="shared" ca="1" si="503"/>
        <v>0</v>
      </c>
      <c r="AC1490" s="25">
        <f t="shared" ca="1" si="504"/>
        <v>0</v>
      </c>
    </row>
    <row r="1491" spans="1:29" ht="14.1" hidden="1" customHeight="1" thickBot="1" x14ac:dyDescent="0.25">
      <c r="A1491" s="3">
        <f t="shared" si="488"/>
        <v>2025</v>
      </c>
      <c r="B1491" s="3" t="str">
        <f t="shared" si="505"/>
        <v>01 leden</v>
      </c>
      <c r="C1491" s="4" t="str">
        <f t="shared" si="489"/>
        <v>leden</v>
      </c>
      <c r="D1491" s="10">
        <f t="shared" ca="1" si="490"/>
        <v>0</v>
      </c>
      <c r="E1491" s="10" t="str">
        <f t="shared" si="491"/>
        <v>pátek</v>
      </c>
      <c r="F1491" s="42" t="str">
        <f ca="1">IF(COUNTIF(List1!$U$4:$AF$16,$G1491),"Svátek",TEXT($G1491,"dddd"))</f>
        <v>pátek</v>
      </c>
      <c r="G1491" s="19">
        <v>45674</v>
      </c>
      <c r="H1491" s="49"/>
      <c r="I1491" s="50"/>
      <c r="J1491" s="49"/>
      <c r="K1491" s="50"/>
      <c r="L1491" s="21">
        <f t="shared" si="492"/>
        <v>0</v>
      </c>
      <c r="M1491" s="22">
        <f t="shared" si="486"/>
        <v>0</v>
      </c>
      <c r="N1491" s="98"/>
      <c r="O1491" s="101" t="str">
        <f t="shared" ca="1" si="487"/>
        <v/>
      </c>
      <c r="P1491" s="41" t="str">
        <f t="shared" si="485"/>
        <v xml:space="preserve"> </v>
      </c>
      <c r="Q1491" s="41" t="str">
        <f>IF(MONTH(G1492)-MONTH(G1491)&lt;&gt;0,SUBTOTAL(109,$P$14:$P$3665)," ")</f>
        <v xml:space="preserve"> </v>
      </c>
      <c r="R1491" s="108">
        <f t="shared" ca="1" si="493"/>
        <v>0</v>
      </c>
      <c r="S1491" s="25">
        <f t="shared" ca="1" si="494"/>
        <v>0</v>
      </c>
      <c r="T1491" s="108">
        <f t="shared" ca="1" si="495"/>
        <v>0</v>
      </c>
      <c r="U1491" s="163">
        <f t="shared" ca="1" si="496"/>
        <v>0</v>
      </c>
      <c r="V1491" s="25">
        <f t="shared" ca="1" si="497"/>
        <v>0</v>
      </c>
      <c r="W1491" s="25">
        <f t="shared" ca="1" si="498"/>
        <v>0</v>
      </c>
      <c r="X1491" s="108">
        <f t="shared" ca="1" si="499"/>
        <v>0</v>
      </c>
      <c r="Y1491" s="108">
        <f t="shared" ca="1" si="500"/>
        <v>0</v>
      </c>
      <c r="Z1491" s="108">
        <f t="shared" ca="1" si="501"/>
        <v>0</v>
      </c>
      <c r="AA1491" s="108">
        <f t="shared" ca="1" si="502"/>
        <v>0</v>
      </c>
      <c r="AB1491" s="108">
        <f t="shared" ca="1" si="503"/>
        <v>0</v>
      </c>
      <c r="AC1491" s="25">
        <f t="shared" ca="1" si="504"/>
        <v>0</v>
      </c>
    </row>
    <row r="1492" spans="1:29" ht="14.1" hidden="1" customHeight="1" thickBot="1" x14ac:dyDescent="0.25">
      <c r="A1492" s="3">
        <f t="shared" si="488"/>
        <v>2025</v>
      </c>
      <c r="B1492" s="3" t="str">
        <f t="shared" si="505"/>
        <v>01 leden</v>
      </c>
      <c r="C1492" s="4" t="str">
        <f t="shared" si="489"/>
        <v>leden</v>
      </c>
      <c r="D1492" s="10">
        <f t="shared" ca="1" si="490"/>
        <v>0</v>
      </c>
      <c r="E1492" s="10" t="str">
        <f t="shared" si="491"/>
        <v>sobota</v>
      </c>
      <c r="F1492" s="42" t="str">
        <f ca="1">IF(COUNTIF(List1!$U$4:$AF$16,$G1492),"Svátek",TEXT($G1492,"dddd"))</f>
        <v>sobota</v>
      </c>
      <c r="G1492" s="19">
        <v>45675</v>
      </c>
      <c r="H1492" s="49"/>
      <c r="I1492" s="50"/>
      <c r="J1492" s="49"/>
      <c r="K1492" s="50"/>
      <c r="L1492" s="21">
        <f t="shared" si="492"/>
        <v>0</v>
      </c>
      <c r="M1492" s="22">
        <f t="shared" si="486"/>
        <v>0</v>
      </c>
      <c r="N1492" s="98"/>
      <c r="O1492" s="101" t="str">
        <f t="shared" ca="1" si="487"/>
        <v/>
      </c>
      <c r="P1492" s="41" t="str">
        <f t="shared" si="485"/>
        <v xml:space="preserve"> </v>
      </c>
      <c r="Q1492" s="41" t="str">
        <f>IF(MONTH(G1493)-MONTH(G1492)&lt;&gt;0,SUBTOTAL(109,$P$14:$P$3665)," ")</f>
        <v xml:space="preserve"> </v>
      </c>
      <c r="R1492" s="108">
        <f t="shared" ca="1" si="493"/>
        <v>0</v>
      </c>
      <c r="S1492" s="25">
        <f t="shared" ca="1" si="494"/>
        <v>0</v>
      </c>
      <c r="T1492" s="108">
        <f t="shared" ca="1" si="495"/>
        <v>0</v>
      </c>
      <c r="U1492" s="163">
        <f t="shared" ca="1" si="496"/>
        <v>0</v>
      </c>
      <c r="V1492" s="25">
        <f t="shared" ca="1" si="497"/>
        <v>0</v>
      </c>
      <c r="W1492" s="25">
        <f t="shared" ca="1" si="498"/>
        <v>0</v>
      </c>
      <c r="X1492" s="108">
        <f t="shared" ca="1" si="499"/>
        <v>0</v>
      </c>
      <c r="Y1492" s="108">
        <f t="shared" ca="1" si="500"/>
        <v>0</v>
      </c>
      <c r="Z1492" s="108">
        <f t="shared" ca="1" si="501"/>
        <v>0</v>
      </c>
      <c r="AA1492" s="108">
        <f t="shared" ca="1" si="502"/>
        <v>0</v>
      </c>
      <c r="AB1492" s="108">
        <f t="shared" ca="1" si="503"/>
        <v>0</v>
      </c>
      <c r="AC1492" s="25">
        <f t="shared" ca="1" si="504"/>
        <v>0</v>
      </c>
    </row>
    <row r="1493" spans="1:29" ht="14.1" hidden="1" customHeight="1" thickBot="1" x14ac:dyDescent="0.25">
      <c r="A1493" s="3">
        <f t="shared" si="488"/>
        <v>2025</v>
      </c>
      <c r="B1493" s="3" t="str">
        <f t="shared" si="505"/>
        <v>01 leden</v>
      </c>
      <c r="C1493" s="4" t="str">
        <f t="shared" si="489"/>
        <v>leden</v>
      </c>
      <c r="D1493" s="10">
        <f t="shared" ca="1" si="490"/>
        <v>0</v>
      </c>
      <c r="E1493" s="10" t="str">
        <f t="shared" si="491"/>
        <v>neděle</v>
      </c>
      <c r="F1493" s="42" t="str">
        <f ca="1">IF(COUNTIF(List1!$U$4:$AF$16,$G1493),"Svátek",TEXT($G1493,"dddd"))</f>
        <v>neděle</v>
      </c>
      <c r="G1493" s="19">
        <v>45676</v>
      </c>
      <c r="H1493" s="49"/>
      <c r="I1493" s="50"/>
      <c r="J1493" s="49"/>
      <c r="K1493" s="50"/>
      <c r="L1493" s="21">
        <f t="shared" si="492"/>
        <v>0</v>
      </c>
      <c r="M1493" s="22">
        <f t="shared" si="486"/>
        <v>0</v>
      </c>
      <c r="N1493" s="98"/>
      <c r="O1493" s="101" t="str">
        <f t="shared" ca="1" si="487"/>
        <v/>
      </c>
      <c r="P1493" s="41">
        <f t="shared" si="485"/>
        <v>0</v>
      </c>
      <c r="Q1493" s="41" t="str">
        <f>IF(MONTH(G1494)-MONTH(G1493)&lt;&gt;0,SUBTOTAL(109,$P$14:$P$3665)," ")</f>
        <v xml:space="preserve"> </v>
      </c>
      <c r="R1493" s="108">
        <f t="shared" ca="1" si="493"/>
        <v>0</v>
      </c>
      <c r="S1493" s="25">
        <f t="shared" ca="1" si="494"/>
        <v>0</v>
      </c>
      <c r="T1493" s="108">
        <f t="shared" ca="1" si="495"/>
        <v>0</v>
      </c>
      <c r="U1493" s="163">
        <f t="shared" ca="1" si="496"/>
        <v>0</v>
      </c>
      <c r="V1493" s="25">
        <f t="shared" ca="1" si="497"/>
        <v>0</v>
      </c>
      <c r="W1493" s="25">
        <f t="shared" ca="1" si="498"/>
        <v>0</v>
      </c>
      <c r="X1493" s="108">
        <f t="shared" ca="1" si="499"/>
        <v>0</v>
      </c>
      <c r="Y1493" s="108">
        <f t="shared" ca="1" si="500"/>
        <v>0</v>
      </c>
      <c r="Z1493" s="108">
        <f t="shared" ca="1" si="501"/>
        <v>0</v>
      </c>
      <c r="AA1493" s="108">
        <f t="shared" ca="1" si="502"/>
        <v>0</v>
      </c>
      <c r="AB1493" s="108">
        <f t="shared" ca="1" si="503"/>
        <v>0</v>
      </c>
      <c r="AC1493" s="25">
        <f t="shared" ca="1" si="504"/>
        <v>0</v>
      </c>
    </row>
    <row r="1494" spans="1:29" ht="14.1" hidden="1" customHeight="1" thickBot="1" x14ac:dyDescent="0.25">
      <c r="A1494" s="3">
        <f t="shared" si="488"/>
        <v>2025</v>
      </c>
      <c r="B1494" s="3" t="str">
        <f t="shared" si="505"/>
        <v>01 leden</v>
      </c>
      <c r="C1494" s="4" t="str">
        <f t="shared" si="489"/>
        <v>leden</v>
      </c>
      <c r="D1494" s="10">
        <f t="shared" ca="1" si="490"/>
        <v>0</v>
      </c>
      <c r="E1494" s="10" t="str">
        <f t="shared" si="491"/>
        <v>pondělí</v>
      </c>
      <c r="F1494" s="42" t="str">
        <f ca="1">IF(COUNTIF(List1!$U$4:$AF$16,$G1494),"Svátek",TEXT($G1494,"dddd"))</f>
        <v>pondělí</v>
      </c>
      <c r="G1494" s="19">
        <v>45677</v>
      </c>
      <c r="H1494" s="49"/>
      <c r="I1494" s="50"/>
      <c r="J1494" s="49"/>
      <c r="K1494" s="50"/>
      <c r="L1494" s="21">
        <f t="shared" si="492"/>
        <v>0</v>
      </c>
      <c r="M1494" s="22">
        <f t="shared" si="486"/>
        <v>0</v>
      </c>
      <c r="N1494" s="98"/>
      <c r="O1494" s="101" t="str">
        <f t="shared" ca="1" si="487"/>
        <v/>
      </c>
      <c r="P1494" s="41" t="str">
        <f t="shared" si="485"/>
        <v xml:space="preserve"> </v>
      </c>
      <c r="Q1494" s="41" t="str">
        <f>IF(MONTH(G1495)-MONTH(G1494)&lt;&gt;0,SUBTOTAL(109,$P$14:$P$3665)," ")</f>
        <v xml:space="preserve"> </v>
      </c>
      <c r="R1494" s="108">
        <f t="shared" ca="1" si="493"/>
        <v>0</v>
      </c>
      <c r="S1494" s="25">
        <f t="shared" ca="1" si="494"/>
        <v>0</v>
      </c>
      <c r="T1494" s="108">
        <f t="shared" ca="1" si="495"/>
        <v>0</v>
      </c>
      <c r="U1494" s="163">
        <f t="shared" ca="1" si="496"/>
        <v>0</v>
      </c>
      <c r="V1494" s="25">
        <f t="shared" ca="1" si="497"/>
        <v>0</v>
      </c>
      <c r="W1494" s="25">
        <f t="shared" ca="1" si="498"/>
        <v>0</v>
      </c>
      <c r="X1494" s="108">
        <f t="shared" ca="1" si="499"/>
        <v>0</v>
      </c>
      <c r="Y1494" s="108">
        <f t="shared" ca="1" si="500"/>
        <v>0</v>
      </c>
      <c r="Z1494" s="108">
        <f t="shared" ca="1" si="501"/>
        <v>0</v>
      </c>
      <c r="AA1494" s="108">
        <f t="shared" ca="1" si="502"/>
        <v>0</v>
      </c>
      <c r="AB1494" s="108">
        <f t="shared" ca="1" si="503"/>
        <v>0</v>
      </c>
      <c r="AC1494" s="25">
        <f t="shared" ca="1" si="504"/>
        <v>0</v>
      </c>
    </row>
    <row r="1495" spans="1:29" ht="14.1" hidden="1" customHeight="1" thickBot="1" x14ac:dyDescent="0.25">
      <c r="A1495" s="3">
        <f t="shared" si="488"/>
        <v>2025</v>
      </c>
      <c r="B1495" s="3" t="str">
        <f t="shared" si="505"/>
        <v>01 leden</v>
      </c>
      <c r="C1495" s="4" t="str">
        <f t="shared" si="489"/>
        <v>leden</v>
      </c>
      <c r="D1495" s="10">
        <f t="shared" ca="1" si="490"/>
        <v>0</v>
      </c>
      <c r="E1495" s="10" t="str">
        <f t="shared" si="491"/>
        <v>úterý</v>
      </c>
      <c r="F1495" s="42" t="str">
        <f ca="1">IF(COUNTIF(List1!$U$4:$AF$16,$G1495),"Svátek",TEXT($G1495,"dddd"))</f>
        <v>úterý</v>
      </c>
      <c r="G1495" s="19">
        <v>45678</v>
      </c>
      <c r="H1495" s="49"/>
      <c r="I1495" s="50"/>
      <c r="J1495" s="49"/>
      <c r="K1495" s="50"/>
      <c r="L1495" s="21">
        <f t="shared" si="492"/>
        <v>0</v>
      </c>
      <c r="M1495" s="22">
        <f t="shared" si="486"/>
        <v>0</v>
      </c>
      <c r="N1495" s="98"/>
      <c r="O1495" s="101" t="str">
        <f t="shared" ca="1" si="487"/>
        <v/>
      </c>
      <c r="P1495" s="41" t="str">
        <f t="shared" si="485"/>
        <v xml:space="preserve"> </v>
      </c>
      <c r="Q1495" s="41" t="str">
        <f>IF(MONTH(G1496)-MONTH(G1495)&lt;&gt;0,SUBTOTAL(109,$P$14:$P$3665)," ")</f>
        <v xml:space="preserve"> </v>
      </c>
      <c r="R1495" s="108">
        <f t="shared" ca="1" si="493"/>
        <v>0</v>
      </c>
      <c r="S1495" s="25">
        <f t="shared" ca="1" si="494"/>
        <v>0</v>
      </c>
      <c r="T1495" s="108">
        <f t="shared" ca="1" si="495"/>
        <v>0</v>
      </c>
      <c r="U1495" s="163">
        <f t="shared" ca="1" si="496"/>
        <v>0</v>
      </c>
      <c r="V1495" s="25">
        <f t="shared" ca="1" si="497"/>
        <v>0</v>
      </c>
      <c r="W1495" s="25">
        <f t="shared" ca="1" si="498"/>
        <v>0</v>
      </c>
      <c r="X1495" s="108">
        <f t="shared" ca="1" si="499"/>
        <v>0</v>
      </c>
      <c r="Y1495" s="108">
        <f t="shared" ca="1" si="500"/>
        <v>0</v>
      </c>
      <c r="Z1495" s="108">
        <f t="shared" ca="1" si="501"/>
        <v>0</v>
      </c>
      <c r="AA1495" s="108">
        <f t="shared" ca="1" si="502"/>
        <v>0</v>
      </c>
      <c r="AB1495" s="108">
        <f t="shared" ca="1" si="503"/>
        <v>0</v>
      </c>
      <c r="AC1495" s="25">
        <f t="shared" ca="1" si="504"/>
        <v>0</v>
      </c>
    </row>
    <row r="1496" spans="1:29" ht="14.1" hidden="1" customHeight="1" thickBot="1" x14ac:dyDescent="0.25">
      <c r="A1496" s="3">
        <f t="shared" si="488"/>
        <v>2025</v>
      </c>
      <c r="B1496" s="3" t="str">
        <f t="shared" si="505"/>
        <v>01 leden</v>
      </c>
      <c r="C1496" s="4" t="str">
        <f t="shared" si="489"/>
        <v>leden</v>
      </c>
      <c r="D1496" s="10">
        <f t="shared" ca="1" si="490"/>
        <v>0</v>
      </c>
      <c r="E1496" s="10" t="str">
        <f t="shared" si="491"/>
        <v>středa</v>
      </c>
      <c r="F1496" s="42" t="str">
        <f ca="1">IF(COUNTIF(List1!$U$4:$AF$16,$G1496),"Svátek",TEXT($G1496,"dddd"))</f>
        <v>středa</v>
      </c>
      <c r="G1496" s="19">
        <v>45679</v>
      </c>
      <c r="H1496" s="49"/>
      <c r="I1496" s="50"/>
      <c r="J1496" s="49"/>
      <c r="K1496" s="50"/>
      <c r="L1496" s="21">
        <f t="shared" si="492"/>
        <v>0</v>
      </c>
      <c r="M1496" s="22">
        <f t="shared" si="486"/>
        <v>0</v>
      </c>
      <c r="N1496" s="98"/>
      <c r="O1496" s="101" t="str">
        <f t="shared" ca="1" si="487"/>
        <v/>
      </c>
      <c r="P1496" s="41" t="str">
        <f t="shared" si="485"/>
        <v xml:space="preserve"> </v>
      </c>
      <c r="Q1496" s="41" t="str">
        <f>IF(MONTH(G1497)-MONTH(G1496)&lt;&gt;0,SUBTOTAL(109,$P$14:$P$3665)," ")</f>
        <v xml:space="preserve"> </v>
      </c>
      <c r="R1496" s="108">
        <f t="shared" ca="1" si="493"/>
        <v>0</v>
      </c>
      <c r="S1496" s="25">
        <f t="shared" ca="1" si="494"/>
        <v>0</v>
      </c>
      <c r="T1496" s="108">
        <f t="shared" ca="1" si="495"/>
        <v>0</v>
      </c>
      <c r="U1496" s="163">
        <f t="shared" ca="1" si="496"/>
        <v>0</v>
      </c>
      <c r="V1496" s="25">
        <f t="shared" ca="1" si="497"/>
        <v>0</v>
      </c>
      <c r="W1496" s="25">
        <f t="shared" ca="1" si="498"/>
        <v>0</v>
      </c>
      <c r="X1496" s="108">
        <f t="shared" ca="1" si="499"/>
        <v>0</v>
      </c>
      <c r="Y1496" s="108">
        <f t="shared" ca="1" si="500"/>
        <v>0</v>
      </c>
      <c r="Z1496" s="108">
        <f t="shared" ca="1" si="501"/>
        <v>0</v>
      </c>
      <c r="AA1496" s="108">
        <f t="shared" ca="1" si="502"/>
        <v>0</v>
      </c>
      <c r="AB1496" s="108">
        <f t="shared" ca="1" si="503"/>
        <v>0</v>
      </c>
      <c r="AC1496" s="25">
        <f t="shared" ca="1" si="504"/>
        <v>0</v>
      </c>
    </row>
    <row r="1497" spans="1:29" ht="14.1" hidden="1" customHeight="1" thickBot="1" x14ac:dyDescent="0.25">
      <c r="A1497" s="3">
        <f t="shared" si="488"/>
        <v>2025</v>
      </c>
      <c r="B1497" s="3" t="str">
        <f t="shared" si="505"/>
        <v>01 leden</v>
      </c>
      <c r="C1497" s="4" t="str">
        <f t="shared" si="489"/>
        <v>leden</v>
      </c>
      <c r="D1497" s="10">
        <f t="shared" ca="1" si="490"/>
        <v>0</v>
      </c>
      <c r="E1497" s="10" t="str">
        <f t="shared" si="491"/>
        <v>čtvrtek</v>
      </c>
      <c r="F1497" s="42" t="str">
        <f ca="1">IF(COUNTIF(List1!$U$4:$AF$16,$G1497),"Svátek",TEXT($G1497,"dddd"))</f>
        <v>čtvrtek</v>
      </c>
      <c r="G1497" s="19">
        <v>45680</v>
      </c>
      <c r="H1497" s="49"/>
      <c r="I1497" s="50"/>
      <c r="J1497" s="49"/>
      <c r="K1497" s="50"/>
      <c r="L1497" s="21">
        <f t="shared" si="492"/>
        <v>0</v>
      </c>
      <c r="M1497" s="22">
        <f t="shared" si="486"/>
        <v>0</v>
      </c>
      <c r="N1497" s="98"/>
      <c r="O1497" s="101" t="str">
        <f t="shared" ca="1" si="487"/>
        <v/>
      </c>
      <c r="P1497" s="41" t="str">
        <f t="shared" si="485"/>
        <v xml:space="preserve"> </v>
      </c>
      <c r="Q1497" s="41" t="str">
        <f>IF(MONTH(G1498)-MONTH(G1497)&lt;&gt;0,SUBTOTAL(109,$P$14:$P$3665)," ")</f>
        <v xml:space="preserve"> </v>
      </c>
      <c r="R1497" s="108">
        <f t="shared" ca="1" si="493"/>
        <v>0</v>
      </c>
      <c r="S1497" s="25">
        <f t="shared" ca="1" si="494"/>
        <v>0</v>
      </c>
      <c r="T1497" s="108">
        <f t="shared" ca="1" si="495"/>
        <v>0</v>
      </c>
      <c r="U1497" s="163">
        <f t="shared" ca="1" si="496"/>
        <v>0</v>
      </c>
      <c r="V1497" s="25">
        <f t="shared" ca="1" si="497"/>
        <v>0</v>
      </c>
      <c r="W1497" s="25">
        <f t="shared" ca="1" si="498"/>
        <v>0</v>
      </c>
      <c r="X1497" s="108">
        <f t="shared" ca="1" si="499"/>
        <v>0</v>
      </c>
      <c r="Y1497" s="108">
        <f t="shared" ca="1" si="500"/>
        <v>0</v>
      </c>
      <c r="Z1497" s="108">
        <f t="shared" ca="1" si="501"/>
        <v>0</v>
      </c>
      <c r="AA1497" s="108">
        <f t="shared" ca="1" si="502"/>
        <v>0</v>
      </c>
      <c r="AB1497" s="108">
        <f t="shared" ca="1" si="503"/>
        <v>0</v>
      </c>
      <c r="AC1497" s="25">
        <f t="shared" ca="1" si="504"/>
        <v>0</v>
      </c>
    </row>
    <row r="1498" spans="1:29" ht="14.1" hidden="1" customHeight="1" thickBot="1" x14ac:dyDescent="0.25">
      <c r="A1498" s="3">
        <f t="shared" si="488"/>
        <v>2025</v>
      </c>
      <c r="B1498" s="3" t="str">
        <f t="shared" si="505"/>
        <v>01 leden</v>
      </c>
      <c r="C1498" s="4" t="str">
        <f t="shared" si="489"/>
        <v>leden</v>
      </c>
      <c r="D1498" s="10">
        <f t="shared" ca="1" si="490"/>
        <v>0</v>
      </c>
      <c r="E1498" s="10" t="str">
        <f t="shared" si="491"/>
        <v>pátek</v>
      </c>
      <c r="F1498" s="42" t="str">
        <f ca="1">IF(COUNTIF(List1!$U$4:$AF$16,$G1498),"Svátek",TEXT($G1498,"dddd"))</f>
        <v>pátek</v>
      </c>
      <c r="G1498" s="19">
        <v>45681</v>
      </c>
      <c r="H1498" s="49"/>
      <c r="I1498" s="50"/>
      <c r="J1498" s="49"/>
      <c r="K1498" s="50"/>
      <c r="L1498" s="21">
        <f t="shared" si="492"/>
        <v>0</v>
      </c>
      <c r="M1498" s="22">
        <f t="shared" si="486"/>
        <v>0</v>
      </c>
      <c r="N1498" s="98"/>
      <c r="O1498" s="101" t="str">
        <f t="shared" ca="1" si="487"/>
        <v/>
      </c>
      <c r="P1498" s="41" t="str">
        <f t="shared" si="485"/>
        <v xml:space="preserve"> </v>
      </c>
      <c r="Q1498" s="41" t="str">
        <f>IF(MONTH(G1499)-MONTH(G1498)&lt;&gt;0,SUBTOTAL(109,$P$14:$P$3665)," ")</f>
        <v xml:space="preserve"> </v>
      </c>
      <c r="R1498" s="108">
        <f t="shared" ca="1" si="493"/>
        <v>0</v>
      </c>
      <c r="S1498" s="25">
        <f t="shared" ca="1" si="494"/>
        <v>0</v>
      </c>
      <c r="T1498" s="108">
        <f t="shared" ca="1" si="495"/>
        <v>0</v>
      </c>
      <c r="U1498" s="163">
        <f t="shared" ca="1" si="496"/>
        <v>0</v>
      </c>
      <c r="V1498" s="25">
        <f t="shared" ca="1" si="497"/>
        <v>0</v>
      </c>
      <c r="W1498" s="25">
        <f t="shared" ca="1" si="498"/>
        <v>0</v>
      </c>
      <c r="X1498" s="108">
        <f t="shared" ca="1" si="499"/>
        <v>0</v>
      </c>
      <c r="Y1498" s="108">
        <f t="shared" ca="1" si="500"/>
        <v>0</v>
      </c>
      <c r="Z1498" s="108">
        <f t="shared" ca="1" si="501"/>
        <v>0</v>
      </c>
      <c r="AA1498" s="108">
        <f t="shared" ca="1" si="502"/>
        <v>0</v>
      </c>
      <c r="AB1498" s="108">
        <f t="shared" ca="1" si="503"/>
        <v>0</v>
      </c>
      <c r="AC1498" s="25">
        <f t="shared" ca="1" si="504"/>
        <v>0</v>
      </c>
    </row>
    <row r="1499" spans="1:29" ht="14.1" hidden="1" customHeight="1" thickBot="1" x14ac:dyDescent="0.25">
      <c r="A1499" s="3">
        <f t="shared" si="488"/>
        <v>2025</v>
      </c>
      <c r="B1499" s="3" t="str">
        <f t="shared" si="505"/>
        <v>01 leden</v>
      </c>
      <c r="C1499" s="4" t="str">
        <f t="shared" si="489"/>
        <v>leden</v>
      </c>
      <c r="D1499" s="10">
        <f t="shared" ca="1" si="490"/>
        <v>0</v>
      </c>
      <c r="E1499" s="10" t="str">
        <f t="shared" si="491"/>
        <v>sobota</v>
      </c>
      <c r="F1499" s="42" t="str">
        <f ca="1">IF(COUNTIF(List1!$U$4:$AF$16,$G1499),"Svátek",TEXT($G1499,"dddd"))</f>
        <v>sobota</v>
      </c>
      <c r="G1499" s="19">
        <v>45682</v>
      </c>
      <c r="H1499" s="49"/>
      <c r="I1499" s="50"/>
      <c r="J1499" s="49"/>
      <c r="K1499" s="50"/>
      <c r="L1499" s="21">
        <f t="shared" si="492"/>
        <v>0</v>
      </c>
      <c r="M1499" s="22">
        <f t="shared" si="486"/>
        <v>0</v>
      </c>
      <c r="N1499" s="98"/>
      <c r="O1499" s="101" t="str">
        <f t="shared" ca="1" si="487"/>
        <v/>
      </c>
      <c r="P1499" s="41" t="str">
        <f t="shared" ref="P1499:P1562" si="506">IF(OR(TEXT($G1499,"dddd")="neděle",TEXT($G1590,"dddd")="Sunday"),IF(DAY(G1499)&gt;=7,SUM(L1493:L1499),IF(DAY(G1499)=6,SUM(L1494:L1499),IF(DAY(G1499)=5,SUM(L1495:L1499),IF(DAY(G1499)=4,SUM(L1496:L1499),IF(DAY(G1499)=3,SUM(L1497:L1499),IF(DAY(G1499)=2,SUM(L1498:L1499),IF(DAY(G1499)=1,SUM(L1499:L1499)," "))))))),IF(MONTH(G1500)-MONTH(G1499)&lt;&gt;0,IF(TEXT($G1499,"dddd")="sobota",SUM(L1494:L1499),IF(TEXT($G1499,"dddd")="pátek",SUM(L1495:L1499),IF(TEXT($G1499,"dddd")="čtvrtek",SUM(L1496:L1499),IF(TEXT($G1499,"dddd")="středa",SUM(L1497:L1499),IF(TEXT($G1499,"dddd")="úterý",SUM(L1498:L1499),IF(TEXT($G1499,"dddd")="pondělí",SUM(L1499)," "))))))," "))</f>
        <v xml:space="preserve"> </v>
      </c>
      <c r="Q1499" s="41" t="str">
        <f>IF(MONTH(G1500)-MONTH(G1499)&lt;&gt;0,SUBTOTAL(109,$P$14:$P$3665)," ")</f>
        <v xml:space="preserve"> </v>
      </c>
      <c r="R1499" s="108">
        <f t="shared" ca="1" si="493"/>
        <v>0</v>
      </c>
      <c r="S1499" s="25">
        <f t="shared" ca="1" si="494"/>
        <v>0</v>
      </c>
      <c r="T1499" s="108">
        <f t="shared" ca="1" si="495"/>
        <v>0</v>
      </c>
      <c r="U1499" s="163">
        <f t="shared" ca="1" si="496"/>
        <v>0</v>
      </c>
      <c r="V1499" s="25">
        <f t="shared" ca="1" si="497"/>
        <v>0</v>
      </c>
      <c r="W1499" s="25">
        <f t="shared" ca="1" si="498"/>
        <v>0</v>
      </c>
      <c r="X1499" s="108">
        <f t="shared" ca="1" si="499"/>
        <v>0</v>
      </c>
      <c r="Y1499" s="108">
        <f t="shared" ca="1" si="500"/>
        <v>0</v>
      </c>
      <c r="Z1499" s="108">
        <f t="shared" ca="1" si="501"/>
        <v>0</v>
      </c>
      <c r="AA1499" s="108">
        <f t="shared" ca="1" si="502"/>
        <v>0</v>
      </c>
      <c r="AB1499" s="108">
        <f t="shared" ca="1" si="503"/>
        <v>0</v>
      </c>
      <c r="AC1499" s="25">
        <f t="shared" ca="1" si="504"/>
        <v>0</v>
      </c>
    </row>
    <row r="1500" spans="1:29" ht="14.1" hidden="1" customHeight="1" thickBot="1" x14ac:dyDescent="0.25">
      <c r="A1500" s="3">
        <f t="shared" si="488"/>
        <v>2025</v>
      </c>
      <c r="B1500" s="3" t="str">
        <f t="shared" si="505"/>
        <v>01 leden</v>
      </c>
      <c r="C1500" s="4" t="str">
        <f t="shared" si="489"/>
        <v>leden</v>
      </c>
      <c r="D1500" s="10">
        <f t="shared" ca="1" si="490"/>
        <v>0</v>
      </c>
      <c r="E1500" s="10" t="str">
        <f t="shared" si="491"/>
        <v>neděle</v>
      </c>
      <c r="F1500" s="42" t="str">
        <f ca="1">IF(COUNTIF(List1!$U$4:$AF$16,$G1500),"Svátek",TEXT($G1500,"dddd"))</f>
        <v>neděle</v>
      </c>
      <c r="G1500" s="19">
        <v>45683</v>
      </c>
      <c r="H1500" s="49"/>
      <c r="I1500" s="50"/>
      <c r="J1500" s="49"/>
      <c r="K1500" s="50"/>
      <c r="L1500" s="21">
        <f t="shared" si="492"/>
        <v>0</v>
      </c>
      <c r="M1500" s="22">
        <f t="shared" si="486"/>
        <v>0</v>
      </c>
      <c r="N1500" s="98"/>
      <c r="O1500" s="101" t="str">
        <f t="shared" ca="1" si="487"/>
        <v/>
      </c>
      <c r="P1500" s="41">
        <f t="shared" si="506"/>
        <v>0</v>
      </c>
      <c r="Q1500" s="41" t="str">
        <f>IF(MONTH(G1501)-MONTH(G1500)&lt;&gt;0,SUBTOTAL(109,$P$14:$P$3665)," ")</f>
        <v xml:space="preserve"> </v>
      </c>
      <c r="R1500" s="108">
        <f t="shared" ca="1" si="493"/>
        <v>0</v>
      </c>
      <c r="S1500" s="25">
        <f t="shared" ca="1" si="494"/>
        <v>0</v>
      </c>
      <c r="T1500" s="108">
        <f t="shared" ca="1" si="495"/>
        <v>0</v>
      </c>
      <c r="U1500" s="163">
        <f t="shared" ca="1" si="496"/>
        <v>0</v>
      </c>
      <c r="V1500" s="25">
        <f t="shared" ca="1" si="497"/>
        <v>0</v>
      </c>
      <c r="W1500" s="25">
        <f t="shared" ca="1" si="498"/>
        <v>0</v>
      </c>
      <c r="X1500" s="108">
        <f t="shared" ca="1" si="499"/>
        <v>0</v>
      </c>
      <c r="Y1500" s="108">
        <f t="shared" ca="1" si="500"/>
        <v>0</v>
      </c>
      <c r="Z1500" s="108">
        <f t="shared" ca="1" si="501"/>
        <v>0</v>
      </c>
      <c r="AA1500" s="108">
        <f t="shared" ca="1" si="502"/>
        <v>0</v>
      </c>
      <c r="AB1500" s="108">
        <f t="shared" ca="1" si="503"/>
        <v>0</v>
      </c>
      <c r="AC1500" s="25">
        <f t="shared" ca="1" si="504"/>
        <v>0</v>
      </c>
    </row>
    <row r="1501" spans="1:29" ht="14.1" hidden="1" customHeight="1" thickBot="1" x14ac:dyDescent="0.25">
      <c r="A1501" s="3">
        <f t="shared" si="488"/>
        <v>2025</v>
      </c>
      <c r="B1501" s="3" t="str">
        <f t="shared" si="505"/>
        <v>01 leden</v>
      </c>
      <c r="C1501" s="4" t="str">
        <f t="shared" si="489"/>
        <v>leden</v>
      </c>
      <c r="D1501" s="10">
        <f t="shared" ca="1" si="490"/>
        <v>0</v>
      </c>
      <c r="E1501" s="10" t="str">
        <f t="shared" si="491"/>
        <v>pondělí</v>
      </c>
      <c r="F1501" s="42" t="str">
        <f ca="1">IF(COUNTIF(List1!$U$4:$AF$16,$G1501),"Svátek",TEXT($G1501,"dddd"))</f>
        <v>pondělí</v>
      </c>
      <c r="G1501" s="19">
        <v>45684</v>
      </c>
      <c r="H1501" s="49"/>
      <c r="I1501" s="50"/>
      <c r="J1501" s="49"/>
      <c r="K1501" s="50"/>
      <c r="L1501" s="21">
        <f t="shared" si="492"/>
        <v>0</v>
      </c>
      <c r="M1501" s="22">
        <f t="shared" si="486"/>
        <v>0</v>
      </c>
      <c r="N1501" s="98"/>
      <c r="O1501" s="101" t="str">
        <f t="shared" ca="1" si="487"/>
        <v/>
      </c>
      <c r="P1501" s="41" t="str">
        <f t="shared" si="506"/>
        <v xml:space="preserve"> </v>
      </c>
      <c r="Q1501" s="41" t="str">
        <f>IF(MONTH(G1502)-MONTH(G1501)&lt;&gt;0,SUBTOTAL(109,$P$14:$P$3665)," ")</f>
        <v xml:space="preserve"> </v>
      </c>
      <c r="R1501" s="108">
        <f t="shared" ca="1" si="493"/>
        <v>0</v>
      </c>
      <c r="S1501" s="25">
        <f t="shared" ca="1" si="494"/>
        <v>0</v>
      </c>
      <c r="T1501" s="108">
        <f t="shared" ca="1" si="495"/>
        <v>0</v>
      </c>
      <c r="U1501" s="163">
        <f t="shared" ca="1" si="496"/>
        <v>0</v>
      </c>
      <c r="V1501" s="25">
        <f t="shared" ca="1" si="497"/>
        <v>0</v>
      </c>
      <c r="W1501" s="25">
        <f t="shared" ca="1" si="498"/>
        <v>0</v>
      </c>
      <c r="X1501" s="108">
        <f t="shared" ca="1" si="499"/>
        <v>0</v>
      </c>
      <c r="Y1501" s="108">
        <f t="shared" ca="1" si="500"/>
        <v>0</v>
      </c>
      <c r="Z1501" s="108">
        <f t="shared" ca="1" si="501"/>
        <v>0</v>
      </c>
      <c r="AA1501" s="108">
        <f t="shared" ca="1" si="502"/>
        <v>0</v>
      </c>
      <c r="AB1501" s="108">
        <f t="shared" ca="1" si="503"/>
        <v>0</v>
      </c>
      <c r="AC1501" s="25">
        <f t="shared" ca="1" si="504"/>
        <v>0</v>
      </c>
    </row>
    <row r="1502" spans="1:29" ht="14.1" hidden="1" customHeight="1" thickBot="1" x14ac:dyDescent="0.25">
      <c r="A1502" s="3">
        <f t="shared" si="488"/>
        <v>2025</v>
      </c>
      <c r="B1502" s="3" t="str">
        <f t="shared" si="505"/>
        <v>01 leden</v>
      </c>
      <c r="C1502" s="4" t="str">
        <f t="shared" si="489"/>
        <v>leden</v>
      </c>
      <c r="D1502" s="10">
        <f t="shared" ca="1" si="490"/>
        <v>0</v>
      </c>
      <c r="E1502" s="10" t="str">
        <f t="shared" si="491"/>
        <v>úterý</v>
      </c>
      <c r="F1502" s="42" t="str">
        <f ca="1">IF(COUNTIF(List1!$U$4:$AF$16,$G1502),"Svátek",TEXT($G1502,"dddd"))</f>
        <v>úterý</v>
      </c>
      <c r="G1502" s="19">
        <v>45685</v>
      </c>
      <c r="H1502" s="49"/>
      <c r="I1502" s="50"/>
      <c r="J1502" s="49"/>
      <c r="K1502" s="50"/>
      <c r="L1502" s="21">
        <f t="shared" si="492"/>
        <v>0</v>
      </c>
      <c r="M1502" s="22">
        <f t="shared" si="486"/>
        <v>0</v>
      </c>
      <c r="N1502" s="98"/>
      <c r="O1502" s="101" t="str">
        <f t="shared" ca="1" si="487"/>
        <v/>
      </c>
      <c r="P1502" s="41" t="str">
        <f t="shared" si="506"/>
        <v xml:space="preserve"> </v>
      </c>
      <c r="Q1502" s="41" t="str">
        <f>IF(MONTH(G1503)-MONTH(G1502)&lt;&gt;0,SUBTOTAL(109,$P$14:$P$3665)," ")</f>
        <v xml:space="preserve"> </v>
      </c>
      <c r="R1502" s="108">
        <f t="shared" ca="1" si="493"/>
        <v>0</v>
      </c>
      <c r="S1502" s="25">
        <f t="shared" ca="1" si="494"/>
        <v>0</v>
      </c>
      <c r="T1502" s="108">
        <f t="shared" ca="1" si="495"/>
        <v>0</v>
      </c>
      <c r="U1502" s="163">
        <f t="shared" ca="1" si="496"/>
        <v>0</v>
      </c>
      <c r="V1502" s="25">
        <f t="shared" ca="1" si="497"/>
        <v>0</v>
      </c>
      <c r="W1502" s="25">
        <f t="shared" ca="1" si="498"/>
        <v>0</v>
      </c>
      <c r="X1502" s="108">
        <f t="shared" ca="1" si="499"/>
        <v>0</v>
      </c>
      <c r="Y1502" s="108">
        <f t="shared" ca="1" si="500"/>
        <v>0</v>
      </c>
      <c r="Z1502" s="108">
        <f t="shared" ca="1" si="501"/>
        <v>0</v>
      </c>
      <c r="AA1502" s="108">
        <f t="shared" ca="1" si="502"/>
        <v>0</v>
      </c>
      <c r="AB1502" s="108">
        <f t="shared" ca="1" si="503"/>
        <v>0</v>
      </c>
      <c r="AC1502" s="25">
        <f t="shared" ca="1" si="504"/>
        <v>0</v>
      </c>
    </row>
    <row r="1503" spans="1:29" ht="14.1" hidden="1" customHeight="1" thickBot="1" x14ac:dyDescent="0.25">
      <c r="A1503" s="3">
        <f t="shared" si="488"/>
        <v>2025</v>
      </c>
      <c r="B1503" s="3" t="str">
        <f t="shared" si="505"/>
        <v>01 leden</v>
      </c>
      <c r="C1503" s="4" t="str">
        <f t="shared" si="489"/>
        <v>leden</v>
      </c>
      <c r="D1503" s="10">
        <f t="shared" ca="1" si="490"/>
        <v>0</v>
      </c>
      <c r="E1503" s="10" t="str">
        <f t="shared" si="491"/>
        <v>středa</v>
      </c>
      <c r="F1503" s="42" t="str">
        <f ca="1">IF(COUNTIF(List1!$U$4:$AF$16,$G1503),"Svátek",TEXT($G1503,"dddd"))</f>
        <v>středa</v>
      </c>
      <c r="G1503" s="19">
        <v>45686</v>
      </c>
      <c r="H1503" s="49"/>
      <c r="I1503" s="50"/>
      <c r="J1503" s="49"/>
      <c r="K1503" s="50"/>
      <c r="L1503" s="21">
        <f t="shared" si="492"/>
        <v>0</v>
      </c>
      <c r="M1503" s="22">
        <f t="shared" si="486"/>
        <v>0</v>
      </c>
      <c r="N1503" s="98"/>
      <c r="O1503" s="101" t="str">
        <f t="shared" ca="1" si="487"/>
        <v/>
      </c>
      <c r="P1503" s="41" t="str">
        <f t="shared" si="506"/>
        <v xml:space="preserve"> </v>
      </c>
      <c r="Q1503" s="41" t="str">
        <f>IF(MONTH(G1504)-MONTH(G1503)&lt;&gt;0,SUBTOTAL(109,$P$14:$P$3665)," ")</f>
        <v xml:space="preserve"> </v>
      </c>
      <c r="R1503" s="108">
        <f t="shared" ca="1" si="493"/>
        <v>0</v>
      </c>
      <c r="S1503" s="25">
        <f t="shared" ca="1" si="494"/>
        <v>0</v>
      </c>
      <c r="T1503" s="108">
        <f t="shared" ca="1" si="495"/>
        <v>0</v>
      </c>
      <c r="U1503" s="163">
        <f t="shared" ca="1" si="496"/>
        <v>0</v>
      </c>
      <c r="V1503" s="25">
        <f t="shared" ca="1" si="497"/>
        <v>0</v>
      </c>
      <c r="W1503" s="25">
        <f t="shared" ca="1" si="498"/>
        <v>0</v>
      </c>
      <c r="X1503" s="108">
        <f t="shared" ca="1" si="499"/>
        <v>0</v>
      </c>
      <c r="Y1503" s="108">
        <f t="shared" ca="1" si="500"/>
        <v>0</v>
      </c>
      <c r="Z1503" s="108">
        <f t="shared" ca="1" si="501"/>
        <v>0</v>
      </c>
      <c r="AA1503" s="108">
        <f t="shared" ca="1" si="502"/>
        <v>0</v>
      </c>
      <c r="AB1503" s="108">
        <f t="shared" ca="1" si="503"/>
        <v>0</v>
      </c>
      <c r="AC1503" s="25">
        <f t="shared" ca="1" si="504"/>
        <v>0</v>
      </c>
    </row>
    <row r="1504" spans="1:29" ht="14.1" hidden="1" customHeight="1" thickBot="1" x14ac:dyDescent="0.25">
      <c r="A1504" s="3">
        <f t="shared" si="488"/>
        <v>2025</v>
      </c>
      <c r="B1504" s="3" t="str">
        <f t="shared" si="505"/>
        <v>01 leden</v>
      </c>
      <c r="C1504" s="4" t="str">
        <f t="shared" si="489"/>
        <v>leden</v>
      </c>
      <c r="D1504" s="10">
        <f t="shared" ca="1" si="490"/>
        <v>0</v>
      </c>
      <c r="E1504" s="10" t="str">
        <f t="shared" si="491"/>
        <v>čtvrtek</v>
      </c>
      <c r="F1504" s="42" t="str">
        <f ca="1">IF(COUNTIF(List1!$U$4:$AF$16,$G1504),"Svátek",TEXT($G1504,"dddd"))</f>
        <v>čtvrtek</v>
      </c>
      <c r="G1504" s="19">
        <v>45687</v>
      </c>
      <c r="H1504" s="49"/>
      <c r="I1504" s="50"/>
      <c r="J1504" s="49"/>
      <c r="K1504" s="50"/>
      <c r="L1504" s="21">
        <f t="shared" si="492"/>
        <v>0</v>
      </c>
      <c r="M1504" s="22">
        <f t="shared" si="486"/>
        <v>0</v>
      </c>
      <c r="N1504" s="98"/>
      <c r="O1504" s="101" t="str">
        <f t="shared" ca="1" si="487"/>
        <v/>
      </c>
      <c r="P1504" s="41" t="str">
        <f t="shared" si="506"/>
        <v xml:space="preserve"> </v>
      </c>
      <c r="Q1504" s="41" t="str">
        <f>IF(MONTH(G1505)-MONTH(G1504)&lt;&gt;0,SUBTOTAL(109,$P$14:$P$3665)," ")</f>
        <v xml:space="preserve"> </v>
      </c>
      <c r="R1504" s="108">
        <f t="shared" ca="1" si="493"/>
        <v>0</v>
      </c>
      <c r="S1504" s="25">
        <f t="shared" ca="1" si="494"/>
        <v>0</v>
      </c>
      <c r="T1504" s="108">
        <f t="shared" ca="1" si="495"/>
        <v>0</v>
      </c>
      <c r="U1504" s="163">
        <f t="shared" ca="1" si="496"/>
        <v>0</v>
      </c>
      <c r="V1504" s="25">
        <f t="shared" ca="1" si="497"/>
        <v>0</v>
      </c>
      <c r="W1504" s="25">
        <f t="shared" ca="1" si="498"/>
        <v>0</v>
      </c>
      <c r="X1504" s="108">
        <f t="shared" ca="1" si="499"/>
        <v>0</v>
      </c>
      <c r="Y1504" s="108">
        <f t="shared" ca="1" si="500"/>
        <v>0</v>
      </c>
      <c r="Z1504" s="108">
        <f t="shared" ca="1" si="501"/>
        <v>0</v>
      </c>
      <c r="AA1504" s="108">
        <f t="shared" ca="1" si="502"/>
        <v>0</v>
      </c>
      <c r="AB1504" s="108">
        <f t="shared" ca="1" si="503"/>
        <v>0</v>
      </c>
      <c r="AC1504" s="25">
        <f t="shared" ca="1" si="504"/>
        <v>0</v>
      </c>
    </row>
    <row r="1505" spans="1:29" ht="14.1" hidden="1" customHeight="1" thickBot="1" x14ac:dyDescent="0.25">
      <c r="A1505" s="3">
        <f t="shared" si="488"/>
        <v>2025</v>
      </c>
      <c r="B1505" s="3" t="str">
        <f t="shared" si="505"/>
        <v>01 leden</v>
      </c>
      <c r="C1505" s="4" t="str">
        <f t="shared" si="489"/>
        <v>leden</v>
      </c>
      <c r="D1505" s="10">
        <f t="shared" ca="1" si="490"/>
        <v>0</v>
      </c>
      <c r="E1505" s="10" t="str">
        <f t="shared" si="491"/>
        <v>pátek</v>
      </c>
      <c r="F1505" s="42" t="str">
        <f ca="1">IF(COUNTIF(List1!$U$4:$AF$16,$G1505),"Svátek",TEXT($G1505,"dddd"))</f>
        <v>pátek</v>
      </c>
      <c r="G1505" s="19">
        <v>45688</v>
      </c>
      <c r="H1505" s="49"/>
      <c r="I1505" s="50"/>
      <c r="J1505" s="49"/>
      <c r="K1505" s="50"/>
      <c r="L1505" s="21">
        <f t="shared" si="492"/>
        <v>0</v>
      </c>
      <c r="M1505" s="22">
        <f t="shared" si="486"/>
        <v>0</v>
      </c>
      <c r="N1505" s="98"/>
      <c r="O1505" s="101" t="str">
        <f t="shared" ca="1" si="487"/>
        <v/>
      </c>
      <c r="P1505" s="41">
        <f t="shared" si="506"/>
        <v>0</v>
      </c>
      <c r="Q1505" s="41">
        <f>IF(MONTH(G1506)-MONTH(G1505)&lt;&gt;0,SUBTOTAL(109,$P$14:$P$3665)," ")</f>
        <v>0</v>
      </c>
      <c r="R1505" s="108">
        <f t="shared" ca="1" si="493"/>
        <v>0</v>
      </c>
      <c r="S1505" s="25">
        <f t="shared" ca="1" si="494"/>
        <v>0</v>
      </c>
      <c r="T1505" s="108">
        <f t="shared" ca="1" si="495"/>
        <v>0</v>
      </c>
      <c r="U1505" s="163">
        <f t="shared" ca="1" si="496"/>
        <v>0</v>
      </c>
      <c r="V1505" s="25">
        <f t="shared" ca="1" si="497"/>
        <v>0</v>
      </c>
      <c r="W1505" s="25">
        <f t="shared" ca="1" si="498"/>
        <v>0</v>
      </c>
      <c r="X1505" s="108">
        <f t="shared" ca="1" si="499"/>
        <v>0</v>
      </c>
      <c r="Y1505" s="108">
        <f t="shared" ca="1" si="500"/>
        <v>0</v>
      </c>
      <c r="Z1505" s="108">
        <f t="shared" ca="1" si="501"/>
        <v>0</v>
      </c>
      <c r="AA1505" s="108">
        <f t="shared" ca="1" si="502"/>
        <v>0</v>
      </c>
      <c r="AB1505" s="108">
        <f t="shared" ca="1" si="503"/>
        <v>0</v>
      </c>
      <c r="AC1505" s="25">
        <f t="shared" ca="1" si="504"/>
        <v>0</v>
      </c>
    </row>
    <row r="1506" spans="1:29" ht="14.1" hidden="1" customHeight="1" thickBot="1" x14ac:dyDescent="0.25">
      <c r="A1506" s="3">
        <f t="shared" si="488"/>
        <v>2025</v>
      </c>
      <c r="B1506" s="3" t="str">
        <f t="shared" si="505"/>
        <v>02 únor</v>
      </c>
      <c r="C1506" s="4" t="str">
        <f t="shared" si="489"/>
        <v>únor</v>
      </c>
      <c r="D1506" s="10">
        <f t="shared" ca="1" si="490"/>
        <v>0</v>
      </c>
      <c r="E1506" s="10" t="str">
        <f t="shared" si="491"/>
        <v>sobota</v>
      </c>
      <c r="F1506" s="42" t="str">
        <f ca="1">IF(COUNTIF(List1!$U$4:$AF$16,$G1506),"Svátek",TEXT($G1506,"dddd"))</f>
        <v>sobota</v>
      </c>
      <c r="G1506" s="19">
        <v>45689</v>
      </c>
      <c r="H1506" s="49"/>
      <c r="I1506" s="50"/>
      <c r="J1506" s="49"/>
      <c r="K1506" s="50"/>
      <c r="L1506" s="21">
        <f t="shared" si="492"/>
        <v>0</v>
      </c>
      <c r="M1506" s="22">
        <f t="shared" si="486"/>
        <v>0</v>
      </c>
      <c r="N1506" s="98"/>
      <c r="O1506" s="101" t="str">
        <f t="shared" ca="1" si="487"/>
        <v/>
      </c>
      <c r="P1506" s="41" t="str">
        <f t="shared" si="506"/>
        <v xml:space="preserve"> </v>
      </c>
      <c r="Q1506" s="41" t="str">
        <f>IF(MONTH(G1507)-MONTH(G1506)&lt;&gt;0,SUBTOTAL(109,$P$14:$P$3665)," ")</f>
        <v xml:space="preserve"> </v>
      </c>
      <c r="R1506" s="108">
        <f t="shared" ca="1" si="493"/>
        <v>0</v>
      </c>
      <c r="S1506" s="25">
        <f t="shared" ca="1" si="494"/>
        <v>0</v>
      </c>
      <c r="T1506" s="108">
        <f t="shared" ca="1" si="495"/>
        <v>0</v>
      </c>
      <c r="U1506" s="163">
        <f t="shared" ca="1" si="496"/>
        <v>0</v>
      </c>
      <c r="V1506" s="25">
        <f t="shared" ca="1" si="497"/>
        <v>0</v>
      </c>
      <c r="W1506" s="25">
        <f t="shared" ca="1" si="498"/>
        <v>0</v>
      </c>
      <c r="X1506" s="108">
        <f t="shared" ca="1" si="499"/>
        <v>0</v>
      </c>
      <c r="Y1506" s="108">
        <f t="shared" ca="1" si="500"/>
        <v>0</v>
      </c>
      <c r="Z1506" s="108">
        <f t="shared" ca="1" si="501"/>
        <v>0</v>
      </c>
      <c r="AA1506" s="108">
        <f t="shared" ca="1" si="502"/>
        <v>0</v>
      </c>
      <c r="AB1506" s="108">
        <f t="shared" ca="1" si="503"/>
        <v>0</v>
      </c>
      <c r="AC1506" s="25">
        <f t="shared" ca="1" si="504"/>
        <v>0</v>
      </c>
    </row>
    <row r="1507" spans="1:29" ht="14.1" hidden="1" customHeight="1" thickBot="1" x14ac:dyDescent="0.25">
      <c r="A1507" s="3">
        <f t="shared" si="488"/>
        <v>2025</v>
      </c>
      <c r="B1507" s="3" t="str">
        <f t="shared" si="505"/>
        <v>02 únor</v>
      </c>
      <c r="C1507" s="4" t="str">
        <f t="shared" si="489"/>
        <v>únor</v>
      </c>
      <c r="D1507" s="10">
        <f t="shared" ca="1" si="490"/>
        <v>0</v>
      </c>
      <c r="E1507" s="10" t="str">
        <f t="shared" si="491"/>
        <v>neděle</v>
      </c>
      <c r="F1507" s="42" t="str">
        <f ca="1">IF(COUNTIF(List1!$U$4:$AF$16,$G1507),"Svátek",TEXT($G1507,"dddd"))</f>
        <v>neděle</v>
      </c>
      <c r="G1507" s="19">
        <v>45690</v>
      </c>
      <c r="H1507" s="49"/>
      <c r="I1507" s="50"/>
      <c r="J1507" s="49"/>
      <c r="K1507" s="50"/>
      <c r="L1507" s="21">
        <f t="shared" si="492"/>
        <v>0</v>
      </c>
      <c r="M1507" s="22">
        <f t="shared" si="486"/>
        <v>0</v>
      </c>
      <c r="N1507" s="98"/>
      <c r="O1507" s="101" t="str">
        <f t="shared" ca="1" si="487"/>
        <v/>
      </c>
      <c r="P1507" s="41">
        <f t="shared" si="506"/>
        <v>0</v>
      </c>
      <c r="Q1507" s="41" t="str">
        <f>IF(MONTH(G1508)-MONTH(G1507)&lt;&gt;0,SUBTOTAL(109,$P$14:$P$3665)," ")</f>
        <v xml:space="preserve"> </v>
      </c>
      <c r="R1507" s="108">
        <f t="shared" ca="1" si="493"/>
        <v>0</v>
      </c>
      <c r="S1507" s="25">
        <f t="shared" ca="1" si="494"/>
        <v>0</v>
      </c>
      <c r="T1507" s="108">
        <f t="shared" ca="1" si="495"/>
        <v>0</v>
      </c>
      <c r="U1507" s="163">
        <f t="shared" ca="1" si="496"/>
        <v>0</v>
      </c>
      <c r="V1507" s="25">
        <f t="shared" ca="1" si="497"/>
        <v>0</v>
      </c>
      <c r="W1507" s="25">
        <f t="shared" ca="1" si="498"/>
        <v>0</v>
      </c>
      <c r="X1507" s="108">
        <f t="shared" ca="1" si="499"/>
        <v>0</v>
      </c>
      <c r="Y1507" s="108">
        <f t="shared" ca="1" si="500"/>
        <v>0</v>
      </c>
      <c r="Z1507" s="108">
        <f t="shared" ca="1" si="501"/>
        <v>0</v>
      </c>
      <c r="AA1507" s="108">
        <f t="shared" ca="1" si="502"/>
        <v>0</v>
      </c>
      <c r="AB1507" s="108">
        <f t="shared" ca="1" si="503"/>
        <v>0</v>
      </c>
      <c r="AC1507" s="25">
        <f t="shared" ca="1" si="504"/>
        <v>0</v>
      </c>
    </row>
    <row r="1508" spans="1:29" ht="14.1" hidden="1" customHeight="1" thickBot="1" x14ac:dyDescent="0.25">
      <c r="A1508" s="3">
        <f t="shared" si="488"/>
        <v>2025</v>
      </c>
      <c r="B1508" s="3" t="str">
        <f t="shared" si="505"/>
        <v>02 únor</v>
      </c>
      <c r="C1508" s="4" t="str">
        <f t="shared" si="489"/>
        <v>únor</v>
      </c>
      <c r="D1508" s="10">
        <f t="shared" ca="1" si="490"/>
        <v>0</v>
      </c>
      <c r="E1508" s="10" t="str">
        <f t="shared" si="491"/>
        <v>pondělí</v>
      </c>
      <c r="F1508" s="42" t="str">
        <f ca="1">IF(COUNTIF(List1!$U$4:$AF$16,$G1508),"Svátek",TEXT($G1508,"dddd"))</f>
        <v>pondělí</v>
      </c>
      <c r="G1508" s="19">
        <v>45691</v>
      </c>
      <c r="H1508" s="49"/>
      <c r="I1508" s="50"/>
      <c r="J1508" s="49"/>
      <c r="K1508" s="50"/>
      <c r="L1508" s="21">
        <f t="shared" si="492"/>
        <v>0</v>
      </c>
      <c r="M1508" s="22">
        <f t="shared" si="486"/>
        <v>0</v>
      </c>
      <c r="N1508" s="98"/>
      <c r="O1508" s="101" t="str">
        <f t="shared" ca="1" si="487"/>
        <v/>
      </c>
      <c r="P1508" s="41" t="str">
        <f t="shared" si="506"/>
        <v xml:space="preserve"> </v>
      </c>
      <c r="Q1508" s="41" t="str">
        <f>IF(MONTH(G1509)-MONTH(G1508)&lt;&gt;0,SUBTOTAL(109,$P$14:$P$3665)," ")</f>
        <v xml:space="preserve"> </v>
      </c>
      <c r="R1508" s="108">
        <f t="shared" ca="1" si="493"/>
        <v>0</v>
      </c>
      <c r="S1508" s="25">
        <f t="shared" ca="1" si="494"/>
        <v>0</v>
      </c>
      <c r="T1508" s="108">
        <f t="shared" ca="1" si="495"/>
        <v>0</v>
      </c>
      <c r="U1508" s="163">
        <f t="shared" ca="1" si="496"/>
        <v>0</v>
      </c>
      <c r="V1508" s="25">
        <f t="shared" ca="1" si="497"/>
        <v>0</v>
      </c>
      <c r="W1508" s="25">
        <f t="shared" ca="1" si="498"/>
        <v>0</v>
      </c>
      <c r="X1508" s="108">
        <f t="shared" ca="1" si="499"/>
        <v>0</v>
      </c>
      <c r="Y1508" s="108">
        <f t="shared" ca="1" si="500"/>
        <v>0</v>
      </c>
      <c r="Z1508" s="108">
        <f t="shared" ca="1" si="501"/>
        <v>0</v>
      </c>
      <c r="AA1508" s="108">
        <f t="shared" ca="1" si="502"/>
        <v>0</v>
      </c>
      <c r="AB1508" s="108">
        <f t="shared" ca="1" si="503"/>
        <v>0</v>
      </c>
      <c r="AC1508" s="25">
        <f t="shared" ca="1" si="504"/>
        <v>0</v>
      </c>
    </row>
    <row r="1509" spans="1:29" ht="14.1" hidden="1" customHeight="1" thickBot="1" x14ac:dyDescent="0.25">
      <c r="A1509" s="3">
        <f t="shared" si="488"/>
        <v>2025</v>
      </c>
      <c r="B1509" s="3" t="str">
        <f t="shared" si="505"/>
        <v>02 únor</v>
      </c>
      <c r="C1509" s="4" t="str">
        <f t="shared" si="489"/>
        <v>únor</v>
      </c>
      <c r="D1509" s="10">
        <f t="shared" ca="1" si="490"/>
        <v>0</v>
      </c>
      <c r="E1509" s="10" t="str">
        <f t="shared" si="491"/>
        <v>úterý</v>
      </c>
      <c r="F1509" s="42" t="str">
        <f ca="1">IF(COUNTIF(List1!$U$4:$AF$16,$G1509),"Svátek",TEXT($G1509,"dddd"))</f>
        <v>úterý</v>
      </c>
      <c r="G1509" s="19">
        <v>45692</v>
      </c>
      <c r="H1509" s="49"/>
      <c r="I1509" s="50"/>
      <c r="J1509" s="49"/>
      <c r="K1509" s="50"/>
      <c r="L1509" s="21">
        <f t="shared" si="492"/>
        <v>0</v>
      </c>
      <c r="M1509" s="22">
        <f t="shared" si="486"/>
        <v>0</v>
      </c>
      <c r="N1509" s="98"/>
      <c r="O1509" s="101" t="str">
        <f t="shared" ca="1" si="487"/>
        <v/>
      </c>
      <c r="P1509" s="41" t="str">
        <f t="shared" si="506"/>
        <v xml:space="preserve"> </v>
      </c>
      <c r="Q1509" s="41" t="str">
        <f>IF(MONTH(G1510)-MONTH(G1509)&lt;&gt;0,SUBTOTAL(109,$P$14:$P$3665)," ")</f>
        <v xml:space="preserve"> </v>
      </c>
      <c r="R1509" s="108">
        <f t="shared" ca="1" si="493"/>
        <v>0</v>
      </c>
      <c r="S1509" s="25">
        <f t="shared" ca="1" si="494"/>
        <v>0</v>
      </c>
      <c r="T1509" s="108">
        <f t="shared" ca="1" si="495"/>
        <v>0</v>
      </c>
      <c r="U1509" s="163">
        <f t="shared" ca="1" si="496"/>
        <v>0</v>
      </c>
      <c r="V1509" s="25">
        <f t="shared" ca="1" si="497"/>
        <v>0</v>
      </c>
      <c r="W1509" s="25">
        <f t="shared" ca="1" si="498"/>
        <v>0</v>
      </c>
      <c r="X1509" s="108">
        <f t="shared" ca="1" si="499"/>
        <v>0</v>
      </c>
      <c r="Y1509" s="108">
        <f t="shared" ca="1" si="500"/>
        <v>0</v>
      </c>
      <c r="Z1509" s="108">
        <f t="shared" ca="1" si="501"/>
        <v>0</v>
      </c>
      <c r="AA1509" s="108">
        <f t="shared" ca="1" si="502"/>
        <v>0</v>
      </c>
      <c r="AB1509" s="108">
        <f t="shared" ca="1" si="503"/>
        <v>0</v>
      </c>
      <c r="AC1509" s="25">
        <f t="shared" ca="1" si="504"/>
        <v>0</v>
      </c>
    </row>
    <row r="1510" spans="1:29" ht="14.1" hidden="1" customHeight="1" thickBot="1" x14ac:dyDescent="0.25">
      <c r="A1510" s="3">
        <f t="shared" si="488"/>
        <v>2025</v>
      </c>
      <c r="B1510" s="3" t="str">
        <f t="shared" si="505"/>
        <v>02 únor</v>
      </c>
      <c r="C1510" s="4" t="str">
        <f t="shared" si="489"/>
        <v>únor</v>
      </c>
      <c r="D1510" s="10">
        <f t="shared" ca="1" si="490"/>
        <v>0</v>
      </c>
      <c r="E1510" s="10" t="str">
        <f t="shared" si="491"/>
        <v>středa</v>
      </c>
      <c r="F1510" s="42" t="str">
        <f ca="1">IF(COUNTIF(List1!$U$4:$AF$16,$G1510),"Svátek",TEXT($G1510,"dddd"))</f>
        <v>středa</v>
      </c>
      <c r="G1510" s="19">
        <v>45693</v>
      </c>
      <c r="H1510" s="49"/>
      <c r="I1510" s="50"/>
      <c r="J1510" s="49"/>
      <c r="K1510" s="50"/>
      <c r="L1510" s="21">
        <f t="shared" si="492"/>
        <v>0</v>
      </c>
      <c r="M1510" s="22">
        <f t="shared" ref="M1510:M1573" si="507">(I1510-H1510)-(K1510-J1510)</f>
        <v>0</v>
      </c>
      <c r="N1510" s="98"/>
      <c r="O1510" s="101" t="str">
        <f t="shared" ref="O1510:O1573" ca="1" si="508">IF(F1510="Svátek","Svátek","")</f>
        <v/>
      </c>
      <c r="P1510" s="41" t="str">
        <f t="shared" si="506"/>
        <v xml:space="preserve"> </v>
      </c>
      <c r="Q1510" s="41" t="str">
        <f>IF(MONTH(G1511)-MONTH(G1510)&lt;&gt;0,SUBTOTAL(109,$P$14:$P$3665)," ")</f>
        <v xml:space="preserve"> </v>
      </c>
      <c r="R1510" s="108">
        <f t="shared" ca="1" si="493"/>
        <v>0</v>
      </c>
      <c r="S1510" s="25">
        <f t="shared" ca="1" si="494"/>
        <v>0</v>
      </c>
      <c r="T1510" s="108">
        <f t="shared" ca="1" si="495"/>
        <v>0</v>
      </c>
      <c r="U1510" s="163">
        <f t="shared" ca="1" si="496"/>
        <v>0</v>
      </c>
      <c r="V1510" s="25">
        <f t="shared" ca="1" si="497"/>
        <v>0</v>
      </c>
      <c r="W1510" s="25">
        <f t="shared" ca="1" si="498"/>
        <v>0</v>
      </c>
      <c r="X1510" s="108">
        <f t="shared" ca="1" si="499"/>
        <v>0</v>
      </c>
      <c r="Y1510" s="108">
        <f t="shared" ca="1" si="500"/>
        <v>0</v>
      </c>
      <c r="Z1510" s="108">
        <f t="shared" ca="1" si="501"/>
        <v>0</v>
      </c>
      <c r="AA1510" s="108">
        <f t="shared" ca="1" si="502"/>
        <v>0</v>
      </c>
      <c r="AB1510" s="108">
        <f t="shared" ca="1" si="503"/>
        <v>0</v>
      </c>
      <c r="AC1510" s="25">
        <f t="shared" ca="1" si="504"/>
        <v>0</v>
      </c>
    </row>
    <row r="1511" spans="1:29" ht="14.1" hidden="1" customHeight="1" thickBot="1" x14ac:dyDescent="0.25">
      <c r="A1511" s="3">
        <f t="shared" ref="A1511:A1574" si="509">YEAR(G1511)</f>
        <v>2025</v>
      </c>
      <c r="B1511" s="3" t="str">
        <f t="shared" si="505"/>
        <v>02 únor</v>
      </c>
      <c r="C1511" s="4" t="str">
        <f t="shared" ref="C1511:C1574" si="510">TEXT(G1511,"mmmm")</f>
        <v>únor</v>
      </c>
      <c r="D1511" s="10">
        <f t="shared" ref="D1511:D1574" ca="1" si="511">IF(F1511="Svátek",1,0)</f>
        <v>0</v>
      </c>
      <c r="E1511" s="10" t="str">
        <f t="shared" ref="E1511:E1574" si="512">TEXT($G1511,"dddd")</f>
        <v>čtvrtek</v>
      </c>
      <c r="F1511" s="42" t="str">
        <f ca="1">IF(COUNTIF(List1!$U$4:$AF$16,$G1511),"Svátek",TEXT($G1511,"dddd"))</f>
        <v>čtvrtek</v>
      </c>
      <c r="G1511" s="19">
        <v>45694</v>
      </c>
      <c r="H1511" s="49"/>
      <c r="I1511" s="50"/>
      <c r="J1511" s="49"/>
      <c r="K1511" s="50"/>
      <c r="L1511" s="21">
        <f t="shared" ref="L1511:L1574" si="513">(I1511-H1511)-(K1511-J1511)</f>
        <v>0</v>
      </c>
      <c r="M1511" s="22">
        <f t="shared" si="507"/>
        <v>0</v>
      </c>
      <c r="N1511" s="98"/>
      <c r="O1511" s="101" t="str">
        <f t="shared" ca="1" si="508"/>
        <v/>
      </c>
      <c r="P1511" s="41" t="str">
        <f t="shared" si="506"/>
        <v xml:space="preserve"> </v>
      </c>
      <c r="Q1511" s="41" t="str">
        <f>IF(MONTH(G1512)-MONTH(G1511)&lt;&gt;0,SUBTOTAL(109,$P$14:$P$3665)," ")</f>
        <v xml:space="preserve"> </v>
      </c>
      <c r="R1511" s="108">
        <f t="shared" ref="R1511:R1574" ca="1" si="514">IF(AND(IF(O1511="PC",1,0),OR((E1511="pondělí"),E1511="úterý",E1511="středa",E1511="čtvrtek",E1511="pátek")),IF($R$3-L1511&gt;0,$R$3-L1511,0),0)</f>
        <v>0</v>
      </c>
      <c r="S1511" s="25">
        <f t="shared" ref="S1511:S1574" ca="1" si="515">IF(AND(IF(F1511="Svátek",1,0),OR(E1511="pondělí",E1511="úterý",E1511="středa",E1511="čtvrtek",E1511="pátek"),IF(OR(O1511="SC",O1511="ŘD",O1511="NV",O1511="N",O1511="OČR",O1511="P",O1511="O"),FALSE,TRUE)),1,0)</f>
        <v>0</v>
      </c>
      <c r="T1511" s="108">
        <f t="shared" ref="T1511:T1574" ca="1" si="516">IF(AND(IF(O1511="PMP",1,0),OR((E1511="pondělí"),E1511="úterý",E1511="středa",E1511="čtvrtek",E1511="pátek")),IF($R$3-L1511&gt;0,$R$3-L1511,0),0)</f>
        <v>0</v>
      </c>
      <c r="U1511" s="163">
        <f t="shared" ref="U1511:U1574" ca="1" si="517">IF(AND(IF(O1511="1/2D",1,0),OR((E1511="pondělí"),E1511="úterý",E1511="středa",E1511="čtvrtek",E1511="pátek")),1,0)</f>
        <v>0</v>
      </c>
      <c r="V1511" s="25">
        <f t="shared" ref="V1511:V1574" ca="1" si="518">IF(AND(IF(O1511="D",1,0),OR((E1511="pondělí"),E1511="úterý",E1511="středa",E1511="čtvrtek",E1511="pátek")),1,0)</f>
        <v>0</v>
      </c>
      <c r="W1511" s="25">
        <f t="shared" ref="W1511:W1574" ca="1" si="519">IF(AND(IF(O1511="PN",1,0),OR((E1511="pondělí"),E1511="úterý",E1511="středa",E1511="čtvrtek",E1511="pátek")),1,0)</f>
        <v>0</v>
      </c>
      <c r="X1511" s="108">
        <f t="shared" ref="X1511:X1574" ca="1" si="520">IF(AND(IF(O1511="NV",1,0),OR((E1511="pondělí"),E1511="úterý",E1511="středa",E1511="čtvrtek",E1511="pátek")),IF($R$3-L1511&gt;0,$R$3-L1511,0),0)</f>
        <v>0</v>
      </c>
      <c r="Y1511" s="108">
        <f t="shared" ref="Y1511:Y1574" ca="1" si="521">IF(AND(IF(O1511="OČR",1,0),OR((E1511="pondělí"),E1511="úterý",E1511="středa",E1511="čtvrtek",E1511="pátek")),IF($R$3-L1511&gt;0,$R$3-L1511,0),0)</f>
        <v>0</v>
      </c>
      <c r="Z1511" s="108">
        <f t="shared" ref="Z1511:Z1574" ca="1" si="522">IF(AND(IF(O1511="P",1,0),OR((E1511="pondělí"),E1511="úterý",E1511="středa",E1511="čtvrtek",E1511="pátek")),IF($R$3-L1511&gt;0,$R$3-L1511,0),0)</f>
        <v>0</v>
      </c>
      <c r="AA1511" s="108">
        <f t="shared" ref="AA1511:AA1574" ca="1" si="523">IF(AND(IF(O1511="O",1,0),OR((E1511="pondělí"),E1511="úterý",E1511="středa",E1511="čtvrtek",E1511="pátek")),IF($R$3-L1511&gt;0,$R$3-L1511,0),0)</f>
        <v>0</v>
      </c>
      <c r="AB1511" s="108">
        <f t="shared" ref="AB1511:AB1574" ca="1" si="524">IF(AND(IF(O1511="PZ",1,0),OR((E1511="pondělí"),E1511="úterý",E1511="středa",E1511="čtvrtek",E1511="pátek")),IF($R$3-L1511&gt;0,$R$3-L1511,0),0)</f>
        <v>0</v>
      </c>
      <c r="AC1511" s="25">
        <f t="shared" ref="AC1511:AC1574" ca="1" si="525">IF(AND(IF(F1511="Svátek",1,0),OR(E1511="pondělí",E1511="úterý",E1511="středa",E1511="čtvrtek",E1511="pátek")),1,0)</f>
        <v>0</v>
      </c>
    </row>
    <row r="1512" spans="1:29" ht="14.1" hidden="1" customHeight="1" thickBot="1" x14ac:dyDescent="0.25">
      <c r="A1512" s="3">
        <f t="shared" si="509"/>
        <v>2025</v>
      </c>
      <c r="B1512" s="3" t="str">
        <f t="shared" ref="B1512:B1575" si="526">IF(C1512="leden","01 leden",IF(C1512="únor","02 únor",IF(C1512="březen","03 březen",IF(C1512="duben","04 duben",IF(C1512="květen","05 květen",IF(C1512="červen","06 červen",IF(C1512="červenec","07 červenec",IF(C1512="srpen","08 srpen",IF(C1512="září","09 září",IF(C1512="říjen","10 říjen",IF(C1512="listopad","11 listopad",IF(C1512="prosinec","12 prosinec",0))))))))))))</f>
        <v>02 únor</v>
      </c>
      <c r="C1512" s="4" t="str">
        <f t="shared" si="510"/>
        <v>únor</v>
      </c>
      <c r="D1512" s="10">
        <f t="shared" ca="1" si="511"/>
        <v>0</v>
      </c>
      <c r="E1512" s="10" t="str">
        <f t="shared" si="512"/>
        <v>pátek</v>
      </c>
      <c r="F1512" s="42" t="str">
        <f ca="1">IF(COUNTIF(List1!$U$4:$AF$16,$G1512),"Svátek",TEXT($G1512,"dddd"))</f>
        <v>pátek</v>
      </c>
      <c r="G1512" s="19">
        <v>45695</v>
      </c>
      <c r="H1512" s="49"/>
      <c r="I1512" s="50"/>
      <c r="J1512" s="49"/>
      <c r="K1512" s="50"/>
      <c r="L1512" s="21">
        <f t="shared" si="513"/>
        <v>0</v>
      </c>
      <c r="M1512" s="22">
        <f t="shared" si="507"/>
        <v>0</v>
      </c>
      <c r="N1512" s="98"/>
      <c r="O1512" s="101" t="str">
        <f t="shared" ca="1" si="508"/>
        <v/>
      </c>
      <c r="P1512" s="41" t="str">
        <f t="shared" si="506"/>
        <v xml:space="preserve"> </v>
      </c>
      <c r="Q1512" s="41" t="str">
        <f>IF(MONTH(G1513)-MONTH(G1512)&lt;&gt;0,SUBTOTAL(109,$P$14:$P$3665)," ")</f>
        <v xml:space="preserve"> </v>
      </c>
      <c r="R1512" s="108">
        <f t="shared" ca="1" si="514"/>
        <v>0</v>
      </c>
      <c r="S1512" s="25">
        <f t="shared" ca="1" si="515"/>
        <v>0</v>
      </c>
      <c r="T1512" s="108">
        <f t="shared" ca="1" si="516"/>
        <v>0</v>
      </c>
      <c r="U1512" s="163">
        <f t="shared" ca="1" si="517"/>
        <v>0</v>
      </c>
      <c r="V1512" s="25">
        <f t="shared" ca="1" si="518"/>
        <v>0</v>
      </c>
      <c r="W1512" s="25">
        <f t="shared" ca="1" si="519"/>
        <v>0</v>
      </c>
      <c r="X1512" s="108">
        <f t="shared" ca="1" si="520"/>
        <v>0</v>
      </c>
      <c r="Y1512" s="108">
        <f t="shared" ca="1" si="521"/>
        <v>0</v>
      </c>
      <c r="Z1512" s="108">
        <f t="shared" ca="1" si="522"/>
        <v>0</v>
      </c>
      <c r="AA1512" s="108">
        <f t="shared" ca="1" si="523"/>
        <v>0</v>
      </c>
      <c r="AB1512" s="108">
        <f t="shared" ca="1" si="524"/>
        <v>0</v>
      </c>
      <c r="AC1512" s="25">
        <f t="shared" ca="1" si="525"/>
        <v>0</v>
      </c>
    </row>
    <row r="1513" spans="1:29" ht="14.1" hidden="1" customHeight="1" thickBot="1" x14ac:dyDescent="0.25">
      <c r="A1513" s="3">
        <f t="shared" si="509"/>
        <v>2025</v>
      </c>
      <c r="B1513" s="3" t="str">
        <f t="shared" si="526"/>
        <v>02 únor</v>
      </c>
      <c r="C1513" s="4" t="str">
        <f t="shared" si="510"/>
        <v>únor</v>
      </c>
      <c r="D1513" s="10">
        <f t="shared" ca="1" si="511"/>
        <v>0</v>
      </c>
      <c r="E1513" s="10" t="str">
        <f t="shared" si="512"/>
        <v>sobota</v>
      </c>
      <c r="F1513" s="42" t="str">
        <f ca="1">IF(COUNTIF(List1!$U$4:$AF$16,$G1513),"Svátek",TEXT($G1513,"dddd"))</f>
        <v>sobota</v>
      </c>
      <c r="G1513" s="19">
        <v>45696</v>
      </c>
      <c r="H1513" s="49"/>
      <c r="I1513" s="50"/>
      <c r="J1513" s="49"/>
      <c r="K1513" s="50"/>
      <c r="L1513" s="21">
        <f t="shared" si="513"/>
        <v>0</v>
      </c>
      <c r="M1513" s="22">
        <f t="shared" si="507"/>
        <v>0</v>
      </c>
      <c r="N1513" s="98"/>
      <c r="O1513" s="101" t="str">
        <f t="shared" ca="1" si="508"/>
        <v/>
      </c>
      <c r="P1513" s="41" t="str">
        <f t="shared" si="506"/>
        <v xml:space="preserve"> </v>
      </c>
      <c r="Q1513" s="41" t="str">
        <f>IF(MONTH(G1514)-MONTH(G1513)&lt;&gt;0,SUBTOTAL(109,$P$14:$P$3665)," ")</f>
        <v xml:space="preserve"> </v>
      </c>
      <c r="R1513" s="108">
        <f t="shared" ca="1" si="514"/>
        <v>0</v>
      </c>
      <c r="S1513" s="25">
        <f t="shared" ca="1" si="515"/>
        <v>0</v>
      </c>
      <c r="T1513" s="108">
        <f t="shared" ca="1" si="516"/>
        <v>0</v>
      </c>
      <c r="U1513" s="163">
        <f t="shared" ca="1" si="517"/>
        <v>0</v>
      </c>
      <c r="V1513" s="25">
        <f t="shared" ca="1" si="518"/>
        <v>0</v>
      </c>
      <c r="W1513" s="25">
        <f t="shared" ca="1" si="519"/>
        <v>0</v>
      </c>
      <c r="X1513" s="108">
        <f t="shared" ca="1" si="520"/>
        <v>0</v>
      </c>
      <c r="Y1513" s="108">
        <f t="shared" ca="1" si="521"/>
        <v>0</v>
      </c>
      <c r="Z1513" s="108">
        <f t="shared" ca="1" si="522"/>
        <v>0</v>
      </c>
      <c r="AA1513" s="108">
        <f t="shared" ca="1" si="523"/>
        <v>0</v>
      </c>
      <c r="AB1513" s="108">
        <f t="shared" ca="1" si="524"/>
        <v>0</v>
      </c>
      <c r="AC1513" s="25">
        <f t="shared" ca="1" si="525"/>
        <v>0</v>
      </c>
    </row>
    <row r="1514" spans="1:29" ht="14.1" hidden="1" customHeight="1" thickBot="1" x14ac:dyDescent="0.25">
      <c r="A1514" s="3">
        <f t="shared" si="509"/>
        <v>2025</v>
      </c>
      <c r="B1514" s="3" t="str">
        <f t="shared" si="526"/>
        <v>02 únor</v>
      </c>
      <c r="C1514" s="4" t="str">
        <f t="shared" si="510"/>
        <v>únor</v>
      </c>
      <c r="D1514" s="10">
        <f t="shared" ca="1" si="511"/>
        <v>0</v>
      </c>
      <c r="E1514" s="10" t="str">
        <f t="shared" si="512"/>
        <v>neděle</v>
      </c>
      <c r="F1514" s="42" t="str">
        <f ca="1">IF(COUNTIF(List1!$U$4:$AF$16,$G1514),"Svátek",TEXT($G1514,"dddd"))</f>
        <v>neděle</v>
      </c>
      <c r="G1514" s="19">
        <v>45697</v>
      </c>
      <c r="H1514" s="49"/>
      <c r="I1514" s="50"/>
      <c r="J1514" s="49"/>
      <c r="K1514" s="50"/>
      <c r="L1514" s="21">
        <f t="shared" si="513"/>
        <v>0</v>
      </c>
      <c r="M1514" s="22">
        <f t="shared" si="507"/>
        <v>0</v>
      </c>
      <c r="N1514" s="98"/>
      <c r="O1514" s="101" t="str">
        <f t="shared" ca="1" si="508"/>
        <v/>
      </c>
      <c r="P1514" s="41">
        <f t="shared" si="506"/>
        <v>0</v>
      </c>
      <c r="Q1514" s="41" t="str">
        <f>IF(MONTH(G1515)-MONTH(G1514)&lt;&gt;0,SUBTOTAL(109,$P$14:$P$3665)," ")</f>
        <v xml:space="preserve"> </v>
      </c>
      <c r="R1514" s="108">
        <f t="shared" ca="1" si="514"/>
        <v>0</v>
      </c>
      <c r="S1514" s="25">
        <f t="shared" ca="1" si="515"/>
        <v>0</v>
      </c>
      <c r="T1514" s="108">
        <f t="shared" ca="1" si="516"/>
        <v>0</v>
      </c>
      <c r="U1514" s="163">
        <f t="shared" ca="1" si="517"/>
        <v>0</v>
      </c>
      <c r="V1514" s="25">
        <f t="shared" ca="1" si="518"/>
        <v>0</v>
      </c>
      <c r="W1514" s="25">
        <f t="shared" ca="1" si="519"/>
        <v>0</v>
      </c>
      <c r="X1514" s="108">
        <f t="shared" ca="1" si="520"/>
        <v>0</v>
      </c>
      <c r="Y1514" s="108">
        <f t="shared" ca="1" si="521"/>
        <v>0</v>
      </c>
      <c r="Z1514" s="108">
        <f t="shared" ca="1" si="522"/>
        <v>0</v>
      </c>
      <c r="AA1514" s="108">
        <f t="shared" ca="1" si="523"/>
        <v>0</v>
      </c>
      <c r="AB1514" s="108">
        <f t="shared" ca="1" si="524"/>
        <v>0</v>
      </c>
      <c r="AC1514" s="25">
        <f t="shared" ca="1" si="525"/>
        <v>0</v>
      </c>
    </row>
    <row r="1515" spans="1:29" ht="14.1" hidden="1" customHeight="1" thickBot="1" x14ac:dyDescent="0.25">
      <c r="A1515" s="3">
        <f t="shared" si="509"/>
        <v>2025</v>
      </c>
      <c r="B1515" s="3" t="str">
        <f t="shared" si="526"/>
        <v>02 únor</v>
      </c>
      <c r="C1515" s="4" t="str">
        <f t="shared" si="510"/>
        <v>únor</v>
      </c>
      <c r="D1515" s="10">
        <f t="shared" ca="1" si="511"/>
        <v>0</v>
      </c>
      <c r="E1515" s="10" t="str">
        <f t="shared" si="512"/>
        <v>pondělí</v>
      </c>
      <c r="F1515" s="42" t="str">
        <f ca="1">IF(COUNTIF(List1!$U$4:$AF$16,$G1515),"Svátek",TEXT($G1515,"dddd"))</f>
        <v>pondělí</v>
      </c>
      <c r="G1515" s="19">
        <v>45698</v>
      </c>
      <c r="H1515" s="49"/>
      <c r="I1515" s="50"/>
      <c r="J1515" s="49"/>
      <c r="K1515" s="50"/>
      <c r="L1515" s="21">
        <f t="shared" si="513"/>
        <v>0</v>
      </c>
      <c r="M1515" s="22">
        <f t="shared" si="507"/>
        <v>0</v>
      </c>
      <c r="N1515" s="98"/>
      <c r="O1515" s="101" t="str">
        <f t="shared" ca="1" si="508"/>
        <v/>
      </c>
      <c r="P1515" s="41" t="str">
        <f t="shared" si="506"/>
        <v xml:space="preserve"> </v>
      </c>
      <c r="Q1515" s="41" t="str">
        <f>IF(MONTH(G1516)-MONTH(G1515)&lt;&gt;0,SUBTOTAL(109,$P$14:$P$3665)," ")</f>
        <v xml:space="preserve"> </v>
      </c>
      <c r="R1515" s="108">
        <f t="shared" ca="1" si="514"/>
        <v>0</v>
      </c>
      <c r="S1515" s="25">
        <f t="shared" ca="1" si="515"/>
        <v>0</v>
      </c>
      <c r="T1515" s="108">
        <f t="shared" ca="1" si="516"/>
        <v>0</v>
      </c>
      <c r="U1515" s="163">
        <f t="shared" ca="1" si="517"/>
        <v>0</v>
      </c>
      <c r="V1515" s="25">
        <f t="shared" ca="1" si="518"/>
        <v>0</v>
      </c>
      <c r="W1515" s="25">
        <f t="shared" ca="1" si="519"/>
        <v>0</v>
      </c>
      <c r="X1515" s="108">
        <f t="shared" ca="1" si="520"/>
        <v>0</v>
      </c>
      <c r="Y1515" s="108">
        <f t="shared" ca="1" si="521"/>
        <v>0</v>
      </c>
      <c r="Z1515" s="108">
        <f t="shared" ca="1" si="522"/>
        <v>0</v>
      </c>
      <c r="AA1515" s="108">
        <f t="shared" ca="1" si="523"/>
        <v>0</v>
      </c>
      <c r="AB1515" s="108">
        <f t="shared" ca="1" si="524"/>
        <v>0</v>
      </c>
      <c r="AC1515" s="25">
        <f t="shared" ca="1" si="525"/>
        <v>0</v>
      </c>
    </row>
    <row r="1516" spans="1:29" ht="14.1" hidden="1" customHeight="1" thickBot="1" x14ac:dyDescent="0.25">
      <c r="A1516" s="3">
        <f t="shared" si="509"/>
        <v>2025</v>
      </c>
      <c r="B1516" s="3" t="str">
        <f t="shared" si="526"/>
        <v>02 únor</v>
      </c>
      <c r="C1516" s="4" t="str">
        <f t="shared" si="510"/>
        <v>únor</v>
      </c>
      <c r="D1516" s="10">
        <f t="shared" ca="1" si="511"/>
        <v>0</v>
      </c>
      <c r="E1516" s="10" t="str">
        <f t="shared" si="512"/>
        <v>úterý</v>
      </c>
      <c r="F1516" s="42" t="str">
        <f ca="1">IF(COUNTIF(List1!$U$4:$AF$16,$G1516),"Svátek",TEXT($G1516,"dddd"))</f>
        <v>úterý</v>
      </c>
      <c r="G1516" s="19">
        <v>45699</v>
      </c>
      <c r="H1516" s="49"/>
      <c r="I1516" s="50"/>
      <c r="J1516" s="49"/>
      <c r="K1516" s="50"/>
      <c r="L1516" s="21">
        <f t="shared" si="513"/>
        <v>0</v>
      </c>
      <c r="M1516" s="22">
        <f t="shared" si="507"/>
        <v>0</v>
      </c>
      <c r="N1516" s="98"/>
      <c r="O1516" s="101" t="str">
        <f t="shared" ca="1" si="508"/>
        <v/>
      </c>
      <c r="P1516" s="41" t="str">
        <f t="shared" si="506"/>
        <v xml:space="preserve"> </v>
      </c>
      <c r="Q1516" s="41" t="str">
        <f>IF(MONTH(G1517)-MONTH(G1516)&lt;&gt;0,SUBTOTAL(109,$P$14:$P$3665)," ")</f>
        <v xml:space="preserve"> </v>
      </c>
      <c r="R1516" s="108">
        <f t="shared" ca="1" si="514"/>
        <v>0</v>
      </c>
      <c r="S1516" s="25">
        <f t="shared" ca="1" si="515"/>
        <v>0</v>
      </c>
      <c r="T1516" s="108">
        <f t="shared" ca="1" si="516"/>
        <v>0</v>
      </c>
      <c r="U1516" s="163">
        <f t="shared" ca="1" si="517"/>
        <v>0</v>
      </c>
      <c r="V1516" s="25">
        <f t="shared" ca="1" si="518"/>
        <v>0</v>
      </c>
      <c r="W1516" s="25">
        <f t="shared" ca="1" si="519"/>
        <v>0</v>
      </c>
      <c r="X1516" s="108">
        <f t="shared" ca="1" si="520"/>
        <v>0</v>
      </c>
      <c r="Y1516" s="108">
        <f t="shared" ca="1" si="521"/>
        <v>0</v>
      </c>
      <c r="Z1516" s="108">
        <f t="shared" ca="1" si="522"/>
        <v>0</v>
      </c>
      <c r="AA1516" s="108">
        <f t="shared" ca="1" si="523"/>
        <v>0</v>
      </c>
      <c r="AB1516" s="108">
        <f t="shared" ca="1" si="524"/>
        <v>0</v>
      </c>
      <c r="AC1516" s="25">
        <f t="shared" ca="1" si="525"/>
        <v>0</v>
      </c>
    </row>
    <row r="1517" spans="1:29" ht="14.1" hidden="1" customHeight="1" thickBot="1" x14ac:dyDescent="0.25">
      <c r="A1517" s="3">
        <f t="shared" si="509"/>
        <v>2025</v>
      </c>
      <c r="B1517" s="3" t="str">
        <f t="shared" si="526"/>
        <v>02 únor</v>
      </c>
      <c r="C1517" s="4" t="str">
        <f t="shared" si="510"/>
        <v>únor</v>
      </c>
      <c r="D1517" s="10">
        <f t="shared" ca="1" si="511"/>
        <v>0</v>
      </c>
      <c r="E1517" s="10" t="str">
        <f t="shared" si="512"/>
        <v>středa</v>
      </c>
      <c r="F1517" s="42" t="str">
        <f ca="1">IF(COUNTIF(List1!$U$4:$AF$16,$G1517),"Svátek",TEXT($G1517,"dddd"))</f>
        <v>středa</v>
      </c>
      <c r="G1517" s="19">
        <v>45700</v>
      </c>
      <c r="H1517" s="49"/>
      <c r="I1517" s="50"/>
      <c r="J1517" s="49"/>
      <c r="K1517" s="50"/>
      <c r="L1517" s="21">
        <f t="shared" si="513"/>
        <v>0</v>
      </c>
      <c r="M1517" s="22">
        <f t="shared" si="507"/>
        <v>0</v>
      </c>
      <c r="N1517" s="98"/>
      <c r="O1517" s="101" t="str">
        <f t="shared" ca="1" si="508"/>
        <v/>
      </c>
      <c r="P1517" s="41" t="str">
        <f t="shared" si="506"/>
        <v xml:space="preserve"> </v>
      </c>
      <c r="Q1517" s="41" t="str">
        <f>IF(MONTH(G1518)-MONTH(G1517)&lt;&gt;0,SUBTOTAL(109,$P$14:$P$3665)," ")</f>
        <v xml:space="preserve"> </v>
      </c>
      <c r="R1517" s="108">
        <f t="shared" ca="1" si="514"/>
        <v>0</v>
      </c>
      <c r="S1517" s="25">
        <f t="shared" ca="1" si="515"/>
        <v>0</v>
      </c>
      <c r="T1517" s="108">
        <f t="shared" ca="1" si="516"/>
        <v>0</v>
      </c>
      <c r="U1517" s="163">
        <f t="shared" ca="1" si="517"/>
        <v>0</v>
      </c>
      <c r="V1517" s="25">
        <f t="shared" ca="1" si="518"/>
        <v>0</v>
      </c>
      <c r="W1517" s="25">
        <f t="shared" ca="1" si="519"/>
        <v>0</v>
      </c>
      <c r="X1517" s="108">
        <f t="shared" ca="1" si="520"/>
        <v>0</v>
      </c>
      <c r="Y1517" s="108">
        <f t="shared" ca="1" si="521"/>
        <v>0</v>
      </c>
      <c r="Z1517" s="108">
        <f t="shared" ca="1" si="522"/>
        <v>0</v>
      </c>
      <c r="AA1517" s="108">
        <f t="shared" ca="1" si="523"/>
        <v>0</v>
      </c>
      <c r="AB1517" s="108">
        <f t="shared" ca="1" si="524"/>
        <v>0</v>
      </c>
      <c r="AC1517" s="25">
        <f t="shared" ca="1" si="525"/>
        <v>0</v>
      </c>
    </row>
    <row r="1518" spans="1:29" ht="14.1" hidden="1" customHeight="1" thickBot="1" x14ac:dyDescent="0.25">
      <c r="A1518" s="3">
        <f t="shared" si="509"/>
        <v>2025</v>
      </c>
      <c r="B1518" s="3" t="str">
        <f t="shared" si="526"/>
        <v>02 únor</v>
      </c>
      <c r="C1518" s="4" t="str">
        <f t="shared" si="510"/>
        <v>únor</v>
      </c>
      <c r="D1518" s="10">
        <f t="shared" ca="1" si="511"/>
        <v>0</v>
      </c>
      <c r="E1518" s="10" t="str">
        <f t="shared" si="512"/>
        <v>čtvrtek</v>
      </c>
      <c r="F1518" s="42" t="str">
        <f ca="1">IF(COUNTIF(List1!$U$4:$AF$16,$G1518),"Svátek",TEXT($G1518,"dddd"))</f>
        <v>čtvrtek</v>
      </c>
      <c r="G1518" s="19">
        <v>45701</v>
      </c>
      <c r="H1518" s="49"/>
      <c r="I1518" s="50"/>
      <c r="J1518" s="49"/>
      <c r="K1518" s="50"/>
      <c r="L1518" s="21">
        <f t="shared" si="513"/>
        <v>0</v>
      </c>
      <c r="M1518" s="22">
        <f t="shared" si="507"/>
        <v>0</v>
      </c>
      <c r="N1518" s="98"/>
      <c r="O1518" s="101" t="str">
        <f t="shared" ca="1" si="508"/>
        <v/>
      </c>
      <c r="P1518" s="41" t="str">
        <f t="shared" si="506"/>
        <v xml:space="preserve"> </v>
      </c>
      <c r="Q1518" s="41" t="str">
        <f>IF(MONTH(G1519)-MONTH(G1518)&lt;&gt;0,SUBTOTAL(109,$P$14:$P$3665)," ")</f>
        <v xml:space="preserve"> </v>
      </c>
      <c r="R1518" s="108">
        <f t="shared" ca="1" si="514"/>
        <v>0</v>
      </c>
      <c r="S1518" s="25">
        <f t="shared" ca="1" si="515"/>
        <v>0</v>
      </c>
      <c r="T1518" s="108">
        <f t="shared" ca="1" si="516"/>
        <v>0</v>
      </c>
      <c r="U1518" s="163">
        <f t="shared" ca="1" si="517"/>
        <v>0</v>
      </c>
      <c r="V1518" s="25">
        <f t="shared" ca="1" si="518"/>
        <v>0</v>
      </c>
      <c r="W1518" s="25">
        <f t="shared" ca="1" si="519"/>
        <v>0</v>
      </c>
      <c r="X1518" s="108">
        <f t="shared" ca="1" si="520"/>
        <v>0</v>
      </c>
      <c r="Y1518" s="108">
        <f t="shared" ca="1" si="521"/>
        <v>0</v>
      </c>
      <c r="Z1518" s="108">
        <f t="shared" ca="1" si="522"/>
        <v>0</v>
      </c>
      <c r="AA1518" s="108">
        <f t="shared" ca="1" si="523"/>
        <v>0</v>
      </c>
      <c r="AB1518" s="108">
        <f t="shared" ca="1" si="524"/>
        <v>0</v>
      </c>
      <c r="AC1518" s="25">
        <f t="shared" ca="1" si="525"/>
        <v>0</v>
      </c>
    </row>
    <row r="1519" spans="1:29" ht="14.1" hidden="1" customHeight="1" thickBot="1" x14ac:dyDescent="0.25">
      <c r="A1519" s="3">
        <f t="shared" si="509"/>
        <v>2025</v>
      </c>
      <c r="B1519" s="3" t="str">
        <f t="shared" si="526"/>
        <v>02 únor</v>
      </c>
      <c r="C1519" s="4" t="str">
        <f t="shared" si="510"/>
        <v>únor</v>
      </c>
      <c r="D1519" s="10">
        <f t="shared" ca="1" si="511"/>
        <v>0</v>
      </c>
      <c r="E1519" s="10" t="str">
        <f t="shared" si="512"/>
        <v>pátek</v>
      </c>
      <c r="F1519" s="42" t="str">
        <f ca="1">IF(COUNTIF(List1!$U$4:$AF$16,$G1519),"Svátek",TEXT($G1519,"dddd"))</f>
        <v>pátek</v>
      </c>
      <c r="G1519" s="19">
        <v>45702</v>
      </c>
      <c r="H1519" s="49"/>
      <c r="I1519" s="50"/>
      <c r="J1519" s="49"/>
      <c r="K1519" s="50"/>
      <c r="L1519" s="21">
        <f t="shared" si="513"/>
        <v>0</v>
      </c>
      <c r="M1519" s="22">
        <f t="shared" si="507"/>
        <v>0</v>
      </c>
      <c r="N1519" s="98"/>
      <c r="O1519" s="101" t="str">
        <f t="shared" ca="1" si="508"/>
        <v/>
      </c>
      <c r="P1519" s="41" t="str">
        <f t="shared" si="506"/>
        <v xml:space="preserve"> </v>
      </c>
      <c r="Q1519" s="41" t="str">
        <f>IF(MONTH(G1520)-MONTH(G1519)&lt;&gt;0,SUBTOTAL(109,$P$14:$P$3665)," ")</f>
        <v xml:space="preserve"> </v>
      </c>
      <c r="R1519" s="108">
        <f t="shared" ca="1" si="514"/>
        <v>0</v>
      </c>
      <c r="S1519" s="25">
        <f t="shared" ca="1" si="515"/>
        <v>0</v>
      </c>
      <c r="T1519" s="108">
        <f t="shared" ca="1" si="516"/>
        <v>0</v>
      </c>
      <c r="U1519" s="163">
        <f t="shared" ca="1" si="517"/>
        <v>0</v>
      </c>
      <c r="V1519" s="25">
        <f t="shared" ca="1" si="518"/>
        <v>0</v>
      </c>
      <c r="W1519" s="25">
        <f t="shared" ca="1" si="519"/>
        <v>0</v>
      </c>
      <c r="X1519" s="108">
        <f t="shared" ca="1" si="520"/>
        <v>0</v>
      </c>
      <c r="Y1519" s="108">
        <f t="shared" ca="1" si="521"/>
        <v>0</v>
      </c>
      <c r="Z1519" s="108">
        <f t="shared" ca="1" si="522"/>
        <v>0</v>
      </c>
      <c r="AA1519" s="108">
        <f t="shared" ca="1" si="523"/>
        <v>0</v>
      </c>
      <c r="AB1519" s="108">
        <f t="shared" ca="1" si="524"/>
        <v>0</v>
      </c>
      <c r="AC1519" s="25">
        <f t="shared" ca="1" si="525"/>
        <v>0</v>
      </c>
    </row>
    <row r="1520" spans="1:29" ht="14.1" hidden="1" customHeight="1" thickBot="1" x14ac:dyDescent="0.25">
      <c r="A1520" s="3">
        <f t="shared" si="509"/>
        <v>2025</v>
      </c>
      <c r="B1520" s="3" t="str">
        <f t="shared" si="526"/>
        <v>02 únor</v>
      </c>
      <c r="C1520" s="4" t="str">
        <f t="shared" si="510"/>
        <v>únor</v>
      </c>
      <c r="D1520" s="10">
        <f t="shared" ca="1" si="511"/>
        <v>0</v>
      </c>
      <c r="E1520" s="10" t="str">
        <f t="shared" si="512"/>
        <v>sobota</v>
      </c>
      <c r="F1520" s="42" t="str">
        <f ca="1">IF(COUNTIF(List1!$U$4:$AF$16,$G1520),"Svátek",TEXT($G1520,"dddd"))</f>
        <v>sobota</v>
      </c>
      <c r="G1520" s="19">
        <v>45703</v>
      </c>
      <c r="H1520" s="49"/>
      <c r="I1520" s="50"/>
      <c r="J1520" s="49"/>
      <c r="K1520" s="50"/>
      <c r="L1520" s="21">
        <f t="shared" si="513"/>
        <v>0</v>
      </c>
      <c r="M1520" s="22">
        <f t="shared" si="507"/>
        <v>0</v>
      </c>
      <c r="N1520" s="98"/>
      <c r="O1520" s="101" t="str">
        <f t="shared" ca="1" si="508"/>
        <v/>
      </c>
      <c r="P1520" s="41" t="str">
        <f t="shared" si="506"/>
        <v xml:space="preserve"> </v>
      </c>
      <c r="Q1520" s="41" t="str">
        <f>IF(MONTH(G1521)-MONTH(G1520)&lt;&gt;0,SUBTOTAL(109,$P$14:$P$3665)," ")</f>
        <v xml:space="preserve"> </v>
      </c>
      <c r="R1520" s="108">
        <f t="shared" ca="1" si="514"/>
        <v>0</v>
      </c>
      <c r="S1520" s="25">
        <f t="shared" ca="1" si="515"/>
        <v>0</v>
      </c>
      <c r="T1520" s="108">
        <f t="shared" ca="1" si="516"/>
        <v>0</v>
      </c>
      <c r="U1520" s="163">
        <f t="shared" ca="1" si="517"/>
        <v>0</v>
      </c>
      <c r="V1520" s="25">
        <f t="shared" ca="1" si="518"/>
        <v>0</v>
      </c>
      <c r="W1520" s="25">
        <f t="shared" ca="1" si="519"/>
        <v>0</v>
      </c>
      <c r="X1520" s="108">
        <f t="shared" ca="1" si="520"/>
        <v>0</v>
      </c>
      <c r="Y1520" s="108">
        <f t="shared" ca="1" si="521"/>
        <v>0</v>
      </c>
      <c r="Z1520" s="108">
        <f t="shared" ca="1" si="522"/>
        <v>0</v>
      </c>
      <c r="AA1520" s="108">
        <f t="shared" ca="1" si="523"/>
        <v>0</v>
      </c>
      <c r="AB1520" s="108">
        <f t="shared" ca="1" si="524"/>
        <v>0</v>
      </c>
      <c r="AC1520" s="25">
        <f t="shared" ca="1" si="525"/>
        <v>0</v>
      </c>
    </row>
    <row r="1521" spans="1:29" ht="14.1" hidden="1" customHeight="1" thickBot="1" x14ac:dyDescent="0.25">
      <c r="A1521" s="3">
        <f t="shared" si="509"/>
        <v>2025</v>
      </c>
      <c r="B1521" s="3" t="str">
        <f t="shared" si="526"/>
        <v>02 únor</v>
      </c>
      <c r="C1521" s="4" t="str">
        <f t="shared" si="510"/>
        <v>únor</v>
      </c>
      <c r="D1521" s="10">
        <f t="shared" ca="1" si="511"/>
        <v>0</v>
      </c>
      <c r="E1521" s="10" t="str">
        <f t="shared" si="512"/>
        <v>neděle</v>
      </c>
      <c r="F1521" s="42" t="str">
        <f ca="1">IF(COUNTIF(List1!$U$4:$AF$16,$G1521),"Svátek",TEXT($G1521,"dddd"))</f>
        <v>neděle</v>
      </c>
      <c r="G1521" s="19">
        <v>45704</v>
      </c>
      <c r="H1521" s="49"/>
      <c r="I1521" s="50"/>
      <c r="J1521" s="49"/>
      <c r="K1521" s="50"/>
      <c r="L1521" s="21">
        <f t="shared" si="513"/>
        <v>0</v>
      </c>
      <c r="M1521" s="22">
        <f t="shared" si="507"/>
        <v>0</v>
      </c>
      <c r="N1521" s="98"/>
      <c r="O1521" s="101" t="str">
        <f t="shared" ca="1" si="508"/>
        <v/>
      </c>
      <c r="P1521" s="41">
        <f t="shared" si="506"/>
        <v>0</v>
      </c>
      <c r="Q1521" s="41" t="str">
        <f>IF(MONTH(G1522)-MONTH(G1521)&lt;&gt;0,SUBTOTAL(109,$P$14:$P$3665)," ")</f>
        <v xml:space="preserve"> </v>
      </c>
      <c r="R1521" s="108">
        <f t="shared" ca="1" si="514"/>
        <v>0</v>
      </c>
      <c r="S1521" s="25">
        <f t="shared" ca="1" si="515"/>
        <v>0</v>
      </c>
      <c r="T1521" s="108">
        <f t="shared" ca="1" si="516"/>
        <v>0</v>
      </c>
      <c r="U1521" s="163">
        <f t="shared" ca="1" si="517"/>
        <v>0</v>
      </c>
      <c r="V1521" s="25">
        <f t="shared" ca="1" si="518"/>
        <v>0</v>
      </c>
      <c r="W1521" s="25">
        <f t="shared" ca="1" si="519"/>
        <v>0</v>
      </c>
      <c r="X1521" s="108">
        <f t="shared" ca="1" si="520"/>
        <v>0</v>
      </c>
      <c r="Y1521" s="108">
        <f t="shared" ca="1" si="521"/>
        <v>0</v>
      </c>
      <c r="Z1521" s="108">
        <f t="shared" ca="1" si="522"/>
        <v>0</v>
      </c>
      <c r="AA1521" s="108">
        <f t="shared" ca="1" si="523"/>
        <v>0</v>
      </c>
      <c r="AB1521" s="108">
        <f t="shared" ca="1" si="524"/>
        <v>0</v>
      </c>
      <c r="AC1521" s="25">
        <f t="shared" ca="1" si="525"/>
        <v>0</v>
      </c>
    </row>
    <row r="1522" spans="1:29" ht="14.1" hidden="1" customHeight="1" thickBot="1" x14ac:dyDescent="0.25">
      <c r="A1522" s="3">
        <f t="shared" si="509"/>
        <v>2025</v>
      </c>
      <c r="B1522" s="3" t="str">
        <f t="shared" si="526"/>
        <v>02 únor</v>
      </c>
      <c r="C1522" s="4" t="str">
        <f t="shared" si="510"/>
        <v>únor</v>
      </c>
      <c r="D1522" s="10">
        <f t="shared" ca="1" si="511"/>
        <v>0</v>
      </c>
      <c r="E1522" s="10" t="str">
        <f t="shared" si="512"/>
        <v>pondělí</v>
      </c>
      <c r="F1522" s="42" t="str">
        <f ca="1">IF(COUNTIF(List1!$U$4:$AF$16,$G1522),"Svátek",TEXT($G1522,"dddd"))</f>
        <v>pondělí</v>
      </c>
      <c r="G1522" s="19">
        <v>45705</v>
      </c>
      <c r="H1522" s="49"/>
      <c r="I1522" s="50"/>
      <c r="J1522" s="49"/>
      <c r="K1522" s="50"/>
      <c r="L1522" s="21">
        <f t="shared" si="513"/>
        <v>0</v>
      </c>
      <c r="M1522" s="22">
        <f t="shared" si="507"/>
        <v>0</v>
      </c>
      <c r="N1522" s="98"/>
      <c r="O1522" s="101" t="str">
        <f t="shared" ca="1" si="508"/>
        <v/>
      </c>
      <c r="P1522" s="41" t="str">
        <f t="shared" si="506"/>
        <v xml:space="preserve"> </v>
      </c>
      <c r="Q1522" s="41" t="str">
        <f>IF(MONTH(G1523)-MONTH(G1522)&lt;&gt;0,SUBTOTAL(109,$P$14:$P$3665)," ")</f>
        <v xml:space="preserve"> </v>
      </c>
      <c r="R1522" s="108">
        <f t="shared" ca="1" si="514"/>
        <v>0</v>
      </c>
      <c r="S1522" s="25">
        <f t="shared" ca="1" si="515"/>
        <v>0</v>
      </c>
      <c r="T1522" s="108">
        <f t="shared" ca="1" si="516"/>
        <v>0</v>
      </c>
      <c r="U1522" s="163">
        <f t="shared" ca="1" si="517"/>
        <v>0</v>
      </c>
      <c r="V1522" s="25">
        <f t="shared" ca="1" si="518"/>
        <v>0</v>
      </c>
      <c r="W1522" s="25">
        <f t="shared" ca="1" si="519"/>
        <v>0</v>
      </c>
      <c r="X1522" s="108">
        <f t="shared" ca="1" si="520"/>
        <v>0</v>
      </c>
      <c r="Y1522" s="108">
        <f t="shared" ca="1" si="521"/>
        <v>0</v>
      </c>
      <c r="Z1522" s="108">
        <f t="shared" ca="1" si="522"/>
        <v>0</v>
      </c>
      <c r="AA1522" s="108">
        <f t="shared" ca="1" si="523"/>
        <v>0</v>
      </c>
      <c r="AB1522" s="108">
        <f t="shared" ca="1" si="524"/>
        <v>0</v>
      </c>
      <c r="AC1522" s="25">
        <f t="shared" ca="1" si="525"/>
        <v>0</v>
      </c>
    </row>
    <row r="1523" spans="1:29" ht="14.1" hidden="1" customHeight="1" thickBot="1" x14ac:dyDescent="0.25">
      <c r="A1523" s="3">
        <f t="shared" si="509"/>
        <v>2025</v>
      </c>
      <c r="B1523" s="3" t="str">
        <f t="shared" si="526"/>
        <v>02 únor</v>
      </c>
      <c r="C1523" s="4" t="str">
        <f t="shared" si="510"/>
        <v>únor</v>
      </c>
      <c r="D1523" s="10">
        <f t="shared" ca="1" si="511"/>
        <v>0</v>
      </c>
      <c r="E1523" s="10" t="str">
        <f t="shared" si="512"/>
        <v>úterý</v>
      </c>
      <c r="F1523" s="42" t="str">
        <f ca="1">IF(COUNTIF(List1!$U$4:$AF$16,$G1523),"Svátek",TEXT($G1523,"dddd"))</f>
        <v>úterý</v>
      </c>
      <c r="G1523" s="19">
        <v>45706</v>
      </c>
      <c r="H1523" s="49"/>
      <c r="I1523" s="50"/>
      <c r="J1523" s="49"/>
      <c r="K1523" s="50"/>
      <c r="L1523" s="21">
        <f t="shared" si="513"/>
        <v>0</v>
      </c>
      <c r="M1523" s="22">
        <f t="shared" si="507"/>
        <v>0</v>
      </c>
      <c r="N1523" s="98"/>
      <c r="O1523" s="101" t="str">
        <f t="shared" ca="1" si="508"/>
        <v/>
      </c>
      <c r="P1523" s="41" t="str">
        <f t="shared" si="506"/>
        <v xml:space="preserve"> </v>
      </c>
      <c r="Q1523" s="41" t="str">
        <f>IF(MONTH(G1524)-MONTH(G1523)&lt;&gt;0,SUBTOTAL(109,$P$14:$P$3665)," ")</f>
        <v xml:space="preserve"> </v>
      </c>
      <c r="R1523" s="108">
        <f t="shared" ca="1" si="514"/>
        <v>0</v>
      </c>
      <c r="S1523" s="25">
        <f t="shared" ca="1" si="515"/>
        <v>0</v>
      </c>
      <c r="T1523" s="108">
        <f t="shared" ca="1" si="516"/>
        <v>0</v>
      </c>
      <c r="U1523" s="163">
        <f t="shared" ca="1" si="517"/>
        <v>0</v>
      </c>
      <c r="V1523" s="25">
        <f t="shared" ca="1" si="518"/>
        <v>0</v>
      </c>
      <c r="W1523" s="25">
        <f t="shared" ca="1" si="519"/>
        <v>0</v>
      </c>
      <c r="X1523" s="108">
        <f t="shared" ca="1" si="520"/>
        <v>0</v>
      </c>
      <c r="Y1523" s="108">
        <f t="shared" ca="1" si="521"/>
        <v>0</v>
      </c>
      <c r="Z1523" s="108">
        <f t="shared" ca="1" si="522"/>
        <v>0</v>
      </c>
      <c r="AA1523" s="108">
        <f t="shared" ca="1" si="523"/>
        <v>0</v>
      </c>
      <c r="AB1523" s="108">
        <f t="shared" ca="1" si="524"/>
        <v>0</v>
      </c>
      <c r="AC1523" s="25">
        <f t="shared" ca="1" si="525"/>
        <v>0</v>
      </c>
    </row>
    <row r="1524" spans="1:29" ht="14.1" hidden="1" customHeight="1" thickBot="1" x14ac:dyDescent="0.25">
      <c r="A1524" s="3">
        <f t="shared" si="509"/>
        <v>2025</v>
      </c>
      <c r="B1524" s="3" t="str">
        <f t="shared" si="526"/>
        <v>02 únor</v>
      </c>
      <c r="C1524" s="4" t="str">
        <f t="shared" si="510"/>
        <v>únor</v>
      </c>
      <c r="D1524" s="10">
        <f t="shared" ca="1" si="511"/>
        <v>0</v>
      </c>
      <c r="E1524" s="10" t="str">
        <f t="shared" si="512"/>
        <v>středa</v>
      </c>
      <c r="F1524" s="42" t="str">
        <f ca="1">IF(COUNTIF(List1!$U$4:$AF$16,$G1524),"Svátek",TEXT($G1524,"dddd"))</f>
        <v>středa</v>
      </c>
      <c r="G1524" s="19">
        <v>45707</v>
      </c>
      <c r="H1524" s="49"/>
      <c r="I1524" s="50"/>
      <c r="J1524" s="49"/>
      <c r="K1524" s="50"/>
      <c r="L1524" s="21">
        <f t="shared" si="513"/>
        <v>0</v>
      </c>
      <c r="M1524" s="22">
        <f t="shared" si="507"/>
        <v>0</v>
      </c>
      <c r="N1524" s="98"/>
      <c r="O1524" s="101" t="str">
        <f t="shared" ca="1" si="508"/>
        <v/>
      </c>
      <c r="P1524" s="41" t="str">
        <f t="shared" si="506"/>
        <v xml:space="preserve"> </v>
      </c>
      <c r="Q1524" s="41" t="str">
        <f>IF(MONTH(G1525)-MONTH(G1524)&lt;&gt;0,SUBTOTAL(109,$P$14:$P$3665)," ")</f>
        <v xml:space="preserve"> </v>
      </c>
      <c r="R1524" s="108">
        <f t="shared" ca="1" si="514"/>
        <v>0</v>
      </c>
      <c r="S1524" s="25">
        <f t="shared" ca="1" si="515"/>
        <v>0</v>
      </c>
      <c r="T1524" s="108">
        <f t="shared" ca="1" si="516"/>
        <v>0</v>
      </c>
      <c r="U1524" s="163">
        <f t="shared" ca="1" si="517"/>
        <v>0</v>
      </c>
      <c r="V1524" s="25">
        <f t="shared" ca="1" si="518"/>
        <v>0</v>
      </c>
      <c r="W1524" s="25">
        <f t="shared" ca="1" si="519"/>
        <v>0</v>
      </c>
      <c r="X1524" s="108">
        <f t="shared" ca="1" si="520"/>
        <v>0</v>
      </c>
      <c r="Y1524" s="108">
        <f t="shared" ca="1" si="521"/>
        <v>0</v>
      </c>
      <c r="Z1524" s="108">
        <f t="shared" ca="1" si="522"/>
        <v>0</v>
      </c>
      <c r="AA1524" s="108">
        <f t="shared" ca="1" si="523"/>
        <v>0</v>
      </c>
      <c r="AB1524" s="108">
        <f t="shared" ca="1" si="524"/>
        <v>0</v>
      </c>
      <c r="AC1524" s="25">
        <f t="shared" ca="1" si="525"/>
        <v>0</v>
      </c>
    </row>
    <row r="1525" spans="1:29" ht="14.1" hidden="1" customHeight="1" thickBot="1" x14ac:dyDescent="0.25">
      <c r="A1525" s="3">
        <f t="shared" si="509"/>
        <v>2025</v>
      </c>
      <c r="B1525" s="3" t="str">
        <f t="shared" si="526"/>
        <v>02 únor</v>
      </c>
      <c r="C1525" s="4" t="str">
        <f t="shared" si="510"/>
        <v>únor</v>
      </c>
      <c r="D1525" s="10">
        <f t="shared" ca="1" si="511"/>
        <v>0</v>
      </c>
      <c r="E1525" s="10" t="str">
        <f t="shared" si="512"/>
        <v>čtvrtek</v>
      </c>
      <c r="F1525" s="42" t="str">
        <f ca="1">IF(COUNTIF(List1!$U$4:$AF$16,$G1525),"Svátek",TEXT($G1525,"dddd"))</f>
        <v>čtvrtek</v>
      </c>
      <c r="G1525" s="19">
        <v>45708</v>
      </c>
      <c r="H1525" s="49"/>
      <c r="I1525" s="50"/>
      <c r="J1525" s="49"/>
      <c r="K1525" s="50"/>
      <c r="L1525" s="21">
        <f t="shared" si="513"/>
        <v>0</v>
      </c>
      <c r="M1525" s="22">
        <f t="shared" si="507"/>
        <v>0</v>
      </c>
      <c r="N1525" s="98"/>
      <c r="O1525" s="101" t="str">
        <f t="shared" ca="1" si="508"/>
        <v/>
      </c>
      <c r="P1525" s="41" t="str">
        <f t="shared" si="506"/>
        <v xml:space="preserve"> </v>
      </c>
      <c r="Q1525" s="41" t="str">
        <f>IF(MONTH(G1526)-MONTH(G1525)&lt;&gt;0,SUBTOTAL(109,$P$14:$P$3665)," ")</f>
        <v xml:space="preserve"> </v>
      </c>
      <c r="R1525" s="108">
        <f t="shared" ca="1" si="514"/>
        <v>0</v>
      </c>
      <c r="S1525" s="25">
        <f t="shared" ca="1" si="515"/>
        <v>0</v>
      </c>
      <c r="T1525" s="108">
        <f t="shared" ca="1" si="516"/>
        <v>0</v>
      </c>
      <c r="U1525" s="163">
        <f t="shared" ca="1" si="517"/>
        <v>0</v>
      </c>
      <c r="V1525" s="25">
        <f t="shared" ca="1" si="518"/>
        <v>0</v>
      </c>
      <c r="W1525" s="25">
        <f t="shared" ca="1" si="519"/>
        <v>0</v>
      </c>
      <c r="X1525" s="108">
        <f t="shared" ca="1" si="520"/>
        <v>0</v>
      </c>
      <c r="Y1525" s="108">
        <f t="shared" ca="1" si="521"/>
        <v>0</v>
      </c>
      <c r="Z1525" s="108">
        <f t="shared" ca="1" si="522"/>
        <v>0</v>
      </c>
      <c r="AA1525" s="108">
        <f t="shared" ca="1" si="523"/>
        <v>0</v>
      </c>
      <c r="AB1525" s="108">
        <f t="shared" ca="1" si="524"/>
        <v>0</v>
      </c>
      <c r="AC1525" s="25">
        <f t="shared" ca="1" si="525"/>
        <v>0</v>
      </c>
    </row>
    <row r="1526" spans="1:29" ht="14.1" hidden="1" customHeight="1" thickBot="1" x14ac:dyDescent="0.25">
      <c r="A1526" s="3">
        <f t="shared" si="509"/>
        <v>2025</v>
      </c>
      <c r="B1526" s="3" t="str">
        <f t="shared" si="526"/>
        <v>02 únor</v>
      </c>
      <c r="C1526" s="4" t="str">
        <f t="shared" si="510"/>
        <v>únor</v>
      </c>
      <c r="D1526" s="10">
        <f t="shared" ca="1" si="511"/>
        <v>0</v>
      </c>
      <c r="E1526" s="10" t="str">
        <f t="shared" si="512"/>
        <v>pátek</v>
      </c>
      <c r="F1526" s="42" t="str">
        <f ca="1">IF(COUNTIF(List1!$U$4:$AF$16,$G1526),"Svátek",TEXT($G1526,"dddd"))</f>
        <v>pátek</v>
      </c>
      <c r="G1526" s="19">
        <v>45709</v>
      </c>
      <c r="H1526" s="49"/>
      <c r="I1526" s="50"/>
      <c r="J1526" s="49"/>
      <c r="K1526" s="50"/>
      <c r="L1526" s="21">
        <f t="shared" si="513"/>
        <v>0</v>
      </c>
      <c r="M1526" s="22">
        <f t="shared" si="507"/>
        <v>0</v>
      </c>
      <c r="N1526" s="98"/>
      <c r="O1526" s="101" t="str">
        <f t="shared" ca="1" si="508"/>
        <v/>
      </c>
      <c r="P1526" s="41" t="str">
        <f t="shared" si="506"/>
        <v xml:space="preserve"> </v>
      </c>
      <c r="Q1526" s="41" t="str">
        <f>IF(MONTH(G1527)-MONTH(G1526)&lt;&gt;0,SUBTOTAL(109,$P$14:$P$3665)," ")</f>
        <v xml:space="preserve"> </v>
      </c>
      <c r="R1526" s="108">
        <f t="shared" ca="1" si="514"/>
        <v>0</v>
      </c>
      <c r="S1526" s="25">
        <f t="shared" ca="1" si="515"/>
        <v>0</v>
      </c>
      <c r="T1526" s="108">
        <f t="shared" ca="1" si="516"/>
        <v>0</v>
      </c>
      <c r="U1526" s="163">
        <f t="shared" ca="1" si="517"/>
        <v>0</v>
      </c>
      <c r="V1526" s="25">
        <f t="shared" ca="1" si="518"/>
        <v>0</v>
      </c>
      <c r="W1526" s="25">
        <f t="shared" ca="1" si="519"/>
        <v>0</v>
      </c>
      <c r="X1526" s="108">
        <f t="shared" ca="1" si="520"/>
        <v>0</v>
      </c>
      <c r="Y1526" s="108">
        <f t="shared" ca="1" si="521"/>
        <v>0</v>
      </c>
      <c r="Z1526" s="108">
        <f t="shared" ca="1" si="522"/>
        <v>0</v>
      </c>
      <c r="AA1526" s="108">
        <f t="shared" ca="1" si="523"/>
        <v>0</v>
      </c>
      <c r="AB1526" s="108">
        <f t="shared" ca="1" si="524"/>
        <v>0</v>
      </c>
      <c r="AC1526" s="25">
        <f t="shared" ca="1" si="525"/>
        <v>0</v>
      </c>
    </row>
    <row r="1527" spans="1:29" ht="14.1" hidden="1" customHeight="1" thickBot="1" x14ac:dyDescent="0.25">
      <c r="A1527" s="3">
        <f t="shared" si="509"/>
        <v>2025</v>
      </c>
      <c r="B1527" s="3" t="str">
        <f t="shared" si="526"/>
        <v>02 únor</v>
      </c>
      <c r="C1527" s="4" t="str">
        <f t="shared" si="510"/>
        <v>únor</v>
      </c>
      <c r="D1527" s="10">
        <f t="shared" ca="1" si="511"/>
        <v>0</v>
      </c>
      <c r="E1527" s="10" t="str">
        <f t="shared" si="512"/>
        <v>sobota</v>
      </c>
      <c r="F1527" s="42" t="str">
        <f ca="1">IF(COUNTIF(List1!$U$4:$AF$16,$G1527),"Svátek",TEXT($G1527,"dddd"))</f>
        <v>sobota</v>
      </c>
      <c r="G1527" s="19">
        <v>45710</v>
      </c>
      <c r="H1527" s="49"/>
      <c r="I1527" s="50"/>
      <c r="J1527" s="49"/>
      <c r="K1527" s="50"/>
      <c r="L1527" s="21">
        <f t="shared" si="513"/>
        <v>0</v>
      </c>
      <c r="M1527" s="22">
        <f t="shared" si="507"/>
        <v>0</v>
      </c>
      <c r="N1527" s="98"/>
      <c r="O1527" s="101" t="str">
        <f t="shared" ca="1" si="508"/>
        <v/>
      </c>
      <c r="P1527" s="41" t="str">
        <f t="shared" si="506"/>
        <v xml:space="preserve"> </v>
      </c>
      <c r="Q1527" s="41" t="str">
        <f>IF(MONTH(G1528)-MONTH(G1527)&lt;&gt;0,SUBTOTAL(109,$P$14:$P$3665)," ")</f>
        <v xml:space="preserve"> </v>
      </c>
      <c r="R1527" s="108">
        <f t="shared" ca="1" si="514"/>
        <v>0</v>
      </c>
      <c r="S1527" s="25">
        <f t="shared" ca="1" si="515"/>
        <v>0</v>
      </c>
      <c r="T1527" s="108">
        <f t="shared" ca="1" si="516"/>
        <v>0</v>
      </c>
      <c r="U1527" s="163">
        <f t="shared" ca="1" si="517"/>
        <v>0</v>
      </c>
      <c r="V1527" s="25">
        <f t="shared" ca="1" si="518"/>
        <v>0</v>
      </c>
      <c r="W1527" s="25">
        <f t="shared" ca="1" si="519"/>
        <v>0</v>
      </c>
      <c r="X1527" s="108">
        <f t="shared" ca="1" si="520"/>
        <v>0</v>
      </c>
      <c r="Y1527" s="108">
        <f t="shared" ca="1" si="521"/>
        <v>0</v>
      </c>
      <c r="Z1527" s="108">
        <f t="shared" ca="1" si="522"/>
        <v>0</v>
      </c>
      <c r="AA1527" s="108">
        <f t="shared" ca="1" si="523"/>
        <v>0</v>
      </c>
      <c r="AB1527" s="108">
        <f t="shared" ca="1" si="524"/>
        <v>0</v>
      </c>
      <c r="AC1527" s="25">
        <f t="shared" ca="1" si="525"/>
        <v>0</v>
      </c>
    </row>
    <row r="1528" spans="1:29" ht="14.1" hidden="1" customHeight="1" thickBot="1" x14ac:dyDescent="0.25">
      <c r="A1528" s="3">
        <f t="shared" si="509"/>
        <v>2025</v>
      </c>
      <c r="B1528" s="3" t="str">
        <f t="shared" si="526"/>
        <v>02 únor</v>
      </c>
      <c r="C1528" s="4" t="str">
        <f t="shared" si="510"/>
        <v>únor</v>
      </c>
      <c r="D1528" s="10">
        <f t="shared" ca="1" si="511"/>
        <v>0</v>
      </c>
      <c r="E1528" s="10" t="str">
        <f t="shared" si="512"/>
        <v>neděle</v>
      </c>
      <c r="F1528" s="42" t="str">
        <f ca="1">IF(COUNTIF(List1!$U$4:$AF$16,$G1528),"Svátek",TEXT($G1528,"dddd"))</f>
        <v>neděle</v>
      </c>
      <c r="G1528" s="19">
        <v>45711</v>
      </c>
      <c r="H1528" s="49"/>
      <c r="I1528" s="50"/>
      <c r="J1528" s="49"/>
      <c r="K1528" s="50"/>
      <c r="L1528" s="21">
        <f t="shared" si="513"/>
        <v>0</v>
      </c>
      <c r="M1528" s="22">
        <f t="shared" si="507"/>
        <v>0</v>
      </c>
      <c r="N1528" s="98"/>
      <c r="O1528" s="101" t="str">
        <f t="shared" ca="1" si="508"/>
        <v/>
      </c>
      <c r="P1528" s="41">
        <f t="shared" si="506"/>
        <v>0</v>
      </c>
      <c r="Q1528" s="41" t="str">
        <f>IF(MONTH(G1529)-MONTH(G1528)&lt;&gt;0,SUBTOTAL(109,$P$14:$P$3665)," ")</f>
        <v xml:space="preserve"> </v>
      </c>
      <c r="R1528" s="108">
        <f t="shared" ca="1" si="514"/>
        <v>0</v>
      </c>
      <c r="S1528" s="25">
        <f t="shared" ca="1" si="515"/>
        <v>0</v>
      </c>
      <c r="T1528" s="108">
        <f t="shared" ca="1" si="516"/>
        <v>0</v>
      </c>
      <c r="U1528" s="163">
        <f t="shared" ca="1" si="517"/>
        <v>0</v>
      </c>
      <c r="V1528" s="25">
        <f t="shared" ca="1" si="518"/>
        <v>0</v>
      </c>
      <c r="W1528" s="25">
        <f t="shared" ca="1" si="519"/>
        <v>0</v>
      </c>
      <c r="X1528" s="108">
        <f t="shared" ca="1" si="520"/>
        <v>0</v>
      </c>
      <c r="Y1528" s="108">
        <f t="shared" ca="1" si="521"/>
        <v>0</v>
      </c>
      <c r="Z1528" s="108">
        <f t="shared" ca="1" si="522"/>
        <v>0</v>
      </c>
      <c r="AA1528" s="108">
        <f t="shared" ca="1" si="523"/>
        <v>0</v>
      </c>
      <c r="AB1528" s="108">
        <f t="shared" ca="1" si="524"/>
        <v>0</v>
      </c>
      <c r="AC1528" s="25">
        <f t="shared" ca="1" si="525"/>
        <v>0</v>
      </c>
    </row>
    <row r="1529" spans="1:29" ht="14.1" hidden="1" customHeight="1" thickBot="1" x14ac:dyDescent="0.25">
      <c r="A1529" s="3">
        <f t="shared" si="509"/>
        <v>2025</v>
      </c>
      <c r="B1529" s="3" t="str">
        <f t="shared" si="526"/>
        <v>02 únor</v>
      </c>
      <c r="C1529" s="4" t="str">
        <f t="shared" si="510"/>
        <v>únor</v>
      </c>
      <c r="D1529" s="10">
        <f t="shared" ca="1" si="511"/>
        <v>0</v>
      </c>
      <c r="E1529" s="10" t="str">
        <f t="shared" si="512"/>
        <v>pondělí</v>
      </c>
      <c r="F1529" s="42" t="str">
        <f ca="1">IF(COUNTIF(List1!$U$4:$AF$16,$G1529),"Svátek",TEXT($G1529,"dddd"))</f>
        <v>pondělí</v>
      </c>
      <c r="G1529" s="19">
        <v>45712</v>
      </c>
      <c r="H1529" s="49"/>
      <c r="I1529" s="50"/>
      <c r="J1529" s="49"/>
      <c r="K1529" s="50"/>
      <c r="L1529" s="21">
        <f t="shared" si="513"/>
        <v>0</v>
      </c>
      <c r="M1529" s="22">
        <f t="shared" si="507"/>
        <v>0</v>
      </c>
      <c r="N1529" s="98"/>
      <c r="O1529" s="101" t="str">
        <f t="shared" ca="1" si="508"/>
        <v/>
      </c>
      <c r="P1529" s="41" t="str">
        <f t="shared" si="506"/>
        <v xml:space="preserve"> </v>
      </c>
      <c r="Q1529" s="41" t="str">
        <f>IF(MONTH(G1530)-MONTH(G1529)&lt;&gt;0,SUBTOTAL(109,$P$14:$P$3665)," ")</f>
        <v xml:space="preserve"> </v>
      </c>
      <c r="R1529" s="108">
        <f t="shared" ca="1" si="514"/>
        <v>0</v>
      </c>
      <c r="S1529" s="25">
        <f t="shared" ca="1" si="515"/>
        <v>0</v>
      </c>
      <c r="T1529" s="108">
        <f t="shared" ca="1" si="516"/>
        <v>0</v>
      </c>
      <c r="U1529" s="163">
        <f t="shared" ca="1" si="517"/>
        <v>0</v>
      </c>
      <c r="V1529" s="25">
        <f t="shared" ca="1" si="518"/>
        <v>0</v>
      </c>
      <c r="W1529" s="25">
        <f t="shared" ca="1" si="519"/>
        <v>0</v>
      </c>
      <c r="X1529" s="108">
        <f t="shared" ca="1" si="520"/>
        <v>0</v>
      </c>
      <c r="Y1529" s="108">
        <f t="shared" ca="1" si="521"/>
        <v>0</v>
      </c>
      <c r="Z1529" s="108">
        <f t="shared" ca="1" si="522"/>
        <v>0</v>
      </c>
      <c r="AA1529" s="108">
        <f t="shared" ca="1" si="523"/>
        <v>0</v>
      </c>
      <c r="AB1529" s="108">
        <f t="shared" ca="1" si="524"/>
        <v>0</v>
      </c>
      <c r="AC1529" s="25">
        <f t="shared" ca="1" si="525"/>
        <v>0</v>
      </c>
    </row>
    <row r="1530" spans="1:29" ht="14.1" hidden="1" customHeight="1" thickBot="1" x14ac:dyDescent="0.25">
      <c r="A1530" s="3">
        <f t="shared" si="509"/>
        <v>2025</v>
      </c>
      <c r="B1530" s="3" t="str">
        <f t="shared" si="526"/>
        <v>02 únor</v>
      </c>
      <c r="C1530" s="4" t="str">
        <f t="shared" si="510"/>
        <v>únor</v>
      </c>
      <c r="D1530" s="10">
        <f t="shared" ca="1" si="511"/>
        <v>0</v>
      </c>
      <c r="E1530" s="10" t="str">
        <f t="shared" si="512"/>
        <v>úterý</v>
      </c>
      <c r="F1530" s="42" t="str">
        <f ca="1">IF(COUNTIF(List1!$U$4:$AF$16,$G1530),"Svátek",TEXT($G1530,"dddd"))</f>
        <v>úterý</v>
      </c>
      <c r="G1530" s="19">
        <v>45713</v>
      </c>
      <c r="H1530" s="49"/>
      <c r="I1530" s="50"/>
      <c r="J1530" s="49"/>
      <c r="K1530" s="50"/>
      <c r="L1530" s="21">
        <f t="shared" si="513"/>
        <v>0</v>
      </c>
      <c r="M1530" s="22">
        <f t="shared" si="507"/>
        <v>0</v>
      </c>
      <c r="N1530" s="98"/>
      <c r="O1530" s="101" t="str">
        <f t="shared" ca="1" si="508"/>
        <v/>
      </c>
      <c r="P1530" s="41" t="str">
        <f t="shared" si="506"/>
        <v xml:space="preserve"> </v>
      </c>
      <c r="Q1530" s="41" t="str">
        <f>IF(MONTH(G1531)-MONTH(G1530)&lt;&gt;0,SUBTOTAL(109,$P$14:$P$3665)," ")</f>
        <v xml:space="preserve"> </v>
      </c>
      <c r="R1530" s="108">
        <f t="shared" ca="1" si="514"/>
        <v>0</v>
      </c>
      <c r="S1530" s="25">
        <f t="shared" ca="1" si="515"/>
        <v>0</v>
      </c>
      <c r="T1530" s="108">
        <f t="shared" ca="1" si="516"/>
        <v>0</v>
      </c>
      <c r="U1530" s="163">
        <f t="shared" ca="1" si="517"/>
        <v>0</v>
      </c>
      <c r="V1530" s="25">
        <f t="shared" ca="1" si="518"/>
        <v>0</v>
      </c>
      <c r="W1530" s="25">
        <f t="shared" ca="1" si="519"/>
        <v>0</v>
      </c>
      <c r="X1530" s="108">
        <f t="shared" ca="1" si="520"/>
        <v>0</v>
      </c>
      <c r="Y1530" s="108">
        <f t="shared" ca="1" si="521"/>
        <v>0</v>
      </c>
      <c r="Z1530" s="108">
        <f t="shared" ca="1" si="522"/>
        <v>0</v>
      </c>
      <c r="AA1530" s="108">
        <f t="shared" ca="1" si="523"/>
        <v>0</v>
      </c>
      <c r="AB1530" s="108">
        <f t="shared" ca="1" si="524"/>
        <v>0</v>
      </c>
      <c r="AC1530" s="25">
        <f t="shared" ca="1" si="525"/>
        <v>0</v>
      </c>
    </row>
    <row r="1531" spans="1:29" ht="14.1" hidden="1" customHeight="1" thickBot="1" x14ac:dyDescent="0.25">
      <c r="A1531" s="3">
        <f t="shared" si="509"/>
        <v>2025</v>
      </c>
      <c r="B1531" s="3" t="str">
        <f t="shared" si="526"/>
        <v>02 únor</v>
      </c>
      <c r="C1531" s="4" t="str">
        <f t="shared" si="510"/>
        <v>únor</v>
      </c>
      <c r="D1531" s="10">
        <f t="shared" ca="1" si="511"/>
        <v>0</v>
      </c>
      <c r="E1531" s="10" t="str">
        <f t="shared" si="512"/>
        <v>středa</v>
      </c>
      <c r="F1531" s="42" t="str">
        <f ca="1">IF(COUNTIF(List1!$U$4:$AF$16,$G1531),"Svátek",TEXT($G1531,"dddd"))</f>
        <v>středa</v>
      </c>
      <c r="G1531" s="19">
        <v>45714</v>
      </c>
      <c r="H1531" s="49"/>
      <c r="I1531" s="50"/>
      <c r="J1531" s="49"/>
      <c r="K1531" s="50"/>
      <c r="L1531" s="21">
        <f t="shared" si="513"/>
        <v>0</v>
      </c>
      <c r="M1531" s="22">
        <f t="shared" si="507"/>
        <v>0</v>
      </c>
      <c r="N1531" s="98"/>
      <c r="O1531" s="101" t="str">
        <f t="shared" ca="1" si="508"/>
        <v/>
      </c>
      <c r="P1531" s="41" t="str">
        <f t="shared" si="506"/>
        <v xml:space="preserve"> </v>
      </c>
      <c r="Q1531" s="41" t="str">
        <f>IF(MONTH(G1532)-MONTH(G1531)&lt;&gt;0,SUBTOTAL(109,$P$14:$P$3665)," ")</f>
        <v xml:space="preserve"> </v>
      </c>
      <c r="R1531" s="108">
        <f t="shared" ca="1" si="514"/>
        <v>0</v>
      </c>
      <c r="S1531" s="25">
        <f t="shared" ca="1" si="515"/>
        <v>0</v>
      </c>
      <c r="T1531" s="108">
        <f t="shared" ca="1" si="516"/>
        <v>0</v>
      </c>
      <c r="U1531" s="163">
        <f t="shared" ca="1" si="517"/>
        <v>0</v>
      </c>
      <c r="V1531" s="25">
        <f t="shared" ca="1" si="518"/>
        <v>0</v>
      </c>
      <c r="W1531" s="25">
        <f t="shared" ca="1" si="519"/>
        <v>0</v>
      </c>
      <c r="X1531" s="108">
        <f t="shared" ca="1" si="520"/>
        <v>0</v>
      </c>
      <c r="Y1531" s="108">
        <f t="shared" ca="1" si="521"/>
        <v>0</v>
      </c>
      <c r="Z1531" s="108">
        <f t="shared" ca="1" si="522"/>
        <v>0</v>
      </c>
      <c r="AA1531" s="108">
        <f t="shared" ca="1" si="523"/>
        <v>0</v>
      </c>
      <c r="AB1531" s="108">
        <f t="shared" ca="1" si="524"/>
        <v>0</v>
      </c>
      <c r="AC1531" s="25">
        <f t="shared" ca="1" si="525"/>
        <v>0</v>
      </c>
    </row>
    <row r="1532" spans="1:29" ht="14.1" hidden="1" customHeight="1" thickBot="1" x14ac:dyDescent="0.25">
      <c r="A1532" s="3">
        <f t="shared" si="509"/>
        <v>2025</v>
      </c>
      <c r="B1532" s="3" t="str">
        <f t="shared" si="526"/>
        <v>02 únor</v>
      </c>
      <c r="C1532" s="4" t="str">
        <f t="shared" si="510"/>
        <v>únor</v>
      </c>
      <c r="D1532" s="10">
        <f t="shared" ca="1" si="511"/>
        <v>0</v>
      </c>
      <c r="E1532" s="10" t="str">
        <f t="shared" si="512"/>
        <v>čtvrtek</v>
      </c>
      <c r="F1532" s="42" t="str">
        <f ca="1">IF(COUNTIF(List1!$U$4:$AF$16,$G1532),"Svátek",TEXT($G1532,"dddd"))</f>
        <v>čtvrtek</v>
      </c>
      <c r="G1532" s="19">
        <v>45715</v>
      </c>
      <c r="H1532" s="49"/>
      <c r="I1532" s="50"/>
      <c r="J1532" s="49"/>
      <c r="K1532" s="50"/>
      <c r="L1532" s="21">
        <f t="shared" si="513"/>
        <v>0</v>
      </c>
      <c r="M1532" s="22">
        <f t="shared" si="507"/>
        <v>0</v>
      </c>
      <c r="N1532" s="98"/>
      <c r="O1532" s="101" t="str">
        <f t="shared" ca="1" si="508"/>
        <v/>
      </c>
      <c r="P1532" s="41" t="str">
        <f t="shared" si="506"/>
        <v xml:space="preserve"> </v>
      </c>
      <c r="Q1532" s="41" t="str">
        <f>IF(MONTH(G1533)-MONTH(G1532)&lt;&gt;0,SUBTOTAL(109,$P$14:$P$3665)," ")</f>
        <v xml:space="preserve"> </v>
      </c>
      <c r="R1532" s="108">
        <f t="shared" ca="1" si="514"/>
        <v>0</v>
      </c>
      <c r="S1532" s="25">
        <f t="shared" ca="1" si="515"/>
        <v>0</v>
      </c>
      <c r="T1532" s="108">
        <f t="shared" ca="1" si="516"/>
        <v>0</v>
      </c>
      <c r="U1532" s="163">
        <f t="shared" ca="1" si="517"/>
        <v>0</v>
      </c>
      <c r="V1532" s="25">
        <f t="shared" ca="1" si="518"/>
        <v>0</v>
      </c>
      <c r="W1532" s="25">
        <f t="shared" ca="1" si="519"/>
        <v>0</v>
      </c>
      <c r="X1532" s="108">
        <f t="shared" ca="1" si="520"/>
        <v>0</v>
      </c>
      <c r="Y1532" s="108">
        <f t="shared" ca="1" si="521"/>
        <v>0</v>
      </c>
      <c r="Z1532" s="108">
        <f t="shared" ca="1" si="522"/>
        <v>0</v>
      </c>
      <c r="AA1532" s="108">
        <f t="shared" ca="1" si="523"/>
        <v>0</v>
      </c>
      <c r="AB1532" s="108">
        <f t="shared" ca="1" si="524"/>
        <v>0</v>
      </c>
      <c r="AC1532" s="25">
        <f t="shared" ca="1" si="525"/>
        <v>0</v>
      </c>
    </row>
    <row r="1533" spans="1:29" ht="14.1" hidden="1" customHeight="1" thickBot="1" x14ac:dyDescent="0.25">
      <c r="A1533" s="3">
        <f t="shared" si="509"/>
        <v>2025</v>
      </c>
      <c r="B1533" s="3" t="str">
        <f t="shared" si="526"/>
        <v>02 únor</v>
      </c>
      <c r="C1533" s="4" t="str">
        <f t="shared" si="510"/>
        <v>únor</v>
      </c>
      <c r="D1533" s="10">
        <f t="shared" ca="1" si="511"/>
        <v>0</v>
      </c>
      <c r="E1533" s="10" t="str">
        <f t="shared" si="512"/>
        <v>pátek</v>
      </c>
      <c r="F1533" s="42" t="str">
        <f ca="1">IF(COUNTIF(List1!$U$4:$AF$16,$G1533),"Svátek",TEXT($G1533,"dddd"))</f>
        <v>pátek</v>
      </c>
      <c r="G1533" s="19">
        <v>45716</v>
      </c>
      <c r="H1533" s="49"/>
      <c r="I1533" s="50"/>
      <c r="J1533" s="49"/>
      <c r="K1533" s="50"/>
      <c r="L1533" s="21">
        <f t="shared" si="513"/>
        <v>0</v>
      </c>
      <c r="M1533" s="22">
        <f t="shared" si="507"/>
        <v>0</v>
      </c>
      <c r="N1533" s="98"/>
      <c r="O1533" s="101" t="str">
        <f t="shared" ca="1" si="508"/>
        <v/>
      </c>
      <c r="P1533" s="41">
        <f t="shared" si="506"/>
        <v>0</v>
      </c>
      <c r="Q1533" s="41">
        <f>IF(MONTH(G1534)-MONTH(G1533)&lt;&gt;0,SUBTOTAL(109,$P$14:$P$3665)," ")</f>
        <v>0</v>
      </c>
      <c r="R1533" s="108">
        <f t="shared" ca="1" si="514"/>
        <v>0</v>
      </c>
      <c r="S1533" s="25">
        <f t="shared" ca="1" si="515"/>
        <v>0</v>
      </c>
      <c r="T1533" s="108">
        <f t="shared" ca="1" si="516"/>
        <v>0</v>
      </c>
      <c r="U1533" s="163">
        <f t="shared" ca="1" si="517"/>
        <v>0</v>
      </c>
      <c r="V1533" s="25">
        <f t="shared" ca="1" si="518"/>
        <v>0</v>
      </c>
      <c r="W1533" s="25">
        <f t="shared" ca="1" si="519"/>
        <v>0</v>
      </c>
      <c r="X1533" s="108">
        <f t="shared" ca="1" si="520"/>
        <v>0</v>
      </c>
      <c r="Y1533" s="108">
        <f t="shared" ca="1" si="521"/>
        <v>0</v>
      </c>
      <c r="Z1533" s="108">
        <f t="shared" ca="1" si="522"/>
        <v>0</v>
      </c>
      <c r="AA1533" s="108">
        <f t="shared" ca="1" si="523"/>
        <v>0</v>
      </c>
      <c r="AB1533" s="108">
        <f t="shared" ca="1" si="524"/>
        <v>0</v>
      </c>
      <c r="AC1533" s="25">
        <f t="shared" ca="1" si="525"/>
        <v>0</v>
      </c>
    </row>
    <row r="1534" spans="1:29" ht="14.1" hidden="1" customHeight="1" thickBot="1" x14ac:dyDescent="0.25">
      <c r="A1534" s="3">
        <f t="shared" si="509"/>
        <v>2025</v>
      </c>
      <c r="B1534" s="3" t="str">
        <f t="shared" si="526"/>
        <v>03 březen</v>
      </c>
      <c r="C1534" s="4" t="str">
        <f t="shared" si="510"/>
        <v>březen</v>
      </c>
      <c r="D1534" s="10">
        <f t="shared" ca="1" si="511"/>
        <v>0</v>
      </c>
      <c r="E1534" s="10" t="str">
        <f t="shared" si="512"/>
        <v>sobota</v>
      </c>
      <c r="F1534" s="42" t="str">
        <f ca="1">IF(COUNTIF(List1!$U$4:$AF$16,$G1534),"Svátek",TEXT($G1534,"dddd"))</f>
        <v>sobota</v>
      </c>
      <c r="G1534" s="19">
        <v>45717</v>
      </c>
      <c r="H1534" s="49"/>
      <c r="I1534" s="50"/>
      <c r="J1534" s="49"/>
      <c r="K1534" s="50"/>
      <c r="L1534" s="21">
        <f t="shared" si="513"/>
        <v>0</v>
      </c>
      <c r="M1534" s="22">
        <f t="shared" si="507"/>
        <v>0</v>
      </c>
      <c r="N1534" s="98"/>
      <c r="O1534" s="101" t="str">
        <f t="shared" ca="1" si="508"/>
        <v/>
      </c>
      <c r="P1534" s="41" t="str">
        <f t="shared" si="506"/>
        <v xml:space="preserve"> </v>
      </c>
      <c r="Q1534" s="41" t="str">
        <f>IF(MONTH(G1535)-MONTH(G1534)&lt;&gt;0,SUBTOTAL(109,$P$14:$P$3665)," ")</f>
        <v xml:space="preserve"> </v>
      </c>
      <c r="R1534" s="108">
        <f t="shared" ca="1" si="514"/>
        <v>0</v>
      </c>
      <c r="S1534" s="25">
        <f t="shared" ca="1" si="515"/>
        <v>0</v>
      </c>
      <c r="T1534" s="108">
        <f t="shared" ca="1" si="516"/>
        <v>0</v>
      </c>
      <c r="U1534" s="163">
        <f t="shared" ca="1" si="517"/>
        <v>0</v>
      </c>
      <c r="V1534" s="25">
        <f t="shared" ca="1" si="518"/>
        <v>0</v>
      </c>
      <c r="W1534" s="25">
        <f t="shared" ca="1" si="519"/>
        <v>0</v>
      </c>
      <c r="X1534" s="108">
        <f t="shared" ca="1" si="520"/>
        <v>0</v>
      </c>
      <c r="Y1534" s="108">
        <f t="shared" ca="1" si="521"/>
        <v>0</v>
      </c>
      <c r="Z1534" s="108">
        <f t="shared" ca="1" si="522"/>
        <v>0</v>
      </c>
      <c r="AA1534" s="108">
        <f t="shared" ca="1" si="523"/>
        <v>0</v>
      </c>
      <c r="AB1534" s="108">
        <f t="shared" ca="1" si="524"/>
        <v>0</v>
      </c>
      <c r="AC1534" s="25">
        <f t="shared" ca="1" si="525"/>
        <v>0</v>
      </c>
    </row>
    <row r="1535" spans="1:29" ht="14.1" hidden="1" customHeight="1" thickBot="1" x14ac:dyDescent="0.25">
      <c r="A1535" s="3">
        <f t="shared" si="509"/>
        <v>2025</v>
      </c>
      <c r="B1535" s="3" t="str">
        <f t="shared" si="526"/>
        <v>03 březen</v>
      </c>
      <c r="C1535" s="4" t="str">
        <f t="shared" si="510"/>
        <v>březen</v>
      </c>
      <c r="D1535" s="10">
        <f t="shared" ca="1" si="511"/>
        <v>0</v>
      </c>
      <c r="E1535" s="10" t="str">
        <f t="shared" si="512"/>
        <v>neděle</v>
      </c>
      <c r="F1535" s="42" t="str">
        <f ca="1">IF(COUNTIF(List1!$U$4:$AF$16,$G1535),"Svátek",TEXT($G1535,"dddd"))</f>
        <v>neděle</v>
      </c>
      <c r="G1535" s="19">
        <v>45718</v>
      </c>
      <c r="H1535" s="49"/>
      <c r="I1535" s="50"/>
      <c r="J1535" s="49"/>
      <c r="K1535" s="50"/>
      <c r="L1535" s="21">
        <f t="shared" si="513"/>
        <v>0</v>
      </c>
      <c r="M1535" s="22">
        <f t="shared" si="507"/>
        <v>0</v>
      </c>
      <c r="N1535" s="98"/>
      <c r="O1535" s="101" t="str">
        <f t="shared" ca="1" si="508"/>
        <v/>
      </c>
      <c r="P1535" s="41">
        <f t="shared" si="506"/>
        <v>0</v>
      </c>
      <c r="Q1535" s="41" t="str">
        <f>IF(MONTH(G1536)-MONTH(G1535)&lt;&gt;0,SUBTOTAL(109,$P$14:$P$3665)," ")</f>
        <v xml:space="preserve"> </v>
      </c>
      <c r="R1535" s="108">
        <f t="shared" ca="1" si="514"/>
        <v>0</v>
      </c>
      <c r="S1535" s="25">
        <f t="shared" ca="1" si="515"/>
        <v>0</v>
      </c>
      <c r="T1535" s="108">
        <f t="shared" ca="1" si="516"/>
        <v>0</v>
      </c>
      <c r="U1535" s="163">
        <f t="shared" ca="1" si="517"/>
        <v>0</v>
      </c>
      <c r="V1535" s="25">
        <f t="shared" ca="1" si="518"/>
        <v>0</v>
      </c>
      <c r="W1535" s="25">
        <f t="shared" ca="1" si="519"/>
        <v>0</v>
      </c>
      <c r="X1535" s="108">
        <f t="shared" ca="1" si="520"/>
        <v>0</v>
      </c>
      <c r="Y1535" s="108">
        <f t="shared" ca="1" si="521"/>
        <v>0</v>
      </c>
      <c r="Z1535" s="108">
        <f t="shared" ca="1" si="522"/>
        <v>0</v>
      </c>
      <c r="AA1535" s="108">
        <f t="shared" ca="1" si="523"/>
        <v>0</v>
      </c>
      <c r="AB1535" s="108">
        <f t="shared" ca="1" si="524"/>
        <v>0</v>
      </c>
      <c r="AC1535" s="25">
        <f t="shared" ca="1" si="525"/>
        <v>0</v>
      </c>
    </row>
    <row r="1536" spans="1:29" ht="14.1" hidden="1" customHeight="1" thickBot="1" x14ac:dyDescent="0.25">
      <c r="A1536" s="3">
        <f t="shared" si="509"/>
        <v>2025</v>
      </c>
      <c r="B1536" s="3" t="str">
        <f t="shared" si="526"/>
        <v>03 březen</v>
      </c>
      <c r="C1536" s="4" t="str">
        <f t="shared" si="510"/>
        <v>březen</v>
      </c>
      <c r="D1536" s="10">
        <f t="shared" ca="1" si="511"/>
        <v>0</v>
      </c>
      <c r="E1536" s="10" t="str">
        <f t="shared" si="512"/>
        <v>pondělí</v>
      </c>
      <c r="F1536" s="42" t="str">
        <f ca="1">IF(COUNTIF(List1!$U$4:$AF$16,$G1536),"Svátek",TEXT($G1536,"dddd"))</f>
        <v>pondělí</v>
      </c>
      <c r="G1536" s="19">
        <v>45719</v>
      </c>
      <c r="H1536" s="49"/>
      <c r="I1536" s="50"/>
      <c r="J1536" s="49"/>
      <c r="K1536" s="50"/>
      <c r="L1536" s="21">
        <f t="shared" si="513"/>
        <v>0</v>
      </c>
      <c r="M1536" s="22">
        <f t="shared" si="507"/>
        <v>0</v>
      </c>
      <c r="N1536" s="98"/>
      <c r="O1536" s="101" t="str">
        <f t="shared" ca="1" si="508"/>
        <v/>
      </c>
      <c r="P1536" s="41" t="str">
        <f t="shared" si="506"/>
        <v xml:space="preserve"> </v>
      </c>
      <c r="Q1536" s="41" t="str">
        <f>IF(MONTH(G1537)-MONTH(G1536)&lt;&gt;0,SUBTOTAL(109,$P$14:$P$3665)," ")</f>
        <v xml:space="preserve"> </v>
      </c>
      <c r="R1536" s="108">
        <f t="shared" ca="1" si="514"/>
        <v>0</v>
      </c>
      <c r="S1536" s="25">
        <f t="shared" ca="1" si="515"/>
        <v>0</v>
      </c>
      <c r="T1536" s="108">
        <f t="shared" ca="1" si="516"/>
        <v>0</v>
      </c>
      <c r="U1536" s="163">
        <f t="shared" ca="1" si="517"/>
        <v>0</v>
      </c>
      <c r="V1536" s="25">
        <f t="shared" ca="1" si="518"/>
        <v>0</v>
      </c>
      <c r="W1536" s="25">
        <f t="shared" ca="1" si="519"/>
        <v>0</v>
      </c>
      <c r="X1536" s="108">
        <f t="shared" ca="1" si="520"/>
        <v>0</v>
      </c>
      <c r="Y1536" s="108">
        <f t="shared" ca="1" si="521"/>
        <v>0</v>
      </c>
      <c r="Z1536" s="108">
        <f t="shared" ca="1" si="522"/>
        <v>0</v>
      </c>
      <c r="AA1536" s="108">
        <f t="shared" ca="1" si="523"/>
        <v>0</v>
      </c>
      <c r="AB1536" s="108">
        <f t="shared" ca="1" si="524"/>
        <v>0</v>
      </c>
      <c r="AC1536" s="25">
        <f t="shared" ca="1" si="525"/>
        <v>0</v>
      </c>
    </row>
    <row r="1537" spans="1:29" ht="14.1" hidden="1" customHeight="1" thickBot="1" x14ac:dyDescent="0.25">
      <c r="A1537" s="3">
        <f t="shared" si="509"/>
        <v>2025</v>
      </c>
      <c r="B1537" s="3" t="str">
        <f t="shared" si="526"/>
        <v>03 březen</v>
      </c>
      <c r="C1537" s="4" t="str">
        <f t="shared" si="510"/>
        <v>březen</v>
      </c>
      <c r="D1537" s="10">
        <f t="shared" ca="1" si="511"/>
        <v>0</v>
      </c>
      <c r="E1537" s="10" t="str">
        <f t="shared" si="512"/>
        <v>úterý</v>
      </c>
      <c r="F1537" s="42" t="str">
        <f ca="1">IF(COUNTIF(List1!$U$4:$AF$16,$G1537),"Svátek",TEXT($G1537,"dddd"))</f>
        <v>úterý</v>
      </c>
      <c r="G1537" s="19">
        <v>45720</v>
      </c>
      <c r="H1537" s="49"/>
      <c r="I1537" s="50"/>
      <c r="J1537" s="49"/>
      <c r="K1537" s="50"/>
      <c r="L1537" s="21">
        <f t="shared" si="513"/>
        <v>0</v>
      </c>
      <c r="M1537" s="22">
        <f t="shared" si="507"/>
        <v>0</v>
      </c>
      <c r="N1537" s="98"/>
      <c r="O1537" s="101" t="str">
        <f t="shared" ca="1" si="508"/>
        <v/>
      </c>
      <c r="P1537" s="41" t="str">
        <f t="shared" si="506"/>
        <v xml:space="preserve"> </v>
      </c>
      <c r="Q1537" s="41" t="str">
        <f>IF(MONTH(G1538)-MONTH(G1537)&lt;&gt;0,SUBTOTAL(109,$P$14:$P$3665)," ")</f>
        <v xml:space="preserve"> </v>
      </c>
      <c r="R1537" s="108">
        <f t="shared" ca="1" si="514"/>
        <v>0</v>
      </c>
      <c r="S1537" s="25">
        <f t="shared" ca="1" si="515"/>
        <v>0</v>
      </c>
      <c r="T1537" s="108">
        <f t="shared" ca="1" si="516"/>
        <v>0</v>
      </c>
      <c r="U1537" s="163">
        <f t="shared" ca="1" si="517"/>
        <v>0</v>
      </c>
      <c r="V1537" s="25">
        <f t="shared" ca="1" si="518"/>
        <v>0</v>
      </c>
      <c r="W1537" s="25">
        <f t="shared" ca="1" si="519"/>
        <v>0</v>
      </c>
      <c r="X1537" s="108">
        <f t="shared" ca="1" si="520"/>
        <v>0</v>
      </c>
      <c r="Y1537" s="108">
        <f t="shared" ca="1" si="521"/>
        <v>0</v>
      </c>
      <c r="Z1537" s="108">
        <f t="shared" ca="1" si="522"/>
        <v>0</v>
      </c>
      <c r="AA1537" s="108">
        <f t="shared" ca="1" si="523"/>
        <v>0</v>
      </c>
      <c r="AB1537" s="108">
        <f t="shared" ca="1" si="524"/>
        <v>0</v>
      </c>
      <c r="AC1537" s="25">
        <f t="shared" ca="1" si="525"/>
        <v>0</v>
      </c>
    </row>
    <row r="1538" spans="1:29" ht="14.1" hidden="1" customHeight="1" thickBot="1" x14ac:dyDescent="0.25">
      <c r="A1538" s="3">
        <f t="shared" si="509"/>
        <v>2025</v>
      </c>
      <c r="B1538" s="3" t="str">
        <f t="shared" si="526"/>
        <v>03 březen</v>
      </c>
      <c r="C1538" s="4" t="str">
        <f t="shared" si="510"/>
        <v>březen</v>
      </c>
      <c r="D1538" s="10">
        <f t="shared" ca="1" si="511"/>
        <v>0</v>
      </c>
      <c r="E1538" s="10" t="str">
        <f t="shared" si="512"/>
        <v>středa</v>
      </c>
      <c r="F1538" s="42" t="str">
        <f ca="1">IF(COUNTIF(List1!$U$4:$AF$16,$G1538),"Svátek",TEXT($G1538,"dddd"))</f>
        <v>středa</v>
      </c>
      <c r="G1538" s="19">
        <v>45721</v>
      </c>
      <c r="H1538" s="49"/>
      <c r="I1538" s="50"/>
      <c r="J1538" s="49"/>
      <c r="K1538" s="50"/>
      <c r="L1538" s="21">
        <f t="shared" si="513"/>
        <v>0</v>
      </c>
      <c r="M1538" s="22">
        <f t="shared" si="507"/>
        <v>0</v>
      </c>
      <c r="N1538" s="98"/>
      <c r="O1538" s="101" t="str">
        <f t="shared" ca="1" si="508"/>
        <v/>
      </c>
      <c r="P1538" s="41" t="str">
        <f t="shared" si="506"/>
        <v xml:space="preserve"> </v>
      </c>
      <c r="Q1538" s="41" t="str">
        <f>IF(MONTH(G1539)-MONTH(G1538)&lt;&gt;0,SUBTOTAL(109,$P$14:$P$3665)," ")</f>
        <v xml:space="preserve"> </v>
      </c>
      <c r="R1538" s="108">
        <f t="shared" ca="1" si="514"/>
        <v>0</v>
      </c>
      <c r="S1538" s="25">
        <f t="shared" ca="1" si="515"/>
        <v>0</v>
      </c>
      <c r="T1538" s="108">
        <f t="shared" ca="1" si="516"/>
        <v>0</v>
      </c>
      <c r="U1538" s="163">
        <f t="shared" ca="1" si="517"/>
        <v>0</v>
      </c>
      <c r="V1538" s="25">
        <f t="shared" ca="1" si="518"/>
        <v>0</v>
      </c>
      <c r="W1538" s="25">
        <f t="shared" ca="1" si="519"/>
        <v>0</v>
      </c>
      <c r="X1538" s="108">
        <f t="shared" ca="1" si="520"/>
        <v>0</v>
      </c>
      <c r="Y1538" s="108">
        <f t="shared" ca="1" si="521"/>
        <v>0</v>
      </c>
      <c r="Z1538" s="108">
        <f t="shared" ca="1" si="522"/>
        <v>0</v>
      </c>
      <c r="AA1538" s="108">
        <f t="shared" ca="1" si="523"/>
        <v>0</v>
      </c>
      <c r="AB1538" s="108">
        <f t="shared" ca="1" si="524"/>
        <v>0</v>
      </c>
      <c r="AC1538" s="25">
        <f t="shared" ca="1" si="525"/>
        <v>0</v>
      </c>
    </row>
    <row r="1539" spans="1:29" ht="14.1" hidden="1" customHeight="1" thickBot="1" x14ac:dyDescent="0.25">
      <c r="A1539" s="3">
        <f t="shared" si="509"/>
        <v>2025</v>
      </c>
      <c r="B1539" s="3" t="str">
        <f t="shared" si="526"/>
        <v>03 březen</v>
      </c>
      <c r="C1539" s="4" t="str">
        <f t="shared" si="510"/>
        <v>březen</v>
      </c>
      <c r="D1539" s="10">
        <f t="shared" ca="1" si="511"/>
        <v>0</v>
      </c>
      <c r="E1539" s="10" t="str">
        <f t="shared" si="512"/>
        <v>čtvrtek</v>
      </c>
      <c r="F1539" s="42" t="str">
        <f ca="1">IF(COUNTIF(List1!$U$4:$AF$16,$G1539),"Svátek",TEXT($G1539,"dddd"))</f>
        <v>čtvrtek</v>
      </c>
      <c r="G1539" s="19">
        <v>45722</v>
      </c>
      <c r="H1539" s="49"/>
      <c r="I1539" s="50"/>
      <c r="J1539" s="49"/>
      <c r="K1539" s="50"/>
      <c r="L1539" s="21">
        <f t="shared" si="513"/>
        <v>0</v>
      </c>
      <c r="M1539" s="22">
        <f t="shared" si="507"/>
        <v>0</v>
      </c>
      <c r="N1539" s="98"/>
      <c r="O1539" s="101" t="str">
        <f t="shared" ca="1" si="508"/>
        <v/>
      </c>
      <c r="P1539" s="41" t="str">
        <f t="shared" si="506"/>
        <v xml:space="preserve"> </v>
      </c>
      <c r="Q1539" s="41" t="str">
        <f>IF(MONTH(G1540)-MONTH(G1539)&lt;&gt;0,SUBTOTAL(109,$P$14:$P$3665)," ")</f>
        <v xml:space="preserve"> </v>
      </c>
      <c r="R1539" s="108">
        <f t="shared" ca="1" si="514"/>
        <v>0</v>
      </c>
      <c r="S1539" s="25">
        <f t="shared" ca="1" si="515"/>
        <v>0</v>
      </c>
      <c r="T1539" s="108">
        <f t="shared" ca="1" si="516"/>
        <v>0</v>
      </c>
      <c r="U1539" s="163">
        <f t="shared" ca="1" si="517"/>
        <v>0</v>
      </c>
      <c r="V1539" s="25">
        <f t="shared" ca="1" si="518"/>
        <v>0</v>
      </c>
      <c r="W1539" s="25">
        <f t="shared" ca="1" si="519"/>
        <v>0</v>
      </c>
      <c r="X1539" s="108">
        <f t="shared" ca="1" si="520"/>
        <v>0</v>
      </c>
      <c r="Y1539" s="108">
        <f t="shared" ca="1" si="521"/>
        <v>0</v>
      </c>
      <c r="Z1539" s="108">
        <f t="shared" ca="1" si="522"/>
        <v>0</v>
      </c>
      <c r="AA1539" s="108">
        <f t="shared" ca="1" si="523"/>
        <v>0</v>
      </c>
      <c r="AB1539" s="108">
        <f t="shared" ca="1" si="524"/>
        <v>0</v>
      </c>
      <c r="AC1539" s="25">
        <f t="shared" ca="1" si="525"/>
        <v>0</v>
      </c>
    </row>
    <row r="1540" spans="1:29" ht="14.1" hidden="1" customHeight="1" thickBot="1" x14ac:dyDescent="0.25">
      <c r="A1540" s="3">
        <f t="shared" si="509"/>
        <v>2025</v>
      </c>
      <c r="B1540" s="3" t="str">
        <f t="shared" si="526"/>
        <v>03 březen</v>
      </c>
      <c r="C1540" s="4" t="str">
        <f t="shared" si="510"/>
        <v>březen</v>
      </c>
      <c r="D1540" s="10">
        <f t="shared" ca="1" si="511"/>
        <v>0</v>
      </c>
      <c r="E1540" s="10" t="str">
        <f t="shared" si="512"/>
        <v>pátek</v>
      </c>
      <c r="F1540" s="42" t="str">
        <f ca="1">IF(COUNTIF(List1!$U$4:$AF$16,$G1540),"Svátek",TEXT($G1540,"dddd"))</f>
        <v>pátek</v>
      </c>
      <c r="G1540" s="19">
        <v>45723</v>
      </c>
      <c r="H1540" s="49"/>
      <c r="I1540" s="50"/>
      <c r="J1540" s="49"/>
      <c r="K1540" s="50"/>
      <c r="L1540" s="21">
        <f t="shared" si="513"/>
        <v>0</v>
      </c>
      <c r="M1540" s="22">
        <f t="shared" si="507"/>
        <v>0</v>
      </c>
      <c r="N1540" s="98"/>
      <c r="O1540" s="101" t="str">
        <f t="shared" ca="1" si="508"/>
        <v/>
      </c>
      <c r="P1540" s="41" t="str">
        <f t="shared" si="506"/>
        <v xml:space="preserve"> </v>
      </c>
      <c r="Q1540" s="41" t="str">
        <f>IF(MONTH(G1541)-MONTH(G1540)&lt;&gt;0,SUBTOTAL(109,$P$14:$P$3665)," ")</f>
        <v xml:space="preserve"> </v>
      </c>
      <c r="R1540" s="108">
        <f t="shared" ca="1" si="514"/>
        <v>0</v>
      </c>
      <c r="S1540" s="25">
        <f t="shared" ca="1" si="515"/>
        <v>0</v>
      </c>
      <c r="T1540" s="108">
        <f t="shared" ca="1" si="516"/>
        <v>0</v>
      </c>
      <c r="U1540" s="163">
        <f t="shared" ca="1" si="517"/>
        <v>0</v>
      </c>
      <c r="V1540" s="25">
        <f t="shared" ca="1" si="518"/>
        <v>0</v>
      </c>
      <c r="W1540" s="25">
        <f t="shared" ca="1" si="519"/>
        <v>0</v>
      </c>
      <c r="X1540" s="108">
        <f t="shared" ca="1" si="520"/>
        <v>0</v>
      </c>
      <c r="Y1540" s="108">
        <f t="shared" ca="1" si="521"/>
        <v>0</v>
      </c>
      <c r="Z1540" s="108">
        <f t="shared" ca="1" si="522"/>
        <v>0</v>
      </c>
      <c r="AA1540" s="108">
        <f t="shared" ca="1" si="523"/>
        <v>0</v>
      </c>
      <c r="AB1540" s="108">
        <f t="shared" ca="1" si="524"/>
        <v>0</v>
      </c>
      <c r="AC1540" s="25">
        <f t="shared" ca="1" si="525"/>
        <v>0</v>
      </c>
    </row>
    <row r="1541" spans="1:29" ht="14.1" hidden="1" customHeight="1" thickBot="1" x14ac:dyDescent="0.25">
      <c r="A1541" s="3">
        <f t="shared" si="509"/>
        <v>2025</v>
      </c>
      <c r="B1541" s="3" t="str">
        <f t="shared" si="526"/>
        <v>03 březen</v>
      </c>
      <c r="C1541" s="4" t="str">
        <f t="shared" si="510"/>
        <v>březen</v>
      </c>
      <c r="D1541" s="10">
        <f t="shared" ca="1" si="511"/>
        <v>0</v>
      </c>
      <c r="E1541" s="10" t="str">
        <f t="shared" si="512"/>
        <v>sobota</v>
      </c>
      <c r="F1541" s="42" t="str">
        <f ca="1">IF(COUNTIF(List1!$U$4:$AF$16,$G1541),"Svátek",TEXT($G1541,"dddd"))</f>
        <v>sobota</v>
      </c>
      <c r="G1541" s="19">
        <v>45724</v>
      </c>
      <c r="H1541" s="49"/>
      <c r="I1541" s="50"/>
      <c r="J1541" s="49"/>
      <c r="K1541" s="50"/>
      <c r="L1541" s="21">
        <f t="shared" si="513"/>
        <v>0</v>
      </c>
      <c r="M1541" s="22">
        <f t="shared" si="507"/>
        <v>0</v>
      </c>
      <c r="N1541" s="98"/>
      <c r="O1541" s="101" t="str">
        <f t="shared" ca="1" si="508"/>
        <v/>
      </c>
      <c r="P1541" s="41" t="str">
        <f t="shared" si="506"/>
        <v xml:space="preserve"> </v>
      </c>
      <c r="Q1541" s="41" t="str">
        <f>IF(MONTH(G1542)-MONTH(G1541)&lt;&gt;0,SUBTOTAL(109,$P$14:$P$3665)," ")</f>
        <v xml:space="preserve"> </v>
      </c>
      <c r="R1541" s="108">
        <f t="shared" ca="1" si="514"/>
        <v>0</v>
      </c>
      <c r="S1541" s="25">
        <f t="shared" ca="1" si="515"/>
        <v>0</v>
      </c>
      <c r="T1541" s="108">
        <f t="shared" ca="1" si="516"/>
        <v>0</v>
      </c>
      <c r="U1541" s="163">
        <f t="shared" ca="1" si="517"/>
        <v>0</v>
      </c>
      <c r="V1541" s="25">
        <f t="shared" ca="1" si="518"/>
        <v>0</v>
      </c>
      <c r="W1541" s="25">
        <f t="shared" ca="1" si="519"/>
        <v>0</v>
      </c>
      <c r="X1541" s="108">
        <f t="shared" ca="1" si="520"/>
        <v>0</v>
      </c>
      <c r="Y1541" s="108">
        <f t="shared" ca="1" si="521"/>
        <v>0</v>
      </c>
      <c r="Z1541" s="108">
        <f t="shared" ca="1" si="522"/>
        <v>0</v>
      </c>
      <c r="AA1541" s="108">
        <f t="shared" ca="1" si="523"/>
        <v>0</v>
      </c>
      <c r="AB1541" s="108">
        <f t="shared" ca="1" si="524"/>
        <v>0</v>
      </c>
      <c r="AC1541" s="25">
        <f t="shared" ca="1" si="525"/>
        <v>0</v>
      </c>
    </row>
    <row r="1542" spans="1:29" ht="14.1" hidden="1" customHeight="1" thickBot="1" x14ac:dyDescent="0.25">
      <c r="A1542" s="3">
        <f t="shared" si="509"/>
        <v>2025</v>
      </c>
      <c r="B1542" s="3" t="str">
        <f t="shared" si="526"/>
        <v>03 březen</v>
      </c>
      <c r="C1542" s="4" t="str">
        <f t="shared" si="510"/>
        <v>březen</v>
      </c>
      <c r="D1542" s="10">
        <f t="shared" ca="1" si="511"/>
        <v>0</v>
      </c>
      <c r="E1542" s="10" t="str">
        <f t="shared" si="512"/>
        <v>neděle</v>
      </c>
      <c r="F1542" s="42" t="str">
        <f ca="1">IF(COUNTIF(List1!$U$4:$AF$16,$G1542),"Svátek",TEXT($G1542,"dddd"))</f>
        <v>neděle</v>
      </c>
      <c r="G1542" s="19">
        <v>45725</v>
      </c>
      <c r="H1542" s="49"/>
      <c r="I1542" s="50"/>
      <c r="J1542" s="49"/>
      <c r="K1542" s="50"/>
      <c r="L1542" s="21">
        <f t="shared" si="513"/>
        <v>0</v>
      </c>
      <c r="M1542" s="22">
        <f t="shared" si="507"/>
        <v>0</v>
      </c>
      <c r="N1542" s="98"/>
      <c r="O1542" s="101" t="str">
        <f t="shared" ca="1" si="508"/>
        <v/>
      </c>
      <c r="P1542" s="41">
        <f t="shared" si="506"/>
        <v>0</v>
      </c>
      <c r="Q1542" s="41" t="str">
        <f>IF(MONTH(G1543)-MONTH(G1542)&lt;&gt;0,SUBTOTAL(109,$P$14:$P$3665)," ")</f>
        <v xml:space="preserve"> </v>
      </c>
      <c r="R1542" s="108">
        <f t="shared" ca="1" si="514"/>
        <v>0</v>
      </c>
      <c r="S1542" s="25">
        <f t="shared" ca="1" si="515"/>
        <v>0</v>
      </c>
      <c r="T1542" s="108">
        <f t="shared" ca="1" si="516"/>
        <v>0</v>
      </c>
      <c r="U1542" s="163">
        <f t="shared" ca="1" si="517"/>
        <v>0</v>
      </c>
      <c r="V1542" s="25">
        <f t="shared" ca="1" si="518"/>
        <v>0</v>
      </c>
      <c r="W1542" s="25">
        <f t="shared" ca="1" si="519"/>
        <v>0</v>
      </c>
      <c r="X1542" s="108">
        <f t="shared" ca="1" si="520"/>
        <v>0</v>
      </c>
      <c r="Y1542" s="108">
        <f t="shared" ca="1" si="521"/>
        <v>0</v>
      </c>
      <c r="Z1542" s="108">
        <f t="shared" ca="1" si="522"/>
        <v>0</v>
      </c>
      <c r="AA1542" s="108">
        <f t="shared" ca="1" si="523"/>
        <v>0</v>
      </c>
      <c r="AB1542" s="108">
        <f t="shared" ca="1" si="524"/>
        <v>0</v>
      </c>
      <c r="AC1542" s="25">
        <f t="shared" ca="1" si="525"/>
        <v>0</v>
      </c>
    </row>
    <row r="1543" spans="1:29" ht="14.1" hidden="1" customHeight="1" thickBot="1" x14ac:dyDescent="0.25">
      <c r="A1543" s="3">
        <f t="shared" si="509"/>
        <v>2025</v>
      </c>
      <c r="B1543" s="3" t="str">
        <f t="shared" si="526"/>
        <v>03 březen</v>
      </c>
      <c r="C1543" s="4" t="str">
        <f t="shared" si="510"/>
        <v>březen</v>
      </c>
      <c r="D1543" s="10">
        <f t="shared" ca="1" si="511"/>
        <v>0</v>
      </c>
      <c r="E1543" s="10" t="str">
        <f t="shared" si="512"/>
        <v>pondělí</v>
      </c>
      <c r="F1543" s="42" t="str">
        <f ca="1">IF(COUNTIF(List1!$U$4:$AF$16,$G1543),"Svátek",TEXT($G1543,"dddd"))</f>
        <v>pondělí</v>
      </c>
      <c r="G1543" s="19">
        <v>45726</v>
      </c>
      <c r="H1543" s="49"/>
      <c r="I1543" s="50"/>
      <c r="J1543" s="49"/>
      <c r="K1543" s="50"/>
      <c r="L1543" s="21">
        <f t="shared" si="513"/>
        <v>0</v>
      </c>
      <c r="M1543" s="22">
        <f t="shared" si="507"/>
        <v>0</v>
      </c>
      <c r="N1543" s="98"/>
      <c r="O1543" s="101" t="str">
        <f t="shared" ca="1" si="508"/>
        <v/>
      </c>
      <c r="P1543" s="41" t="str">
        <f t="shared" si="506"/>
        <v xml:space="preserve"> </v>
      </c>
      <c r="Q1543" s="41" t="str">
        <f>IF(MONTH(G1544)-MONTH(G1543)&lt;&gt;0,SUBTOTAL(109,$P$14:$P$3665)," ")</f>
        <v xml:space="preserve"> </v>
      </c>
      <c r="R1543" s="108">
        <f t="shared" ca="1" si="514"/>
        <v>0</v>
      </c>
      <c r="S1543" s="25">
        <f t="shared" ca="1" si="515"/>
        <v>0</v>
      </c>
      <c r="T1543" s="108">
        <f t="shared" ca="1" si="516"/>
        <v>0</v>
      </c>
      <c r="U1543" s="163">
        <f t="shared" ca="1" si="517"/>
        <v>0</v>
      </c>
      <c r="V1543" s="25">
        <f t="shared" ca="1" si="518"/>
        <v>0</v>
      </c>
      <c r="W1543" s="25">
        <f t="shared" ca="1" si="519"/>
        <v>0</v>
      </c>
      <c r="X1543" s="108">
        <f t="shared" ca="1" si="520"/>
        <v>0</v>
      </c>
      <c r="Y1543" s="108">
        <f t="shared" ca="1" si="521"/>
        <v>0</v>
      </c>
      <c r="Z1543" s="108">
        <f t="shared" ca="1" si="522"/>
        <v>0</v>
      </c>
      <c r="AA1543" s="108">
        <f t="shared" ca="1" si="523"/>
        <v>0</v>
      </c>
      <c r="AB1543" s="108">
        <f t="shared" ca="1" si="524"/>
        <v>0</v>
      </c>
      <c r="AC1543" s="25">
        <f t="shared" ca="1" si="525"/>
        <v>0</v>
      </c>
    </row>
    <row r="1544" spans="1:29" ht="14.1" hidden="1" customHeight="1" thickBot="1" x14ac:dyDescent="0.25">
      <c r="A1544" s="3">
        <f t="shared" si="509"/>
        <v>2025</v>
      </c>
      <c r="B1544" s="3" t="str">
        <f t="shared" si="526"/>
        <v>03 březen</v>
      </c>
      <c r="C1544" s="4" t="str">
        <f t="shared" si="510"/>
        <v>březen</v>
      </c>
      <c r="D1544" s="10">
        <f t="shared" ca="1" si="511"/>
        <v>0</v>
      </c>
      <c r="E1544" s="10" t="str">
        <f t="shared" si="512"/>
        <v>úterý</v>
      </c>
      <c r="F1544" s="42" t="str">
        <f ca="1">IF(COUNTIF(List1!$U$4:$AF$16,$G1544),"Svátek",TEXT($G1544,"dddd"))</f>
        <v>úterý</v>
      </c>
      <c r="G1544" s="19">
        <v>45727</v>
      </c>
      <c r="H1544" s="49"/>
      <c r="I1544" s="50"/>
      <c r="J1544" s="49"/>
      <c r="K1544" s="50"/>
      <c r="L1544" s="21">
        <f t="shared" si="513"/>
        <v>0</v>
      </c>
      <c r="M1544" s="22">
        <f t="shared" si="507"/>
        <v>0</v>
      </c>
      <c r="N1544" s="98"/>
      <c r="O1544" s="101" t="str">
        <f t="shared" ca="1" si="508"/>
        <v/>
      </c>
      <c r="P1544" s="41" t="str">
        <f t="shared" si="506"/>
        <v xml:space="preserve"> </v>
      </c>
      <c r="Q1544" s="41" t="str">
        <f>IF(MONTH(G1545)-MONTH(G1544)&lt;&gt;0,SUBTOTAL(109,$P$14:$P$3665)," ")</f>
        <v xml:space="preserve"> </v>
      </c>
      <c r="R1544" s="108">
        <f t="shared" ca="1" si="514"/>
        <v>0</v>
      </c>
      <c r="S1544" s="25">
        <f t="shared" ca="1" si="515"/>
        <v>0</v>
      </c>
      <c r="T1544" s="108">
        <f t="shared" ca="1" si="516"/>
        <v>0</v>
      </c>
      <c r="U1544" s="163">
        <f t="shared" ca="1" si="517"/>
        <v>0</v>
      </c>
      <c r="V1544" s="25">
        <f t="shared" ca="1" si="518"/>
        <v>0</v>
      </c>
      <c r="W1544" s="25">
        <f t="shared" ca="1" si="519"/>
        <v>0</v>
      </c>
      <c r="X1544" s="108">
        <f t="shared" ca="1" si="520"/>
        <v>0</v>
      </c>
      <c r="Y1544" s="108">
        <f t="shared" ca="1" si="521"/>
        <v>0</v>
      </c>
      <c r="Z1544" s="108">
        <f t="shared" ca="1" si="522"/>
        <v>0</v>
      </c>
      <c r="AA1544" s="108">
        <f t="shared" ca="1" si="523"/>
        <v>0</v>
      </c>
      <c r="AB1544" s="108">
        <f t="shared" ca="1" si="524"/>
        <v>0</v>
      </c>
      <c r="AC1544" s="25">
        <f t="shared" ca="1" si="525"/>
        <v>0</v>
      </c>
    </row>
    <row r="1545" spans="1:29" ht="14.1" hidden="1" customHeight="1" thickBot="1" x14ac:dyDescent="0.25">
      <c r="A1545" s="3">
        <f t="shared" si="509"/>
        <v>2025</v>
      </c>
      <c r="B1545" s="3" t="str">
        <f t="shared" si="526"/>
        <v>03 březen</v>
      </c>
      <c r="C1545" s="4" t="str">
        <f t="shared" si="510"/>
        <v>březen</v>
      </c>
      <c r="D1545" s="10">
        <f t="shared" ca="1" si="511"/>
        <v>0</v>
      </c>
      <c r="E1545" s="10" t="str">
        <f t="shared" si="512"/>
        <v>středa</v>
      </c>
      <c r="F1545" s="42" t="str">
        <f ca="1">IF(COUNTIF(List1!$U$4:$AF$16,$G1545),"Svátek",TEXT($G1545,"dddd"))</f>
        <v>středa</v>
      </c>
      <c r="G1545" s="19">
        <v>45728</v>
      </c>
      <c r="H1545" s="49"/>
      <c r="I1545" s="50"/>
      <c r="J1545" s="49"/>
      <c r="K1545" s="50"/>
      <c r="L1545" s="21">
        <f t="shared" si="513"/>
        <v>0</v>
      </c>
      <c r="M1545" s="22">
        <f t="shared" si="507"/>
        <v>0</v>
      </c>
      <c r="N1545" s="98"/>
      <c r="O1545" s="101" t="str">
        <f t="shared" ca="1" si="508"/>
        <v/>
      </c>
      <c r="P1545" s="41" t="str">
        <f t="shared" si="506"/>
        <v xml:space="preserve"> </v>
      </c>
      <c r="Q1545" s="41" t="str">
        <f>IF(MONTH(G1546)-MONTH(G1545)&lt;&gt;0,SUBTOTAL(109,$P$14:$P$3665)," ")</f>
        <v xml:space="preserve"> </v>
      </c>
      <c r="R1545" s="108">
        <f t="shared" ca="1" si="514"/>
        <v>0</v>
      </c>
      <c r="S1545" s="25">
        <f t="shared" ca="1" si="515"/>
        <v>0</v>
      </c>
      <c r="T1545" s="108">
        <f t="shared" ca="1" si="516"/>
        <v>0</v>
      </c>
      <c r="U1545" s="163">
        <f t="shared" ca="1" si="517"/>
        <v>0</v>
      </c>
      <c r="V1545" s="25">
        <f t="shared" ca="1" si="518"/>
        <v>0</v>
      </c>
      <c r="W1545" s="25">
        <f t="shared" ca="1" si="519"/>
        <v>0</v>
      </c>
      <c r="X1545" s="108">
        <f t="shared" ca="1" si="520"/>
        <v>0</v>
      </c>
      <c r="Y1545" s="108">
        <f t="shared" ca="1" si="521"/>
        <v>0</v>
      </c>
      <c r="Z1545" s="108">
        <f t="shared" ca="1" si="522"/>
        <v>0</v>
      </c>
      <c r="AA1545" s="108">
        <f t="shared" ca="1" si="523"/>
        <v>0</v>
      </c>
      <c r="AB1545" s="108">
        <f t="shared" ca="1" si="524"/>
        <v>0</v>
      </c>
      <c r="AC1545" s="25">
        <f t="shared" ca="1" si="525"/>
        <v>0</v>
      </c>
    </row>
    <row r="1546" spans="1:29" ht="14.1" hidden="1" customHeight="1" thickBot="1" x14ac:dyDescent="0.25">
      <c r="A1546" s="3">
        <f t="shared" si="509"/>
        <v>2025</v>
      </c>
      <c r="B1546" s="3" t="str">
        <f t="shared" si="526"/>
        <v>03 březen</v>
      </c>
      <c r="C1546" s="4" t="str">
        <f t="shared" si="510"/>
        <v>březen</v>
      </c>
      <c r="D1546" s="10">
        <f t="shared" ca="1" si="511"/>
        <v>0</v>
      </c>
      <c r="E1546" s="10" t="str">
        <f t="shared" si="512"/>
        <v>čtvrtek</v>
      </c>
      <c r="F1546" s="42" t="str">
        <f ca="1">IF(COUNTIF(List1!$U$4:$AF$16,$G1546),"Svátek",TEXT($G1546,"dddd"))</f>
        <v>čtvrtek</v>
      </c>
      <c r="G1546" s="19">
        <v>45729</v>
      </c>
      <c r="H1546" s="49"/>
      <c r="I1546" s="50"/>
      <c r="J1546" s="49"/>
      <c r="K1546" s="50"/>
      <c r="L1546" s="21">
        <f t="shared" si="513"/>
        <v>0</v>
      </c>
      <c r="M1546" s="22">
        <f t="shared" si="507"/>
        <v>0</v>
      </c>
      <c r="N1546" s="98"/>
      <c r="O1546" s="101" t="str">
        <f t="shared" ca="1" si="508"/>
        <v/>
      </c>
      <c r="P1546" s="41" t="str">
        <f t="shared" si="506"/>
        <v xml:space="preserve"> </v>
      </c>
      <c r="Q1546" s="41" t="str">
        <f>IF(MONTH(G1547)-MONTH(G1546)&lt;&gt;0,SUBTOTAL(109,$P$14:$P$3665)," ")</f>
        <v xml:space="preserve"> </v>
      </c>
      <c r="R1546" s="108">
        <f t="shared" ca="1" si="514"/>
        <v>0</v>
      </c>
      <c r="S1546" s="25">
        <f t="shared" ca="1" si="515"/>
        <v>0</v>
      </c>
      <c r="T1546" s="108">
        <f t="shared" ca="1" si="516"/>
        <v>0</v>
      </c>
      <c r="U1546" s="163">
        <f t="shared" ca="1" si="517"/>
        <v>0</v>
      </c>
      <c r="V1546" s="25">
        <f t="shared" ca="1" si="518"/>
        <v>0</v>
      </c>
      <c r="W1546" s="25">
        <f t="shared" ca="1" si="519"/>
        <v>0</v>
      </c>
      <c r="X1546" s="108">
        <f t="shared" ca="1" si="520"/>
        <v>0</v>
      </c>
      <c r="Y1546" s="108">
        <f t="shared" ca="1" si="521"/>
        <v>0</v>
      </c>
      <c r="Z1546" s="108">
        <f t="shared" ca="1" si="522"/>
        <v>0</v>
      </c>
      <c r="AA1546" s="108">
        <f t="shared" ca="1" si="523"/>
        <v>0</v>
      </c>
      <c r="AB1546" s="108">
        <f t="shared" ca="1" si="524"/>
        <v>0</v>
      </c>
      <c r="AC1546" s="25">
        <f t="shared" ca="1" si="525"/>
        <v>0</v>
      </c>
    </row>
    <row r="1547" spans="1:29" ht="14.1" hidden="1" customHeight="1" thickBot="1" x14ac:dyDescent="0.25">
      <c r="A1547" s="3">
        <f t="shared" si="509"/>
        <v>2025</v>
      </c>
      <c r="B1547" s="3" t="str">
        <f t="shared" si="526"/>
        <v>03 březen</v>
      </c>
      <c r="C1547" s="4" t="str">
        <f t="shared" si="510"/>
        <v>březen</v>
      </c>
      <c r="D1547" s="10">
        <f t="shared" ca="1" si="511"/>
        <v>0</v>
      </c>
      <c r="E1547" s="10" t="str">
        <f t="shared" si="512"/>
        <v>pátek</v>
      </c>
      <c r="F1547" s="42" t="str">
        <f ca="1">IF(COUNTIF(List1!$U$4:$AF$16,$G1547),"Svátek",TEXT($G1547,"dddd"))</f>
        <v>pátek</v>
      </c>
      <c r="G1547" s="19">
        <v>45730</v>
      </c>
      <c r="H1547" s="49"/>
      <c r="I1547" s="50"/>
      <c r="J1547" s="49"/>
      <c r="K1547" s="50"/>
      <c r="L1547" s="21">
        <f t="shared" si="513"/>
        <v>0</v>
      </c>
      <c r="M1547" s="22">
        <f t="shared" si="507"/>
        <v>0</v>
      </c>
      <c r="N1547" s="98"/>
      <c r="O1547" s="101" t="str">
        <f t="shared" ca="1" si="508"/>
        <v/>
      </c>
      <c r="P1547" s="41" t="str">
        <f t="shared" si="506"/>
        <v xml:space="preserve"> </v>
      </c>
      <c r="Q1547" s="41" t="str">
        <f>IF(MONTH(G1548)-MONTH(G1547)&lt;&gt;0,SUBTOTAL(109,$P$14:$P$3665)," ")</f>
        <v xml:space="preserve"> </v>
      </c>
      <c r="R1547" s="108">
        <f t="shared" ca="1" si="514"/>
        <v>0</v>
      </c>
      <c r="S1547" s="25">
        <f t="shared" ca="1" si="515"/>
        <v>0</v>
      </c>
      <c r="T1547" s="108">
        <f t="shared" ca="1" si="516"/>
        <v>0</v>
      </c>
      <c r="U1547" s="163">
        <f t="shared" ca="1" si="517"/>
        <v>0</v>
      </c>
      <c r="V1547" s="25">
        <f t="shared" ca="1" si="518"/>
        <v>0</v>
      </c>
      <c r="W1547" s="25">
        <f t="shared" ca="1" si="519"/>
        <v>0</v>
      </c>
      <c r="X1547" s="108">
        <f t="shared" ca="1" si="520"/>
        <v>0</v>
      </c>
      <c r="Y1547" s="108">
        <f t="shared" ca="1" si="521"/>
        <v>0</v>
      </c>
      <c r="Z1547" s="108">
        <f t="shared" ca="1" si="522"/>
        <v>0</v>
      </c>
      <c r="AA1547" s="108">
        <f t="shared" ca="1" si="523"/>
        <v>0</v>
      </c>
      <c r="AB1547" s="108">
        <f t="shared" ca="1" si="524"/>
        <v>0</v>
      </c>
      <c r="AC1547" s="25">
        <f t="shared" ca="1" si="525"/>
        <v>0</v>
      </c>
    </row>
    <row r="1548" spans="1:29" ht="14.1" hidden="1" customHeight="1" thickBot="1" x14ac:dyDescent="0.25">
      <c r="A1548" s="3">
        <f t="shared" si="509"/>
        <v>2025</v>
      </c>
      <c r="B1548" s="3" t="str">
        <f t="shared" si="526"/>
        <v>03 březen</v>
      </c>
      <c r="C1548" s="4" t="str">
        <f t="shared" si="510"/>
        <v>březen</v>
      </c>
      <c r="D1548" s="10">
        <f t="shared" ca="1" si="511"/>
        <v>0</v>
      </c>
      <c r="E1548" s="10" t="str">
        <f t="shared" si="512"/>
        <v>sobota</v>
      </c>
      <c r="F1548" s="42" t="str">
        <f ca="1">IF(COUNTIF(List1!$U$4:$AF$16,$G1548),"Svátek",TEXT($G1548,"dddd"))</f>
        <v>sobota</v>
      </c>
      <c r="G1548" s="19">
        <v>45731</v>
      </c>
      <c r="H1548" s="49"/>
      <c r="I1548" s="50"/>
      <c r="J1548" s="49"/>
      <c r="K1548" s="50"/>
      <c r="L1548" s="21">
        <f t="shared" si="513"/>
        <v>0</v>
      </c>
      <c r="M1548" s="22">
        <f t="shared" si="507"/>
        <v>0</v>
      </c>
      <c r="N1548" s="98"/>
      <c r="O1548" s="101" t="str">
        <f t="shared" ca="1" si="508"/>
        <v/>
      </c>
      <c r="P1548" s="41" t="str">
        <f t="shared" si="506"/>
        <v xml:space="preserve"> </v>
      </c>
      <c r="Q1548" s="41" t="str">
        <f>IF(MONTH(G1549)-MONTH(G1548)&lt;&gt;0,SUBTOTAL(109,$P$14:$P$3665)," ")</f>
        <v xml:space="preserve"> </v>
      </c>
      <c r="R1548" s="108">
        <f t="shared" ca="1" si="514"/>
        <v>0</v>
      </c>
      <c r="S1548" s="25">
        <f t="shared" ca="1" si="515"/>
        <v>0</v>
      </c>
      <c r="T1548" s="108">
        <f t="shared" ca="1" si="516"/>
        <v>0</v>
      </c>
      <c r="U1548" s="163">
        <f t="shared" ca="1" si="517"/>
        <v>0</v>
      </c>
      <c r="V1548" s="25">
        <f t="shared" ca="1" si="518"/>
        <v>0</v>
      </c>
      <c r="W1548" s="25">
        <f t="shared" ca="1" si="519"/>
        <v>0</v>
      </c>
      <c r="X1548" s="108">
        <f t="shared" ca="1" si="520"/>
        <v>0</v>
      </c>
      <c r="Y1548" s="108">
        <f t="shared" ca="1" si="521"/>
        <v>0</v>
      </c>
      <c r="Z1548" s="108">
        <f t="shared" ca="1" si="522"/>
        <v>0</v>
      </c>
      <c r="AA1548" s="108">
        <f t="shared" ca="1" si="523"/>
        <v>0</v>
      </c>
      <c r="AB1548" s="108">
        <f t="shared" ca="1" si="524"/>
        <v>0</v>
      </c>
      <c r="AC1548" s="25">
        <f t="shared" ca="1" si="525"/>
        <v>0</v>
      </c>
    </row>
    <row r="1549" spans="1:29" ht="14.1" hidden="1" customHeight="1" thickBot="1" x14ac:dyDescent="0.25">
      <c r="A1549" s="3">
        <f t="shared" si="509"/>
        <v>2025</v>
      </c>
      <c r="B1549" s="3" t="str">
        <f t="shared" si="526"/>
        <v>03 březen</v>
      </c>
      <c r="C1549" s="4" t="str">
        <f t="shared" si="510"/>
        <v>březen</v>
      </c>
      <c r="D1549" s="10">
        <f t="shared" ca="1" si="511"/>
        <v>0</v>
      </c>
      <c r="E1549" s="10" t="str">
        <f t="shared" si="512"/>
        <v>neděle</v>
      </c>
      <c r="F1549" s="42" t="str">
        <f ca="1">IF(COUNTIF(List1!$U$4:$AF$16,$G1549),"Svátek",TEXT($G1549,"dddd"))</f>
        <v>neděle</v>
      </c>
      <c r="G1549" s="19">
        <v>45732</v>
      </c>
      <c r="H1549" s="49"/>
      <c r="I1549" s="50"/>
      <c r="J1549" s="49"/>
      <c r="K1549" s="50"/>
      <c r="L1549" s="21">
        <f t="shared" si="513"/>
        <v>0</v>
      </c>
      <c r="M1549" s="22">
        <f t="shared" si="507"/>
        <v>0</v>
      </c>
      <c r="N1549" s="98"/>
      <c r="O1549" s="101" t="str">
        <f t="shared" ca="1" si="508"/>
        <v/>
      </c>
      <c r="P1549" s="41">
        <f t="shared" si="506"/>
        <v>0</v>
      </c>
      <c r="Q1549" s="41" t="str">
        <f>IF(MONTH(G1550)-MONTH(G1549)&lt;&gt;0,SUBTOTAL(109,$P$14:$P$3665)," ")</f>
        <v xml:space="preserve"> </v>
      </c>
      <c r="R1549" s="108">
        <f t="shared" ca="1" si="514"/>
        <v>0</v>
      </c>
      <c r="S1549" s="25">
        <f t="shared" ca="1" si="515"/>
        <v>0</v>
      </c>
      <c r="T1549" s="108">
        <f t="shared" ca="1" si="516"/>
        <v>0</v>
      </c>
      <c r="U1549" s="163">
        <f t="shared" ca="1" si="517"/>
        <v>0</v>
      </c>
      <c r="V1549" s="25">
        <f t="shared" ca="1" si="518"/>
        <v>0</v>
      </c>
      <c r="W1549" s="25">
        <f t="shared" ca="1" si="519"/>
        <v>0</v>
      </c>
      <c r="X1549" s="108">
        <f t="shared" ca="1" si="520"/>
        <v>0</v>
      </c>
      <c r="Y1549" s="108">
        <f t="shared" ca="1" si="521"/>
        <v>0</v>
      </c>
      <c r="Z1549" s="108">
        <f t="shared" ca="1" si="522"/>
        <v>0</v>
      </c>
      <c r="AA1549" s="108">
        <f t="shared" ca="1" si="523"/>
        <v>0</v>
      </c>
      <c r="AB1549" s="108">
        <f t="shared" ca="1" si="524"/>
        <v>0</v>
      </c>
      <c r="AC1549" s="25">
        <f t="shared" ca="1" si="525"/>
        <v>0</v>
      </c>
    </row>
    <row r="1550" spans="1:29" ht="14.1" hidden="1" customHeight="1" thickBot="1" x14ac:dyDescent="0.25">
      <c r="A1550" s="3">
        <f t="shared" si="509"/>
        <v>2025</v>
      </c>
      <c r="B1550" s="3" t="str">
        <f t="shared" si="526"/>
        <v>03 březen</v>
      </c>
      <c r="C1550" s="4" t="str">
        <f t="shared" si="510"/>
        <v>březen</v>
      </c>
      <c r="D1550" s="10">
        <f t="shared" ca="1" si="511"/>
        <v>0</v>
      </c>
      <c r="E1550" s="10" t="str">
        <f t="shared" si="512"/>
        <v>pondělí</v>
      </c>
      <c r="F1550" s="42" t="str">
        <f ca="1">IF(COUNTIF(List1!$U$4:$AF$16,$G1550),"Svátek",TEXT($G1550,"dddd"))</f>
        <v>pondělí</v>
      </c>
      <c r="G1550" s="19">
        <v>45733</v>
      </c>
      <c r="H1550" s="49"/>
      <c r="I1550" s="50"/>
      <c r="J1550" s="49"/>
      <c r="K1550" s="50"/>
      <c r="L1550" s="21">
        <f t="shared" si="513"/>
        <v>0</v>
      </c>
      <c r="M1550" s="22">
        <f t="shared" si="507"/>
        <v>0</v>
      </c>
      <c r="N1550" s="98"/>
      <c r="O1550" s="101" t="str">
        <f t="shared" ca="1" si="508"/>
        <v/>
      </c>
      <c r="P1550" s="41" t="str">
        <f t="shared" si="506"/>
        <v xml:space="preserve"> </v>
      </c>
      <c r="Q1550" s="41" t="str">
        <f>IF(MONTH(G1551)-MONTH(G1550)&lt;&gt;0,SUBTOTAL(109,$P$14:$P$3665)," ")</f>
        <v xml:space="preserve"> </v>
      </c>
      <c r="R1550" s="108">
        <f t="shared" ca="1" si="514"/>
        <v>0</v>
      </c>
      <c r="S1550" s="25">
        <f t="shared" ca="1" si="515"/>
        <v>0</v>
      </c>
      <c r="T1550" s="108">
        <f t="shared" ca="1" si="516"/>
        <v>0</v>
      </c>
      <c r="U1550" s="163">
        <f t="shared" ca="1" si="517"/>
        <v>0</v>
      </c>
      <c r="V1550" s="25">
        <f t="shared" ca="1" si="518"/>
        <v>0</v>
      </c>
      <c r="W1550" s="25">
        <f t="shared" ca="1" si="519"/>
        <v>0</v>
      </c>
      <c r="X1550" s="108">
        <f t="shared" ca="1" si="520"/>
        <v>0</v>
      </c>
      <c r="Y1550" s="108">
        <f t="shared" ca="1" si="521"/>
        <v>0</v>
      </c>
      <c r="Z1550" s="108">
        <f t="shared" ca="1" si="522"/>
        <v>0</v>
      </c>
      <c r="AA1550" s="108">
        <f t="shared" ca="1" si="523"/>
        <v>0</v>
      </c>
      <c r="AB1550" s="108">
        <f t="shared" ca="1" si="524"/>
        <v>0</v>
      </c>
      <c r="AC1550" s="25">
        <f t="shared" ca="1" si="525"/>
        <v>0</v>
      </c>
    </row>
    <row r="1551" spans="1:29" ht="14.1" hidden="1" customHeight="1" thickBot="1" x14ac:dyDescent="0.25">
      <c r="A1551" s="3">
        <f t="shared" si="509"/>
        <v>2025</v>
      </c>
      <c r="B1551" s="3" t="str">
        <f t="shared" si="526"/>
        <v>03 březen</v>
      </c>
      <c r="C1551" s="4" t="str">
        <f t="shared" si="510"/>
        <v>březen</v>
      </c>
      <c r="D1551" s="10">
        <f t="shared" ca="1" si="511"/>
        <v>0</v>
      </c>
      <c r="E1551" s="10" t="str">
        <f t="shared" si="512"/>
        <v>úterý</v>
      </c>
      <c r="F1551" s="42" t="str">
        <f ca="1">IF(COUNTIF(List1!$U$4:$AF$16,$G1551),"Svátek",TEXT($G1551,"dddd"))</f>
        <v>úterý</v>
      </c>
      <c r="G1551" s="19">
        <v>45734</v>
      </c>
      <c r="H1551" s="49"/>
      <c r="I1551" s="50"/>
      <c r="J1551" s="49"/>
      <c r="K1551" s="50"/>
      <c r="L1551" s="21">
        <f t="shared" si="513"/>
        <v>0</v>
      </c>
      <c r="M1551" s="22">
        <f t="shared" si="507"/>
        <v>0</v>
      </c>
      <c r="N1551" s="98"/>
      <c r="O1551" s="101" t="str">
        <f t="shared" ca="1" si="508"/>
        <v/>
      </c>
      <c r="P1551" s="41" t="str">
        <f t="shared" si="506"/>
        <v xml:space="preserve"> </v>
      </c>
      <c r="Q1551" s="41" t="str">
        <f>IF(MONTH(G1552)-MONTH(G1551)&lt;&gt;0,SUBTOTAL(109,$P$14:$P$3665)," ")</f>
        <v xml:space="preserve"> </v>
      </c>
      <c r="R1551" s="108">
        <f t="shared" ca="1" si="514"/>
        <v>0</v>
      </c>
      <c r="S1551" s="25">
        <f t="shared" ca="1" si="515"/>
        <v>0</v>
      </c>
      <c r="T1551" s="108">
        <f t="shared" ca="1" si="516"/>
        <v>0</v>
      </c>
      <c r="U1551" s="163">
        <f t="shared" ca="1" si="517"/>
        <v>0</v>
      </c>
      <c r="V1551" s="25">
        <f t="shared" ca="1" si="518"/>
        <v>0</v>
      </c>
      <c r="W1551" s="25">
        <f t="shared" ca="1" si="519"/>
        <v>0</v>
      </c>
      <c r="X1551" s="108">
        <f t="shared" ca="1" si="520"/>
        <v>0</v>
      </c>
      <c r="Y1551" s="108">
        <f t="shared" ca="1" si="521"/>
        <v>0</v>
      </c>
      <c r="Z1551" s="108">
        <f t="shared" ca="1" si="522"/>
        <v>0</v>
      </c>
      <c r="AA1551" s="108">
        <f t="shared" ca="1" si="523"/>
        <v>0</v>
      </c>
      <c r="AB1551" s="108">
        <f t="shared" ca="1" si="524"/>
        <v>0</v>
      </c>
      <c r="AC1551" s="25">
        <f t="shared" ca="1" si="525"/>
        <v>0</v>
      </c>
    </row>
    <row r="1552" spans="1:29" ht="14.1" hidden="1" customHeight="1" thickBot="1" x14ac:dyDescent="0.25">
      <c r="A1552" s="3">
        <f t="shared" si="509"/>
        <v>2025</v>
      </c>
      <c r="B1552" s="3" t="str">
        <f t="shared" si="526"/>
        <v>03 březen</v>
      </c>
      <c r="C1552" s="4" t="str">
        <f t="shared" si="510"/>
        <v>březen</v>
      </c>
      <c r="D1552" s="10">
        <f t="shared" ca="1" si="511"/>
        <v>0</v>
      </c>
      <c r="E1552" s="10" t="str">
        <f t="shared" si="512"/>
        <v>středa</v>
      </c>
      <c r="F1552" s="42" t="str">
        <f ca="1">IF(COUNTIF(List1!$U$4:$AF$16,$G1552),"Svátek",TEXT($G1552,"dddd"))</f>
        <v>středa</v>
      </c>
      <c r="G1552" s="19">
        <v>45735</v>
      </c>
      <c r="H1552" s="49"/>
      <c r="I1552" s="50"/>
      <c r="J1552" s="49"/>
      <c r="K1552" s="50"/>
      <c r="L1552" s="21">
        <f t="shared" si="513"/>
        <v>0</v>
      </c>
      <c r="M1552" s="22">
        <f t="shared" si="507"/>
        <v>0</v>
      </c>
      <c r="N1552" s="98"/>
      <c r="O1552" s="101" t="str">
        <f t="shared" ca="1" si="508"/>
        <v/>
      </c>
      <c r="P1552" s="41" t="str">
        <f t="shared" si="506"/>
        <v xml:space="preserve"> </v>
      </c>
      <c r="Q1552" s="41" t="str">
        <f>IF(MONTH(G1553)-MONTH(G1552)&lt;&gt;0,SUBTOTAL(109,$P$14:$P$3665)," ")</f>
        <v xml:space="preserve"> </v>
      </c>
      <c r="R1552" s="108">
        <f t="shared" ca="1" si="514"/>
        <v>0</v>
      </c>
      <c r="S1552" s="25">
        <f t="shared" ca="1" si="515"/>
        <v>0</v>
      </c>
      <c r="T1552" s="108">
        <f t="shared" ca="1" si="516"/>
        <v>0</v>
      </c>
      <c r="U1552" s="163">
        <f t="shared" ca="1" si="517"/>
        <v>0</v>
      </c>
      <c r="V1552" s="25">
        <f t="shared" ca="1" si="518"/>
        <v>0</v>
      </c>
      <c r="W1552" s="25">
        <f t="shared" ca="1" si="519"/>
        <v>0</v>
      </c>
      <c r="X1552" s="108">
        <f t="shared" ca="1" si="520"/>
        <v>0</v>
      </c>
      <c r="Y1552" s="108">
        <f t="shared" ca="1" si="521"/>
        <v>0</v>
      </c>
      <c r="Z1552" s="108">
        <f t="shared" ca="1" si="522"/>
        <v>0</v>
      </c>
      <c r="AA1552" s="108">
        <f t="shared" ca="1" si="523"/>
        <v>0</v>
      </c>
      <c r="AB1552" s="108">
        <f t="shared" ca="1" si="524"/>
        <v>0</v>
      </c>
      <c r="AC1552" s="25">
        <f t="shared" ca="1" si="525"/>
        <v>0</v>
      </c>
    </row>
    <row r="1553" spans="1:29" ht="14.1" hidden="1" customHeight="1" thickBot="1" x14ac:dyDescent="0.25">
      <c r="A1553" s="3">
        <f t="shared" si="509"/>
        <v>2025</v>
      </c>
      <c r="B1553" s="3" t="str">
        <f t="shared" si="526"/>
        <v>03 březen</v>
      </c>
      <c r="C1553" s="4" t="str">
        <f t="shared" si="510"/>
        <v>březen</v>
      </c>
      <c r="D1553" s="10">
        <f t="shared" ca="1" si="511"/>
        <v>0</v>
      </c>
      <c r="E1553" s="10" t="str">
        <f t="shared" si="512"/>
        <v>čtvrtek</v>
      </c>
      <c r="F1553" s="42" t="str">
        <f ca="1">IF(COUNTIF(List1!$U$4:$AF$16,$G1553),"Svátek",TEXT($G1553,"dddd"))</f>
        <v>čtvrtek</v>
      </c>
      <c r="G1553" s="19">
        <v>45736</v>
      </c>
      <c r="H1553" s="49"/>
      <c r="I1553" s="50"/>
      <c r="J1553" s="49"/>
      <c r="K1553" s="50"/>
      <c r="L1553" s="21">
        <f t="shared" si="513"/>
        <v>0</v>
      </c>
      <c r="M1553" s="22">
        <f t="shared" si="507"/>
        <v>0</v>
      </c>
      <c r="N1553" s="98"/>
      <c r="O1553" s="101" t="str">
        <f t="shared" ca="1" si="508"/>
        <v/>
      </c>
      <c r="P1553" s="41" t="str">
        <f t="shared" si="506"/>
        <v xml:space="preserve"> </v>
      </c>
      <c r="Q1553" s="41" t="str">
        <f>IF(MONTH(G1554)-MONTH(G1553)&lt;&gt;0,SUBTOTAL(109,$P$14:$P$3665)," ")</f>
        <v xml:space="preserve"> </v>
      </c>
      <c r="R1553" s="108">
        <f t="shared" ca="1" si="514"/>
        <v>0</v>
      </c>
      <c r="S1553" s="25">
        <f t="shared" ca="1" si="515"/>
        <v>0</v>
      </c>
      <c r="T1553" s="108">
        <f t="shared" ca="1" si="516"/>
        <v>0</v>
      </c>
      <c r="U1553" s="163">
        <f t="shared" ca="1" si="517"/>
        <v>0</v>
      </c>
      <c r="V1553" s="25">
        <f t="shared" ca="1" si="518"/>
        <v>0</v>
      </c>
      <c r="W1553" s="25">
        <f t="shared" ca="1" si="519"/>
        <v>0</v>
      </c>
      <c r="X1553" s="108">
        <f t="shared" ca="1" si="520"/>
        <v>0</v>
      </c>
      <c r="Y1553" s="108">
        <f t="shared" ca="1" si="521"/>
        <v>0</v>
      </c>
      <c r="Z1553" s="108">
        <f t="shared" ca="1" si="522"/>
        <v>0</v>
      </c>
      <c r="AA1553" s="108">
        <f t="shared" ca="1" si="523"/>
        <v>0</v>
      </c>
      <c r="AB1553" s="108">
        <f t="shared" ca="1" si="524"/>
        <v>0</v>
      </c>
      <c r="AC1553" s="25">
        <f t="shared" ca="1" si="525"/>
        <v>0</v>
      </c>
    </row>
    <row r="1554" spans="1:29" ht="14.1" hidden="1" customHeight="1" thickBot="1" x14ac:dyDescent="0.25">
      <c r="A1554" s="3">
        <f t="shared" si="509"/>
        <v>2025</v>
      </c>
      <c r="B1554" s="3" t="str">
        <f t="shared" si="526"/>
        <v>03 březen</v>
      </c>
      <c r="C1554" s="4" t="str">
        <f t="shared" si="510"/>
        <v>březen</v>
      </c>
      <c r="D1554" s="10">
        <f t="shared" ca="1" si="511"/>
        <v>0</v>
      </c>
      <c r="E1554" s="10" t="str">
        <f t="shared" si="512"/>
        <v>pátek</v>
      </c>
      <c r="F1554" s="42" t="str">
        <f ca="1">IF(COUNTIF(List1!$U$4:$AF$16,$G1554),"Svátek",TEXT($G1554,"dddd"))</f>
        <v>pátek</v>
      </c>
      <c r="G1554" s="19">
        <v>45737</v>
      </c>
      <c r="H1554" s="49"/>
      <c r="I1554" s="50"/>
      <c r="J1554" s="49"/>
      <c r="K1554" s="50"/>
      <c r="L1554" s="21">
        <f t="shared" si="513"/>
        <v>0</v>
      </c>
      <c r="M1554" s="22">
        <f t="shared" si="507"/>
        <v>0</v>
      </c>
      <c r="N1554" s="98"/>
      <c r="O1554" s="101" t="str">
        <f t="shared" ca="1" si="508"/>
        <v/>
      </c>
      <c r="P1554" s="41" t="str">
        <f t="shared" si="506"/>
        <v xml:space="preserve"> </v>
      </c>
      <c r="Q1554" s="41" t="str">
        <f>IF(MONTH(G1555)-MONTH(G1554)&lt;&gt;0,SUBTOTAL(109,$P$14:$P$3665)," ")</f>
        <v xml:space="preserve"> </v>
      </c>
      <c r="R1554" s="108">
        <f t="shared" ca="1" si="514"/>
        <v>0</v>
      </c>
      <c r="S1554" s="25">
        <f t="shared" ca="1" si="515"/>
        <v>0</v>
      </c>
      <c r="T1554" s="108">
        <f t="shared" ca="1" si="516"/>
        <v>0</v>
      </c>
      <c r="U1554" s="163">
        <f t="shared" ca="1" si="517"/>
        <v>0</v>
      </c>
      <c r="V1554" s="25">
        <f t="shared" ca="1" si="518"/>
        <v>0</v>
      </c>
      <c r="W1554" s="25">
        <f t="shared" ca="1" si="519"/>
        <v>0</v>
      </c>
      <c r="X1554" s="108">
        <f t="shared" ca="1" si="520"/>
        <v>0</v>
      </c>
      <c r="Y1554" s="108">
        <f t="shared" ca="1" si="521"/>
        <v>0</v>
      </c>
      <c r="Z1554" s="108">
        <f t="shared" ca="1" si="522"/>
        <v>0</v>
      </c>
      <c r="AA1554" s="108">
        <f t="shared" ca="1" si="523"/>
        <v>0</v>
      </c>
      <c r="AB1554" s="108">
        <f t="shared" ca="1" si="524"/>
        <v>0</v>
      </c>
      <c r="AC1554" s="25">
        <f t="shared" ca="1" si="525"/>
        <v>0</v>
      </c>
    </row>
    <row r="1555" spans="1:29" ht="14.1" hidden="1" customHeight="1" thickBot="1" x14ac:dyDescent="0.25">
      <c r="A1555" s="3">
        <f t="shared" si="509"/>
        <v>2025</v>
      </c>
      <c r="B1555" s="3" t="str">
        <f t="shared" si="526"/>
        <v>03 březen</v>
      </c>
      <c r="C1555" s="4" t="str">
        <f t="shared" si="510"/>
        <v>březen</v>
      </c>
      <c r="D1555" s="10">
        <f t="shared" ca="1" si="511"/>
        <v>0</v>
      </c>
      <c r="E1555" s="10" t="str">
        <f t="shared" si="512"/>
        <v>sobota</v>
      </c>
      <c r="F1555" s="42" t="str">
        <f ca="1">IF(COUNTIF(List1!$U$4:$AF$16,$G1555),"Svátek",TEXT($G1555,"dddd"))</f>
        <v>sobota</v>
      </c>
      <c r="G1555" s="19">
        <v>45738</v>
      </c>
      <c r="H1555" s="49"/>
      <c r="I1555" s="50"/>
      <c r="J1555" s="49"/>
      <c r="K1555" s="50"/>
      <c r="L1555" s="21">
        <f t="shared" si="513"/>
        <v>0</v>
      </c>
      <c r="M1555" s="22">
        <f t="shared" si="507"/>
        <v>0</v>
      </c>
      <c r="N1555" s="98"/>
      <c r="O1555" s="101" t="str">
        <f t="shared" ca="1" si="508"/>
        <v/>
      </c>
      <c r="P1555" s="41" t="str">
        <f t="shared" si="506"/>
        <v xml:space="preserve"> </v>
      </c>
      <c r="Q1555" s="41" t="str">
        <f>IF(MONTH(G1556)-MONTH(G1555)&lt;&gt;0,SUBTOTAL(109,$P$14:$P$3665)," ")</f>
        <v xml:space="preserve"> </v>
      </c>
      <c r="R1555" s="108">
        <f t="shared" ca="1" si="514"/>
        <v>0</v>
      </c>
      <c r="S1555" s="25">
        <f t="shared" ca="1" si="515"/>
        <v>0</v>
      </c>
      <c r="T1555" s="108">
        <f t="shared" ca="1" si="516"/>
        <v>0</v>
      </c>
      <c r="U1555" s="163">
        <f t="shared" ca="1" si="517"/>
        <v>0</v>
      </c>
      <c r="V1555" s="25">
        <f t="shared" ca="1" si="518"/>
        <v>0</v>
      </c>
      <c r="W1555" s="25">
        <f t="shared" ca="1" si="519"/>
        <v>0</v>
      </c>
      <c r="X1555" s="108">
        <f t="shared" ca="1" si="520"/>
        <v>0</v>
      </c>
      <c r="Y1555" s="108">
        <f t="shared" ca="1" si="521"/>
        <v>0</v>
      </c>
      <c r="Z1555" s="108">
        <f t="shared" ca="1" si="522"/>
        <v>0</v>
      </c>
      <c r="AA1555" s="108">
        <f t="shared" ca="1" si="523"/>
        <v>0</v>
      </c>
      <c r="AB1555" s="108">
        <f t="shared" ca="1" si="524"/>
        <v>0</v>
      </c>
      <c r="AC1555" s="25">
        <f t="shared" ca="1" si="525"/>
        <v>0</v>
      </c>
    </row>
    <row r="1556" spans="1:29" ht="14.1" hidden="1" customHeight="1" thickBot="1" x14ac:dyDescent="0.25">
      <c r="A1556" s="3">
        <f t="shared" si="509"/>
        <v>2025</v>
      </c>
      <c r="B1556" s="3" t="str">
        <f t="shared" si="526"/>
        <v>03 březen</v>
      </c>
      <c r="C1556" s="4" t="str">
        <f t="shared" si="510"/>
        <v>březen</v>
      </c>
      <c r="D1556" s="10">
        <f t="shared" ca="1" si="511"/>
        <v>0</v>
      </c>
      <c r="E1556" s="10" t="str">
        <f t="shared" si="512"/>
        <v>neděle</v>
      </c>
      <c r="F1556" s="42" t="str">
        <f ca="1">IF(COUNTIF(List1!$U$4:$AF$16,$G1556),"Svátek",TEXT($G1556,"dddd"))</f>
        <v>neděle</v>
      </c>
      <c r="G1556" s="19">
        <v>45739</v>
      </c>
      <c r="H1556" s="49"/>
      <c r="I1556" s="50"/>
      <c r="J1556" s="49"/>
      <c r="K1556" s="50"/>
      <c r="L1556" s="21">
        <f t="shared" si="513"/>
        <v>0</v>
      </c>
      <c r="M1556" s="22">
        <f t="shared" si="507"/>
        <v>0</v>
      </c>
      <c r="N1556" s="98"/>
      <c r="O1556" s="101" t="str">
        <f t="shared" ca="1" si="508"/>
        <v/>
      </c>
      <c r="P1556" s="41">
        <f t="shared" si="506"/>
        <v>0</v>
      </c>
      <c r="Q1556" s="41" t="str">
        <f>IF(MONTH(G1557)-MONTH(G1556)&lt;&gt;0,SUBTOTAL(109,$P$14:$P$3665)," ")</f>
        <v xml:space="preserve"> </v>
      </c>
      <c r="R1556" s="108">
        <f t="shared" ca="1" si="514"/>
        <v>0</v>
      </c>
      <c r="S1556" s="25">
        <f t="shared" ca="1" si="515"/>
        <v>0</v>
      </c>
      <c r="T1556" s="108">
        <f t="shared" ca="1" si="516"/>
        <v>0</v>
      </c>
      <c r="U1556" s="163">
        <f t="shared" ca="1" si="517"/>
        <v>0</v>
      </c>
      <c r="V1556" s="25">
        <f t="shared" ca="1" si="518"/>
        <v>0</v>
      </c>
      <c r="W1556" s="25">
        <f t="shared" ca="1" si="519"/>
        <v>0</v>
      </c>
      <c r="X1556" s="108">
        <f t="shared" ca="1" si="520"/>
        <v>0</v>
      </c>
      <c r="Y1556" s="108">
        <f t="shared" ca="1" si="521"/>
        <v>0</v>
      </c>
      <c r="Z1556" s="108">
        <f t="shared" ca="1" si="522"/>
        <v>0</v>
      </c>
      <c r="AA1556" s="108">
        <f t="shared" ca="1" si="523"/>
        <v>0</v>
      </c>
      <c r="AB1556" s="108">
        <f t="shared" ca="1" si="524"/>
        <v>0</v>
      </c>
      <c r="AC1556" s="25">
        <f t="shared" ca="1" si="525"/>
        <v>0</v>
      </c>
    </row>
    <row r="1557" spans="1:29" ht="14.1" hidden="1" customHeight="1" thickBot="1" x14ac:dyDescent="0.25">
      <c r="A1557" s="3">
        <f t="shared" si="509"/>
        <v>2025</v>
      </c>
      <c r="B1557" s="3" t="str">
        <f t="shared" si="526"/>
        <v>03 březen</v>
      </c>
      <c r="C1557" s="4" t="str">
        <f t="shared" si="510"/>
        <v>březen</v>
      </c>
      <c r="D1557" s="10">
        <f t="shared" ca="1" si="511"/>
        <v>0</v>
      </c>
      <c r="E1557" s="10" t="str">
        <f t="shared" si="512"/>
        <v>pondělí</v>
      </c>
      <c r="F1557" s="42" t="str">
        <f ca="1">IF(COUNTIF(List1!$U$4:$AF$16,$G1557),"Svátek",TEXT($G1557,"dddd"))</f>
        <v>pondělí</v>
      </c>
      <c r="G1557" s="19">
        <v>45740</v>
      </c>
      <c r="H1557" s="49"/>
      <c r="I1557" s="50"/>
      <c r="J1557" s="49"/>
      <c r="K1557" s="50"/>
      <c r="L1557" s="21">
        <f t="shared" si="513"/>
        <v>0</v>
      </c>
      <c r="M1557" s="22">
        <f t="shared" si="507"/>
        <v>0</v>
      </c>
      <c r="N1557" s="98"/>
      <c r="O1557" s="101" t="str">
        <f t="shared" ca="1" si="508"/>
        <v/>
      </c>
      <c r="P1557" s="41" t="str">
        <f t="shared" si="506"/>
        <v xml:space="preserve"> </v>
      </c>
      <c r="Q1557" s="41" t="str">
        <f>IF(MONTH(G1558)-MONTH(G1557)&lt;&gt;0,SUBTOTAL(109,$P$14:$P$3665)," ")</f>
        <v xml:space="preserve"> </v>
      </c>
      <c r="R1557" s="108">
        <f t="shared" ca="1" si="514"/>
        <v>0</v>
      </c>
      <c r="S1557" s="25">
        <f t="shared" ca="1" si="515"/>
        <v>0</v>
      </c>
      <c r="T1557" s="108">
        <f t="shared" ca="1" si="516"/>
        <v>0</v>
      </c>
      <c r="U1557" s="163">
        <f t="shared" ca="1" si="517"/>
        <v>0</v>
      </c>
      <c r="V1557" s="25">
        <f t="shared" ca="1" si="518"/>
        <v>0</v>
      </c>
      <c r="W1557" s="25">
        <f t="shared" ca="1" si="519"/>
        <v>0</v>
      </c>
      <c r="X1557" s="108">
        <f t="shared" ca="1" si="520"/>
        <v>0</v>
      </c>
      <c r="Y1557" s="108">
        <f t="shared" ca="1" si="521"/>
        <v>0</v>
      </c>
      <c r="Z1557" s="108">
        <f t="shared" ca="1" si="522"/>
        <v>0</v>
      </c>
      <c r="AA1557" s="108">
        <f t="shared" ca="1" si="523"/>
        <v>0</v>
      </c>
      <c r="AB1557" s="108">
        <f t="shared" ca="1" si="524"/>
        <v>0</v>
      </c>
      <c r="AC1557" s="25">
        <f t="shared" ca="1" si="525"/>
        <v>0</v>
      </c>
    </row>
    <row r="1558" spans="1:29" ht="14.1" hidden="1" customHeight="1" thickBot="1" x14ac:dyDescent="0.25">
      <c r="A1558" s="3">
        <f t="shared" si="509"/>
        <v>2025</v>
      </c>
      <c r="B1558" s="3" t="str">
        <f t="shared" si="526"/>
        <v>03 březen</v>
      </c>
      <c r="C1558" s="4" t="str">
        <f t="shared" si="510"/>
        <v>březen</v>
      </c>
      <c r="D1558" s="10">
        <f t="shared" ca="1" si="511"/>
        <v>0</v>
      </c>
      <c r="E1558" s="10" t="str">
        <f t="shared" si="512"/>
        <v>úterý</v>
      </c>
      <c r="F1558" s="42" t="str">
        <f ca="1">IF(COUNTIF(List1!$U$4:$AF$16,$G1558),"Svátek",TEXT($G1558,"dddd"))</f>
        <v>úterý</v>
      </c>
      <c r="G1558" s="19">
        <v>45741</v>
      </c>
      <c r="H1558" s="49"/>
      <c r="I1558" s="50"/>
      <c r="J1558" s="49"/>
      <c r="K1558" s="50"/>
      <c r="L1558" s="21">
        <f t="shared" si="513"/>
        <v>0</v>
      </c>
      <c r="M1558" s="22">
        <f t="shared" si="507"/>
        <v>0</v>
      </c>
      <c r="N1558" s="98"/>
      <c r="O1558" s="101" t="str">
        <f t="shared" ca="1" si="508"/>
        <v/>
      </c>
      <c r="P1558" s="41" t="str">
        <f t="shared" si="506"/>
        <v xml:space="preserve"> </v>
      </c>
      <c r="Q1558" s="41" t="str">
        <f>IF(MONTH(G1559)-MONTH(G1558)&lt;&gt;0,SUBTOTAL(109,$P$14:$P$3665)," ")</f>
        <v xml:space="preserve"> </v>
      </c>
      <c r="R1558" s="108">
        <f t="shared" ca="1" si="514"/>
        <v>0</v>
      </c>
      <c r="S1558" s="25">
        <f t="shared" ca="1" si="515"/>
        <v>0</v>
      </c>
      <c r="T1558" s="108">
        <f t="shared" ca="1" si="516"/>
        <v>0</v>
      </c>
      <c r="U1558" s="163">
        <f t="shared" ca="1" si="517"/>
        <v>0</v>
      </c>
      <c r="V1558" s="25">
        <f t="shared" ca="1" si="518"/>
        <v>0</v>
      </c>
      <c r="W1558" s="25">
        <f t="shared" ca="1" si="519"/>
        <v>0</v>
      </c>
      <c r="X1558" s="108">
        <f t="shared" ca="1" si="520"/>
        <v>0</v>
      </c>
      <c r="Y1558" s="108">
        <f t="shared" ca="1" si="521"/>
        <v>0</v>
      </c>
      <c r="Z1558" s="108">
        <f t="shared" ca="1" si="522"/>
        <v>0</v>
      </c>
      <c r="AA1558" s="108">
        <f t="shared" ca="1" si="523"/>
        <v>0</v>
      </c>
      <c r="AB1558" s="108">
        <f t="shared" ca="1" si="524"/>
        <v>0</v>
      </c>
      <c r="AC1558" s="25">
        <f t="shared" ca="1" si="525"/>
        <v>0</v>
      </c>
    </row>
    <row r="1559" spans="1:29" ht="14.1" hidden="1" customHeight="1" thickBot="1" x14ac:dyDescent="0.25">
      <c r="A1559" s="3">
        <f t="shared" si="509"/>
        <v>2025</v>
      </c>
      <c r="B1559" s="3" t="str">
        <f t="shared" si="526"/>
        <v>03 březen</v>
      </c>
      <c r="C1559" s="4" t="str">
        <f t="shared" si="510"/>
        <v>březen</v>
      </c>
      <c r="D1559" s="10">
        <f t="shared" ca="1" si="511"/>
        <v>0</v>
      </c>
      <c r="E1559" s="10" t="str">
        <f t="shared" si="512"/>
        <v>středa</v>
      </c>
      <c r="F1559" s="42" t="str">
        <f ca="1">IF(COUNTIF(List1!$U$4:$AF$16,$G1559),"Svátek",TEXT($G1559,"dddd"))</f>
        <v>středa</v>
      </c>
      <c r="G1559" s="19">
        <v>45742</v>
      </c>
      <c r="H1559" s="49"/>
      <c r="I1559" s="50"/>
      <c r="J1559" s="49"/>
      <c r="K1559" s="50"/>
      <c r="L1559" s="21">
        <f t="shared" si="513"/>
        <v>0</v>
      </c>
      <c r="M1559" s="22">
        <f t="shared" si="507"/>
        <v>0</v>
      </c>
      <c r="N1559" s="98"/>
      <c r="O1559" s="101" t="str">
        <f t="shared" ca="1" si="508"/>
        <v/>
      </c>
      <c r="P1559" s="41" t="str">
        <f t="shared" si="506"/>
        <v xml:space="preserve"> </v>
      </c>
      <c r="Q1559" s="41" t="str">
        <f>IF(MONTH(G1560)-MONTH(G1559)&lt;&gt;0,SUBTOTAL(109,$P$14:$P$3665)," ")</f>
        <v xml:space="preserve"> </v>
      </c>
      <c r="R1559" s="108">
        <f t="shared" ca="1" si="514"/>
        <v>0</v>
      </c>
      <c r="S1559" s="25">
        <f t="shared" ca="1" si="515"/>
        <v>0</v>
      </c>
      <c r="T1559" s="108">
        <f t="shared" ca="1" si="516"/>
        <v>0</v>
      </c>
      <c r="U1559" s="163">
        <f t="shared" ca="1" si="517"/>
        <v>0</v>
      </c>
      <c r="V1559" s="25">
        <f t="shared" ca="1" si="518"/>
        <v>0</v>
      </c>
      <c r="W1559" s="25">
        <f t="shared" ca="1" si="519"/>
        <v>0</v>
      </c>
      <c r="X1559" s="108">
        <f t="shared" ca="1" si="520"/>
        <v>0</v>
      </c>
      <c r="Y1559" s="108">
        <f t="shared" ca="1" si="521"/>
        <v>0</v>
      </c>
      <c r="Z1559" s="108">
        <f t="shared" ca="1" si="522"/>
        <v>0</v>
      </c>
      <c r="AA1559" s="108">
        <f t="shared" ca="1" si="523"/>
        <v>0</v>
      </c>
      <c r="AB1559" s="108">
        <f t="shared" ca="1" si="524"/>
        <v>0</v>
      </c>
      <c r="AC1559" s="25">
        <f t="shared" ca="1" si="525"/>
        <v>0</v>
      </c>
    </row>
    <row r="1560" spans="1:29" ht="14.1" hidden="1" customHeight="1" thickBot="1" x14ac:dyDescent="0.25">
      <c r="A1560" s="3">
        <f t="shared" si="509"/>
        <v>2025</v>
      </c>
      <c r="B1560" s="3" t="str">
        <f t="shared" si="526"/>
        <v>03 březen</v>
      </c>
      <c r="C1560" s="4" t="str">
        <f t="shared" si="510"/>
        <v>březen</v>
      </c>
      <c r="D1560" s="10">
        <f t="shared" ca="1" si="511"/>
        <v>0</v>
      </c>
      <c r="E1560" s="10" t="str">
        <f t="shared" si="512"/>
        <v>čtvrtek</v>
      </c>
      <c r="F1560" s="42" t="str">
        <f ca="1">IF(COUNTIF(List1!$U$4:$AF$16,$G1560),"Svátek",TEXT($G1560,"dddd"))</f>
        <v>čtvrtek</v>
      </c>
      <c r="G1560" s="19">
        <v>45743</v>
      </c>
      <c r="H1560" s="49"/>
      <c r="I1560" s="50"/>
      <c r="J1560" s="49"/>
      <c r="K1560" s="50"/>
      <c r="L1560" s="21">
        <f t="shared" si="513"/>
        <v>0</v>
      </c>
      <c r="M1560" s="22">
        <f t="shared" si="507"/>
        <v>0</v>
      </c>
      <c r="N1560" s="98"/>
      <c r="O1560" s="101" t="str">
        <f t="shared" ca="1" si="508"/>
        <v/>
      </c>
      <c r="P1560" s="41" t="str">
        <f t="shared" si="506"/>
        <v xml:space="preserve"> </v>
      </c>
      <c r="Q1560" s="41" t="str">
        <f>IF(MONTH(G1561)-MONTH(G1560)&lt;&gt;0,SUBTOTAL(109,$P$14:$P$3665)," ")</f>
        <v xml:space="preserve"> </v>
      </c>
      <c r="R1560" s="108">
        <f t="shared" ca="1" si="514"/>
        <v>0</v>
      </c>
      <c r="S1560" s="25">
        <f t="shared" ca="1" si="515"/>
        <v>0</v>
      </c>
      <c r="T1560" s="108">
        <f t="shared" ca="1" si="516"/>
        <v>0</v>
      </c>
      <c r="U1560" s="163">
        <f t="shared" ca="1" si="517"/>
        <v>0</v>
      </c>
      <c r="V1560" s="25">
        <f t="shared" ca="1" si="518"/>
        <v>0</v>
      </c>
      <c r="W1560" s="25">
        <f t="shared" ca="1" si="519"/>
        <v>0</v>
      </c>
      <c r="X1560" s="108">
        <f t="shared" ca="1" si="520"/>
        <v>0</v>
      </c>
      <c r="Y1560" s="108">
        <f t="shared" ca="1" si="521"/>
        <v>0</v>
      </c>
      <c r="Z1560" s="108">
        <f t="shared" ca="1" si="522"/>
        <v>0</v>
      </c>
      <c r="AA1560" s="108">
        <f t="shared" ca="1" si="523"/>
        <v>0</v>
      </c>
      <c r="AB1560" s="108">
        <f t="shared" ca="1" si="524"/>
        <v>0</v>
      </c>
      <c r="AC1560" s="25">
        <f t="shared" ca="1" si="525"/>
        <v>0</v>
      </c>
    </row>
    <row r="1561" spans="1:29" ht="14.1" hidden="1" customHeight="1" thickBot="1" x14ac:dyDescent="0.25">
      <c r="A1561" s="3">
        <f t="shared" si="509"/>
        <v>2025</v>
      </c>
      <c r="B1561" s="3" t="str">
        <f t="shared" si="526"/>
        <v>03 březen</v>
      </c>
      <c r="C1561" s="4" t="str">
        <f t="shared" si="510"/>
        <v>březen</v>
      </c>
      <c r="D1561" s="10">
        <f t="shared" ca="1" si="511"/>
        <v>1</v>
      </c>
      <c r="E1561" s="10" t="str">
        <f t="shared" si="512"/>
        <v>pátek</v>
      </c>
      <c r="F1561" s="42" t="str">
        <f ca="1">IF(COUNTIF(List1!$U$4:$AF$16,$G1561),"Svátek",TEXT($G1561,"dddd"))</f>
        <v>Svátek</v>
      </c>
      <c r="G1561" s="19">
        <v>45744</v>
      </c>
      <c r="H1561" s="49"/>
      <c r="I1561" s="50"/>
      <c r="J1561" s="49"/>
      <c r="K1561" s="50"/>
      <c r="L1561" s="21">
        <f t="shared" si="513"/>
        <v>0</v>
      </c>
      <c r="M1561" s="22">
        <f t="shared" si="507"/>
        <v>0</v>
      </c>
      <c r="N1561" s="98"/>
      <c r="O1561" s="101" t="str">
        <f t="shared" ca="1" si="508"/>
        <v>Svátek</v>
      </c>
      <c r="P1561" s="41" t="str">
        <f t="shared" si="506"/>
        <v xml:space="preserve"> </v>
      </c>
      <c r="Q1561" s="41" t="str">
        <f>IF(MONTH(G1562)-MONTH(G1561)&lt;&gt;0,SUBTOTAL(109,$P$14:$P$3665)," ")</f>
        <v xml:space="preserve"> </v>
      </c>
      <c r="R1561" s="108">
        <f t="shared" ca="1" si="514"/>
        <v>0</v>
      </c>
      <c r="S1561" s="25">
        <f t="shared" ca="1" si="515"/>
        <v>1</v>
      </c>
      <c r="T1561" s="108">
        <f t="shared" ca="1" si="516"/>
        <v>0</v>
      </c>
      <c r="U1561" s="163">
        <f t="shared" ca="1" si="517"/>
        <v>0</v>
      </c>
      <c r="V1561" s="25">
        <f t="shared" ca="1" si="518"/>
        <v>0</v>
      </c>
      <c r="W1561" s="25">
        <f t="shared" ca="1" si="519"/>
        <v>0</v>
      </c>
      <c r="X1561" s="108">
        <f t="shared" ca="1" si="520"/>
        <v>0</v>
      </c>
      <c r="Y1561" s="108">
        <f t="shared" ca="1" si="521"/>
        <v>0</v>
      </c>
      <c r="Z1561" s="108">
        <f t="shared" ca="1" si="522"/>
        <v>0</v>
      </c>
      <c r="AA1561" s="108">
        <f t="shared" ca="1" si="523"/>
        <v>0</v>
      </c>
      <c r="AB1561" s="108">
        <f t="shared" ca="1" si="524"/>
        <v>0</v>
      </c>
      <c r="AC1561" s="25">
        <f t="shared" ca="1" si="525"/>
        <v>1</v>
      </c>
    </row>
    <row r="1562" spans="1:29" ht="14.1" hidden="1" customHeight="1" thickBot="1" x14ac:dyDescent="0.25">
      <c r="A1562" s="3">
        <f t="shared" si="509"/>
        <v>2025</v>
      </c>
      <c r="B1562" s="3" t="str">
        <f t="shared" si="526"/>
        <v>03 březen</v>
      </c>
      <c r="C1562" s="4" t="str">
        <f t="shared" si="510"/>
        <v>březen</v>
      </c>
      <c r="D1562" s="10">
        <f t="shared" ca="1" si="511"/>
        <v>0</v>
      </c>
      <c r="E1562" s="10" t="str">
        <f t="shared" si="512"/>
        <v>sobota</v>
      </c>
      <c r="F1562" s="42" t="str">
        <f ca="1">IF(COUNTIF(List1!$U$4:$AF$16,$G1562),"Svátek",TEXT($G1562,"dddd"))</f>
        <v>sobota</v>
      </c>
      <c r="G1562" s="19">
        <v>45745</v>
      </c>
      <c r="H1562" s="49"/>
      <c r="I1562" s="50"/>
      <c r="J1562" s="49"/>
      <c r="K1562" s="50"/>
      <c r="L1562" s="21">
        <f t="shared" si="513"/>
        <v>0</v>
      </c>
      <c r="M1562" s="22">
        <f t="shared" si="507"/>
        <v>0</v>
      </c>
      <c r="N1562" s="98"/>
      <c r="O1562" s="101" t="str">
        <f t="shared" ca="1" si="508"/>
        <v/>
      </c>
      <c r="P1562" s="41" t="str">
        <f t="shared" si="506"/>
        <v xml:space="preserve"> </v>
      </c>
      <c r="Q1562" s="41" t="str">
        <f>IF(MONTH(G1563)-MONTH(G1562)&lt;&gt;0,SUBTOTAL(109,$P$14:$P$3665)," ")</f>
        <v xml:space="preserve"> </v>
      </c>
      <c r="R1562" s="108">
        <f t="shared" ca="1" si="514"/>
        <v>0</v>
      </c>
      <c r="S1562" s="25">
        <f t="shared" ca="1" si="515"/>
        <v>0</v>
      </c>
      <c r="T1562" s="108">
        <f t="shared" ca="1" si="516"/>
        <v>0</v>
      </c>
      <c r="U1562" s="163">
        <f t="shared" ca="1" si="517"/>
        <v>0</v>
      </c>
      <c r="V1562" s="25">
        <f t="shared" ca="1" si="518"/>
        <v>0</v>
      </c>
      <c r="W1562" s="25">
        <f t="shared" ca="1" si="519"/>
        <v>0</v>
      </c>
      <c r="X1562" s="108">
        <f t="shared" ca="1" si="520"/>
        <v>0</v>
      </c>
      <c r="Y1562" s="108">
        <f t="shared" ca="1" si="521"/>
        <v>0</v>
      </c>
      <c r="Z1562" s="108">
        <f t="shared" ca="1" si="522"/>
        <v>0</v>
      </c>
      <c r="AA1562" s="108">
        <f t="shared" ca="1" si="523"/>
        <v>0</v>
      </c>
      <c r="AB1562" s="108">
        <f t="shared" ca="1" si="524"/>
        <v>0</v>
      </c>
      <c r="AC1562" s="25">
        <f t="shared" ca="1" si="525"/>
        <v>0</v>
      </c>
    </row>
    <row r="1563" spans="1:29" ht="14.1" hidden="1" customHeight="1" thickBot="1" x14ac:dyDescent="0.25">
      <c r="A1563" s="3">
        <f t="shared" si="509"/>
        <v>2025</v>
      </c>
      <c r="B1563" s="3" t="str">
        <f t="shared" si="526"/>
        <v>03 březen</v>
      </c>
      <c r="C1563" s="4" t="str">
        <f t="shared" si="510"/>
        <v>březen</v>
      </c>
      <c r="D1563" s="10">
        <f t="shared" ca="1" si="511"/>
        <v>0</v>
      </c>
      <c r="E1563" s="10" t="str">
        <f t="shared" si="512"/>
        <v>neděle</v>
      </c>
      <c r="F1563" s="42" t="str">
        <f ca="1">IF(COUNTIF(List1!$U$4:$AF$16,$G1563),"Svátek",TEXT($G1563,"dddd"))</f>
        <v>neděle</v>
      </c>
      <c r="G1563" s="19">
        <v>45746</v>
      </c>
      <c r="H1563" s="49"/>
      <c r="I1563" s="50"/>
      <c r="J1563" s="49"/>
      <c r="K1563" s="50"/>
      <c r="L1563" s="21">
        <f t="shared" si="513"/>
        <v>0</v>
      </c>
      <c r="M1563" s="22">
        <f t="shared" si="507"/>
        <v>0</v>
      </c>
      <c r="N1563" s="98"/>
      <c r="O1563" s="101" t="str">
        <f t="shared" ca="1" si="508"/>
        <v/>
      </c>
      <c r="P1563" s="41">
        <f t="shared" ref="P1563:P1626" si="527">IF(OR(TEXT($G1563,"dddd")="neděle",TEXT($G1654,"dddd")="Sunday"),IF(DAY(G1563)&gt;=7,SUM(L1557:L1563),IF(DAY(G1563)=6,SUM(L1558:L1563),IF(DAY(G1563)=5,SUM(L1559:L1563),IF(DAY(G1563)=4,SUM(L1560:L1563),IF(DAY(G1563)=3,SUM(L1561:L1563),IF(DAY(G1563)=2,SUM(L1562:L1563),IF(DAY(G1563)=1,SUM(L1563:L1563)," "))))))),IF(MONTH(G1564)-MONTH(G1563)&lt;&gt;0,IF(TEXT($G1563,"dddd")="sobota",SUM(L1558:L1563),IF(TEXT($G1563,"dddd")="pátek",SUM(L1559:L1563),IF(TEXT($G1563,"dddd")="čtvrtek",SUM(L1560:L1563),IF(TEXT($G1563,"dddd")="středa",SUM(L1561:L1563),IF(TEXT($G1563,"dddd")="úterý",SUM(L1562:L1563),IF(TEXT($G1563,"dddd")="pondělí",SUM(L1563)," "))))))," "))</f>
        <v>0</v>
      </c>
      <c r="Q1563" s="41" t="str">
        <f>IF(MONTH(G1564)-MONTH(G1563)&lt;&gt;0,SUBTOTAL(109,$P$14:$P$3665)," ")</f>
        <v xml:space="preserve"> </v>
      </c>
      <c r="R1563" s="108">
        <f t="shared" ca="1" si="514"/>
        <v>0</v>
      </c>
      <c r="S1563" s="25">
        <f t="shared" ca="1" si="515"/>
        <v>0</v>
      </c>
      <c r="T1563" s="108">
        <f t="shared" ca="1" si="516"/>
        <v>0</v>
      </c>
      <c r="U1563" s="163">
        <f t="shared" ca="1" si="517"/>
        <v>0</v>
      </c>
      <c r="V1563" s="25">
        <f t="shared" ca="1" si="518"/>
        <v>0</v>
      </c>
      <c r="W1563" s="25">
        <f t="shared" ca="1" si="519"/>
        <v>0</v>
      </c>
      <c r="X1563" s="108">
        <f t="shared" ca="1" si="520"/>
        <v>0</v>
      </c>
      <c r="Y1563" s="108">
        <f t="shared" ca="1" si="521"/>
        <v>0</v>
      </c>
      <c r="Z1563" s="108">
        <f t="shared" ca="1" si="522"/>
        <v>0</v>
      </c>
      <c r="AA1563" s="108">
        <f t="shared" ca="1" si="523"/>
        <v>0</v>
      </c>
      <c r="AB1563" s="108">
        <f t="shared" ca="1" si="524"/>
        <v>0</v>
      </c>
      <c r="AC1563" s="25">
        <f t="shared" ca="1" si="525"/>
        <v>0</v>
      </c>
    </row>
    <row r="1564" spans="1:29" ht="14.1" hidden="1" customHeight="1" thickBot="1" x14ac:dyDescent="0.25">
      <c r="A1564" s="3">
        <f t="shared" si="509"/>
        <v>2025</v>
      </c>
      <c r="B1564" s="3" t="str">
        <f t="shared" si="526"/>
        <v>03 březen</v>
      </c>
      <c r="C1564" s="4" t="str">
        <f t="shared" si="510"/>
        <v>březen</v>
      </c>
      <c r="D1564" s="10">
        <f t="shared" ca="1" si="511"/>
        <v>1</v>
      </c>
      <c r="E1564" s="10" t="str">
        <f t="shared" si="512"/>
        <v>pondělí</v>
      </c>
      <c r="F1564" s="42" t="str">
        <f ca="1">IF(COUNTIF(List1!$U$4:$AF$16,$G1564),"Svátek",TEXT($G1564,"dddd"))</f>
        <v>Svátek</v>
      </c>
      <c r="G1564" s="19">
        <v>45747</v>
      </c>
      <c r="H1564" s="49"/>
      <c r="I1564" s="50"/>
      <c r="J1564" s="49"/>
      <c r="K1564" s="50"/>
      <c r="L1564" s="21">
        <f t="shared" si="513"/>
        <v>0</v>
      </c>
      <c r="M1564" s="22">
        <f t="shared" si="507"/>
        <v>0</v>
      </c>
      <c r="N1564" s="98"/>
      <c r="O1564" s="101" t="str">
        <f t="shared" ca="1" si="508"/>
        <v>Svátek</v>
      </c>
      <c r="P1564" s="41">
        <f t="shared" si="527"/>
        <v>0</v>
      </c>
      <c r="Q1564" s="41">
        <f>IF(MONTH(G1565)-MONTH(G1564)&lt;&gt;0,SUBTOTAL(109,$P$14:$P$3665)," ")</f>
        <v>0</v>
      </c>
      <c r="R1564" s="108">
        <f t="shared" ca="1" si="514"/>
        <v>0</v>
      </c>
      <c r="S1564" s="25">
        <f t="shared" ca="1" si="515"/>
        <v>1</v>
      </c>
      <c r="T1564" s="108">
        <f t="shared" ca="1" si="516"/>
        <v>0</v>
      </c>
      <c r="U1564" s="163">
        <f t="shared" ca="1" si="517"/>
        <v>0</v>
      </c>
      <c r="V1564" s="25">
        <f t="shared" ca="1" si="518"/>
        <v>0</v>
      </c>
      <c r="W1564" s="25">
        <f t="shared" ca="1" si="519"/>
        <v>0</v>
      </c>
      <c r="X1564" s="108">
        <f t="shared" ca="1" si="520"/>
        <v>0</v>
      </c>
      <c r="Y1564" s="108">
        <f t="shared" ca="1" si="521"/>
        <v>0</v>
      </c>
      <c r="Z1564" s="108">
        <f t="shared" ca="1" si="522"/>
        <v>0</v>
      </c>
      <c r="AA1564" s="108">
        <f t="shared" ca="1" si="523"/>
        <v>0</v>
      </c>
      <c r="AB1564" s="108">
        <f t="shared" ca="1" si="524"/>
        <v>0</v>
      </c>
      <c r="AC1564" s="25">
        <f t="shared" ca="1" si="525"/>
        <v>1</v>
      </c>
    </row>
    <row r="1565" spans="1:29" ht="14.1" hidden="1" customHeight="1" thickBot="1" x14ac:dyDescent="0.25">
      <c r="A1565" s="3">
        <f t="shared" si="509"/>
        <v>2025</v>
      </c>
      <c r="B1565" s="3" t="str">
        <f t="shared" si="526"/>
        <v>04 duben</v>
      </c>
      <c r="C1565" s="4" t="str">
        <f t="shared" si="510"/>
        <v>duben</v>
      </c>
      <c r="D1565" s="10">
        <f t="shared" ca="1" si="511"/>
        <v>0</v>
      </c>
      <c r="E1565" s="10" t="str">
        <f t="shared" si="512"/>
        <v>úterý</v>
      </c>
      <c r="F1565" s="42" t="str">
        <f ca="1">IF(COUNTIF(List1!$U$4:$AF$16,$G1565),"Svátek",TEXT($G1565,"dddd"))</f>
        <v>úterý</v>
      </c>
      <c r="G1565" s="19">
        <v>45748</v>
      </c>
      <c r="H1565" s="49"/>
      <c r="I1565" s="50"/>
      <c r="J1565" s="49"/>
      <c r="K1565" s="50"/>
      <c r="L1565" s="21">
        <f t="shared" si="513"/>
        <v>0</v>
      </c>
      <c r="M1565" s="22">
        <f t="shared" si="507"/>
        <v>0</v>
      </c>
      <c r="N1565" s="98"/>
      <c r="O1565" s="101" t="str">
        <f t="shared" ca="1" si="508"/>
        <v/>
      </c>
      <c r="P1565" s="41" t="str">
        <f t="shared" si="527"/>
        <v xml:space="preserve"> </v>
      </c>
      <c r="Q1565" s="41" t="str">
        <f>IF(MONTH(G1566)-MONTH(G1565)&lt;&gt;0,SUBTOTAL(109,$P$14:$P$3665)," ")</f>
        <v xml:space="preserve"> </v>
      </c>
      <c r="R1565" s="108">
        <f t="shared" ca="1" si="514"/>
        <v>0</v>
      </c>
      <c r="S1565" s="25">
        <f t="shared" ca="1" si="515"/>
        <v>0</v>
      </c>
      <c r="T1565" s="108">
        <f t="shared" ca="1" si="516"/>
        <v>0</v>
      </c>
      <c r="U1565" s="163">
        <f t="shared" ca="1" si="517"/>
        <v>0</v>
      </c>
      <c r="V1565" s="25">
        <f t="shared" ca="1" si="518"/>
        <v>0</v>
      </c>
      <c r="W1565" s="25">
        <f t="shared" ca="1" si="519"/>
        <v>0</v>
      </c>
      <c r="X1565" s="108">
        <f t="shared" ca="1" si="520"/>
        <v>0</v>
      </c>
      <c r="Y1565" s="108">
        <f t="shared" ca="1" si="521"/>
        <v>0</v>
      </c>
      <c r="Z1565" s="108">
        <f t="shared" ca="1" si="522"/>
        <v>0</v>
      </c>
      <c r="AA1565" s="108">
        <f t="shared" ca="1" si="523"/>
        <v>0</v>
      </c>
      <c r="AB1565" s="108">
        <f t="shared" ca="1" si="524"/>
        <v>0</v>
      </c>
      <c r="AC1565" s="25">
        <f t="shared" ca="1" si="525"/>
        <v>0</v>
      </c>
    </row>
    <row r="1566" spans="1:29" ht="14.1" hidden="1" customHeight="1" thickBot="1" x14ac:dyDescent="0.25">
      <c r="A1566" s="3">
        <f t="shared" si="509"/>
        <v>2025</v>
      </c>
      <c r="B1566" s="3" t="str">
        <f t="shared" si="526"/>
        <v>04 duben</v>
      </c>
      <c r="C1566" s="4" t="str">
        <f t="shared" si="510"/>
        <v>duben</v>
      </c>
      <c r="D1566" s="10">
        <f t="shared" ca="1" si="511"/>
        <v>0</v>
      </c>
      <c r="E1566" s="10" t="str">
        <f t="shared" si="512"/>
        <v>středa</v>
      </c>
      <c r="F1566" s="42" t="str">
        <f ca="1">IF(COUNTIF(List1!$U$4:$AF$16,$G1566),"Svátek",TEXT($G1566,"dddd"))</f>
        <v>středa</v>
      </c>
      <c r="G1566" s="19">
        <v>45749</v>
      </c>
      <c r="H1566" s="49"/>
      <c r="I1566" s="50"/>
      <c r="J1566" s="49"/>
      <c r="K1566" s="50"/>
      <c r="L1566" s="21">
        <f t="shared" si="513"/>
        <v>0</v>
      </c>
      <c r="M1566" s="22">
        <f t="shared" si="507"/>
        <v>0</v>
      </c>
      <c r="N1566" s="98"/>
      <c r="O1566" s="101" t="str">
        <f t="shared" ca="1" si="508"/>
        <v/>
      </c>
      <c r="P1566" s="41" t="str">
        <f t="shared" si="527"/>
        <v xml:space="preserve"> </v>
      </c>
      <c r="Q1566" s="41" t="str">
        <f>IF(MONTH(G1567)-MONTH(G1566)&lt;&gt;0,SUBTOTAL(109,$P$14:$P$3665)," ")</f>
        <v xml:space="preserve"> </v>
      </c>
      <c r="R1566" s="108">
        <f t="shared" ca="1" si="514"/>
        <v>0</v>
      </c>
      <c r="S1566" s="25">
        <f t="shared" ca="1" si="515"/>
        <v>0</v>
      </c>
      <c r="T1566" s="108">
        <f t="shared" ca="1" si="516"/>
        <v>0</v>
      </c>
      <c r="U1566" s="163">
        <f t="shared" ca="1" si="517"/>
        <v>0</v>
      </c>
      <c r="V1566" s="25">
        <f t="shared" ca="1" si="518"/>
        <v>0</v>
      </c>
      <c r="W1566" s="25">
        <f t="shared" ca="1" si="519"/>
        <v>0</v>
      </c>
      <c r="X1566" s="108">
        <f t="shared" ca="1" si="520"/>
        <v>0</v>
      </c>
      <c r="Y1566" s="108">
        <f t="shared" ca="1" si="521"/>
        <v>0</v>
      </c>
      <c r="Z1566" s="108">
        <f t="shared" ca="1" si="522"/>
        <v>0</v>
      </c>
      <c r="AA1566" s="108">
        <f t="shared" ca="1" si="523"/>
        <v>0</v>
      </c>
      <c r="AB1566" s="108">
        <f t="shared" ca="1" si="524"/>
        <v>0</v>
      </c>
      <c r="AC1566" s="25">
        <f t="shared" ca="1" si="525"/>
        <v>0</v>
      </c>
    </row>
    <row r="1567" spans="1:29" ht="14.1" hidden="1" customHeight="1" thickBot="1" x14ac:dyDescent="0.25">
      <c r="A1567" s="3">
        <f t="shared" si="509"/>
        <v>2025</v>
      </c>
      <c r="B1567" s="3" t="str">
        <f t="shared" si="526"/>
        <v>04 duben</v>
      </c>
      <c r="C1567" s="4" t="str">
        <f t="shared" si="510"/>
        <v>duben</v>
      </c>
      <c r="D1567" s="10">
        <f t="shared" ca="1" si="511"/>
        <v>0</v>
      </c>
      <c r="E1567" s="10" t="str">
        <f t="shared" si="512"/>
        <v>čtvrtek</v>
      </c>
      <c r="F1567" s="42" t="str">
        <f ca="1">IF(COUNTIF(List1!$U$4:$AF$16,$G1567),"Svátek",TEXT($G1567,"dddd"))</f>
        <v>čtvrtek</v>
      </c>
      <c r="G1567" s="19">
        <v>45750</v>
      </c>
      <c r="H1567" s="49"/>
      <c r="I1567" s="50"/>
      <c r="J1567" s="49"/>
      <c r="K1567" s="50"/>
      <c r="L1567" s="21">
        <f t="shared" si="513"/>
        <v>0</v>
      </c>
      <c r="M1567" s="22">
        <f t="shared" si="507"/>
        <v>0</v>
      </c>
      <c r="N1567" s="98"/>
      <c r="O1567" s="101" t="str">
        <f t="shared" ca="1" si="508"/>
        <v/>
      </c>
      <c r="P1567" s="41" t="str">
        <f t="shared" si="527"/>
        <v xml:space="preserve"> </v>
      </c>
      <c r="Q1567" s="41" t="str">
        <f>IF(MONTH(G1568)-MONTH(G1567)&lt;&gt;0,SUBTOTAL(109,$P$14:$P$3665)," ")</f>
        <v xml:space="preserve"> </v>
      </c>
      <c r="R1567" s="108">
        <f t="shared" ca="1" si="514"/>
        <v>0</v>
      </c>
      <c r="S1567" s="25">
        <f t="shared" ca="1" si="515"/>
        <v>0</v>
      </c>
      <c r="T1567" s="108">
        <f t="shared" ca="1" si="516"/>
        <v>0</v>
      </c>
      <c r="U1567" s="163">
        <f t="shared" ca="1" si="517"/>
        <v>0</v>
      </c>
      <c r="V1567" s="25">
        <f t="shared" ca="1" si="518"/>
        <v>0</v>
      </c>
      <c r="W1567" s="25">
        <f t="shared" ca="1" si="519"/>
        <v>0</v>
      </c>
      <c r="X1567" s="108">
        <f t="shared" ca="1" si="520"/>
        <v>0</v>
      </c>
      <c r="Y1567" s="108">
        <f t="shared" ca="1" si="521"/>
        <v>0</v>
      </c>
      <c r="Z1567" s="108">
        <f t="shared" ca="1" si="522"/>
        <v>0</v>
      </c>
      <c r="AA1567" s="108">
        <f t="shared" ca="1" si="523"/>
        <v>0</v>
      </c>
      <c r="AB1567" s="108">
        <f t="shared" ca="1" si="524"/>
        <v>0</v>
      </c>
      <c r="AC1567" s="25">
        <f t="shared" ca="1" si="525"/>
        <v>0</v>
      </c>
    </row>
    <row r="1568" spans="1:29" ht="14.1" hidden="1" customHeight="1" thickBot="1" x14ac:dyDescent="0.25">
      <c r="A1568" s="3">
        <f t="shared" si="509"/>
        <v>2025</v>
      </c>
      <c r="B1568" s="3" t="str">
        <f t="shared" si="526"/>
        <v>04 duben</v>
      </c>
      <c r="C1568" s="4" t="str">
        <f t="shared" si="510"/>
        <v>duben</v>
      </c>
      <c r="D1568" s="10">
        <f t="shared" ca="1" si="511"/>
        <v>0</v>
      </c>
      <c r="E1568" s="10" t="str">
        <f t="shared" si="512"/>
        <v>pátek</v>
      </c>
      <c r="F1568" s="42" t="str">
        <f ca="1">IF(COUNTIF(List1!$U$4:$AF$16,$G1568),"Svátek",TEXT($G1568,"dddd"))</f>
        <v>pátek</v>
      </c>
      <c r="G1568" s="19">
        <v>45751</v>
      </c>
      <c r="H1568" s="49"/>
      <c r="I1568" s="50"/>
      <c r="J1568" s="49"/>
      <c r="K1568" s="50"/>
      <c r="L1568" s="21">
        <f t="shared" si="513"/>
        <v>0</v>
      </c>
      <c r="M1568" s="22">
        <f t="shared" si="507"/>
        <v>0</v>
      </c>
      <c r="N1568" s="98"/>
      <c r="O1568" s="101" t="str">
        <f t="shared" ca="1" si="508"/>
        <v/>
      </c>
      <c r="P1568" s="41" t="str">
        <f t="shared" si="527"/>
        <v xml:space="preserve"> </v>
      </c>
      <c r="Q1568" s="41" t="str">
        <f>IF(MONTH(G1569)-MONTH(G1568)&lt;&gt;0,SUBTOTAL(109,$P$14:$P$3665)," ")</f>
        <v xml:space="preserve"> </v>
      </c>
      <c r="R1568" s="108">
        <f t="shared" ca="1" si="514"/>
        <v>0</v>
      </c>
      <c r="S1568" s="25">
        <f t="shared" ca="1" si="515"/>
        <v>0</v>
      </c>
      <c r="T1568" s="108">
        <f t="shared" ca="1" si="516"/>
        <v>0</v>
      </c>
      <c r="U1568" s="163">
        <f t="shared" ca="1" si="517"/>
        <v>0</v>
      </c>
      <c r="V1568" s="25">
        <f t="shared" ca="1" si="518"/>
        <v>0</v>
      </c>
      <c r="W1568" s="25">
        <f t="shared" ca="1" si="519"/>
        <v>0</v>
      </c>
      <c r="X1568" s="108">
        <f t="shared" ca="1" si="520"/>
        <v>0</v>
      </c>
      <c r="Y1568" s="108">
        <f t="shared" ca="1" si="521"/>
        <v>0</v>
      </c>
      <c r="Z1568" s="108">
        <f t="shared" ca="1" si="522"/>
        <v>0</v>
      </c>
      <c r="AA1568" s="108">
        <f t="shared" ca="1" si="523"/>
        <v>0</v>
      </c>
      <c r="AB1568" s="108">
        <f t="shared" ca="1" si="524"/>
        <v>0</v>
      </c>
      <c r="AC1568" s="25">
        <f t="shared" ca="1" si="525"/>
        <v>0</v>
      </c>
    </row>
    <row r="1569" spans="1:29" ht="14.1" hidden="1" customHeight="1" thickBot="1" x14ac:dyDescent="0.25">
      <c r="A1569" s="3">
        <f t="shared" si="509"/>
        <v>2025</v>
      </c>
      <c r="B1569" s="3" t="str">
        <f t="shared" si="526"/>
        <v>04 duben</v>
      </c>
      <c r="C1569" s="4" t="str">
        <f t="shared" si="510"/>
        <v>duben</v>
      </c>
      <c r="D1569" s="10">
        <f t="shared" ca="1" si="511"/>
        <v>0</v>
      </c>
      <c r="E1569" s="10" t="str">
        <f t="shared" si="512"/>
        <v>sobota</v>
      </c>
      <c r="F1569" s="42" t="str">
        <f ca="1">IF(COUNTIF(List1!$U$4:$AF$16,$G1569),"Svátek",TEXT($G1569,"dddd"))</f>
        <v>sobota</v>
      </c>
      <c r="G1569" s="19">
        <v>45752</v>
      </c>
      <c r="H1569" s="49"/>
      <c r="I1569" s="50"/>
      <c r="J1569" s="49"/>
      <c r="K1569" s="50"/>
      <c r="L1569" s="21">
        <f t="shared" si="513"/>
        <v>0</v>
      </c>
      <c r="M1569" s="22">
        <f t="shared" si="507"/>
        <v>0</v>
      </c>
      <c r="N1569" s="98"/>
      <c r="O1569" s="101" t="str">
        <f t="shared" ca="1" si="508"/>
        <v/>
      </c>
      <c r="P1569" s="41" t="str">
        <f t="shared" si="527"/>
        <v xml:space="preserve"> </v>
      </c>
      <c r="Q1569" s="41" t="str">
        <f>IF(MONTH(G1570)-MONTH(G1569)&lt;&gt;0,SUBTOTAL(109,$P$14:$P$3665)," ")</f>
        <v xml:space="preserve"> </v>
      </c>
      <c r="R1569" s="108">
        <f t="shared" ca="1" si="514"/>
        <v>0</v>
      </c>
      <c r="S1569" s="25">
        <f t="shared" ca="1" si="515"/>
        <v>0</v>
      </c>
      <c r="T1569" s="108">
        <f t="shared" ca="1" si="516"/>
        <v>0</v>
      </c>
      <c r="U1569" s="163">
        <f t="shared" ca="1" si="517"/>
        <v>0</v>
      </c>
      <c r="V1569" s="25">
        <f t="shared" ca="1" si="518"/>
        <v>0</v>
      </c>
      <c r="W1569" s="25">
        <f t="shared" ca="1" si="519"/>
        <v>0</v>
      </c>
      <c r="X1569" s="108">
        <f t="shared" ca="1" si="520"/>
        <v>0</v>
      </c>
      <c r="Y1569" s="108">
        <f t="shared" ca="1" si="521"/>
        <v>0</v>
      </c>
      <c r="Z1569" s="108">
        <f t="shared" ca="1" si="522"/>
        <v>0</v>
      </c>
      <c r="AA1569" s="108">
        <f t="shared" ca="1" si="523"/>
        <v>0</v>
      </c>
      <c r="AB1569" s="108">
        <f t="shared" ca="1" si="524"/>
        <v>0</v>
      </c>
      <c r="AC1569" s="25">
        <f t="shared" ca="1" si="525"/>
        <v>0</v>
      </c>
    </row>
    <row r="1570" spans="1:29" ht="14.1" hidden="1" customHeight="1" thickBot="1" x14ac:dyDescent="0.25">
      <c r="A1570" s="3">
        <f t="shared" si="509"/>
        <v>2025</v>
      </c>
      <c r="B1570" s="3" t="str">
        <f t="shared" si="526"/>
        <v>04 duben</v>
      </c>
      <c r="C1570" s="4" t="str">
        <f t="shared" si="510"/>
        <v>duben</v>
      </c>
      <c r="D1570" s="10">
        <f t="shared" ca="1" si="511"/>
        <v>0</v>
      </c>
      <c r="E1570" s="10" t="str">
        <f t="shared" si="512"/>
        <v>neděle</v>
      </c>
      <c r="F1570" s="42" t="str">
        <f ca="1">IF(COUNTIF(List1!$U$4:$AF$16,$G1570),"Svátek",TEXT($G1570,"dddd"))</f>
        <v>neděle</v>
      </c>
      <c r="G1570" s="19">
        <v>45753</v>
      </c>
      <c r="H1570" s="49"/>
      <c r="I1570" s="50"/>
      <c r="J1570" s="49"/>
      <c r="K1570" s="50"/>
      <c r="L1570" s="21">
        <f t="shared" si="513"/>
        <v>0</v>
      </c>
      <c r="M1570" s="22">
        <f t="shared" si="507"/>
        <v>0</v>
      </c>
      <c r="N1570" s="98"/>
      <c r="O1570" s="101" t="str">
        <f t="shared" ca="1" si="508"/>
        <v/>
      </c>
      <c r="P1570" s="41">
        <f t="shared" si="527"/>
        <v>0</v>
      </c>
      <c r="Q1570" s="41" t="str">
        <f>IF(MONTH(G1571)-MONTH(G1570)&lt;&gt;0,SUBTOTAL(109,$P$14:$P$3665)," ")</f>
        <v xml:space="preserve"> </v>
      </c>
      <c r="R1570" s="108">
        <f t="shared" ca="1" si="514"/>
        <v>0</v>
      </c>
      <c r="S1570" s="25">
        <f t="shared" ca="1" si="515"/>
        <v>0</v>
      </c>
      <c r="T1570" s="108">
        <f t="shared" ca="1" si="516"/>
        <v>0</v>
      </c>
      <c r="U1570" s="163">
        <f t="shared" ca="1" si="517"/>
        <v>0</v>
      </c>
      <c r="V1570" s="25">
        <f t="shared" ca="1" si="518"/>
        <v>0</v>
      </c>
      <c r="W1570" s="25">
        <f t="shared" ca="1" si="519"/>
        <v>0</v>
      </c>
      <c r="X1570" s="108">
        <f t="shared" ca="1" si="520"/>
        <v>0</v>
      </c>
      <c r="Y1570" s="108">
        <f t="shared" ca="1" si="521"/>
        <v>0</v>
      </c>
      <c r="Z1570" s="108">
        <f t="shared" ca="1" si="522"/>
        <v>0</v>
      </c>
      <c r="AA1570" s="108">
        <f t="shared" ca="1" si="523"/>
        <v>0</v>
      </c>
      <c r="AB1570" s="108">
        <f t="shared" ca="1" si="524"/>
        <v>0</v>
      </c>
      <c r="AC1570" s="25">
        <f t="shared" ca="1" si="525"/>
        <v>0</v>
      </c>
    </row>
    <row r="1571" spans="1:29" ht="14.1" hidden="1" customHeight="1" thickBot="1" x14ac:dyDescent="0.25">
      <c r="A1571" s="3">
        <f t="shared" si="509"/>
        <v>2025</v>
      </c>
      <c r="B1571" s="3" t="str">
        <f t="shared" si="526"/>
        <v>04 duben</v>
      </c>
      <c r="C1571" s="4" t="str">
        <f t="shared" si="510"/>
        <v>duben</v>
      </c>
      <c r="D1571" s="10">
        <f t="shared" ca="1" si="511"/>
        <v>0</v>
      </c>
      <c r="E1571" s="10" t="str">
        <f t="shared" si="512"/>
        <v>pondělí</v>
      </c>
      <c r="F1571" s="42" t="str">
        <f ca="1">IF(COUNTIF(List1!$U$4:$AF$16,$G1571),"Svátek",TEXT($G1571,"dddd"))</f>
        <v>pondělí</v>
      </c>
      <c r="G1571" s="19">
        <v>45754</v>
      </c>
      <c r="H1571" s="49"/>
      <c r="I1571" s="50"/>
      <c r="J1571" s="49"/>
      <c r="K1571" s="50"/>
      <c r="L1571" s="21">
        <f t="shared" si="513"/>
        <v>0</v>
      </c>
      <c r="M1571" s="22">
        <f t="shared" si="507"/>
        <v>0</v>
      </c>
      <c r="N1571" s="98"/>
      <c r="O1571" s="101" t="str">
        <f t="shared" ca="1" si="508"/>
        <v/>
      </c>
      <c r="P1571" s="41" t="str">
        <f t="shared" si="527"/>
        <v xml:space="preserve"> </v>
      </c>
      <c r="Q1571" s="41" t="str">
        <f>IF(MONTH(G1572)-MONTH(G1571)&lt;&gt;0,SUBTOTAL(109,$P$14:$P$3665)," ")</f>
        <v xml:space="preserve"> </v>
      </c>
      <c r="R1571" s="108">
        <f t="shared" ca="1" si="514"/>
        <v>0</v>
      </c>
      <c r="S1571" s="25">
        <f t="shared" ca="1" si="515"/>
        <v>0</v>
      </c>
      <c r="T1571" s="108">
        <f t="shared" ca="1" si="516"/>
        <v>0</v>
      </c>
      <c r="U1571" s="163">
        <f t="shared" ca="1" si="517"/>
        <v>0</v>
      </c>
      <c r="V1571" s="25">
        <f t="shared" ca="1" si="518"/>
        <v>0</v>
      </c>
      <c r="W1571" s="25">
        <f t="shared" ca="1" si="519"/>
        <v>0</v>
      </c>
      <c r="X1571" s="108">
        <f t="shared" ca="1" si="520"/>
        <v>0</v>
      </c>
      <c r="Y1571" s="108">
        <f t="shared" ca="1" si="521"/>
        <v>0</v>
      </c>
      <c r="Z1571" s="108">
        <f t="shared" ca="1" si="522"/>
        <v>0</v>
      </c>
      <c r="AA1571" s="108">
        <f t="shared" ca="1" si="523"/>
        <v>0</v>
      </c>
      <c r="AB1571" s="108">
        <f t="shared" ca="1" si="524"/>
        <v>0</v>
      </c>
      <c r="AC1571" s="25">
        <f t="shared" ca="1" si="525"/>
        <v>0</v>
      </c>
    </row>
    <row r="1572" spans="1:29" ht="14.1" hidden="1" customHeight="1" thickBot="1" x14ac:dyDescent="0.25">
      <c r="A1572" s="3">
        <f t="shared" si="509"/>
        <v>2025</v>
      </c>
      <c r="B1572" s="3" t="str">
        <f t="shared" si="526"/>
        <v>04 duben</v>
      </c>
      <c r="C1572" s="4" t="str">
        <f t="shared" si="510"/>
        <v>duben</v>
      </c>
      <c r="D1572" s="10">
        <f t="shared" ca="1" si="511"/>
        <v>0</v>
      </c>
      <c r="E1572" s="10" t="str">
        <f t="shared" si="512"/>
        <v>úterý</v>
      </c>
      <c r="F1572" s="42" t="str">
        <f ca="1">IF(COUNTIF(List1!$U$4:$AF$16,$G1572),"Svátek",TEXT($G1572,"dddd"))</f>
        <v>úterý</v>
      </c>
      <c r="G1572" s="19">
        <v>45755</v>
      </c>
      <c r="H1572" s="49"/>
      <c r="I1572" s="50"/>
      <c r="J1572" s="49"/>
      <c r="K1572" s="50"/>
      <c r="L1572" s="21">
        <f t="shared" si="513"/>
        <v>0</v>
      </c>
      <c r="M1572" s="22">
        <f t="shared" si="507"/>
        <v>0</v>
      </c>
      <c r="N1572" s="98"/>
      <c r="O1572" s="101" t="str">
        <f t="shared" ca="1" si="508"/>
        <v/>
      </c>
      <c r="P1572" s="41" t="str">
        <f t="shared" si="527"/>
        <v xml:space="preserve"> </v>
      </c>
      <c r="Q1572" s="41" t="str">
        <f>IF(MONTH(G1573)-MONTH(G1572)&lt;&gt;0,SUBTOTAL(109,$P$14:$P$3665)," ")</f>
        <v xml:space="preserve"> </v>
      </c>
      <c r="R1572" s="108">
        <f t="shared" ca="1" si="514"/>
        <v>0</v>
      </c>
      <c r="S1572" s="25">
        <f t="shared" ca="1" si="515"/>
        <v>0</v>
      </c>
      <c r="T1572" s="108">
        <f t="shared" ca="1" si="516"/>
        <v>0</v>
      </c>
      <c r="U1572" s="163">
        <f t="shared" ca="1" si="517"/>
        <v>0</v>
      </c>
      <c r="V1572" s="25">
        <f t="shared" ca="1" si="518"/>
        <v>0</v>
      </c>
      <c r="W1572" s="25">
        <f t="shared" ca="1" si="519"/>
        <v>0</v>
      </c>
      <c r="X1572" s="108">
        <f t="shared" ca="1" si="520"/>
        <v>0</v>
      </c>
      <c r="Y1572" s="108">
        <f t="shared" ca="1" si="521"/>
        <v>0</v>
      </c>
      <c r="Z1572" s="108">
        <f t="shared" ca="1" si="522"/>
        <v>0</v>
      </c>
      <c r="AA1572" s="108">
        <f t="shared" ca="1" si="523"/>
        <v>0</v>
      </c>
      <c r="AB1572" s="108">
        <f t="shared" ca="1" si="524"/>
        <v>0</v>
      </c>
      <c r="AC1572" s="25">
        <f t="shared" ca="1" si="525"/>
        <v>0</v>
      </c>
    </row>
    <row r="1573" spans="1:29" ht="14.1" hidden="1" customHeight="1" thickBot="1" x14ac:dyDescent="0.25">
      <c r="A1573" s="3">
        <f t="shared" si="509"/>
        <v>2025</v>
      </c>
      <c r="B1573" s="3" t="str">
        <f t="shared" si="526"/>
        <v>04 duben</v>
      </c>
      <c r="C1573" s="4" t="str">
        <f t="shared" si="510"/>
        <v>duben</v>
      </c>
      <c r="D1573" s="10">
        <f t="shared" ca="1" si="511"/>
        <v>0</v>
      </c>
      <c r="E1573" s="10" t="str">
        <f t="shared" si="512"/>
        <v>středa</v>
      </c>
      <c r="F1573" s="42" t="str">
        <f ca="1">IF(COUNTIF(List1!$U$4:$AF$16,$G1573),"Svátek",TEXT($G1573,"dddd"))</f>
        <v>středa</v>
      </c>
      <c r="G1573" s="19">
        <v>45756</v>
      </c>
      <c r="H1573" s="49"/>
      <c r="I1573" s="50"/>
      <c r="J1573" s="49"/>
      <c r="K1573" s="50"/>
      <c r="L1573" s="21">
        <f t="shared" si="513"/>
        <v>0</v>
      </c>
      <c r="M1573" s="22">
        <f t="shared" si="507"/>
        <v>0</v>
      </c>
      <c r="N1573" s="98"/>
      <c r="O1573" s="101" t="str">
        <f t="shared" ca="1" si="508"/>
        <v/>
      </c>
      <c r="P1573" s="41" t="str">
        <f t="shared" si="527"/>
        <v xml:space="preserve"> </v>
      </c>
      <c r="Q1573" s="41" t="str">
        <f>IF(MONTH(G1574)-MONTH(G1573)&lt;&gt;0,SUBTOTAL(109,$P$14:$P$3665)," ")</f>
        <v xml:space="preserve"> </v>
      </c>
      <c r="R1573" s="108">
        <f t="shared" ca="1" si="514"/>
        <v>0</v>
      </c>
      <c r="S1573" s="25">
        <f t="shared" ca="1" si="515"/>
        <v>0</v>
      </c>
      <c r="T1573" s="108">
        <f t="shared" ca="1" si="516"/>
        <v>0</v>
      </c>
      <c r="U1573" s="163">
        <f t="shared" ca="1" si="517"/>
        <v>0</v>
      </c>
      <c r="V1573" s="25">
        <f t="shared" ca="1" si="518"/>
        <v>0</v>
      </c>
      <c r="W1573" s="25">
        <f t="shared" ca="1" si="519"/>
        <v>0</v>
      </c>
      <c r="X1573" s="108">
        <f t="shared" ca="1" si="520"/>
        <v>0</v>
      </c>
      <c r="Y1573" s="108">
        <f t="shared" ca="1" si="521"/>
        <v>0</v>
      </c>
      <c r="Z1573" s="108">
        <f t="shared" ca="1" si="522"/>
        <v>0</v>
      </c>
      <c r="AA1573" s="108">
        <f t="shared" ca="1" si="523"/>
        <v>0</v>
      </c>
      <c r="AB1573" s="108">
        <f t="shared" ca="1" si="524"/>
        <v>0</v>
      </c>
      <c r="AC1573" s="25">
        <f t="shared" ca="1" si="525"/>
        <v>0</v>
      </c>
    </row>
    <row r="1574" spans="1:29" ht="14.1" hidden="1" customHeight="1" thickBot="1" x14ac:dyDescent="0.25">
      <c r="A1574" s="3">
        <f t="shared" si="509"/>
        <v>2025</v>
      </c>
      <c r="B1574" s="3" t="str">
        <f t="shared" si="526"/>
        <v>04 duben</v>
      </c>
      <c r="C1574" s="4" t="str">
        <f t="shared" si="510"/>
        <v>duben</v>
      </c>
      <c r="D1574" s="10">
        <f t="shared" ca="1" si="511"/>
        <v>0</v>
      </c>
      <c r="E1574" s="10" t="str">
        <f t="shared" si="512"/>
        <v>čtvrtek</v>
      </c>
      <c r="F1574" s="42" t="str">
        <f ca="1">IF(COUNTIF(List1!$U$4:$AF$16,$G1574),"Svátek",TEXT($G1574,"dddd"))</f>
        <v>čtvrtek</v>
      </c>
      <c r="G1574" s="19">
        <v>45757</v>
      </c>
      <c r="H1574" s="49"/>
      <c r="I1574" s="50"/>
      <c r="J1574" s="49"/>
      <c r="K1574" s="50"/>
      <c r="L1574" s="21">
        <f t="shared" si="513"/>
        <v>0</v>
      </c>
      <c r="M1574" s="22">
        <f t="shared" ref="M1574:M1637" si="528">(I1574-H1574)-(K1574-J1574)</f>
        <v>0</v>
      </c>
      <c r="N1574" s="98"/>
      <c r="O1574" s="101" t="str">
        <f t="shared" ref="O1574:O1637" ca="1" si="529">IF(F1574="Svátek","Svátek","")</f>
        <v/>
      </c>
      <c r="P1574" s="41" t="str">
        <f t="shared" si="527"/>
        <v xml:space="preserve"> </v>
      </c>
      <c r="Q1574" s="41" t="str">
        <f>IF(MONTH(G1575)-MONTH(G1574)&lt;&gt;0,SUBTOTAL(109,$P$14:$P$3665)," ")</f>
        <v xml:space="preserve"> </v>
      </c>
      <c r="R1574" s="108">
        <f t="shared" ca="1" si="514"/>
        <v>0</v>
      </c>
      <c r="S1574" s="25">
        <f t="shared" ca="1" si="515"/>
        <v>0</v>
      </c>
      <c r="T1574" s="108">
        <f t="shared" ca="1" si="516"/>
        <v>0</v>
      </c>
      <c r="U1574" s="163">
        <f t="shared" ca="1" si="517"/>
        <v>0</v>
      </c>
      <c r="V1574" s="25">
        <f t="shared" ca="1" si="518"/>
        <v>0</v>
      </c>
      <c r="W1574" s="25">
        <f t="shared" ca="1" si="519"/>
        <v>0</v>
      </c>
      <c r="X1574" s="108">
        <f t="shared" ca="1" si="520"/>
        <v>0</v>
      </c>
      <c r="Y1574" s="108">
        <f t="shared" ca="1" si="521"/>
        <v>0</v>
      </c>
      <c r="Z1574" s="108">
        <f t="shared" ca="1" si="522"/>
        <v>0</v>
      </c>
      <c r="AA1574" s="108">
        <f t="shared" ca="1" si="523"/>
        <v>0</v>
      </c>
      <c r="AB1574" s="108">
        <f t="shared" ca="1" si="524"/>
        <v>0</v>
      </c>
      <c r="AC1574" s="25">
        <f t="shared" ca="1" si="525"/>
        <v>0</v>
      </c>
    </row>
    <row r="1575" spans="1:29" ht="14.1" hidden="1" customHeight="1" thickBot="1" x14ac:dyDescent="0.25">
      <c r="A1575" s="3">
        <f t="shared" ref="A1575:A1638" si="530">YEAR(G1575)</f>
        <v>2025</v>
      </c>
      <c r="B1575" s="3" t="str">
        <f t="shared" si="526"/>
        <v>04 duben</v>
      </c>
      <c r="C1575" s="4" t="str">
        <f t="shared" ref="C1575:C1638" si="531">TEXT(G1575,"mmmm")</f>
        <v>duben</v>
      </c>
      <c r="D1575" s="10">
        <f t="shared" ref="D1575:D1638" ca="1" si="532">IF(F1575="Svátek",1,0)</f>
        <v>0</v>
      </c>
      <c r="E1575" s="10" t="str">
        <f t="shared" ref="E1575:E1638" si="533">TEXT($G1575,"dddd")</f>
        <v>pátek</v>
      </c>
      <c r="F1575" s="42" t="str">
        <f ca="1">IF(COUNTIF(List1!$U$4:$AF$16,$G1575),"Svátek",TEXT($G1575,"dddd"))</f>
        <v>pátek</v>
      </c>
      <c r="G1575" s="19">
        <v>45758</v>
      </c>
      <c r="H1575" s="49"/>
      <c r="I1575" s="50"/>
      <c r="J1575" s="49"/>
      <c r="K1575" s="50"/>
      <c r="L1575" s="21">
        <f t="shared" ref="L1575:L1638" si="534">(I1575-H1575)-(K1575-J1575)</f>
        <v>0</v>
      </c>
      <c r="M1575" s="22">
        <f t="shared" si="528"/>
        <v>0</v>
      </c>
      <c r="N1575" s="98"/>
      <c r="O1575" s="101" t="str">
        <f t="shared" ca="1" si="529"/>
        <v/>
      </c>
      <c r="P1575" s="41" t="str">
        <f t="shared" si="527"/>
        <v xml:space="preserve"> </v>
      </c>
      <c r="Q1575" s="41" t="str">
        <f>IF(MONTH(G1576)-MONTH(G1575)&lt;&gt;0,SUBTOTAL(109,$P$14:$P$3665)," ")</f>
        <v xml:space="preserve"> </v>
      </c>
      <c r="R1575" s="108">
        <f t="shared" ref="R1575:R1638" ca="1" si="535">IF(AND(IF(O1575="PC",1,0),OR((E1575="pondělí"),E1575="úterý",E1575="středa",E1575="čtvrtek",E1575="pátek")),IF($R$3-L1575&gt;0,$R$3-L1575,0),0)</f>
        <v>0</v>
      </c>
      <c r="S1575" s="25">
        <f t="shared" ref="S1575:S1638" ca="1" si="536">IF(AND(IF(F1575="Svátek",1,0),OR(E1575="pondělí",E1575="úterý",E1575="středa",E1575="čtvrtek",E1575="pátek"),IF(OR(O1575="SC",O1575="ŘD",O1575="NV",O1575="N",O1575="OČR",O1575="P",O1575="O"),FALSE,TRUE)),1,0)</f>
        <v>0</v>
      </c>
      <c r="T1575" s="108">
        <f t="shared" ref="T1575:T1638" ca="1" si="537">IF(AND(IF(O1575="PMP",1,0),OR((E1575="pondělí"),E1575="úterý",E1575="středa",E1575="čtvrtek",E1575="pátek")),IF($R$3-L1575&gt;0,$R$3-L1575,0),0)</f>
        <v>0</v>
      </c>
      <c r="U1575" s="163">
        <f t="shared" ref="U1575:U1638" ca="1" si="538">IF(AND(IF(O1575="1/2D",1,0),OR((E1575="pondělí"),E1575="úterý",E1575="středa",E1575="čtvrtek",E1575="pátek")),1,0)</f>
        <v>0</v>
      </c>
      <c r="V1575" s="25">
        <f t="shared" ref="V1575:V1638" ca="1" si="539">IF(AND(IF(O1575="D",1,0),OR((E1575="pondělí"),E1575="úterý",E1575="středa",E1575="čtvrtek",E1575="pátek")),1,0)</f>
        <v>0</v>
      </c>
      <c r="W1575" s="25">
        <f t="shared" ref="W1575:W1638" ca="1" si="540">IF(AND(IF(O1575="PN",1,0),OR((E1575="pondělí"),E1575="úterý",E1575="středa",E1575="čtvrtek",E1575="pátek")),1,0)</f>
        <v>0</v>
      </c>
      <c r="X1575" s="108">
        <f t="shared" ref="X1575:X1638" ca="1" si="541">IF(AND(IF(O1575="NV",1,0),OR((E1575="pondělí"),E1575="úterý",E1575="středa",E1575="čtvrtek",E1575="pátek")),IF($R$3-L1575&gt;0,$R$3-L1575,0),0)</f>
        <v>0</v>
      </c>
      <c r="Y1575" s="108">
        <f t="shared" ref="Y1575:Y1638" ca="1" si="542">IF(AND(IF(O1575="OČR",1,0),OR((E1575="pondělí"),E1575="úterý",E1575="středa",E1575="čtvrtek",E1575="pátek")),IF($R$3-L1575&gt;0,$R$3-L1575,0),0)</f>
        <v>0</v>
      </c>
      <c r="Z1575" s="108">
        <f t="shared" ref="Z1575:Z1638" ca="1" si="543">IF(AND(IF(O1575="P",1,0),OR((E1575="pondělí"),E1575="úterý",E1575="středa",E1575="čtvrtek",E1575="pátek")),IF($R$3-L1575&gt;0,$R$3-L1575,0),0)</f>
        <v>0</v>
      </c>
      <c r="AA1575" s="108">
        <f t="shared" ref="AA1575:AA1638" ca="1" si="544">IF(AND(IF(O1575="O",1,0),OR((E1575="pondělí"),E1575="úterý",E1575="středa",E1575="čtvrtek",E1575="pátek")),IF($R$3-L1575&gt;0,$R$3-L1575,0),0)</f>
        <v>0</v>
      </c>
      <c r="AB1575" s="108">
        <f t="shared" ref="AB1575:AB1638" ca="1" si="545">IF(AND(IF(O1575="PZ",1,0),OR((E1575="pondělí"),E1575="úterý",E1575="středa",E1575="čtvrtek",E1575="pátek")),IF($R$3-L1575&gt;0,$R$3-L1575,0),0)</f>
        <v>0</v>
      </c>
      <c r="AC1575" s="25">
        <f t="shared" ref="AC1575:AC1638" ca="1" si="546">IF(AND(IF(F1575="Svátek",1,0),OR(E1575="pondělí",E1575="úterý",E1575="středa",E1575="čtvrtek",E1575="pátek")),1,0)</f>
        <v>0</v>
      </c>
    </row>
    <row r="1576" spans="1:29" ht="14.1" hidden="1" customHeight="1" thickBot="1" x14ac:dyDescent="0.25">
      <c r="A1576" s="3">
        <f t="shared" si="530"/>
        <v>2025</v>
      </c>
      <c r="B1576" s="3" t="str">
        <f t="shared" ref="B1576:B1639" si="547">IF(C1576="leden","01 leden",IF(C1576="únor","02 únor",IF(C1576="březen","03 březen",IF(C1576="duben","04 duben",IF(C1576="květen","05 květen",IF(C1576="červen","06 červen",IF(C1576="červenec","07 červenec",IF(C1576="srpen","08 srpen",IF(C1576="září","09 září",IF(C1576="říjen","10 říjen",IF(C1576="listopad","11 listopad",IF(C1576="prosinec","12 prosinec",0))))))))))))</f>
        <v>04 duben</v>
      </c>
      <c r="C1576" s="4" t="str">
        <f t="shared" si="531"/>
        <v>duben</v>
      </c>
      <c r="D1576" s="10">
        <f t="shared" ca="1" si="532"/>
        <v>0</v>
      </c>
      <c r="E1576" s="10" t="str">
        <f t="shared" si="533"/>
        <v>sobota</v>
      </c>
      <c r="F1576" s="42" t="str">
        <f ca="1">IF(COUNTIF(List1!$U$4:$AF$16,$G1576),"Svátek",TEXT($G1576,"dddd"))</f>
        <v>sobota</v>
      </c>
      <c r="G1576" s="19">
        <v>45759</v>
      </c>
      <c r="H1576" s="49"/>
      <c r="I1576" s="50"/>
      <c r="J1576" s="49"/>
      <c r="K1576" s="50"/>
      <c r="L1576" s="21">
        <f t="shared" si="534"/>
        <v>0</v>
      </c>
      <c r="M1576" s="22">
        <f t="shared" si="528"/>
        <v>0</v>
      </c>
      <c r="N1576" s="98"/>
      <c r="O1576" s="101" t="str">
        <f t="shared" ca="1" si="529"/>
        <v/>
      </c>
      <c r="P1576" s="41" t="str">
        <f t="shared" si="527"/>
        <v xml:space="preserve"> </v>
      </c>
      <c r="Q1576" s="41" t="str">
        <f>IF(MONTH(G1577)-MONTH(G1576)&lt;&gt;0,SUBTOTAL(109,$P$14:$P$3665)," ")</f>
        <v xml:space="preserve"> </v>
      </c>
      <c r="R1576" s="108">
        <f t="shared" ca="1" si="535"/>
        <v>0</v>
      </c>
      <c r="S1576" s="25">
        <f t="shared" ca="1" si="536"/>
        <v>0</v>
      </c>
      <c r="T1576" s="108">
        <f t="shared" ca="1" si="537"/>
        <v>0</v>
      </c>
      <c r="U1576" s="163">
        <f t="shared" ca="1" si="538"/>
        <v>0</v>
      </c>
      <c r="V1576" s="25">
        <f t="shared" ca="1" si="539"/>
        <v>0</v>
      </c>
      <c r="W1576" s="25">
        <f t="shared" ca="1" si="540"/>
        <v>0</v>
      </c>
      <c r="X1576" s="108">
        <f t="shared" ca="1" si="541"/>
        <v>0</v>
      </c>
      <c r="Y1576" s="108">
        <f t="shared" ca="1" si="542"/>
        <v>0</v>
      </c>
      <c r="Z1576" s="108">
        <f t="shared" ca="1" si="543"/>
        <v>0</v>
      </c>
      <c r="AA1576" s="108">
        <f t="shared" ca="1" si="544"/>
        <v>0</v>
      </c>
      <c r="AB1576" s="108">
        <f t="shared" ca="1" si="545"/>
        <v>0</v>
      </c>
      <c r="AC1576" s="25">
        <f t="shared" ca="1" si="546"/>
        <v>0</v>
      </c>
    </row>
    <row r="1577" spans="1:29" ht="14.1" hidden="1" customHeight="1" thickBot="1" x14ac:dyDescent="0.25">
      <c r="A1577" s="3">
        <f t="shared" si="530"/>
        <v>2025</v>
      </c>
      <c r="B1577" s="3" t="str">
        <f t="shared" si="547"/>
        <v>04 duben</v>
      </c>
      <c r="C1577" s="4" t="str">
        <f t="shared" si="531"/>
        <v>duben</v>
      </c>
      <c r="D1577" s="10">
        <f t="shared" ca="1" si="532"/>
        <v>0</v>
      </c>
      <c r="E1577" s="10" t="str">
        <f t="shared" si="533"/>
        <v>neděle</v>
      </c>
      <c r="F1577" s="42" t="str">
        <f ca="1">IF(COUNTIF(List1!$U$4:$AF$16,$G1577),"Svátek",TEXT($G1577,"dddd"))</f>
        <v>neděle</v>
      </c>
      <c r="G1577" s="19">
        <v>45760</v>
      </c>
      <c r="H1577" s="49"/>
      <c r="I1577" s="50"/>
      <c r="J1577" s="49"/>
      <c r="K1577" s="50"/>
      <c r="L1577" s="21">
        <f t="shared" si="534"/>
        <v>0</v>
      </c>
      <c r="M1577" s="22">
        <f t="shared" si="528"/>
        <v>0</v>
      </c>
      <c r="N1577" s="98"/>
      <c r="O1577" s="101" t="str">
        <f t="shared" ca="1" si="529"/>
        <v/>
      </c>
      <c r="P1577" s="41">
        <f t="shared" si="527"/>
        <v>0</v>
      </c>
      <c r="Q1577" s="41" t="str">
        <f>IF(MONTH(G1578)-MONTH(G1577)&lt;&gt;0,SUBTOTAL(109,$P$14:$P$3665)," ")</f>
        <v xml:space="preserve"> </v>
      </c>
      <c r="R1577" s="108">
        <f t="shared" ca="1" si="535"/>
        <v>0</v>
      </c>
      <c r="S1577" s="25">
        <f t="shared" ca="1" si="536"/>
        <v>0</v>
      </c>
      <c r="T1577" s="108">
        <f t="shared" ca="1" si="537"/>
        <v>0</v>
      </c>
      <c r="U1577" s="163">
        <f t="shared" ca="1" si="538"/>
        <v>0</v>
      </c>
      <c r="V1577" s="25">
        <f t="shared" ca="1" si="539"/>
        <v>0</v>
      </c>
      <c r="W1577" s="25">
        <f t="shared" ca="1" si="540"/>
        <v>0</v>
      </c>
      <c r="X1577" s="108">
        <f t="shared" ca="1" si="541"/>
        <v>0</v>
      </c>
      <c r="Y1577" s="108">
        <f t="shared" ca="1" si="542"/>
        <v>0</v>
      </c>
      <c r="Z1577" s="108">
        <f t="shared" ca="1" si="543"/>
        <v>0</v>
      </c>
      <c r="AA1577" s="108">
        <f t="shared" ca="1" si="544"/>
        <v>0</v>
      </c>
      <c r="AB1577" s="108">
        <f t="shared" ca="1" si="545"/>
        <v>0</v>
      </c>
      <c r="AC1577" s="25">
        <f t="shared" ca="1" si="546"/>
        <v>0</v>
      </c>
    </row>
    <row r="1578" spans="1:29" ht="14.1" hidden="1" customHeight="1" thickBot="1" x14ac:dyDescent="0.25">
      <c r="A1578" s="3">
        <f t="shared" si="530"/>
        <v>2025</v>
      </c>
      <c r="B1578" s="3" t="str">
        <f t="shared" si="547"/>
        <v>04 duben</v>
      </c>
      <c r="C1578" s="4" t="str">
        <f t="shared" si="531"/>
        <v>duben</v>
      </c>
      <c r="D1578" s="10">
        <f t="shared" ca="1" si="532"/>
        <v>0</v>
      </c>
      <c r="E1578" s="10" t="str">
        <f t="shared" si="533"/>
        <v>pondělí</v>
      </c>
      <c r="F1578" s="42" t="str">
        <f ca="1">IF(COUNTIF(List1!$U$4:$AF$16,$G1578),"Svátek",TEXT($G1578,"dddd"))</f>
        <v>pondělí</v>
      </c>
      <c r="G1578" s="19">
        <v>45761</v>
      </c>
      <c r="H1578" s="49"/>
      <c r="I1578" s="50"/>
      <c r="J1578" s="49"/>
      <c r="K1578" s="50"/>
      <c r="L1578" s="21">
        <f t="shared" si="534"/>
        <v>0</v>
      </c>
      <c r="M1578" s="22">
        <f t="shared" si="528"/>
        <v>0</v>
      </c>
      <c r="N1578" s="98"/>
      <c r="O1578" s="101" t="str">
        <f t="shared" ca="1" si="529"/>
        <v/>
      </c>
      <c r="P1578" s="41" t="str">
        <f t="shared" si="527"/>
        <v xml:space="preserve"> </v>
      </c>
      <c r="Q1578" s="41" t="str">
        <f>IF(MONTH(G1579)-MONTH(G1578)&lt;&gt;0,SUBTOTAL(109,$P$14:$P$3665)," ")</f>
        <v xml:space="preserve"> </v>
      </c>
      <c r="R1578" s="108">
        <f t="shared" ca="1" si="535"/>
        <v>0</v>
      </c>
      <c r="S1578" s="25">
        <f t="shared" ca="1" si="536"/>
        <v>0</v>
      </c>
      <c r="T1578" s="108">
        <f t="shared" ca="1" si="537"/>
        <v>0</v>
      </c>
      <c r="U1578" s="163">
        <f t="shared" ca="1" si="538"/>
        <v>0</v>
      </c>
      <c r="V1578" s="25">
        <f t="shared" ca="1" si="539"/>
        <v>0</v>
      </c>
      <c r="W1578" s="25">
        <f t="shared" ca="1" si="540"/>
        <v>0</v>
      </c>
      <c r="X1578" s="108">
        <f t="shared" ca="1" si="541"/>
        <v>0</v>
      </c>
      <c r="Y1578" s="108">
        <f t="shared" ca="1" si="542"/>
        <v>0</v>
      </c>
      <c r="Z1578" s="108">
        <f t="shared" ca="1" si="543"/>
        <v>0</v>
      </c>
      <c r="AA1578" s="108">
        <f t="shared" ca="1" si="544"/>
        <v>0</v>
      </c>
      <c r="AB1578" s="108">
        <f t="shared" ca="1" si="545"/>
        <v>0</v>
      </c>
      <c r="AC1578" s="25">
        <f t="shared" ca="1" si="546"/>
        <v>0</v>
      </c>
    </row>
    <row r="1579" spans="1:29" ht="14.1" hidden="1" customHeight="1" thickBot="1" x14ac:dyDescent="0.25">
      <c r="A1579" s="3">
        <f t="shared" si="530"/>
        <v>2025</v>
      </c>
      <c r="B1579" s="3" t="str">
        <f t="shared" si="547"/>
        <v>04 duben</v>
      </c>
      <c r="C1579" s="4" t="str">
        <f t="shared" si="531"/>
        <v>duben</v>
      </c>
      <c r="D1579" s="10">
        <f t="shared" ca="1" si="532"/>
        <v>0</v>
      </c>
      <c r="E1579" s="10" t="str">
        <f t="shared" si="533"/>
        <v>úterý</v>
      </c>
      <c r="F1579" s="42" t="str">
        <f ca="1">IF(COUNTIF(List1!$U$4:$AF$16,$G1579),"Svátek",TEXT($G1579,"dddd"))</f>
        <v>úterý</v>
      </c>
      <c r="G1579" s="19">
        <v>45762</v>
      </c>
      <c r="H1579" s="49"/>
      <c r="I1579" s="50"/>
      <c r="J1579" s="49"/>
      <c r="K1579" s="50"/>
      <c r="L1579" s="21">
        <f t="shared" si="534"/>
        <v>0</v>
      </c>
      <c r="M1579" s="22">
        <f t="shared" si="528"/>
        <v>0</v>
      </c>
      <c r="N1579" s="98"/>
      <c r="O1579" s="101" t="str">
        <f t="shared" ca="1" si="529"/>
        <v/>
      </c>
      <c r="P1579" s="41" t="str">
        <f t="shared" si="527"/>
        <v xml:space="preserve"> </v>
      </c>
      <c r="Q1579" s="41" t="str">
        <f>IF(MONTH(G1580)-MONTH(G1579)&lt;&gt;0,SUBTOTAL(109,$P$14:$P$3665)," ")</f>
        <v xml:space="preserve"> </v>
      </c>
      <c r="R1579" s="108">
        <f t="shared" ca="1" si="535"/>
        <v>0</v>
      </c>
      <c r="S1579" s="25">
        <f t="shared" ca="1" si="536"/>
        <v>0</v>
      </c>
      <c r="T1579" s="108">
        <f t="shared" ca="1" si="537"/>
        <v>0</v>
      </c>
      <c r="U1579" s="163">
        <f t="shared" ca="1" si="538"/>
        <v>0</v>
      </c>
      <c r="V1579" s="25">
        <f t="shared" ca="1" si="539"/>
        <v>0</v>
      </c>
      <c r="W1579" s="25">
        <f t="shared" ca="1" si="540"/>
        <v>0</v>
      </c>
      <c r="X1579" s="108">
        <f t="shared" ca="1" si="541"/>
        <v>0</v>
      </c>
      <c r="Y1579" s="108">
        <f t="shared" ca="1" si="542"/>
        <v>0</v>
      </c>
      <c r="Z1579" s="108">
        <f t="shared" ca="1" si="543"/>
        <v>0</v>
      </c>
      <c r="AA1579" s="108">
        <f t="shared" ca="1" si="544"/>
        <v>0</v>
      </c>
      <c r="AB1579" s="108">
        <f t="shared" ca="1" si="545"/>
        <v>0</v>
      </c>
      <c r="AC1579" s="25">
        <f t="shared" ca="1" si="546"/>
        <v>0</v>
      </c>
    </row>
    <row r="1580" spans="1:29" ht="14.1" hidden="1" customHeight="1" thickBot="1" x14ac:dyDescent="0.25">
      <c r="A1580" s="3">
        <f t="shared" si="530"/>
        <v>2025</v>
      </c>
      <c r="B1580" s="3" t="str">
        <f t="shared" si="547"/>
        <v>04 duben</v>
      </c>
      <c r="C1580" s="4" t="str">
        <f t="shared" si="531"/>
        <v>duben</v>
      </c>
      <c r="D1580" s="10">
        <f t="shared" ca="1" si="532"/>
        <v>0</v>
      </c>
      <c r="E1580" s="10" t="str">
        <f t="shared" si="533"/>
        <v>středa</v>
      </c>
      <c r="F1580" s="42" t="str">
        <f ca="1">IF(COUNTIF(List1!$U$4:$AF$16,$G1580),"Svátek",TEXT($G1580,"dddd"))</f>
        <v>středa</v>
      </c>
      <c r="G1580" s="19">
        <v>45763</v>
      </c>
      <c r="H1580" s="49"/>
      <c r="I1580" s="50"/>
      <c r="J1580" s="49"/>
      <c r="K1580" s="50"/>
      <c r="L1580" s="21">
        <f t="shared" si="534"/>
        <v>0</v>
      </c>
      <c r="M1580" s="22">
        <f t="shared" si="528"/>
        <v>0</v>
      </c>
      <c r="N1580" s="98"/>
      <c r="O1580" s="101" t="str">
        <f t="shared" ca="1" si="529"/>
        <v/>
      </c>
      <c r="P1580" s="41" t="str">
        <f t="shared" si="527"/>
        <v xml:space="preserve"> </v>
      </c>
      <c r="Q1580" s="41" t="str">
        <f>IF(MONTH(G1581)-MONTH(G1580)&lt;&gt;0,SUBTOTAL(109,$P$14:$P$3665)," ")</f>
        <v xml:space="preserve"> </v>
      </c>
      <c r="R1580" s="108">
        <f t="shared" ca="1" si="535"/>
        <v>0</v>
      </c>
      <c r="S1580" s="25">
        <f t="shared" ca="1" si="536"/>
        <v>0</v>
      </c>
      <c r="T1580" s="108">
        <f t="shared" ca="1" si="537"/>
        <v>0</v>
      </c>
      <c r="U1580" s="163">
        <f t="shared" ca="1" si="538"/>
        <v>0</v>
      </c>
      <c r="V1580" s="25">
        <f t="shared" ca="1" si="539"/>
        <v>0</v>
      </c>
      <c r="W1580" s="25">
        <f t="shared" ca="1" si="540"/>
        <v>0</v>
      </c>
      <c r="X1580" s="108">
        <f t="shared" ca="1" si="541"/>
        <v>0</v>
      </c>
      <c r="Y1580" s="108">
        <f t="shared" ca="1" si="542"/>
        <v>0</v>
      </c>
      <c r="Z1580" s="108">
        <f t="shared" ca="1" si="543"/>
        <v>0</v>
      </c>
      <c r="AA1580" s="108">
        <f t="shared" ca="1" si="544"/>
        <v>0</v>
      </c>
      <c r="AB1580" s="108">
        <f t="shared" ca="1" si="545"/>
        <v>0</v>
      </c>
      <c r="AC1580" s="25">
        <f t="shared" ca="1" si="546"/>
        <v>0</v>
      </c>
    </row>
    <row r="1581" spans="1:29" ht="14.1" hidden="1" customHeight="1" thickBot="1" x14ac:dyDescent="0.25">
      <c r="A1581" s="3">
        <f t="shared" si="530"/>
        <v>2025</v>
      </c>
      <c r="B1581" s="3" t="str">
        <f t="shared" si="547"/>
        <v>04 duben</v>
      </c>
      <c r="C1581" s="4" t="str">
        <f t="shared" si="531"/>
        <v>duben</v>
      </c>
      <c r="D1581" s="10">
        <f t="shared" ca="1" si="532"/>
        <v>0</v>
      </c>
      <c r="E1581" s="10" t="str">
        <f t="shared" si="533"/>
        <v>čtvrtek</v>
      </c>
      <c r="F1581" s="42" t="str">
        <f ca="1">IF(COUNTIF(List1!$U$4:$AF$16,$G1581),"Svátek",TEXT($G1581,"dddd"))</f>
        <v>čtvrtek</v>
      </c>
      <c r="G1581" s="19">
        <v>45764</v>
      </c>
      <c r="H1581" s="49"/>
      <c r="I1581" s="50"/>
      <c r="J1581" s="49"/>
      <c r="K1581" s="50"/>
      <c r="L1581" s="21">
        <f t="shared" si="534"/>
        <v>0</v>
      </c>
      <c r="M1581" s="22">
        <f t="shared" si="528"/>
        <v>0</v>
      </c>
      <c r="N1581" s="98"/>
      <c r="O1581" s="101" t="str">
        <f t="shared" ca="1" si="529"/>
        <v/>
      </c>
      <c r="P1581" s="41" t="str">
        <f t="shared" si="527"/>
        <v xml:space="preserve"> </v>
      </c>
      <c r="Q1581" s="41" t="str">
        <f>IF(MONTH(G1582)-MONTH(G1581)&lt;&gt;0,SUBTOTAL(109,$P$14:$P$3665)," ")</f>
        <v xml:space="preserve"> </v>
      </c>
      <c r="R1581" s="108">
        <f t="shared" ca="1" si="535"/>
        <v>0</v>
      </c>
      <c r="S1581" s="25">
        <f t="shared" ca="1" si="536"/>
        <v>0</v>
      </c>
      <c r="T1581" s="108">
        <f t="shared" ca="1" si="537"/>
        <v>0</v>
      </c>
      <c r="U1581" s="163">
        <f t="shared" ca="1" si="538"/>
        <v>0</v>
      </c>
      <c r="V1581" s="25">
        <f t="shared" ca="1" si="539"/>
        <v>0</v>
      </c>
      <c r="W1581" s="25">
        <f t="shared" ca="1" si="540"/>
        <v>0</v>
      </c>
      <c r="X1581" s="108">
        <f t="shared" ca="1" si="541"/>
        <v>0</v>
      </c>
      <c r="Y1581" s="108">
        <f t="shared" ca="1" si="542"/>
        <v>0</v>
      </c>
      <c r="Z1581" s="108">
        <f t="shared" ca="1" si="543"/>
        <v>0</v>
      </c>
      <c r="AA1581" s="108">
        <f t="shared" ca="1" si="544"/>
        <v>0</v>
      </c>
      <c r="AB1581" s="108">
        <f t="shared" ca="1" si="545"/>
        <v>0</v>
      </c>
      <c r="AC1581" s="25">
        <f t="shared" ca="1" si="546"/>
        <v>0</v>
      </c>
    </row>
    <row r="1582" spans="1:29" ht="14.1" hidden="1" customHeight="1" thickBot="1" x14ac:dyDescent="0.25">
      <c r="A1582" s="3">
        <f t="shared" si="530"/>
        <v>2025</v>
      </c>
      <c r="B1582" s="3" t="str">
        <f t="shared" si="547"/>
        <v>04 duben</v>
      </c>
      <c r="C1582" s="4" t="str">
        <f t="shared" si="531"/>
        <v>duben</v>
      </c>
      <c r="D1582" s="10">
        <f t="shared" ca="1" si="532"/>
        <v>0</v>
      </c>
      <c r="E1582" s="10" t="str">
        <f t="shared" si="533"/>
        <v>pátek</v>
      </c>
      <c r="F1582" s="42" t="str">
        <f ca="1">IF(COUNTIF(List1!$U$4:$AF$16,$G1582),"Svátek",TEXT($G1582,"dddd"))</f>
        <v>pátek</v>
      </c>
      <c r="G1582" s="19">
        <v>45765</v>
      </c>
      <c r="H1582" s="49"/>
      <c r="I1582" s="50"/>
      <c r="J1582" s="49"/>
      <c r="K1582" s="50"/>
      <c r="L1582" s="21">
        <f t="shared" si="534"/>
        <v>0</v>
      </c>
      <c r="M1582" s="22">
        <f t="shared" si="528"/>
        <v>0</v>
      </c>
      <c r="N1582" s="98"/>
      <c r="O1582" s="101" t="str">
        <f t="shared" ca="1" si="529"/>
        <v/>
      </c>
      <c r="P1582" s="41" t="str">
        <f t="shared" si="527"/>
        <v xml:space="preserve"> </v>
      </c>
      <c r="Q1582" s="41" t="str">
        <f>IF(MONTH(G1583)-MONTH(G1582)&lt;&gt;0,SUBTOTAL(109,$P$14:$P$3665)," ")</f>
        <v xml:space="preserve"> </v>
      </c>
      <c r="R1582" s="108">
        <f t="shared" ca="1" si="535"/>
        <v>0</v>
      </c>
      <c r="S1582" s="25">
        <f t="shared" ca="1" si="536"/>
        <v>0</v>
      </c>
      <c r="T1582" s="108">
        <f t="shared" ca="1" si="537"/>
        <v>0</v>
      </c>
      <c r="U1582" s="163">
        <f t="shared" ca="1" si="538"/>
        <v>0</v>
      </c>
      <c r="V1582" s="25">
        <f t="shared" ca="1" si="539"/>
        <v>0</v>
      </c>
      <c r="W1582" s="25">
        <f t="shared" ca="1" si="540"/>
        <v>0</v>
      </c>
      <c r="X1582" s="108">
        <f t="shared" ca="1" si="541"/>
        <v>0</v>
      </c>
      <c r="Y1582" s="108">
        <f t="shared" ca="1" si="542"/>
        <v>0</v>
      </c>
      <c r="Z1582" s="108">
        <f t="shared" ca="1" si="543"/>
        <v>0</v>
      </c>
      <c r="AA1582" s="108">
        <f t="shared" ca="1" si="544"/>
        <v>0</v>
      </c>
      <c r="AB1582" s="108">
        <f t="shared" ca="1" si="545"/>
        <v>0</v>
      </c>
      <c r="AC1582" s="25">
        <f t="shared" ca="1" si="546"/>
        <v>0</v>
      </c>
    </row>
    <row r="1583" spans="1:29" ht="14.1" hidden="1" customHeight="1" thickBot="1" x14ac:dyDescent="0.25">
      <c r="A1583" s="3">
        <f t="shared" si="530"/>
        <v>2025</v>
      </c>
      <c r="B1583" s="3" t="str">
        <f t="shared" si="547"/>
        <v>04 duben</v>
      </c>
      <c r="C1583" s="4" t="str">
        <f t="shared" si="531"/>
        <v>duben</v>
      </c>
      <c r="D1583" s="10">
        <f t="shared" ca="1" si="532"/>
        <v>0</v>
      </c>
      <c r="E1583" s="10" t="str">
        <f t="shared" si="533"/>
        <v>sobota</v>
      </c>
      <c r="F1583" s="42" t="str">
        <f ca="1">IF(COUNTIF(List1!$U$4:$AF$16,$G1583),"Svátek",TEXT($G1583,"dddd"))</f>
        <v>sobota</v>
      </c>
      <c r="G1583" s="19">
        <v>45766</v>
      </c>
      <c r="H1583" s="49"/>
      <c r="I1583" s="50"/>
      <c r="J1583" s="49"/>
      <c r="K1583" s="50"/>
      <c r="L1583" s="21">
        <f t="shared" si="534"/>
        <v>0</v>
      </c>
      <c r="M1583" s="22">
        <f t="shared" si="528"/>
        <v>0</v>
      </c>
      <c r="N1583" s="98"/>
      <c r="O1583" s="101" t="str">
        <f t="shared" ca="1" si="529"/>
        <v/>
      </c>
      <c r="P1583" s="41" t="str">
        <f t="shared" si="527"/>
        <v xml:space="preserve"> </v>
      </c>
      <c r="Q1583" s="41" t="str">
        <f>IF(MONTH(G1584)-MONTH(G1583)&lt;&gt;0,SUBTOTAL(109,$P$14:$P$3665)," ")</f>
        <v xml:space="preserve"> </v>
      </c>
      <c r="R1583" s="108">
        <f t="shared" ca="1" si="535"/>
        <v>0</v>
      </c>
      <c r="S1583" s="25">
        <f t="shared" ca="1" si="536"/>
        <v>0</v>
      </c>
      <c r="T1583" s="108">
        <f t="shared" ca="1" si="537"/>
        <v>0</v>
      </c>
      <c r="U1583" s="163">
        <f t="shared" ca="1" si="538"/>
        <v>0</v>
      </c>
      <c r="V1583" s="25">
        <f t="shared" ca="1" si="539"/>
        <v>0</v>
      </c>
      <c r="W1583" s="25">
        <f t="shared" ca="1" si="540"/>
        <v>0</v>
      </c>
      <c r="X1583" s="108">
        <f t="shared" ca="1" si="541"/>
        <v>0</v>
      </c>
      <c r="Y1583" s="108">
        <f t="shared" ca="1" si="542"/>
        <v>0</v>
      </c>
      <c r="Z1583" s="108">
        <f t="shared" ca="1" si="543"/>
        <v>0</v>
      </c>
      <c r="AA1583" s="108">
        <f t="shared" ca="1" si="544"/>
        <v>0</v>
      </c>
      <c r="AB1583" s="108">
        <f t="shared" ca="1" si="545"/>
        <v>0</v>
      </c>
      <c r="AC1583" s="25">
        <f t="shared" ca="1" si="546"/>
        <v>0</v>
      </c>
    </row>
    <row r="1584" spans="1:29" ht="14.1" hidden="1" customHeight="1" thickBot="1" x14ac:dyDescent="0.25">
      <c r="A1584" s="3">
        <f t="shared" si="530"/>
        <v>2025</v>
      </c>
      <c r="B1584" s="3" t="str">
        <f t="shared" si="547"/>
        <v>04 duben</v>
      </c>
      <c r="C1584" s="4" t="str">
        <f t="shared" si="531"/>
        <v>duben</v>
      </c>
      <c r="D1584" s="10">
        <f t="shared" ca="1" si="532"/>
        <v>0</v>
      </c>
      <c r="E1584" s="10" t="str">
        <f t="shared" si="533"/>
        <v>neděle</v>
      </c>
      <c r="F1584" s="42" t="str">
        <f ca="1">IF(COUNTIF(List1!$U$4:$AF$16,$G1584),"Svátek",TEXT($G1584,"dddd"))</f>
        <v>neděle</v>
      </c>
      <c r="G1584" s="19">
        <v>45767</v>
      </c>
      <c r="H1584" s="49"/>
      <c r="I1584" s="50"/>
      <c r="J1584" s="49"/>
      <c r="K1584" s="50"/>
      <c r="L1584" s="21">
        <f t="shared" si="534"/>
        <v>0</v>
      </c>
      <c r="M1584" s="22">
        <f t="shared" si="528"/>
        <v>0</v>
      </c>
      <c r="N1584" s="98"/>
      <c r="O1584" s="101" t="str">
        <f t="shared" ca="1" si="529"/>
        <v/>
      </c>
      <c r="P1584" s="41">
        <f t="shared" si="527"/>
        <v>0</v>
      </c>
      <c r="Q1584" s="41" t="str">
        <f>IF(MONTH(G1585)-MONTH(G1584)&lt;&gt;0,SUBTOTAL(109,$P$14:$P$3665)," ")</f>
        <v xml:space="preserve"> </v>
      </c>
      <c r="R1584" s="108">
        <f t="shared" ca="1" si="535"/>
        <v>0</v>
      </c>
      <c r="S1584" s="25">
        <f t="shared" ca="1" si="536"/>
        <v>0</v>
      </c>
      <c r="T1584" s="108">
        <f t="shared" ca="1" si="537"/>
        <v>0</v>
      </c>
      <c r="U1584" s="163">
        <f t="shared" ca="1" si="538"/>
        <v>0</v>
      </c>
      <c r="V1584" s="25">
        <f t="shared" ca="1" si="539"/>
        <v>0</v>
      </c>
      <c r="W1584" s="25">
        <f t="shared" ca="1" si="540"/>
        <v>0</v>
      </c>
      <c r="X1584" s="108">
        <f t="shared" ca="1" si="541"/>
        <v>0</v>
      </c>
      <c r="Y1584" s="108">
        <f t="shared" ca="1" si="542"/>
        <v>0</v>
      </c>
      <c r="Z1584" s="108">
        <f t="shared" ca="1" si="543"/>
        <v>0</v>
      </c>
      <c r="AA1584" s="108">
        <f t="shared" ca="1" si="544"/>
        <v>0</v>
      </c>
      <c r="AB1584" s="108">
        <f t="shared" ca="1" si="545"/>
        <v>0</v>
      </c>
      <c r="AC1584" s="25">
        <f t="shared" ca="1" si="546"/>
        <v>0</v>
      </c>
    </row>
    <row r="1585" spans="1:29" ht="14.1" hidden="1" customHeight="1" thickBot="1" x14ac:dyDescent="0.25">
      <c r="A1585" s="3">
        <f t="shared" si="530"/>
        <v>2025</v>
      </c>
      <c r="B1585" s="3" t="str">
        <f t="shared" si="547"/>
        <v>04 duben</v>
      </c>
      <c r="C1585" s="4" t="str">
        <f t="shared" si="531"/>
        <v>duben</v>
      </c>
      <c r="D1585" s="10">
        <f t="shared" ca="1" si="532"/>
        <v>0</v>
      </c>
      <c r="E1585" s="10" t="str">
        <f t="shared" si="533"/>
        <v>pondělí</v>
      </c>
      <c r="F1585" s="42" t="str">
        <f ca="1">IF(COUNTIF(List1!$U$4:$AF$16,$G1585),"Svátek",TEXT($G1585,"dddd"))</f>
        <v>pondělí</v>
      </c>
      <c r="G1585" s="19">
        <v>45768</v>
      </c>
      <c r="H1585" s="49"/>
      <c r="I1585" s="50"/>
      <c r="J1585" s="49"/>
      <c r="K1585" s="50"/>
      <c r="L1585" s="21">
        <f t="shared" si="534"/>
        <v>0</v>
      </c>
      <c r="M1585" s="22">
        <f t="shared" si="528"/>
        <v>0</v>
      </c>
      <c r="N1585" s="98"/>
      <c r="O1585" s="101" t="str">
        <f t="shared" ca="1" si="529"/>
        <v/>
      </c>
      <c r="P1585" s="41" t="str">
        <f t="shared" si="527"/>
        <v xml:space="preserve"> </v>
      </c>
      <c r="Q1585" s="41" t="str">
        <f>IF(MONTH(G1586)-MONTH(G1585)&lt;&gt;0,SUBTOTAL(109,$P$14:$P$3665)," ")</f>
        <v xml:space="preserve"> </v>
      </c>
      <c r="R1585" s="108">
        <f t="shared" ca="1" si="535"/>
        <v>0</v>
      </c>
      <c r="S1585" s="25">
        <f t="shared" ca="1" si="536"/>
        <v>0</v>
      </c>
      <c r="T1585" s="108">
        <f t="shared" ca="1" si="537"/>
        <v>0</v>
      </c>
      <c r="U1585" s="163">
        <f t="shared" ca="1" si="538"/>
        <v>0</v>
      </c>
      <c r="V1585" s="25">
        <f t="shared" ca="1" si="539"/>
        <v>0</v>
      </c>
      <c r="W1585" s="25">
        <f t="shared" ca="1" si="540"/>
        <v>0</v>
      </c>
      <c r="X1585" s="108">
        <f t="shared" ca="1" si="541"/>
        <v>0</v>
      </c>
      <c r="Y1585" s="108">
        <f t="shared" ca="1" si="542"/>
        <v>0</v>
      </c>
      <c r="Z1585" s="108">
        <f t="shared" ca="1" si="543"/>
        <v>0</v>
      </c>
      <c r="AA1585" s="108">
        <f t="shared" ca="1" si="544"/>
        <v>0</v>
      </c>
      <c r="AB1585" s="108">
        <f t="shared" ca="1" si="545"/>
        <v>0</v>
      </c>
      <c r="AC1585" s="25">
        <f t="shared" ca="1" si="546"/>
        <v>0</v>
      </c>
    </row>
    <row r="1586" spans="1:29" ht="14.1" hidden="1" customHeight="1" thickBot="1" x14ac:dyDescent="0.25">
      <c r="A1586" s="3">
        <f t="shared" si="530"/>
        <v>2025</v>
      </c>
      <c r="B1586" s="3" t="str">
        <f t="shared" si="547"/>
        <v>04 duben</v>
      </c>
      <c r="C1586" s="4" t="str">
        <f t="shared" si="531"/>
        <v>duben</v>
      </c>
      <c r="D1586" s="10">
        <f t="shared" ca="1" si="532"/>
        <v>0</v>
      </c>
      <c r="E1586" s="10" t="str">
        <f t="shared" si="533"/>
        <v>úterý</v>
      </c>
      <c r="F1586" s="42" t="str">
        <f ca="1">IF(COUNTIF(List1!$U$4:$AF$16,$G1586),"Svátek",TEXT($G1586,"dddd"))</f>
        <v>úterý</v>
      </c>
      <c r="G1586" s="19">
        <v>45769</v>
      </c>
      <c r="H1586" s="49"/>
      <c r="I1586" s="50"/>
      <c r="J1586" s="49"/>
      <c r="K1586" s="50"/>
      <c r="L1586" s="21">
        <f t="shared" si="534"/>
        <v>0</v>
      </c>
      <c r="M1586" s="22">
        <f t="shared" si="528"/>
        <v>0</v>
      </c>
      <c r="N1586" s="98"/>
      <c r="O1586" s="101" t="str">
        <f t="shared" ca="1" si="529"/>
        <v/>
      </c>
      <c r="P1586" s="41" t="str">
        <f t="shared" si="527"/>
        <v xml:space="preserve"> </v>
      </c>
      <c r="Q1586" s="41" t="str">
        <f>IF(MONTH(G1587)-MONTH(G1586)&lt;&gt;0,SUBTOTAL(109,$P$14:$P$3665)," ")</f>
        <v xml:space="preserve"> </v>
      </c>
      <c r="R1586" s="108">
        <f t="shared" ca="1" si="535"/>
        <v>0</v>
      </c>
      <c r="S1586" s="25">
        <f t="shared" ca="1" si="536"/>
        <v>0</v>
      </c>
      <c r="T1586" s="108">
        <f t="shared" ca="1" si="537"/>
        <v>0</v>
      </c>
      <c r="U1586" s="163">
        <f t="shared" ca="1" si="538"/>
        <v>0</v>
      </c>
      <c r="V1586" s="25">
        <f t="shared" ca="1" si="539"/>
        <v>0</v>
      </c>
      <c r="W1586" s="25">
        <f t="shared" ca="1" si="540"/>
        <v>0</v>
      </c>
      <c r="X1586" s="108">
        <f t="shared" ca="1" si="541"/>
        <v>0</v>
      </c>
      <c r="Y1586" s="108">
        <f t="shared" ca="1" si="542"/>
        <v>0</v>
      </c>
      <c r="Z1586" s="108">
        <f t="shared" ca="1" si="543"/>
        <v>0</v>
      </c>
      <c r="AA1586" s="108">
        <f t="shared" ca="1" si="544"/>
        <v>0</v>
      </c>
      <c r="AB1586" s="108">
        <f t="shared" ca="1" si="545"/>
        <v>0</v>
      </c>
      <c r="AC1586" s="25">
        <f t="shared" ca="1" si="546"/>
        <v>0</v>
      </c>
    </row>
    <row r="1587" spans="1:29" ht="14.1" hidden="1" customHeight="1" thickBot="1" x14ac:dyDescent="0.25">
      <c r="A1587" s="3">
        <f t="shared" si="530"/>
        <v>2025</v>
      </c>
      <c r="B1587" s="3" t="str">
        <f t="shared" si="547"/>
        <v>04 duben</v>
      </c>
      <c r="C1587" s="4" t="str">
        <f t="shared" si="531"/>
        <v>duben</v>
      </c>
      <c r="D1587" s="10">
        <f t="shared" ca="1" si="532"/>
        <v>0</v>
      </c>
      <c r="E1587" s="10" t="str">
        <f t="shared" si="533"/>
        <v>středa</v>
      </c>
      <c r="F1587" s="42" t="str">
        <f ca="1">IF(COUNTIF(List1!$U$4:$AF$16,$G1587),"Svátek",TEXT($G1587,"dddd"))</f>
        <v>středa</v>
      </c>
      <c r="G1587" s="19">
        <v>45770</v>
      </c>
      <c r="H1587" s="49"/>
      <c r="I1587" s="50"/>
      <c r="J1587" s="49"/>
      <c r="K1587" s="50"/>
      <c r="L1587" s="21">
        <f t="shared" si="534"/>
        <v>0</v>
      </c>
      <c r="M1587" s="22">
        <f t="shared" si="528"/>
        <v>0</v>
      </c>
      <c r="N1587" s="98"/>
      <c r="O1587" s="101" t="str">
        <f t="shared" ca="1" si="529"/>
        <v/>
      </c>
      <c r="P1587" s="41" t="str">
        <f t="shared" si="527"/>
        <v xml:space="preserve"> </v>
      </c>
      <c r="Q1587" s="41" t="str">
        <f>IF(MONTH(G1588)-MONTH(G1587)&lt;&gt;0,SUBTOTAL(109,$P$14:$P$3665)," ")</f>
        <v xml:space="preserve"> </v>
      </c>
      <c r="R1587" s="108">
        <f t="shared" ca="1" si="535"/>
        <v>0</v>
      </c>
      <c r="S1587" s="25">
        <f t="shared" ca="1" si="536"/>
        <v>0</v>
      </c>
      <c r="T1587" s="108">
        <f t="shared" ca="1" si="537"/>
        <v>0</v>
      </c>
      <c r="U1587" s="163">
        <f t="shared" ca="1" si="538"/>
        <v>0</v>
      </c>
      <c r="V1587" s="25">
        <f t="shared" ca="1" si="539"/>
        <v>0</v>
      </c>
      <c r="W1587" s="25">
        <f t="shared" ca="1" si="540"/>
        <v>0</v>
      </c>
      <c r="X1587" s="108">
        <f t="shared" ca="1" si="541"/>
        <v>0</v>
      </c>
      <c r="Y1587" s="108">
        <f t="shared" ca="1" si="542"/>
        <v>0</v>
      </c>
      <c r="Z1587" s="108">
        <f t="shared" ca="1" si="543"/>
        <v>0</v>
      </c>
      <c r="AA1587" s="108">
        <f t="shared" ca="1" si="544"/>
        <v>0</v>
      </c>
      <c r="AB1587" s="108">
        <f t="shared" ca="1" si="545"/>
        <v>0</v>
      </c>
      <c r="AC1587" s="25">
        <f t="shared" ca="1" si="546"/>
        <v>0</v>
      </c>
    </row>
    <row r="1588" spans="1:29" ht="14.1" hidden="1" customHeight="1" thickBot="1" x14ac:dyDescent="0.25">
      <c r="A1588" s="3">
        <f t="shared" si="530"/>
        <v>2025</v>
      </c>
      <c r="B1588" s="3" t="str">
        <f t="shared" si="547"/>
        <v>04 duben</v>
      </c>
      <c r="C1588" s="4" t="str">
        <f t="shared" si="531"/>
        <v>duben</v>
      </c>
      <c r="D1588" s="10">
        <f t="shared" ca="1" si="532"/>
        <v>0</v>
      </c>
      <c r="E1588" s="10" t="str">
        <f t="shared" si="533"/>
        <v>čtvrtek</v>
      </c>
      <c r="F1588" s="42" t="str">
        <f ca="1">IF(COUNTIF(List1!$U$4:$AF$16,$G1588),"Svátek",TEXT($G1588,"dddd"))</f>
        <v>čtvrtek</v>
      </c>
      <c r="G1588" s="19">
        <v>45771</v>
      </c>
      <c r="H1588" s="49"/>
      <c r="I1588" s="50"/>
      <c r="J1588" s="49"/>
      <c r="K1588" s="50"/>
      <c r="L1588" s="21">
        <f t="shared" si="534"/>
        <v>0</v>
      </c>
      <c r="M1588" s="22">
        <f t="shared" si="528"/>
        <v>0</v>
      </c>
      <c r="N1588" s="98"/>
      <c r="O1588" s="101" t="str">
        <f t="shared" ca="1" si="529"/>
        <v/>
      </c>
      <c r="P1588" s="41" t="str">
        <f t="shared" si="527"/>
        <v xml:space="preserve"> </v>
      </c>
      <c r="Q1588" s="41" t="str">
        <f>IF(MONTH(G1589)-MONTH(G1588)&lt;&gt;0,SUBTOTAL(109,$P$14:$P$3665)," ")</f>
        <v xml:space="preserve"> </v>
      </c>
      <c r="R1588" s="108">
        <f t="shared" ca="1" si="535"/>
        <v>0</v>
      </c>
      <c r="S1588" s="25">
        <f t="shared" ca="1" si="536"/>
        <v>0</v>
      </c>
      <c r="T1588" s="108">
        <f t="shared" ca="1" si="537"/>
        <v>0</v>
      </c>
      <c r="U1588" s="163">
        <f t="shared" ca="1" si="538"/>
        <v>0</v>
      </c>
      <c r="V1588" s="25">
        <f t="shared" ca="1" si="539"/>
        <v>0</v>
      </c>
      <c r="W1588" s="25">
        <f t="shared" ca="1" si="540"/>
        <v>0</v>
      </c>
      <c r="X1588" s="108">
        <f t="shared" ca="1" si="541"/>
        <v>0</v>
      </c>
      <c r="Y1588" s="108">
        <f t="shared" ca="1" si="542"/>
        <v>0</v>
      </c>
      <c r="Z1588" s="108">
        <f t="shared" ca="1" si="543"/>
        <v>0</v>
      </c>
      <c r="AA1588" s="108">
        <f t="shared" ca="1" si="544"/>
        <v>0</v>
      </c>
      <c r="AB1588" s="108">
        <f t="shared" ca="1" si="545"/>
        <v>0</v>
      </c>
      <c r="AC1588" s="25">
        <f t="shared" ca="1" si="546"/>
        <v>0</v>
      </c>
    </row>
    <row r="1589" spans="1:29" ht="14.1" hidden="1" customHeight="1" thickBot="1" x14ac:dyDescent="0.25">
      <c r="A1589" s="3">
        <f t="shared" si="530"/>
        <v>2025</v>
      </c>
      <c r="B1589" s="3" t="str">
        <f t="shared" si="547"/>
        <v>04 duben</v>
      </c>
      <c r="C1589" s="4" t="str">
        <f t="shared" si="531"/>
        <v>duben</v>
      </c>
      <c r="D1589" s="10">
        <f t="shared" ca="1" si="532"/>
        <v>0</v>
      </c>
      <c r="E1589" s="10" t="str">
        <f t="shared" si="533"/>
        <v>pátek</v>
      </c>
      <c r="F1589" s="42" t="str">
        <f ca="1">IF(COUNTIF(List1!$U$4:$AF$16,$G1589),"Svátek",TEXT($G1589,"dddd"))</f>
        <v>pátek</v>
      </c>
      <c r="G1589" s="19">
        <v>45772</v>
      </c>
      <c r="H1589" s="49"/>
      <c r="I1589" s="50"/>
      <c r="J1589" s="49"/>
      <c r="K1589" s="50"/>
      <c r="L1589" s="21">
        <f t="shared" si="534"/>
        <v>0</v>
      </c>
      <c r="M1589" s="22">
        <f t="shared" si="528"/>
        <v>0</v>
      </c>
      <c r="N1589" s="98"/>
      <c r="O1589" s="101" t="str">
        <f t="shared" ca="1" si="529"/>
        <v/>
      </c>
      <c r="P1589" s="41" t="str">
        <f t="shared" si="527"/>
        <v xml:space="preserve"> </v>
      </c>
      <c r="Q1589" s="41" t="str">
        <f>IF(MONTH(G1590)-MONTH(G1589)&lt;&gt;0,SUBTOTAL(109,$P$14:$P$3665)," ")</f>
        <v xml:space="preserve"> </v>
      </c>
      <c r="R1589" s="108">
        <f t="shared" ca="1" si="535"/>
        <v>0</v>
      </c>
      <c r="S1589" s="25">
        <f t="shared" ca="1" si="536"/>
        <v>0</v>
      </c>
      <c r="T1589" s="108">
        <f t="shared" ca="1" si="537"/>
        <v>0</v>
      </c>
      <c r="U1589" s="163">
        <f t="shared" ca="1" si="538"/>
        <v>0</v>
      </c>
      <c r="V1589" s="25">
        <f t="shared" ca="1" si="539"/>
        <v>0</v>
      </c>
      <c r="W1589" s="25">
        <f t="shared" ca="1" si="540"/>
        <v>0</v>
      </c>
      <c r="X1589" s="108">
        <f t="shared" ca="1" si="541"/>
        <v>0</v>
      </c>
      <c r="Y1589" s="108">
        <f t="shared" ca="1" si="542"/>
        <v>0</v>
      </c>
      <c r="Z1589" s="108">
        <f t="shared" ca="1" si="543"/>
        <v>0</v>
      </c>
      <c r="AA1589" s="108">
        <f t="shared" ca="1" si="544"/>
        <v>0</v>
      </c>
      <c r="AB1589" s="108">
        <f t="shared" ca="1" si="545"/>
        <v>0</v>
      </c>
      <c r="AC1589" s="25">
        <f t="shared" ca="1" si="546"/>
        <v>0</v>
      </c>
    </row>
    <row r="1590" spans="1:29" ht="14.1" hidden="1" customHeight="1" thickBot="1" x14ac:dyDescent="0.25">
      <c r="A1590" s="3">
        <f t="shared" si="530"/>
        <v>2025</v>
      </c>
      <c r="B1590" s="3" t="str">
        <f t="shared" si="547"/>
        <v>04 duben</v>
      </c>
      <c r="C1590" s="4" t="str">
        <f t="shared" si="531"/>
        <v>duben</v>
      </c>
      <c r="D1590" s="10">
        <f t="shared" ca="1" si="532"/>
        <v>0</v>
      </c>
      <c r="E1590" s="10" t="str">
        <f t="shared" si="533"/>
        <v>sobota</v>
      </c>
      <c r="F1590" s="42" t="str">
        <f ca="1">IF(COUNTIF(List1!$U$4:$AF$16,$G1590),"Svátek",TEXT($G1590,"dddd"))</f>
        <v>sobota</v>
      </c>
      <c r="G1590" s="19">
        <v>45773</v>
      </c>
      <c r="H1590" s="49"/>
      <c r="I1590" s="50"/>
      <c r="J1590" s="49"/>
      <c r="K1590" s="50"/>
      <c r="L1590" s="21">
        <f t="shared" si="534"/>
        <v>0</v>
      </c>
      <c r="M1590" s="22">
        <f t="shared" si="528"/>
        <v>0</v>
      </c>
      <c r="N1590" s="98"/>
      <c r="O1590" s="101" t="str">
        <f t="shared" ca="1" si="529"/>
        <v/>
      </c>
      <c r="P1590" s="41" t="str">
        <f t="shared" si="527"/>
        <v xml:space="preserve"> </v>
      </c>
      <c r="Q1590" s="41" t="str">
        <f>IF(MONTH(G1591)-MONTH(G1590)&lt;&gt;0,SUBTOTAL(109,$P$14:$P$3665)," ")</f>
        <v xml:space="preserve"> </v>
      </c>
      <c r="R1590" s="108">
        <f t="shared" ca="1" si="535"/>
        <v>0</v>
      </c>
      <c r="S1590" s="25">
        <f t="shared" ca="1" si="536"/>
        <v>0</v>
      </c>
      <c r="T1590" s="108">
        <f t="shared" ca="1" si="537"/>
        <v>0</v>
      </c>
      <c r="U1590" s="163">
        <f t="shared" ca="1" si="538"/>
        <v>0</v>
      </c>
      <c r="V1590" s="25">
        <f t="shared" ca="1" si="539"/>
        <v>0</v>
      </c>
      <c r="W1590" s="25">
        <f t="shared" ca="1" si="540"/>
        <v>0</v>
      </c>
      <c r="X1590" s="108">
        <f t="shared" ca="1" si="541"/>
        <v>0</v>
      </c>
      <c r="Y1590" s="108">
        <f t="shared" ca="1" si="542"/>
        <v>0</v>
      </c>
      <c r="Z1590" s="108">
        <f t="shared" ca="1" si="543"/>
        <v>0</v>
      </c>
      <c r="AA1590" s="108">
        <f t="shared" ca="1" si="544"/>
        <v>0</v>
      </c>
      <c r="AB1590" s="108">
        <f t="shared" ca="1" si="545"/>
        <v>0</v>
      </c>
      <c r="AC1590" s="25">
        <f t="shared" ca="1" si="546"/>
        <v>0</v>
      </c>
    </row>
    <row r="1591" spans="1:29" ht="14.1" hidden="1" customHeight="1" thickBot="1" x14ac:dyDescent="0.25">
      <c r="A1591" s="3">
        <f t="shared" si="530"/>
        <v>2025</v>
      </c>
      <c r="B1591" s="3" t="str">
        <f t="shared" si="547"/>
        <v>04 duben</v>
      </c>
      <c r="C1591" s="4" t="str">
        <f t="shared" si="531"/>
        <v>duben</v>
      </c>
      <c r="D1591" s="10">
        <f t="shared" ca="1" si="532"/>
        <v>0</v>
      </c>
      <c r="E1591" s="10" t="str">
        <f t="shared" si="533"/>
        <v>neděle</v>
      </c>
      <c r="F1591" s="42" t="str">
        <f ca="1">IF(COUNTIF(List1!$U$4:$AF$16,$G1591),"Svátek",TEXT($G1591,"dddd"))</f>
        <v>neděle</v>
      </c>
      <c r="G1591" s="19">
        <v>45774</v>
      </c>
      <c r="H1591" s="49"/>
      <c r="I1591" s="50"/>
      <c r="J1591" s="49"/>
      <c r="K1591" s="50"/>
      <c r="L1591" s="21">
        <f t="shared" si="534"/>
        <v>0</v>
      </c>
      <c r="M1591" s="22">
        <f t="shared" si="528"/>
        <v>0</v>
      </c>
      <c r="N1591" s="98"/>
      <c r="O1591" s="101" t="str">
        <f t="shared" ca="1" si="529"/>
        <v/>
      </c>
      <c r="P1591" s="41">
        <f t="shared" si="527"/>
        <v>0</v>
      </c>
      <c r="Q1591" s="41" t="str">
        <f>IF(MONTH(G1592)-MONTH(G1591)&lt;&gt;0,SUBTOTAL(109,$P$14:$P$3665)," ")</f>
        <v xml:space="preserve"> </v>
      </c>
      <c r="R1591" s="108">
        <f t="shared" ca="1" si="535"/>
        <v>0</v>
      </c>
      <c r="S1591" s="25">
        <f t="shared" ca="1" si="536"/>
        <v>0</v>
      </c>
      <c r="T1591" s="108">
        <f t="shared" ca="1" si="537"/>
        <v>0</v>
      </c>
      <c r="U1591" s="163">
        <f t="shared" ca="1" si="538"/>
        <v>0</v>
      </c>
      <c r="V1591" s="25">
        <f t="shared" ca="1" si="539"/>
        <v>0</v>
      </c>
      <c r="W1591" s="25">
        <f t="shared" ca="1" si="540"/>
        <v>0</v>
      </c>
      <c r="X1591" s="108">
        <f t="shared" ca="1" si="541"/>
        <v>0</v>
      </c>
      <c r="Y1591" s="108">
        <f t="shared" ca="1" si="542"/>
        <v>0</v>
      </c>
      <c r="Z1591" s="108">
        <f t="shared" ca="1" si="543"/>
        <v>0</v>
      </c>
      <c r="AA1591" s="108">
        <f t="shared" ca="1" si="544"/>
        <v>0</v>
      </c>
      <c r="AB1591" s="108">
        <f t="shared" ca="1" si="545"/>
        <v>0</v>
      </c>
      <c r="AC1591" s="25">
        <f t="shared" ca="1" si="546"/>
        <v>0</v>
      </c>
    </row>
    <row r="1592" spans="1:29" ht="14.1" hidden="1" customHeight="1" thickBot="1" x14ac:dyDescent="0.25">
      <c r="A1592" s="3">
        <f t="shared" si="530"/>
        <v>2025</v>
      </c>
      <c r="B1592" s="3" t="str">
        <f t="shared" si="547"/>
        <v>04 duben</v>
      </c>
      <c r="C1592" s="4" t="str">
        <f t="shared" si="531"/>
        <v>duben</v>
      </c>
      <c r="D1592" s="10">
        <f t="shared" ca="1" si="532"/>
        <v>0</v>
      </c>
      <c r="E1592" s="10" t="str">
        <f t="shared" si="533"/>
        <v>pondělí</v>
      </c>
      <c r="F1592" s="42" t="str">
        <f ca="1">IF(COUNTIF(List1!$U$4:$AF$16,$G1592),"Svátek",TEXT($G1592,"dddd"))</f>
        <v>pondělí</v>
      </c>
      <c r="G1592" s="19">
        <v>45775</v>
      </c>
      <c r="H1592" s="49"/>
      <c r="I1592" s="50"/>
      <c r="J1592" s="49"/>
      <c r="K1592" s="50"/>
      <c r="L1592" s="21">
        <f t="shared" si="534"/>
        <v>0</v>
      </c>
      <c r="M1592" s="22">
        <f t="shared" si="528"/>
        <v>0</v>
      </c>
      <c r="N1592" s="98"/>
      <c r="O1592" s="101" t="str">
        <f t="shared" ca="1" si="529"/>
        <v/>
      </c>
      <c r="P1592" s="41" t="str">
        <f t="shared" si="527"/>
        <v xml:space="preserve"> </v>
      </c>
      <c r="Q1592" s="41" t="str">
        <f>IF(MONTH(G1593)-MONTH(G1592)&lt;&gt;0,SUBTOTAL(109,$P$14:$P$3665)," ")</f>
        <v xml:space="preserve"> </v>
      </c>
      <c r="R1592" s="108">
        <f t="shared" ca="1" si="535"/>
        <v>0</v>
      </c>
      <c r="S1592" s="25">
        <f t="shared" ca="1" si="536"/>
        <v>0</v>
      </c>
      <c r="T1592" s="108">
        <f t="shared" ca="1" si="537"/>
        <v>0</v>
      </c>
      <c r="U1592" s="163">
        <f t="shared" ca="1" si="538"/>
        <v>0</v>
      </c>
      <c r="V1592" s="25">
        <f t="shared" ca="1" si="539"/>
        <v>0</v>
      </c>
      <c r="W1592" s="25">
        <f t="shared" ca="1" si="540"/>
        <v>0</v>
      </c>
      <c r="X1592" s="108">
        <f t="shared" ca="1" si="541"/>
        <v>0</v>
      </c>
      <c r="Y1592" s="108">
        <f t="shared" ca="1" si="542"/>
        <v>0</v>
      </c>
      <c r="Z1592" s="108">
        <f t="shared" ca="1" si="543"/>
        <v>0</v>
      </c>
      <c r="AA1592" s="108">
        <f t="shared" ca="1" si="544"/>
        <v>0</v>
      </c>
      <c r="AB1592" s="108">
        <f t="shared" ca="1" si="545"/>
        <v>0</v>
      </c>
      <c r="AC1592" s="25">
        <f t="shared" ca="1" si="546"/>
        <v>0</v>
      </c>
    </row>
    <row r="1593" spans="1:29" ht="14.1" hidden="1" customHeight="1" thickBot="1" x14ac:dyDescent="0.25">
      <c r="A1593" s="3">
        <f t="shared" si="530"/>
        <v>2025</v>
      </c>
      <c r="B1593" s="3" t="str">
        <f t="shared" si="547"/>
        <v>04 duben</v>
      </c>
      <c r="C1593" s="4" t="str">
        <f t="shared" si="531"/>
        <v>duben</v>
      </c>
      <c r="D1593" s="10">
        <f t="shared" ca="1" si="532"/>
        <v>0</v>
      </c>
      <c r="E1593" s="10" t="str">
        <f t="shared" si="533"/>
        <v>úterý</v>
      </c>
      <c r="F1593" s="42" t="str">
        <f ca="1">IF(COUNTIF(List1!$U$4:$AF$16,$G1593),"Svátek",TEXT($G1593,"dddd"))</f>
        <v>úterý</v>
      </c>
      <c r="G1593" s="19">
        <v>45776</v>
      </c>
      <c r="H1593" s="49"/>
      <c r="I1593" s="50"/>
      <c r="J1593" s="49"/>
      <c r="K1593" s="50"/>
      <c r="L1593" s="21">
        <f t="shared" si="534"/>
        <v>0</v>
      </c>
      <c r="M1593" s="22">
        <f t="shared" si="528"/>
        <v>0</v>
      </c>
      <c r="N1593" s="98"/>
      <c r="O1593" s="101" t="str">
        <f t="shared" ca="1" si="529"/>
        <v/>
      </c>
      <c r="P1593" s="41" t="str">
        <f t="shared" si="527"/>
        <v xml:space="preserve"> </v>
      </c>
      <c r="Q1593" s="41" t="str">
        <f>IF(MONTH(G1594)-MONTH(G1593)&lt;&gt;0,SUBTOTAL(109,$P$14:$P$3665)," ")</f>
        <v xml:space="preserve"> </v>
      </c>
      <c r="R1593" s="108">
        <f t="shared" ca="1" si="535"/>
        <v>0</v>
      </c>
      <c r="S1593" s="25">
        <f t="shared" ca="1" si="536"/>
        <v>0</v>
      </c>
      <c r="T1593" s="108">
        <f t="shared" ca="1" si="537"/>
        <v>0</v>
      </c>
      <c r="U1593" s="163">
        <f t="shared" ca="1" si="538"/>
        <v>0</v>
      </c>
      <c r="V1593" s="25">
        <f t="shared" ca="1" si="539"/>
        <v>0</v>
      </c>
      <c r="W1593" s="25">
        <f t="shared" ca="1" si="540"/>
        <v>0</v>
      </c>
      <c r="X1593" s="108">
        <f t="shared" ca="1" si="541"/>
        <v>0</v>
      </c>
      <c r="Y1593" s="108">
        <f t="shared" ca="1" si="542"/>
        <v>0</v>
      </c>
      <c r="Z1593" s="108">
        <f t="shared" ca="1" si="543"/>
        <v>0</v>
      </c>
      <c r="AA1593" s="108">
        <f t="shared" ca="1" si="544"/>
        <v>0</v>
      </c>
      <c r="AB1593" s="108">
        <f t="shared" ca="1" si="545"/>
        <v>0</v>
      </c>
      <c r="AC1593" s="25">
        <f t="shared" ca="1" si="546"/>
        <v>0</v>
      </c>
    </row>
    <row r="1594" spans="1:29" ht="14.1" hidden="1" customHeight="1" thickBot="1" x14ac:dyDescent="0.25">
      <c r="A1594" s="3">
        <f t="shared" si="530"/>
        <v>2025</v>
      </c>
      <c r="B1594" s="3" t="str">
        <f t="shared" si="547"/>
        <v>04 duben</v>
      </c>
      <c r="C1594" s="4" t="str">
        <f t="shared" si="531"/>
        <v>duben</v>
      </c>
      <c r="D1594" s="10">
        <f t="shared" ca="1" si="532"/>
        <v>0</v>
      </c>
      <c r="E1594" s="10" t="str">
        <f t="shared" si="533"/>
        <v>středa</v>
      </c>
      <c r="F1594" s="42" t="str">
        <f ca="1">IF(COUNTIF(List1!$U$4:$AF$16,$G1594),"Svátek",TEXT($G1594,"dddd"))</f>
        <v>středa</v>
      </c>
      <c r="G1594" s="19">
        <v>45777</v>
      </c>
      <c r="H1594" s="49"/>
      <c r="I1594" s="50"/>
      <c r="J1594" s="49"/>
      <c r="K1594" s="50"/>
      <c r="L1594" s="21">
        <f t="shared" si="534"/>
        <v>0</v>
      </c>
      <c r="M1594" s="22">
        <f t="shared" si="528"/>
        <v>0</v>
      </c>
      <c r="N1594" s="98"/>
      <c r="O1594" s="101" t="str">
        <f t="shared" ca="1" si="529"/>
        <v/>
      </c>
      <c r="P1594" s="41">
        <f t="shared" si="527"/>
        <v>0</v>
      </c>
      <c r="Q1594" s="41">
        <f>IF(MONTH(G1595)-MONTH(G1594)&lt;&gt;0,SUBTOTAL(109,$P$14:$P$3665)," ")</f>
        <v>0</v>
      </c>
      <c r="R1594" s="108">
        <f t="shared" ca="1" si="535"/>
        <v>0</v>
      </c>
      <c r="S1594" s="25">
        <f t="shared" ca="1" si="536"/>
        <v>0</v>
      </c>
      <c r="T1594" s="108">
        <f t="shared" ca="1" si="537"/>
        <v>0</v>
      </c>
      <c r="U1594" s="163">
        <f t="shared" ca="1" si="538"/>
        <v>0</v>
      </c>
      <c r="V1594" s="25">
        <f t="shared" ca="1" si="539"/>
        <v>0</v>
      </c>
      <c r="W1594" s="25">
        <f t="shared" ca="1" si="540"/>
        <v>0</v>
      </c>
      <c r="X1594" s="108">
        <f t="shared" ca="1" si="541"/>
        <v>0</v>
      </c>
      <c r="Y1594" s="108">
        <f t="shared" ca="1" si="542"/>
        <v>0</v>
      </c>
      <c r="Z1594" s="108">
        <f t="shared" ca="1" si="543"/>
        <v>0</v>
      </c>
      <c r="AA1594" s="108">
        <f t="shared" ca="1" si="544"/>
        <v>0</v>
      </c>
      <c r="AB1594" s="108">
        <f t="shared" ca="1" si="545"/>
        <v>0</v>
      </c>
      <c r="AC1594" s="25">
        <f t="shared" ca="1" si="546"/>
        <v>0</v>
      </c>
    </row>
    <row r="1595" spans="1:29" ht="14.1" hidden="1" customHeight="1" thickBot="1" x14ac:dyDescent="0.25">
      <c r="A1595" s="3">
        <f t="shared" si="530"/>
        <v>2025</v>
      </c>
      <c r="B1595" s="3" t="str">
        <f t="shared" si="547"/>
        <v>05 květen</v>
      </c>
      <c r="C1595" s="4" t="str">
        <f t="shared" si="531"/>
        <v>květen</v>
      </c>
      <c r="D1595" s="10">
        <f t="shared" ca="1" si="532"/>
        <v>1</v>
      </c>
      <c r="E1595" s="10" t="str">
        <f t="shared" si="533"/>
        <v>čtvrtek</v>
      </c>
      <c r="F1595" s="42" t="str">
        <f ca="1">IF(COUNTIF(List1!$U$4:$AF$16,$G1595),"Svátek",TEXT($G1595,"dddd"))</f>
        <v>Svátek</v>
      </c>
      <c r="G1595" s="19">
        <v>45778</v>
      </c>
      <c r="H1595" s="49"/>
      <c r="I1595" s="50"/>
      <c r="J1595" s="49"/>
      <c r="K1595" s="50"/>
      <c r="L1595" s="21">
        <f t="shared" si="534"/>
        <v>0</v>
      </c>
      <c r="M1595" s="22">
        <f t="shared" si="528"/>
        <v>0</v>
      </c>
      <c r="N1595" s="98"/>
      <c r="O1595" s="101" t="str">
        <f t="shared" ca="1" si="529"/>
        <v>Svátek</v>
      </c>
      <c r="P1595" s="41" t="str">
        <f t="shared" si="527"/>
        <v xml:space="preserve"> </v>
      </c>
      <c r="Q1595" s="41" t="str">
        <f>IF(MONTH(G1596)-MONTH(G1595)&lt;&gt;0,SUBTOTAL(109,$P$14:$P$3665)," ")</f>
        <v xml:space="preserve"> </v>
      </c>
      <c r="R1595" s="108">
        <f t="shared" ca="1" si="535"/>
        <v>0</v>
      </c>
      <c r="S1595" s="25">
        <f t="shared" ca="1" si="536"/>
        <v>1</v>
      </c>
      <c r="T1595" s="108">
        <f t="shared" ca="1" si="537"/>
        <v>0</v>
      </c>
      <c r="U1595" s="163">
        <f t="shared" ca="1" si="538"/>
        <v>0</v>
      </c>
      <c r="V1595" s="25">
        <f t="shared" ca="1" si="539"/>
        <v>0</v>
      </c>
      <c r="W1595" s="25">
        <f t="shared" ca="1" si="540"/>
        <v>0</v>
      </c>
      <c r="X1595" s="108">
        <f t="shared" ca="1" si="541"/>
        <v>0</v>
      </c>
      <c r="Y1595" s="108">
        <f t="shared" ca="1" si="542"/>
        <v>0</v>
      </c>
      <c r="Z1595" s="108">
        <f t="shared" ca="1" si="543"/>
        <v>0</v>
      </c>
      <c r="AA1595" s="108">
        <f t="shared" ca="1" si="544"/>
        <v>0</v>
      </c>
      <c r="AB1595" s="108">
        <f t="shared" ca="1" si="545"/>
        <v>0</v>
      </c>
      <c r="AC1595" s="25">
        <f t="shared" ca="1" si="546"/>
        <v>1</v>
      </c>
    </row>
    <row r="1596" spans="1:29" ht="14.1" hidden="1" customHeight="1" thickBot="1" x14ac:dyDescent="0.25">
      <c r="A1596" s="3">
        <f t="shared" si="530"/>
        <v>2025</v>
      </c>
      <c r="B1596" s="3" t="str">
        <f t="shared" si="547"/>
        <v>05 květen</v>
      </c>
      <c r="C1596" s="4" t="str">
        <f t="shared" si="531"/>
        <v>květen</v>
      </c>
      <c r="D1596" s="10">
        <f t="shared" ca="1" si="532"/>
        <v>0</v>
      </c>
      <c r="E1596" s="10" t="str">
        <f t="shared" si="533"/>
        <v>pátek</v>
      </c>
      <c r="F1596" s="42" t="str">
        <f ca="1">IF(COUNTIF(List1!$U$4:$AF$16,$G1596),"Svátek",TEXT($G1596,"dddd"))</f>
        <v>pátek</v>
      </c>
      <c r="G1596" s="19">
        <v>45779</v>
      </c>
      <c r="H1596" s="49"/>
      <c r="I1596" s="50"/>
      <c r="J1596" s="49"/>
      <c r="K1596" s="50"/>
      <c r="L1596" s="21">
        <f t="shared" si="534"/>
        <v>0</v>
      </c>
      <c r="M1596" s="22">
        <f t="shared" si="528"/>
        <v>0</v>
      </c>
      <c r="N1596" s="98"/>
      <c r="O1596" s="101" t="str">
        <f t="shared" ca="1" si="529"/>
        <v/>
      </c>
      <c r="P1596" s="41" t="str">
        <f t="shared" si="527"/>
        <v xml:space="preserve"> </v>
      </c>
      <c r="Q1596" s="41" t="str">
        <f>IF(MONTH(G1597)-MONTH(G1596)&lt;&gt;0,SUBTOTAL(109,$P$14:$P$3665)," ")</f>
        <v xml:space="preserve"> </v>
      </c>
      <c r="R1596" s="108">
        <f t="shared" ca="1" si="535"/>
        <v>0</v>
      </c>
      <c r="S1596" s="25">
        <f t="shared" ca="1" si="536"/>
        <v>0</v>
      </c>
      <c r="T1596" s="108">
        <f t="shared" ca="1" si="537"/>
        <v>0</v>
      </c>
      <c r="U1596" s="163">
        <f t="shared" ca="1" si="538"/>
        <v>0</v>
      </c>
      <c r="V1596" s="25">
        <f t="shared" ca="1" si="539"/>
        <v>0</v>
      </c>
      <c r="W1596" s="25">
        <f t="shared" ca="1" si="540"/>
        <v>0</v>
      </c>
      <c r="X1596" s="108">
        <f t="shared" ca="1" si="541"/>
        <v>0</v>
      </c>
      <c r="Y1596" s="108">
        <f t="shared" ca="1" si="542"/>
        <v>0</v>
      </c>
      <c r="Z1596" s="108">
        <f t="shared" ca="1" si="543"/>
        <v>0</v>
      </c>
      <c r="AA1596" s="108">
        <f t="shared" ca="1" si="544"/>
        <v>0</v>
      </c>
      <c r="AB1596" s="108">
        <f t="shared" ca="1" si="545"/>
        <v>0</v>
      </c>
      <c r="AC1596" s="25">
        <f t="shared" ca="1" si="546"/>
        <v>0</v>
      </c>
    </row>
    <row r="1597" spans="1:29" ht="14.1" hidden="1" customHeight="1" thickBot="1" x14ac:dyDescent="0.25">
      <c r="A1597" s="3">
        <f t="shared" si="530"/>
        <v>2025</v>
      </c>
      <c r="B1597" s="3" t="str">
        <f t="shared" si="547"/>
        <v>05 květen</v>
      </c>
      <c r="C1597" s="4" t="str">
        <f t="shared" si="531"/>
        <v>květen</v>
      </c>
      <c r="D1597" s="10">
        <f t="shared" ca="1" si="532"/>
        <v>0</v>
      </c>
      <c r="E1597" s="10" t="str">
        <f t="shared" si="533"/>
        <v>sobota</v>
      </c>
      <c r="F1597" s="42" t="str">
        <f ca="1">IF(COUNTIF(List1!$U$4:$AF$16,$G1597),"Svátek",TEXT($G1597,"dddd"))</f>
        <v>sobota</v>
      </c>
      <c r="G1597" s="19">
        <v>45780</v>
      </c>
      <c r="H1597" s="49"/>
      <c r="I1597" s="50"/>
      <c r="J1597" s="49"/>
      <c r="K1597" s="50"/>
      <c r="L1597" s="21">
        <f t="shared" si="534"/>
        <v>0</v>
      </c>
      <c r="M1597" s="22">
        <f t="shared" si="528"/>
        <v>0</v>
      </c>
      <c r="N1597" s="98"/>
      <c r="O1597" s="101" t="str">
        <f t="shared" ca="1" si="529"/>
        <v/>
      </c>
      <c r="P1597" s="41" t="str">
        <f t="shared" si="527"/>
        <v xml:space="preserve"> </v>
      </c>
      <c r="Q1597" s="41" t="str">
        <f>IF(MONTH(G1598)-MONTH(G1597)&lt;&gt;0,SUBTOTAL(109,$P$14:$P$3665)," ")</f>
        <v xml:space="preserve"> </v>
      </c>
      <c r="R1597" s="108">
        <f t="shared" ca="1" si="535"/>
        <v>0</v>
      </c>
      <c r="S1597" s="25">
        <f t="shared" ca="1" si="536"/>
        <v>0</v>
      </c>
      <c r="T1597" s="108">
        <f t="shared" ca="1" si="537"/>
        <v>0</v>
      </c>
      <c r="U1597" s="163">
        <f t="shared" ca="1" si="538"/>
        <v>0</v>
      </c>
      <c r="V1597" s="25">
        <f t="shared" ca="1" si="539"/>
        <v>0</v>
      </c>
      <c r="W1597" s="25">
        <f t="shared" ca="1" si="540"/>
        <v>0</v>
      </c>
      <c r="X1597" s="108">
        <f t="shared" ca="1" si="541"/>
        <v>0</v>
      </c>
      <c r="Y1597" s="108">
        <f t="shared" ca="1" si="542"/>
        <v>0</v>
      </c>
      <c r="Z1597" s="108">
        <f t="shared" ca="1" si="543"/>
        <v>0</v>
      </c>
      <c r="AA1597" s="108">
        <f t="shared" ca="1" si="544"/>
        <v>0</v>
      </c>
      <c r="AB1597" s="108">
        <f t="shared" ca="1" si="545"/>
        <v>0</v>
      </c>
      <c r="AC1597" s="25">
        <f t="shared" ca="1" si="546"/>
        <v>0</v>
      </c>
    </row>
    <row r="1598" spans="1:29" ht="14.1" hidden="1" customHeight="1" thickBot="1" x14ac:dyDescent="0.25">
      <c r="A1598" s="3">
        <f t="shared" si="530"/>
        <v>2025</v>
      </c>
      <c r="B1598" s="3" t="str">
        <f t="shared" si="547"/>
        <v>05 květen</v>
      </c>
      <c r="C1598" s="4" t="str">
        <f t="shared" si="531"/>
        <v>květen</v>
      </c>
      <c r="D1598" s="10">
        <f t="shared" ca="1" si="532"/>
        <v>0</v>
      </c>
      <c r="E1598" s="10" t="str">
        <f t="shared" si="533"/>
        <v>neděle</v>
      </c>
      <c r="F1598" s="42" t="str">
        <f ca="1">IF(COUNTIF(List1!$U$4:$AF$16,$G1598),"Svátek",TEXT($G1598,"dddd"))</f>
        <v>neděle</v>
      </c>
      <c r="G1598" s="19">
        <v>45781</v>
      </c>
      <c r="H1598" s="49"/>
      <c r="I1598" s="50"/>
      <c r="J1598" s="49"/>
      <c r="K1598" s="50"/>
      <c r="L1598" s="21">
        <f t="shared" si="534"/>
        <v>0</v>
      </c>
      <c r="M1598" s="22">
        <f t="shared" si="528"/>
        <v>0</v>
      </c>
      <c r="N1598" s="98"/>
      <c r="O1598" s="101" t="str">
        <f t="shared" ca="1" si="529"/>
        <v/>
      </c>
      <c r="P1598" s="41">
        <f t="shared" si="527"/>
        <v>0</v>
      </c>
      <c r="Q1598" s="41" t="str">
        <f>IF(MONTH(G1599)-MONTH(G1598)&lt;&gt;0,SUBTOTAL(109,$P$14:$P$3665)," ")</f>
        <v xml:space="preserve"> </v>
      </c>
      <c r="R1598" s="108">
        <f t="shared" ca="1" si="535"/>
        <v>0</v>
      </c>
      <c r="S1598" s="25">
        <f t="shared" ca="1" si="536"/>
        <v>0</v>
      </c>
      <c r="T1598" s="108">
        <f t="shared" ca="1" si="537"/>
        <v>0</v>
      </c>
      <c r="U1598" s="163">
        <f t="shared" ca="1" si="538"/>
        <v>0</v>
      </c>
      <c r="V1598" s="25">
        <f t="shared" ca="1" si="539"/>
        <v>0</v>
      </c>
      <c r="W1598" s="25">
        <f t="shared" ca="1" si="540"/>
        <v>0</v>
      </c>
      <c r="X1598" s="108">
        <f t="shared" ca="1" si="541"/>
        <v>0</v>
      </c>
      <c r="Y1598" s="108">
        <f t="shared" ca="1" si="542"/>
        <v>0</v>
      </c>
      <c r="Z1598" s="108">
        <f t="shared" ca="1" si="543"/>
        <v>0</v>
      </c>
      <c r="AA1598" s="108">
        <f t="shared" ca="1" si="544"/>
        <v>0</v>
      </c>
      <c r="AB1598" s="108">
        <f t="shared" ca="1" si="545"/>
        <v>0</v>
      </c>
      <c r="AC1598" s="25">
        <f t="shared" ca="1" si="546"/>
        <v>0</v>
      </c>
    </row>
    <row r="1599" spans="1:29" ht="14.1" hidden="1" customHeight="1" thickBot="1" x14ac:dyDescent="0.25">
      <c r="A1599" s="3">
        <f t="shared" si="530"/>
        <v>2025</v>
      </c>
      <c r="B1599" s="3" t="str">
        <f t="shared" si="547"/>
        <v>05 květen</v>
      </c>
      <c r="C1599" s="4" t="str">
        <f t="shared" si="531"/>
        <v>květen</v>
      </c>
      <c r="D1599" s="10">
        <f t="shared" ca="1" si="532"/>
        <v>0</v>
      </c>
      <c r="E1599" s="10" t="str">
        <f t="shared" si="533"/>
        <v>pondělí</v>
      </c>
      <c r="F1599" s="42" t="str">
        <f ca="1">IF(COUNTIF(List1!$U$4:$AF$16,$G1599),"Svátek",TEXT($G1599,"dddd"))</f>
        <v>pondělí</v>
      </c>
      <c r="G1599" s="19">
        <v>45782</v>
      </c>
      <c r="H1599" s="49"/>
      <c r="I1599" s="50"/>
      <c r="J1599" s="49"/>
      <c r="K1599" s="50"/>
      <c r="L1599" s="21">
        <f t="shared" si="534"/>
        <v>0</v>
      </c>
      <c r="M1599" s="22">
        <f t="shared" si="528"/>
        <v>0</v>
      </c>
      <c r="N1599" s="98"/>
      <c r="O1599" s="101" t="str">
        <f t="shared" ca="1" si="529"/>
        <v/>
      </c>
      <c r="P1599" s="41" t="str">
        <f t="shared" si="527"/>
        <v xml:space="preserve"> </v>
      </c>
      <c r="Q1599" s="41" t="str">
        <f>IF(MONTH(G1600)-MONTH(G1599)&lt;&gt;0,SUBTOTAL(109,$P$14:$P$3665)," ")</f>
        <v xml:space="preserve"> </v>
      </c>
      <c r="R1599" s="108">
        <f t="shared" ca="1" si="535"/>
        <v>0</v>
      </c>
      <c r="S1599" s="25">
        <f t="shared" ca="1" si="536"/>
        <v>0</v>
      </c>
      <c r="T1599" s="108">
        <f t="shared" ca="1" si="537"/>
        <v>0</v>
      </c>
      <c r="U1599" s="163">
        <f t="shared" ca="1" si="538"/>
        <v>0</v>
      </c>
      <c r="V1599" s="25">
        <f t="shared" ca="1" si="539"/>
        <v>0</v>
      </c>
      <c r="W1599" s="25">
        <f t="shared" ca="1" si="540"/>
        <v>0</v>
      </c>
      <c r="X1599" s="108">
        <f t="shared" ca="1" si="541"/>
        <v>0</v>
      </c>
      <c r="Y1599" s="108">
        <f t="shared" ca="1" si="542"/>
        <v>0</v>
      </c>
      <c r="Z1599" s="108">
        <f t="shared" ca="1" si="543"/>
        <v>0</v>
      </c>
      <c r="AA1599" s="108">
        <f t="shared" ca="1" si="544"/>
        <v>0</v>
      </c>
      <c r="AB1599" s="108">
        <f t="shared" ca="1" si="545"/>
        <v>0</v>
      </c>
      <c r="AC1599" s="25">
        <f t="shared" ca="1" si="546"/>
        <v>0</v>
      </c>
    </row>
    <row r="1600" spans="1:29" ht="14.1" hidden="1" customHeight="1" thickBot="1" x14ac:dyDescent="0.25">
      <c r="A1600" s="3">
        <f t="shared" si="530"/>
        <v>2025</v>
      </c>
      <c r="B1600" s="3" t="str">
        <f t="shared" si="547"/>
        <v>05 květen</v>
      </c>
      <c r="C1600" s="4" t="str">
        <f t="shared" si="531"/>
        <v>květen</v>
      </c>
      <c r="D1600" s="10">
        <f t="shared" ca="1" si="532"/>
        <v>0</v>
      </c>
      <c r="E1600" s="10" t="str">
        <f t="shared" si="533"/>
        <v>úterý</v>
      </c>
      <c r="F1600" s="42" t="str">
        <f ca="1">IF(COUNTIF(List1!$U$4:$AF$16,$G1600),"Svátek",TEXT($G1600,"dddd"))</f>
        <v>úterý</v>
      </c>
      <c r="G1600" s="19">
        <v>45783</v>
      </c>
      <c r="H1600" s="49"/>
      <c r="I1600" s="50"/>
      <c r="J1600" s="49"/>
      <c r="K1600" s="50"/>
      <c r="L1600" s="21">
        <f t="shared" si="534"/>
        <v>0</v>
      </c>
      <c r="M1600" s="22">
        <f t="shared" si="528"/>
        <v>0</v>
      </c>
      <c r="N1600" s="98"/>
      <c r="O1600" s="101" t="str">
        <f t="shared" ca="1" si="529"/>
        <v/>
      </c>
      <c r="P1600" s="41" t="str">
        <f t="shared" si="527"/>
        <v xml:space="preserve"> </v>
      </c>
      <c r="Q1600" s="41" t="str">
        <f>IF(MONTH(G1601)-MONTH(G1600)&lt;&gt;0,SUBTOTAL(109,$P$14:$P$3665)," ")</f>
        <v xml:space="preserve"> </v>
      </c>
      <c r="R1600" s="108">
        <f t="shared" ca="1" si="535"/>
        <v>0</v>
      </c>
      <c r="S1600" s="25">
        <f t="shared" ca="1" si="536"/>
        <v>0</v>
      </c>
      <c r="T1600" s="108">
        <f t="shared" ca="1" si="537"/>
        <v>0</v>
      </c>
      <c r="U1600" s="163">
        <f t="shared" ca="1" si="538"/>
        <v>0</v>
      </c>
      <c r="V1600" s="25">
        <f t="shared" ca="1" si="539"/>
        <v>0</v>
      </c>
      <c r="W1600" s="25">
        <f t="shared" ca="1" si="540"/>
        <v>0</v>
      </c>
      <c r="X1600" s="108">
        <f t="shared" ca="1" si="541"/>
        <v>0</v>
      </c>
      <c r="Y1600" s="108">
        <f t="shared" ca="1" si="542"/>
        <v>0</v>
      </c>
      <c r="Z1600" s="108">
        <f t="shared" ca="1" si="543"/>
        <v>0</v>
      </c>
      <c r="AA1600" s="108">
        <f t="shared" ca="1" si="544"/>
        <v>0</v>
      </c>
      <c r="AB1600" s="108">
        <f t="shared" ca="1" si="545"/>
        <v>0</v>
      </c>
      <c r="AC1600" s="25">
        <f t="shared" ca="1" si="546"/>
        <v>0</v>
      </c>
    </row>
    <row r="1601" spans="1:29" ht="14.1" hidden="1" customHeight="1" thickBot="1" x14ac:dyDescent="0.25">
      <c r="A1601" s="3">
        <f t="shared" si="530"/>
        <v>2025</v>
      </c>
      <c r="B1601" s="3" t="str">
        <f t="shared" si="547"/>
        <v>05 květen</v>
      </c>
      <c r="C1601" s="4" t="str">
        <f t="shared" si="531"/>
        <v>květen</v>
      </c>
      <c r="D1601" s="10">
        <f t="shared" ca="1" si="532"/>
        <v>0</v>
      </c>
      <c r="E1601" s="10" t="str">
        <f t="shared" si="533"/>
        <v>středa</v>
      </c>
      <c r="F1601" s="42" t="str">
        <f ca="1">IF(COUNTIF(List1!$U$4:$AF$16,$G1601),"Svátek",TEXT($G1601,"dddd"))</f>
        <v>středa</v>
      </c>
      <c r="G1601" s="19">
        <v>45784</v>
      </c>
      <c r="H1601" s="49"/>
      <c r="I1601" s="50"/>
      <c r="J1601" s="49"/>
      <c r="K1601" s="50"/>
      <c r="L1601" s="21">
        <f t="shared" si="534"/>
        <v>0</v>
      </c>
      <c r="M1601" s="22">
        <f t="shared" si="528"/>
        <v>0</v>
      </c>
      <c r="N1601" s="98"/>
      <c r="O1601" s="101" t="str">
        <f t="shared" ca="1" si="529"/>
        <v/>
      </c>
      <c r="P1601" s="41" t="str">
        <f t="shared" si="527"/>
        <v xml:space="preserve"> </v>
      </c>
      <c r="Q1601" s="41" t="str">
        <f>IF(MONTH(G1602)-MONTH(G1601)&lt;&gt;0,SUBTOTAL(109,$P$14:$P$3665)," ")</f>
        <v xml:space="preserve"> </v>
      </c>
      <c r="R1601" s="108">
        <f t="shared" ca="1" si="535"/>
        <v>0</v>
      </c>
      <c r="S1601" s="25">
        <f t="shared" ca="1" si="536"/>
        <v>0</v>
      </c>
      <c r="T1601" s="108">
        <f t="shared" ca="1" si="537"/>
        <v>0</v>
      </c>
      <c r="U1601" s="163">
        <f t="shared" ca="1" si="538"/>
        <v>0</v>
      </c>
      <c r="V1601" s="25">
        <f t="shared" ca="1" si="539"/>
        <v>0</v>
      </c>
      <c r="W1601" s="25">
        <f t="shared" ca="1" si="540"/>
        <v>0</v>
      </c>
      <c r="X1601" s="108">
        <f t="shared" ca="1" si="541"/>
        <v>0</v>
      </c>
      <c r="Y1601" s="108">
        <f t="shared" ca="1" si="542"/>
        <v>0</v>
      </c>
      <c r="Z1601" s="108">
        <f t="shared" ca="1" si="543"/>
        <v>0</v>
      </c>
      <c r="AA1601" s="108">
        <f t="shared" ca="1" si="544"/>
        <v>0</v>
      </c>
      <c r="AB1601" s="108">
        <f t="shared" ca="1" si="545"/>
        <v>0</v>
      </c>
      <c r="AC1601" s="25">
        <f t="shared" ca="1" si="546"/>
        <v>0</v>
      </c>
    </row>
    <row r="1602" spans="1:29" ht="14.1" hidden="1" customHeight="1" thickBot="1" x14ac:dyDescent="0.25">
      <c r="A1602" s="3">
        <f t="shared" si="530"/>
        <v>2025</v>
      </c>
      <c r="B1602" s="3" t="str">
        <f t="shared" si="547"/>
        <v>05 květen</v>
      </c>
      <c r="C1602" s="4" t="str">
        <f t="shared" si="531"/>
        <v>květen</v>
      </c>
      <c r="D1602" s="10">
        <f t="shared" ca="1" si="532"/>
        <v>1</v>
      </c>
      <c r="E1602" s="10" t="str">
        <f t="shared" si="533"/>
        <v>čtvrtek</v>
      </c>
      <c r="F1602" s="42" t="str">
        <f ca="1">IF(COUNTIF(List1!$U$4:$AF$16,$G1602),"Svátek",TEXT($G1602,"dddd"))</f>
        <v>Svátek</v>
      </c>
      <c r="G1602" s="19">
        <v>45785</v>
      </c>
      <c r="H1602" s="49"/>
      <c r="I1602" s="50"/>
      <c r="J1602" s="49"/>
      <c r="K1602" s="50"/>
      <c r="L1602" s="21">
        <f t="shared" si="534"/>
        <v>0</v>
      </c>
      <c r="M1602" s="22">
        <f t="shared" si="528"/>
        <v>0</v>
      </c>
      <c r="N1602" s="98"/>
      <c r="O1602" s="101" t="str">
        <f t="shared" ca="1" si="529"/>
        <v>Svátek</v>
      </c>
      <c r="P1602" s="41" t="str">
        <f t="shared" si="527"/>
        <v xml:space="preserve"> </v>
      </c>
      <c r="Q1602" s="41" t="str">
        <f>IF(MONTH(G1603)-MONTH(G1602)&lt;&gt;0,SUBTOTAL(109,$P$14:$P$3665)," ")</f>
        <v xml:space="preserve"> </v>
      </c>
      <c r="R1602" s="108">
        <f t="shared" ca="1" si="535"/>
        <v>0</v>
      </c>
      <c r="S1602" s="25">
        <f t="shared" ca="1" si="536"/>
        <v>1</v>
      </c>
      <c r="T1602" s="108">
        <f t="shared" ca="1" si="537"/>
        <v>0</v>
      </c>
      <c r="U1602" s="163">
        <f t="shared" ca="1" si="538"/>
        <v>0</v>
      </c>
      <c r="V1602" s="25">
        <f t="shared" ca="1" si="539"/>
        <v>0</v>
      </c>
      <c r="W1602" s="25">
        <f t="shared" ca="1" si="540"/>
        <v>0</v>
      </c>
      <c r="X1602" s="108">
        <f t="shared" ca="1" si="541"/>
        <v>0</v>
      </c>
      <c r="Y1602" s="108">
        <f t="shared" ca="1" si="542"/>
        <v>0</v>
      </c>
      <c r="Z1602" s="108">
        <f t="shared" ca="1" si="543"/>
        <v>0</v>
      </c>
      <c r="AA1602" s="108">
        <f t="shared" ca="1" si="544"/>
        <v>0</v>
      </c>
      <c r="AB1602" s="108">
        <f t="shared" ca="1" si="545"/>
        <v>0</v>
      </c>
      <c r="AC1602" s="25">
        <f t="shared" ca="1" si="546"/>
        <v>1</v>
      </c>
    </row>
    <row r="1603" spans="1:29" ht="14.1" hidden="1" customHeight="1" thickBot="1" x14ac:dyDescent="0.25">
      <c r="A1603" s="3">
        <f t="shared" si="530"/>
        <v>2025</v>
      </c>
      <c r="B1603" s="3" t="str">
        <f t="shared" si="547"/>
        <v>05 květen</v>
      </c>
      <c r="C1603" s="4" t="str">
        <f t="shared" si="531"/>
        <v>květen</v>
      </c>
      <c r="D1603" s="10">
        <f t="shared" ca="1" si="532"/>
        <v>0</v>
      </c>
      <c r="E1603" s="10" t="str">
        <f t="shared" si="533"/>
        <v>pátek</v>
      </c>
      <c r="F1603" s="42" t="str">
        <f ca="1">IF(COUNTIF(List1!$U$4:$AF$16,$G1603),"Svátek",TEXT($G1603,"dddd"))</f>
        <v>pátek</v>
      </c>
      <c r="G1603" s="19">
        <v>45786</v>
      </c>
      <c r="H1603" s="49"/>
      <c r="I1603" s="50"/>
      <c r="J1603" s="49"/>
      <c r="K1603" s="50"/>
      <c r="L1603" s="21">
        <f t="shared" si="534"/>
        <v>0</v>
      </c>
      <c r="M1603" s="22">
        <f t="shared" si="528"/>
        <v>0</v>
      </c>
      <c r="N1603" s="98"/>
      <c r="O1603" s="101" t="str">
        <f t="shared" ca="1" si="529"/>
        <v/>
      </c>
      <c r="P1603" s="41" t="str">
        <f t="shared" si="527"/>
        <v xml:space="preserve"> </v>
      </c>
      <c r="Q1603" s="41" t="str">
        <f>IF(MONTH(G1604)-MONTH(G1603)&lt;&gt;0,SUBTOTAL(109,$P$14:$P$3665)," ")</f>
        <v xml:space="preserve"> </v>
      </c>
      <c r="R1603" s="108">
        <f t="shared" ca="1" si="535"/>
        <v>0</v>
      </c>
      <c r="S1603" s="25">
        <f t="shared" ca="1" si="536"/>
        <v>0</v>
      </c>
      <c r="T1603" s="108">
        <f t="shared" ca="1" si="537"/>
        <v>0</v>
      </c>
      <c r="U1603" s="163">
        <f t="shared" ca="1" si="538"/>
        <v>0</v>
      </c>
      <c r="V1603" s="25">
        <f t="shared" ca="1" si="539"/>
        <v>0</v>
      </c>
      <c r="W1603" s="25">
        <f t="shared" ca="1" si="540"/>
        <v>0</v>
      </c>
      <c r="X1603" s="108">
        <f t="shared" ca="1" si="541"/>
        <v>0</v>
      </c>
      <c r="Y1603" s="108">
        <f t="shared" ca="1" si="542"/>
        <v>0</v>
      </c>
      <c r="Z1603" s="108">
        <f t="shared" ca="1" si="543"/>
        <v>0</v>
      </c>
      <c r="AA1603" s="108">
        <f t="shared" ca="1" si="544"/>
        <v>0</v>
      </c>
      <c r="AB1603" s="108">
        <f t="shared" ca="1" si="545"/>
        <v>0</v>
      </c>
      <c r="AC1603" s="25">
        <f t="shared" ca="1" si="546"/>
        <v>0</v>
      </c>
    </row>
    <row r="1604" spans="1:29" ht="14.1" hidden="1" customHeight="1" thickBot="1" x14ac:dyDescent="0.25">
      <c r="A1604" s="3">
        <f t="shared" si="530"/>
        <v>2025</v>
      </c>
      <c r="B1604" s="3" t="str">
        <f t="shared" si="547"/>
        <v>05 květen</v>
      </c>
      <c r="C1604" s="4" t="str">
        <f t="shared" si="531"/>
        <v>květen</v>
      </c>
      <c r="D1604" s="10">
        <f t="shared" ca="1" si="532"/>
        <v>0</v>
      </c>
      <c r="E1604" s="10" t="str">
        <f t="shared" si="533"/>
        <v>sobota</v>
      </c>
      <c r="F1604" s="42" t="str">
        <f ca="1">IF(COUNTIF(List1!$U$4:$AF$16,$G1604),"Svátek",TEXT($G1604,"dddd"))</f>
        <v>sobota</v>
      </c>
      <c r="G1604" s="19">
        <v>45787</v>
      </c>
      <c r="H1604" s="49"/>
      <c r="I1604" s="50"/>
      <c r="J1604" s="49"/>
      <c r="K1604" s="50"/>
      <c r="L1604" s="21">
        <f t="shared" si="534"/>
        <v>0</v>
      </c>
      <c r="M1604" s="22">
        <f t="shared" si="528"/>
        <v>0</v>
      </c>
      <c r="N1604" s="98"/>
      <c r="O1604" s="101" t="str">
        <f t="shared" ca="1" si="529"/>
        <v/>
      </c>
      <c r="P1604" s="41" t="str">
        <f t="shared" si="527"/>
        <v xml:space="preserve"> </v>
      </c>
      <c r="Q1604" s="41" t="str">
        <f>IF(MONTH(G1605)-MONTH(G1604)&lt;&gt;0,SUBTOTAL(109,$P$14:$P$3665)," ")</f>
        <v xml:space="preserve"> </v>
      </c>
      <c r="R1604" s="108">
        <f t="shared" ca="1" si="535"/>
        <v>0</v>
      </c>
      <c r="S1604" s="25">
        <f t="shared" ca="1" si="536"/>
        <v>0</v>
      </c>
      <c r="T1604" s="108">
        <f t="shared" ca="1" si="537"/>
        <v>0</v>
      </c>
      <c r="U1604" s="163">
        <f t="shared" ca="1" si="538"/>
        <v>0</v>
      </c>
      <c r="V1604" s="25">
        <f t="shared" ca="1" si="539"/>
        <v>0</v>
      </c>
      <c r="W1604" s="25">
        <f t="shared" ca="1" si="540"/>
        <v>0</v>
      </c>
      <c r="X1604" s="108">
        <f t="shared" ca="1" si="541"/>
        <v>0</v>
      </c>
      <c r="Y1604" s="108">
        <f t="shared" ca="1" si="542"/>
        <v>0</v>
      </c>
      <c r="Z1604" s="108">
        <f t="shared" ca="1" si="543"/>
        <v>0</v>
      </c>
      <c r="AA1604" s="108">
        <f t="shared" ca="1" si="544"/>
        <v>0</v>
      </c>
      <c r="AB1604" s="108">
        <f t="shared" ca="1" si="545"/>
        <v>0</v>
      </c>
      <c r="AC1604" s="25">
        <f t="shared" ca="1" si="546"/>
        <v>0</v>
      </c>
    </row>
    <row r="1605" spans="1:29" ht="14.1" hidden="1" customHeight="1" thickBot="1" x14ac:dyDescent="0.25">
      <c r="A1605" s="3">
        <f t="shared" si="530"/>
        <v>2025</v>
      </c>
      <c r="B1605" s="3" t="str">
        <f t="shared" si="547"/>
        <v>05 květen</v>
      </c>
      <c r="C1605" s="4" t="str">
        <f t="shared" si="531"/>
        <v>květen</v>
      </c>
      <c r="D1605" s="10">
        <f t="shared" ca="1" si="532"/>
        <v>0</v>
      </c>
      <c r="E1605" s="10" t="str">
        <f t="shared" si="533"/>
        <v>neděle</v>
      </c>
      <c r="F1605" s="42" t="str">
        <f ca="1">IF(COUNTIF(List1!$U$4:$AF$16,$G1605),"Svátek",TEXT($G1605,"dddd"))</f>
        <v>neděle</v>
      </c>
      <c r="G1605" s="19">
        <v>45788</v>
      </c>
      <c r="H1605" s="49"/>
      <c r="I1605" s="50"/>
      <c r="J1605" s="49"/>
      <c r="K1605" s="50"/>
      <c r="L1605" s="21">
        <f t="shared" si="534"/>
        <v>0</v>
      </c>
      <c r="M1605" s="22">
        <f t="shared" si="528"/>
        <v>0</v>
      </c>
      <c r="N1605" s="98"/>
      <c r="O1605" s="101" t="str">
        <f t="shared" ca="1" si="529"/>
        <v/>
      </c>
      <c r="P1605" s="41">
        <f t="shared" si="527"/>
        <v>0</v>
      </c>
      <c r="Q1605" s="41" t="str">
        <f>IF(MONTH(G1606)-MONTH(G1605)&lt;&gt;0,SUBTOTAL(109,$P$14:$P$3665)," ")</f>
        <v xml:space="preserve"> </v>
      </c>
      <c r="R1605" s="108">
        <f t="shared" ca="1" si="535"/>
        <v>0</v>
      </c>
      <c r="S1605" s="25">
        <f t="shared" ca="1" si="536"/>
        <v>0</v>
      </c>
      <c r="T1605" s="108">
        <f t="shared" ca="1" si="537"/>
        <v>0</v>
      </c>
      <c r="U1605" s="163">
        <f t="shared" ca="1" si="538"/>
        <v>0</v>
      </c>
      <c r="V1605" s="25">
        <f t="shared" ca="1" si="539"/>
        <v>0</v>
      </c>
      <c r="W1605" s="25">
        <f t="shared" ca="1" si="540"/>
        <v>0</v>
      </c>
      <c r="X1605" s="108">
        <f t="shared" ca="1" si="541"/>
        <v>0</v>
      </c>
      <c r="Y1605" s="108">
        <f t="shared" ca="1" si="542"/>
        <v>0</v>
      </c>
      <c r="Z1605" s="108">
        <f t="shared" ca="1" si="543"/>
        <v>0</v>
      </c>
      <c r="AA1605" s="108">
        <f t="shared" ca="1" si="544"/>
        <v>0</v>
      </c>
      <c r="AB1605" s="108">
        <f t="shared" ca="1" si="545"/>
        <v>0</v>
      </c>
      <c r="AC1605" s="25">
        <f t="shared" ca="1" si="546"/>
        <v>0</v>
      </c>
    </row>
    <row r="1606" spans="1:29" ht="14.1" hidden="1" customHeight="1" thickBot="1" x14ac:dyDescent="0.25">
      <c r="A1606" s="3">
        <f t="shared" si="530"/>
        <v>2025</v>
      </c>
      <c r="B1606" s="3" t="str">
        <f t="shared" si="547"/>
        <v>05 květen</v>
      </c>
      <c r="C1606" s="4" t="str">
        <f t="shared" si="531"/>
        <v>květen</v>
      </c>
      <c r="D1606" s="10">
        <f t="shared" ca="1" si="532"/>
        <v>0</v>
      </c>
      <c r="E1606" s="10" t="str">
        <f t="shared" si="533"/>
        <v>pondělí</v>
      </c>
      <c r="F1606" s="42" t="str">
        <f ca="1">IF(COUNTIF(List1!$U$4:$AF$16,$G1606),"Svátek",TEXT($G1606,"dddd"))</f>
        <v>pondělí</v>
      </c>
      <c r="G1606" s="19">
        <v>45789</v>
      </c>
      <c r="H1606" s="49"/>
      <c r="I1606" s="50"/>
      <c r="J1606" s="49"/>
      <c r="K1606" s="50"/>
      <c r="L1606" s="21">
        <f t="shared" si="534"/>
        <v>0</v>
      </c>
      <c r="M1606" s="22">
        <f t="shared" si="528"/>
        <v>0</v>
      </c>
      <c r="N1606" s="98"/>
      <c r="O1606" s="101" t="str">
        <f t="shared" ca="1" si="529"/>
        <v/>
      </c>
      <c r="P1606" s="41" t="str">
        <f t="shared" si="527"/>
        <v xml:space="preserve"> </v>
      </c>
      <c r="Q1606" s="41" t="str">
        <f>IF(MONTH(G1607)-MONTH(G1606)&lt;&gt;0,SUBTOTAL(109,$P$14:$P$3665)," ")</f>
        <v xml:space="preserve"> </v>
      </c>
      <c r="R1606" s="108">
        <f t="shared" ca="1" si="535"/>
        <v>0</v>
      </c>
      <c r="S1606" s="25">
        <f t="shared" ca="1" si="536"/>
        <v>0</v>
      </c>
      <c r="T1606" s="108">
        <f t="shared" ca="1" si="537"/>
        <v>0</v>
      </c>
      <c r="U1606" s="163">
        <f t="shared" ca="1" si="538"/>
        <v>0</v>
      </c>
      <c r="V1606" s="25">
        <f t="shared" ca="1" si="539"/>
        <v>0</v>
      </c>
      <c r="W1606" s="25">
        <f t="shared" ca="1" si="540"/>
        <v>0</v>
      </c>
      <c r="X1606" s="108">
        <f t="shared" ca="1" si="541"/>
        <v>0</v>
      </c>
      <c r="Y1606" s="108">
        <f t="shared" ca="1" si="542"/>
        <v>0</v>
      </c>
      <c r="Z1606" s="108">
        <f t="shared" ca="1" si="543"/>
        <v>0</v>
      </c>
      <c r="AA1606" s="108">
        <f t="shared" ca="1" si="544"/>
        <v>0</v>
      </c>
      <c r="AB1606" s="108">
        <f t="shared" ca="1" si="545"/>
        <v>0</v>
      </c>
      <c r="AC1606" s="25">
        <f t="shared" ca="1" si="546"/>
        <v>0</v>
      </c>
    </row>
    <row r="1607" spans="1:29" ht="14.1" hidden="1" customHeight="1" thickBot="1" x14ac:dyDescent="0.25">
      <c r="A1607" s="3">
        <f t="shared" si="530"/>
        <v>2025</v>
      </c>
      <c r="B1607" s="3" t="str">
        <f t="shared" si="547"/>
        <v>05 květen</v>
      </c>
      <c r="C1607" s="4" t="str">
        <f t="shared" si="531"/>
        <v>květen</v>
      </c>
      <c r="D1607" s="10">
        <f t="shared" ca="1" si="532"/>
        <v>0</v>
      </c>
      <c r="E1607" s="10" t="str">
        <f t="shared" si="533"/>
        <v>úterý</v>
      </c>
      <c r="F1607" s="42" t="str">
        <f ca="1">IF(COUNTIF(List1!$U$4:$AF$16,$G1607),"Svátek",TEXT($G1607,"dddd"))</f>
        <v>úterý</v>
      </c>
      <c r="G1607" s="19">
        <v>45790</v>
      </c>
      <c r="H1607" s="49"/>
      <c r="I1607" s="50"/>
      <c r="J1607" s="49"/>
      <c r="K1607" s="50"/>
      <c r="L1607" s="21">
        <f t="shared" si="534"/>
        <v>0</v>
      </c>
      <c r="M1607" s="22">
        <f t="shared" si="528"/>
        <v>0</v>
      </c>
      <c r="N1607" s="98"/>
      <c r="O1607" s="101" t="str">
        <f t="shared" ca="1" si="529"/>
        <v/>
      </c>
      <c r="P1607" s="41" t="str">
        <f t="shared" si="527"/>
        <v xml:space="preserve"> </v>
      </c>
      <c r="Q1607" s="41" t="str">
        <f>IF(MONTH(G1608)-MONTH(G1607)&lt;&gt;0,SUBTOTAL(109,$P$14:$P$3665)," ")</f>
        <v xml:space="preserve"> </v>
      </c>
      <c r="R1607" s="108">
        <f t="shared" ca="1" si="535"/>
        <v>0</v>
      </c>
      <c r="S1607" s="25">
        <f t="shared" ca="1" si="536"/>
        <v>0</v>
      </c>
      <c r="T1607" s="108">
        <f t="shared" ca="1" si="537"/>
        <v>0</v>
      </c>
      <c r="U1607" s="163">
        <f t="shared" ca="1" si="538"/>
        <v>0</v>
      </c>
      <c r="V1607" s="25">
        <f t="shared" ca="1" si="539"/>
        <v>0</v>
      </c>
      <c r="W1607" s="25">
        <f t="shared" ca="1" si="540"/>
        <v>0</v>
      </c>
      <c r="X1607" s="108">
        <f t="shared" ca="1" si="541"/>
        <v>0</v>
      </c>
      <c r="Y1607" s="108">
        <f t="shared" ca="1" si="542"/>
        <v>0</v>
      </c>
      <c r="Z1607" s="108">
        <f t="shared" ca="1" si="543"/>
        <v>0</v>
      </c>
      <c r="AA1607" s="108">
        <f t="shared" ca="1" si="544"/>
        <v>0</v>
      </c>
      <c r="AB1607" s="108">
        <f t="shared" ca="1" si="545"/>
        <v>0</v>
      </c>
      <c r="AC1607" s="25">
        <f t="shared" ca="1" si="546"/>
        <v>0</v>
      </c>
    </row>
    <row r="1608" spans="1:29" ht="14.1" hidden="1" customHeight="1" thickBot="1" x14ac:dyDescent="0.25">
      <c r="A1608" s="3">
        <f t="shared" si="530"/>
        <v>2025</v>
      </c>
      <c r="B1608" s="3" t="str">
        <f t="shared" si="547"/>
        <v>05 květen</v>
      </c>
      <c r="C1608" s="4" t="str">
        <f t="shared" si="531"/>
        <v>květen</v>
      </c>
      <c r="D1608" s="10">
        <f t="shared" ca="1" si="532"/>
        <v>0</v>
      </c>
      <c r="E1608" s="10" t="str">
        <f t="shared" si="533"/>
        <v>středa</v>
      </c>
      <c r="F1608" s="42" t="str">
        <f ca="1">IF(COUNTIF(List1!$U$4:$AF$16,$G1608),"Svátek",TEXT($G1608,"dddd"))</f>
        <v>středa</v>
      </c>
      <c r="G1608" s="19">
        <v>45791</v>
      </c>
      <c r="H1608" s="49"/>
      <c r="I1608" s="50"/>
      <c r="J1608" s="49"/>
      <c r="K1608" s="50"/>
      <c r="L1608" s="21">
        <f t="shared" si="534"/>
        <v>0</v>
      </c>
      <c r="M1608" s="22">
        <f t="shared" si="528"/>
        <v>0</v>
      </c>
      <c r="N1608" s="98"/>
      <c r="O1608" s="101" t="str">
        <f t="shared" ca="1" si="529"/>
        <v/>
      </c>
      <c r="P1608" s="41" t="str">
        <f t="shared" si="527"/>
        <v xml:space="preserve"> </v>
      </c>
      <c r="Q1608" s="41" t="str">
        <f>IF(MONTH(G1609)-MONTH(G1608)&lt;&gt;0,SUBTOTAL(109,$P$14:$P$3665)," ")</f>
        <v xml:space="preserve"> </v>
      </c>
      <c r="R1608" s="108">
        <f t="shared" ca="1" si="535"/>
        <v>0</v>
      </c>
      <c r="S1608" s="25">
        <f t="shared" ca="1" si="536"/>
        <v>0</v>
      </c>
      <c r="T1608" s="108">
        <f t="shared" ca="1" si="537"/>
        <v>0</v>
      </c>
      <c r="U1608" s="163">
        <f t="shared" ca="1" si="538"/>
        <v>0</v>
      </c>
      <c r="V1608" s="25">
        <f t="shared" ca="1" si="539"/>
        <v>0</v>
      </c>
      <c r="W1608" s="25">
        <f t="shared" ca="1" si="540"/>
        <v>0</v>
      </c>
      <c r="X1608" s="108">
        <f t="shared" ca="1" si="541"/>
        <v>0</v>
      </c>
      <c r="Y1608" s="108">
        <f t="shared" ca="1" si="542"/>
        <v>0</v>
      </c>
      <c r="Z1608" s="108">
        <f t="shared" ca="1" si="543"/>
        <v>0</v>
      </c>
      <c r="AA1608" s="108">
        <f t="shared" ca="1" si="544"/>
        <v>0</v>
      </c>
      <c r="AB1608" s="108">
        <f t="shared" ca="1" si="545"/>
        <v>0</v>
      </c>
      <c r="AC1608" s="25">
        <f t="shared" ca="1" si="546"/>
        <v>0</v>
      </c>
    </row>
    <row r="1609" spans="1:29" ht="14.1" hidden="1" customHeight="1" thickBot="1" x14ac:dyDescent="0.25">
      <c r="A1609" s="3">
        <f t="shared" si="530"/>
        <v>2025</v>
      </c>
      <c r="B1609" s="3" t="str">
        <f t="shared" si="547"/>
        <v>05 květen</v>
      </c>
      <c r="C1609" s="4" t="str">
        <f t="shared" si="531"/>
        <v>květen</v>
      </c>
      <c r="D1609" s="10">
        <f t="shared" ca="1" si="532"/>
        <v>0</v>
      </c>
      <c r="E1609" s="10" t="str">
        <f t="shared" si="533"/>
        <v>čtvrtek</v>
      </c>
      <c r="F1609" s="42" t="str">
        <f ca="1">IF(COUNTIF(List1!$U$4:$AF$16,$G1609),"Svátek",TEXT($G1609,"dddd"))</f>
        <v>čtvrtek</v>
      </c>
      <c r="G1609" s="19">
        <v>45792</v>
      </c>
      <c r="H1609" s="49"/>
      <c r="I1609" s="50"/>
      <c r="J1609" s="49"/>
      <c r="K1609" s="50"/>
      <c r="L1609" s="21">
        <f t="shared" si="534"/>
        <v>0</v>
      </c>
      <c r="M1609" s="22">
        <f t="shared" si="528"/>
        <v>0</v>
      </c>
      <c r="N1609" s="98"/>
      <c r="O1609" s="101" t="str">
        <f t="shared" ca="1" si="529"/>
        <v/>
      </c>
      <c r="P1609" s="41" t="str">
        <f t="shared" si="527"/>
        <v xml:space="preserve"> </v>
      </c>
      <c r="Q1609" s="41" t="str">
        <f>IF(MONTH(G1610)-MONTH(G1609)&lt;&gt;0,SUBTOTAL(109,$P$14:$P$3665)," ")</f>
        <v xml:space="preserve"> </v>
      </c>
      <c r="R1609" s="108">
        <f t="shared" ca="1" si="535"/>
        <v>0</v>
      </c>
      <c r="S1609" s="25">
        <f t="shared" ca="1" si="536"/>
        <v>0</v>
      </c>
      <c r="T1609" s="108">
        <f t="shared" ca="1" si="537"/>
        <v>0</v>
      </c>
      <c r="U1609" s="163">
        <f t="shared" ca="1" si="538"/>
        <v>0</v>
      </c>
      <c r="V1609" s="25">
        <f t="shared" ca="1" si="539"/>
        <v>0</v>
      </c>
      <c r="W1609" s="25">
        <f t="shared" ca="1" si="540"/>
        <v>0</v>
      </c>
      <c r="X1609" s="108">
        <f t="shared" ca="1" si="541"/>
        <v>0</v>
      </c>
      <c r="Y1609" s="108">
        <f t="shared" ca="1" si="542"/>
        <v>0</v>
      </c>
      <c r="Z1609" s="108">
        <f t="shared" ca="1" si="543"/>
        <v>0</v>
      </c>
      <c r="AA1609" s="108">
        <f t="shared" ca="1" si="544"/>
        <v>0</v>
      </c>
      <c r="AB1609" s="108">
        <f t="shared" ca="1" si="545"/>
        <v>0</v>
      </c>
      <c r="AC1609" s="25">
        <f t="shared" ca="1" si="546"/>
        <v>0</v>
      </c>
    </row>
    <row r="1610" spans="1:29" ht="14.1" hidden="1" customHeight="1" thickBot="1" x14ac:dyDescent="0.25">
      <c r="A1610" s="3">
        <f t="shared" si="530"/>
        <v>2025</v>
      </c>
      <c r="B1610" s="3" t="str">
        <f t="shared" si="547"/>
        <v>05 květen</v>
      </c>
      <c r="C1610" s="4" t="str">
        <f t="shared" si="531"/>
        <v>květen</v>
      </c>
      <c r="D1610" s="10">
        <f t="shared" ca="1" si="532"/>
        <v>0</v>
      </c>
      <c r="E1610" s="10" t="str">
        <f t="shared" si="533"/>
        <v>pátek</v>
      </c>
      <c r="F1610" s="42" t="str">
        <f ca="1">IF(COUNTIF(List1!$U$4:$AF$16,$G1610),"Svátek",TEXT($G1610,"dddd"))</f>
        <v>pátek</v>
      </c>
      <c r="G1610" s="19">
        <v>45793</v>
      </c>
      <c r="H1610" s="49"/>
      <c r="I1610" s="50"/>
      <c r="J1610" s="49"/>
      <c r="K1610" s="50"/>
      <c r="L1610" s="21">
        <f t="shared" si="534"/>
        <v>0</v>
      </c>
      <c r="M1610" s="22">
        <f t="shared" si="528"/>
        <v>0</v>
      </c>
      <c r="N1610" s="98"/>
      <c r="O1610" s="101" t="str">
        <f t="shared" ca="1" si="529"/>
        <v/>
      </c>
      <c r="P1610" s="41" t="str">
        <f t="shared" si="527"/>
        <v xml:space="preserve"> </v>
      </c>
      <c r="Q1610" s="41" t="str">
        <f>IF(MONTH(G1611)-MONTH(G1610)&lt;&gt;0,SUBTOTAL(109,$P$14:$P$3665)," ")</f>
        <v xml:space="preserve"> </v>
      </c>
      <c r="R1610" s="108">
        <f t="shared" ca="1" si="535"/>
        <v>0</v>
      </c>
      <c r="S1610" s="25">
        <f t="shared" ca="1" si="536"/>
        <v>0</v>
      </c>
      <c r="T1610" s="108">
        <f t="shared" ca="1" si="537"/>
        <v>0</v>
      </c>
      <c r="U1610" s="163">
        <f t="shared" ca="1" si="538"/>
        <v>0</v>
      </c>
      <c r="V1610" s="25">
        <f t="shared" ca="1" si="539"/>
        <v>0</v>
      </c>
      <c r="W1610" s="25">
        <f t="shared" ca="1" si="540"/>
        <v>0</v>
      </c>
      <c r="X1610" s="108">
        <f t="shared" ca="1" si="541"/>
        <v>0</v>
      </c>
      <c r="Y1610" s="108">
        <f t="shared" ca="1" si="542"/>
        <v>0</v>
      </c>
      <c r="Z1610" s="108">
        <f t="shared" ca="1" si="543"/>
        <v>0</v>
      </c>
      <c r="AA1610" s="108">
        <f t="shared" ca="1" si="544"/>
        <v>0</v>
      </c>
      <c r="AB1610" s="108">
        <f t="shared" ca="1" si="545"/>
        <v>0</v>
      </c>
      <c r="AC1610" s="25">
        <f t="shared" ca="1" si="546"/>
        <v>0</v>
      </c>
    </row>
    <row r="1611" spans="1:29" ht="14.1" hidden="1" customHeight="1" thickBot="1" x14ac:dyDescent="0.25">
      <c r="A1611" s="3">
        <f t="shared" si="530"/>
        <v>2025</v>
      </c>
      <c r="B1611" s="3" t="str">
        <f t="shared" si="547"/>
        <v>05 květen</v>
      </c>
      <c r="C1611" s="4" t="str">
        <f t="shared" si="531"/>
        <v>květen</v>
      </c>
      <c r="D1611" s="10">
        <f t="shared" ca="1" si="532"/>
        <v>0</v>
      </c>
      <c r="E1611" s="10" t="str">
        <f t="shared" si="533"/>
        <v>sobota</v>
      </c>
      <c r="F1611" s="42" t="str">
        <f ca="1">IF(COUNTIF(List1!$U$4:$AF$16,$G1611),"Svátek",TEXT($G1611,"dddd"))</f>
        <v>sobota</v>
      </c>
      <c r="G1611" s="19">
        <v>45794</v>
      </c>
      <c r="H1611" s="49"/>
      <c r="I1611" s="50"/>
      <c r="J1611" s="49"/>
      <c r="K1611" s="50"/>
      <c r="L1611" s="21">
        <f t="shared" si="534"/>
        <v>0</v>
      </c>
      <c r="M1611" s="22">
        <f t="shared" si="528"/>
        <v>0</v>
      </c>
      <c r="N1611" s="98"/>
      <c r="O1611" s="101" t="str">
        <f t="shared" ca="1" si="529"/>
        <v/>
      </c>
      <c r="P1611" s="41" t="str">
        <f t="shared" si="527"/>
        <v xml:space="preserve"> </v>
      </c>
      <c r="Q1611" s="41" t="str">
        <f>IF(MONTH(G1612)-MONTH(G1611)&lt;&gt;0,SUBTOTAL(109,$P$14:$P$3665)," ")</f>
        <v xml:space="preserve"> </v>
      </c>
      <c r="R1611" s="108">
        <f t="shared" ca="1" si="535"/>
        <v>0</v>
      </c>
      <c r="S1611" s="25">
        <f t="shared" ca="1" si="536"/>
        <v>0</v>
      </c>
      <c r="T1611" s="108">
        <f t="shared" ca="1" si="537"/>
        <v>0</v>
      </c>
      <c r="U1611" s="163">
        <f t="shared" ca="1" si="538"/>
        <v>0</v>
      </c>
      <c r="V1611" s="25">
        <f t="shared" ca="1" si="539"/>
        <v>0</v>
      </c>
      <c r="W1611" s="25">
        <f t="shared" ca="1" si="540"/>
        <v>0</v>
      </c>
      <c r="X1611" s="108">
        <f t="shared" ca="1" si="541"/>
        <v>0</v>
      </c>
      <c r="Y1611" s="108">
        <f t="shared" ca="1" si="542"/>
        <v>0</v>
      </c>
      <c r="Z1611" s="108">
        <f t="shared" ca="1" si="543"/>
        <v>0</v>
      </c>
      <c r="AA1611" s="108">
        <f t="shared" ca="1" si="544"/>
        <v>0</v>
      </c>
      <c r="AB1611" s="108">
        <f t="shared" ca="1" si="545"/>
        <v>0</v>
      </c>
      <c r="AC1611" s="25">
        <f t="shared" ca="1" si="546"/>
        <v>0</v>
      </c>
    </row>
    <row r="1612" spans="1:29" ht="14.1" hidden="1" customHeight="1" thickBot="1" x14ac:dyDescent="0.25">
      <c r="A1612" s="3">
        <f t="shared" si="530"/>
        <v>2025</v>
      </c>
      <c r="B1612" s="3" t="str">
        <f t="shared" si="547"/>
        <v>05 květen</v>
      </c>
      <c r="C1612" s="4" t="str">
        <f t="shared" si="531"/>
        <v>květen</v>
      </c>
      <c r="D1612" s="10">
        <f t="shared" ca="1" si="532"/>
        <v>0</v>
      </c>
      <c r="E1612" s="10" t="str">
        <f t="shared" si="533"/>
        <v>neděle</v>
      </c>
      <c r="F1612" s="42" t="str">
        <f ca="1">IF(COUNTIF(List1!$U$4:$AF$16,$G1612),"Svátek",TEXT($G1612,"dddd"))</f>
        <v>neděle</v>
      </c>
      <c r="G1612" s="19">
        <v>45795</v>
      </c>
      <c r="H1612" s="49"/>
      <c r="I1612" s="50"/>
      <c r="J1612" s="49"/>
      <c r="K1612" s="50"/>
      <c r="L1612" s="21">
        <f t="shared" si="534"/>
        <v>0</v>
      </c>
      <c r="M1612" s="22">
        <f t="shared" si="528"/>
        <v>0</v>
      </c>
      <c r="N1612" s="98"/>
      <c r="O1612" s="101" t="str">
        <f t="shared" ca="1" si="529"/>
        <v/>
      </c>
      <c r="P1612" s="41">
        <f t="shared" si="527"/>
        <v>0</v>
      </c>
      <c r="Q1612" s="41" t="str">
        <f>IF(MONTH(G1613)-MONTH(G1612)&lt;&gt;0,SUBTOTAL(109,$P$14:$P$3665)," ")</f>
        <v xml:space="preserve"> </v>
      </c>
      <c r="R1612" s="108">
        <f t="shared" ca="1" si="535"/>
        <v>0</v>
      </c>
      <c r="S1612" s="25">
        <f t="shared" ca="1" si="536"/>
        <v>0</v>
      </c>
      <c r="T1612" s="108">
        <f t="shared" ca="1" si="537"/>
        <v>0</v>
      </c>
      <c r="U1612" s="163">
        <f t="shared" ca="1" si="538"/>
        <v>0</v>
      </c>
      <c r="V1612" s="25">
        <f t="shared" ca="1" si="539"/>
        <v>0</v>
      </c>
      <c r="W1612" s="25">
        <f t="shared" ca="1" si="540"/>
        <v>0</v>
      </c>
      <c r="X1612" s="108">
        <f t="shared" ca="1" si="541"/>
        <v>0</v>
      </c>
      <c r="Y1612" s="108">
        <f t="shared" ca="1" si="542"/>
        <v>0</v>
      </c>
      <c r="Z1612" s="108">
        <f t="shared" ca="1" si="543"/>
        <v>0</v>
      </c>
      <c r="AA1612" s="108">
        <f t="shared" ca="1" si="544"/>
        <v>0</v>
      </c>
      <c r="AB1612" s="108">
        <f t="shared" ca="1" si="545"/>
        <v>0</v>
      </c>
      <c r="AC1612" s="25">
        <f t="shared" ca="1" si="546"/>
        <v>0</v>
      </c>
    </row>
    <row r="1613" spans="1:29" ht="14.1" hidden="1" customHeight="1" thickBot="1" x14ac:dyDescent="0.25">
      <c r="A1613" s="3">
        <f t="shared" si="530"/>
        <v>2025</v>
      </c>
      <c r="B1613" s="3" t="str">
        <f t="shared" si="547"/>
        <v>05 květen</v>
      </c>
      <c r="C1613" s="4" t="str">
        <f t="shared" si="531"/>
        <v>květen</v>
      </c>
      <c r="D1613" s="10">
        <f t="shared" ca="1" si="532"/>
        <v>0</v>
      </c>
      <c r="E1613" s="10" t="str">
        <f t="shared" si="533"/>
        <v>pondělí</v>
      </c>
      <c r="F1613" s="42" t="str">
        <f ca="1">IF(COUNTIF(List1!$U$4:$AF$16,$G1613),"Svátek",TEXT($G1613,"dddd"))</f>
        <v>pondělí</v>
      </c>
      <c r="G1613" s="19">
        <v>45796</v>
      </c>
      <c r="H1613" s="49"/>
      <c r="I1613" s="50"/>
      <c r="J1613" s="49"/>
      <c r="K1613" s="50"/>
      <c r="L1613" s="21">
        <f t="shared" si="534"/>
        <v>0</v>
      </c>
      <c r="M1613" s="22">
        <f t="shared" si="528"/>
        <v>0</v>
      </c>
      <c r="N1613" s="98"/>
      <c r="O1613" s="101" t="str">
        <f t="shared" ca="1" si="529"/>
        <v/>
      </c>
      <c r="P1613" s="41" t="str">
        <f t="shared" si="527"/>
        <v xml:space="preserve"> </v>
      </c>
      <c r="Q1613" s="41" t="str">
        <f>IF(MONTH(G1614)-MONTH(G1613)&lt;&gt;0,SUBTOTAL(109,$P$14:$P$3665)," ")</f>
        <v xml:space="preserve"> </v>
      </c>
      <c r="R1613" s="108">
        <f t="shared" ca="1" si="535"/>
        <v>0</v>
      </c>
      <c r="S1613" s="25">
        <f t="shared" ca="1" si="536"/>
        <v>0</v>
      </c>
      <c r="T1613" s="108">
        <f t="shared" ca="1" si="537"/>
        <v>0</v>
      </c>
      <c r="U1613" s="163">
        <f t="shared" ca="1" si="538"/>
        <v>0</v>
      </c>
      <c r="V1613" s="25">
        <f t="shared" ca="1" si="539"/>
        <v>0</v>
      </c>
      <c r="W1613" s="25">
        <f t="shared" ca="1" si="540"/>
        <v>0</v>
      </c>
      <c r="X1613" s="108">
        <f t="shared" ca="1" si="541"/>
        <v>0</v>
      </c>
      <c r="Y1613" s="108">
        <f t="shared" ca="1" si="542"/>
        <v>0</v>
      </c>
      <c r="Z1613" s="108">
        <f t="shared" ca="1" si="543"/>
        <v>0</v>
      </c>
      <c r="AA1613" s="108">
        <f t="shared" ca="1" si="544"/>
        <v>0</v>
      </c>
      <c r="AB1613" s="108">
        <f t="shared" ca="1" si="545"/>
        <v>0</v>
      </c>
      <c r="AC1613" s="25">
        <f t="shared" ca="1" si="546"/>
        <v>0</v>
      </c>
    </row>
    <row r="1614" spans="1:29" ht="14.1" hidden="1" customHeight="1" thickBot="1" x14ac:dyDescent="0.25">
      <c r="A1614" s="3">
        <f t="shared" si="530"/>
        <v>2025</v>
      </c>
      <c r="B1614" s="3" t="str">
        <f t="shared" si="547"/>
        <v>05 květen</v>
      </c>
      <c r="C1614" s="4" t="str">
        <f t="shared" si="531"/>
        <v>květen</v>
      </c>
      <c r="D1614" s="10">
        <f t="shared" ca="1" si="532"/>
        <v>0</v>
      </c>
      <c r="E1614" s="10" t="str">
        <f t="shared" si="533"/>
        <v>úterý</v>
      </c>
      <c r="F1614" s="42" t="str">
        <f ca="1">IF(COUNTIF(List1!$U$4:$AF$16,$G1614),"Svátek",TEXT($G1614,"dddd"))</f>
        <v>úterý</v>
      </c>
      <c r="G1614" s="19">
        <v>45797</v>
      </c>
      <c r="H1614" s="49"/>
      <c r="I1614" s="50"/>
      <c r="J1614" s="49"/>
      <c r="K1614" s="50"/>
      <c r="L1614" s="21">
        <f t="shared" si="534"/>
        <v>0</v>
      </c>
      <c r="M1614" s="22">
        <f t="shared" si="528"/>
        <v>0</v>
      </c>
      <c r="N1614" s="98"/>
      <c r="O1614" s="101" t="str">
        <f t="shared" ca="1" si="529"/>
        <v/>
      </c>
      <c r="P1614" s="41" t="str">
        <f t="shared" si="527"/>
        <v xml:space="preserve"> </v>
      </c>
      <c r="Q1614" s="41" t="str">
        <f>IF(MONTH(G1615)-MONTH(G1614)&lt;&gt;0,SUBTOTAL(109,$P$14:$P$3665)," ")</f>
        <v xml:space="preserve"> </v>
      </c>
      <c r="R1614" s="108">
        <f t="shared" ca="1" si="535"/>
        <v>0</v>
      </c>
      <c r="S1614" s="25">
        <f t="shared" ca="1" si="536"/>
        <v>0</v>
      </c>
      <c r="T1614" s="108">
        <f t="shared" ca="1" si="537"/>
        <v>0</v>
      </c>
      <c r="U1614" s="163">
        <f t="shared" ca="1" si="538"/>
        <v>0</v>
      </c>
      <c r="V1614" s="25">
        <f t="shared" ca="1" si="539"/>
        <v>0</v>
      </c>
      <c r="W1614" s="25">
        <f t="shared" ca="1" si="540"/>
        <v>0</v>
      </c>
      <c r="X1614" s="108">
        <f t="shared" ca="1" si="541"/>
        <v>0</v>
      </c>
      <c r="Y1614" s="108">
        <f t="shared" ca="1" si="542"/>
        <v>0</v>
      </c>
      <c r="Z1614" s="108">
        <f t="shared" ca="1" si="543"/>
        <v>0</v>
      </c>
      <c r="AA1614" s="108">
        <f t="shared" ca="1" si="544"/>
        <v>0</v>
      </c>
      <c r="AB1614" s="108">
        <f t="shared" ca="1" si="545"/>
        <v>0</v>
      </c>
      <c r="AC1614" s="25">
        <f t="shared" ca="1" si="546"/>
        <v>0</v>
      </c>
    </row>
    <row r="1615" spans="1:29" ht="14.1" hidden="1" customHeight="1" thickBot="1" x14ac:dyDescent="0.25">
      <c r="A1615" s="3">
        <f t="shared" si="530"/>
        <v>2025</v>
      </c>
      <c r="B1615" s="3" t="str">
        <f t="shared" si="547"/>
        <v>05 květen</v>
      </c>
      <c r="C1615" s="4" t="str">
        <f t="shared" si="531"/>
        <v>květen</v>
      </c>
      <c r="D1615" s="10">
        <f t="shared" ca="1" si="532"/>
        <v>0</v>
      </c>
      <c r="E1615" s="10" t="str">
        <f t="shared" si="533"/>
        <v>středa</v>
      </c>
      <c r="F1615" s="42" t="str">
        <f ca="1">IF(COUNTIF(List1!$U$4:$AF$16,$G1615),"Svátek",TEXT($G1615,"dddd"))</f>
        <v>středa</v>
      </c>
      <c r="G1615" s="19">
        <v>45798</v>
      </c>
      <c r="H1615" s="49"/>
      <c r="I1615" s="50"/>
      <c r="J1615" s="49"/>
      <c r="K1615" s="50"/>
      <c r="L1615" s="21">
        <f t="shared" si="534"/>
        <v>0</v>
      </c>
      <c r="M1615" s="22">
        <f t="shared" si="528"/>
        <v>0</v>
      </c>
      <c r="N1615" s="98"/>
      <c r="O1615" s="101" t="str">
        <f t="shared" ca="1" si="529"/>
        <v/>
      </c>
      <c r="P1615" s="41" t="str">
        <f t="shared" si="527"/>
        <v xml:space="preserve"> </v>
      </c>
      <c r="Q1615" s="41" t="str">
        <f>IF(MONTH(G1616)-MONTH(G1615)&lt;&gt;0,SUBTOTAL(109,$P$14:$P$3665)," ")</f>
        <v xml:space="preserve"> </v>
      </c>
      <c r="R1615" s="108">
        <f t="shared" ca="1" si="535"/>
        <v>0</v>
      </c>
      <c r="S1615" s="25">
        <f t="shared" ca="1" si="536"/>
        <v>0</v>
      </c>
      <c r="T1615" s="108">
        <f t="shared" ca="1" si="537"/>
        <v>0</v>
      </c>
      <c r="U1615" s="163">
        <f t="shared" ca="1" si="538"/>
        <v>0</v>
      </c>
      <c r="V1615" s="25">
        <f t="shared" ca="1" si="539"/>
        <v>0</v>
      </c>
      <c r="W1615" s="25">
        <f t="shared" ca="1" si="540"/>
        <v>0</v>
      </c>
      <c r="X1615" s="108">
        <f t="shared" ca="1" si="541"/>
        <v>0</v>
      </c>
      <c r="Y1615" s="108">
        <f t="shared" ca="1" si="542"/>
        <v>0</v>
      </c>
      <c r="Z1615" s="108">
        <f t="shared" ca="1" si="543"/>
        <v>0</v>
      </c>
      <c r="AA1615" s="108">
        <f t="shared" ca="1" si="544"/>
        <v>0</v>
      </c>
      <c r="AB1615" s="108">
        <f t="shared" ca="1" si="545"/>
        <v>0</v>
      </c>
      <c r="AC1615" s="25">
        <f t="shared" ca="1" si="546"/>
        <v>0</v>
      </c>
    </row>
    <row r="1616" spans="1:29" ht="14.1" hidden="1" customHeight="1" thickBot="1" x14ac:dyDescent="0.25">
      <c r="A1616" s="3">
        <f t="shared" si="530"/>
        <v>2025</v>
      </c>
      <c r="B1616" s="3" t="str">
        <f t="shared" si="547"/>
        <v>05 květen</v>
      </c>
      <c r="C1616" s="4" t="str">
        <f t="shared" si="531"/>
        <v>květen</v>
      </c>
      <c r="D1616" s="10">
        <f t="shared" ca="1" si="532"/>
        <v>0</v>
      </c>
      <c r="E1616" s="10" t="str">
        <f t="shared" si="533"/>
        <v>čtvrtek</v>
      </c>
      <c r="F1616" s="42" t="str">
        <f ca="1">IF(COUNTIF(List1!$U$4:$AF$16,$G1616),"Svátek",TEXT($G1616,"dddd"))</f>
        <v>čtvrtek</v>
      </c>
      <c r="G1616" s="19">
        <v>45799</v>
      </c>
      <c r="H1616" s="49"/>
      <c r="I1616" s="50"/>
      <c r="J1616" s="49"/>
      <c r="K1616" s="50"/>
      <c r="L1616" s="21">
        <f t="shared" si="534"/>
        <v>0</v>
      </c>
      <c r="M1616" s="22">
        <f t="shared" si="528"/>
        <v>0</v>
      </c>
      <c r="N1616" s="98"/>
      <c r="O1616" s="101" t="str">
        <f t="shared" ca="1" si="529"/>
        <v/>
      </c>
      <c r="P1616" s="41" t="str">
        <f t="shared" si="527"/>
        <v xml:space="preserve"> </v>
      </c>
      <c r="Q1616" s="41" t="str">
        <f>IF(MONTH(G1617)-MONTH(G1616)&lt;&gt;0,SUBTOTAL(109,$P$14:$P$3665)," ")</f>
        <v xml:space="preserve"> </v>
      </c>
      <c r="R1616" s="108">
        <f t="shared" ca="1" si="535"/>
        <v>0</v>
      </c>
      <c r="S1616" s="25">
        <f t="shared" ca="1" si="536"/>
        <v>0</v>
      </c>
      <c r="T1616" s="108">
        <f t="shared" ca="1" si="537"/>
        <v>0</v>
      </c>
      <c r="U1616" s="163">
        <f t="shared" ca="1" si="538"/>
        <v>0</v>
      </c>
      <c r="V1616" s="25">
        <f t="shared" ca="1" si="539"/>
        <v>0</v>
      </c>
      <c r="W1616" s="25">
        <f t="shared" ca="1" si="540"/>
        <v>0</v>
      </c>
      <c r="X1616" s="108">
        <f t="shared" ca="1" si="541"/>
        <v>0</v>
      </c>
      <c r="Y1616" s="108">
        <f t="shared" ca="1" si="542"/>
        <v>0</v>
      </c>
      <c r="Z1616" s="108">
        <f t="shared" ca="1" si="543"/>
        <v>0</v>
      </c>
      <c r="AA1616" s="108">
        <f t="shared" ca="1" si="544"/>
        <v>0</v>
      </c>
      <c r="AB1616" s="108">
        <f t="shared" ca="1" si="545"/>
        <v>0</v>
      </c>
      <c r="AC1616" s="25">
        <f t="shared" ca="1" si="546"/>
        <v>0</v>
      </c>
    </row>
    <row r="1617" spans="1:29" ht="14.1" hidden="1" customHeight="1" thickBot="1" x14ac:dyDescent="0.25">
      <c r="A1617" s="3">
        <f t="shared" si="530"/>
        <v>2025</v>
      </c>
      <c r="B1617" s="3" t="str">
        <f t="shared" si="547"/>
        <v>05 květen</v>
      </c>
      <c r="C1617" s="4" t="str">
        <f t="shared" si="531"/>
        <v>květen</v>
      </c>
      <c r="D1617" s="10">
        <f t="shared" ca="1" si="532"/>
        <v>0</v>
      </c>
      <c r="E1617" s="10" t="str">
        <f t="shared" si="533"/>
        <v>pátek</v>
      </c>
      <c r="F1617" s="42" t="str">
        <f ca="1">IF(COUNTIF(List1!$U$4:$AF$16,$G1617),"Svátek",TEXT($G1617,"dddd"))</f>
        <v>pátek</v>
      </c>
      <c r="G1617" s="19">
        <v>45800</v>
      </c>
      <c r="H1617" s="49"/>
      <c r="I1617" s="50"/>
      <c r="J1617" s="49"/>
      <c r="K1617" s="50"/>
      <c r="L1617" s="21">
        <f t="shared" si="534"/>
        <v>0</v>
      </c>
      <c r="M1617" s="22">
        <f t="shared" si="528"/>
        <v>0</v>
      </c>
      <c r="N1617" s="98"/>
      <c r="O1617" s="101" t="str">
        <f t="shared" ca="1" si="529"/>
        <v/>
      </c>
      <c r="P1617" s="41" t="str">
        <f t="shared" si="527"/>
        <v xml:space="preserve"> </v>
      </c>
      <c r="Q1617" s="41" t="str">
        <f>IF(MONTH(G1618)-MONTH(G1617)&lt;&gt;0,SUBTOTAL(109,$P$14:$P$3665)," ")</f>
        <v xml:space="preserve"> </v>
      </c>
      <c r="R1617" s="108">
        <f t="shared" ca="1" si="535"/>
        <v>0</v>
      </c>
      <c r="S1617" s="25">
        <f t="shared" ca="1" si="536"/>
        <v>0</v>
      </c>
      <c r="T1617" s="108">
        <f t="shared" ca="1" si="537"/>
        <v>0</v>
      </c>
      <c r="U1617" s="163">
        <f t="shared" ca="1" si="538"/>
        <v>0</v>
      </c>
      <c r="V1617" s="25">
        <f t="shared" ca="1" si="539"/>
        <v>0</v>
      </c>
      <c r="W1617" s="25">
        <f t="shared" ca="1" si="540"/>
        <v>0</v>
      </c>
      <c r="X1617" s="108">
        <f t="shared" ca="1" si="541"/>
        <v>0</v>
      </c>
      <c r="Y1617" s="108">
        <f t="shared" ca="1" si="542"/>
        <v>0</v>
      </c>
      <c r="Z1617" s="108">
        <f t="shared" ca="1" si="543"/>
        <v>0</v>
      </c>
      <c r="AA1617" s="108">
        <f t="shared" ca="1" si="544"/>
        <v>0</v>
      </c>
      <c r="AB1617" s="108">
        <f t="shared" ca="1" si="545"/>
        <v>0</v>
      </c>
      <c r="AC1617" s="25">
        <f t="shared" ca="1" si="546"/>
        <v>0</v>
      </c>
    </row>
    <row r="1618" spans="1:29" ht="14.1" hidden="1" customHeight="1" thickBot="1" x14ac:dyDescent="0.25">
      <c r="A1618" s="3">
        <f t="shared" si="530"/>
        <v>2025</v>
      </c>
      <c r="B1618" s="3" t="str">
        <f t="shared" si="547"/>
        <v>05 květen</v>
      </c>
      <c r="C1618" s="4" t="str">
        <f t="shared" si="531"/>
        <v>květen</v>
      </c>
      <c r="D1618" s="10">
        <f t="shared" ca="1" si="532"/>
        <v>0</v>
      </c>
      <c r="E1618" s="10" t="str">
        <f t="shared" si="533"/>
        <v>sobota</v>
      </c>
      <c r="F1618" s="42" t="str">
        <f ca="1">IF(COUNTIF(List1!$U$4:$AF$16,$G1618),"Svátek",TEXT($G1618,"dddd"))</f>
        <v>sobota</v>
      </c>
      <c r="G1618" s="19">
        <v>45801</v>
      </c>
      <c r="H1618" s="49"/>
      <c r="I1618" s="50"/>
      <c r="J1618" s="49"/>
      <c r="K1618" s="50"/>
      <c r="L1618" s="21">
        <f t="shared" si="534"/>
        <v>0</v>
      </c>
      <c r="M1618" s="22">
        <f t="shared" si="528"/>
        <v>0</v>
      </c>
      <c r="N1618" s="98"/>
      <c r="O1618" s="101" t="str">
        <f t="shared" ca="1" si="529"/>
        <v/>
      </c>
      <c r="P1618" s="41" t="str">
        <f t="shared" si="527"/>
        <v xml:space="preserve"> </v>
      </c>
      <c r="Q1618" s="41" t="str">
        <f>IF(MONTH(G1619)-MONTH(G1618)&lt;&gt;0,SUBTOTAL(109,$P$14:$P$3665)," ")</f>
        <v xml:space="preserve"> </v>
      </c>
      <c r="R1618" s="108">
        <f t="shared" ca="1" si="535"/>
        <v>0</v>
      </c>
      <c r="S1618" s="25">
        <f t="shared" ca="1" si="536"/>
        <v>0</v>
      </c>
      <c r="T1618" s="108">
        <f t="shared" ca="1" si="537"/>
        <v>0</v>
      </c>
      <c r="U1618" s="163">
        <f t="shared" ca="1" si="538"/>
        <v>0</v>
      </c>
      <c r="V1618" s="25">
        <f t="shared" ca="1" si="539"/>
        <v>0</v>
      </c>
      <c r="W1618" s="25">
        <f t="shared" ca="1" si="540"/>
        <v>0</v>
      </c>
      <c r="X1618" s="108">
        <f t="shared" ca="1" si="541"/>
        <v>0</v>
      </c>
      <c r="Y1618" s="108">
        <f t="shared" ca="1" si="542"/>
        <v>0</v>
      </c>
      <c r="Z1618" s="108">
        <f t="shared" ca="1" si="543"/>
        <v>0</v>
      </c>
      <c r="AA1618" s="108">
        <f t="shared" ca="1" si="544"/>
        <v>0</v>
      </c>
      <c r="AB1618" s="108">
        <f t="shared" ca="1" si="545"/>
        <v>0</v>
      </c>
      <c r="AC1618" s="25">
        <f t="shared" ca="1" si="546"/>
        <v>0</v>
      </c>
    </row>
    <row r="1619" spans="1:29" ht="14.1" hidden="1" customHeight="1" thickBot="1" x14ac:dyDescent="0.25">
      <c r="A1619" s="3">
        <f t="shared" si="530"/>
        <v>2025</v>
      </c>
      <c r="B1619" s="3" t="str">
        <f t="shared" si="547"/>
        <v>05 květen</v>
      </c>
      <c r="C1619" s="4" t="str">
        <f t="shared" si="531"/>
        <v>květen</v>
      </c>
      <c r="D1619" s="10">
        <f t="shared" ca="1" si="532"/>
        <v>0</v>
      </c>
      <c r="E1619" s="10" t="str">
        <f t="shared" si="533"/>
        <v>neděle</v>
      </c>
      <c r="F1619" s="42" t="str">
        <f ca="1">IF(COUNTIF(List1!$U$4:$AF$16,$G1619),"Svátek",TEXT($G1619,"dddd"))</f>
        <v>neděle</v>
      </c>
      <c r="G1619" s="19">
        <v>45802</v>
      </c>
      <c r="H1619" s="49"/>
      <c r="I1619" s="50"/>
      <c r="J1619" s="49"/>
      <c r="K1619" s="50"/>
      <c r="L1619" s="21">
        <f t="shared" si="534"/>
        <v>0</v>
      </c>
      <c r="M1619" s="22">
        <f t="shared" si="528"/>
        <v>0</v>
      </c>
      <c r="N1619" s="98"/>
      <c r="O1619" s="101" t="str">
        <f t="shared" ca="1" si="529"/>
        <v/>
      </c>
      <c r="P1619" s="41">
        <f t="shared" si="527"/>
        <v>0</v>
      </c>
      <c r="Q1619" s="41" t="str">
        <f>IF(MONTH(G1620)-MONTH(G1619)&lt;&gt;0,SUBTOTAL(109,$P$14:$P$3665)," ")</f>
        <v xml:space="preserve"> </v>
      </c>
      <c r="R1619" s="108">
        <f t="shared" ca="1" si="535"/>
        <v>0</v>
      </c>
      <c r="S1619" s="25">
        <f t="shared" ca="1" si="536"/>
        <v>0</v>
      </c>
      <c r="T1619" s="108">
        <f t="shared" ca="1" si="537"/>
        <v>0</v>
      </c>
      <c r="U1619" s="163">
        <f t="shared" ca="1" si="538"/>
        <v>0</v>
      </c>
      <c r="V1619" s="25">
        <f t="shared" ca="1" si="539"/>
        <v>0</v>
      </c>
      <c r="W1619" s="25">
        <f t="shared" ca="1" si="540"/>
        <v>0</v>
      </c>
      <c r="X1619" s="108">
        <f t="shared" ca="1" si="541"/>
        <v>0</v>
      </c>
      <c r="Y1619" s="108">
        <f t="shared" ca="1" si="542"/>
        <v>0</v>
      </c>
      <c r="Z1619" s="108">
        <f t="shared" ca="1" si="543"/>
        <v>0</v>
      </c>
      <c r="AA1619" s="108">
        <f t="shared" ca="1" si="544"/>
        <v>0</v>
      </c>
      <c r="AB1619" s="108">
        <f t="shared" ca="1" si="545"/>
        <v>0</v>
      </c>
      <c r="AC1619" s="25">
        <f t="shared" ca="1" si="546"/>
        <v>0</v>
      </c>
    </row>
    <row r="1620" spans="1:29" ht="14.1" hidden="1" customHeight="1" thickBot="1" x14ac:dyDescent="0.25">
      <c r="A1620" s="3">
        <f t="shared" si="530"/>
        <v>2025</v>
      </c>
      <c r="B1620" s="3" t="str">
        <f t="shared" si="547"/>
        <v>05 květen</v>
      </c>
      <c r="C1620" s="4" t="str">
        <f t="shared" si="531"/>
        <v>květen</v>
      </c>
      <c r="D1620" s="10">
        <f t="shared" ca="1" si="532"/>
        <v>0</v>
      </c>
      <c r="E1620" s="10" t="str">
        <f t="shared" si="533"/>
        <v>pondělí</v>
      </c>
      <c r="F1620" s="42" t="str">
        <f ca="1">IF(COUNTIF(List1!$U$4:$AF$16,$G1620),"Svátek",TEXT($G1620,"dddd"))</f>
        <v>pondělí</v>
      </c>
      <c r="G1620" s="19">
        <v>45803</v>
      </c>
      <c r="H1620" s="49"/>
      <c r="I1620" s="50"/>
      <c r="J1620" s="49"/>
      <c r="K1620" s="50"/>
      <c r="L1620" s="21">
        <f t="shared" si="534"/>
        <v>0</v>
      </c>
      <c r="M1620" s="22">
        <f t="shared" si="528"/>
        <v>0</v>
      </c>
      <c r="N1620" s="98"/>
      <c r="O1620" s="101" t="str">
        <f t="shared" ca="1" si="529"/>
        <v/>
      </c>
      <c r="P1620" s="41" t="str">
        <f t="shared" si="527"/>
        <v xml:space="preserve"> </v>
      </c>
      <c r="Q1620" s="41" t="str">
        <f>IF(MONTH(G1621)-MONTH(G1620)&lt;&gt;0,SUBTOTAL(109,$P$14:$P$3665)," ")</f>
        <v xml:space="preserve"> </v>
      </c>
      <c r="R1620" s="108">
        <f t="shared" ca="1" si="535"/>
        <v>0</v>
      </c>
      <c r="S1620" s="25">
        <f t="shared" ca="1" si="536"/>
        <v>0</v>
      </c>
      <c r="T1620" s="108">
        <f t="shared" ca="1" si="537"/>
        <v>0</v>
      </c>
      <c r="U1620" s="163">
        <f t="shared" ca="1" si="538"/>
        <v>0</v>
      </c>
      <c r="V1620" s="25">
        <f t="shared" ca="1" si="539"/>
        <v>0</v>
      </c>
      <c r="W1620" s="25">
        <f t="shared" ca="1" si="540"/>
        <v>0</v>
      </c>
      <c r="X1620" s="108">
        <f t="shared" ca="1" si="541"/>
        <v>0</v>
      </c>
      <c r="Y1620" s="108">
        <f t="shared" ca="1" si="542"/>
        <v>0</v>
      </c>
      <c r="Z1620" s="108">
        <f t="shared" ca="1" si="543"/>
        <v>0</v>
      </c>
      <c r="AA1620" s="108">
        <f t="shared" ca="1" si="544"/>
        <v>0</v>
      </c>
      <c r="AB1620" s="108">
        <f t="shared" ca="1" si="545"/>
        <v>0</v>
      </c>
      <c r="AC1620" s="25">
        <f t="shared" ca="1" si="546"/>
        <v>0</v>
      </c>
    </row>
    <row r="1621" spans="1:29" ht="14.1" hidden="1" customHeight="1" thickBot="1" x14ac:dyDescent="0.25">
      <c r="A1621" s="3">
        <f t="shared" si="530"/>
        <v>2025</v>
      </c>
      <c r="B1621" s="3" t="str">
        <f t="shared" si="547"/>
        <v>05 květen</v>
      </c>
      <c r="C1621" s="4" t="str">
        <f t="shared" si="531"/>
        <v>květen</v>
      </c>
      <c r="D1621" s="10">
        <f t="shared" ca="1" si="532"/>
        <v>0</v>
      </c>
      <c r="E1621" s="10" t="str">
        <f t="shared" si="533"/>
        <v>úterý</v>
      </c>
      <c r="F1621" s="42" t="str">
        <f ca="1">IF(COUNTIF(List1!$U$4:$AF$16,$G1621),"Svátek",TEXT($G1621,"dddd"))</f>
        <v>úterý</v>
      </c>
      <c r="G1621" s="19">
        <v>45804</v>
      </c>
      <c r="H1621" s="49"/>
      <c r="I1621" s="50"/>
      <c r="J1621" s="49"/>
      <c r="K1621" s="50"/>
      <c r="L1621" s="21">
        <f t="shared" si="534"/>
        <v>0</v>
      </c>
      <c r="M1621" s="22">
        <f t="shared" si="528"/>
        <v>0</v>
      </c>
      <c r="N1621" s="98"/>
      <c r="O1621" s="101" t="str">
        <f t="shared" ca="1" si="529"/>
        <v/>
      </c>
      <c r="P1621" s="41" t="str">
        <f t="shared" si="527"/>
        <v xml:space="preserve"> </v>
      </c>
      <c r="Q1621" s="41" t="str">
        <f>IF(MONTH(G1622)-MONTH(G1621)&lt;&gt;0,SUBTOTAL(109,$P$14:$P$3665)," ")</f>
        <v xml:space="preserve"> </v>
      </c>
      <c r="R1621" s="108">
        <f t="shared" ca="1" si="535"/>
        <v>0</v>
      </c>
      <c r="S1621" s="25">
        <f t="shared" ca="1" si="536"/>
        <v>0</v>
      </c>
      <c r="T1621" s="108">
        <f t="shared" ca="1" si="537"/>
        <v>0</v>
      </c>
      <c r="U1621" s="163">
        <f t="shared" ca="1" si="538"/>
        <v>0</v>
      </c>
      <c r="V1621" s="25">
        <f t="shared" ca="1" si="539"/>
        <v>0</v>
      </c>
      <c r="W1621" s="25">
        <f t="shared" ca="1" si="540"/>
        <v>0</v>
      </c>
      <c r="X1621" s="108">
        <f t="shared" ca="1" si="541"/>
        <v>0</v>
      </c>
      <c r="Y1621" s="108">
        <f t="shared" ca="1" si="542"/>
        <v>0</v>
      </c>
      <c r="Z1621" s="108">
        <f t="shared" ca="1" si="543"/>
        <v>0</v>
      </c>
      <c r="AA1621" s="108">
        <f t="shared" ca="1" si="544"/>
        <v>0</v>
      </c>
      <c r="AB1621" s="108">
        <f t="shared" ca="1" si="545"/>
        <v>0</v>
      </c>
      <c r="AC1621" s="25">
        <f t="shared" ca="1" si="546"/>
        <v>0</v>
      </c>
    </row>
    <row r="1622" spans="1:29" ht="14.1" hidden="1" customHeight="1" thickBot="1" x14ac:dyDescent="0.25">
      <c r="A1622" s="3">
        <f t="shared" si="530"/>
        <v>2025</v>
      </c>
      <c r="B1622" s="3" t="str">
        <f t="shared" si="547"/>
        <v>05 květen</v>
      </c>
      <c r="C1622" s="4" t="str">
        <f t="shared" si="531"/>
        <v>květen</v>
      </c>
      <c r="D1622" s="10">
        <f t="shared" ca="1" si="532"/>
        <v>0</v>
      </c>
      <c r="E1622" s="10" t="str">
        <f t="shared" si="533"/>
        <v>středa</v>
      </c>
      <c r="F1622" s="42" t="str">
        <f ca="1">IF(COUNTIF(List1!$U$4:$AF$16,$G1622),"Svátek",TEXT($G1622,"dddd"))</f>
        <v>středa</v>
      </c>
      <c r="G1622" s="19">
        <v>45805</v>
      </c>
      <c r="H1622" s="49"/>
      <c r="I1622" s="50"/>
      <c r="J1622" s="49"/>
      <c r="K1622" s="50"/>
      <c r="L1622" s="21">
        <f t="shared" si="534"/>
        <v>0</v>
      </c>
      <c r="M1622" s="22">
        <f t="shared" si="528"/>
        <v>0</v>
      </c>
      <c r="N1622" s="98"/>
      <c r="O1622" s="101" t="str">
        <f t="shared" ca="1" si="529"/>
        <v/>
      </c>
      <c r="P1622" s="41" t="str">
        <f t="shared" si="527"/>
        <v xml:space="preserve"> </v>
      </c>
      <c r="Q1622" s="41" t="str">
        <f>IF(MONTH(G1623)-MONTH(G1622)&lt;&gt;0,SUBTOTAL(109,$P$14:$P$3665)," ")</f>
        <v xml:space="preserve"> </v>
      </c>
      <c r="R1622" s="108">
        <f t="shared" ca="1" si="535"/>
        <v>0</v>
      </c>
      <c r="S1622" s="25">
        <f t="shared" ca="1" si="536"/>
        <v>0</v>
      </c>
      <c r="T1622" s="108">
        <f t="shared" ca="1" si="537"/>
        <v>0</v>
      </c>
      <c r="U1622" s="163">
        <f t="shared" ca="1" si="538"/>
        <v>0</v>
      </c>
      <c r="V1622" s="25">
        <f t="shared" ca="1" si="539"/>
        <v>0</v>
      </c>
      <c r="W1622" s="25">
        <f t="shared" ca="1" si="540"/>
        <v>0</v>
      </c>
      <c r="X1622" s="108">
        <f t="shared" ca="1" si="541"/>
        <v>0</v>
      </c>
      <c r="Y1622" s="108">
        <f t="shared" ca="1" si="542"/>
        <v>0</v>
      </c>
      <c r="Z1622" s="108">
        <f t="shared" ca="1" si="543"/>
        <v>0</v>
      </c>
      <c r="AA1622" s="108">
        <f t="shared" ca="1" si="544"/>
        <v>0</v>
      </c>
      <c r="AB1622" s="108">
        <f t="shared" ca="1" si="545"/>
        <v>0</v>
      </c>
      <c r="AC1622" s="25">
        <f t="shared" ca="1" si="546"/>
        <v>0</v>
      </c>
    </row>
    <row r="1623" spans="1:29" ht="14.1" hidden="1" customHeight="1" thickBot="1" x14ac:dyDescent="0.25">
      <c r="A1623" s="3">
        <f t="shared" si="530"/>
        <v>2025</v>
      </c>
      <c r="B1623" s="3" t="str">
        <f t="shared" si="547"/>
        <v>05 květen</v>
      </c>
      <c r="C1623" s="4" t="str">
        <f t="shared" si="531"/>
        <v>květen</v>
      </c>
      <c r="D1623" s="10">
        <f t="shared" ca="1" si="532"/>
        <v>0</v>
      </c>
      <c r="E1623" s="10" t="str">
        <f t="shared" si="533"/>
        <v>čtvrtek</v>
      </c>
      <c r="F1623" s="42" t="str">
        <f ca="1">IF(COUNTIF(List1!$U$4:$AF$16,$G1623),"Svátek",TEXT($G1623,"dddd"))</f>
        <v>čtvrtek</v>
      </c>
      <c r="G1623" s="19">
        <v>45806</v>
      </c>
      <c r="H1623" s="49"/>
      <c r="I1623" s="50"/>
      <c r="J1623" s="49"/>
      <c r="K1623" s="50"/>
      <c r="L1623" s="21">
        <f t="shared" si="534"/>
        <v>0</v>
      </c>
      <c r="M1623" s="22">
        <f t="shared" si="528"/>
        <v>0</v>
      </c>
      <c r="N1623" s="98"/>
      <c r="O1623" s="101" t="str">
        <f t="shared" ca="1" si="529"/>
        <v/>
      </c>
      <c r="P1623" s="41" t="str">
        <f t="shared" si="527"/>
        <v xml:space="preserve"> </v>
      </c>
      <c r="Q1623" s="41" t="str">
        <f>IF(MONTH(G1624)-MONTH(G1623)&lt;&gt;0,SUBTOTAL(109,$P$14:$P$3665)," ")</f>
        <v xml:space="preserve"> </v>
      </c>
      <c r="R1623" s="108">
        <f t="shared" ca="1" si="535"/>
        <v>0</v>
      </c>
      <c r="S1623" s="25">
        <f t="shared" ca="1" si="536"/>
        <v>0</v>
      </c>
      <c r="T1623" s="108">
        <f t="shared" ca="1" si="537"/>
        <v>0</v>
      </c>
      <c r="U1623" s="163">
        <f t="shared" ca="1" si="538"/>
        <v>0</v>
      </c>
      <c r="V1623" s="25">
        <f t="shared" ca="1" si="539"/>
        <v>0</v>
      </c>
      <c r="W1623" s="25">
        <f t="shared" ca="1" si="540"/>
        <v>0</v>
      </c>
      <c r="X1623" s="108">
        <f t="shared" ca="1" si="541"/>
        <v>0</v>
      </c>
      <c r="Y1623" s="108">
        <f t="shared" ca="1" si="542"/>
        <v>0</v>
      </c>
      <c r="Z1623" s="108">
        <f t="shared" ca="1" si="543"/>
        <v>0</v>
      </c>
      <c r="AA1623" s="108">
        <f t="shared" ca="1" si="544"/>
        <v>0</v>
      </c>
      <c r="AB1623" s="108">
        <f t="shared" ca="1" si="545"/>
        <v>0</v>
      </c>
      <c r="AC1623" s="25">
        <f t="shared" ca="1" si="546"/>
        <v>0</v>
      </c>
    </row>
    <row r="1624" spans="1:29" ht="14.1" hidden="1" customHeight="1" thickBot="1" x14ac:dyDescent="0.25">
      <c r="A1624" s="3">
        <f t="shared" si="530"/>
        <v>2025</v>
      </c>
      <c r="B1624" s="3" t="str">
        <f t="shared" si="547"/>
        <v>05 květen</v>
      </c>
      <c r="C1624" s="4" t="str">
        <f t="shared" si="531"/>
        <v>květen</v>
      </c>
      <c r="D1624" s="10">
        <f t="shared" ca="1" si="532"/>
        <v>0</v>
      </c>
      <c r="E1624" s="10" t="str">
        <f t="shared" si="533"/>
        <v>pátek</v>
      </c>
      <c r="F1624" s="42" t="str">
        <f ca="1">IF(COUNTIF(List1!$U$4:$AF$16,$G1624),"Svátek",TEXT($G1624,"dddd"))</f>
        <v>pátek</v>
      </c>
      <c r="G1624" s="19">
        <v>45807</v>
      </c>
      <c r="H1624" s="49"/>
      <c r="I1624" s="50"/>
      <c r="J1624" s="49"/>
      <c r="K1624" s="50"/>
      <c r="L1624" s="21">
        <f t="shared" si="534"/>
        <v>0</v>
      </c>
      <c r="M1624" s="22">
        <f t="shared" si="528"/>
        <v>0</v>
      </c>
      <c r="N1624" s="98"/>
      <c r="O1624" s="101" t="str">
        <f t="shared" ca="1" si="529"/>
        <v/>
      </c>
      <c r="P1624" s="41" t="str">
        <f t="shared" si="527"/>
        <v xml:space="preserve"> </v>
      </c>
      <c r="Q1624" s="41" t="str">
        <f>IF(MONTH(G1625)-MONTH(G1624)&lt;&gt;0,SUBTOTAL(109,$P$14:$P$3665)," ")</f>
        <v xml:space="preserve"> </v>
      </c>
      <c r="R1624" s="108">
        <f t="shared" ca="1" si="535"/>
        <v>0</v>
      </c>
      <c r="S1624" s="25">
        <f t="shared" ca="1" si="536"/>
        <v>0</v>
      </c>
      <c r="T1624" s="108">
        <f t="shared" ca="1" si="537"/>
        <v>0</v>
      </c>
      <c r="U1624" s="163">
        <f t="shared" ca="1" si="538"/>
        <v>0</v>
      </c>
      <c r="V1624" s="25">
        <f t="shared" ca="1" si="539"/>
        <v>0</v>
      </c>
      <c r="W1624" s="25">
        <f t="shared" ca="1" si="540"/>
        <v>0</v>
      </c>
      <c r="X1624" s="108">
        <f t="shared" ca="1" si="541"/>
        <v>0</v>
      </c>
      <c r="Y1624" s="108">
        <f t="shared" ca="1" si="542"/>
        <v>0</v>
      </c>
      <c r="Z1624" s="108">
        <f t="shared" ca="1" si="543"/>
        <v>0</v>
      </c>
      <c r="AA1624" s="108">
        <f t="shared" ca="1" si="544"/>
        <v>0</v>
      </c>
      <c r="AB1624" s="108">
        <f t="shared" ca="1" si="545"/>
        <v>0</v>
      </c>
      <c r="AC1624" s="25">
        <f t="shared" ca="1" si="546"/>
        <v>0</v>
      </c>
    </row>
    <row r="1625" spans="1:29" ht="14.1" hidden="1" customHeight="1" thickBot="1" x14ac:dyDescent="0.25">
      <c r="A1625" s="3">
        <f t="shared" si="530"/>
        <v>2025</v>
      </c>
      <c r="B1625" s="3" t="str">
        <f t="shared" si="547"/>
        <v>05 květen</v>
      </c>
      <c r="C1625" s="4" t="str">
        <f t="shared" si="531"/>
        <v>květen</v>
      </c>
      <c r="D1625" s="10">
        <f t="shared" ca="1" si="532"/>
        <v>0</v>
      </c>
      <c r="E1625" s="10" t="str">
        <f t="shared" si="533"/>
        <v>sobota</v>
      </c>
      <c r="F1625" s="42" t="str">
        <f ca="1">IF(COUNTIF(List1!$U$4:$AF$16,$G1625),"Svátek",TEXT($G1625,"dddd"))</f>
        <v>sobota</v>
      </c>
      <c r="G1625" s="19">
        <v>45808</v>
      </c>
      <c r="H1625" s="49"/>
      <c r="I1625" s="50"/>
      <c r="J1625" s="49"/>
      <c r="K1625" s="50"/>
      <c r="L1625" s="21">
        <f t="shared" si="534"/>
        <v>0</v>
      </c>
      <c r="M1625" s="22">
        <f t="shared" si="528"/>
        <v>0</v>
      </c>
      <c r="N1625" s="98"/>
      <c r="O1625" s="101" t="str">
        <f t="shared" ca="1" si="529"/>
        <v/>
      </c>
      <c r="P1625" s="41">
        <f t="shared" si="527"/>
        <v>0</v>
      </c>
      <c r="Q1625" s="41">
        <f>IF(MONTH(G1626)-MONTH(G1625)&lt;&gt;0,SUBTOTAL(109,$P$14:$P$3665)," ")</f>
        <v>0</v>
      </c>
      <c r="R1625" s="108">
        <f t="shared" ca="1" si="535"/>
        <v>0</v>
      </c>
      <c r="S1625" s="25">
        <f t="shared" ca="1" si="536"/>
        <v>0</v>
      </c>
      <c r="T1625" s="108">
        <f t="shared" ca="1" si="537"/>
        <v>0</v>
      </c>
      <c r="U1625" s="163">
        <f t="shared" ca="1" si="538"/>
        <v>0</v>
      </c>
      <c r="V1625" s="25">
        <f t="shared" ca="1" si="539"/>
        <v>0</v>
      </c>
      <c r="W1625" s="25">
        <f t="shared" ca="1" si="540"/>
        <v>0</v>
      </c>
      <c r="X1625" s="108">
        <f t="shared" ca="1" si="541"/>
        <v>0</v>
      </c>
      <c r="Y1625" s="108">
        <f t="shared" ca="1" si="542"/>
        <v>0</v>
      </c>
      <c r="Z1625" s="108">
        <f t="shared" ca="1" si="543"/>
        <v>0</v>
      </c>
      <c r="AA1625" s="108">
        <f t="shared" ca="1" si="544"/>
        <v>0</v>
      </c>
      <c r="AB1625" s="108">
        <f t="shared" ca="1" si="545"/>
        <v>0</v>
      </c>
      <c r="AC1625" s="25">
        <f t="shared" ca="1" si="546"/>
        <v>0</v>
      </c>
    </row>
    <row r="1626" spans="1:29" ht="14.1" hidden="1" customHeight="1" thickBot="1" x14ac:dyDescent="0.25">
      <c r="A1626" s="3">
        <f t="shared" si="530"/>
        <v>2025</v>
      </c>
      <c r="B1626" s="3" t="str">
        <f t="shared" si="547"/>
        <v>06 červen</v>
      </c>
      <c r="C1626" s="4" t="str">
        <f t="shared" si="531"/>
        <v>červen</v>
      </c>
      <c r="D1626" s="10">
        <f t="shared" ca="1" si="532"/>
        <v>0</v>
      </c>
      <c r="E1626" s="10" t="str">
        <f t="shared" si="533"/>
        <v>neděle</v>
      </c>
      <c r="F1626" s="42" t="str">
        <f ca="1">IF(COUNTIF(List1!$U$4:$AF$16,$G1626),"Svátek",TEXT($G1626,"dddd"))</f>
        <v>neděle</v>
      </c>
      <c r="G1626" s="19">
        <v>45809</v>
      </c>
      <c r="H1626" s="49"/>
      <c r="I1626" s="50"/>
      <c r="J1626" s="49"/>
      <c r="K1626" s="50"/>
      <c r="L1626" s="21">
        <f t="shared" si="534"/>
        <v>0</v>
      </c>
      <c r="M1626" s="22">
        <f t="shared" si="528"/>
        <v>0</v>
      </c>
      <c r="N1626" s="98"/>
      <c r="O1626" s="101" t="str">
        <f t="shared" ca="1" si="529"/>
        <v/>
      </c>
      <c r="P1626" s="41">
        <f t="shared" si="527"/>
        <v>0</v>
      </c>
      <c r="Q1626" s="41" t="str">
        <f>IF(MONTH(G1627)-MONTH(G1626)&lt;&gt;0,SUBTOTAL(109,$P$14:$P$3665)," ")</f>
        <v xml:space="preserve"> </v>
      </c>
      <c r="R1626" s="108">
        <f t="shared" ca="1" si="535"/>
        <v>0</v>
      </c>
      <c r="S1626" s="25">
        <f t="shared" ca="1" si="536"/>
        <v>0</v>
      </c>
      <c r="T1626" s="108">
        <f t="shared" ca="1" si="537"/>
        <v>0</v>
      </c>
      <c r="U1626" s="163">
        <f t="shared" ca="1" si="538"/>
        <v>0</v>
      </c>
      <c r="V1626" s="25">
        <f t="shared" ca="1" si="539"/>
        <v>0</v>
      </c>
      <c r="W1626" s="25">
        <f t="shared" ca="1" si="540"/>
        <v>0</v>
      </c>
      <c r="X1626" s="108">
        <f t="shared" ca="1" si="541"/>
        <v>0</v>
      </c>
      <c r="Y1626" s="108">
        <f t="shared" ca="1" si="542"/>
        <v>0</v>
      </c>
      <c r="Z1626" s="108">
        <f t="shared" ca="1" si="543"/>
        <v>0</v>
      </c>
      <c r="AA1626" s="108">
        <f t="shared" ca="1" si="544"/>
        <v>0</v>
      </c>
      <c r="AB1626" s="108">
        <f t="shared" ca="1" si="545"/>
        <v>0</v>
      </c>
      <c r="AC1626" s="25">
        <f t="shared" ca="1" si="546"/>
        <v>0</v>
      </c>
    </row>
    <row r="1627" spans="1:29" ht="14.1" hidden="1" customHeight="1" thickBot="1" x14ac:dyDescent="0.25">
      <c r="A1627" s="3">
        <f t="shared" si="530"/>
        <v>2025</v>
      </c>
      <c r="B1627" s="3" t="str">
        <f t="shared" si="547"/>
        <v>06 červen</v>
      </c>
      <c r="C1627" s="4" t="str">
        <f t="shared" si="531"/>
        <v>červen</v>
      </c>
      <c r="D1627" s="10">
        <f t="shared" ca="1" si="532"/>
        <v>0</v>
      </c>
      <c r="E1627" s="10" t="str">
        <f t="shared" si="533"/>
        <v>pondělí</v>
      </c>
      <c r="F1627" s="42" t="str">
        <f ca="1">IF(COUNTIF(List1!$U$4:$AF$16,$G1627),"Svátek",TEXT($G1627,"dddd"))</f>
        <v>pondělí</v>
      </c>
      <c r="G1627" s="19">
        <v>45810</v>
      </c>
      <c r="H1627" s="49"/>
      <c r="I1627" s="50"/>
      <c r="J1627" s="49"/>
      <c r="K1627" s="50"/>
      <c r="L1627" s="21">
        <f t="shared" si="534"/>
        <v>0</v>
      </c>
      <c r="M1627" s="22">
        <f t="shared" si="528"/>
        <v>0</v>
      </c>
      <c r="N1627" s="98"/>
      <c r="O1627" s="101" t="str">
        <f t="shared" ca="1" si="529"/>
        <v/>
      </c>
      <c r="P1627" s="41" t="str">
        <f t="shared" ref="P1627:P1690" si="548">IF(OR(TEXT($G1627,"dddd")="neděle",TEXT($G1718,"dddd")="Sunday"),IF(DAY(G1627)&gt;=7,SUM(L1621:L1627),IF(DAY(G1627)=6,SUM(L1622:L1627),IF(DAY(G1627)=5,SUM(L1623:L1627),IF(DAY(G1627)=4,SUM(L1624:L1627),IF(DAY(G1627)=3,SUM(L1625:L1627),IF(DAY(G1627)=2,SUM(L1626:L1627),IF(DAY(G1627)=1,SUM(L1627:L1627)," "))))))),IF(MONTH(G1628)-MONTH(G1627)&lt;&gt;0,IF(TEXT($G1627,"dddd")="sobota",SUM(L1622:L1627),IF(TEXT($G1627,"dddd")="pátek",SUM(L1623:L1627),IF(TEXT($G1627,"dddd")="čtvrtek",SUM(L1624:L1627),IF(TEXT($G1627,"dddd")="středa",SUM(L1625:L1627),IF(TEXT($G1627,"dddd")="úterý",SUM(L1626:L1627),IF(TEXT($G1627,"dddd")="pondělí",SUM(L1627)," "))))))," "))</f>
        <v xml:space="preserve"> </v>
      </c>
      <c r="Q1627" s="41" t="str">
        <f>IF(MONTH(G1628)-MONTH(G1627)&lt;&gt;0,SUBTOTAL(109,$P$14:$P$3665)," ")</f>
        <v xml:space="preserve"> </v>
      </c>
      <c r="R1627" s="108">
        <f t="shared" ca="1" si="535"/>
        <v>0</v>
      </c>
      <c r="S1627" s="25">
        <f t="shared" ca="1" si="536"/>
        <v>0</v>
      </c>
      <c r="T1627" s="108">
        <f t="shared" ca="1" si="537"/>
        <v>0</v>
      </c>
      <c r="U1627" s="163">
        <f t="shared" ca="1" si="538"/>
        <v>0</v>
      </c>
      <c r="V1627" s="25">
        <f t="shared" ca="1" si="539"/>
        <v>0</v>
      </c>
      <c r="W1627" s="25">
        <f t="shared" ca="1" si="540"/>
        <v>0</v>
      </c>
      <c r="X1627" s="108">
        <f t="shared" ca="1" si="541"/>
        <v>0</v>
      </c>
      <c r="Y1627" s="108">
        <f t="shared" ca="1" si="542"/>
        <v>0</v>
      </c>
      <c r="Z1627" s="108">
        <f t="shared" ca="1" si="543"/>
        <v>0</v>
      </c>
      <c r="AA1627" s="108">
        <f t="shared" ca="1" si="544"/>
        <v>0</v>
      </c>
      <c r="AB1627" s="108">
        <f t="shared" ca="1" si="545"/>
        <v>0</v>
      </c>
      <c r="AC1627" s="25">
        <f t="shared" ca="1" si="546"/>
        <v>0</v>
      </c>
    </row>
    <row r="1628" spans="1:29" ht="14.1" hidden="1" customHeight="1" thickBot="1" x14ac:dyDescent="0.25">
      <c r="A1628" s="3">
        <f t="shared" si="530"/>
        <v>2025</v>
      </c>
      <c r="B1628" s="3" t="str">
        <f t="shared" si="547"/>
        <v>06 červen</v>
      </c>
      <c r="C1628" s="4" t="str">
        <f t="shared" si="531"/>
        <v>červen</v>
      </c>
      <c r="D1628" s="10">
        <f t="shared" ca="1" si="532"/>
        <v>0</v>
      </c>
      <c r="E1628" s="10" t="str">
        <f t="shared" si="533"/>
        <v>úterý</v>
      </c>
      <c r="F1628" s="42" t="str">
        <f ca="1">IF(COUNTIF(List1!$U$4:$AF$16,$G1628),"Svátek",TEXT($G1628,"dddd"))</f>
        <v>úterý</v>
      </c>
      <c r="G1628" s="19">
        <v>45811</v>
      </c>
      <c r="H1628" s="49"/>
      <c r="I1628" s="50"/>
      <c r="J1628" s="49"/>
      <c r="K1628" s="50"/>
      <c r="L1628" s="21">
        <f t="shared" si="534"/>
        <v>0</v>
      </c>
      <c r="M1628" s="22">
        <f t="shared" si="528"/>
        <v>0</v>
      </c>
      <c r="N1628" s="98"/>
      <c r="O1628" s="101" t="str">
        <f t="shared" ca="1" si="529"/>
        <v/>
      </c>
      <c r="P1628" s="41" t="str">
        <f t="shared" si="548"/>
        <v xml:space="preserve"> </v>
      </c>
      <c r="Q1628" s="41" t="str">
        <f>IF(MONTH(G1629)-MONTH(G1628)&lt;&gt;0,SUBTOTAL(109,$P$14:$P$3665)," ")</f>
        <v xml:space="preserve"> </v>
      </c>
      <c r="R1628" s="108">
        <f t="shared" ca="1" si="535"/>
        <v>0</v>
      </c>
      <c r="S1628" s="25">
        <f t="shared" ca="1" si="536"/>
        <v>0</v>
      </c>
      <c r="T1628" s="108">
        <f t="shared" ca="1" si="537"/>
        <v>0</v>
      </c>
      <c r="U1628" s="163">
        <f t="shared" ca="1" si="538"/>
        <v>0</v>
      </c>
      <c r="V1628" s="25">
        <f t="shared" ca="1" si="539"/>
        <v>0</v>
      </c>
      <c r="W1628" s="25">
        <f t="shared" ca="1" si="540"/>
        <v>0</v>
      </c>
      <c r="X1628" s="108">
        <f t="shared" ca="1" si="541"/>
        <v>0</v>
      </c>
      <c r="Y1628" s="108">
        <f t="shared" ca="1" si="542"/>
        <v>0</v>
      </c>
      <c r="Z1628" s="108">
        <f t="shared" ca="1" si="543"/>
        <v>0</v>
      </c>
      <c r="AA1628" s="108">
        <f t="shared" ca="1" si="544"/>
        <v>0</v>
      </c>
      <c r="AB1628" s="108">
        <f t="shared" ca="1" si="545"/>
        <v>0</v>
      </c>
      <c r="AC1628" s="25">
        <f t="shared" ca="1" si="546"/>
        <v>0</v>
      </c>
    </row>
    <row r="1629" spans="1:29" ht="14.1" hidden="1" customHeight="1" thickBot="1" x14ac:dyDescent="0.25">
      <c r="A1629" s="3">
        <f t="shared" si="530"/>
        <v>2025</v>
      </c>
      <c r="B1629" s="3" t="str">
        <f t="shared" si="547"/>
        <v>06 červen</v>
      </c>
      <c r="C1629" s="4" t="str">
        <f t="shared" si="531"/>
        <v>červen</v>
      </c>
      <c r="D1629" s="10">
        <f t="shared" ca="1" si="532"/>
        <v>0</v>
      </c>
      <c r="E1629" s="10" t="str">
        <f t="shared" si="533"/>
        <v>středa</v>
      </c>
      <c r="F1629" s="42" t="str">
        <f ca="1">IF(COUNTIF(List1!$U$4:$AF$16,$G1629),"Svátek",TEXT($G1629,"dddd"))</f>
        <v>středa</v>
      </c>
      <c r="G1629" s="19">
        <v>45812</v>
      </c>
      <c r="H1629" s="49"/>
      <c r="I1629" s="50"/>
      <c r="J1629" s="49"/>
      <c r="K1629" s="50"/>
      <c r="L1629" s="21">
        <f t="shared" si="534"/>
        <v>0</v>
      </c>
      <c r="M1629" s="22">
        <f t="shared" si="528"/>
        <v>0</v>
      </c>
      <c r="N1629" s="98"/>
      <c r="O1629" s="101" t="str">
        <f t="shared" ca="1" si="529"/>
        <v/>
      </c>
      <c r="P1629" s="41" t="str">
        <f t="shared" si="548"/>
        <v xml:space="preserve"> </v>
      </c>
      <c r="Q1629" s="41" t="str">
        <f>IF(MONTH(G1630)-MONTH(G1629)&lt;&gt;0,SUBTOTAL(109,$P$14:$P$3665)," ")</f>
        <v xml:space="preserve"> </v>
      </c>
      <c r="R1629" s="108">
        <f t="shared" ca="1" si="535"/>
        <v>0</v>
      </c>
      <c r="S1629" s="25">
        <f t="shared" ca="1" si="536"/>
        <v>0</v>
      </c>
      <c r="T1629" s="108">
        <f t="shared" ca="1" si="537"/>
        <v>0</v>
      </c>
      <c r="U1629" s="163">
        <f t="shared" ca="1" si="538"/>
        <v>0</v>
      </c>
      <c r="V1629" s="25">
        <f t="shared" ca="1" si="539"/>
        <v>0</v>
      </c>
      <c r="W1629" s="25">
        <f t="shared" ca="1" si="540"/>
        <v>0</v>
      </c>
      <c r="X1629" s="108">
        <f t="shared" ca="1" si="541"/>
        <v>0</v>
      </c>
      <c r="Y1629" s="108">
        <f t="shared" ca="1" si="542"/>
        <v>0</v>
      </c>
      <c r="Z1629" s="108">
        <f t="shared" ca="1" si="543"/>
        <v>0</v>
      </c>
      <c r="AA1629" s="108">
        <f t="shared" ca="1" si="544"/>
        <v>0</v>
      </c>
      <c r="AB1629" s="108">
        <f t="shared" ca="1" si="545"/>
        <v>0</v>
      </c>
      <c r="AC1629" s="25">
        <f t="shared" ca="1" si="546"/>
        <v>0</v>
      </c>
    </row>
    <row r="1630" spans="1:29" ht="14.1" hidden="1" customHeight="1" thickBot="1" x14ac:dyDescent="0.25">
      <c r="A1630" s="3">
        <f t="shared" si="530"/>
        <v>2025</v>
      </c>
      <c r="B1630" s="3" t="str">
        <f t="shared" si="547"/>
        <v>06 červen</v>
      </c>
      <c r="C1630" s="4" t="str">
        <f t="shared" si="531"/>
        <v>červen</v>
      </c>
      <c r="D1630" s="10">
        <f t="shared" ca="1" si="532"/>
        <v>0</v>
      </c>
      <c r="E1630" s="10" t="str">
        <f t="shared" si="533"/>
        <v>čtvrtek</v>
      </c>
      <c r="F1630" s="42" t="str">
        <f ca="1">IF(COUNTIF(List1!$U$4:$AF$16,$G1630),"Svátek",TEXT($G1630,"dddd"))</f>
        <v>čtvrtek</v>
      </c>
      <c r="G1630" s="19">
        <v>45813</v>
      </c>
      <c r="H1630" s="49"/>
      <c r="I1630" s="50"/>
      <c r="J1630" s="49"/>
      <c r="K1630" s="50"/>
      <c r="L1630" s="21">
        <f t="shared" si="534"/>
        <v>0</v>
      </c>
      <c r="M1630" s="22">
        <f t="shared" si="528"/>
        <v>0</v>
      </c>
      <c r="N1630" s="98"/>
      <c r="O1630" s="101" t="str">
        <f t="shared" ca="1" si="529"/>
        <v/>
      </c>
      <c r="P1630" s="41" t="str">
        <f t="shared" si="548"/>
        <v xml:space="preserve"> </v>
      </c>
      <c r="Q1630" s="41" t="str">
        <f>IF(MONTH(G1631)-MONTH(G1630)&lt;&gt;0,SUBTOTAL(109,$P$14:$P$3665)," ")</f>
        <v xml:space="preserve"> </v>
      </c>
      <c r="R1630" s="108">
        <f t="shared" ca="1" si="535"/>
        <v>0</v>
      </c>
      <c r="S1630" s="25">
        <f t="shared" ca="1" si="536"/>
        <v>0</v>
      </c>
      <c r="T1630" s="108">
        <f t="shared" ca="1" si="537"/>
        <v>0</v>
      </c>
      <c r="U1630" s="163">
        <f t="shared" ca="1" si="538"/>
        <v>0</v>
      </c>
      <c r="V1630" s="25">
        <f t="shared" ca="1" si="539"/>
        <v>0</v>
      </c>
      <c r="W1630" s="25">
        <f t="shared" ca="1" si="540"/>
        <v>0</v>
      </c>
      <c r="X1630" s="108">
        <f t="shared" ca="1" si="541"/>
        <v>0</v>
      </c>
      <c r="Y1630" s="108">
        <f t="shared" ca="1" si="542"/>
        <v>0</v>
      </c>
      <c r="Z1630" s="108">
        <f t="shared" ca="1" si="543"/>
        <v>0</v>
      </c>
      <c r="AA1630" s="108">
        <f t="shared" ca="1" si="544"/>
        <v>0</v>
      </c>
      <c r="AB1630" s="108">
        <f t="shared" ca="1" si="545"/>
        <v>0</v>
      </c>
      <c r="AC1630" s="25">
        <f t="shared" ca="1" si="546"/>
        <v>0</v>
      </c>
    </row>
    <row r="1631" spans="1:29" ht="14.1" hidden="1" customHeight="1" thickBot="1" x14ac:dyDescent="0.25">
      <c r="A1631" s="3">
        <f t="shared" si="530"/>
        <v>2025</v>
      </c>
      <c r="B1631" s="3" t="str">
        <f t="shared" si="547"/>
        <v>06 červen</v>
      </c>
      <c r="C1631" s="4" t="str">
        <f t="shared" si="531"/>
        <v>červen</v>
      </c>
      <c r="D1631" s="10">
        <f t="shared" ca="1" si="532"/>
        <v>0</v>
      </c>
      <c r="E1631" s="10" t="str">
        <f t="shared" si="533"/>
        <v>pátek</v>
      </c>
      <c r="F1631" s="42" t="str">
        <f ca="1">IF(COUNTIF(List1!$U$4:$AF$16,$G1631),"Svátek",TEXT($G1631,"dddd"))</f>
        <v>pátek</v>
      </c>
      <c r="G1631" s="19">
        <v>45814</v>
      </c>
      <c r="H1631" s="49"/>
      <c r="I1631" s="50"/>
      <c r="J1631" s="49"/>
      <c r="K1631" s="50"/>
      <c r="L1631" s="21">
        <f t="shared" si="534"/>
        <v>0</v>
      </c>
      <c r="M1631" s="22">
        <f t="shared" si="528"/>
        <v>0</v>
      </c>
      <c r="N1631" s="98"/>
      <c r="O1631" s="101" t="str">
        <f t="shared" ca="1" si="529"/>
        <v/>
      </c>
      <c r="P1631" s="41" t="str">
        <f t="shared" si="548"/>
        <v xml:space="preserve"> </v>
      </c>
      <c r="Q1631" s="41" t="str">
        <f>IF(MONTH(G1632)-MONTH(G1631)&lt;&gt;0,SUBTOTAL(109,$P$14:$P$3665)," ")</f>
        <v xml:space="preserve"> </v>
      </c>
      <c r="R1631" s="108">
        <f t="shared" ca="1" si="535"/>
        <v>0</v>
      </c>
      <c r="S1631" s="25">
        <f t="shared" ca="1" si="536"/>
        <v>0</v>
      </c>
      <c r="T1631" s="108">
        <f t="shared" ca="1" si="537"/>
        <v>0</v>
      </c>
      <c r="U1631" s="163">
        <f t="shared" ca="1" si="538"/>
        <v>0</v>
      </c>
      <c r="V1631" s="25">
        <f t="shared" ca="1" si="539"/>
        <v>0</v>
      </c>
      <c r="W1631" s="25">
        <f t="shared" ca="1" si="540"/>
        <v>0</v>
      </c>
      <c r="X1631" s="108">
        <f t="shared" ca="1" si="541"/>
        <v>0</v>
      </c>
      <c r="Y1631" s="108">
        <f t="shared" ca="1" si="542"/>
        <v>0</v>
      </c>
      <c r="Z1631" s="108">
        <f t="shared" ca="1" si="543"/>
        <v>0</v>
      </c>
      <c r="AA1631" s="108">
        <f t="shared" ca="1" si="544"/>
        <v>0</v>
      </c>
      <c r="AB1631" s="108">
        <f t="shared" ca="1" si="545"/>
        <v>0</v>
      </c>
      <c r="AC1631" s="25">
        <f t="shared" ca="1" si="546"/>
        <v>0</v>
      </c>
    </row>
    <row r="1632" spans="1:29" ht="14.1" hidden="1" customHeight="1" thickBot="1" x14ac:dyDescent="0.25">
      <c r="A1632" s="3">
        <f t="shared" si="530"/>
        <v>2025</v>
      </c>
      <c r="B1632" s="3" t="str">
        <f t="shared" si="547"/>
        <v>06 červen</v>
      </c>
      <c r="C1632" s="4" t="str">
        <f t="shared" si="531"/>
        <v>červen</v>
      </c>
      <c r="D1632" s="10">
        <f t="shared" ca="1" si="532"/>
        <v>0</v>
      </c>
      <c r="E1632" s="10" t="str">
        <f t="shared" si="533"/>
        <v>sobota</v>
      </c>
      <c r="F1632" s="42" t="str">
        <f ca="1">IF(COUNTIF(List1!$U$4:$AF$16,$G1632),"Svátek",TEXT($G1632,"dddd"))</f>
        <v>sobota</v>
      </c>
      <c r="G1632" s="19">
        <v>45815</v>
      </c>
      <c r="H1632" s="49"/>
      <c r="I1632" s="50"/>
      <c r="J1632" s="49"/>
      <c r="K1632" s="50"/>
      <c r="L1632" s="21">
        <f t="shared" si="534"/>
        <v>0</v>
      </c>
      <c r="M1632" s="22">
        <f t="shared" si="528"/>
        <v>0</v>
      </c>
      <c r="N1632" s="98"/>
      <c r="O1632" s="101" t="str">
        <f t="shared" ca="1" si="529"/>
        <v/>
      </c>
      <c r="P1632" s="41" t="str">
        <f t="shared" si="548"/>
        <v xml:space="preserve"> </v>
      </c>
      <c r="Q1632" s="41" t="str">
        <f>IF(MONTH(G1633)-MONTH(G1632)&lt;&gt;0,SUBTOTAL(109,$P$14:$P$3665)," ")</f>
        <v xml:space="preserve"> </v>
      </c>
      <c r="R1632" s="108">
        <f t="shared" ca="1" si="535"/>
        <v>0</v>
      </c>
      <c r="S1632" s="25">
        <f t="shared" ca="1" si="536"/>
        <v>0</v>
      </c>
      <c r="T1632" s="108">
        <f t="shared" ca="1" si="537"/>
        <v>0</v>
      </c>
      <c r="U1632" s="163">
        <f t="shared" ca="1" si="538"/>
        <v>0</v>
      </c>
      <c r="V1632" s="25">
        <f t="shared" ca="1" si="539"/>
        <v>0</v>
      </c>
      <c r="W1632" s="25">
        <f t="shared" ca="1" si="540"/>
        <v>0</v>
      </c>
      <c r="X1632" s="108">
        <f t="shared" ca="1" si="541"/>
        <v>0</v>
      </c>
      <c r="Y1632" s="108">
        <f t="shared" ca="1" si="542"/>
        <v>0</v>
      </c>
      <c r="Z1632" s="108">
        <f t="shared" ca="1" si="543"/>
        <v>0</v>
      </c>
      <c r="AA1632" s="108">
        <f t="shared" ca="1" si="544"/>
        <v>0</v>
      </c>
      <c r="AB1632" s="108">
        <f t="shared" ca="1" si="545"/>
        <v>0</v>
      </c>
      <c r="AC1632" s="25">
        <f t="shared" ca="1" si="546"/>
        <v>0</v>
      </c>
    </row>
    <row r="1633" spans="1:29" ht="14.1" hidden="1" customHeight="1" thickBot="1" x14ac:dyDescent="0.25">
      <c r="A1633" s="3">
        <f t="shared" si="530"/>
        <v>2025</v>
      </c>
      <c r="B1633" s="3" t="str">
        <f t="shared" si="547"/>
        <v>06 červen</v>
      </c>
      <c r="C1633" s="4" t="str">
        <f t="shared" si="531"/>
        <v>červen</v>
      </c>
      <c r="D1633" s="10">
        <f t="shared" ca="1" si="532"/>
        <v>0</v>
      </c>
      <c r="E1633" s="10" t="str">
        <f t="shared" si="533"/>
        <v>neděle</v>
      </c>
      <c r="F1633" s="42" t="str">
        <f ca="1">IF(COUNTIF(List1!$U$4:$AF$16,$G1633),"Svátek",TEXT($G1633,"dddd"))</f>
        <v>neděle</v>
      </c>
      <c r="G1633" s="19">
        <v>45816</v>
      </c>
      <c r="H1633" s="49"/>
      <c r="I1633" s="50"/>
      <c r="J1633" s="49"/>
      <c r="K1633" s="50"/>
      <c r="L1633" s="21">
        <f t="shared" si="534"/>
        <v>0</v>
      </c>
      <c r="M1633" s="22">
        <f t="shared" si="528"/>
        <v>0</v>
      </c>
      <c r="N1633" s="98"/>
      <c r="O1633" s="101" t="str">
        <f t="shared" ca="1" si="529"/>
        <v/>
      </c>
      <c r="P1633" s="41">
        <f t="shared" si="548"/>
        <v>0</v>
      </c>
      <c r="Q1633" s="41" t="str">
        <f>IF(MONTH(G1634)-MONTH(G1633)&lt;&gt;0,SUBTOTAL(109,$P$14:$P$3665)," ")</f>
        <v xml:space="preserve"> </v>
      </c>
      <c r="R1633" s="108">
        <f t="shared" ca="1" si="535"/>
        <v>0</v>
      </c>
      <c r="S1633" s="25">
        <f t="shared" ca="1" si="536"/>
        <v>0</v>
      </c>
      <c r="T1633" s="108">
        <f t="shared" ca="1" si="537"/>
        <v>0</v>
      </c>
      <c r="U1633" s="163">
        <f t="shared" ca="1" si="538"/>
        <v>0</v>
      </c>
      <c r="V1633" s="25">
        <f t="shared" ca="1" si="539"/>
        <v>0</v>
      </c>
      <c r="W1633" s="25">
        <f t="shared" ca="1" si="540"/>
        <v>0</v>
      </c>
      <c r="X1633" s="108">
        <f t="shared" ca="1" si="541"/>
        <v>0</v>
      </c>
      <c r="Y1633" s="108">
        <f t="shared" ca="1" si="542"/>
        <v>0</v>
      </c>
      <c r="Z1633" s="108">
        <f t="shared" ca="1" si="543"/>
        <v>0</v>
      </c>
      <c r="AA1633" s="108">
        <f t="shared" ca="1" si="544"/>
        <v>0</v>
      </c>
      <c r="AB1633" s="108">
        <f t="shared" ca="1" si="545"/>
        <v>0</v>
      </c>
      <c r="AC1633" s="25">
        <f t="shared" ca="1" si="546"/>
        <v>0</v>
      </c>
    </row>
    <row r="1634" spans="1:29" ht="14.1" hidden="1" customHeight="1" thickBot="1" x14ac:dyDescent="0.25">
      <c r="A1634" s="3">
        <f t="shared" si="530"/>
        <v>2025</v>
      </c>
      <c r="B1634" s="3" t="str">
        <f t="shared" si="547"/>
        <v>06 červen</v>
      </c>
      <c r="C1634" s="4" t="str">
        <f t="shared" si="531"/>
        <v>červen</v>
      </c>
      <c r="D1634" s="10">
        <f t="shared" ca="1" si="532"/>
        <v>0</v>
      </c>
      <c r="E1634" s="10" t="str">
        <f t="shared" si="533"/>
        <v>pondělí</v>
      </c>
      <c r="F1634" s="42" t="str">
        <f ca="1">IF(COUNTIF(List1!$U$4:$AF$16,$G1634),"Svátek",TEXT($G1634,"dddd"))</f>
        <v>pondělí</v>
      </c>
      <c r="G1634" s="19">
        <v>45817</v>
      </c>
      <c r="H1634" s="49"/>
      <c r="I1634" s="50"/>
      <c r="J1634" s="49"/>
      <c r="K1634" s="50"/>
      <c r="L1634" s="21">
        <f t="shared" si="534"/>
        <v>0</v>
      </c>
      <c r="M1634" s="22">
        <f t="shared" si="528"/>
        <v>0</v>
      </c>
      <c r="N1634" s="98"/>
      <c r="O1634" s="101" t="str">
        <f t="shared" ca="1" si="529"/>
        <v/>
      </c>
      <c r="P1634" s="41" t="str">
        <f t="shared" si="548"/>
        <v xml:space="preserve"> </v>
      </c>
      <c r="Q1634" s="41" t="str">
        <f>IF(MONTH(G1635)-MONTH(G1634)&lt;&gt;0,SUBTOTAL(109,$P$14:$P$3665)," ")</f>
        <v xml:space="preserve"> </v>
      </c>
      <c r="R1634" s="108">
        <f t="shared" ca="1" si="535"/>
        <v>0</v>
      </c>
      <c r="S1634" s="25">
        <f t="shared" ca="1" si="536"/>
        <v>0</v>
      </c>
      <c r="T1634" s="108">
        <f t="shared" ca="1" si="537"/>
        <v>0</v>
      </c>
      <c r="U1634" s="163">
        <f t="shared" ca="1" si="538"/>
        <v>0</v>
      </c>
      <c r="V1634" s="25">
        <f t="shared" ca="1" si="539"/>
        <v>0</v>
      </c>
      <c r="W1634" s="25">
        <f t="shared" ca="1" si="540"/>
        <v>0</v>
      </c>
      <c r="X1634" s="108">
        <f t="shared" ca="1" si="541"/>
        <v>0</v>
      </c>
      <c r="Y1634" s="108">
        <f t="shared" ca="1" si="542"/>
        <v>0</v>
      </c>
      <c r="Z1634" s="108">
        <f t="shared" ca="1" si="543"/>
        <v>0</v>
      </c>
      <c r="AA1634" s="108">
        <f t="shared" ca="1" si="544"/>
        <v>0</v>
      </c>
      <c r="AB1634" s="108">
        <f t="shared" ca="1" si="545"/>
        <v>0</v>
      </c>
      <c r="AC1634" s="25">
        <f t="shared" ca="1" si="546"/>
        <v>0</v>
      </c>
    </row>
    <row r="1635" spans="1:29" ht="14.1" hidden="1" customHeight="1" thickBot="1" x14ac:dyDescent="0.25">
      <c r="A1635" s="3">
        <f t="shared" si="530"/>
        <v>2025</v>
      </c>
      <c r="B1635" s="3" t="str">
        <f t="shared" si="547"/>
        <v>06 červen</v>
      </c>
      <c r="C1635" s="4" t="str">
        <f t="shared" si="531"/>
        <v>červen</v>
      </c>
      <c r="D1635" s="10">
        <f t="shared" ca="1" si="532"/>
        <v>0</v>
      </c>
      <c r="E1635" s="10" t="str">
        <f t="shared" si="533"/>
        <v>úterý</v>
      </c>
      <c r="F1635" s="42" t="str">
        <f ca="1">IF(COUNTIF(List1!$U$4:$AF$16,$G1635),"Svátek",TEXT($G1635,"dddd"))</f>
        <v>úterý</v>
      </c>
      <c r="G1635" s="19">
        <v>45818</v>
      </c>
      <c r="H1635" s="49"/>
      <c r="I1635" s="50"/>
      <c r="J1635" s="49"/>
      <c r="K1635" s="50"/>
      <c r="L1635" s="21">
        <f t="shared" si="534"/>
        <v>0</v>
      </c>
      <c r="M1635" s="22">
        <f t="shared" si="528"/>
        <v>0</v>
      </c>
      <c r="N1635" s="98"/>
      <c r="O1635" s="101" t="str">
        <f t="shared" ca="1" si="529"/>
        <v/>
      </c>
      <c r="P1635" s="41" t="str">
        <f t="shared" si="548"/>
        <v xml:space="preserve"> </v>
      </c>
      <c r="Q1635" s="41" t="str">
        <f>IF(MONTH(G1636)-MONTH(G1635)&lt;&gt;0,SUBTOTAL(109,$P$14:$P$3665)," ")</f>
        <v xml:space="preserve"> </v>
      </c>
      <c r="R1635" s="108">
        <f t="shared" ca="1" si="535"/>
        <v>0</v>
      </c>
      <c r="S1635" s="25">
        <f t="shared" ca="1" si="536"/>
        <v>0</v>
      </c>
      <c r="T1635" s="108">
        <f t="shared" ca="1" si="537"/>
        <v>0</v>
      </c>
      <c r="U1635" s="163">
        <f t="shared" ca="1" si="538"/>
        <v>0</v>
      </c>
      <c r="V1635" s="25">
        <f t="shared" ca="1" si="539"/>
        <v>0</v>
      </c>
      <c r="W1635" s="25">
        <f t="shared" ca="1" si="540"/>
        <v>0</v>
      </c>
      <c r="X1635" s="108">
        <f t="shared" ca="1" si="541"/>
        <v>0</v>
      </c>
      <c r="Y1635" s="108">
        <f t="shared" ca="1" si="542"/>
        <v>0</v>
      </c>
      <c r="Z1635" s="108">
        <f t="shared" ca="1" si="543"/>
        <v>0</v>
      </c>
      <c r="AA1635" s="108">
        <f t="shared" ca="1" si="544"/>
        <v>0</v>
      </c>
      <c r="AB1635" s="108">
        <f t="shared" ca="1" si="545"/>
        <v>0</v>
      </c>
      <c r="AC1635" s="25">
        <f t="shared" ca="1" si="546"/>
        <v>0</v>
      </c>
    </row>
    <row r="1636" spans="1:29" ht="14.1" hidden="1" customHeight="1" thickBot="1" x14ac:dyDescent="0.25">
      <c r="A1636" s="3">
        <f t="shared" si="530"/>
        <v>2025</v>
      </c>
      <c r="B1636" s="3" t="str">
        <f t="shared" si="547"/>
        <v>06 červen</v>
      </c>
      <c r="C1636" s="4" t="str">
        <f t="shared" si="531"/>
        <v>červen</v>
      </c>
      <c r="D1636" s="10">
        <f t="shared" ca="1" si="532"/>
        <v>0</v>
      </c>
      <c r="E1636" s="10" t="str">
        <f t="shared" si="533"/>
        <v>středa</v>
      </c>
      <c r="F1636" s="42" t="str">
        <f ca="1">IF(COUNTIF(List1!$U$4:$AF$16,$G1636),"Svátek",TEXT($G1636,"dddd"))</f>
        <v>středa</v>
      </c>
      <c r="G1636" s="19">
        <v>45819</v>
      </c>
      <c r="H1636" s="49"/>
      <c r="I1636" s="50"/>
      <c r="J1636" s="49"/>
      <c r="K1636" s="50"/>
      <c r="L1636" s="21">
        <f t="shared" si="534"/>
        <v>0</v>
      </c>
      <c r="M1636" s="22">
        <f t="shared" si="528"/>
        <v>0</v>
      </c>
      <c r="N1636" s="98"/>
      <c r="O1636" s="101" t="str">
        <f t="shared" ca="1" si="529"/>
        <v/>
      </c>
      <c r="P1636" s="41" t="str">
        <f t="shared" si="548"/>
        <v xml:space="preserve"> </v>
      </c>
      <c r="Q1636" s="41" t="str">
        <f>IF(MONTH(G1637)-MONTH(G1636)&lt;&gt;0,SUBTOTAL(109,$P$14:$P$3665)," ")</f>
        <v xml:space="preserve"> </v>
      </c>
      <c r="R1636" s="108">
        <f t="shared" ca="1" si="535"/>
        <v>0</v>
      </c>
      <c r="S1636" s="25">
        <f t="shared" ca="1" si="536"/>
        <v>0</v>
      </c>
      <c r="T1636" s="108">
        <f t="shared" ca="1" si="537"/>
        <v>0</v>
      </c>
      <c r="U1636" s="163">
        <f t="shared" ca="1" si="538"/>
        <v>0</v>
      </c>
      <c r="V1636" s="25">
        <f t="shared" ca="1" si="539"/>
        <v>0</v>
      </c>
      <c r="W1636" s="25">
        <f t="shared" ca="1" si="540"/>
        <v>0</v>
      </c>
      <c r="X1636" s="108">
        <f t="shared" ca="1" si="541"/>
        <v>0</v>
      </c>
      <c r="Y1636" s="108">
        <f t="shared" ca="1" si="542"/>
        <v>0</v>
      </c>
      <c r="Z1636" s="108">
        <f t="shared" ca="1" si="543"/>
        <v>0</v>
      </c>
      <c r="AA1636" s="108">
        <f t="shared" ca="1" si="544"/>
        <v>0</v>
      </c>
      <c r="AB1636" s="108">
        <f t="shared" ca="1" si="545"/>
        <v>0</v>
      </c>
      <c r="AC1636" s="25">
        <f t="shared" ca="1" si="546"/>
        <v>0</v>
      </c>
    </row>
    <row r="1637" spans="1:29" ht="14.1" hidden="1" customHeight="1" thickBot="1" x14ac:dyDescent="0.25">
      <c r="A1637" s="3">
        <f t="shared" si="530"/>
        <v>2025</v>
      </c>
      <c r="B1637" s="3" t="str">
        <f t="shared" si="547"/>
        <v>06 červen</v>
      </c>
      <c r="C1637" s="4" t="str">
        <f t="shared" si="531"/>
        <v>červen</v>
      </c>
      <c r="D1637" s="10">
        <f t="shared" ca="1" si="532"/>
        <v>0</v>
      </c>
      <c r="E1637" s="10" t="str">
        <f t="shared" si="533"/>
        <v>čtvrtek</v>
      </c>
      <c r="F1637" s="42" t="str">
        <f ca="1">IF(COUNTIF(List1!$U$4:$AF$16,$G1637),"Svátek",TEXT($G1637,"dddd"))</f>
        <v>čtvrtek</v>
      </c>
      <c r="G1637" s="19">
        <v>45820</v>
      </c>
      <c r="H1637" s="49"/>
      <c r="I1637" s="50"/>
      <c r="J1637" s="49"/>
      <c r="K1637" s="50"/>
      <c r="L1637" s="21">
        <f t="shared" si="534"/>
        <v>0</v>
      </c>
      <c r="M1637" s="22">
        <f t="shared" si="528"/>
        <v>0</v>
      </c>
      <c r="N1637" s="98"/>
      <c r="O1637" s="101" t="str">
        <f t="shared" ca="1" si="529"/>
        <v/>
      </c>
      <c r="P1637" s="41" t="str">
        <f t="shared" si="548"/>
        <v xml:space="preserve"> </v>
      </c>
      <c r="Q1637" s="41" t="str">
        <f>IF(MONTH(G1638)-MONTH(G1637)&lt;&gt;0,SUBTOTAL(109,$P$14:$P$3665)," ")</f>
        <v xml:space="preserve"> </v>
      </c>
      <c r="R1637" s="108">
        <f t="shared" ca="1" si="535"/>
        <v>0</v>
      </c>
      <c r="S1637" s="25">
        <f t="shared" ca="1" si="536"/>
        <v>0</v>
      </c>
      <c r="T1637" s="108">
        <f t="shared" ca="1" si="537"/>
        <v>0</v>
      </c>
      <c r="U1637" s="163">
        <f t="shared" ca="1" si="538"/>
        <v>0</v>
      </c>
      <c r="V1637" s="25">
        <f t="shared" ca="1" si="539"/>
        <v>0</v>
      </c>
      <c r="W1637" s="25">
        <f t="shared" ca="1" si="540"/>
        <v>0</v>
      </c>
      <c r="X1637" s="108">
        <f t="shared" ca="1" si="541"/>
        <v>0</v>
      </c>
      <c r="Y1637" s="108">
        <f t="shared" ca="1" si="542"/>
        <v>0</v>
      </c>
      <c r="Z1637" s="108">
        <f t="shared" ca="1" si="543"/>
        <v>0</v>
      </c>
      <c r="AA1637" s="108">
        <f t="shared" ca="1" si="544"/>
        <v>0</v>
      </c>
      <c r="AB1637" s="108">
        <f t="shared" ca="1" si="545"/>
        <v>0</v>
      </c>
      <c r="AC1637" s="25">
        <f t="shared" ca="1" si="546"/>
        <v>0</v>
      </c>
    </row>
    <row r="1638" spans="1:29" ht="14.1" hidden="1" customHeight="1" thickBot="1" x14ac:dyDescent="0.25">
      <c r="A1638" s="3">
        <f t="shared" si="530"/>
        <v>2025</v>
      </c>
      <c r="B1638" s="3" t="str">
        <f t="shared" si="547"/>
        <v>06 červen</v>
      </c>
      <c r="C1638" s="4" t="str">
        <f t="shared" si="531"/>
        <v>červen</v>
      </c>
      <c r="D1638" s="10">
        <f t="shared" ca="1" si="532"/>
        <v>0</v>
      </c>
      <c r="E1638" s="10" t="str">
        <f t="shared" si="533"/>
        <v>pátek</v>
      </c>
      <c r="F1638" s="42" t="str">
        <f ca="1">IF(COUNTIF(List1!$U$4:$AF$16,$G1638),"Svátek",TEXT($G1638,"dddd"))</f>
        <v>pátek</v>
      </c>
      <c r="G1638" s="19">
        <v>45821</v>
      </c>
      <c r="H1638" s="49"/>
      <c r="I1638" s="50"/>
      <c r="J1638" s="49"/>
      <c r="K1638" s="50"/>
      <c r="L1638" s="21">
        <f t="shared" si="534"/>
        <v>0</v>
      </c>
      <c r="M1638" s="22">
        <f t="shared" ref="M1638:M1701" si="549">(I1638-H1638)-(K1638-J1638)</f>
        <v>0</v>
      </c>
      <c r="N1638" s="98"/>
      <c r="O1638" s="101" t="str">
        <f t="shared" ref="O1638:O1701" ca="1" si="550">IF(F1638="Svátek","Svátek","")</f>
        <v/>
      </c>
      <c r="P1638" s="41" t="str">
        <f t="shared" si="548"/>
        <v xml:space="preserve"> </v>
      </c>
      <c r="Q1638" s="41" t="str">
        <f>IF(MONTH(G1639)-MONTH(G1638)&lt;&gt;0,SUBTOTAL(109,$P$14:$P$3665)," ")</f>
        <v xml:space="preserve"> </v>
      </c>
      <c r="R1638" s="108">
        <f t="shared" ca="1" si="535"/>
        <v>0</v>
      </c>
      <c r="S1638" s="25">
        <f t="shared" ca="1" si="536"/>
        <v>0</v>
      </c>
      <c r="T1638" s="108">
        <f t="shared" ca="1" si="537"/>
        <v>0</v>
      </c>
      <c r="U1638" s="163">
        <f t="shared" ca="1" si="538"/>
        <v>0</v>
      </c>
      <c r="V1638" s="25">
        <f t="shared" ca="1" si="539"/>
        <v>0</v>
      </c>
      <c r="W1638" s="25">
        <f t="shared" ca="1" si="540"/>
        <v>0</v>
      </c>
      <c r="X1638" s="108">
        <f t="shared" ca="1" si="541"/>
        <v>0</v>
      </c>
      <c r="Y1638" s="108">
        <f t="shared" ca="1" si="542"/>
        <v>0</v>
      </c>
      <c r="Z1638" s="108">
        <f t="shared" ca="1" si="543"/>
        <v>0</v>
      </c>
      <c r="AA1638" s="108">
        <f t="shared" ca="1" si="544"/>
        <v>0</v>
      </c>
      <c r="AB1638" s="108">
        <f t="shared" ca="1" si="545"/>
        <v>0</v>
      </c>
      <c r="AC1638" s="25">
        <f t="shared" ca="1" si="546"/>
        <v>0</v>
      </c>
    </row>
    <row r="1639" spans="1:29" ht="14.1" hidden="1" customHeight="1" thickBot="1" x14ac:dyDescent="0.25">
      <c r="A1639" s="3">
        <f t="shared" ref="A1639:A1702" si="551">YEAR(G1639)</f>
        <v>2025</v>
      </c>
      <c r="B1639" s="3" t="str">
        <f t="shared" si="547"/>
        <v>06 červen</v>
      </c>
      <c r="C1639" s="4" t="str">
        <f t="shared" ref="C1639:C1702" si="552">TEXT(G1639,"mmmm")</f>
        <v>červen</v>
      </c>
      <c r="D1639" s="10">
        <f t="shared" ref="D1639:D1702" ca="1" si="553">IF(F1639="Svátek",1,0)</f>
        <v>0</v>
      </c>
      <c r="E1639" s="10" t="str">
        <f t="shared" ref="E1639:E1702" si="554">TEXT($G1639,"dddd")</f>
        <v>sobota</v>
      </c>
      <c r="F1639" s="42" t="str">
        <f ca="1">IF(COUNTIF(List1!$U$4:$AF$16,$G1639),"Svátek",TEXT($G1639,"dddd"))</f>
        <v>sobota</v>
      </c>
      <c r="G1639" s="19">
        <v>45822</v>
      </c>
      <c r="H1639" s="49"/>
      <c r="I1639" s="50"/>
      <c r="J1639" s="49"/>
      <c r="K1639" s="50"/>
      <c r="L1639" s="21">
        <f t="shared" ref="L1639:L1702" si="555">(I1639-H1639)-(K1639-J1639)</f>
        <v>0</v>
      </c>
      <c r="M1639" s="22">
        <f t="shared" si="549"/>
        <v>0</v>
      </c>
      <c r="N1639" s="98"/>
      <c r="O1639" s="101" t="str">
        <f t="shared" ca="1" si="550"/>
        <v/>
      </c>
      <c r="P1639" s="41" t="str">
        <f t="shared" si="548"/>
        <v xml:space="preserve"> </v>
      </c>
      <c r="Q1639" s="41" t="str">
        <f>IF(MONTH(G1640)-MONTH(G1639)&lt;&gt;0,SUBTOTAL(109,$P$14:$P$3665)," ")</f>
        <v xml:space="preserve"> </v>
      </c>
      <c r="R1639" s="108">
        <f t="shared" ref="R1639:R1702" ca="1" si="556">IF(AND(IF(O1639="PC",1,0),OR((E1639="pondělí"),E1639="úterý",E1639="středa",E1639="čtvrtek",E1639="pátek")),IF($R$3-L1639&gt;0,$R$3-L1639,0),0)</f>
        <v>0</v>
      </c>
      <c r="S1639" s="25">
        <f t="shared" ref="S1639:S1702" ca="1" si="557">IF(AND(IF(F1639="Svátek",1,0),OR(E1639="pondělí",E1639="úterý",E1639="středa",E1639="čtvrtek",E1639="pátek"),IF(OR(O1639="SC",O1639="ŘD",O1639="NV",O1639="N",O1639="OČR",O1639="P",O1639="O"),FALSE,TRUE)),1,0)</f>
        <v>0</v>
      </c>
      <c r="T1639" s="108">
        <f t="shared" ref="T1639:T1702" ca="1" si="558">IF(AND(IF(O1639="PMP",1,0),OR((E1639="pondělí"),E1639="úterý",E1639="středa",E1639="čtvrtek",E1639="pátek")),IF($R$3-L1639&gt;0,$R$3-L1639,0),0)</f>
        <v>0</v>
      </c>
      <c r="U1639" s="163">
        <f t="shared" ref="U1639:U1702" ca="1" si="559">IF(AND(IF(O1639="1/2D",1,0),OR((E1639="pondělí"),E1639="úterý",E1639="středa",E1639="čtvrtek",E1639="pátek")),1,0)</f>
        <v>0</v>
      </c>
      <c r="V1639" s="25">
        <f t="shared" ref="V1639:V1702" ca="1" si="560">IF(AND(IF(O1639="D",1,0),OR((E1639="pondělí"),E1639="úterý",E1639="středa",E1639="čtvrtek",E1639="pátek")),1,0)</f>
        <v>0</v>
      </c>
      <c r="W1639" s="25">
        <f t="shared" ref="W1639:W1702" ca="1" si="561">IF(AND(IF(O1639="PN",1,0),OR((E1639="pondělí"),E1639="úterý",E1639="středa",E1639="čtvrtek",E1639="pátek")),1,0)</f>
        <v>0</v>
      </c>
      <c r="X1639" s="108">
        <f t="shared" ref="X1639:X1702" ca="1" si="562">IF(AND(IF(O1639="NV",1,0),OR((E1639="pondělí"),E1639="úterý",E1639="středa",E1639="čtvrtek",E1639="pátek")),IF($R$3-L1639&gt;0,$R$3-L1639,0),0)</f>
        <v>0</v>
      </c>
      <c r="Y1639" s="108">
        <f t="shared" ref="Y1639:Y1702" ca="1" si="563">IF(AND(IF(O1639="OČR",1,0),OR((E1639="pondělí"),E1639="úterý",E1639="středa",E1639="čtvrtek",E1639="pátek")),IF($R$3-L1639&gt;0,$R$3-L1639,0),0)</f>
        <v>0</v>
      </c>
      <c r="Z1639" s="108">
        <f t="shared" ref="Z1639:Z1702" ca="1" si="564">IF(AND(IF(O1639="P",1,0),OR((E1639="pondělí"),E1639="úterý",E1639="středa",E1639="čtvrtek",E1639="pátek")),IF($R$3-L1639&gt;0,$R$3-L1639,0),0)</f>
        <v>0</v>
      </c>
      <c r="AA1639" s="108">
        <f t="shared" ref="AA1639:AA1702" ca="1" si="565">IF(AND(IF(O1639="O",1,0),OR((E1639="pondělí"),E1639="úterý",E1639="středa",E1639="čtvrtek",E1639="pátek")),IF($R$3-L1639&gt;0,$R$3-L1639,0),0)</f>
        <v>0</v>
      </c>
      <c r="AB1639" s="108">
        <f t="shared" ref="AB1639:AB1702" ca="1" si="566">IF(AND(IF(O1639="PZ",1,0),OR((E1639="pondělí"),E1639="úterý",E1639="středa",E1639="čtvrtek",E1639="pátek")),IF($R$3-L1639&gt;0,$R$3-L1639,0),0)</f>
        <v>0</v>
      </c>
      <c r="AC1639" s="25">
        <f t="shared" ref="AC1639:AC1702" ca="1" si="567">IF(AND(IF(F1639="Svátek",1,0),OR(E1639="pondělí",E1639="úterý",E1639="středa",E1639="čtvrtek",E1639="pátek")),1,0)</f>
        <v>0</v>
      </c>
    </row>
    <row r="1640" spans="1:29" ht="14.1" hidden="1" customHeight="1" thickBot="1" x14ac:dyDescent="0.25">
      <c r="A1640" s="3">
        <f t="shared" si="551"/>
        <v>2025</v>
      </c>
      <c r="B1640" s="3" t="str">
        <f t="shared" ref="B1640:B1703" si="568">IF(C1640="leden","01 leden",IF(C1640="únor","02 únor",IF(C1640="březen","03 březen",IF(C1640="duben","04 duben",IF(C1640="květen","05 květen",IF(C1640="červen","06 červen",IF(C1640="červenec","07 červenec",IF(C1640="srpen","08 srpen",IF(C1640="září","09 září",IF(C1640="říjen","10 říjen",IF(C1640="listopad","11 listopad",IF(C1640="prosinec","12 prosinec",0))))))))))))</f>
        <v>06 červen</v>
      </c>
      <c r="C1640" s="4" t="str">
        <f t="shared" si="552"/>
        <v>červen</v>
      </c>
      <c r="D1640" s="10">
        <f t="shared" ca="1" si="553"/>
        <v>0</v>
      </c>
      <c r="E1640" s="10" t="str">
        <f t="shared" si="554"/>
        <v>neděle</v>
      </c>
      <c r="F1640" s="42" t="str">
        <f ca="1">IF(COUNTIF(List1!$U$4:$AF$16,$G1640),"Svátek",TEXT($G1640,"dddd"))</f>
        <v>neděle</v>
      </c>
      <c r="G1640" s="19">
        <v>45823</v>
      </c>
      <c r="H1640" s="49"/>
      <c r="I1640" s="50"/>
      <c r="J1640" s="49"/>
      <c r="K1640" s="50"/>
      <c r="L1640" s="21">
        <f t="shared" si="555"/>
        <v>0</v>
      </c>
      <c r="M1640" s="22">
        <f t="shared" si="549"/>
        <v>0</v>
      </c>
      <c r="N1640" s="98"/>
      <c r="O1640" s="101" t="str">
        <f t="shared" ca="1" si="550"/>
        <v/>
      </c>
      <c r="P1640" s="41">
        <f t="shared" si="548"/>
        <v>0</v>
      </c>
      <c r="Q1640" s="41" t="str">
        <f>IF(MONTH(G1641)-MONTH(G1640)&lt;&gt;0,SUBTOTAL(109,$P$14:$P$3665)," ")</f>
        <v xml:space="preserve"> </v>
      </c>
      <c r="R1640" s="108">
        <f t="shared" ca="1" si="556"/>
        <v>0</v>
      </c>
      <c r="S1640" s="25">
        <f t="shared" ca="1" si="557"/>
        <v>0</v>
      </c>
      <c r="T1640" s="108">
        <f t="shared" ca="1" si="558"/>
        <v>0</v>
      </c>
      <c r="U1640" s="163">
        <f t="shared" ca="1" si="559"/>
        <v>0</v>
      </c>
      <c r="V1640" s="25">
        <f t="shared" ca="1" si="560"/>
        <v>0</v>
      </c>
      <c r="W1640" s="25">
        <f t="shared" ca="1" si="561"/>
        <v>0</v>
      </c>
      <c r="X1640" s="108">
        <f t="shared" ca="1" si="562"/>
        <v>0</v>
      </c>
      <c r="Y1640" s="108">
        <f t="shared" ca="1" si="563"/>
        <v>0</v>
      </c>
      <c r="Z1640" s="108">
        <f t="shared" ca="1" si="564"/>
        <v>0</v>
      </c>
      <c r="AA1640" s="108">
        <f t="shared" ca="1" si="565"/>
        <v>0</v>
      </c>
      <c r="AB1640" s="108">
        <f t="shared" ca="1" si="566"/>
        <v>0</v>
      </c>
      <c r="AC1640" s="25">
        <f t="shared" ca="1" si="567"/>
        <v>0</v>
      </c>
    </row>
    <row r="1641" spans="1:29" ht="14.1" hidden="1" customHeight="1" thickBot="1" x14ac:dyDescent="0.25">
      <c r="A1641" s="3">
        <f t="shared" si="551"/>
        <v>2025</v>
      </c>
      <c r="B1641" s="3" t="str">
        <f t="shared" si="568"/>
        <v>06 červen</v>
      </c>
      <c r="C1641" s="4" t="str">
        <f t="shared" si="552"/>
        <v>červen</v>
      </c>
      <c r="D1641" s="10">
        <f t="shared" ca="1" si="553"/>
        <v>0</v>
      </c>
      <c r="E1641" s="10" t="str">
        <f t="shared" si="554"/>
        <v>pondělí</v>
      </c>
      <c r="F1641" s="42" t="str">
        <f ca="1">IF(COUNTIF(List1!$U$4:$AF$16,$G1641),"Svátek",TEXT($G1641,"dddd"))</f>
        <v>pondělí</v>
      </c>
      <c r="G1641" s="19">
        <v>45824</v>
      </c>
      <c r="H1641" s="49"/>
      <c r="I1641" s="50"/>
      <c r="J1641" s="49"/>
      <c r="K1641" s="50"/>
      <c r="L1641" s="21">
        <f t="shared" si="555"/>
        <v>0</v>
      </c>
      <c r="M1641" s="22">
        <f t="shared" si="549"/>
        <v>0</v>
      </c>
      <c r="N1641" s="98"/>
      <c r="O1641" s="101" t="str">
        <f t="shared" ca="1" si="550"/>
        <v/>
      </c>
      <c r="P1641" s="41" t="str">
        <f t="shared" si="548"/>
        <v xml:space="preserve"> </v>
      </c>
      <c r="Q1641" s="41" t="str">
        <f>IF(MONTH(G1642)-MONTH(G1641)&lt;&gt;0,SUBTOTAL(109,$P$14:$P$3665)," ")</f>
        <v xml:space="preserve"> </v>
      </c>
      <c r="R1641" s="108">
        <f t="shared" ca="1" si="556"/>
        <v>0</v>
      </c>
      <c r="S1641" s="25">
        <f t="shared" ca="1" si="557"/>
        <v>0</v>
      </c>
      <c r="T1641" s="108">
        <f t="shared" ca="1" si="558"/>
        <v>0</v>
      </c>
      <c r="U1641" s="163">
        <f t="shared" ca="1" si="559"/>
        <v>0</v>
      </c>
      <c r="V1641" s="25">
        <f t="shared" ca="1" si="560"/>
        <v>0</v>
      </c>
      <c r="W1641" s="25">
        <f t="shared" ca="1" si="561"/>
        <v>0</v>
      </c>
      <c r="X1641" s="108">
        <f t="shared" ca="1" si="562"/>
        <v>0</v>
      </c>
      <c r="Y1641" s="108">
        <f t="shared" ca="1" si="563"/>
        <v>0</v>
      </c>
      <c r="Z1641" s="108">
        <f t="shared" ca="1" si="564"/>
        <v>0</v>
      </c>
      <c r="AA1641" s="108">
        <f t="shared" ca="1" si="565"/>
        <v>0</v>
      </c>
      <c r="AB1641" s="108">
        <f t="shared" ca="1" si="566"/>
        <v>0</v>
      </c>
      <c r="AC1641" s="25">
        <f t="shared" ca="1" si="567"/>
        <v>0</v>
      </c>
    </row>
    <row r="1642" spans="1:29" ht="14.1" hidden="1" customHeight="1" thickBot="1" x14ac:dyDescent="0.25">
      <c r="A1642" s="3">
        <f t="shared" si="551"/>
        <v>2025</v>
      </c>
      <c r="B1642" s="3" t="str">
        <f t="shared" si="568"/>
        <v>06 červen</v>
      </c>
      <c r="C1642" s="4" t="str">
        <f t="shared" si="552"/>
        <v>červen</v>
      </c>
      <c r="D1642" s="10">
        <f t="shared" ca="1" si="553"/>
        <v>0</v>
      </c>
      <c r="E1642" s="10" t="str">
        <f t="shared" si="554"/>
        <v>úterý</v>
      </c>
      <c r="F1642" s="42" t="str">
        <f ca="1">IF(COUNTIF(List1!$U$4:$AF$16,$G1642),"Svátek",TEXT($G1642,"dddd"))</f>
        <v>úterý</v>
      </c>
      <c r="G1642" s="19">
        <v>45825</v>
      </c>
      <c r="H1642" s="49"/>
      <c r="I1642" s="50"/>
      <c r="J1642" s="49"/>
      <c r="K1642" s="50"/>
      <c r="L1642" s="21">
        <f t="shared" si="555"/>
        <v>0</v>
      </c>
      <c r="M1642" s="22">
        <f t="shared" si="549"/>
        <v>0</v>
      </c>
      <c r="N1642" s="98"/>
      <c r="O1642" s="101" t="str">
        <f t="shared" ca="1" si="550"/>
        <v/>
      </c>
      <c r="P1642" s="41" t="str">
        <f t="shared" si="548"/>
        <v xml:space="preserve"> </v>
      </c>
      <c r="Q1642" s="41" t="str">
        <f>IF(MONTH(G1643)-MONTH(G1642)&lt;&gt;0,SUBTOTAL(109,$P$14:$P$3665)," ")</f>
        <v xml:space="preserve"> </v>
      </c>
      <c r="R1642" s="108">
        <f t="shared" ca="1" si="556"/>
        <v>0</v>
      </c>
      <c r="S1642" s="25">
        <f t="shared" ca="1" si="557"/>
        <v>0</v>
      </c>
      <c r="T1642" s="108">
        <f t="shared" ca="1" si="558"/>
        <v>0</v>
      </c>
      <c r="U1642" s="163">
        <f t="shared" ca="1" si="559"/>
        <v>0</v>
      </c>
      <c r="V1642" s="25">
        <f t="shared" ca="1" si="560"/>
        <v>0</v>
      </c>
      <c r="W1642" s="25">
        <f t="shared" ca="1" si="561"/>
        <v>0</v>
      </c>
      <c r="X1642" s="108">
        <f t="shared" ca="1" si="562"/>
        <v>0</v>
      </c>
      <c r="Y1642" s="108">
        <f t="shared" ca="1" si="563"/>
        <v>0</v>
      </c>
      <c r="Z1642" s="108">
        <f t="shared" ca="1" si="564"/>
        <v>0</v>
      </c>
      <c r="AA1642" s="108">
        <f t="shared" ca="1" si="565"/>
        <v>0</v>
      </c>
      <c r="AB1642" s="108">
        <f t="shared" ca="1" si="566"/>
        <v>0</v>
      </c>
      <c r="AC1642" s="25">
        <f t="shared" ca="1" si="567"/>
        <v>0</v>
      </c>
    </row>
    <row r="1643" spans="1:29" ht="14.1" hidden="1" customHeight="1" thickBot="1" x14ac:dyDescent="0.25">
      <c r="A1643" s="3">
        <f t="shared" si="551"/>
        <v>2025</v>
      </c>
      <c r="B1643" s="3" t="str">
        <f t="shared" si="568"/>
        <v>06 červen</v>
      </c>
      <c r="C1643" s="4" t="str">
        <f t="shared" si="552"/>
        <v>červen</v>
      </c>
      <c r="D1643" s="10">
        <f t="shared" ca="1" si="553"/>
        <v>0</v>
      </c>
      <c r="E1643" s="10" t="str">
        <f t="shared" si="554"/>
        <v>středa</v>
      </c>
      <c r="F1643" s="42" t="str">
        <f ca="1">IF(COUNTIF(List1!$U$4:$AF$16,$G1643),"Svátek",TEXT($G1643,"dddd"))</f>
        <v>středa</v>
      </c>
      <c r="G1643" s="19">
        <v>45826</v>
      </c>
      <c r="H1643" s="49"/>
      <c r="I1643" s="50"/>
      <c r="J1643" s="49"/>
      <c r="K1643" s="50"/>
      <c r="L1643" s="21">
        <f t="shared" si="555"/>
        <v>0</v>
      </c>
      <c r="M1643" s="22">
        <f t="shared" si="549"/>
        <v>0</v>
      </c>
      <c r="N1643" s="98"/>
      <c r="O1643" s="101" t="str">
        <f t="shared" ca="1" si="550"/>
        <v/>
      </c>
      <c r="P1643" s="41" t="str">
        <f t="shared" si="548"/>
        <v xml:space="preserve"> </v>
      </c>
      <c r="Q1643" s="41" t="str">
        <f>IF(MONTH(G1644)-MONTH(G1643)&lt;&gt;0,SUBTOTAL(109,$P$14:$P$3665)," ")</f>
        <v xml:space="preserve"> </v>
      </c>
      <c r="R1643" s="108">
        <f t="shared" ca="1" si="556"/>
        <v>0</v>
      </c>
      <c r="S1643" s="25">
        <f t="shared" ca="1" si="557"/>
        <v>0</v>
      </c>
      <c r="T1643" s="108">
        <f t="shared" ca="1" si="558"/>
        <v>0</v>
      </c>
      <c r="U1643" s="163">
        <f t="shared" ca="1" si="559"/>
        <v>0</v>
      </c>
      <c r="V1643" s="25">
        <f t="shared" ca="1" si="560"/>
        <v>0</v>
      </c>
      <c r="W1643" s="25">
        <f t="shared" ca="1" si="561"/>
        <v>0</v>
      </c>
      <c r="X1643" s="108">
        <f t="shared" ca="1" si="562"/>
        <v>0</v>
      </c>
      <c r="Y1643" s="108">
        <f t="shared" ca="1" si="563"/>
        <v>0</v>
      </c>
      <c r="Z1643" s="108">
        <f t="shared" ca="1" si="564"/>
        <v>0</v>
      </c>
      <c r="AA1643" s="108">
        <f t="shared" ca="1" si="565"/>
        <v>0</v>
      </c>
      <c r="AB1643" s="108">
        <f t="shared" ca="1" si="566"/>
        <v>0</v>
      </c>
      <c r="AC1643" s="25">
        <f t="shared" ca="1" si="567"/>
        <v>0</v>
      </c>
    </row>
    <row r="1644" spans="1:29" ht="14.1" hidden="1" customHeight="1" thickBot="1" x14ac:dyDescent="0.25">
      <c r="A1644" s="3">
        <f t="shared" si="551"/>
        <v>2025</v>
      </c>
      <c r="B1644" s="3" t="str">
        <f t="shared" si="568"/>
        <v>06 červen</v>
      </c>
      <c r="C1644" s="4" t="str">
        <f t="shared" si="552"/>
        <v>červen</v>
      </c>
      <c r="D1644" s="10">
        <f t="shared" ca="1" si="553"/>
        <v>0</v>
      </c>
      <c r="E1644" s="10" t="str">
        <f t="shared" si="554"/>
        <v>čtvrtek</v>
      </c>
      <c r="F1644" s="42" t="str">
        <f ca="1">IF(COUNTIF(List1!$U$4:$AF$16,$G1644),"Svátek",TEXT($G1644,"dddd"))</f>
        <v>čtvrtek</v>
      </c>
      <c r="G1644" s="19">
        <v>45827</v>
      </c>
      <c r="H1644" s="49"/>
      <c r="I1644" s="50"/>
      <c r="J1644" s="49"/>
      <c r="K1644" s="50"/>
      <c r="L1644" s="21">
        <f t="shared" si="555"/>
        <v>0</v>
      </c>
      <c r="M1644" s="22">
        <f t="shared" si="549"/>
        <v>0</v>
      </c>
      <c r="N1644" s="98"/>
      <c r="O1644" s="101" t="str">
        <f t="shared" ca="1" si="550"/>
        <v/>
      </c>
      <c r="P1644" s="41" t="str">
        <f t="shared" si="548"/>
        <v xml:space="preserve"> </v>
      </c>
      <c r="Q1644" s="41" t="str">
        <f>IF(MONTH(G1645)-MONTH(G1644)&lt;&gt;0,SUBTOTAL(109,$P$14:$P$3665)," ")</f>
        <v xml:space="preserve"> </v>
      </c>
      <c r="R1644" s="108">
        <f t="shared" ca="1" si="556"/>
        <v>0</v>
      </c>
      <c r="S1644" s="25">
        <f t="shared" ca="1" si="557"/>
        <v>0</v>
      </c>
      <c r="T1644" s="108">
        <f t="shared" ca="1" si="558"/>
        <v>0</v>
      </c>
      <c r="U1644" s="163">
        <f t="shared" ca="1" si="559"/>
        <v>0</v>
      </c>
      <c r="V1644" s="25">
        <f t="shared" ca="1" si="560"/>
        <v>0</v>
      </c>
      <c r="W1644" s="25">
        <f t="shared" ca="1" si="561"/>
        <v>0</v>
      </c>
      <c r="X1644" s="108">
        <f t="shared" ca="1" si="562"/>
        <v>0</v>
      </c>
      <c r="Y1644" s="108">
        <f t="shared" ca="1" si="563"/>
        <v>0</v>
      </c>
      <c r="Z1644" s="108">
        <f t="shared" ca="1" si="564"/>
        <v>0</v>
      </c>
      <c r="AA1644" s="108">
        <f t="shared" ca="1" si="565"/>
        <v>0</v>
      </c>
      <c r="AB1644" s="108">
        <f t="shared" ca="1" si="566"/>
        <v>0</v>
      </c>
      <c r="AC1644" s="25">
        <f t="shared" ca="1" si="567"/>
        <v>0</v>
      </c>
    </row>
    <row r="1645" spans="1:29" ht="14.1" hidden="1" customHeight="1" thickBot="1" x14ac:dyDescent="0.25">
      <c r="A1645" s="3">
        <f t="shared" si="551"/>
        <v>2025</v>
      </c>
      <c r="B1645" s="3" t="str">
        <f t="shared" si="568"/>
        <v>06 červen</v>
      </c>
      <c r="C1645" s="4" t="str">
        <f t="shared" si="552"/>
        <v>červen</v>
      </c>
      <c r="D1645" s="10">
        <f t="shared" ca="1" si="553"/>
        <v>0</v>
      </c>
      <c r="E1645" s="10" t="str">
        <f t="shared" si="554"/>
        <v>pátek</v>
      </c>
      <c r="F1645" s="42" t="str">
        <f ca="1">IF(COUNTIF(List1!$U$4:$AF$16,$G1645),"Svátek",TEXT($G1645,"dddd"))</f>
        <v>pátek</v>
      </c>
      <c r="G1645" s="19">
        <v>45828</v>
      </c>
      <c r="H1645" s="49"/>
      <c r="I1645" s="50"/>
      <c r="J1645" s="49"/>
      <c r="K1645" s="50"/>
      <c r="L1645" s="21">
        <f t="shared" si="555"/>
        <v>0</v>
      </c>
      <c r="M1645" s="22">
        <f t="shared" si="549"/>
        <v>0</v>
      </c>
      <c r="N1645" s="98"/>
      <c r="O1645" s="101" t="str">
        <f t="shared" ca="1" si="550"/>
        <v/>
      </c>
      <c r="P1645" s="41" t="str">
        <f t="shared" si="548"/>
        <v xml:space="preserve"> </v>
      </c>
      <c r="Q1645" s="41" t="str">
        <f>IF(MONTH(G1646)-MONTH(G1645)&lt;&gt;0,SUBTOTAL(109,$P$14:$P$3665)," ")</f>
        <v xml:space="preserve"> </v>
      </c>
      <c r="R1645" s="108">
        <f t="shared" ca="1" si="556"/>
        <v>0</v>
      </c>
      <c r="S1645" s="25">
        <f t="shared" ca="1" si="557"/>
        <v>0</v>
      </c>
      <c r="T1645" s="108">
        <f t="shared" ca="1" si="558"/>
        <v>0</v>
      </c>
      <c r="U1645" s="163">
        <f t="shared" ca="1" si="559"/>
        <v>0</v>
      </c>
      <c r="V1645" s="25">
        <f t="shared" ca="1" si="560"/>
        <v>0</v>
      </c>
      <c r="W1645" s="25">
        <f t="shared" ca="1" si="561"/>
        <v>0</v>
      </c>
      <c r="X1645" s="108">
        <f t="shared" ca="1" si="562"/>
        <v>0</v>
      </c>
      <c r="Y1645" s="108">
        <f t="shared" ca="1" si="563"/>
        <v>0</v>
      </c>
      <c r="Z1645" s="108">
        <f t="shared" ca="1" si="564"/>
        <v>0</v>
      </c>
      <c r="AA1645" s="108">
        <f t="shared" ca="1" si="565"/>
        <v>0</v>
      </c>
      <c r="AB1645" s="108">
        <f t="shared" ca="1" si="566"/>
        <v>0</v>
      </c>
      <c r="AC1645" s="25">
        <f t="shared" ca="1" si="567"/>
        <v>0</v>
      </c>
    </row>
    <row r="1646" spans="1:29" ht="14.1" hidden="1" customHeight="1" thickBot="1" x14ac:dyDescent="0.25">
      <c r="A1646" s="3">
        <f t="shared" si="551"/>
        <v>2025</v>
      </c>
      <c r="B1646" s="3" t="str">
        <f t="shared" si="568"/>
        <v>06 červen</v>
      </c>
      <c r="C1646" s="4" t="str">
        <f t="shared" si="552"/>
        <v>červen</v>
      </c>
      <c r="D1646" s="10">
        <f t="shared" ca="1" si="553"/>
        <v>0</v>
      </c>
      <c r="E1646" s="10" t="str">
        <f t="shared" si="554"/>
        <v>sobota</v>
      </c>
      <c r="F1646" s="42" t="str">
        <f ca="1">IF(COUNTIF(List1!$U$4:$AF$16,$G1646),"Svátek",TEXT($G1646,"dddd"))</f>
        <v>sobota</v>
      </c>
      <c r="G1646" s="19">
        <v>45829</v>
      </c>
      <c r="H1646" s="49"/>
      <c r="I1646" s="50"/>
      <c r="J1646" s="49"/>
      <c r="K1646" s="50"/>
      <c r="L1646" s="21">
        <f t="shared" si="555"/>
        <v>0</v>
      </c>
      <c r="M1646" s="22">
        <f t="shared" si="549"/>
        <v>0</v>
      </c>
      <c r="N1646" s="98"/>
      <c r="O1646" s="101" t="str">
        <f t="shared" ca="1" si="550"/>
        <v/>
      </c>
      <c r="P1646" s="41" t="str">
        <f t="shared" si="548"/>
        <v xml:space="preserve"> </v>
      </c>
      <c r="Q1646" s="41" t="str">
        <f>IF(MONTH(G1647)-MONTH(G1646)&lt;&gt;0,SUBTOTAL(109,$P$14:$P$3665)," ")</f>
        <v xml:space="preserve"> </v>
      </c>
      <c r="R1646" s="108">
        <f t="shared" ca="1" si="556"/>
        <v>0</v>
      </c>
      <c r="S1646" s="25">
        <f t="shared" ca="1" si="557"/>
        <v>0</v>
      </c>
      <c r="T1646" s="108">
        <f t="shared" ca="1" si="558"/>
        <v>0</v>
      </c>
      <c r="U1646" s="163">
        <f t="shared" ca="1" si="559"/>
        <v>0</v>
      </c>
      <c r="V1646" s="25">
        <f t="shared" ca="1" si="560"/>
        <v>0</v>
      </c>
      <c r="W1646" s="25">
        <f t="shared" ca="1" si="561"/>
        <v>0</v>
      </c>
      <c r="X1646" s="108">
        <f t="shared" ca="1" si="562"/>
        <v>0</v>
      </c>
      <c r="Y1646" s="108">
        <f t="shared" ca="1" si="563"/>
        <v>0</v>
      </c>
      <c r="Z1646" s="108">
        <f t="shared" ca="1" si="564"/>
        <v>0</v>
      </c>
      <c r="AA1646" s="108">
        <f t="shared" ca="1" si="565"/>
        <v>0</v>
      </c>
      <c r="AB1646" s="108">
        <f t="shared" ca="1" si="566"/>
        <v>0</v>
      </c>
      <c r="AC1646" s="25">
        <f t="shared" ca="1" si="567"/>
        <v>0</v>
      </c>
    </row>
    <row r="1647" spans="1:29" ht="14.1" hidden="1" customHeight="1" thickBot="1" x14ac:dyDescent="0.25">
      <c r="A1647" s="3">
        <f t="shared" si="551"/>
        <v>2025</v>
      </c>
      <c r="B1647" s="3" t="str">
        <f t="shared" si="568"/>
        <v>06 červen</v>
      </c>
      <c r="C1647" s="4" t="str">
        <f t="shared" si="552"/>
        <v>červen</v>
      </c>
      <c r="D1647" s="10">
        <f t="shared" ca="1" si="553"/>
        <v>0</v>
      </c>
      <c r="E1647" s="10" t="str">
        <f t="shared" si="554"/>
        <v>neděle</v>
      </c>
      <c r="F1647" s="42" t="str">
        <f ca="1">IF(COUNTIF(List1!$U$4:$AF$16,$G1647),"Svátek",TEXT($G1647,"dddd"))</f>
        <v>neděle</v>
      </c>
      <c r="G1647" s="19">
        <v>45830</v>
      </c>
      <c r="H1647" s="49"/>
      <c r="I1647" s="50"/>
      <c r="J1647" s="49"/>
      <c r="K1647" s="50"/>
      <c r="L1647" s="21">
        <f t="shared" si="555"/>
        <v>0</v>
      </c>
      <c r="M1647" s="22">
        <f t="shared" si="549"/>
        <v>0</v>
      </c>
      <c r="N1647" s="98"/>
      <c r="O1647" s="101" t="str">
        <f t="shared" ca="1" si="550"/>
        <v/>
      </c>
      <c r="P1647" s="41">
        <f t="shared" si="548"/>
        <v>0</v>
      </c>
      <c r="Q1647" s="41" t="str">
        <f>IF(MONTH(G1648)-MONTH(G1647)&lt;&gt;0,SUBTOTAL(109,$P$14:$P$3665)," ")</f>
        <v xml:space="preserve"> </v>
      </c>
      <c r="R1647" s="108">
        <f t="shared" ca="1" si="556"/>
        <v>0</v>
      </c>
      <c r="S1647" s="25">
        <f t="shared" ca="1" si="557"/>
        <v>0</v>
      </c>
      <c r="T1647" s="108">
        <f t="shared" ca="1" si="558"/>
        <v>0</v>
      </c>
      <c r="U1647" s="163">
        <f t="shared" ca="1" si="559"/>
        <v>0</v>
      </c>
      <c r="V1647" s="25">
        <f t="shared" ca="1" si="560"/>
        <v>0</v>
      </c>
      <c r="W1647" s="25">
        <f t="shared" ca="1" si="561"/>
        <v>0</v>
      </c>
      <c r="X1647" s="108">
        <f t="shared" ca="1" si="562"/>
        <v>0</v>
      </c>
      <c r="Y1647" s="108">
        <f t="shared" ca="1" si="563"/>
        <v>0</v>
      </c>
      <c r="Z1647" s="108">
        <f t="shared" ca="1" si="564"/>
        <v>0</v>
      </c>
      <c r="AA1647" s="108">
        <f t="shared" ca="1" si="565"/>
        <v>0</v>
      </c>
      <c r="AB1647" s="108">
        <f t="shared" ca="1" si="566"/>
        <v>0</v>
      </c>
      <c r="AC1647" s="25">
        <f t="shared" ca="1" si="567"/>
        <v>0</v>
      </c>
    </row>
    <row r="1648" spans="1:29" ht="14.1" hidden="1" customHeight="1" thickBot="1" x14ac:dyDescent="0.25">
      <c r="A1648" s="3">
        <f t="shared" si="551"/>
        <v>2025</v>
      </c>
      <c r="B1648" s="3" t="str">
        <f t="shared" si="568"/>
        <v>06 červen</v>
      </c>
      <c r="C1648" s="4" t="str">
        <f t="shared" si="552"/>
        <v>červen</v>
      </c>
      <c r="D1648" s="10">
        <f t="shared" ca="1" si="553"/>
        <v>0</v>
      </c>
      <c r="E1648" s="10" t="str">
        <f t="shared" si="554"/>
        <v>pondělí</v>
      </c>
      <c r="F1648" s="42" t="str">
        <f ca="1">IF(COUNTIF(List1!$U$4:$AF$16,$G1648),"Svátek",TEXT($G1648,"dddd"))</f>
        <v>pondělí</v>
      </c>
      <c r="G1648" s="19">
        <v>45831</v>
      </c>
      <c r="H1648" s="49"/>
      <c r="I1648" s="50"/>
      <c r="J1648" s="49"/>
      <c r="K1648" s="50"/>
      <c r="L1648" s="21">
        <f t="shared" si="555"/>
        <v>0</v>
      </c>
      <c r="M1648" s="22">
        <f t="shared" si="549"/>
        <v>0</v>
      </c>
      <c r="N1648" s="98"/>
      <c r="O1648" s="101" t="str">
        <f t="shared" ca="1" si="550"/>
        <v/>
      </c>
      <c r="P1648" s="41" t="str">
        <f t="shared" si="548"/>
        <v xml:space="preserve"> </v>
      </c>
      <c r="Q1648" s="41" t="str">
        <f>IF(MONTH(G1649)-MONTH(G1648)&lt;&gt;0,SUBTOTAL(109,$P$14:$P$3665)," ")</f>
        <v xml:space="preserve"> </v>
      </c>
      <c r="R1648" s="108">
        <f t="shared" ca="1" si="556"/>
        <v>0</v>
      </c>
      <c r="S1648" s="25">
        <f t="shared" ca="1" si="557"/>
        <v>0</v>
      </c>
      <c r="T1648" s="108">
        <f t="shared" ca="1" si="558"/>
        <v>0</v>
      </c>
      <c r="U1648" s="163">
        <f t="shared" ca="1" si="559"/>
        <v>0</v>
      </c>
      <c r="V1648" s="25">
        <f t="shared" ca="1" si="560"/>
        <v>0</v>
      </c>
      <c r="W1648" s="25">
        <f t="shared" ca="1" si="561"/>
        <v>0</v>
      </c>
      <c r="X1648" s="108">
        <f t="shared" ca="1" si="562"/>
        <v>0</v>
      </c>
      <c r="Y1648" s="108">
        <f t="shared" ca="1" si="563"/>
        <v>0</v>
      </c>
      <c r="Z1648" s="108">
        <f t="shared" ca="1" si="564"/>
        <v>0</v>
      </c>
      <c r="AA1648" s="108">
        <f t="shared" ca="1" si="565"/>
        <v>0</v>
      </c>
      <c r="AB1648" s="108">
        <f t="shared" ca="1" si="566"/>
        <v>0</v>
      </c>
      <c r="AC1648" s="25">
        <f t="shared" ca="1" si="567"/>
        <v>0</v>
      </c>
    </row>
    <row r="1649" spans="1:29" ht="14.1" hidden="1" customHeight="1" thickBot="1" x14ac:dyDescent="0.25">
      <c r="A1649" s="3">
        <f t="shared" si="551"/>
        <v>2025</v>
      </c>
      <c r="B1649" s="3" t="str">
        <f t="shared" si="568"/>
        <v>06 červen</v>
      </c>
      <c r="C1649" s="4" t="str">
        <f t="shared" si="552"/>
        <v>červen</v>
      </c>
      <c r="D1649" s="10">
        <f t="shared" ca="1" si="553"/>
        <v>0</v>
      </c>
      <c r="E1649" s="10" t="str">
        <f t="shared" si="554"/>
        <v>úterý</v>
      </c>
      <c r="F1649" s="42" t="str">
        <f ca="1">IF(COUNTIF(List1!$U$4:$AF$16,$G1649),"Svátek",TEXT($G1649,"dddd"))</f>
        <v>úterý</v>
      </c>
      <c r="G1649" s="19">
        <v>45832</v>
      </c>
      <c r="H1649" s="49"/>
      <c r="I1649" s="50"/>
      <c r="J1649" s="49"/>
      <c r="K1649" s="50"/>
      <c r="L1649" s="21">
        <f t="shared" si="555"/>
        <v>0</v>
      </c>
      <c r="M1649" s="22">
        <f t="shared" si="549"/>
        <v>0</v>
      </c>
      <c r="N1649" s="98"/>
      <c r="O1649" s="101" t="str">
        <f t="shared" ca="1" si="550"/>
        <v/>
      </c>
      <c r="P1649" s="41" t="str">
        <f t="shared" si="548"/>
        <v xml:space="preserve"> </v>
      </c>
      <c r="Q1649" s="41" t="str">
        <f>IF(MONTH(G1650)-MONTH(G1649)&lt;&gt;0,SUBTOTAL(109,$P$14:$P$3665)," ")</f>
        <v xml:space="preserve"> </v>
      </c>
      <c r="R1649" s="108">
        <f t="shared" ca="1" si="556"/>
        <v>0</v>
      </c>
      <c r="S1649" s="25">
        <f t="shared" ca="1" si="557"/>
        <v>0</v>
      </c>
      <c r="T1649" s="108">
        <f t="shared" ca="1" si="558"/>
        <v>0</v>
      </c>
      <c r="U1649" s="163">
        <f t="shared" ca="1" si="559"/>
        <v>0</v>
      </c>
      <c r="V1649" s="25">
        <f t="shared" ca="1" si="560"/>
        <v>0</v>
      </c>
      <c r="W1649" s="25">
        <f t="shared" ca="1" si="561"/>
        <v>0</v>
      </c>
      <c r="X1649" s="108">
        <f t="shared" ca="1" si="562"/>
        <v>0</v>
      </c>
      <c r="Y1649" s="108">
        <f t="shared" ca="1" si="563"/>
        <v>0</v>
      </c>
      <c r="Z1649" s="108">
        <f t="shared" ca="1" si="564"/>
        <v>0</v>
      </c>
      <c r="AA1649" s="108">
        <f t="shared" ca="1" si="565"/>
        <v>0</v>
      </c>
      <c r="AB1649" s="108">
        <f t="shared" ca="1" si="566"/>
        <v>0</v>
      </c>
      <c r="AC1649" s="25">
        <f t="shared" ca="1" si="567"/>
        <v>0</v>
      </c>
    </row>
    <row r="1650" spans="1:29" ht="14.1" hidden="1" customHeight="1" thickBot="1" x14ac:dyDescent="0.25">
      <c r="A1650" s="3">
        <f t="shared" si="551"/>
        <v>2025</v>
      </c>
      <c r="B1650" s="3" t="str">
        <f t="shared" si="568"/>
        <v>06 červen</v>
      </c>
      <c r="C1650" s="4" t="str">
        <f t="shared" si="552"/>
        <v>červen</v>
      </c>
      <c r="D1650" s="10">
        <f t="shared" ca="1" si="553"/>
        <v>0</v>
      </c>
      <c r="E1650" s="10" t="str">
        <f t="shared" si="554"/>
        <v>středa</v>
      </c>
      <c r="F1650" s="42" t="str">
        <f ca="1">IF(COUNTIF(List1!$U$4:$AF$16,$G1650),"Svátek",TEXT($G1650,"dddd"))</f>
        <v>středa</v>
      </c>
      <c r="G1650" s="19">
        <v>45833</v>
      </c>
      <c r="H1650" s="49"/>
      <c r="I1650" s="50"/>
      <c r="J1650" s="49"/>
      <c r="K1650" s="50"/>
      <c r="L1650" s="21">
        <f t="shared" si="555"/>
        <v>0</v>
      </c>
      <c r="M1650" s="22">
        <f t="shared" si="549"/>
        <v>0</v>
      </c>
      <c r="N1650" s="98"/>
      <c r="O1650" s="101" t="str">
        <f t="shared" ca="1" si="550"/>
        <v/>
      </c>
      <c r="P1650" s="41" t="str">
        <f t="shared" si="548"/>
        <v xml:space="preserve"> </v>
      </c>
      <c r="Q1650" s="41" t="str">
        <f>IF(MONTH(G1651)-MONTH(G1650)&lt;&gt;0,SUBTOTAL(109,$P$14:$P$3665)," ")</f>
        <v xml:space="preserve"> </v>
      </c>
      <c r="R1650" s="108">
        <f t="shared" ca="1" si="556"/>
        <v>0</v>
      </c>
      <c r="S1650" s="25">
        <f t="shared" ca="1" si="557"/>
        <v>0</v>
      </c>
      <c r="T1650" s="108">
        <f t="shared" ca="1" si="558"/>
        <v>0</v>
      </c>
      <c r="U1650" s="163">
        <f t="shared" ca="1" si="559"/>
        <v>0</v>
      </c>
      <c r="V1650" s="25">
        <f t="shared" ca="1" si="560"/>
        <v>0</v>
      </c>
      <c r="W1650" s="25">
        <f t="shared" ca="1" si="561"/>
        <v>0</v>
      </c>
      <c r="X1650" s="108">
        <f t="shared" ca="1" si="562"/>
        <v>0</v>
      </c>
      <c r="Y1650" s="108">
        <f t="shared" ca="1" si="563"/>
        <v>0</v>
      </c>
      <c r="Z1650" s="108">
        <f t="shared" ca="1" si="564"/>
        <v>0</v>
      </c>
      <c r="AA1650" s="108">
        <f t="shared" ca="1" si="565"/>
        <v>0</v>
      </c>
      <c r="AB1650" s="108">
        <f t="shared" ca="1" si="566"/>
        <v>0</v>
      </c>
      <c r="AC1650" s="25">
        <f t="shared" ca="1" si="567"/>
        <v>0</v>
      </c>
    </row>
    <row r="1651" spans="1:29" ht="14.1" hidden="1" customHeight="1" thickBot="1" x14ac:dyDescent="0.25">
      <c r="A1651" s="3">
        <f t="shared" si="551"/>
        <v>2025</v>
      </c>
      <c r="B1651" s="3" t="str">
        <f t="shared" si="568"/>
        <v>06 červen</v>
      </c>
      <c r="C1651" s="4" t="str">
        <f t="shared" si="552"/>
        <v>červen</v>
      </c>
      <c r="D1651" s="10">
        <f t="shared" ca="1" si="553"/>
        <v>0</v>
      </c>
      <c r="E1651" s="10" t="str">
        <f t="shared" si="554"/>
        <v>čtvrtek</v>
      </c>
      <c r="F1651" s="42" t="str">
        <f ca="1">IF(COUNTIF(List1!$U$4:$AF$16,$G1651),"Svátek",TEXT($G1651,"dddd"))</f>
        <v>čtvrtek</v>
      </c>
      <c r="G1651" s="19">
        <v>45834</v>
      </c>
      <c r="H1651" s="49"/>
      <c r="I1651" s="50"/>
      <c r="J1651" s="49"/>
      <c r="K1651" s="50"/>
      <c r="L1651" s="21">
        <f t="shared" si="555"/>
        <v>0</v>
      </c>
      <c r="M1651" s="22">
        <f t="shared" si="549"/>
        <v>0</v>
      </c>
      <c r="N1651" s="98"/>
      <c r="O1651" s="101" t="str">
        <f t="shared" ca="1" si="550"/>
        <v/>
      </c>
      <c r="P1651" s="41" t="str">
        <f t="shared" si="548"/>
        <v xml:space="preserve"> </v>
      </c>
      <c r="Q1651" s="41" t="str">
        <f>IF(MONTH(G1652)-MONTH(G1651)&lt;&gt;0,SUBTOTAL(109,$P$14:$P$3665)," ")</f>
        <v xml:space="preserve"> </v>
      </c>
      <c r="R1651" s="108">
        <f t="shared" ca="1" si="556"/>
        <v>0</v>
      </c>
      <c r="S1651" s="25">
        <f t="shared" ca="1" si="557"/>
        <v>0</v>
      </c>
      <c r="T1651" s="108">
        <f t="shared" ca="1" si="558"/>
        <v>0</v>
      </c>
      <c r="U1651" s="163">
        <f t="shared" ca="1" si="559"/>
        <v>0</v>
      </c>
      <c r="V1651" s="25">
        <f t="shared" ca="1" si="560"/>
        <v>0</v>
      </c>
      <c r="W1651" s="25">
        <f t="shared" ca="1" si="561"/>
        <v>0</v>
      </c>
      <c r="X1651" s="108">
        <f t="shared" ca="1" si="562"/>
        <v>0</v>
      </c>
      <c r="Y1651" s="108">
        <f t="shared" ca="1" si="563"/>
        <v>0</v>
      </c>
      <c r="Z1651" s="108">
        <f t="shared" ca="1" si="564"/>
        <v>0</v>
      </c>
      <c r="AA1651" s="108">
        <f t="shared" ca="1" si="565"/>
        <v>0</v>
      </c>
      <c r="AB1651" s="108">
        <f t="shared" ca="1" si="566"/>
        <v>0</v>
      </c>
      <c r="AC1651" s="25">
        <f t="shared" ca="1" si="567"/>
        <v>0</v>
      </c>
    </row>
    <row r="1652" spans="1:29" ht="14.1" hidden="1" customHeight="1" thickBot="1" x14ac:dyDescent="0.25">
      <c r="A1652" s="3">
        <f t="shared" si="551"/>
        <v>2025</v>
      </c>
      <c r="B1652" s="3" t="str">
        <f t="shared" si="568"/>
        <v>06 červen</v>
      </c>
      <c r="C1652" s="4" t="str">
        <f t="shared" si="552"/>
        <v>červen</v>
      </c>
      <c r="D1652" s="10">
        <f t="shared" ca="1" si="553"/>
        <v>0</v>
      </c>
      <c r="E1652" s="10" t="str">
        <f t="shared" si="554"/>
        <v>pátek</v>
      </c>
      <c r="F1652" s="42" t="str">
        <f ca="1">IF(COUNTIF(List1!$U$4:$AF$16,$G1652),"Svátek",TEXT($G1652,"dddd"))</f>
        <v>pátek</v>
      </c>
      <c r="G1652" s="19">
        <v>45835</v>
      </c>
      <c r="H1652" s="49"/>
      <c r="I1652" s="50"/>
      <c r="J1652" s="49"/>
      <c r="K1652" s="50"/>
      <c r="L1652" s="21">
        <f t="shared" si="555"/>
        <v>0</v>
      </c>
      <c r="M1652" s="22">
        <f t="shared" si="549"/>
        <v>0</v>
      </c>
      <c r="N1652" s="98"/>
      <c r="O1652" s="101" t="str">
        <f t="shared" ca="1" si="550"/>
        <v/>
      </c>
      <c r="P1652" s="41" t="str">
        <f t="shared" si="548"/>
        <v xml:space="preserve"> </v>
      </c>
      <c r="Q1652" s="41" t="str">
        <f>IF(MONTH(G1653)-MONTH(G1652)&lt;&gt;0,SUBTOTAL(109,$P$14:$P$3665)," ")</f>
        <v xml:space="preserve"> </v>
      </c>
      <c r="R1652" s="108">
        <f t="shared" ca="1" si="556"/>
        <v>0</v>
      </c>
      <c r="S1652" s="25">
        <f t="shared" ca="1" si="557"/>
        <v>0</v>
      </c>
      <c r="T1652" s="108">
        <f t="shared" ca="1" si="558"/>
        <v>0</v>
      </c>
      <c r="U1652" s="163">
        <f t="shared" ca="1" si="559"/>
        <v>0</v>
      </c>
      <c r="V1652" s="25">
        <f t="shared" ca="1" si="560"/>
        <v>0</v>
      </c>
      <c r="W1652" s="25">
        <f t="shared" ca="1" si="561"/>
        <v>0</v>
      </c>
      <c r="X1652" s="108">
        <f t="shared" ca="1" si="562"/>
        <v>0</v>
      </c>
      <c r="Y1652" s="108">
        <f t="shared" ca="1" si="563"/>
        <v>0</v>
      </c>
      <c r="Z1652" s="108">
        <f t="shared" ca="1" si="564"/>
        <v>0</v>
      </c>
      <c r="AA1652" s="108">
        <f t="shared" ca="1" si="565"/>
        <v>0</v>
      </c>
      <c r="AB1652" s="108">
        <f t="shared" ca="1" si="566"/>
        <v>0</v>
      </c>
      <c r="AC1652" s="25">
        <f t="shared" ca="1" si="567"/>
        <v>0</v>
      </c>
    </row>
    <row r="1653" spans="1:29" ht="14.1" hidden="1" customHeight="1" thickBot="1" x14ac:dyDescent="0.25">
      <c r="A1653" s="3">
        <f t="shared" si="551"/>
        <v>2025</v>
      </c>
      <c r="B1653" s="3" t="str">
        <f t="shared" si="568"/>
        <v>06 červen</v>
      </c>
      <c r="C1653" s="4" t="str">
        <f t="shared" si="552"/>
        <v>červen</v>
      </c>
      <c r="D1653" s="10">
        <f t="shared" ca="1" si="553"/>
        <v>0</v>
      </c>
      <c r="E1653" s="10" t="str">
        <f t="shared" si="554"/>
        <v>sobota</v>
      </c>
      <c r="F1653" s="42" t="str">
        <f ca="1">IF(COUNTIF(List1!$U$4:$AF$16,$G1653),"Svátek",TEXT($G1653,"dddd"))</f>
        <v>sobota</v>
      </c>
      <c r="G1653" s="19">
        <v>45836</v>
      </c>
      <c r="H1653" s="49"/>
      <c r="I1653" s="50"/>
      <c r="J1653" s="49"/>
      <c r="K1653" s="50"/>
      <c r="L1653" s="21">
        <f t="shared" si="555"/>
        <v>0</v>
      </c>
      <c r="M1653" s="22">
        <f t="shared" si="549"/>
        <v>0</v>
      </c>
      <c r="N1653" s="98"/>
      <c r="O1653" s="101" t="str">
        <f t="shared" ca="1" si="550"/>
        <v/>
      </c>
      <c r="P1653" s="41" t="str">
        <f t="shared" si="548"/>
        <v xml:space="preserve"> </v>
      </c>
      <c r="Q1653" s="41" t="str">
        <f>IF(MONTH(G1654)-MONTH(G1653)&lt;&gt;0,SUBTOTAL(109,$P$14:$P$3665)," ")</f>
        <v xml:space="preserve"> </v>
      </c>
      <c r="R1653" s="108">
        <f t="shared" ca="1" si="556"/>
        <v>0</v>
      </c>
      <c r="S1653" s="25">
        <f t="shared" ca="1" si="557"/>
        <v>0</v>
      </c>
      <c r="T1653" s="108">
        <f t="shared" ca="1" si="558"/>
        <v>0</v>
      </c>
      <c r="U1653" s="163">
        <f t="shared" ca="1" si="559"/>
        <v>0</v>
      </c>
      <c r="V1653" s="25">
        <f t="shared" ca="1" si="560"/>
        <v>0</v>
      </c>
      <c r="W1653" s="25">
        <f t="shared" ca="1" si="561"/>
        <v>0</v>
      </c>
      <c r="X1653" s="108">
        <f t="shared" ca="1" si="562"/>
        <v>0</v>
      </c>
      <c r="Y1653" s="108">
        <f t="shared" ca="1" si="563"/>
        <v>0</v>
      </c>
      <c r="Z1653" s="108">
        <f t="shared" ca="1" si="564"/>
        <v>0</v>
      </c>
      <c r="AA1653" s="108">
        <f t="shared" ca="1" si="565"/>
        <v>0</v>
      </c>
      <c r="AB1653" s="108">
        <f t="shared" ca="1" si="566"/>
        <v>0</v>
      </c>
      <c r="AC1653" s="25">
        <f t="shared" ca="1" si="567"/>
        <v>0</v>
      </c>
    </row>
    <row r="1654" spans="1:29" ht="14.1" hidden="1" customHeight="1" thickBot="1" x14ac:dyDescent="0.25">
      <c r="A1654" s="3">
        <f t="shared" si="551"/>
        <v>2025</v>
      </c>
      <c r="B1654" s="3" t="str">
        <f t="shared" si="568"/>
        <v>06 červen</v>
      </c>
      <c r="C1654" s="4" t="str">
        <f t="shared" si="552"/>
        <v>červen</v>
      </c>
      <c r="D1654" s="10">
        <f t="shared" ca="1" si="553"/>
        <v>0</v>
      </c>
      <c r="E1654" s="10" t="str">
        <f t="shared" si="554"/>
        <v>neděle</v>
      </c>
      <c r="F1654" s="42" t="str">
        <f ca="1">IF(COUNTIF(List1!$U$4:$AF$16,$G1654),"Svátek",TEXT($G1654,"dddd"))</f>
        <v>neděle</v>
      </c>
      <c r="G1654" s="19">
        <v>45837</v>
      </c>
      <c r="H1654" s="49"/>
      <c r="I1654" s="50"/>
      <c r="J1654" s="49"/>
      <c r="K1654" s="50"/>
      <c r="L1654" s="21">
        <f t="shared" si="555"/>
        <v>0</v>
      </c>
      <c r="M1654" s="22">
        <f t="shared" si="549"/>
        <v>0</v>
      </c>
      <c r="N1654" s="98"/>
      <c r="O1654" s="101" t="str">
        <f t="shared" ca="1" si="550"/>
        <v/>
      </c>
      <c r="P1654" s="41">
        <f t="shared" si="548"/>
        <v>0</v>
      </c>
      <c r="Q1654" s="41" t="str">
        <f>IF(MONTH(G1655)-MONTH(G1654)&lt;&gt;0,SUBTOTAL(109,$P$14:$P$3665)," ")</f>
        <v xml:space="preserve"> </v>
      </c>
      <c r="R1654" s="108">
        <f t="shared" ca="1" si="556"/>
        <v>0</v>
      </c>
      <c r="S1654" s="25">
        <f t="shared" ca="1" si="557"/>
        <v>0</v>
      </c>
      <c r="T1654" s="108">
        <f t="shared" ca="1" si="558"/>
        <v>0</v>
      </c>
      <c r="U1654" s="163">
        <f t="shared" ca="1" si="559"/>
        <v>0</v>
      </c>
      <c r="V1654" s="25">
        <f t="shared" ca="1" si="560"/>
        <v>0</v>
      </c>
      <c r="W1654" s="25">
        <f t="shared" ca="1" si="561"/>
        <v>0</v>
      </c>
      <c r="X1654" s="108">
        <f t="shared" ca="1" si="562"/>
        <v>0</v>
      </c>
      <c r="Y1654" s="108">
        <f t="shared" ca="1" si="563"/>
        <v>0</v>
      </c>
      <c r="Z1654" s="108">
        <f t="shared" ca="1" si="564"/>
        <v>0</v>
      </c>
      <c r="AA1654" s="108">
        <f t="shared" ca="1" si="565"/>
        <v>0</v>
      </c>
      <c r="AB1654" s="108">
        <f t="shared" ca="1" si="566"/>
        <v>0</v>
      </c>
      <c r="AC1654" s="25">
        <f t="shared" ca="1" si="567"/>
        <v>0</v>
      </c>
    </row>
    <row r="1655" spans="1:29" ht="14.1" hidden="1" customHeight="1" thickBot="1" x14ac:dyDescent="0.25">
      <c r="A1655" s="3">
        <f t="shared" si="551"/>
        <v>2025</v>
      </c>
      <c r="B1655" s="3" t="str">
        <f t="shared" si="568"/>
        <v>06 červen</v>
      </c>
      <c r="C1655" s="4" t="str">
        <f t="shared" si="552"/>
        <v>červen</v>
      </c>
      <c r="D1655" s="10">
        <f t="shared" ca="1" si="553"/>
        <v>0</v>
      </c>
      <c r="E1655" s="10" t="str">
        <f t="shared" si="554"/>
        <v>pondělí</v>
      </c>
      <c r="F1655" s="42" t="str">
        <f ca="1">IF(COUNTIF(List1!$U$4:$AF$16,$G1655),"Svátek",TEXT($G1655,"dddd"))</f>
        <v>pondělí</v>
      </c>
      <c r="G1655" s="19">
        <v>45838</v>
      </c>
      <c r="H1655" s="49"/>
      <c r="I1655" s="50"/>
      <c r="J1655" s="49"/>
      <c r="K1655" s="50"/>
      <c r="L1655" s="21">
        <f t="shared" si="555"/>
        <v>0</v>
      </c>
      <c r="M1655" s="22">
        <f t="shared" si="549"/>
        <v>0</v>
      </c>
      <c r="N1655" s="98"/>
      <c r="O1655" s="101" t="str">
        <f t="shared" ca="1" si="550"/>
        <v/>
      </c>
      <c r="P1655" s="41">
        <f t="shared" si="548"/>
        <v>0</v>
      </c>
      <c r="Q1655" s="41">
        <f>IF(MONTH(G1656)-MONTH(G1655)&lt;&gt;0,SUBTOTAL(109,$P$14:$P$3665)," ")</f>
        <v>0</v>
      </c>
      <c r="R1655" s="108">
        <f t="shared" ca="1" si="556"/>
        <v>0</v>
      </c>
      <c r="S1655" s="25">
        <f t="shared" ca="1" si="557"/>
        <v>0</v>
      </c>
      <c r="T1655" s="108">
        <f t="shared" ca="1" si="558"/>
        <v>0</v>
      </c>
      <c r="U1655" s="163">
        <f t="shared" ca="1" si="559"/>
        <v>0</v>
      </c>
      <c r="V1655" s="25">
        <f t="shared" ca="1" si="560"/>
        <v>0</v>
      </c>
      <c r="W1655" s="25">
        <f t="shared" ca="1" si="561"/>
        <v>0</v>
      </c>
      <c r="X1655" s="108">
        <f t="shared" ca="1" si="562"/>
        <v>0</v>
      </c>
      <c r="Y1655" s="108">
        <f t="shared" ca="1" si="563"/>
        <v>0</v>
      </c>
      <c r="Z1655" s="108">
        <f t="shared" ca="1" si="564"/>
        <v>0</v>
      </c>
      <c r="AA1655" s="108">
        <f t="shared" ca="1" si="565"/>
        <v>0</v>
      </c>
      <c r="AB1655" s="108">
        <f t="shared" ca="1" si="566"/>
        <v>0</v>
      </c>
      <c r="AC1655" s="25">
        <f t="shared" ca="1" si="567"/>
        <v>0</v>
      </c>
    </row>
    <row r="1656" spans="1:29" ht="14.1" hidden="1" customHeight="1" thickBot="1" x14ac:dyDescent="0.25">
      <c r="A1656" s="3">
        <f t="shared" si="551"/>
        <v>2025</v>
      </c>
      <c r="B1656" s="3" t="str">
        <f t="shared" si="568"/>
        <v>07 červenec</v>
      </c>
      <c r="C1656" s="4" t="str">
        <f t="shared" si="552"/>
        <v>červenec</v>
      </c>
      <c r="D1656" s="10">
        <f t="shared" ca="1" si="553"/>
        <v>0</v>
      </c>
      <c r="E1656" s="10" t="str">
        <f t="shared" si="554"/>
        <v>úterý</v>
      </c>
      <c r="F1656" s="42" t="str">
        <f ca="1">IF(COUNTIF(List1!$U$4:$AF$16,$G1656),"Svátek",TEXT($G1656,"dddd"))</f>
        <v>úterý</v>
      </c>
      <c r="G1656" s="19">
        <v>45839</v>
      </c>
      <c r="H1656" s="49"/>
      <c r="I1656" s="50"/>
      <c r="J1656" s="49"/>
      <c r="K1656" s="50"/>
      <c r="L1656" s="21">
        <f t="shared" si="555"/>
        <v>0</v>
      </c>
      <c r="M1656" s="22">
        <f t="shared" si="549"/>
        <v>0</v>
      </c>
      <c r="N1656" s="98"/>
      <c r="O1656" s="101" t="str">
        <f t="shared" ca="1" si="550"/>
        <v/>
      </c>
      <c r="P1656" s="41" t="str">
        <f t="shared" si="548"/>
        <v xml:space="preserve"> </v>
      </c>
      <c r="Q1656" s="41" t="str">
        <f>IF(MONTH(G1657)-MONTH(G1656)&lt;&gt;0,SUBTOTAL(109,$P$14:$P$3665)," ")</f>
        <v xml:space="preserve"> </v>
      </c>
      <c r="R1656" s="108">
        <f t="shared" ca="1" si="556"/>
        <v>0</v>
      </c>
      <c r="S1656" s="25">
        <f t="shared" ca="1" si="557"/>
        <v>0</v>
      </c>
      <c r="T1656" s="108">
        <f t="shared" ca="1" si="558"/>
        <v>0</v>
      </c>
      <c r="U1656" s="163">
        <f t="shared" ca="1" si="559"/>
        <v>0</v>
      </c>
      <c r="V1656" s="25">
        <f t="shared" ca="1" si="560"/>
        <v>0</v>
      </c>
      <c r="W1656" s="25">
        <f t="shared" ca="1" si="561"/>
        <v>0</v>
      </c>
      <c r="X1656" s="108">
        <f t="shared" ca="1" si="562"/>
        <v>0</v>
      </c>
      <c r="Y1656" s="108">
        <f t="shared" ca="1" si="563"/>
        <v>0</v>
      </c>
      <c r="Z1656" s="108">
        <f t="shared" ca="1" si="564"/>
        <v>0</v>
      </c>
      <c r="AA1656" s="108">
        <f t="shared" ca="1" si="565"/>
        <v>0</v>
      </c>
      <c r="AB1656" s="108">
        <f t="shared" ca="1" si="566"/>
        <v>0</v>
      </c>
      <c r="AC1656" s="25">
        <f t="shared" ca="1" si="567"/>
        <v>0</v>
      </c>
    </row>
    <row r="1657" spans="1:29" ht="14.1" hidden="1" customHeight="1" thickBot="1" x14ac:dyDescent="0.25">
      <c r="A1657" s="3">
        <f t="shared" si="551"/>
        <v>2025</v>
      </c>
      <c r="B1657" s="3" t="str">
        <f t="shared" si="568"/>
        <v>07 červenec</v>
      </c>
      <c r="C1657" s="4" t="str">
        <f t="shared" si="552"/>
        <v>červenec</v>
      </c>
      <c r="D1657" s="10">
        <f t="shared" ca="1" si="553"/>
        <v>0</v>
      </c>
      <c r="E1657" s="10" t="str">
        <f t="shared" si="554"/>
        <v>středa</v>
      </c>
      <c r="F1657" s="42" t="str">
        <f ca="1">IF(COUNTIF(List1!$U$4:$AF$16,$G1657),"Svátek",TEXT($G1657,"dddd"))</f>
        <v>středa</v>
      </c>
      <c r="G1657" s="19">
        <v>45840</v>
      </c>
      <c r="H1657" s="49"/>
      <c r="I1657" s="50"/>
      <c r="J1657" s="49"/>
      <c r="K1657" s="50"/>
      <c r="L1657" s="21">
        <f t="shared" si="555"/>
        <v>0</v>
      </c>
      <c r="M1657" s="22">
        <f t="shared" si="549"/>
        <v>0</v>
      </c>
      <c r="N1657" s="98"/>
      <c r="O1657" s="101" t="str">
        <f t="shared" ca="1" si="550"/>
        <v/>
      </c>
      <c r="P1657" s="41" t="str">
        <f t="shared" si="548"/>
        <v xml:space="preserve"> </v>
      </c>
      <c r="Q1657" s="41" t="str">
        <f>IF(MONTH(G1658)-MONTH(G1657)&lt;&gt;0,SUBTOTAL(109,$P$14:$P$3665)," ")</f>
        <v xml:space="preserve"> </v>
      </c>
      <c r="R1657" s="108">
        <f t="shared" ca="1" si="556"/>
        <v>0</v>
      </c>
      <c r="S1657" s="25">
        <f t="shared" ca="1" si="557"/>
        <v>0</v>
      </c>
      <c r="T1657" s="108">
        <f t="shared" ca="1" si="558"/>
        <v>0</v>
      </c>
      <c r="U1657" s="163">
        <f t="shared" ca="1" si="559"/>
        <v>0</v>
      </c>
      <c r="V1657" s="25">
        <f t="shared" ca="1" si="560"/>
        <v>0</v>
      </c>
      <c r="W1657" s="25">
        <f t="shared" ca="1" si="561"/>
        <v>0</v>
      </c>
      <c r="X1657" s="108">
        <f t="shared" ca="1" si="562"/>
        <v>0</v>
      </c>
      <c r="Y1657" s="108">
        <f t="shared" ca="1" si="563"/>
        <v>0</v>
      </c>
      <c r="Z1657" s="108">
        <f t="shared" ca="1" si="564"/>
        <v>0</v>
      </c>
      <c r="AA1657" s="108">
        <f t="shared" ca="1" si="565"/>
        <v>0</v>
      </c>
      <c r="AB1657" s="108">
        <f t="shared" ca="1" si="566"/>
        <v>0</v>
      </c>
      <c r="AC1657" s="25">
        <f t="shared" ca="1" si="567"/>
        <v>0</v>
      </c>
    </row>
    <row r="1658" spans="1:29" ht="14.1" hidden="1" customHeight="1" thickBot="1" x14ac:dyDescent="0.25">
      <c r="A1658" s="3">
        <f t="shared" si="551"/>
        <v>2025</v>
      </c>
      <c r="B1658" s="3" t="str">
        <f t="shared" si="568"/>
        <v>07 červenec</v>
      </c>
      <c r="C1658" s="4" t="str">
        <f t="shared" si="552"/>
        <v>červenec</v>
      </c>
      <c r="D1658" s="10">
        <f t="shared" ca="1" si="553"/>
        <v>0</v>
      </c>
      <c r="E1658" s="10" t="str">
        <f t="shared" si="554"/>
        <v>čtvrtek</v>
      </c>
      <c r="F1658" s="42" t="str">
        <f ca="1">IF(COUNTIF(List1!$U$4:$AF$16,$G1658),"Svátek",TEXT($G1658,"dddd"))</f>
        <v>čtvrtek</v>
      </c>
      <c r="G1658" s="19">
        <v>45841</v>
      </c>
      <c r="H1658" s="49"/>
      <c r="I1658" s="50"/>
      <c r="J1658" s="49"/>
      <c r="K1658" s="50"/>
      <c r="L1658" s="21">
        <f t="shared" si="555"/>
        <v>0</v>
      </c>
      <c r="M1658" s="22">
        <f t="shared" si="549"/>
        <v>0</v>
      </c>
      <c r="N1658" s="98"/>
      <c r="O1658" s="101" t="str">
        <f t="shared" ca="1" si="550"/>
        <v/>
      </c>
      <c r="P1658" s="41" t="str">
        <f t="shared" si="548"/>
        <v xml:space="preserve"> </v>
      </c>
      <c r="Q1658" s="41" t="str">
        <f>IF(MONTH(G1659)-MONTH(G1658)&lt;&gt;0,SUBTOTAL(109,$P$14:$P$3665)," ")</f>
        <v xml:space="preserve"> </v>
      </c>
      <c r="R1658" s="108">
        <f t="shared" ca="1" si="556"/>
        <v>0</v>
      </c>
      <c r="S1658" s="25">
        <f t="shared" ca="1" si="557"/>
        <v>0</v>
      </c>
      <c r="T1658" s="108">
        <f t="shared" ca="1" si="558"/>
        <v>0</v>
      </c>
      <c r="U1658" s="163">
        <f t="shared" ca="1" si="559"/>
        <v>0</v>
      </c>
      <c r="V1658" s="25">
        <f t="shared" ca="1" si="560"/>
        <v>0</v>
      </c>
      <c r="W1658" s="25">
        <f t="shared" ca="1" si="561"/>
        <v>0</v>
      </c>
      <c r="X1658" s="108">
        <f t="shared" ca="1" si="562"/>
        <v>0</v>
      </c>
      <c r="Y1658" s="108">
        <f t="shared" ca="1" si="563"/>
        <v>0</v>
      </c>
      <c r="Z1658" s="108">
        <f t="shared" ca="1" si="564"/>
        <v>0</v>
      </c>
      <c r="AA1658" s="108">
        <f t="shared" ca="1" si="565"/>
        <v>0</v>
      </c>
      <c r="AB1658" s="108">
        <f t="shared" ca="1" si="566"/>
        <v>0</v>
      </c>
      <c r="AC1658" s="25">
        <f t="shared" ca="1" si="567"/>
        <v>0</v>
      </c>
    </row>
    <row r="1659" spans="1:29" ht="14.1" hidden="1" customHeight="1" thickBot="1" x14ac:dyDescent="0.25">
      <c r="A1659" s="3">
        <f t="shared" si="551"/>
        <v>2025</v>
      </c>
      <c r="B1659" s="3" t="str">
        <f t="shared" si="568"/>
        <v>07 červenec</v>
      </c>
      <c r="C1659" s="4" t="str">
        <f t="shared" si="552"/>
        <v>červenec</v>
      </c>
      <c r="D1659" s="10">
        <f t="shared" ca="1" si="553"/>
        <v>0</v>
      </c>
      <c r="E1659" s="10" t="str">
        <f t="shared" si="554"/>
        <v>pátek</v>
      </c>
      <c r="F1659" s="42" t="str">
        <f ca="1">IF(COUNTIF(List1!$U$4:$AF$16,$G1659),"Svátek",TEXT($G1659,"dddd"))</f>
        <v>pátek</v>
      </c>
      <c r="G1659" s="19">
        <v>45842</v>
      </c>
      <c r="H1659" s="49"/>
      <c r="I1659" s="50"/>
      <c r="J1659" s="49"/>
      <c r="K1659" s="50"/>
      <c r="L1659" s="21">
        <f t="shared" si="555"/>
        <v>0</v>
      </c>
      <c r="M1659" s="22">
        <f t="shared" si="549"/>
        <v>0</v>
      </c>
      <c r="N1659" s="98"/>
      <c r="O1659" s="101" t="str">
        <f t="shared" ca="1" si="550"/>
        <v/>
      </c>
      <c r="P1659" s="41" t="str">
        <f t="shared" si="548"/>
        <v xml:space="preserve"> </v>
      </c>
      <c r="Q1659" s="41" t="str">
        <f>IF(MONTH(G1660)-MONTH(G1659)&lt;&gt;0,SUBTOTAL(109,$P$14:$P$3665)," ")</f>
        <v xml:space="preserve"> </v>
      </c>
      <c r="R1659" s="108">
        <f t="shared" ca="1" si="556"/>
        <v>0</v>
      </c>
      <c r="S1659" s="25">
        <f t="shared" ca="1" si="557"/>
        <v>0</v>
      </c>
      <c r="T1659" s="108">
        <f t="shared" ca="1" si="558"/>
        <v>0</v>
      </c>
      <c r="U1659" s="163">
        <f t="shared" ca="1" si="559"/>
        <v>0</v>
      </c>
      <c r="V1659" s="25">
        <f t="shared" ca="1" si="560"/>
        <v>0</v>
      </c>
      <c r="W1659" s="25">
        <f t="shared" ca="1" si="561"/>
        <v>0</v>
      </c>
      <c r="X1659" s="108">
        <f t="shared" ca="1" si="562"/>
        <v>0</v>
      </c>
      <c r="Y1659" s="108">
        <f t="shared" ca="1" si="563"/>
        <v>0</v>
      </c>
      <c r="Z1659" s="108">
        <f t="shared" ca="1" si="564"/>
        <v>0</v>
      </c>
      <c r="AA1659" s="108">
        <f t="shared" ca="1" si="565"/>
        <v>0</v>
      </c>
      <c r="AB1659" s="108">
        <f t="shared" ca="1" si="566"/>
        <v>0</v>
      </c>
      <c r="AC1659" s="25">
        <f t="shared" ca="1" si="567"/>
        <v>0</v>
      </c>
    </row>
    <row r="1660" spans="1:29" ht="14.1" hidden="1" customHeight="1" thickBot="1" x14ac:dyDescent="0.25">
      <c r="A1660" s="3">
        <f t="shared" si="551"/>
        <v>2025</v>
      </c>
      <c r="B1660" s="3" t="str">
        <f t="shared" si="568"/>
        <v>07 červenec</v>
      </c>
      <c r="C1660" s="4" t="str">
        <f t="shared" si="552"/>
        <v>červenec</v>
      </c>
      <c r="D1660" s="10">
        <f t="shared" ca="1" si="553"/>
        <v>1</v>
      </c>
      <c r="E1660" s="10" t="str">
        <f t="shared" si="554"/>
        <v>sobota</v>
      </c>
      <c r="F1660" s="42" t="str">
        <f ca="1">IF(COUNTIF(List1!$U$4:$AF$16,$G1660),"Svátek",TEXT($G1660,"dddd"))</f>
        <v>Svátek</v>
      </c>
      <c r="G1660" s="19">
        <v>45843</v>
      </c>
      <c r="H1660" s="49"/>
      <c r="I1660" s="50"/>
      <c r="J1660" s="49"/>
      <c r="K1660" s="50"/>
      <c r="L1660" s="21">
        <f t="shared" si="555"/>
        <v>0</v>
      </c>
      <c r="M1660" s="22">
        <f t="shared" si="549"/>
        <v>0</v>
      </c>
      <c r="N1660" s="98"/>
      <c r="O1660" s="101" t="str">
        <f t="shared" ca="1" si="550"/>
        <v>Svátek</v>
      </c>
      <c r="P1660" s="41" t="str">
        <f t="shared" si="548"/>
        <v xml:space="preserve"> </v>
      </c>
      <c r="Q1660" s="41" t="str">
        <f>IF(MONTH(G1661)-MONTH(G1660)&lt;&gt;0,SUBTOTAL(109,$P$14:$P$3665)," ")</f>
        <v xml:space="preserve"> </v>
      </c>
      <c r="R1660" s="108">
        <f t="shared" ca="1" si="556"/>
        <v>0</v>
      </c>
      <c r="S1660" s="25">
        <f t="shared" ca="1" si="557"/>
        <v>0</v>
      </c>
      <c r="T1660" s="108">
        <f t="shared" ca="1" si="558"/>
        <v>0</v>
      </c>
      <c r="U1660" s="163">
        <f t="shared" ca="1" si="559"/>
        <v>0</v>
      </c>
      <c r="V1660" s="25">
        <f t="shared" ca="1" si="560"/>
        <v>0</v>
      </c>
      <c r="W1660" s="25">
        <f t="shared" ca="1" si="561"/>
        <v>0</v>
      </c>
      <c r="X1660" s="108">
        <f t="shared" ca="1" si="562"/>
        <v>0</v>
      </c>
      <c r="Y1660" s="108">
        <f t="shared" ca="1" si="563"/>
        <v>0</v>
      </c>
      <c r="Z1660" s="108">
        <f t="shared" ca="1" si="564"/>
        <v>0</v>
      </c>
      <c r="AA1660" s="108">
        <f t="shared" ca="1" si="565"/>
        <v>0</v>
      </c>
      <c r="AB1660" s="108">
        <f t="shared" ca="1" si="566"/>
        <v>0</v>
      </c>
      <c r="AC1660" s="25">
        <f t="shared" ca="1" si="567"/>
        <v>0</v>
      </c>
    </row>
    <row r="1661" spans="1:29" ht="14.1" hidden="1" customHeight="1" thickBot="1" x14ac:dyDescent="0.25">
      <c r="A1661" s="3">
        <f t="shared" si="551"/>
        <v>2025</v>
      </c>
      <c r="B1661" s="3" t="str">
        <f t="shared" si="568"/>
        <v>07 červenec</v>
      </c>
      <c r="C1661" s="4" t="str">
        <f t="shared" si="552"/>
        <v>červenec</v>
      </c>
      <c r="D1661" s="10">
        <f t="shared" ca="1" si="553"/>
        <v>1</v>
      </c>
      <c r="E1661" s="10" t="str">
        <f t="shared" si="554"/>
        <v>neděle</v>
      </c>
      <c r="F1661" s="42" t="str">
        <f ca="1">IF(COUNTIF(List1!$U$4:$AF$16,$G1661),"Svátek",TEXT($G1661,"dddd"))</f>
        <v>Svátek</v>
      </c>
      <c r="G1661" s="19">
        <v>45844</v>
      </c>
      <c r="H1661" s="49"/>
      <c r="I1661" s="50"/>
      <c r="J1661" s="49"/>
      <c r="K1661" s="50"/>
      <c r="L1661" s="21">
        <f t="shared" si="555"/>
        <v>0</v>
      </c>
      <c r="M1661" s="22">
        <f t="shared" si="549"/>
        <v>0</v>
      </c>
      <c r="N1661" s="98"/>
      <c r="O1661" s="101" t="str">
        <f t="shared" ca="1" si="550"/>
        <v>Svátek</v>
      </c>
      <c r="P1661" s="41">
        <f t="shared" si="548"/>
        <v>0</v>
      </c>
      <c r="Q1661" s="41" t="str">
        <f>IF(MONTH(G1662)-MONTH(G1661)&lt;&gt;0,SUBTOTAL(109,$P$14:$P$3665)," ")</f>
        <v xml:space="preserve"> </v>
      </c>
      <c r="R1661" s="108">
        <f t="shared" ca="1" si="556"/>
        <v>0</v>
      </c>
      <c r="S1661" s="25">
        <f t="shared" ca="1" si="557"/>
        <v>0</v>
      </c>
      <c r="T1661" s="108">
        <f t="shared" ca="1" si="558"/>
        <v>0</v>
      </c>
      <c r="U1661" s="163">
        <f t="shared" ca="1" si="559"/>
        <v>0</v>
      </c>
      <c r="V1661" s="25">
        <f t="shared" ca="1" si="560"/>
        <v>0</v>
      </c>
      <c r="W1661" s="25">
        <f t="shared" ca="1" si="561"/>
        <v>0</v>
      </c>
      <c r="X1661" s="108">
        <f t="shared" ca="1" si="562"/>
        <v>0</v>
      </c>
      <c r="Y1661" s="108">
        <f t="shared" ca="1" si="563"/>
        <v>0</v>
      </c>
      <c r="Z1661" s="108">
        <f t="shared" ca="1" si="564"/>
        <v>0</v>
      </c>
      <c r="AA1661" s="108">
        <f t="shared" ca="1" si="565"/>
        <v>0</v>
      </c>
      <c r="AB1661" s="108">
        <f t="shared" ca="1" si="566"/>
        <v>0</v>
      </c>
      <c r="AC1661" s="25">
        <f t="shared" ca="1" si="567"/>
        <v>0</v>
      </c>
    </row>
    <row r="1662" spans="1:29" ht="14.1" hidden="1" customHeight="1" thickBot="1" x14ac:dyDescent="0.25">
      <c r="A1662" s="3">
        <f t="shared" si="551"/>
        <v>2025</v>
      </c>
      <c r="B1662" s="3" t="str">
        <f t="shared" si="568"/>
        <v>07 červenec</v>
      </c>
      <c r="C1662" s="4" t="str">
        <f t="shared" si="552"/>
        <v>červenec</v>
      </c>
      <c r="D1662" s="10">
        <f t="shared" ca="1" si="553"/>
        <v>0</v>
      </c>
      <c r="E1662" s="10" t="str">
        <f t="shared" si="554"/>
        <v>pondělí</v>
      </c>
      <c r="F1662" s="42" t="str">
        <f ca="1">IF(COUNTIF(List1!$U$4:$AF$16,$G1662),"Svátek",TEXT($G1662,"dddd"))</f>
        <v>pondělí</v>
      </c>
      <c r="G1662" s="19">
        <v>45845</v>
      </c>
      <c r="H1662" s="49"/>
      <c r="I1662" s="50"/>
      <c r="J1662" s="49"/>
      <c r="K1662" s="50"/>
      <c r="L1662" s="21">
        <f t="shared" si="555"/>
        <v>0</v>
      </c>
      <c r="M1662" s="22">
        <f t="shared" si="549"/>
        <v>0</v>
      </c>
      <c r="N1662" s="98"/>
      <c r="O1662" s="101" t="str">
        <f t="shared" ca="1" si="550"/>
        <v/>
      </c>
      <c r="P1662" s="41" t="str">
        <f t="shared" si="548"/>
        <v xml:space="preserve"> </v>
      </c>
      <c r="Q1662" s="41" t="str">
        <f>IF(MONTH(G1663)-MONTH(G1662)&lt;&gt;0,SUBTOTAL(109,$P$14:$P$3665)," ")</f>
        <v xml:space="preserve"> </v>
      </c>
      <c r="R1662" s="108">
        <f t="shared" ca="1" si="556"/>
        <v>0</v>
      </c>
      <c r="S1662" s="25">
        <f t="shared" ca="1" si="557"/>
        <v>0</v>
      </c>
      <c r="T1662" s="108">
        <f t="shared" ca="1" si="558"/>
        <v>0</v>
      </c>
      <c r="U1662" s="163">
        <f t="shared" ca="1" si="559"/>
        <v>0</v>
      </c>
      <c r="V1662" s="25">
        <f t="shared" ca="1" si="560"/>
        <v>0</v>
      </c>
      <c r="W1662" s="25">
        <f t="shared" ca="1" si="561"/>
        <v>0</v>
      </c>
      <c r="X1662" s="108">
        <f t="shared" ca="1" si="562"/>
        <v>0</v>
      </c>
      <c r="Y1662" s="108">
        <f t="shared" ca="1" si="563"/>
        <v>0</v>
      </c>
      <c r="Z1662" s="108">
        <f t="shared" ca="1" si="564"/>
        <v>0</v>
      </c>
      <c r="AA1662" s="108">
        <f t="shared" ca="1" si="565"/>
        <v>0</v>
      </c>
      <c r="AB1662" s="108">
        <f t="shared" ca="1" si="566"/>
        <v>0</v>
      </c>
      <c r="AC1662" s="25">
        <f t="shared" ca="1" si="567"/>
        <v>0</v>
      </c>
    </row>
    <row r="1663" spans="1:29" ht="14.1" hidden="1" customHeight="1" thickBot="1" x14ac:dyDescent="0.25">
      <c r="A1663" s="3">
        <f t="shared" si="551"/>
        <v>2025</v>
      </c>
      <c r="B1663" s="3" t="str">
        <f t="shared" si="568"/>
        <v>07 červenec</v>
      </c>
      <c r="C1663" s="4" t="str">
        <f t="shared" si="552"/>
        <v>červenec</v>
      </c>
      <c r="D1663" s="10">
        <f t="shared" ca="1" si="553"/>
        <v>0</v>
      </c>
      <c r="E1663" s="10" t="str">
        <f t="shared" si="554"/>
        <v>úterý</v>
      </c>
      <c r="F1663" s="42" t="str">
        <f ca="1">IF(COUNTIF(List1!$U$4:$AF$16,$G1663),"Svátek",TEXT($G1663,"dddd"))</f>
        <v>úterý</v>
      </c>
      <c r="G1663" s="19">
        <v>45846</v>
      </c>
      <c r="H1663" s="49"/>
      <c r="I1663" s="50"/>
      <c r="J1663" s="49"/>
      <c r="K1663" s="50"/>
      <c r="L1663" s="21">
        <f t="shared" si="555"/>
        <v>0</v>
      </c>
      <c r="M1663" s="22">
        <f t="shared" si="549"/>
        <v>0</v>
      </c>
      <c r="N1663" s="98"/>
      <c r="O1663" s="101" t="str">
        <f t="shared" ca="1" si="550"/>
        <v/>
      </c>
      <c r="P1663" s="41" t="str">
        <f t="shared" si="548"/>
        <v xml:space="preserve"> </v>
      </c>
      <c r="Q1663" s="41" t="str">
        <f>IF(MONTH(G1664)-MONTH(G1663)&lt;&gt;0,SUBTOTAL(109,$P$14:$P$3665)," ")</f>
        <v xml:space="preserve"> </v>
      </c>
      <c r="R1663" s="108">
        <f t="shared" ca="1" si="556"/>
        <v>0</v>
      </c>
      <c r="S1663" s="25">
        <f t="shared" ca="1" si="557"/>
        <v>0</v>
      </c>
      <c r="T1663" s="108">
        <f t="shared" ca="1" si="558"/>
        <v>0</v>
      </c>
      <c r="U1663" s="163">
        <f t="shared" ca="1" si="559"/>
        <v>0</v>
      </c>
      <c r="V1663" s="25">
        <f t="shared" ca="1" si="560"/>
        <v>0</v>
      </c>
      <c r="W1663" s="25">
        <f t="shared" ca="1" si="561"/>
        <v>0</v>
      </c>
      <c r="X1663" s="108">
        <f t="shared" ca="1" si="562"/>
        <v>0</v>
      </c>
      <c r="Y1663" s="108">
        <f t="shared" ca="1" si="563"/>
        <v>0</v>
      </c>
      <c r="Z1663" s="108">
        <f t="shared" ca="1" si="564"/>
        <v>0</v>
      </c>
      <c r="AA1663" s="108">
        <f t="shared" ca="1" si="565"/>
        <v>0</v>
      </c>
      <c r="AB1663" s="108">
        <f t="shared" ca="1" si="566"/>
        <v>0</v>
      </c>
      <c r="AC1663" s="25">
        <f t="shared" ca="1" si="567"/>
        <v>0</v>
      </c>
    </row>
    <row r="1664" spans="1:29" ht="14.1" hidden="1" customHeight="1" thickBot="1" x14ac:dyDescent="0.25">
      <c r="A1664" s="3">
        <f t="shared" si="551"/>
        <v>2025</v>
      </c>
      <c r="B1664" s="3" t="str">
        <f t="shared" si="568"/>
        <v>07 červenec</v>
      </c>
      <c r="C1664" s="4" t="str">
        <f t="shared" si="552"/>
        <v>červenec</v>
      </c>
      <c r="D1664" s="10">
        <f t="shared" ca="1" si="553"/>
        <v>0</v>
      </c>
      <c r="E1664" s="10" t="str">
        <f t="shared" si="554"/>
        <v>středa</v>
      </c>
      <c r="F1664" s="42" t="str">
        <f ca="1">IF(COUNTIF(List1!$U$4:$AF$16,$G1664),"Svátek",TEXT($G1664,"dddd"))</f>
        <v>středa</v>
      </c>
      <c r="G1664" s="19">
        <v>45847</v>
      </c>
      <c r="H1664" s="49"/>
      <c r="I1664" s="50"/>
      <c r="J1664" s="49"/>
      <c r="K1664" s="50"/>
      <c r="L1664" s="21">
        <f t="shared" si="555"/>
        <v>0</v>
      </c>
      <c r="M1664" s="22">
        <f t="shared" si="549"/>
        <v>0</v>
      </c>
      <c r="N1664" s="98"/>
      <c r="O1664" s="101" t="str">
        <f t="shared" ca="1" si="550"/>
        <v/>
      </c>
      <c r="P1664" s="41" t="str">
        <f t="shared" si="548"/>
        <v xml:space="preserve"> </v>
      </c>
      <c r="Q1664" s="41" t="str">
        <f>IF(MONTH(G1665)-MONTH(G1664)&lt;&gt;0,SUBTOTAL(109,$P$14:$P$3665)," ")</f>
        <v xml:space="preserve"> </v>
      </c>
      <c r="R1664" s="108">
        <f t="shared" ca="1" si="556"/>
        <v>0</v>
      </c>
      <c r="S1664" s="25">
        <f t="shared" ca="1" si="557"/>
        <v>0</v>
      </c>
      <c r="T1664" s="108">
        <f t="shared" ca="1" si="558"/>
        <v>0</v>
      </c>
      <c r="U1664" s="163">
        <f t="shared" ca="1" si="559"/>
        <v>0</v>
      </c>
      <c r="V1664" s="25">
        <f t="shared" ca="1" si="560"/>
        <v>0</v>
      </c>
      <c r="W1664" s="25">
        <f t="shared" ca="1" si="561"/>
        <v>0</v>
      </c>
      <c r="X1664" s="108">
        <f t="shared" ca="1" si="562"/>
        <v>0</v>
      </c>
      <c r="Y1664" s="108">
        <f t="shared" ca="1" si="563"/>
        <v>0</v>
      </c>
      <c r="Z1664" s="108">
        <f t="shared" ca="1" si="564"/>
        <v>0</v>
      </c>
      <c r="AA1664" s="108">
        <f t="shared" ca="1" si="565"/>
        <v>0</v>
      </c>
      <c r="AB1664" s="108">
        <f t="shared" ca="1" si="566"/>
        <v>0</v>
      </c>
      <c r="AC1664" s="25">
        <f t="shared" ca="1" si="567"/>
        <v>0</v>
      </c>
    </row>
    <row r="1665" spans="1:29" ht="14.1" hidden="1" customHeight="1" thickBot="1" x14ac:dyDescent="0.25">
      <c r="A1665" s="3">
        <f t="shared" si="551"/>
        <v>2025</v>
      </c>
      <c r="B1665" s="3" t="str">
        <f t="shared" si="568"/>
        <v>07 červenec</v>
      </c>
      <c r="C1665" s="4" t="str">
        <f t="shared" si="552"/>
        <v>červenec</v>
      </c>
      <c r="D1665" s="10">
        <f t="shared" ca="1" si="553"/>
        <v>0</v>
      </c>
      <c r="E1665" s="10" t="str">
        <f t="shared" si="554"/>
        <v>čtvrtek</v>
      </c>
      <c r="F1665" s="42" t="str">
        <f ca="1">IF(COUNTIF(List1!$U$4:$AF$16,$G1665),"Svátek",TEXT($G1665,"dddd"))</f>
        <v>čtvrtek</v>
      </c>
      <c r="G1665" s="19">
        <v>45848</v>
      </c>
      <c r="H1665" s="49"/>
      <c r="I1665" s="50"/>
      <c r="J1665" s="49"/>
      <c r="K1665" s="50"/>
      <c r="L1665" s="21">
        <f t="shared" si="555"/>
        <v>0</v>
      </c>
      <c r="M1665" s="22">
        <f t="shared" si="549"/>
        <v>0</v>
      </c>
      <c r="N1665" s="98"/>
      <c r="O1665" s="101" t="str">
        <f t="shared" ca="1" si="550"/>
        <v/>
      </c>
      <c r="P1665" s="41" t="str">
        <f t="shared" si="548"/>
        <v xml:space="preserve"> </v>
      </c>
      <c r="Q1665" s="41" t="str">
        <f>IF(MONTH(G1666)-MONTH(G1665)&lt;&gt;0,SUBTOTAL(109,$P$14:$P$3665)," ")</f>
        <v xml:space="preserve"> </v>
      </c>
      <c r="R1665" s="108">
        <f t="shared" ca="1" si="556"/>
        <v>0</v>
      </c>
      <c r="S1665" s="25">
        <f t="shared" ca="1" si="557"/>
        <v>0</v>
      </c>
      <c r="T1665" s="108">
        <f t="shared" ca="1" si="558"/>
        <v>0</v>
      </c>
      <c r="U1665" s="163">
        <f t="shared" ca="1" si="559"/>
        <v>0</v>
      </c>
      <c r="V1665" s="25">
        <f t="shared" ca="1" si="560"/>
        <v>0</v>
      </c>
      <c r="W1665" s="25">
        <f t="shared" ca="1" si="561"/>
        <v>0</v>
      </c>
      <c r="X1665" s="108">
        <f t="shared" ca="1" si="562"/>
        <v>0</v>
      </c>
      <c r="Y1665" s="108">
        <f t="shared" ca="1" si="563"/>
        <v>0</v>
      </c>
      <c r="Z1665" s="108">
        <f t="shared" ca="1" si="564"/>
        <v>0</v>
      </c>
      <c r="AA1665" s="108">
        <f t="shared" ca="1" si="565"/>
        <v>0</v>
      </c>
      <c r="AB1665" s="108">
        <f t="shared" ca="1" si="566"/>
        <v>0</v>
      </c>
      <c r="AC1665" s="25">
        <f t="shared" ca="1" si="567"/>
        <v>0</v>
      </c>
    </row>
    <row r="1666" spans="1:29" ht="14.1" hidden="1" customHeight="1" thickBot="1" x14ac:dyDescent="0.25">
      <c r="A1666" s="3">
        <f t="shared" si="551"/>
        <v>2025</v>
      </c>
      <c r="B1666" s="3" t="str">
        <f t="shared" si="568"/>
        <v>07 červenec</v>
      </c>
      <c r="C1666" s="4" t="str">
        <f t="shared" si="552"/>
        <v>červenec</v>
      </c>
      <c r="D1666" s="10">
        <f t="shared" ca="1" si="553"/>
        <v>0</v>
      </c>
      <c r="E1666" s="10" t="str">
        <f t="shared" si="554"/>
        <v>pátek</v>
      </c>
      <c r="F1666" s="42" t="str">
        <f ca="1">IF(COUNTIF(List1!$U$4:$AF$16,$G1666),"Svátek",TEXT($G1666,"dddd"))</f>
        <v>pátek</v>
      </c>
      <c r="G1666" s="19">
        <v>45849</v>
      </c>
      <c r="H1666" s="49"/>
      <c r="I1666" s="50"/>
      <c r="J1666" s="49"/>
      <c r="K1666" s="50"/>
      <c r="L1666" s="21">
        <f t="shared" si="555"/>
        <v>0</v>
      </c>
      <c r="M1666" s="22">
        <f t="shared" si="549"/>
        <v>0</v>
      </c>
      <c r="N1666" s="98"/>
      <c r="O1666" s="101" t="str">
        <f t="shared" ca="1" si="550"/>
        <v/>
      </c>
      <c r="P1666" s="41" t="str">
        <f t="shared" si="548"/>
        <v xml:space="preserve"> </v>
      </c>
      <c r="Q1666" s="41" t="str">
        <f>IF(MONTH(G1667)-MONTH(G1666)&lt;&gt;0,SUBTOTAL(109,$P$14:$P$3665)," ")</f>
        <v xml:space="preserve"> </v>
      </c>
      <c r="R1666" s="108">
        <f t="shared" ca="1" si="556"/>
        <v>0</v>
      </c>
      <c r="S1666" s="25">
        <f t="shared" ca="1" si="557"/>
        <v>0</v>
      </c>
      <c r="T1666" s="108">
        <f t="shared" ca="1" si="558"/>
        <v>0</v>
      </c>
      <c r="U1666" s="163">
        <f t="shared" ca="1" si="559"/>
        <v>0</v>
      </c>
      <c r="V1666" s="25">
        <f t="shared" ca="1" si="560"/>
        <v>0</v>
      </c>
      <c r="W1666" s="25">
        <f t="shared" ca="1" si="561"/>
        <v>0</v>
      </c>
      <c r="X1666" s="108">
        <f t="shared" ca="1" si="562"/>
        <v>0</v>
      </c>
      <c r="Y1666" s="108">
        <f t="shared" ca="1" si="563"/>
        <v>0</v>
      </c>
      <c r="Z1666" s="108">
        <f t="shared" ca="1" si="564"/>
        <v>0</v>
      </c>
      <c r="AA1666" s="108">
        <f t="shared" ca="1" si="565"/>
        <v>0</v>
      </c>
      <c r="AB1666" s="108">
        <f t="shared" ca="1" si="566"/>
        <v>0</v>
      </c>
      <c r="AC1666" s="25">
        <f t="shared" ca="1" si="567"/>
        <v>0</v>
      </c>
    </row>
    <row r="1667" spans="1:29" ht="14.1" hidden="1" customHeight="1" thickBot="1" x14ac:dyDescent="0.25">
      <c r="A1667" s="3">
        <f t="shared" si="551"/>
        <v>2025</v>
      </c>
      <c r="B1667" s="3" t="str">
        <f t="shared" si="568"/>
        <v>07 červenec</v>
      </c>
      <c r="C1667" s="4" t="str">
        <f t="shared" si="552"/>
        <v>červenec</v>
      </c>
      <c r="D1667" s="10">
        <f t="shared" ca="1" si="553"/>
        <v>0</v>
      </c>
      <c r="E1667" s="10" t="str">
        <f t="shared" si="554"/>
        <v>sobota</v>
      </c>
      <c r="F1667" s="42" t="str">
        <f ca="1">IF(COUNTIF(List1!$U$4:$AF$16,$G1667),"Svátek",TEXT($G1667,"dddd"))</f>
        <v>sobota</v>
      </c>
      <c r="G1667" s="19">
        <v>45850</v>
      </c>
      <c r="H1667" s="49"/>
      <c r="I1667" s="50"/>
      <c r="J1667" s="49"/>
      <c r="K1667" s="50"/>
      <c r="L1667" s="21">
        <f t="shared" si="555"/>
        <v>0</v>
      </c>
      <c r="M1667" s="22">
        <f t="shared" si="549"/>
        <v>0</v>
      </c>
      <c r="N1667" s="98"/>
      <c r="O1667" s="101" t="str">
        <f t="shared" ca="1" si="550"/>
        <v/>
      </c>
      <c r="P1667" s="41" t="str">
        <f t="shared" si="548"/>
        <v xml:space="preserve"> </v>
      </c>
      <c r="Q1667" s="41" t="str">
        <f>IF(MONTH(G1668)-MONTH(G1667)&lt;&gt;0,SUBTOTAL(109,$P$14:$P$3665)," ")</f>
        <v xml:space="preserve"> </v>
      </c>
      <c r="R1667" s="108">
        <f t="shared" ca="1" si="556"/>
        <v>0</v>
      </c>
      <c r="S1667" s="25">
        <f t="shared" ca="1" si="557"/>
        <v>0</v>
      </c>
      <c r="T1667" s="108">
        <f t="shared" ca="1" si="558"/>
        <v>0</v>
      </c>
      <c r="U1667" s="163">
        <f t="shared" ca="1" si="559"/>
        <v>0</v>
      </c>
      <c r="V1667" s="25">
        <f t="shared" ca="1" si="560"/>
        <v>0</v>
      </c>
      <c r="W1667" s="25">
        <f t="shared" ca="1" si="561"/>
        <v>0</v>
      </c>
      <c r="X1667" s="108">
        <f t="shared" ca="1" si="562"/>
        <v>0</v>
      </c>
      <c r="Y1667" s="108">
        <f t="shared" ca="1" si="563"/>
        <v>0</v>
      </c>
      <c r="Z1667" s="108">
        <f t="shared" ca="1" si="564"/>
        <v>0</v>
      </c>
      <c r="AA1667" s="108">
        <f t="shared" ca="1" si="565"/>
        <v>0</v>
      </c>
      <c r="AB1667" s="108">
        <f t="shared" ca="1" si="566"/>
        <v>0</v>
      </c>
      <c r="AC1667" s="25">
        <f t="shared" ca="1" si="567"/>
        <v>0</v>
      </c>
    </row>
    <row r="1668" spans="1:29" ht="14.1" hidden="1" customHeight="1" thickBot="1" x14ac:dyDescent="0.25">
      <c r="A1668" s="3">
        <f t="shared" si="551"/>
        <v>2025</v>
      </c>
      <c r="B1668" s="3" t="str">
        <f t="shared" si="568"/>
        <v>07 červenec</v>
      </c>
      <c r="C1668" s="4" t="str">
        <f t="shared" si="552"/>
        <v>červenec</v>
      </c>
      <c r="D1668" s="10">
        <f t="shared" ca="1" si="553"/>
        <v>0</v>
      </c>
      <c r="E1668" s="10" t="str">
        <f t="shared" si="554"/>
        <v>neděle</v>
      </c>
      <c r="F1668" s="42" t="str">
        <f ca="1">IF(COUNTIF(List1!$U$4:$AF$16,$G1668),"Svátek",TEXT($G1668,"dddd"))</f>
        <v>neděle</v>
      </c>
      <c r="G1668" s="19">
        <v>45851</v>
      </c>
      <c r="H1668" s="49"/>
      <c r="I1668" s="50"/>
      <c r="J1668" s="49"/>
      <c r="K1668" s="50"/>
      <c r="L1668" s="21">
        <f t="shared" si="555"/>
        <v>0</v>
      </c>
      <c r="M1668" s="22">
        <f t="shared" si="549"/>
        <v>0</v>
      </c>
      <c r="N1668" s="98"/>
      <c r="O1668" s="101" t="str">
        <f t="shared" ca="1" si="550"/>
        <v/>
      </c>
      <c r="P1668" s="41">
        <f t="shared" si="548"/>
        <v>0</v>
      </c>
      <c r="Q1668" s="41" t="str">
        <f>IF(MONTH(G1669)-MONTH(G1668)&lt;&gt;0,SUBTOTAL(109,$P$14:$P$3665)," ")</f>
        <v xml:space="preserve"> </v>
      </c>
      <c r="R1668" s="108">
        <f t="shared" ca="1" si="556"/>
        <v>0</v>
      </c>
      <c r="S1668" s="25">
        <f t="shared" ca="1" si="557"/>
        <v>0</v>
      </c>
      <c r="T1668" s="108">
        <f t="shared" ca="1" si="558"/>
        <v>0</v>
      </c>
      <c r="U1668" s="163">
        <f t="shared" ca="1" si="559"/>
        <v>0</v>
      </c>
      <c r="V1668" s="25">
        <f t="shared" ca="1" si="560"/>
        <v>0</v>
      </c>
      <c r="W1668" s="25">
        <f t="shared" ca="1" si="561"/>
        <v>0</v>
      </c>
      <c r="X1668" s="108">
        <f t="shared" ca="1" si="562"/>
        <v>0</v>
      </c>
      <c r="Y1668" s="108">
        <f t="shared" ca="1" si="563"/>
        <v>0</v>
      </c>
      <c r="Z1668" s="108">
        <f t="shared" ca="1" si="564"/>
        <v>0</v>
      </c>
      <c r="AA1668" s="108">
        <f t="shared" ca="1" si="565"/>
        <v>0</v>
      </c>
      <c r="AB1668" s="108">
        <f t="shared" ca="1" si="566"/>
        <v>0</v>
      </c>
      <c r="AC1668" s="25">
        <f t="shared" ca="1" si="567"/>
        <v>0</v>
      </c>
    </row>
    <row r="1669" spans="1:29" ht="14.1" hidden="1" customHeight="1" thickBot="1" x14ac:dyDescent="0.25">
      <c r="A1669" s="3">
        <f t="shared" si="551"/>
        <v>2025</v>
      </c>
      <c r="B1669" s="3" t="str">
        <f t="shared" si="568"/>
        <v>07 červenec</v>
      </c>
      <c r="C1669" s="4" t="str">
        <f t="shared" si="552"/>
        <v>červenec</v>
      </c>
      <c r="D1669" s="10">
        <f t="shared" ca="1" si="553"/>
        <v>0</v>
      </c>
      <c r="E1669" s="10" t="str">
        <f t="shared" si="554"/>
        <v>pondělí</v>
      </c>
      <c r="F1669" s="42" t="str">
        <f ca="1">IF(COUNTIF(List1!$U$4:$AF$16,$G1669),"Svátek",TEXT($G1669,"dddd"))</f>
        <v>pondělí</v>
      </c>
      <c r="G1669" s="19">
        <v>45852</v>
      </c>
      <c r="H1669" s="49"/>
      <c r="I1669" s="50"/>
      <c r="J1669" s="49"/>
      <c r="K1669" s="50"/>
      <c r="L1669" s="21">
        <f t="shared" si="555"/>
        <v>0</v>
      </c>
      <c r="M1669" s="22">
        <f t="shared" si="549"/>
        <v>0</v>
      </c>
      <c r="N1669" s="98"/>
      <c r="O1669" s="101" t="str">
        <f t="shared" ca="1" si="550"/>
        <v/>
      </c>
      <c r="P1669" s="41" t="str">
        <f t="shared" si="548"/>
        <v xml:space="preserve"> </v>
      </c>
      <c r="Q1669" s="41" t="str">
        <f>IF(MONTH(G1670)-MONTH(G1669)&lt;&gt;0,SUBTOTAL(109,$P$14:$P$3665)," ")</f>
        <v xml:space="preserve"> </v>
      </c>
      <c r="R1669" s="108">
        <f t="shared" ca="1" si="556"/>
        <v>0</v>
      </c>
      <c r="S1669" s="25">
        <f t="shared" ca="1" si="557"/>
        <v>0</v>
      </c>
      <c r="T1669" s="108">
        <f t="shared" ca="1" si="558"/>
        <v>0</v>
      </c>
      <c r="U1669" s="163">
        <f t="shared" ca="1" si="559"/>
        <v>0</v>
      </c>
      <c r="V1669" s="25">
        <f t="shared" ca="1" si="560"/>
        <v>0</v>
      </c>
      <c r="W1669" s="25">
        <f t="shared" ca="1" si="561"/>
        <v>0</v>
      </c>
      <c r="X1669" s="108">
        <f t="shared" ca="1" si="562"/>
        <v>0</v>
      </c>
      <c r="Y1669" s="108">
        <f t="shared" ca="1" si="563"/>
        <v>0</v>
      </c>
      <c r="Z1669" s="108">
        <f t="shared" ca="1" si="564"/>
        <v>0</v>
      </c>
      <c r="AA1669" s="108">
        <f t="shared" ca="1" si="565"/>
        <v>0</v>
      </c>
      <c r="AB1669" s="108">
        <f t="shared" ca="1" si="566"/>
        <v>0</v>
      </c>
      <c r="AC1669" s="25">
        <f t="shared" ca="1" si="567"/>
        <v>0</v>
      </c>
    </row>
    <row r="1670" spans="1:29" ht="14.1" hidden="1" customHeight="1" thickBot="1" x14ac:dyDescent="0.25">
      <c r="A1670" s="3">
        <f t="shared" si="551"/>
        <v>2025</v>
      </c>
      <c r="B1670" s="3" t="str">
        <f t="shared" si="568"/>
        <v>07 červenec</v>
      </c>
      <c r="C1670" s="4" t="str">
        <f t="shared" si="552"/>
        <v>červenec</v>
      </c>
      <c r="D1670" s="10">
        <f t="shared" ca="1" si="553"/>
        <v>0</v>
      </c>
      <c r="E1670" s="10" t="str">
        <f t="shared" si="554"/>
        <v>úterý</v>
      </c>
      <c r="F1670" s="42" t="str">
        <f ca="1">IF(COUNTIF(List1!$U$4:$AF$16,$G1670),"Svátek",TEXT($G1670,"dddd"))</f>
        <v>úterý</v>
      </c>
      <c r="G1670" s="19">
        <v>45853</v>
      </c>
      <c r="H1670" s="49"/>
      <c r="I1670" s="50"/>
      <c r="J1670" s="49"/>
      <c r="K1670" s="50"/>
      <c r="L1670" s="21">
        <f t="shared" si="555"/>
        <v>0</v>
      </c>
      <c r="M1670" s="22">
        <f t="shared" si="549"/>
        <v>0</v>
      </c>
      <c r="N1670" s="98"/>
      <c r="O1670" s="101" t="str">
        <f t="shared" ca="1" si="550"/>
        <v/>
      </c>
      <c r="P1670" s="41" t="str">
        <f t="shared" si="548"/>
        <v xml:space="preserve"> </v>
      </c>
      <c r="Q1670" s="41" t="str">
        <f>IF(MONTH(G1671)-MONTH(G1670)&lt;&gt;0,SUBTOTAL(109,$P$14:$P$3665)," ")</f>
        <v xml:space="preserve"> </v>
      </c>
      <c r="R1670" s="108">
        <f t="shared" ca="1" si="556"/>
        <v>0</v>
      </c>
      <c r="S1670" s="25">
        <f t="shared" ca="1" si="557"/>
        <v>0</v>
      </c>
      <c r="T1670" s="108">
        <f t="shared" ca="1" si="558"/>
        <v>0</v>
      </c>
      <c r="U1670" s="163">
        <f t="shared" ca="1" si="559"/>
        <v>0</v>
      </c>
      <c r="V1670" s="25">
        <f t="shared" ca="1" si="560"/>
        <v>0</v>
      </c>
      <c r="W1670" s="25">
        <f t="shared" ca="1" si="561"/>
        <v>0</v>
      </c>
      <c r="X1670" s="108">
        <f t="shared" ca="1" si="562"/>
        <v>0</v>
      </c>
      <c r="Y1670" s="108">
        <f t="shared" ca="1" si="563"/>
        <v>0</v>
      </c>
      <c r="Z1670" s="108">
        <f t="shared" ca="1" si="564"/>
        <v>0</v>
      </c>
      <c r="AA1670" s="108">
        <f t="shared" ca="1" si="565"/>
        <v>0</v>
      </c>
      <c r="AB1670" s="108">
        <f t="shared" ca="1" si="566"/>
        <v>0</v>
      </c>
      <c r="AC1670" s="25">
        <f t="shared" ca="1" si="567"/>
        <v>0</v>
      </c>
    </row>
    <row r="1671" spans="1:29" ht="14.1" hidden="1" customHeight="1" thickBot="1" x14ac:dyDescent="0.25">
      <c r="A1671" s="3">
        <f t="shared" si="551"/>
        <v>2025</v>
      </c>
      <c r="B1671" s="3" t="str">
        <f t="shared" si="568"/>
        <v>07 červenec</v>
      </c>
      <c r="C1671" s="4" t="str">
        <f t="shared" si="552"/>
        <v>červenec</v>
      </c>
      <c r="D1671" s="10">
        <f t="shared" ca="1" si="553"/>
        <v>0</v>
      </c>
      <c r="E1671" s="10" t="str">
        <f t="shared" si="554"/>
        <v>středa</v>
      </c>
      <c r="F1671" s="42" t="str">
        <f ca="1">IF(COUNTIF(List1!$U$4:$AF$16,$G1671),"Svátek",TEXT($G1671,"dddd"))</f>
        <v>středa</v>
      </c>
      <c r="G1671" s="19">
        <v>45854</v>
      </c>
      <c r="H1671" s="49"/>
      <c r="I1671" s="50"/>
      <c r="J1671" s="49"/>
      <c r="K1671" s="50"/>
      <c r="L1671" s="21">
        <f t="shared" si="555"/>
        <v>0</v>
      </c>
      <c r="M1671" s="22">
        <f t="shared" si="549"/>
        <v>0</v>
      </c>
      <c r="N1671" s="98"/>
      <c r="O1671" s="101" t="str">
        <f t="shared" ca="1" si="550"/>
        <v/>
      </c>
      <c r="P1671" s="41" t="str">
        <f t="shared" si="548"/>
        <v xml:space="preserve"> </v>
      </c>
      <c r="Q1671" s="41" t="str">
        <f>IF(MONTH(G1672)-MONTH(G1671)&lt;&gt;0,SUBTOTAL(109,$P$14:$P$3665)," ")</f>
        <v xml:space="preserve"> </v>
      </c>
      <c r="R1671" s="108">
        <f t="shared" ca="1" si="556"/>
        <v>0</v>
      </c>
      <c r="S1671" s="25">
        <f t="shared" ca="1" si="557"/>
        <v>0</v>
      </c>
      <c r="T1671" s="108">
        <f t="shared" ca="1" si="558"/>
        <v>0</v>
      </c>
      <c r="U1671" s="163">
        <f t="shared" ca="1" si="559"/>
        <v>0</v>
      </c>
      <c r="V1671" s="25">
        <f t="shared" ca="1" si="560"/>
        <v>0</v>
      </c>
      <c r="W1671" s="25">
        <f t="shared" ca="1" si="561"/>
        <v>0</v>
      </c>
      <c r="X1671" s="108">
        <f t="shared" ca="1" si="562"/>
        <v>0</v>
      </c>
      <c r="Y1671" s="108">
        <f t="shared" ca="1" si="563"/>
        <v>0</v>
      </c>
      <c r="Z1671" s="108">
        <f t="shared" ca="1" si="564"/>
        <v>0</v>
      </c>
      <c r="AA1671" s="108">
        <f t="shared" ca="1" si="565"/>
        <v>0</v>
      </c>
      <c r="AB1671" s="108">
        <f t="shared" ca="1" si="566"/>
        <v>0</v>
      </c>
      <c r="AC1671" s="25">
        <f t="shared" ca="1" si="567"/>
        <v>0</v>
      </c>
    </row>
    <row r="1672" spans="1:29" ht="14.1" hidden="1" customHeight="1" thickBot="1" x14ac:dyDescent="0.25">
      <c r="A1672" s="3">
        <f t="shared" si="551"/>
        <v>2025</v>
      </c>
      <c r="B1672" s="3" t="str">
        <f t="shared" si="568"/>
        <v>07 červenec</v>
      </c>
      <c r="C1672" s="4" t="str">
        <f t="shared" si="552"/>
        <v>červenec</v>
      </c>
      <c r="D1672" s="10">
        <f t="shared" ca="1" si="553"/>
        <v>0</v>
      </c>
      <c r="E1672" s="10" t="str">
        <f t="shared" si="554"/>
        <v>čtvrtek</v>
      </c>
      <c r="F1672" s="42" t="str">
        <f ca="1">IF(COUNTIF(List1!$U$4:$AF$16,$G1672),"Svátek",TEXT($G1672,"dddd"))</f>
        <v>čtvrtek</v>
      </c>
      <c r="G1672" s="19">
        <v>45855</v>
      </c>
      <c r="H1672" s="49"/>
      <c r="I1672" s="50"/>
      <c r="J1672" s="49"/>
      <c r="K1672" s="50"/>
      <c r="L1672" s="21">
        <f t="shared" si="555"/>
        <v>0</v>
      </c>
      <c r="M1672" s="22">
        <f t="shared" si="549"/>
        <v>0</v>
      </c>
      <c r="N1672" s="98"/>
      <c r="O1672" s="101" t="str">
        <f t="shared" ca="1" si="550"/>
        <v/>
      </c>
      <c r="P1672" s="41" t="str">
        <f t="shared" si="548"/>
        <v xml:space="preserve"> </v>
      </c>
      <c r="Q1672" s="41" t="str">
        <f>IF(MONTH(G1673)-MONTH(G1672)&lt;&gt;0,SUBTOTAL(109,$P$14:$P$3665)," ")</f>
        <v xml:space="preserve"> </v>
      </c>
      <c r="R1672" s="108">
        <f t="shared" ca="1" si="556"/>
        <v>0</v>
      </c>
      <c r="S1672" s="25">
        <f t="shared" ca="1" si="557"/>
        <v>0</v>
      </c>
      <c r="T1672" s="108">
        <f t="shared" ca="1" si="558"/>
        <v>0</v>
      </c>
      <c r="U1672" s="163">
        <f t="shared" ca="1" si="559"/>
        <v>0</v>
      </c>
      <c r="V1672" s="25">
        <f t="shared" ca="1" si="560"/>
        <v>0</v>
      </c>
      <c r="W1672" s="25">
        <f t="shared" ca="1" si="561"/>
        <v>0</v>
      </c>
      <c r="X1672" s="108">
        <f t="shared" ca="1" si="562"/>
        <v>0</v>
      </c>
      <c r="Y1672" s="108">
        <f t="shared" ca="1" si="563"/>
        <v>0</v>
      </c>
      <c r="Z1672" s="108">
        <f t="shared" ca="1" si="564"/>
        <v>0</v>
      </c>
      <c r="AA1672" s="108">
        <f t="shared" ca="1" si="565"/>
        <v>0</v>
      </c>
      <c r="AB1672" s="108">
        <f t="shared" ca="1" si="566"/>
        <v>0</v>
      </c>
      <c r="AC1672" s="25">
        <f t="shared" ca="1" si="567"/>
        <v>0</v>
      </c>
    </row>
    <row r="1673" spans="1:29" ht="14.1" hidden="1" customHeight="1" thickBot="1" x14ac:dyDescent="0.25">
      <c r="A1673" s="3">
        <f t="shared" si="551"/>
        <v>2025</v>
      </c>
      <c r="B1673" s="3" t="str">
        <f t="shared" si="568"/>
        <v>07 červenec</v>
      </c>
      <c r="C1673" s="4" t="str">
        <f t="shared" si="552"/>
        <v>červenec</v>
      </c>
      <c r="D1673" s="10">
        <f t="shared" ca="1" si="553"/>
        <v>0</v>
      </c>
      <c r="E1673" s="10" t="str">
        <f t="shared" si="554"/>
        <v>pátek</v>
      </c>
      <c r="F1673" s="42" t="str">
        <f ca="1">IF(COUNTIF(List1!$U$4:$AF$16,$G1673),"Svátek",TEXT($G1673,"dddd"))</f>
        <v>pátek</v>
      </c>
      <c r="G1673" s="19">
        <v>45856</v>
      </c>
      <c r="H1673" s="49"/>
      <c r="I1673" s="50"/>
      <c r="J1673" s="49"/>
      <c r="K1673" s="50"/>
      <c r="L1673" s="21">
        <f t="shared" si="555"/>
        <v>0</v>
      </c>
      <c r="M1673" s="22">
        <f t="shared" si="549"/>
        <v>0</v>
      </c>
      <c r="N1673" s="98"/>
      <c r="O1673" s="101" t="str">
        <f t="shared" ca="1" si="550"/>
        <v/>
      </c>
      <c r="P1673" s="41" t="str">
        <f t="shared" si="548"/>
        <v xml:space="preserve"> </v>
      </c>
      <c r="Q1673" s="41" t="str">
        <f>IF(MONTH(G1674)-MONTH(G1673)&lt;&gt;0,SUBTOTAL(109,$P$14:$P$3665)," ")</f>
        <v xml:space="preserve"> </v>
      </c>
      <c r="R1673" s="108">
        <f t="shared" ca="1" si="556"/>
        <v>0</v>
      </c>
      <c r="S1673" s="25">
        <f t="shared" ca="1" si="557"/>
        <v>0</v>
      </c>
      <c r="T1673" s="108">
        <f t="shared" ca="1" si="558"/>
        <v>0</v>
      </c>
      <c r="U1673" s="163">
        <f t="shared" ca="1" si="559"/>
        <v>0</v>
      </c>
      <c r="V1673" s="25">
        <f t="shared" ca="1" si="560"/>
        <v>0</v>
      </c>
      <c r="W1673" s="25">
        <f t="shared" ca="1" si="561"/>
        <v>0</v>
      </c>
      <c r="X1673" s="108">
        <f t="shared" ca="1" si="562"/>
        <v>0</v>
      </c>
      <c r="Y1673" s="108">
        <f t="shared" ca="1" si="563"/>
        <v>0</v>
      </c>
      <c r="Z1673" s="108">
        <f t="shared" ca="1" si="564"/>
        <v>0</v>
      </c>
      <c r="AA1673" s="108">
        <f t="shared" ca="1" si="565"/>
        <v>0</v>
      </c>
      <c r="AB1673" s="108">
        <f t="shared" ca="1" si="566"/>
        <v>0</v>
      </c>
      <c r="AC1673" s="25">
        <f t="shared" ca="1" si="567"/>
        <v>0</v>
      </c>
    </row>
    <row r="1674" spans="1:29" ht="14.1" hidden="1" customHeight="1" thickBot="1" x14ac:dyDescent="0.25">
      <c r="A1674" s="3">
        <f t="shared" si="551"/>
        <v>2025</v>
      </c>
      <c r="B1674" s="3" t="str">
        <f t="shared" si="568"/>
        <v>07 červenec</v>
      </c>
      <c r="C1674" s="4" t="str">
        <f t="shared" si="552"/>
        <v>červenec</v>
      </c>
      <c r="D1674" s="10">
        <f t="shared" ca="1" si="553"/>
        <v>0</v>
      </c>
      <c r="E1674" s="10" t="str">
        <f t="shared" si="554"/>
        <v>sobota</v>
      </c>
      <c r="F1674" s="42" t="str">
        <f ca="1">IF(COUNTIF(List1!$U$4:$AF$16,$G1674),"Svátek",TEXT($G1674,"dddd"))</f>
        <v>sobota</v>
      </c>
      <c r="G1674" s="19">
        <v>45857</v>
      </c>
      <c r="H1674" s="49"/>
      <c r="I1674" s="50"/>
      <c r="J1674" s="49"/>
      <c r="K1674" s="50"/>
      <c r="L1674" s="21">
        <f t="shared" si="555"/>
        <v>0</v>
      </c>
      <c r="M1674" s="22">
        <f t="shared" si="549"/>
        <v>0</v>
      </c>
      <c r="N1674" s="98"/>
      <c r="O1674" s="101" t="str">
        <f t="shared" ca="1" si="550"/>
        <v/>
      </c>
      <c r="P1674" s="41" t="str">
        <f t="shared" si="548"/>
        <v xml:space="preserve"> </v>
      </c>
      <c r="Q1674" s="41" t="str">
        <f>IF(MONTH(G1675)-MONTH(G1674)&lt;&gt;0,SUBTOTAL(109,$P$14:$P$3665)," ")</f>
        <v xml:space="preserve"> </v>
      </c>
      <c r="R1674" s="108">
        <f t="shared" ca="1" si="556"/>
        <v>0</v>
      </c>
      <c r="S1674" s="25">
        <f t="shared" ca="1" si="557"/>
        <v>0</v>
      </c>
      <c r="T1674" s="108">
        <f t="shared" ca="1" si="558"/>
        <v>0</v>
      </c>
      <c r="U1674" s="163">
        <f t="shared" ca="1" si="559"/>
        <v>0</v>
      </c>
      <c r="V1674" s="25">
        <f t="shared" ca="1" si="560"/>
        <v>0</v>
      </c>
      <c r="W1674" s="25">
        <f t="shared" ca="1" si="561"/>
        <v>0</v>
      </c>
      <c r="X1674" s="108">
        <f t="shared" ca="1" si="562"/>
        <v>0</v>
      </c>
      <c r="Y1674" s="108">
        <f t="shared" ca="1" si="563"/>
        <v>0</v>
      </c>
      <c r="Z1674" s="108">
        <f t="shared" ca="1" si="564"/>
        <v>0</v>
      </c>
      <c r="AA1674" s="108">
        <f t="shared" ca="1" si="565"/>
        <v>0</v>
      </c>
      <c r="AB1674" s="108">
        <f t="shared" ca="1" si="566"/>
        <v>0</v>
      </c>
      <c r="AC1674" s="25">
        <f t="shared" ca="1" si="567"/>
        <v>0</v>
      </c>
    </row>
    <row r="1675" spans="1:29" ht="14.1" hidden="1" customHeight="1" thickBot="1" x14ac:dyDescent="0.25">
      <c r="A1675" s="3">
        <f t="shared" si="551"/>
        <v>2025</v>
      </c>
      <c r="B1675" s="3" t="str">
        <f t="shared" si="568"/>
        <v>07 červenec</v>
      </c>
      <c r="C1675" s="4" t="str">
        <f t="shared" si="552"/>
        <v>červenec</v>
      </c>
      <c r="D1675" s="10">
        <f t="shared" ca="1" si="553"/>
        <v>0</v>
      </c>
      <c r="E1675" s="10" t="str">
        <f t="shared" si="554"/>
        <v>neděle</v>
      </c>
      <c r="F1675" s="42" t="str">
        <f ca="1">IF(COUNTIF(List1!$U$4:$AF$16,$G1675),"Svátek",TEXT($G1675,"dddd"))</f>
        <v>neděle</v>
      </c>
      <c r="G1675" s="19">
        <v>45858</v>
      </c>
      <c r="H1675" s="49"/>
      <c r="I1675" s="50"/>
      <c r="J1675" s="49"/>
      <c r="K1675" s="50"/>
      <c r="L1675" s="21">
        <f t="shared" si="555"/>
        <v>0</v>
      </c>
      <c r="M1675" s="22">
        <f t="shared" si="549"/>
        <v>0</v>
      </c>
      <c r="N1675" s="98"/>
      <c r="O1675" s="101" t="str">
        <f t="shared" ca="1" si="550"/>
        <v/>
      </c>
      <c r="P1675" s="41">
        <f t="shared" si="548"/>
        <v>0</v>
      </c>
      <c r="Q1675" s="41" t="str">
        <f>IF(MONTH(G1676)-MONTH(G1675)&lt;&gt;0,SUBTOTAL(109,$P$14:$P$3665)," ")</f>
        <v xml:space="preserve"> </v>
      </c>
      <c r="R1675" s="108">
        <f t="shared" ca="1" si="556"/>
        <v>0</v>
      </c>
      <c r="S1675" s="25">
        <f t="shared" ca="1" si="557"/>
        <v>0</v>
      </c>
      <c r="T1675" s="108">
        <f t="shared" ca="1" si="558"/>
        <v>0</v>
      </c>
      <c r="U1675" s="163">
        <f t="shared" ca="1" si="559"/>
        <v>0</v>
      </c>
      <c r="V1675" s="25">
        <f t="shared" ca="1" si="560"/>
        <v>0</v>
      </c>
      <c r="W1675" s="25">
        <f t="shared" ca="1" si="561"/>
        <v>0</v>
      </c>
      <c r="X1675" s="108">
        <f t="shared" ca="1" si="562"/>
        <v>0</v>
      </c>
      <c r="Y1675" s="108">
        <f t="shared" ca="1" si="563"/>
        <v>0</v>
      </c>
      <c r="Z1675" s="108">
        <f t="shared" ca="1" si="564"/>
        <v>0</v>
      </c>
      <c r="AA1675" s="108">
        <f t="shared" ca="1" si="565"/>
        <v>0</v>
      </c>
      <c r="AB1675" s="108">
        <f t="shared" ca="1" si="566"/>
        <v>0</v>
      </c>
      <c r="AC1675" s="25">
        <f t="shared" ca="1" si="567"/>
        <v>0</v>
      </c>
    </row>
    <row r="1676" spans="1:29" ht="14.1" hidden="1" customHeight="1" thickBot="1" x14ac:dyDescent="0.25">
      <c r="A1676" s="3">
        <f t="shared" si="551"/>
        <v>2025</v>
      </c>
      <c r="B1676" s="3" t="str">
        <f t="shared" si="568"/>
        <v>07 červenec</v>
      </c>
      <c r="C1676" s="4" t="str">
        <f t="shared" si="552"/>
        <v>červenec</v>
      </c>
      <c r="D1676" s="10">
        <f t="shared" ca="1" si="553"/>
        <v>0</v>
      </c>
      <c r="E1676" s="10" t="str">
        <f t="shared" si="554"/>
        <v>pondělí</v>
      </c>
      <c r="F1676" s="42" t="str">
        <f ca="1">IF(COUNTIF(List1!$U$4:$AF$16,$G1676),"Svátek",TEXT($G1676,"dddd"))</f>
        <v>pondělí</v>
      </c>
      <c r="G1676" s="19">
        <v>45859</v>
      </c>
      <c r="H1676" s="49"/>
      <c r="I1676" s="50"/>
      <c r="J1676" s="49"/>
      <c r="K1676" s="50"/>
      <c r="L1676" s="21">
        <f t="shared" si="555"/>
        <v>0</v>
      </c>
      <c r="M1676" s="22">
        <f t="shared" si="549"/>
        <v>0</v>
      </c>
      <c r="N1676" s="98"/>
      <c r="O1676" s="101" t="str">
        <f t="shared" ca="1" si="550"/>
        <v/>
      </c>
      <c r="P1676" s="41" t="str">
        <f t="shared" si="548"/>
        <v xml:space="preserve"> </v>
      </c>
      <c r="Q1676" s="41" t="str">
        <f>IF(MONTH(G1677)-MONTH(G1676)&lt;&gt;0,SUBTOTAL(109,$P$14:$P$3665)," ")</f>
        <v xml:space="preserve"> </v>
      </c>
      <c r="R1676" s="108">
        <f t="shared" ca="1" si="556"/>
        <v>0</v>
      </c>
      <c r="S1676" s="25">
        <f t="shared" ca="1" si="557"/>
        <v>0</v>
      </c>
      <c r="T1676" s="108">
        <f t="shared" ca="1" si="558"/>
        <v>0</v>
      </c>
      <c r="U1676" s="163">
        <f t="shared" ca="1" si="559"/>
        <v>0</v>
      </c>
      <c r="V1676" s="25">
        <f t="shared" ca="1" si="560"/>
        <v>0</v>
      </c>
      <c r="W1676" s="25">
        <f t="shared" ca="1" si="561"/>
        <v>0</v>
      </c>
      <c r="X1676" s="108">
        <f t="shared" ca="1" si="562"/>
        <v>0</v>
      </c>
      <c r="Y1676" s="108">
        <f t="shared" ca="1" si="563"/>
        <v>0</v>
      </c>
      <c r="Z1676" s="108">
        <f t="shared" ca="1" si="564"/>
        <v>0</v>
      </c>
      <c r="AA1676" s="108">
        <f t="shared" ca="1" si="565"/>
        <v>0</v>
      </c>
      <c r="AB1676" s="108">
        <f t="shared" ca="1" si="566"/>
        <v>0</v>
      </c>
      <c r="AC1676" s="25">
        <f t="shared" ca="1" si="567"/>
        <v>0</v>
      </c>
    </row>
    <row r="1677" spans="1:29" ht="14.1" hidden="1" customHeight="1" thickBot="1" x14ac:dyDescent="0.25">
      <c r="A1677" s="3">
        <f t="shared" si="551"/>
        <v>2025</v>
      </c>
      <c r="B1677" s="3" t="str">
        <f t="shared" si="568"/>
        <v>07 červenec</v>
      </c>
      <c r="C1677" s="4" t="str">
        <f t="shared" si="552"/>
        <v>červenec</v>
      </c>
      <c r="D1677" s="10">
        <f t="shared" ca="1" si="553"/>
        <v>0</v>
      </c>
      <c r="E1677" s="10" t="str">
        <f t="shared" si="554"/>
        <v>úterý</v>
      </c>
      <c r="F1677" s="42" t="str">
        <f ca="1">IF(COUNTIF(List1!$U$4:$AF$16,$G1677),"Svátek",TEXT($G1677,"dddd"))</f>
        <v>úterý</v>
      </c>
      <c r="G1677" s="19">
        <v>45860</v>
      </c>
      <c r="H1677" s="49"/>
      <c r="I1677" s="50"/>
      <c r="J1677" s="49"/>
      <c r="K1677" s="50"/>
      <c r="L1677" s="21">
        <f t="shared" si="555"/>
        <v>0</v>
      </c>
      <c r="M1677" s="22">
        <f t="shared" si="549"/>
        <v>0</v>
      </c>
      <c r="N1677" s="98"/>
      <c r="O1677" s="101" t="str">
        <f t="shared" ca="1" si="550"/>
        <v/>
      </c>
      <c r="P1677" s="41" t="str">
        <f t="shared" si="548"/>
        <v xml:space="preserve"> </v>
      </c>
      <c r="Q1677" s="41" t="str">
        <f>IF(MONTH(G1678)-MONTH(G1677)&lt;&gt;0,SUBTOTAL(109,$P$14:$P$3665)," ")</f>
        <v xml:space="preserve"> </v>
      </c>
      <c r="R1677" s="108">
        <f t="shared" ca="1" si="556"/>
        <v>0</v>
      </c>
      <c r="S1677" s="25">
        <f t="shared" ca="1" si="557"/>
        <v>0</v>
      </c>
      <c r="T1677" s="108">
        <f t="shared" ca="1" si="558"/>
        <v>0</v>
      </c>
      <c r="U1677" s="163">
        <f t="shared" ca="1" si="559"/>
        <v>0</v>
      </c>
      <c r="V1677" s="25">
        <f t="shared" ca="1" si="560"/>
        <v>0</v>
      </c>
      <c r="W1677" s="25">
        <f t="shared" ca="1" si="561"/>
        <v>0</v>
      </c>
      <c r="X1677" s="108">
        <f t="shared" ca="1" si="562"/>
        <v>0</v>
      </c>
      <c r="Y1677" s="108">
        <f t="shared" ca="1" si="563"/>
        <v>0</v>
      </c>
      <c r="Z1677" s="108">
        <f t="shared" ca="1" si="564"/>
        <v>0</v>
      </c>
      <c r="AA1677" s="108">
        <f t="shared" ca="1" si="565"/>
        <v>0</v>
      </c>
      <c r="AB1677" s="108">
        <f t="shared" ca="1" si="566"/>
        <v>0</v>
      </c>
      <c r="AC1677" s="25">
        <f t="shared" ca="1" si="567"/>
        <v>0</v>
      </c>
    </row>
    <row r="1678" spans="1:29" ht="14.1" hidden="1" customHeight="1" thickBot="1" x14ac:dyDescent="0.25">
      <c r="A1678" s="3">
        <f t="shared" si="551"/>
        <v>2025</v>
      </c>
      <c r="B1678" s="3" t="str">
        <f t="shared" si="568"/>
        <v>07 červenec</v>
      </c>
      <c r="C1678" s="4" t="str">
        <f t="shared" si="552"/>
        <v>červenec</v>
      </c>
      <c r="D1678" s="10">
        <f t="shared" ca="1" si="553"/>
        <v>0</v>
      </c>
      <c r="E1678" s="10" t="str">
        <f t="shared" si="554"/>
        <v>středa</v>
      </c>
      <c r="F1678" s="42" t="str">
        <f ca="1">IF(COUNTIF(List1!$U$4:$AF$16,$G1678),"Svátek",TEXT($G1678,"dddd"))</f>
        <v>středa</v>
      </c>
      <c r="G1678" s="19">
        <v>45861</v>
      </c>
      <c r="H1678" s="49"/>
      <c r="I1678" s="50"/>
      <c r="J1678" s="49"/>
      <c r="K1678" s="50"/>
      <c r="L1678" s="21">
        <f t="shared" si="555"/>
        <v>0</v>
      </c>
      <c r="M1678" s="22">
        <f t="shared" si="549"/>
        <v>0</v>
      </c>
      <c r="N1678" s="98"/>
      <c r="O1678" s="101" t="str">
        <f t="shared" ca="1" si="550"/>
        <v/>
      </c>
      <c r="P1678" s="41" t="str">
        <f t="shared" si="548"/>
        <v xml:space="preserve"> </v>
      </c>
      <c r="Q1678" s="41" t="str">
        <f>IF(MONTH(G1679)-MONTH(G1678)&lt;&gt;0,SUBTOTAL(109,$P$14:$P$3665)," ")</f>
        <v xml:space="preserve"> </v>
      </c>
      <c r="R1678" s="108">
        <f t="shared" ca="1" si="556"/>
        <v>0</v>
      </c>
      <c r="S1678" s="25">
        <f t="shared" ca="1" si="557"/>
        <v>0</v>
      </c>
      <c r="T1678" s="108">
        <f t="shared" ca="1" si="558"/>
        <v>0</v>
      </c>
      <c r="U1678" s="163">
        <f t="shared" ca="1" si="559"/>
        <v>0</v>
      </c>
      <c r="V1678" s="25">
        <f t="shared" ca="1" si="560"/>
        <v>0</v>
      </c>
      <c r="W1678" s="25">
        <f t="shared" ca="1" si="561"/>
        <v>0</v>
      </c>
      <c r="X1678" s="108">
        <f t="shared" ca="1" si="562"/>
        <v>0</v>
      </c>
      <c r="Y1678" s="108">
        <f t="shared" ca="1" si="563"/>
        <v>0</v>
      </c>
      <c r="Z1678" s="108">
        <f t="shared" ca="1" si="564"/>
        <v>0</v>
      </c>
      <c r="AA1678" s="108">
        <f t="shared" ca="1" si="565"/>
        <v>0</v>
      </c>
      <c r="AB1678" s="108">
        <f t="shared" ca="1" si="566"/>
        <v>0</v>
      </c>
      <c r="AC1678" s="25">
        <f t="shared" ca="1" si="567"/>
        <v>0</v>
      </c>
    </row>
    <row r="1679" spans="1:29" ht="14.1" hidden="1" customHeight="1" thickBot="1" x14ac:dyDescent="0.25">
      <c r="A1679" s="3">
        <f t="shared" si="551"/>
        <v>2025</v>
      </c>
      <c r="B1679" s="3" t="str">
        <f t="shared" si="568"/>
        <v>07 červenec</v>
      </c>
      <c r="C1679" s="4" t="str">
        <f t="shared" si="552"/>
        <v>červenec</v>
      </c>
      <c r="D1679" s="10">
        <f t="shared" ca="1" si="553"/>
        <v>0</v>
      </c>
      <c r="E1679" s="10" t="str">
        <f t="shared" si="554"/>
        <v>čtvrtek</v>
      </c>
      <c r="F1679" s="42" t="str">
        <f ca="1">IF(COUNTIF(List1!$U$4:$AF$16,$G1679),"Svátek",TEXT($G1679,"dddd"))</f>
        <v>čtvrtek</v>
      </c>
      <c r="G1679" s="19">
        <v>45862</v>
      </c>
      <c r="H1679" s="49"/>
      <c r="I1679" s="50"/>
      <c r="J1679" s="49"/>
      <c r="K1679" s="50"/>
      <c r="L1679" s="21">
        <f t="shared" si="555"/>
        <v>0</v>
      </c>
      <c r="M1679" s="22">
        <f t="shared" si="549"/>
        <v>0</v>
      </c>
      <c r="N1679" s="98"/>
      <c r="O1679" s="101" t="str">
        <f t="shared" ca="1" si="550"/>
        <v/>
      </c>
      <c r="P1679" s="41" t="str">
        <f t="shared" si="548"/>
        <v xml:space="preserve"> </v>
      </c>
      <c r="Q1679" s="41" t="str">
        <f>IF(MONTH(G1680)-MONTH(G1679)&lt;&gt;0,SUBTOTAL(109,$P$14:$P$3665)," ")</f>
        <v xml:space="preserve"> </v>
      </c>
      <c r="R1679" s="108">
        <f t="shared" ca="1" si="556"/>
        <v>0</v>
      </c>
      <c r="S1679" s="25">
        <f t="shared" ca="1" si="557"/>
        <v>0</v>
      </c>
      <c r="T1679" s="108">
        <f t="shared" ca="1" si="558"/>
        <v>0</v>
      </c>
      <c r="U1679" s="163">
        <f t="shared" ca="1" si="559"/>
        <v>0</v>
      </c>
      <c r="V1679" s="25">
        <f t="shared" ca="1" si="560"/>
        <v>0</v>
      </c>
      <c r="W1679" s="25">
        <f t="shared" ca="1" si="561"/>
        <v>0</v>
      </c>
      <c r="X1679" s="108">
        <f t="shared" ca="1" si="562"/>
        <v>0</v>
      </c>
      <c r="Y1679" s="108">
        <f t="shared" ca="1" si="563"/>
        <v>0</v>
      </c>
      <c r="Z1679" s="108">
        <f t="shared" ca="1" si="564"/>
        <v>0</v>
      </c>
      <c r="AA1679" s="108">
        <f t="shared" ca="1" si="565"/>
        <v>0</v>
      </c>
      <c r="AB1679" s="108">
        <f t="shared" ca="1" si="566"/>
        <v>0</v>
      </c>
      <c r="AC1679" s="25">
        <f t="shared" ca="1" si="567"/>
        <v>0</v>
      </c>
    </row>
    <row r="1680" spans="1:29" ht="14.1" hidden="1" customHeight="1" thickBot="1" x14ac:dyDescent="0.25">
      <c r="A1680" s="3">
        <f t="shared" si="551"/>
        <v>2025</v>
      </c>
      <c r="B1680" s="3" t="str">
        <f t="shared" si="568"/>
        <v>07 červenec</v>
      </c>
      <c r="C1680" s="4" t="str">
        <f t="shared" si="552"/>
        <v>červenec</v>
      </c>
      <c r="D1680" s="10">
        <f t="shared" ca="1" si="553"/>
        <v>0</v>
      </c>
      <c r="E1680" s="10" t="str">
        <f t="shared" si="554"/>
        <v>pátek</v>
      </c>
      <c r="F1680" s="42" t="str">
        <f ca="1">IF(COUNTIF(List1!$U$4:$AF$16,$G1680),"Svátek",TEXT($G1680,"dddd"))</f>
        <v>pátek</v>
      </c>
      <c r="G1680" s="19">
        <v>45863</v>
      </c>
      <c r="H1680" s="49"/>
      <c r="I1680" s="50"/>
      <c r="J1680" s="49"/>
      <c r="K1680" s="50"/>
      <c r="L1680" s="21">
        <f t="shared" si="555"/>
        <v>0</v>
      </c>
      <c r="M1680" s="22">
        <f t="shared" si="549"/>
        <v>0</v>
      </c>
      <c r="N1680" s="98"/>
      <c r="O1680" s="101" t="str">
        <f t="shared" ca="1" si="550"/>
        <v/>
      </c>
      <c r="P1680" s="41" t="str">
        <f t="shared" si="548"/>
        <v xml:space="preserve"> </v>
      </c>
      <c r="Q1680" s="41" t="str">
        <f>IF(MONTH(G1681)-MONTH(G1680)&lt;&gt;0,SUBTOTAL(109,$P$14:$P$3665)," ")</f>
        <v xml:space="preserve"> </v>
      </c>
      <c r="R1680" s="108">
        <f t="shared" ca="1" si="556"/>
        <v>0</v>
      </c>
      <c r="S1680" s="25">
        <f t="shared" ca="1" si="557"/>
        <v>0</v>
      </c>
      <c r="T1680" s="108">
        <f t="shared" ca="1" si="558"/>
        <v>0</v>
      </c>
      <c r="U1680" s="163">
        <f t="shared" ca="1" si="559"/>
        <v>0</v>
      </c>
      <c r="V1680" s="25">
        <f t="shared" ca="1" si="560"/>
        <v>0</v>
      </c>
      <c r="W1680" s="25">
        <f t="shared" ca="1" si="561"/>
        <v>0</v>
      </c>
      <c r="X1680" s="108">
        <f t="shared" ca="1" si="562"/>
        <v>0</v>
      </c>
      <c r="Y1680" s="108">
        <f t="shared" ca="1" si="563"/>
        <v>0</v>
      </c>
      <c r="Z1680" s="108">
        <f t="shared" ca="1" si="564"/>
        <v>0</v>
      </c>
      <c r="AA1680" s="108">
        <f t="shared" ca="1" si="565"/>
        <v>0</v>
      </c>
      <c r="AB1680" s="108">
        <f t="shared" ca="1" si="566"/>
        <v>0</v>
      </c>
      <c r="AC1680" s="25">
        <f t="shared" ca="1" si="567"/>
        <v>0</v>
      </c>
    </row>
    <row r="1681" spans="1:29" ht="14.1" hidden="1" customHeight="1" thickBot="1" x14ac:dyDescent="0.25">
      <c r="A1681" s="3">
        <f t="shared" si="551"/>
        <v>2025</v>
      </c>
      <c r="B1681" s="3" t="str">
        <f t="shared" si="568"/>
        <v>07 červenec</v>
      </c>
      <c r="C1681" s="4" t="str">
        <f t="shared" si="552"/>
        <v>červenec</v>
      </c>
      <c r="D1681" s="10">
        <f t="shared" ca="1" si="553"/>
        <v>0</v>
      </c>
      <c r="E1681" s="10" t="str">
        <f t="shared" si="554"/>
        <v>sobota</v>
      </c>
      <c r="F1681" s="42" t="str">
        <f ca="1">IF(COUNTIF(List1!$U$4:$AF$16,$G1681),"Svátek",TEXT($G1681,"dddd"))</f>
        <v>sobota</v>
      </c>
      <c r="G1681" s="19">
        <v>45864</v>
      </c>
      <c r="H1681" s="49"/>
      <c r="I1681" s="50"/>
      <c r="J1681" s="49"/>
      <c r="K1681" s="50"/>
      <c r="L1681" s="21">
        <f t="shared" si="555"/>
        <v>0</v>
      </c>
      <c r="M1681" s="22">
        <f t="shared" si="549"/>
        <v>0</v>
      </c>
      <c r="N1681" s="98"/>
      <c r="O1681" s="101" t="str">
        <f t="shared" ca="1" si="550"/>
        <v/>
      </c>
      <c r="P1681" s="41" t="str">
        <f t="shared" si="548"/>
        <v xml:space="preserve"> </v>
      </c>
      <c r="Q1681" s="41" t="str">
        <f>IF(MONTH(G1682)-MONTH(G1681)&lt;&gt;0,SUBTOTAL(109,$P$14:$P$3665)," ")</f>
        <v xml:space="preserve"> </v>
      </c>
      <c r="R1681" s="108">
        <f t="shared" ca="1" si="556"/>
        <v>0</v>
      </c>
      <c r="S1681" s="25">
        <f t="shared" ca="1" si="557"/>
        <v>0</v>
      </c>
      <c r="T1681" s="108">
        <f t="shared" ca="1" si="558"/>
        <v>0</v>
      </c>
      <c r="U1681" s="163">
        <f t="shared" ca="1" si="559"/>
        <v>0</v>
      </c>
      <c r="V1681" s="25">
        <f t="shared" ca="1" si="560"/>
        <v>0</v>
      </c>
      <c r="W1681" s="25">
        <f t="shared" ca="1" si="561"/>
        <v>0</v>
      </c>
      <c r="X1681" s="108">
        <f t="shared" ca="1" si="562"/>
        <v>0</v>
      </c>
      <c r="Y1681" s="108">
        <f t="shared" ca="1" si="563"/>
        <v>0</v>
      </c>
      <c r="Z1681" s="108">
        <f t="shared" ca="1" si="564"/>
        <v>0</v>
      </c>
      <c r="AA1681" s="108">
        <f t="shared" ca="1" si="565"/>
        <v>0</v>
      </c>
      <c r="AB1681" s="108">
        <f t="shared" ca="1" si="566"/>
        <v>0</v>
      </c>
      <c r="AC1681" s="25">
        <f t="shared" ca="1" si="567"/>
        <v>0</v>
      </c>
    </row>
    <row r="1682" spans="1:29" ht="14.1" hidden="1" customHeight="1" thickBot="1" x14ac:dyDescent="0.25">
      <c r="A1682" s="3">
        <f t="shared" si="551"/>
        <v>2025</v>
      </c>
      <c r="B1682" s="3" t="str">
        <f t="shared" si="568"/>
        <v>07 červenec</v>
      </c>
      <c r="C1682" s="4" t="str">
        <f t="shared" si="552"/>
        <v>červenec</v>
      </c>
      <c r="D1682" s="10">
        <f t="shared" ca="1" si="553"/>
        <v>0</v>
      </c>
      <c r="E1682" s="10" t="str">
        <f t="shared" si="554"/>
        <v>neděle</v>
      </c>
      <c r="F1682" s="42" t="str">
        <f ca="1">IF(COUNTIF(List1!$U$4:$AF$16,$G1682),"Svátek",TEXT($G1682,"dddd"))</f>
        <v>neděle</v>
      </c>
      <c r="G1682" s="19">
        <v>45865</v>
      </c>
      <c r="H1682" s="49"/>
      <c r="I1682" s="50"/>
      <c r="J1682" s="49"/>
      <c r="K1682" s="50"/>
      <c r="L1682" s="21">
        <f t="shared" si="555"/>
        <v>0</v>
      </c>
      <c r="M1682" s="22">
        <f t="shared" si="549"/>
        <v>0</v>
      </c>
      <c r="N1682" s="98"/>
      <c r="O1682" s="101" t="str">
        <f t="shared" ca="1" si="550"/>
        <v/>
      </c>
      <c r="P1682" s="41">
        <f t="shared" si="548"/>
        <v>0</v>
      </c>
      <c r="Q1682" s="41" t="str">
        <f>IF(MONTH(G1683)-MONTH(G1682)&lt;&gt;0,SUBTOTAL(109,$P$14:$P$3665)," ")</f>
        <v xml:space="preserve"> </v>
      </c>
      <c r="R1682" s="108">
        <f t="shared" ca="1" si="556"/>
        <v>0</v>
      </c>
      <c r="S1682" s="25">
        <f t="shared" ca="1" si="557"/>
        <v>0</v>
      </c>
      <c r="T1682" s="108">
        <f t="shared" ca="1" si="558"/>
        <v>0</v>
      </c>
      <c r="U1682" s="163">
        <f t="shared" ca="1" si="559"/>
        <v>0</v>
      </c>
      <c r="V1682" s="25">
        <f t="shared" ca="1" si="560"/>
        <v>0</v>
      </c>
      <c r="W1682" s="25">
        <f t="shared" ca="1" si="561"/>
        <v>0</v>
      </c>
      <c r="X1682" s="108">
        <f t="shared" ca="1" si="562"/>
        <v>0</v>
      </c>
      <c r="Y1682" s="108">
        <f t="shared" ca="1" si="563"/>
        <v>0</v>
      </c>
      <c r="Z1682" s="108">
        <f t="shared" ca="1" si="564"/>
        <v>0</v>
      </c>
      <c r="AA1682" s="108">
        <f t="shared" ca="1" si="565"/>
        <v>0</v>
      </c>
      <c r="AB1682" s="108">
        <f t="shared" ca="1" si="566"/>
        <v>0</v>
      </c>
      <c r="AC1682" s="25">
        <f t="shared" ca="1" si="567"/>
        <v>0</v>
      </c>
    </row>
    <row r="1683" spans="1:29" ht="14.1" hidden="1" customHeight="1" thickBot="1" x14ac:dyDescent="0.25">
      <c r="A1683" s="3">
        <f t="shared" si="551"/>
        <v>2025</v>
      </c>
      <c r="B1683" s="3" t="str">
        <f t="shared" si="568"/>
        <v>07 červenec</v>
      </c>
      <c r="C1683" s="4" t="str">
        <f t="shared" si="552"/>
        <v>červenec</v>
      </c>
      <c r="D1683" s="10">
        <f t="shared" ca="1" si="553"/>
        <v>0</v>
      </c>
      <c r="E1683" s="10" t="str">
        <f t="shared" si="554"/>
        <v>pondělí</v>
      </c>
      <c r="F1683" s="42" t="str">
        <f ca="1">IF(COUNTIF(List1!$U$4:$AF$16,$G1683),"Svátek",TEXT($G1683,"dddd"))</f>
        <v>pondělí</v>
      </c>
      <c r="G1683" s="19">
        <v>45866</v>
      </c>
      <c r="H1683" s="49"/>
      <c r="I1683" s="50"/>
      <c r="J1683" s="49"/>
      <c r="K1683" s="50"/>
      <c r="L1683" s="21">
        <f t="shared" si="555"/>
        <v>0</v>
      </c>
      <c r="M1683" s="22">
        <f t="shared" si="549"/>
        <v>0</v>
      </c>
      <c r="N1683" s="98"/>
      <c r="O1683" s="101" t="str">
        <f t="shared" ca="1" si="550"/>
        <v/>
      </c>
      <c r="P1683" s="41" t="str">
        <f t="shared" si="548"/>
        <v xml:space="preserve"> </v>
      </c>
      <c r="Q1683" s="41" t="str">
        <f>IF(MONTH(G1684)-MONTH(G1683)&lt;&gt;0,SUBTOTAL(109,$P$14:$P$3665)," ")</f>
        <v xml:space="preserve"> </v>
      </c>
      <c r="R1683" s="108">
        <f t="shared" ca="1" si="556"/>
        <v>0</v>
      </c>
      <c r="S1683" s="25">
        <f t="shared" ca="1" si="557"/>
        <v>0</v>
      </c>
      <c r="T1683" s="108">
        <f t="shared" ca="1" si="558"/>
        <v>0</v>
      </c>
      <c r="U1683" s="163">
        <f t="shared" ca="1" si="559"/>
        <v>0</v>
      </c>
      <c r="V1683" s="25">
        <f t="shared" ca="1" si="560"/>
        <v>0</v>
      </c>
      <c r="W1683" s="25">
        <f t="shared" ca="1" si="561"/>
        <v>0</v>
      </c>
      <c r="X1683" s="108">
        <f t="shared" ca="1" si="562"/>
        <v>0</v>
      </c>
      <c r="Y1683" s="108">
        <f t="shared" ca="1" si="563"/>
        <v>0</v>
      </c>
      <c r="Z1683" s="108">
        <f t="shared" ca="1" si="564"/>
        <v>0</v>
      </c>
      <c r="AA1683" s="108">
        <f t="shared" ca="1" si="565"/>
        <v>0</v>
      </c>
      <c r="AB1683" s="108">
        <f t="shared" ca="1" si="566"/>
        <v>0</v>
      </c>
      <c r="AC1683" s="25">
        <f t="shared" ca="1" si="567"/>
        <v>0</v>
      </c>
    </row>
    <row r="1684" spans="1:29" ht="14.1" hidden="1" customHeight="1" thickBot="1" x14ac:dyDescent="0.25">
      <c r="A1684" s="3">
        <f t="shared" si="551"/>
        <v>2025</v>
      </c>
      <c r="B1684" s="3" t="str">
        <f t="shared" si="568"/>
        <v>07 červenec</v>
      </c>
      <c r="C1684" s="4" t="str">
        <f t="shared" si="552"/>
        <v>červenec</v>
      </c>
      <c r="D1684" s="10">
        <f t="shared" ca="1" si="553"/>
        <v>0</v>
      </c>
      <c r="E1684" s="10" t="str">
        <f t="shared" si="554"/>
        <v>úterý</v>
      </c>
      <c r="F1684" s="42" t="str">
        <f ca="1">IF(COUNTIF(List1!$U$4:$AF$16,$G1684),"Svátek",TEXT($G1684,"dddd"))</f>
        <v>úterý</v>
      </c>
      <c r="G1684" s="19">
        <v>45867</v>
      </c>
      <c r="H1684" s="49"/>
      <c r="I1684" s="50"/>
      <c r="J1684" s="49"/>
      <c r="K1684" s="50"/>
      <c r="L1684" s="21">
        <f t="shared" si="555"/>
        <v>0</v>
      </c>
      <c r="M1684" s="22">
        <f t="shared" si="549"/>
        <v>0</v>
      </c>
      <c r="N1684" s="98"/>
      <c r="O1684" s="101" t="str">
        <f t="shared" ca="1" si="550"/>
        <v/>
      </c>
      <c r="P1684" s="41" t="str">
        <f t="shared" si="548"/>
        <v xml:space="preserve"> </v>
      </c>
      <c r="Q1684" s="41" t="str">
        <f>IF(MONTH(G1685)-MONTH(G1684)&lt;&gt;0,SUBTOTAL(109,$P$14:$P$3665)," ")</f>
        <v xml:space="preserve"> </v>
      </c>
      <c r="R1684" s="108">
        <f t="shared" ca="1" si="556"/>
        <v>0</v>
      </c>
      <c r="S1684" s="25">
        <f t="shared" ca="1" si="557"/>
        <v>0</v>
      </c>
      <c r="T1684" s="108">
        <f t="shared" ca="1" si="558"/>
        <v>0</v>
      </c>
      <c r="U1684" s="163">
        <f t="shared" ca="1" si="559"/>
        <v>0</v>
      </c>
      <c r="V1684" s="25">
        <f t="shared" ca="1" si="560"/>
        <v>0</v>
      </c>
      <c r="W1684" s="25">
        <f t="shared" ca="1" si="561"/>
        <v>0</v>
      </c>
      <c r="X1684" s="108">
        <f t="shared" ca="1" si="562"/>
        <v>0</v>
      </c>
      <c r="Y1684" s="108">
        <f t="shared" ca="1" si="563"/>
        <v>0</v>
      </c>
      <c r="Z1684" s="108">
        <f t="shared" ca="1" si="564"/>
        <v>0</v>
      </c>
      <c r="AA1684" s="108">
        <f t="shared" ca="1" si="565"/>
        <v>0</v>
      </c>
      <c r="AB1684" s="108">
        <f t="shared" ca="1" si="566"/>
        <v>0</v>
      </c>
      <c r="AC1684" s="25">
        <f t="shared" ca="1" si="567"/>
        <v>0</v>
      </c>
    </row>
    <row r="1685" spans="1:29" ht="14.1" hidden="1" customHeight="1" thickBot="1" x14ac:dyDescent="0.25">
      <c r="A1685" s="3">
        <f t="shared" si="551"/>
        <v>2025</v>
      </c>
      <c r="B1685" s="3" t="str">
        <f t="shared" si="568"/>
        <v>07 červenec</v>
      </c>
      <c r="C1685" s="4" t="str">
        <f t="shared" si="552"/>
        <v>červenec</v>
      </c>
      <c r="D1685" s="10">
        <f t="shared" ca="1" si="553"/>
        <v>0</v>
      </c>
      <c r="E1685" s="10" t="str">
        <f t="shared" si="554"/>
        <v>středa</v>
      </c>
      <c r="F1685" s="42" t="str">
        <f ca="1">IF(COUNTIF(List1!$U$4:$AF$16,$G1685),"Svátek",TEXT($G1685,"dddd"))</f>
        <v>středa</v>
      </c>
      <c r="G1685" s="19">
        <v>45868</v>
      </c>
      <c r="H1685" s="49"/>
      <c r="I1685" s="50"/>
      <c r="J1685" s="49"/>
      <c r="K1685" s="50"/>
      <c r="L1685" s="21">
        <f t="shared" si="555"/>
        <v>0</v>
      </c>
      <c r="M1685" s="22">
        <f t="shared" si="549"/>
        <v>0</v>
      </c>
      <c r="N1685" s="98"/>
      <c r="O1685" s="101" t="str">
        <f t="shared" ca="1" si="550"/>
        <v/>
      </c>
      <c r="P1685" s="41" t="str">
        <f t="shared" si="548"/>
        <v xml:space="preserve"> </v>
      </c>
      <c r="Q1685" s="41" t="str">
        <f>IF(MONTH(G1686)-MONTH(G1685)&lt;&gt;0,SUBTOTAL(109,$P$14:$P$3665)," ")</f>
        <v xml:space="preserve"> </v>
      </c>
      <c r="R1685" s="108">
        <f t="shared" ca="1" si="556"/>
        <v>0</v>
      </c>
      <c r="S1685" s="25">
        <f t="shared" ca="1" si="557"/>
        <v>0</v>
      </c>
      <c r="T1685" s="108">
        <f t="shared" ca="1" si="558"/>
        <v>0</v>
      </c>
      <c r="U1685" s="163">
        <f t="shared" ca="1" si="559"/>
        <v>0</v>
      </c>
      <c r="V1685" s="25">
        <f t="shared" ca="1" si="560"/>
        <v>0</v>
      </c>
      <c r="W1685" s="25">
        <f t="shared" ca="1" si="561"/>
        <v>0</v>
      </c>
      <c r="X1685" s="108">
        <f t="shared" ca="1" si="562"/>
        <v>0</v>
      </c>
      <c r="Y1685" s="108">
        <f t="shared" ca="1" si="563"/>
        <v>0</v>
      </c>
      <c r="Z1685" s="108">
        <f t="shared" ca="1" si="564"/>
        <v>0</v>
      </c>
      <c r="AA1685" s="108">
        <f t="shared" ca="1" si="565"/>
        <v>0</v>
      </c>
      <c r="AB1685" s="108">
        <f t="shared" ca="1" si="566"/>
        <v>0</v>
      </c>
      <c r="AC1685" s="25">
        <f t="shared" ca="1" si="567"/>
        <v>0</v>
      </c>
    </row>
    <row r="1686" spans="1:29" ht="14.1" hidden="1" customHeight="1" thickBot="1" x14ac:dyDescent="0.25">
      <c r="A1686" s="3">
        <f t="shared" si="551"/>
        <v>2025</v>
      </c>
      <c r="B1686" s="3" t="str">
        <f t="shared" si="568"/>
        <v>07 červenec</v>
      </c>
      <c r="C1686" s="4" t="str">
        <f t="shared" si="552"/>
        <v>červenec</v>
      </c>
      <c r="D1686" s="10">
        <f t="shared" ca="1" si="553"/>
        <v>0</v>
      </c>
      <c r="E1686" s="10" t="str">
        <f t="shared" si="554"/>
        <v>čtvrtek</v>
      </c>
      <c r="F1686" s="42" t="str">
        <f ca="1">IF(COUNTIF(List1!$U$4:$AF$16,$G1686),"Svátek",TEXT($G1686,"dddd"))</f>
        <v>čtvrtek</v>
      </c>
      <c r="G1686" s="19">
        <v>45869</v>
      </c>
      <c r="H1686" s="49"/>
      <c r="I1686" s="50"/>
      <c r="J1686" s="49"/>
      <c r="K1686" s="50"/>
      <c r="L1686" s="21">
        <f t="shared" si="555"/>
        <v>0</v>
      </c>
      <c r="M1686" s="22">
        <f t="shared" si="549"/>
        <v>0</v>
      </c>
      <c r="N1686" s="98"/>
      <c r="O1686" s="101" t="str">
        <f t="shared" ca="1" si="550"/>
        <v/>
      </c>
      <c r="P1686" s="41">
        <f t="shared" si="548"/>
        <v>0</v>
      </c>
      <c r="Q1686" s="41">
        <f>IF(MONTH(G1687)-MONTH(G1686)&lt;&gt;0,SUBTOTAL(109,$P$14:$P$3665)," ")</f>
        <v>0</v>
      </c>
      <c r="R1686" s="108">
        <f t="shared" ca="1" si="556"/>
        <v>0</v>
      </c>
      <c r="S1686" s="25">
        <f t="shared" ca="1" si="557"/>
        <v>0</v>
      </c>
      <c r="T1686" s="108">
        <f t="shared" ca="1" si="558"/>
        <v>0</v>
      </c>
      <c r="U1686" s="163">
        <f t="shared" ca="1" si="559"/>
        <v>0</v>
      </c>
      <c r="V1686" s="25">
        <f t="shared" ca="1" si="560"/>
        <v>0</v>
      </c>
      <c r="W1686" s="25">
        <f t="shared" ca="1" si="561"/>
        <v>0</v>
      </c>
      <c r="X1686" s="108">
        <f t="shared" ca="1" si="562"/>
        <v>0</v>
      </c>
      <c r="Y1686" s="108">
        <f t="shared" ca="1" si="563"/>
        <v>0</v>
      </c>
      <c r="Z1686" s="108">
        <f t="shared" ca="1" si="564"/>
        <v>0</v>
      </c>
      <c r="AA1686" s="108">
        <f t="shared" ca="1" si="565"/>
        <v>0</v>
      </c>
      <c r="AB1686" s="108">
        <f t="shared" ca="1" si="566"/>
        <v>0</v>
      </c>
      <c r="AC1686" s="25">
        <f t="shared" ca="1" si="567"/>
        <v>0</v>
      </c>
    </row>
    <row r="1687" spans="1:29" ht="14.1" hidden="1" customHeight="1" thickBot="1" x14ac:dyDescent="0.25">
      <c r="A1687" s="3">
        <f t="shared" si="551"/>
        <v>2025</v>
      </c>
      <c r="B1687" s="3" t="str">
        <f t="shared" si="568"/>
        <v>08 srpen</v>
      </c>
      <c r="C1687" s="4" t="str">
        <f t="shared" si="552"/>
        <v>srpen</v>
      </c>
      <c r="D1687" s="10">
        <f t="shared" ca="1" si="553"/>
        <v>0</v>
      </c>
      <c r="E1687" s="10" t="str">
        <f t="shared" si="554"/>
        <v>pátek</v>
      </c>
      <c r="F1687" s="42" t="str">
        <f ca="1">IF(COUNTIF(List1!$U$4:$AF$16,$G1687),"Svátek",TEXT($G1687,"dddd"))</f>
        <v>pátek</v>
      </c>
      <c r="G1687" s="19">
        <v>45870</v>
      </c>
      <c r="H1687" s="49"/>
      <c r="I1687" s="50"/>
      <c r="J1687" s="49"/>
      <c r="K1687" s="50"/>
      <c r="L1687" s="21">
        <f t="shared" si="555"/>
        <v>0</v>
      </c>
      <c r="M1687" s="22">
        <f t="shared" si="549"/>
        <v>0</v>
      </c>
      <c r="N1687" s="98"/>
      <c r="O1687" s="101" t="str">
        <f t="shared" ca="1" si="550"/>
        <v/>
      </c>
      <c r="P1687" s="41" t="str">
        <f t="shared" si="548"/>
        <v xml:space="preserve"> </v>
      </c>
      <c r="Q1687" s="41" t="str">
        <f>IF(MONTH(G1688)-MONTH(G1687)&lt;&gt;0,SUBTOTAL(109,$P$14:$P$3665)," ")</f>
        <v xml:space="preserve"> </v>
      </c>
      <c r="R1687" s="108">
        <f t="shared" ca="1" si="556"/>
        <v>0</v>
      </c>
      <c r="S1687" s="25">
        <f t="shared" ca="1" si="557"/>
        <v>0</v>
      </c>
      <c r="T1687" s="108">
        <f t="shared" ca="1" si="558"/>
        <v>0</v>
      </c>
      <c r="U1687" s="163">
        <f t="shared" ca="1" si="559"/>
        <v>0</v>
      </c>
      <c r="V1687" s="25">
        <f t="shared" ca="1" si="560"/>
        <v>0</v>
      </c>
      <c r="W1687" s="25">
        <f t="shared" ca="1" si="561"/>
        <v>0</v>
      </c>
      <c r="X1687" s="108">
        <f t="shared" ca="1" si="562"/>
        <v>0</v>
      </c>
      <c r="Y1687" s="108">
        <f t="shared" ca="1" si="563"/>
        <v>0</v>
      </c>
      <c r="Z1687" s="108">
        <f t="shared" ca="1" si="564"/>
        <v>0</v>
      </c>
      <c r="AA1687" s="108">
        <f t="shared" ca="1" si="565"/>
        <v>0</v>
      </c>
      <c r="AB1687" s="108">
        <f t="shared" ca="1" si="566"/>
        <v>0</v>
      </c>
      <c r="AC1687" s="25">
        <f t="shared" ca="1" si="567"/>
        <v>0</v>
      </c>
    </row>
    <row r="1688" spans="1:29" ht="14.1" hidden="1" customHeight="1" thickBot="1" x14ac:dyDescent="0.25">
      <c r="A1688" s="3">
        <f t="shared" si="551"/>
        <v>2025</v>
      </c>
      <c r="B1688" s="3" t="str">
        <f t="shared" si="568"/>
        <v>08 srpen</v>
      </c>
      <c r="C1688" s="4" t="str">
        <f t="shared" si="552"/>
        <v>srpen</v>
      </c>
      <c r="D1688" s="10">
        <f t="shared" ca="1" si="553"/>
        <v>0</v>
      </c>
      <c r="E1688" s="10" t="str">
        <f t="shared" si="554"/>
        <v>sobota</v>
      </c>
      <c r="F1688" s="42" t="str">
        <f ca="1">IF(COUNTIF(List1!$U$4:$AF$16,$G1688),"Svátek",TEXT($G1688,"dddd"))</f>
        <v>sobota</v>
      </c>
      <c r="G1688" s="19">
        <v>45871</v>
      </c>
      <c r="H1688" s="49"/>
      <c r="I1688" s="50"/>
      <c r="J1688" s="49"/>
      <c r="K1688" s="50"/>
      <c r="L1688" s="21">
        <f t="shared" si="555"/>
        <v>0</v>
      </c>
      <c r="M1688" s="22">
        <f t="shared" si="549"/>
        <v>0</v>
      </c>
      <c r="N1688" s="98"/>
      <c r="O1688" s="101" t="str">
        <f t="shared" ca="1" si="550"/>
        <v/>
      </c>
      <c r="P1688" s="41" t="str">
        <f t="shared" si="548"/>
        <v xml:space="preserve"> </v>
      </c>
      <c r="Q1688" s="41" t="str">
        <f>IF(MONTH(G1689)-MONTH(G1688)&lt;&gt;0,SUBTOTAL(109,$P$14:$P$3665)," ")</f>
        <v xml:space="preserve"> </v>
      </c>
      <c r="R1688" s="108">
        <f t="shared" ca="1" si="556"/>
        <v>0</v>
      </c>
      <c r="S1688" s="25">
        <f t="shared" ca="1" si="557"/>
        <v>0</v>
      </c>
      <c r="T1688" s="108">
        <f t="shared" ca="1" si="558"/>
        <v>0</v>
      </c>
      <c r="U1688" s="163">
        <f t="shared" ca="1" si="559"/>
        <v>0</v>
      </c>
      <c r="V1688" s="25">
        <f t="shared" ca="1" si="560"/>
        <v>0</v>
      </c>
      <c r="W1688" s="25">
        <f t="shared" ca="1" si="561"/>
        <v>0</v>
      </c>
      <c r="X1688" s="108">
        <f t="shared" ca="1" si="562"/>
        <v>0</v>
      </c>
      <c r="Y1688" s="108">
        <f t="shared" ca="1" si="563"/>
        <v>0</v>
      </c>
      <c r="Z1688" s="108">
        <f t="shared" ca="1" si="564"/>
        <v>0</v>
      </c>
      <c r="AA1688" s="108">
        <f t="shared" ca="1" si="565"/>
        <v>0</v>
      </c>
      <c r="AB1688" s="108">
        <f t="shared" ca="1" si="566"/>
        <v>0</v>
      </c>
      <c r="AC1688" s="25">
        <f t="shared" ca="1" si="567"/>
        <v>0</v>
      </c>
    </row>
    <row r="1689" spans="1:29" ht="14.1" hidden="1" customHeight="1" thickBot="1" x14ac:dyDescent="0.25">
      <c r="A1689" s="3">
        <f t="shared" si="551"/>
        <v>2025</v>
      </c>
      <c r="B1689" s="3" t="str">
        <f t="shared" si="568"/>
        <v>08 srpen</v>
      </c>
      <c r="C1689" s="4" t="str">
        <f t="shared" si="552"/>
        <v>srpen</v>
      </c>
      <c r="D1689" s="10">
        <f t="shared" ca="1" si="553"/>
        <v>0</v>
      </c>
      <c r="E1689" s="10" t="str">
        <f t="shared" si="554"/>
        <v>neděle</v>
      </c>
      <c r="F1689" s="42" t="str">
        <f ca="1">IF(COUNTIF(List1!$U$4:$AF$16,$G1689),"Svátek",TEXT($G1689,"dddd"))</f>
        <v>neděle</v>
      </c>
      <c r="G1689" s="19">
        <v>45872</v>
      </c>
      <c r="H1689" s="49"/>
      <c r="I1689" s="50"/>
      <c r="J1689" s="49"/>
      <c r="K1689" s="50"/>
      <c r="L1689" s="21">
        <f t="shared" si="555"/>
        <v>0</v>
      </c>
      <c r="M1689" s="22">
        <f t="shared" si="549"/>
        <v>0</v>
      </c>
      <c r="N1689" s="98"/>
      <c r="O1689" s="101" t="str">
        <f t="shared" ca="1" si="550"/>
        <v/>
      </c>
      <c r="P1689" s="41">
        <f t="shared" si="548"/>
        <v>0</v>
      </c>
      <c r="Q1689" s="41" t="str">
        <f>IF(MONTH(G1690)-MONTH(G1689)&lt;&gt;0,SUBTOTAL(109,$P$14:$P$3665)," ")</f>
        <v xml:space="preserve"> </v>
      </c>
      <c r="R1689" s="108">
        <f t="shared" ca="1" si="556"/>
        <v>0</v>
      </c>
      <c r="S1689" s="25">
        <f t="shared" ca="1" si="557"/>
        <v>0</v>
      </c>
      <c r="T1689" s="108">
        <f t="shared" ca="1" si="558"/>
        <v>0</v>
      </c>
      <c r="U1689" s="163">
        <f t="shared" ca="1" si="559"/>
        <v>0</v>
      </c>
      <c r="V1689" s="25">
        <f t="shared" ca="1" si="560"/>
        <v>0</v>
      </c>
      <c r="W1689" s="25">
        <f t="shared" ca="1" si="561"/>
        <v>0</v>
      </c>
      <c r="X1689" s="108">
        <f t="shared" ca="1" si="562"/>
        <v>0</v>
      </c>
      <c r="Y1689" s="108">
        <f t="shared" ca="1" si="563"/>
        <v>0</v>
      </c>
      <c r="Z1689" s="108">
        <f t="shared" ca="1" si="564"/>
        <v>0</v>
      </c>
      <c r="AA1689" s="108">
        <f t="shared" ca="1" si="565"/>
        <v>0</v>
      </c>
      <c r="AB1689" s="108">
        <f t="shared" ca="1" si="566"/>
        <v>0</v>
      </c>
      <c r="AC1689" s="25">
        <f t="shared" ca="1" si="567"/>
        <v>0</v>
      </c>
    </row>
    <row r="1690" spans="1:29" ht="14.1" hidden="1" customHeight="1" thickBot="1" x14ac:dyDescent="0.25">
      <c r="A1690" s="3">
        <f t="shared" si="551"/>
        <v>2025</v>
      </c>
      <c r="B1690" s="3" t="str">
        <f t="shared" si="568"/>
        <v>08 srpen</v>
      </c>
      <c r="C1690" s="4" t="str">
        <f t="shared" si="552"/>
        <v>srpen</v>
      </c>
      <c r="D1690" s="10">
        <f t="shared" ca="1" si="553"/>
        <v>0</v>
      </c>
      <c r="E1690" s="10" t="str">
        <f t="shared" si="554"/>
        <v>pondělí</v>
      </c>
      <c r="F1690" s="42" t="str">
        <f ca="1">IF(COUNTIF(List1!$U$4:$AF$16,$G1690),"Svátek",TEXT($G1690,"dddd"))</f>
        <v>pondělí</v>
      </c>
      <c r="G1690" s="19">
        <v>45873</v>
      </c>
      <c r="H1690" s="49"/>
      <c r="I1690" s="50"/>
      <c r="J1690" s="49"/>
      <c r="K1690" s="50"/>
      <c r="L1690" s="21">
        <f t="shared" si="555"/>
        <v>0</v>
      </c>
      <c r="M1690" s="22">
        <f t="shared" si="549"/>
        <v>0</v>
      </c>
      <c r="N1690" s="98"/>
      <c r="O1690" s="101" t="str">
        <f t="shared" ca="1" si="550"/>
        <v/>
      </c>
      <c r="P1690" s="41" t="str">
        <f t="shared" si="548"/>
        <v xml:space="preserve"> </v>
      </c>
      <c r="Q1690" s="41" t="str">
        <f>IF(MONTH(G1691)-MONTH(G1690)&lt;&gt;0,SUBTOTAL(109,$P$14:$P$3665)," ")</f>
        <v xml:space="preserve"> </v>
      </c>
      <c r="R1690" s="108">
        <f t="shared" ca="1" si="556"/>
        <v>0</v>
      </c>
      <c r="S1690" s="25">
        <f t="shared" ca="1" si="557"/>
        <v>0</v>
      </c>
      <c r="T1690" s="108">
        <f t="shared" ca="1" si="558"/>
        <v>0</v>
      </c>
      <c r="U1690" s="163">
        <f t="shared" ca="1" si="559"/>
        <v>0</v>
      </c>
      <c r="V1690" s="25">
        <f t="shared" ca="1" si="560"/>
        <v>0</v>
      </c>
      <c r="W1690" s="25">
        <f t="shared" ca="1" si="561"/>
        <v>0</v>
      </c>
      <c r="X1690" s="108">
        <f t="shared" ca="1" si="562"/>
        <v>0</v>
      </c>
      <c r="Y1690" s="108">
        <f t="shared" ca="1" si="563"/>
        <v>0</v>
      </c>
      <c r="Z1690" s="108">
        <f t="shared" ca="1" si="564"/>
        <v>0</v>
      </c>
      <c r="AA1690" s="108">
        <f t="shared" ca="1" si="565"/>
        <v>0</v>
      </c>
      <c r="AB1690" s="108">
        <f t="shared" ca="1" si="566"/>
        <v>0</v>
      </c>
      <c r="AC1690" s="25">
        <f t="shared" ca="1" si="567"/>
        <v>0</v>
      </c>
    </row>
    <row r="1691" spans="1:29" ht="14.1" hidden="1" customHeight="1" thickBot="1" x14ac:dyDescent="0.25">
      <c r="A1691" s="3">
        <f t="shared" si="551"/>
        <v>2025</v>
      </c>
      <c r="B1691" s="3" t="str">
        <f t="shared" si="568"/>
        <v>08 srpen</v>
      </c>
      <c r="C1691" s="4" t="str">
        <f t="shared" si="552"/>
        <v>srpen</v>
      </c>
      <c r="D1691" s="10">
        <f t="shared" ca="1" si="553"/>
        <v>0</v>
      </c>
      <c r="E1691" s="10" t="str">
        <f t="shared" si="554"/>
        <v>úterý</v>
      </c>
      <c r="F1691" s="42" t="str">
        <f ca="1">IF(COUNTIF(List1!$U$4:$AF$16,$G1691),"Svátek",TEXT($G1691,"dddd"))</f>
        <v>úterý</v>
      </c>
      <c r="G1691" s="19">
        <v>45874</v>
      </c>
      <c r="H1691" s="49"/>
      <c r="I1691" s="50"/>
      <c r="J1691" s="49"/>
      <c r="K1691" s="50"/>
      <c r="L1691" s="21">
        <f t="shared" si="555"/>
        <v>0</v>
      </c>
      <c r="M1691" s="22">
        <f t="shared" si="549"/>
        <v>0</v>
      </c>
      <c r="N1691" s="98"/>
      <c r="O1691" s="101" t="str">
        <f t="shared" ca="1" si="550"/>
        <v/>
      </c>
      <c r="P1691" s="41" t="str">
        <f t="shared" ref="P1691:P1754" si="569">IF(OR(TEXT($G1691,"dddd")="neděle",TEXT($G1782,"dddd")="Sunday"),IF(DAY(G1691)&gt;=7,SUM(L1685:L1691),IF(DAY(G1691)=6,SUM(L1686:L1691),IF(DAY(G1691)=5,SUM(L1687:L1691),IF(DAY(G1691)=4,SUM(L1688:L1691),IF(DAY(G1691)=3,SUM(L1689:L1691),IF(DAY(G1691)=2,SUM(L1690:L1691),IF(DAY(G1691)=1,SUM(L1691:L1691)," "))))))),IF(MONTH(G1692)-MONTH(G1691)&lt;&gt;0,IF(TEXT($G1691,"dddd")="sobota",SUM(L1686:L1691),IF(TEXT($G1691,"dddd")="pátek",SUM(L1687:L1691),IF(TEXT($G1691,"dddd")="čtvrtek",SUM(L1688:L1691),IF(TEXT($G1691,"dddd")="středa",SUM(L1689:L1691),IF(TEXT($G1691,"dddd")="úterý",SUM(L1690:L1691),IF(TEXT($G1691,"dddd")="pondělí",SUM(L1691)," "))))))," "))</f>
        <v xml:space="preserve"> </v>
      </c>
      <c r="Q1691" s="41" t="str">
        <f>IF(MONTH(G1692)-MONTH(G1691)&lt;&gt;0,SUBTOTAL(109,$P$14:$P$3665)," ")</f>
        <v xml:space="preserve"> </v>
      </c>
      <c r="R1691" s="108">
        <f t="shared" ca="1" si="556"/>
        <v>0</v>
      </c>
      <c r="S1691" s="25">
        <f t="shared" ca="1" si="557"/>
        <v>0</v>
      </c>
      <c r="T1691" s="108">
        <f t="shared" ca="1" si="558"/>
        <v>0</v>
      </c>
      <c r="U1691" s="163">
        <f t="shared" ca="1" si="559"/>
        <v>0</v>
      </c>
      <c r="V1691" s="25">
        <f t="shared" ca="1" si="560"/>
        <v>0</v>
      </c>
      <c r="W1691" s="25">
        <f t="shared" ca="1" si="561"/>
        <v>0</v>
      </c>
      <c r="X1691" s="108">
        <f t="shared" ca="1" si="562"/>
        <v>0</v>
      </c>
      <c r="Y1691" s="108">
        <f t="shared" ca="1" si="563"/>
        <v>0</v>
      </c>
      <c r="Z1691" s="108">
        <f t="shared" ca="1" si="564"/>
        <v>0</v>
      </c>
      <c r="AA1691" s="108">
        <f t="shared" ca="1" si="565"/>
        <v>0</v>
      </c>
      <c r="AB1691" s="108">
        <f t="shared" ca="1" si="566"/>
        <v>0</v>
      </c>
      <c r="AC1691" s="25">
        <f t="shared" ca="1" si="567"/>
        <v>0</v>
      </c>
    </row>
    <row r="1692" spans="1:29" ht="14.1" hidden="1" customHeight="1" thickBot="1" x14ac:dyDescent="0.25">
      <c r="A1692" s="3">
        <f t="shared" si="551"/>
        <v>2025</v>
      </c>
      <c r="B1692" s="3" t="str">
        <f t="shared" si="568"/>
        <v>08 srpen</v>
      </c>
      <c r="C1692" s="4" t="str">
        <f t="shared" si="552"/>
        <v>srpen</v>
      </c>
      <c r="D1692" s="10">
        <f t="shared" ca="1" si="553"/>
        <v>0</v>
      </c>
      <c r="E1692" s="10" t="str">
        <f t="shared" si="554"/>
        <v>středa</v>
      </c>
      <c r="F1692" s="42" t="str">
        <f ca="1">IF(COUNTIF(List1!$U$4:$AF$16,$G1692),"Svátek",TEXT($G1692,"dddd"))</f>
        <v>středa</v>
      </c>
      <c r="G1692" s="19">
        <v>45875</v>
      </c>
      <c r="H1692" s="49"/>
      <c r="I1692" s="50"/>
      <c r="J1692" s="49"/>
      <c r="K1692" s="50"/>
      <c r="L1692" s="21">
        <f t="shared" si="555"/>
        <v>0</v>
      </c>
      <c r="M1692" s="22">
        <f t="shared" si="549"/>
        <v>0</v>
      </c>
      <c r="N1692" s="98"/>
      <c r="O1692" s="101" t="str">
        <f t="shared" ca="1" si="550"/>
        <v/>
      </c>
      <c r="P1692" s="41" t="str">
        <f t="shared" si="569"/>
        <v xml:space="preserve"> </v>
      </c>
      <c r="Q1692" s="41" t="str">
        <f>IF(MONTH(G1693)-MONTH(G1692)&lt;&gt;0,SUBTOTAL(109,$P$14:$P$3665)," ")</f>
        <v xml:space="preserve"> </v>
      </c>
      <c r="R1692" s="108">
        <f t="shared" ca="1" si="556"/>
        <v>0</v>
      </c>
      <c r="S1692" s="25">
        <f t="shared" ca="1" si="557"/>
        <v>0</v>
      </c>
      <c r="T1692" s="108">
        <f t="shared" ca="1" si="558"/>
        <v>0</v>
      </c>
      <c r="U1692" s="163">
        <f t="shared" ca="1" si="559"/>
        <v>0</v>
      </c>
      <c r="V1692" s="25">
        <f t="shared" ca="1" si="560"/>
        <v>0</v>
      </c>
      <c r="W1692" s="25">
        <f t="shared" ca="1" si="561"/>
        <v>0</v>
      </c>
      <c r="X1692" s="108">
        <f t="shared" ca="1" si="562"/>
        <v>0</v>
      </c>
      <c r="Y1692" s="108">
        <f t="shared" ca="1" si="563"/>
        <v>0</v>
      </c>
      <c r="Z1692" s="108">
        <f t="shared" ca="1" si="564"/>
        <v>0</v>
      </c>
      <c r="AA1692" s="108">
        <f t="shared" ca="1" si="565"/>
        <v>0</v>
      </c>
      <c r="AB1692" s="108">
        <f t="shared" ca="1" si="566"/>
        <v>0</v>
      </c>
      <c r="AC1692" s="25">
        <f t="shared" ca="1" si="567"/>
        <v>0</v>
      </c>
    </row>
    <row r="1693" spans="1:29" ht="14.1" hidden="1" customHeight="1" thickBot="1" x14ac:dyDescent="0.25">
      <c r="A1693" s="3">
        <f t="shared" si="551"/>
        <v>2025</v>
      </c>
      <c r="B1693" s="3" t="str">
        <f t="shared" si="568"/>
        <v>08 srpen</v>
      </c>
      <c r="C1693" s="4" t="str">
        <f t="shared" si="552"/>
        <v>srpen</v>
      </c>
      <c r="D1693" s="10">
        <f t="shared" ca="1" si="553"/>
        <v>0</v>
      </c>
      <c r="E1693" s="10" t="str">
        <f t="shared" si="554"/>
        <v>čtvrtek</v>
      </c>
      <c r="F1693" s="42" t="str">
        <f ca="1">IF(COUNTIF(List1!$U$4:$AF$16,$G1693),"Svátek",TEXT($G1693,"dddd"))</f>
        <v>čtvrtek</v>
      </c>
      <c r="G1693" s="19">
        <v>45876</v>
      </c>
      <c r="H1693" s="49"/>
      <c r="I1693" s="50"/>
      <c r="J1693" s="49"/>
      <c r="K1693" s="50"/>
      <c r="L1693" s="21">
        <f t="shared" si="555"/>
        <v>0</v>
      </c>
      <c r="M1693" s="22">
        <f t="shared" si="549"/>
        <v>0</v>
      </c>
      <c r="N1693" s="98"/>
      <c r="O1693" s="101" t="str">
        <f t="shared" ca="1" si="550"/>
        <v/>
      </c>
      <c r="P1693" s="41" t="str">
        <f t="shared" si="569"/>
        <v xml:space="preserve"> </v>
      </c>
      <c r="Q1693" s="41" t="str">
        <f>IF(MONTH(G1694)-MONTH(G1693)&lt;&gt;0,SUBTOTAL(109,$P$14:$P$3665)," ")</f>
        <v xml:space="preserve"> </v>
      </c>
      <c r="R1693" s="108">
        <f t="shared" ca="1" si="556"/>
        <v>0</v>
      </c>
      <c r="S1693" s="25">
        <f t="shared" ca="1" si="557"/>
        <v>0</v>
      </c>
      <c r="T1693" s="108">
        <f t="shared" ca="1" si="558"/>
        <v>0</v>
      </c>
      <c r="U1693" s="163">
        <f t="shared" ca="1" si="559"/>
        <v>0</v>
      </c>
      <c r="V1693" s="25">
        <f t="shared" ca="1" si="560"/>
        <v>0</v>
      </c>
      <c r="W1693" s="25">
        <f t="shared" ca="1" si="561"/>
        <v>0</v>
      </c>
      <c r="X1693" s="108">
        <f t="shared" ca="1" si="562"/>
        <v>0</v>
      </c>
      <c r="Y1693" s="108">
        <f t="shared" ca="1" si="563"/>
        <v>0</v>
      </c>
      <c r="Z1693" s="108">
        <f t="shared" ca="1" si="564"/>
        <v>0</v>
      </c>
      <c r="AA1693" s="108">
        <f t="shared" ca="1" si="565"/>
        <v>0</v>
      </c>
      <c r="AB1693" s="108">
        <f t="shared" ca="1" si="566"/>
        <v>0</v>
      </c>
      <c r="AC1693" s="25">
        <f t="shared" ca="1" si="567"/>
        <v>0</v>
      </c>
    </row>
    <row r="1694" spans="1:29" ht="14.1" hidden="1" customHeight="1" thickBot="1" x14ac:dyDescent="0.25">
      <c r="A1694" s="3">
        <f t="shared" si="551"/>
        <v>2025</v>
      </c>
      <c r="B1694" s="3" t="str">
        <f t="shared" si="568"/>
        <v>08 srpen</v>
      </c>
      <c r="C1694" s="4" t="str">
        <f t="shared" si="552"/>
        <v>srpen</v>
      </c>
      <c r="D1694" s="10">
        <f t="shared" ca="1" si="553"/>
        <v>0</v>
      </c>
      <c r="E1694" s="10" t="str">
        <f t="shared" si="554"/>
        <v>pátek</v>
      </c>
      <c r="F1694" s="42" t="str">
        <f ca="1">IF(COUNTIF(List1!$U$4:$AF$16,$G1694),"Svátek",TEXT($G1694,"dddd"))</f>
        <v>pátek</v>
      </c>
      <c r="G1694" s="19">
        <v>45877</v>
      </c>
      <c r="H1694" s="49"/>
      <c r="I1694" s="50"/>
      <c r="J1694" s="49"/>
      <c r="K1694" s="50"/>
      <c r="L1694" s="21">
        <f t="shared" si="555"/>
        <v>0</v>
      </c>
      <c r="M1694" s="22">
        <f t="shared" si="549"/>
        <v>0</v>
      </c>
      <c r="N1694" s="98"/>
      <c r="O1694" s="101" t="str">
        <f t="shared" ca="1" si="550"/>
        <v/>
      </c>
      <c r="P1694" s="41" t="str">
        <f t="shared" si="569"/>
        <v xml:space="preserve"> </v>
      </c>
      <c r="Q1694" s="41" t="str">
        <f>IF(MONTH(G1695)-MONTH(G1694)&lt;&gt;0,SUBTOTAL(109,$P$14:$P$3665)," ")</f>
        <v xml:space="preserve"> </v>
      </c>
      <c r="R1694" s="108">
        <f t="shared" ca="1" si="556"/>
        <v>0</v>
      </c>
      <c r="S1694" s="25">
        <f t="shared" ca="1" si="557"/>
        <v>0</v>
      </c>
      <c r="T1694" s="108">
        <f t="shared" ca="1" si="558"/>
        <v>0</v>
      </c>
      <c r="U1694" s="163">
        <f t="shared" ca="1" si="559"/>
        <v>0</v>
      </c>
      <c r="V1694" s="25">
        <f t="shared" ca="1" si="560"/>
        <v>0</v>
      </c>
      <c r="W1694" s="25">
        <f t="shared" ca="1" si="561"/>
        <v>0</v>
      </c>
      <c r="X1694" s="108">
        <f t="shared" ca="1" si="562"/>
        <v>0</v>
      </c>
      <c r="Y1694" s="108">
        <f t="shared" ca="1" si="563"/>
        <v>0</v>
      </c>
      <c r="Z1694" s="108">
        <f t="shared" ca="1" si="564"/>
        <v>0</v>
      </c>
      <c r="AA1694" s="108">
        <f t="shared" ca="1" si="565"/>
        <v>0</v>
      </c>
      <c r="AB1694" s="108">
        <f t="shared" ca="1" si="566"/>
        <v>0</v>
      </c>
      <c r="AC1694" s="25">
        <f t="shared" ca="1" si="567"/>
        <v>0</v>
      </c>
    </row>
    <row r="1695" spans="1:29" ht="14.1" hidden="1" customHeight="1" thickBot="1" x14ac:dyDescent="0.25">
      <c r="A1695" s="3">
        <f t="shared" si="551"/>
        <v>2025</v>
      </c>
      <c r="B1695" s="3" t="str">
        <f t="shared" si="568"/>
        <v>08 srpen</v>
      </c>
      <c r="C1695" s="4" t="str">
        <f t="shared" si="552"/>
        <v>srpen</v>
      </c>
      <c r="D1695" s="10">
        <f t="shared" ca="1" si="553"/>
        <v>0</v>
      </c>
      <c r="E1695" s="10" t="str">
        <f t="shared" si="554"/>
        <v>sobota</v>
      </c>
      <c r="F1695" s="42" t="str">
        <f ca="1">IF(COUNTIF(List1!$U$4:$AF$16,$G1695),"Svátek",TEXT($G1695,"dddd"))</f>
        <v>sobota</v>
      </c>
      <c r="G1695" s="19">
        <v>45878</v>
      </c>
      <c r="H1695" s="49"/>
      <c r="I1695" s="50"/>
      <c r="J1695" s="49"/>
      <c r="K1695" s="50"/>
      <c r="L1695" s="21">
        <f t="shared" si="555"/>
        <v>0</v>
      </c>
      <c r="M1695" s="22">
        <f t="shared" si="549"/>
        <v>0</v>
      </c>
      <c r="N1695" s="98"/>
      <c r="O1695" s="101" t="str">
        <f t="shared" ca="1" si="550"/>
        <v/>
      </c>
      <c r="P1695" s="41" t="str">
        <f t="shared" si="569"/>
        <v xml:space="preserve"> </v>
      </c>
      <c r="Q1695" s="41" t="str">
        <f>IF(MONTH(G1696)-MONTH(G1695)&lt;&gt;0,SUBTOTAL(109,$P$14:$P$3665)," ")</f>
        <v xml:space="preserve"> </v>
      </c>
      <c r="R1695" s="108">
        <f t="shared" ca="1" si="556"/>
        <v>0</v>
      </c>
      <c r="S1695" s="25">
        <f t="shared" ca="1" si="557"/>
        <v>0</v>
      </c>
      <c r="T1695" s="108">
        <f t="shared" ca="1" si="558"/>
        <v>0</v>
      </c>
      <c r="U1695" s="163">
        <f t="shared" ca="1" si="559"/>
        <v>0</v>
      </c>
      <c r="V1695" s="25">
        <f t="shared" ca="1" si="560"/>
        <v>0</v>
      </c>
      <c r="W1695" s="25">
        <f t="shared" ca="1" si="561"/>
        <v>0</v>
      </c>
      <c r="X1695" s="108">
        <f t="shared" ca="1" si="562"/>
        <v>0</v>
      </c>
      <c r="Y1695" s="108">
        <f t="shared" ca="1" si="563"/>
        <v>0</v>
      </c>
      <c r="Z1695" s="108">
        <f t="shared" ca="1" si="564"/>
        <v>0</v>
      </c>
      <c r="AA1695" s="108">
        <f t="shared" ca="1" si="565"/>
        <v>0</v>
      </c>
      <c r="AB1695" s="108">
        <f t="shared" ca="1" si="566"/>
        <v>0</v>
      </c>
      <c r="AC1695" s="25">
        <f t="shared" ca="1" si="567"/>
        <v>0</v>
      </c>
    </row>
    <row r="1696" spans="1:29" ht="14.1" hidden="1" customHeight="1" thickBot="1" x14ac:dyDescent="0.25">
      <c r="A1696" s="3">
        <f t="shared" si="551"/>
        <v>2025</v>
      </c>
      <c r="B1696" s="3" t="str">
        <f t="shared" si="568"/>
        <v>08 srpen</v>
      </c>
      <c r="C1696" s="4" t="str">
        <f t="shared" si="552"/>
        <v>srpen</v>
      </c>
      <c r="D1696" s="10">
        <f t="shared" ca="1" si="553"/>
        <v>0</v>
      </c>
      <c r="E1696" s="10" t="str">
        <f t="shared" si="554"/>
        <v>neděle</v>
      </c>
      <c r="F1696" s="42" t="str">
        <f ca="1">IF(COUNTIF(List1!$U$4:$AF$16,$G1696),"Svátek",TEXT($G1696,"dddd"))</f>
        <v>neděle</v>
      </c>
      <c r="G1696" s="19">
        <v>45879</v>
      </c>
      <c r="H1696" s="49"/>
      <c r="I1696" s="50"/>
      <c r="J1696" s="49"/>
      <c r="K1696" s="50"/>
      <c r="L1696" s="21">
        <f t="shared" si="555"/>
        <v>0</v>
      </c>
      <c r="M1696" s="22">
        <f t="shared" si="549"/>
        <v>0</v>
      </c>
      <c r="N1696" s="98"/>
      <c r="O1696" s="101" t="str">
        <f t="shared" ca="1" si="550"/>
        <v/>
      </c>
      <c r="P1696" s="41">
        <f t="shared" si="569"/>
        <v>0</v>
      </c>
      <c r="Q1696" s="41" t="str">
        <f>IF(MONTH(G1697)-MONTH(G1696)&lt;&gt;0,SUBTOTAL(109,$P$14:$P$3665)," ")</f>
        <v xml:space="preserve"> </v>
      </c>
      <c r="R1696" s="108">
        <f t="shared" ca="1" si="556"/>
        <v>0</v>
      </c>
      <c r="S1696" s="25">
        <f t="shared" ca="1" si="557"/>
        <v>0</v>
      </c>
      <c r="T1696" s="108">
        <f t="shared" ca="1" si="558"/>
        <v>0</v>
      </c>
      <c r="U1696" s="163">
        <f t="shared" ca="1" si="559"/>
        <v>0</v>
      </c>
      <c r="V1696" s="25">
        <f t="shared" ca="1" si="560"/>
        <v>0</v>
      </c>
      <c r="W1696" s="25">
        <f t="shared" ca="1" si="561"/>
        <v>0</v>
      </c>
      <c r="X1696" s="108">
        <f t="shared" ca="1" si="562"/>
        <v>0</v>
      </c>
      <c r="Y1696" s="108">
        <f t="shared" ca="1" si="563"/>
        <v>0</v>
      </c>
      <c r="Z1696" s="108">
        <f t="shared" ca="1" si="564"/>
        <v>0</v>
      </c>
      <c r="AA1696" s="108">
        <f t="shared" ca="1" si="565"/>
        <v>0</v>
      </c>
      <c r="AB1696" s="108">
        <f t="shared" ca="1" si="566"/>
        <v>0</v>
      </c>
      <c r="AC1696" s="25">
        <f t="shared" ca="1" si="567"/>
        <v>0</v>
      </c>
    </row>
    <row r="1697" spans="1:29" ht="14.1" hidden="1" customHeight="1" thickBot="1" x14ac:dyDescent="0.25">
      <c r="A1697" s="3">
        <f t="shared" si="551"/>
        <v>2025</v>
      </c>
      <c r="B1697" s="3" t="str">
        <f t="shared" si="568"/>
        <v>08 srpen</v>
      </c>
      <c r="C1697" s="4" t="str">
        <f t="shared" si="552"/>
        <v>srpen</v>
      </c>
      <c r="D1697" s="10">
        <f t="shared" ca="1" si="553"/>
        <v>0</v>
      </c>
      <c r="E1697" s="10" t="str">
        <f t="shared" si="554"/>
        <v>pondělí</v>
      </c>
      <c r="F1697" s="42" t="str">
        <f ca="1">IF(COUNTIF(List1!$U$4:$AF$16,$G1697),"Svátek",TEXT($G1697,"dddd"))</f>
        <v>pondělí</v>
      </c>
      <c r="G1697" s="19">
        <v>45880</v>
      </c>
      <c r="H1697" s="49"/>
      <c r="I1697" s="50"/>
      <c r="J1697" s="49"/>
      <c r="K1697" s="50"/>
      <c r="L1697" s="21">
        <f t="shared" si="555"/>
        <v>0</v>
      </c>
      <c r="M1697" s="22">
        <f t="shared" si="549"/>
        <v>0</v>
      </c>
      <c r="N1697" s="98"/>
      <c r="O1697" s="101" t="str">
        <f t="shared" ca="1" si="550"/>
        <v/>
      </c>
      <c r="P1697" s="41" t="str">
        <f t="shared" si="569"/>
        <v xml:space="preserve"> </v>
      </c>
      <c r="Q1697" s="41" t="str">
        <f>IF(MONTH(G1698)-MONTH(G1697)&lt;&gt;0,SUBTOTAL(109,$P$14:$P$3665)," ")</f>
        <v xml:space="preserve"> </v>
      </c>
      <c r="R1697" s="108">
        <f t="shared" ca="1" si="556"/>
        <v>0</v>
      </c>
      <c r="S1697" s="25">
        <f t="shared" ca="1" si="557"/>
        <v>0</v>
      </c>
      <c r="T1697" s="108">
        <f t="shared" ca="1" si="558"/>
        <v>0</v>
      </c>
      <c r="U1697" s="163">
        <f t="shared" ca="1" si="559"/>
        <v>0</v>
      </c>
      <c r="V1697" s="25">
        <f t="shared" ca="1" si="560"/>
        <v>0</v>
      </c>
      <c r="W1697" s="25">
        <f t="shared" ca="1" si="561"/>
        <v>0</v>
      </c>
      <c r="X1697" s="108">
        <f t="shared" ca="1" si="562"/>
        <v>0</v>
      </c>
      <c r="Y1697" s="108">
        <f t="shared" ca="1" si="563"/>
        <v>0</v>
      </c>
      <c r="Z1697" s="108">
        <f t="shared" ca="1" si="564"/>
        <v>0</v>
      </c>
      <c r="AA1697" s="108">
        <f t="shared" ca="1" si="565"/>
        <v>0</v>
      </c>
      <c r="AB1697" s="108">
        <f t="shared" ca="1" si="566"/>
        <v>0</v>
      </c>
      <c r="AC1697" s="25">
        <f t="shared" ca="1" si="567"/>
        <v>0</v>
      </c>
    </row>
    <row r="1698" spans="1:29" ht="14.1" hidden="1" customHeight="1" thickBot="1" x14ac:dyDescent="0.25">
      <c r="A1698" s="3">
        <f t="shared" si="551"/>
        <v>2025</v>
      </c>
      <c r="B1698" s="3" t="str">
        <f t="shared" si="568"/>
        <v>08 srpen</v>
      </c>
      <c r="C1698" s="4" t="str">
        <f t="shared" si="552"/>
        <v>srpen</v>
      </c>
      <c r="D1698" s="10">
        <f t="shared" ca="1" si="553"/>
        <v>0</v>
      </c>
      <c r="E1698" s="10" t="str">
        <f t="shared" si="554"/>
        <v>úterý</v>
      </c>
      <c r="F1698" s="42" t="str">
        <f ca="1">IF(COUNTIF(List1!$U$4:$AF$16,$G1698),"Svátek",TEXT($G1698,"dddd"))</f>
        <v>úterý</v>
      </c>
      <c r="G1698" s="19">
        <v>45881</v>
      </c>
      <c r="H1698" s="49"/>
      <c r="I1698" s="50"/>
      <c r="J1698" s="49"/>
      <c r="K1698" s="50"/>
      <c r="L1698" s="21">
        <f t="shared" si="555"/>
        <v>0</v>
      </c>
      <c r="M1698" s="22">
        <f t="shared" si="549"/>
        <v>0</v>
      </c>
      <c r="N1698" s="98"/>
      <c r="O1698" s="101" t="str">
        <f t="shared" ca="1" si="550"/>
        <v/>
      </c>
      <c r="P1698" s="41" t="str">
        <f t="shared" si="569"/>
        <v xml:space="preserve"> </v>
      </c>
      <c r="Q1698" s="41" t="str">
        <f>IF(MONTH(G1699)-MONTH(G1698)&lt;&gt;0,SUBTOTAL(109,$P$14:$P$3665)," ")</f>
        <v xml:space="preserve"> </v>
      </c>
      <c r="R1698" s="108">
        <f t="shared" ca="1" si="556"/>
        <v>0</v>
      </c>
      <c r="S1698" s="25">
        <f t="shared" ca="1" si="557"/>
        <v>0</v>
      </c>
      <c r="T1698" s="108">
        <f t="shared" ca="1" si="558"/>
        <v>0</v>
      </c>
      <c r="U1698" s="163">
        <f t="shared" ca="1" si="559"/>
        <v>0</v>
      </c>
      <c r="V1698" s="25">
        <f t="shared" ca="1" si="560"/>
        <v>0</v>
      </c>
      <c r="W1698" s="25">
        <f t="shared" ca="1" si="561"/>
        <v>0</v>
      </c>
      <c r="X1698" s="108">
        <f t="shared" ca="1" si="562"/>
        <v>0</v>
      </c>
      <c r="Y1698" s="108">
        <f t="shared" ca="1" si="563"/>
        <v>0</v>
      </c>
      <c r="Z1698" s="108">
        <f t="shared" ca="1" si="564"/>
        <v>0</v>
      </c>
      <c r="AA1698" s="108">
        <f t="shared" ca="1" si="565"/>
        <v>0</v>
      </c>
      <c r="AB1698" s="108">
        <f t="shared" ca="1" si="566"/>
        <v>0</v>
      </c>
      <c r="AC1698" s="25">
        <f t="shared" ca="1" si="567"/>
        <v>0</v>
      </c>
    </row>
    <row r="1699" spans="1:29" ht="14.1" hidden="1" customHeight="1" thickBot="1" x14ac:dyDescent="0.25">
      <c r="A1699" s="3">
        <f t="shared" si="551"/>
        <v>2025</v>
      </c>
      <c r="B1699" s="3" t="str">
        <f t="shared" si="568"/>
        <v>08 srpen</v>
      </c>
      <c r="C1699" s="4" t="str">
        <f t="shared" si="552"/>
        <v>srpen</v>
      </c>
      <c r="D1699" s="10">
        <f t="shared" ca="1" si="553"/>
        <v>0</v>
      </c>
      <c r="E1699" s="10" t="str">
        <f t="shared" si="554"/>
        <v>středa</v>
      </c>
      <c r="F1699" s="42" t="str">
        <f ca="1">IF(COUNTIF(List1!$U$4:$AF$16,$G1699),"Svátek",TEXT($G1699,"dddd"))</f>
        <v>středa</v>
      </c>
      <c r="G1699" s="19">
        <v>45882</v>
      </c>
      <c r="H1699" s="49"/>
      <c r="I1699" s="50"/>
      <c r="J1699" s="49"/>
      <c r="K1699" s="50"/>
      <c r="L1699" s="21">
        <f t="shared" si="555"/>
        <v>0</v>
      </c>
      <c r="M1699" s="22">
        <f t="shared" si="549"/>
        <v>0</v>
      </c>
      <c r="N1699" s="98"/>
      <c r="O1699" s="101" t="str">
        <f t="shared" ca="1" si="550"/>
        <v/>
      </c>
      <c r="P1699" s="41" t="str">
        <f t="shared" si="569"/>
        <v xml:space="preserve"> </v>
      </c>
      <c r="Q1699" s="41" t="str">
        <f>IF(MONTH(G1700)-MONTH(G1699)&lt;&gt;0,SUBTOTAL(109,$P$14:$P$3665)," ")</f>
        <v xml:space="preserve"> </v>
      </c>
      <c r="R1699" s="108">
        <f t="shared" ca="1" si="556"/>
        <v>0</v>
      </c>
      <c r="S1699" s="25">
        <f t="shared" ca="1" si="557"/>
        <v>0</v>
      </c>
      <c r="T1699" s="108">
        <f t="shared" ca="1" si="558"/>
        <v>0</v>
      </c>
      <c r="U1699" s="163">
        <f t="shared" ca="1" si="559"/>
        <v>0</v>
      </c>
      <c r="V1699" s="25">
        <f t="shared" ca="1" si="560"/>
        <v>0</v>
      </c>
      <c r="W1699" s="25">
        <f t="shared" ca="1" si="561"/>
        <v>0</v>
      </c>
      <c r="X1699" s="108">
        <f t="shared" ca="1" si="562"/>
        <v>0</v>
      </c>
      <c r="Y1699" s="108">
        <f t="shared" ca="1" si="563"/>
        <v>0</v>
      </c>
      <c r="Z1699" s="108">
        <f t="shared" ca="1" si="564"/>
        <v>0</v>
      </c>
      <c r="AA1699" s="108">
        <f t="shared" ca="1" si="565"/>
        <v>0</v>
      </c>
      <c r="AB1699" s="108">
        <f t="shared" ca="1" si="566"/>
        <v>0</v>
      </c>
      <c r="AC1699" s="25">
        <f t="shared" ca="1" si="567"/>
        <v>0</v>
      </c>
    </row>
    <row r="1700" spans="1:29" ht="14.1" hidden="1" customHeight="1" thickBot="1" x14ac:dyDescent="0.25">
      <c r="A1700" s="3">
        <f t="shared" si="551"/>
        <v>2025</v>
      </c>
      <c r="B1700" s="3" t="str">
        <f t="shared" si="568"/>
        <v>08 srpen</v>
      </c>
      <c r="C1700" s="4" t="str">
        <f t="shared" si="552"/>
        <v>srpen</v>
      </c>
      <c r="D1700" s="10">
        <f t="shared" ca="1" si="553"/>
        <v>0</v>
      </c>
      <c r="E1700" s="10" t="str">
        <f t="shared" si="554"/>
        <v>čtvrtek</v>
      </c>
      <c r="F1700" s="42" t="str">
        <f ca="1">IF(COUNTIF(List1!$U$4:$AF$16,$G1700),"Svátek",TEXT($G1700,"dddd"))</f>
        <v>čtvrtek</v>
      </c>
      <c r="G1700" s="19">
        <v>45883</v>
      </c>
      <c r="H1700" s="49"/>
      <c r="I1700" s="50"/>
      <c r="J1700" s="49"/>
      <c r="K1700" s="50"/>
      <c r="L1700" s="21">
        <f t="shared" si="555"/>
        <v>0</v>
      </c>
      <c r="M1700" s="22">
        <f t="shared" si="549"/>
        <v>0</v>
      </c>
      <c r="N1700" s="98"/>
      <c r="O1700" s="101" t="str">
        <f t="shared" ca="1" si="550"/>
        <v/>
      </c>
      <c r="P1700" s="41" t="str">
        <f t="shared" si="569"/>
        <v xml:space="preserve"> </v>
      </c>
      <c r="Q1700" s="41" t="str">
        <f>IF(MONTH(G1701)-MONTH(G1700)&lt;&gt;0,SUBTOTAL(109,$P$14:$P$3665)," ")</f>
        <v xml:space="preserve"> </v>
      </c>
      <c r="R1700" s="108">
        <f t="shared" ca="1" si="556"/>
        <v>0</v>
      </c>
      <c r="S1700" s="25">
        <f t="shared" ca="1" si="557"/>
        <v>0</v>
      </c>
      <c r="T1700" s="108">
        <f t="shared" ca="1" si="558"/>
        <v>0</v>
      </c>
      <c r="U1700" s="163">
        <f t="shared" ca="1" si="559"/>
        <v>0</v>
      </c>
      <c r="V1700" s="25">
        <f t="shared" ca="1" si="560"/>
        <v>0</v>
      </c>
      <c r="W1700" s="25">
        <f t="shared" ca="1" si="561"/>
        <v>0</v>
      </c>
      <c r="X1700" s="108">
        <f t="shared" ca="1" si="562"/>
        <v>0</v>
      </c>
      <c r="Y1700" s="108">
        <f t="shared" ca="1" si="563"/>
        <v>0</v>
      </c>
      <c r="Z1700" s="108">
        <f t="shared" ca="1" si="564"/>
        <v>0</v>
      </c>
      <c r="AA1700" s="108">
        <f t="shared" ca="1" si="565"/>
        <v>0</v>
      </c>
      <c r="AB1700" s="108">
        <f t="shared" ca="1" si="566"/>
        <v>0</v>
      </c>
      <c r="AC1700" s="25">
        <f t="shared" ca="1" si="567"/>
        <v>0</v>
      </c>
    </row>
    <row r="1701" spans="1:29" ht="14.1" hidden="1" customHeight="1" thickBot="1" x14ac:dyDescent="0.25">
      <c r="A1701" s="3">
        <f t="shared" si="551"/>
        <v>2025</v>
      </c>
      <c r="B1701" s="3" t="str">
        <f t="shared" si="568"/>
        <v>08 srpen</v>
      </c>
      <c r="C1701" s="4" t="str">
        <f t="shared" si="552"/>
        <v>srpen</v>
      </c>
      <c r="D1701" s="10">
        <f t="shared" ca="1" si="553"/>
        <v>0</v>
      </c>
      <c r="E1701" s="10" t="str">
        <f t="shared" si="554"/>
        <v>pátek</v>
      </c>
      <c r="F1701" s="42" t="str">
        <f ca="1">IF(COUNTIF(List1!$U$4:$AF$16,$G1701),"Svátek",TEXT($G1701,"dddd"))</f>
        <v>pátek</v>
      </c>
      <c r="G1701" s="19">
        <v>45884</v>
      </c>
      <c r="H1701" s="49"/>
      <c r="I1701" s="50"/>
      <c r="J1701" s="49"/>
      <c r="K1701" s="50"/>
      <c r="L1701" s="21">
        <f t="shared" si="555"/>
        <v>0</v>
      </c>
      <c r="M1701" s="22">
        <f t="shared" si="549"/>
        <v>0</v>
      </c>
      <c r="N1701" s="98"/>
      <c r="O1701" s="101" t="str">
        <f t="shared" ca="1" si="550"/>
        <v/>
      </c>
      <c r="P1701" s="41" t="str">
        <f t="shared" si="569"/>
        <v xml:space="preserve"> </v>
      </c>
      <c r="Q1701" s="41" t="str">
        <f>IF(MONTH(G1702)-MONTH(G1701)&lt;&gt;0,SUBTOTAL(109,$P$14:$P$3665)," ")</f>
        <v xml:space="preserve"> </v>
      </c>
      <c r="R1701" s="108">
        <f t="shared" ca="1" si="556"/>
        <v>0</v>
      </c>
      <c r="S1701" s="25">
        <f t="shared" ca="1" si="557"/>
        <v>0</v>
      </c>
      <c r="T1701" s="108">
        <f t="shared" ca="1" si="558"/>
        <v>0</v>
      </c>
      <c r="U1701" s="163">
        <f t="shared" ca="1" si="559"/>
        <v>0</v>
      </c>
      <c r="V1701" s="25">
        <f t="shared" ca="1" si="560"/>
        <v>0</v>
      </c>
      <c r="W1701" s="25">
        <f t="shared" ca="1" si="561"/>
        <v>0</v>
      </c>
      <c r="X1701" s="108">
        <f t="shared" ca="1" si="562"/>
        <v>0</v>
      </c>
      <c r="Y1701" s="108">
        <f t="shared" ca="1" si="563"/>
        <v>0</v>
      </c>
      <c r="Z1701" s="108">
        <f t="shared" ca="1" si="564"/>
        <v>0</v>
      </c>
      <c r="AA1701" s="108">
        <f t="shared" ca="1" si="565"/>
        <v>0</v>
      </c>
      <c r="AB1701" s="108">
        <f t="shared" ca="1" si="566"/>
        <v>0</v>
      </c>
      <c r="AC1701" s="25">
        <f t="shared" ca="1" si="567"/>
        <v>0</v>
      </c>
    </row>
    <row r="1702" spans="1:29" ht="14.1" hidden="1" customHeight="1" thickBot="1" x14ac:dyDescent="0.25">
      <c r="A1702" s="3">
        <f t="shared" si="551"/>
        <v>2025</v>
      </c>
      <c r="B1702" s="3" t="str">
        <f t="shared" si="568"/>
        <v>08 srpen</v>
      </c>
      <c r="C1702" s="4" t="str">
        <f t="shared" si="552"/>
        <v>srpen</v>
      </c>
      <c r="D1702" s="10">
        <f t="shared" ca="1" si="553"/>
        <v>0</v>
      </c>
      <c r="E1702" s="10" t="str">
        <f t="shared" si="554"/>
        <v>sobota</v>
      </c>
      <c r="F1702" s="42" t="str">
        <f ca="1">IF(COUNTIF(List1!$U$4:$AF$16,$G1702),"Svátek",TEXT($G1702,"dddd"))</f>
        <v>sobota</v>
      </c>
      <c r="G1702" s="19">
        <v>45885</v>
      </c>
      <c r="H1702" s="49"/>
      <c r="I1702" s="50"/>
      <c r="J1702" s="49"/>
      <c r="K1702" s="50"/>
      <c r="L1702" s="21">
        <f t="shared" si="555"/>
        <v>0</v>
      </c>
      <c r="M1702" s="22">
        <f t="shared" ref="M1702:M1765" si="570">(I1702-H1702)-(K1702-J1702)</f>
        <v>0</v>
      </c>
      <c r="N1702" s="98"/>
      <c r="O1702" s="101" t="str">
        <f t="shared" ref="O1702:O1765" ca="1" si="571">IF(F1702="Svátek","Svátek","")</f>
        <v/>
      </c>
      <c r="P1702" s="41" t="str">
        <f t="shared" si="569"/>
        <v xml:space="preserve"> </v>
      </c>
      <c r="Q1702" s="41" t="str">
        <f>IF(MONTH(G1703)-MONTH(G1702)&lt;&gt;0,SUBTOTAL(109,$P$14:$P$3665)," ")</f>
        <v xml:space="preserve"> </v>
      </c>
      <c r="R1702" s="108">
        <f t="shared" ca="1" si="556"/>
        <v>0</v>
      </c>
      <c r="S1702" s="25">
        <f t="shared" ca="1" si="557"/>
        <v>0</v>
      </c>
      <c r="T1702" s="108">
        <f t="shared" ca="1" si="558"/>
        <v>0</v>
      </c>
      <c r="U1702" s="163">
        <f t="shared" ca="1" si="559"/>
        <v>0</v>
      </c>
      <c r="V1702" s="25">
        <f t="shared" ca="1" si="560"/>
        <v>0</v>
      </c>
      <c r="W1702" s="25">
        <f t="shared" ca="1" si="561"/>
        <v>0</v>
      </c>
      <c r="X1702" s="108">
        <f t="shared" ca="1" si="562"/>
        <v>0</v>
      </c>
      <c r="Y1702" s="108">
        <f t="shared" ca="1" si="563"/>
        <v>0</v>
      </c>
      <c r="Z1702" s="108">
        <f t="shared" ca="1" si="564"/>
        <v>0</v>
      </c>
      <c r="AA1702" s="108">
        <f t="shared" ca="1" si="565"/>
        <v>0</v>
      </c>
      <c r="AB1702" s="108">
        <f t="shared" ca="1" si="566"/>
        <v>0</v>
      </c>
      <c r="AC1702" s="25">
        <f t="shared" ca="1" si="567"/>
        <v>0</v>
      </c>
    </row>
    <row r="1703" spans="1:29" ht="14.1" hidden="1" customHeight="1" thickBot="1" x14ac:dyDescent="0.25">
      <c r="A1703" s="3">
        <f t="shared" ref="A1703:A1766" si="572">YEAR(G1703)</f>
        <v>2025</v>
      </c>
      <c r="B1703" s="3" t="str">
        <f t="shared" si="568"/>
        <v>08 srpen</v>
      </c>
      <c r="C1703" s="4" t="str">
        <f t="shared" ref="C1703:C1766" si="573">TEXT(G1703,"mmmm")</f>
        <v>srpen</v>
      </c>
      <c r="D1703" s="10">
        <f t="shared" ref="D1703:D1766" ca="1" si="574">IF(F1703="Svátek",1,0)</f>
        <v>0</v>
      </c>
      <c r="E1703" s="10" t="str">
        <f t="shared" ref="E1703:E1766" si="575">TEXT($G1703,"dddd")</f>
        <v>neděle</v>
      </c>
      <c r="F1703" s="42" t="str">
        <f ca="1">IF(COUNTIF(List1!$U$4:$AF$16,$G1703),"Svátek",TEXT($G1703,"dddd"))</f>
        <v>neděle</v>
      </c>
      <c r="G1703" s="19">
        <v>45886</v>
      </c>
      <c r="H1703" s="49"/>
      <c r="I1703" s="50"/>
      <c r="J1703" s="49"/>
      <c r="K1703" s="50"/>
      <c r="L1703" s="21">
        <f t="shared" ref="L1703:L1766" si="576">(I1703-H1703)-(K1703-J1703)</f>
        <v>0</v>
      </c>
      <c r="M1703" s="22">
        <f t="shared" si="570"/>
        <v>0</v>
      </c>
      <c r="N1703" s="98"/>
      <c r="O1703" s="101" t="str">
        <f t="shared" ca="1" si="571"/>
        <v/>
      </c>
      <c r="P1703" s="41">
        <f t="shared" si="569"/>
        <v>0</v>
      </c>
      <c r="Q1703" s="41" t="str">
        <f>IF(MONTH(G1704)-MONTH(G1703)&lt;&gt;0,SUBTOTAL(109,$P$14:$P$3665)," ")</f>
        <v xml:space="preserve"> </v>
      </c>
      <c r="R1703" s="108">
        <f t="shared" ref="R1703:R1766" ca="1" si="577">IF(AND(IF(O1703="PC",1,0),OR((E1703="pondělí"),E1703="úterý",E1703="středa",E1703="čtvrtek",E1703="pátek")),IF($R$3-L1703&gt;0,$R$3-L1703,0),0)</f>
        <v>0</v>
      </c>
      <c r="S1703" s="25">
        <f t="shared" ref="S1703:S1766" ca="1" si="578">IF(AND(IF(F1703="Svátek",1,0),OR(E1703="pondělí",E1703="úterý",E1703="středa",E1703="čtvrtek",E1703="pátek"),IF(OR(O1703="SC",O1703="ŘD",O1703="NV",O1703="N",O1703="OČR",O1703="P",O1703="O"),FALSE,TRUE)),1,0)</f>
        <v>0</v>
      </c>
      <c r="T1703" s="108">
        <f t="shared" ref="T1703:T1766" ca="1" si="579">IF(AND(IF(O1703="PMP",1,0),OR((E1703="pondělí"),E1703="úterý",E1703="středa",E1703="čtvrtek",E1703="pátek")),IF($R$3-L1703&gt;0,$R$3-L1703,0),0)</f>
        <v>0</v>
      </c>
      <c r="U1703" s="163">
        <f t="shared" ref="U1703:U1766" ca="1" si="580">IF(AND(IF(O1703="1/2D",1,0),OR((E1703="pondělí"),E1703="úterý",E1703="středa",E1703="čtvrtek",E1703="pátek")),1,0)</f>
        <v>0</v>
      </c>
      <c r="V1703" s="25">
        <f t="shared" ref="V1703:V1766" ca="1" si="581">IF(AND(IF(O1703="D",1,0),OR((E1703="pondělí"),E1703="úterý",E1703="středa",E1703="čtvrtek",E1703="pátek")),1,0)</f>
        <v>0</v>
      </c>
      <c r="W1703" s="25">
        <f t="shared" ref="W1703:W1766" ca="1" si="582">IF(AND(IF(O1703="PN",1,0),OR((E1703="pondělí"),E1703="úterý",E1703="středa",E1703="čtvrtek",E1703="pátek")),1,0)</f>
        <v>0</v>
      </c>
      <c r="X1703" s="108">
        <f t="shared" ref="X1703:X1766" ca="1" si="583">IF(AND(IF(O1703="NV",1,0),OR((E1703="pondělí"),E1703="úterý",E1703="středa",E1703="čtvrtek",E1703="pátek")),IF($R$3-L1703&gt;0,$R$3-L1703,0),0)</f>
        <v>0</v>
      </c>
      <c r="Y1703" s="108">
        <f t="shared" ref="Y1703:Y1766" ca="1" si="584">IF(AND(IF(O1703="OČR",1,0),OR((E1703="pondělí"),E1703="úterý",E1703="středa",E1703="čtvrtek",E1703="pátek")),IF($R$3-L1703&gt;0,$R$3-L1703,0),0)</f>
        <v>0</v>
      </c>
      <c r="Z1703" s="108">
        <f t="shared" ref="Z1703:Z1766" ca="1" si="585">IF(AND(IF(O1703="P",1,0),OR((E1703="pondělí"),E1703="úterý",E1703="středa",E1703="čtvrtek",E1703="pátek")),IF($R$3-L1703&gt;0,$R$3-L1703,0),0)</f>
        <v>0</v>
      </c>
      <c r="AA1703" s="108">
        <f t="shared" ref="AA1703:AA1766" ca="1" si="586">IF(AND(IF(O1703="O",1,0),OR((E1703="pondělí"),E1703="úterý",E1703="středa",E1703="čtvrtek",E1703="pátek")),IF($R$3-L1703&gt;0,$R$3-L1703,0),0)</f>
        <v>0</v>
      </c>
      <c r="AB1703" s="108">
        <f t="shared" ref="AB1703:AB1766" ca="1" si="587">IF(AND(IF(O1703="PZ",1,0),OR((E1703="pondělí"),E1703="úterý",E1703="středa",E1703="čtvrtek",E1703="pátek")),IF($R$3-L1703&gt;0,$R$3-L1703,0),0)</f>
        <v>0</v>
      </c>
      <c r="AC1703" s="25">
        <f t="shared" ref="AC1703:AC1766" ca="1" si="588">IF(AND(IF(F1703="Svátek",1,0),OR(E1703="pondělí",E1703="úterý",E1703="středa",E1703="čtvrtek",E1703="pátek")),1,0)</f>
        <v>0</v>
      </c>
    </row>
    <row r="1704" spans="1:29" ht="14.1" hidden="1" customHeight="1" thickBot="1" x14ac:dyDescent="0.25">
      <c r="A1704" s="3">
        <f t="shared" si="572"/>
        <v>2025</v>
      </c>
      <c r="B1704" s="3" t="str">
        <f t="shared" ref="B1704:B1767" si="589">IF(C1704="leden","01 leden",IF(C1704="únor","02 únor",IF(C1704="březen","03 březen",IF(C1704="duben","04 duben",IF(C1704="květen","05 květen",IF(C1704="červen","06 červen",IF(C1704="červenec","07 červenec",IF(C1704="srpen","08 srpen",IF(C1704="září","09 září",IF(C1704="říjen","10 říjen",IF(C1704="listopad","11 listopad",IF(C1704="prosinec","12 prosinec",0))))))))))))</f>
        <v>08 srpen</v>
      </c>
      <c r="C1704" s="4" t="str">
        <f t="shared" si="573"/>
        <v>srpen</v>
      </c>
      <c r="D1704" s="10">
        <f t="shared" ca="1" si="574"/>
        <v>0</v>
      </c>
      <c r="E1704" s="10" t="str">
        <f t="shared" si="575"/>
        <v>pondělí</v>
      </c>
      <c r="F1704" s="42" t="str">
        <f ca="1">IF(COUNTIF(List1!$U$4:$AF$16,$G1704),"Svátek",TEXT($G1704,"dddd"))</f>
        <v>pondělí</v>
      </c>
      <c r="G1704" s="19">
        <v>45887</v>
      </c>
      <c r="H1704" s="49"/>
      <c r="I1704" s="50"/>
      <c r="J1704" s="49"/>
      <c r="K1704" s="50"/>
      <c r="L1704" s="21">
        <f t="shared" si="576"/>
        <v>0</v>
      </c>
      <c r="M1704" s="22">
        <f t="shared" si="570"/>
        <v>0</v>
      </c>
      <c r="N1704" s="98"/>
      <c r="O1704" s="101" t="str">
        <f t="shared" ca="1" si="571"/>
        <v/>
      </c>
      <c r="P1704" s="41" t="str">
        <f t="shared" si="569"/>
        <v xml:space="preserve"> </v>
      </c>
      <c r="Q1704" s="41" t="str">
        <f>IF(MONTH(G1705)-MONTH(G1704)&lt;&gt;0,SUBTOTAL(109,$P$14:$P$3665)," ")</f>
        <v xml:space="preserve"> </v>
      </c>
      <c r="R1704" s="108">
        <f t="shared" ca="1" si="577"/>
        <v>0</v>
      </c>
      <c r="S1704" s="25">
        <f t="shared" ca="1" si="578"/>
        <v>0</v>
      </c>
      <c r="T1704" s="108">
        <f t="shared" ca="1" si="579"/>
        <v>0</v>
      </c>
      <c r="U1704" s="163">
        <f t="shared" ca="1" si="580"/>
        <v>0</v>
      </c>
      <c r="V1704" s="25">
        <f t="shared" ca="1" si="581"/>
        <v>0</v>
      </c>
      <c r="W1704" s="25">
        <f t="shared" ca="1" si="582"/>
        <v>0</v>
      </c>
      <c r="X1704" s="108">
        <f t="shared" ca="1" si="583"/>
        <v>0</v>
      </c>
      <c r="Y1704" s="108">
        <f t="shared" ca="1" si="584"/>
        <v>0</v>
      </c>
      <c r="Z1704" s="108">
        <f t="shared" ca="1" si="585"/>
        <v>0</v>
      </c>
      <c r="AA1704" s="108">
        <f t="shared" ca="1" si="586"/>
        <v>0</v>
      </c>
      <c r="AB1704" s="108">
        <f t="shared" ca="1" si="587"/>
        <v>0</v>
      </c>
      <c r="AC1704" s="25">
        <f t="shared" ca="1" si="588"/>
        <v>0</v>
      </c>
    </row>
    <row r="1705" spans="1:29" ht="14.1" hidden="1" customHeight="1" thickBot="1" x14ac:dyDescent="0.25">
      <c r="A1705" s="3">
        <f t="shared" si="572"/>
        <v>2025</v>
      </c>
      <c r="B1705" s="3" t="str">
        <f t="shared" si="589"/>
        <v>08 srpen</v>
      </c>
      <c r="C1705" s="4" t="str">
        <f t="shared" si="573"/>
        <v>srpen</v>
      </c>
      <c r="D1705" s="10">
        <f t="shared" ca="1" si="574"/>
        <v>0</v>
      </c>
      <c r="E1705" s="10" t="str">
        <f t="shared" si="575"/>
        <v>úterý</v>
      </c>
      <c r="F1705" s="42" t="str">
        <f ca="1">IF(COUNTIF(List1!$U$4:$AF$16,$G1705),"Svátek",TEXT($G1705,"dddd"))</f>
        <v>úterý</v>
      </c>
      <c r="G1705" s="19">
        <v>45888</v>
      </c>
      <c r="H1705" s="49"/>
      <c r="I1705" s="50"/>
      <c r="J1705" s="49"/>
      <c r="K1705" s="50"/>
      <c r="L1705" s="21">
        <f t="shared" si="576"/>
        <v>0</v>
      </c>
      <c r="M1705" s="22">
        <f t="shared" si="570"/>
        <v>0</v>
      </c>
      <c r="N1705" s="98"/>
      <c r="O1705" s="101" t="str">
        <f t="shared" ca="1" si="571"/>
        <v/>
      </c>
      <c r="P1705" s="41" t="str">
        <f t="shared" si="569"/>
        <v xml:space="preserve"> </v>
      </c>
      <c r="Q1705" s="41" t="str">
        <f>IF(MONTH(G1706)-MONTH(G1705)&lt;&gt;0,SUBTOTAL(109,$P$14:$P$3665)," ")</f>
        <v xml:space="preserve"> </v>
      </c>
      <c r="R1705" s="108">
        <f t="shared" ca="1" si="577"/>
        <v>0</v>
      </c>
      <c r="S1705" s="25">
        <f t="shared" ca="1" si="578"/>
        <v>0</v>
      </c>
      <c r="T1705" s="108">
        <f t="shared" ca="1" si="579"/>
        <v>0</v>
      </c>
      <c r="U1705" s="163">
        <f t="shared" ca="1" si="580"/>
        <v>0</v>
      </c>
      <c r="V1705" s="25">
        <f t="shared" ca="1" si="581"/>
        <v>0</v>
      </c>
      <c r="W1705" s="25">
        <f t="shared" ca="1" si="582"/>
        <v>0</v>
      </c>
      <c r="X1705" s="108">
        <f t="shared" ca="1" si="583"/>
        <v>0</v>
      </c>
      <c r="Y1705" s="108">
        <f t="shared" ca="1" si="584"/>
        <v>0</v>
      </c>
      <c r="Z1705" s="108">
        <f t="shared" ca="1" si="585"/>
        <v>0</v>
      </c>
      <c r="AA1705" s="108">
        <f t="shared" ca="1" si="586"/>
        <v>0</v>
      </c>
      <c r="AB1705" s="108">
        <f t="shared" ca="1" si="587"/>
        <v>0</v>
      </c>
      <c r="AC1705" s="25">
        <f t="shared" ca="1" si="588"/>
        <v>0</v>
      </c>
    </row>
    <row r="1706" spans="1:29" ht="14.1" hidden="1" customHeight="1" thickBot="1" x14ac:dyDescent="0.25">
      <c r="A1706" s="3">
        <f t="shared" si="572"/>
        <v>2025</v>
      </c>
      <c r="B1706" s="3" t="str">
        <f t="shared" si="589"/>
        <v>08 srpen</v>
      </c>
      <c r="C1706" s="4" t="str">
        <f t="shared" si="573"/>
        <v>srpen</v>
      </c>
      <c r="D1706" s="10">
        <f t="shared" ca="1" si="574"/>
        <v>0</v>
      </c>
      <c r="E1706" s="10" t="str">
        <f t="shared" si="575"/>
        <v>středa</v>
      </c>
      <c r="F1706" s="42" t="str">
        <f ca="1">IF(COUNTIF(List1!$U$4:$AF$16,$G1706),"Svátek",TEXT($G1706,"dddd"))</f>
        <v>středa</v>
      </c>
      <c r="G1706" s="19">
        <v>45889</v>
      </c>
      <c r="H1706" s="49"/>
      <c r="I1706" s="50"/>
      <c r="J1706" s="49"/>
      <c r="K1706" s="50"/>
      <c r="L1706" s="21">
        <f t="shared" si="576"/>
        <v>0</v>
      </c>
      <c r="M1706" s="22">
        <f t="shared" si="570"/>
        <v>0</v>
      </c>
      <c r="N1706" s="98"/>
      <c r="O1706" s="101" t="str">
        <f t="shared" ca="1" si="571"/>
        <v/>
      </c>
      <c r="P1706" s="41" t="str">
        <f t="shared" si="569"/>
        <v xml:space="preserve"> </v>
      </c>
      <c r="Q1706" s="41" t="str">
        <f>IF(MONTH(G1707)-MONTH(G1706)&lt;&gt;0,SUBTOTAL(109,$P$14:$P$3665)," ")</f>
        <v xml:space="preserve"> </v>
      </c>
      <c r="R1706" s="108">
        <f t="shared" ca="1" si="577"/>
        <v>0</v>
      </c>
      <c r="S1706" s="25">
        <f t="shared" ca="1" si="578"/>
        <v>0</v>
      </c>
      <c r="T1706" s="108">
        <f t="shared" ca="1" si="579"/>
        <v>0</v>
      </c>
      <c r="U1706" s="163">
        <f t="shared" ca="1" si="580"/>
        <v>0</v>
      </c>
      <c r="V1706" s="25">
        <f t="shared" ca="1" si="581"/>
        <v>0</v>
      </c>
      <c r="W1706" s="25">
        <f t="shared" ca="1" si="582"/>
        <v>0</v>
      </c>
      <c r="X1706" s="108">
        <f t="shared" ca="1" si="583"/>
        <v>0</v>
      </c>
      <c r="Y1706" s="108">
        <f t="shared" ca="1" si="584"/>
        <v>0</v>
      </c>
      <c r="Z1706" s="108">
        <f t="shared" ca="1" si="585"/>
        <v>0</v>
      </c>
      <c r="AA1706" s="108">
        <f t="shared" ca="1" si="586"/>
        <v>0</v>
      </c>
      <c r="AB1706" s="108">
        <f t="shared" ca="1" si="587"/>
        <v>0</v>
      </c>
      <c r="AC1706" s="25">
        <f t="shared" ca="1" si="588"/>
        <v>0</v>
      </c>
    </row>
    <row r="1707" spans="1:29" ht="14.1" hidden="1" customHeight="1" thickBot="1" x14ac:dyDescent="0.25">
      <c r="A1707" s="3">
        <f t="shared" si="572"/>
        <v>2025</v>
      </c>
      <c r="B1707" s="3" t="str">
        <f t="shared" si="589"/>
        <v>08 srpen</v>
      </c>
      <c r="C1707" s="4" t="str">
        <f t="shared" si="573"/>
        <v>srpen</v>
      </c>
      <c r="D1707" s="10">
        <f t="shared" ca="1" si="574"/>
        <v>0</v>
      </c>
      <c r="E1707" s="10" t="str">
        <f t="shared" si="575"/>
        <v>čtvrtek</v>
      </c>
      <c r="F1707" s="42" t="str">
        <f ca="1">IF(COUNTIF(List1!$U$4:$AF$16,$G1707),"Svátek",TEXT($G1707,"dddd"))</f>
        <v>čtvrtek</v>
      </c>
      <c r="G1707" s="19">
        <v>45890</v>
      </c>
      <c r="H1707" s="49"/>
      <c r="I1707" s="50"/>
      <c r="J1707" s="49"/>
      <c r="K1707" s="50"/>
      <c r="L1707" s="21">
        <f t="shared" si="576"/>
        <v>0</v>
      </c>
      <c r="M1707" s="22">
        <f t="shared" si="570"/>
        <v>0</v>
      </c>
      <c r="N1707" s="98"/>
      <c r="O1707" s="101" t="str">
        <f t="shared" ca="1" si="571"/>
        <v/>
      </c>
      <c r="P1707" s="41" t="str">
        <f t="shared" si="569"/>
        <v xml:space="preserve"> </v>
      </c>
      <c r="Q1707" s="41" t="str">
        <f>IF(MONTH(G1708)-MONTH(G1707)&lt;&gt;0,SUBTOTAL(109,$P$14:$P$3665)," ")</f>
        <v xml:space="preserve"> </v>
      </c>
      <c r="R1707" s="108">
        <f t="shared" ca="1" si="577"/>
        <v>0</v>
      </c>
      <c r="S1707" s="25">
        <f t="shared" ca="1" si="578"/>
        <v>0</v>
      </c>
      <c r="T1707" s="108">
        <f t="shared" ca="1" si="579"/>
        <v>0</v>
      </c>
      <c r="U1707" s="163">
        <f t="shared" ca="1" si="580"/>
        <v>0</v>
      </c>
      <c r="V1707" s="25">
        <f t="shared" ca="1" si="581"/>
        <v>0</v>
      </c>
      <c r="W1707" s="25">
        <f t="shared" ca="1" si="582"/>
        <v>0</v>
      </c>
      <c r="X1707" s="108">
        <f t="shared" ca="1" si="583"/>
        <v>0</v>
      </c>
      <c r="Y1707" s="108">
        <f t="shared" ca="1" si="584"/>
        <v>0</v>
      </c>
      <c r="Z1707" s="108">
        <f t="shared" ca="1" si="585"/>
        <v>0</v>
      </c>
      <c r="AA1707" s="108">
        <f t="shared" ca="1" si="586"/>
        <v>0</v>
      </c>
      <c r="AB1707" s="108">
        <f t="shared" ca="1" si="587"/>
        <v>0</v>
      </c>
      <c r="AC1707" s="25">
        <f t="shared" ca="1" si="588"/>
        <v>0</v>
      </c>
    </row>
    <row r="1708" spans="1:29" ht="14.1" hidden="1" customHeight="1" thickBot="1" x14ac:dyDescent="0.25">
      <c r="A1708" s="3">
        <f t="shared" si="572"/>
        <v>2025</v>
      </c>
      <c r="B1708" s="3" t="str">
        <f t="shared" si="589"/>
        <v>08 srpen</v>
      </c>
      <c r="C1708" s="4" t="str">
        <f t="shared" si="573"/>
        <v>srpen</v>
      </c>
      <c r="D1708" s="10">
        <f t="shared" ca="1" si="574"/>
        <v>0</v>
      </c>
      <c r="E1708" s="10" t="str">
        <f t="shared" si="575"/>
        <v>pátek</v>
      </c>
      <c r="F1708" s="42" t="str">
        <f ca="1">IF(COUNTIF(List1!$U$4:$AF$16,$G1708),"Svátek",TEXT($G1708,"dddd"))</f>
        <v>pátek</v>
      </c>
      <c r="G1708" s="19">
        <v>45891</v>
      </c>
      <c r="H1708" s="49"/>
      <c r="I1708" s="50"/>
      <c r="J1708" s="49"/>
      <c r="K1708" s="50"/>
      <c r="L1708" s="21">
        <f t="shared" si="576"/>
        <v>0</v>
      </c>
      <c r="M1708" s="22">
        <f t="shared" si="570"/>
        <v>0</v>
      </c>
      <c r="N1708" s="98"/>
      <c r="O1708" s="101" t="str">
        <f t="shared" ca="1" si="571"/>
        <v/>
      </c>
      <c r="P1708" s="41" t="str">
        <f t="shared" si="569"/>
        <v xml:space="preserve"> </v>
      </c>
      <c r="Q1708" s="41" t="str">
        <f>IF(MONTH(G1709)-MONTH(G1708)&lt;&gt;0,SUBTOTAL(109,$P$14:$P$3665)," ")</f>
        <v xml:space="preserve"> </v>
      </c>
      <c r="R1708" s="108">
        <f t="shared" ca="1" si="577"/>
        <v>0</v>
      </c>
      <c r="S1708" s="25">
        <f t="shared" ca="1" si="578"/>
        <v>0</v>
      </c>
      <c r="T1708" s="108">
        <f t="shared" ca="1" si="579"/>
        <v>0</v>
      </c>
      <c r="U1708" s="163">
        <f t="shared" ca="1" si="580"/>
        <v>0</v>
      </c>
      <c r="V1708" s="25">
        <f t="shared" ca="1" si="581"/>
        <v>0</v>
      </c>
      <c r="W1708" s="25">
        <f t="shared" ca="1" si="582"/>
        <v>0</v>
      </c>
      <c r="X1708" s="108">
        <f t="shared" ca="1" si="583"/>
        <v>0</v>
      </c>
      <c r="Y1708" s="108">
        <f t="shared" ca="1" si="584"/>
        <v>0</v>
      </c>
      <c r="Z1708" s="108">
        <f t="shared" ca="1" si="585"/>
        <v>0</v>
      </c>
      <c r="AA1708" s="108">
        <f t="shared" ca="1" si="586"/>
        <v>0</v>
      </c>
      <c r="AB1708" s="108">
        <f t="shared" ca="1" si="587"/>
        <v>0</v>
      </c>
      <c r="AC1708" s="25">
        <f t="shared" ca="1" si="588"/>
        <v>0</v>
      </c>
    </row>
    <row r="1709" spans="1:29" ht="14.1" hidden="1" customHeight="1" thickBot="1" x14ac:dyDescent="0.25">
      <c r="A1709" s="3">
        <f t="shared" si="572"/>
        <v>2025</v>
      </c>
      <c r="B1709" s="3" t="str">
        <f t="shared" si="589"/>
        <v>08 srpen</v>
      </c>
      <c r="C1709" s="4" t="str">
        <f t="shared" si="573"/>
        <v>srpen</v>
      </c>
      <c r="D1709" s="10">
        <f t="shared" ca="1" si="574"/>
        <v>0</v>
      </c>
      <c r="E1709" s="10" t="str">
        <f t="shared" si="575"/>
        <v>sobota</v>
      </c>
      <c r="F1709" s="42" t="str">
        <f ca="1">IF(COUNTIF(List1!$U$4:$AF$16,$G1709),"Svátek",TEXT($G1709,"dddd"))</f>
        <v>sobota</v>
      </c>
      <c r="G1709" s="19">
        <v>45892</v>
      </c>
      <c r="H1709" s="49"/>
      <c r="I1709" s="50"/>
      <c r="J1709" s="49"/>
      <c r="K1709" s="50"/>
      <c r="L1709" s="21">
        <f t="shared" si="576"/>
        <v>0</v>
      </c>
      <c r="M1709" s="22">
        <f t="shared" si="570"/>
        <v>0</v>
      </c>
      <c r="N1709" s="98"/>
      <c r="O1709" s="101" t="str">
        <f t="shared" ca="1" si="571"/>
        <v/>
      </c>
      <c r="P1709" s="41" t="str">
        <f t="shared" si="569"/>
        <v xml:space="preserve"> </v>
      </c>
      <c r="Q1709" s="41" t="str">
        <f>IF(MONTH(G1710)-MONTH(G1709)&lt;&gt;0,SUBTOTAL(109,$P$14:$P$3665)," ")</f>
        <v xml:space="preserve"> </v>
      </c>
      <c r="R1709" s="108">
        <f t="shared" ca="1" si="577"/>
        <v>0</v>
      </c>
      <c r="S1709" s="25">
        <f t="shared" ca="1" si="578"/>
        <v>0</v>
      </c>
      <c r="T1709" s="108">
        <f t="shared" ca="1" si="579"/>
        <v>0</v>
      </c>
      <c r="U1709" s="163">
        <f t="shared" ca="1" si="580"/>
        <v>0</v>
      </c>
      <c r="V1709" s="25">
        <f t="shared" ca="1" si="581"/>
        <v>0</v>
      </c>
      <c r="W1709" s="25">
        <f t="shared" ca="1" si="582"/>
        <v>0</v>
      </c>
      <c r="X1709" s="108">
        <f t="shared" ca="1" si="583"/>
        <v>0</v>
      </c>
      <c r="Y1709" s="108">
        <f t="shared" ca="1" si="584"/>
        <v>0</v>
      </c>
      <c r="Z1709" s="108">
        <f t="shared" ca="1" si="585"/>
        <v>0</v>
      </c>
      <c r="AA1709" s="108">
        <f t="shared" ca="1" si="586"/>
        <v>0</v>
      </c>
      <c r="AB1709" s="108">
        <f t="shared" ca="1" si="587"/>
        <v>0</v>
      </c>
      <c r="AC1709" s="25">
        <f t="shared" ca="1" si="588"/>
        <v>0</v>
      </c>
    </row>
    <row r="1710" spans="1:29" ht="14.1" hidden="1" customHeight="1" thickBot="1" x14ac:dyDescent="0.25">
      <c r="A1710" s="3">
        <f t="shared" si="572"/>
        <v>2025</v>
      </c>
      <c r="B1710" s="3" t="str">
        <f t="shared" si="589"/>
        <v>08 srpen</v>
      </c>
      <c r="C1710" s="4" t="str">
        <f t="shared" si="573"/>
        <v>srpen</v>
      </c>
      <c r="D1710" s="10">
        <f t="shared" ca="1" si="574"/>
        <v>0</v>
      </c>
      <c r="E1710" s="10" t="str">
        <f t="shared" si="575"/>
        <v>neděle</v>
      </c>
      <c r="F1710" s="42" t="str">
        <f ca="1">IF(COUNTIF(List1!$U$4:$AF$16,$G1710),"Svátek",TEXT($G1710,"dddd"))</f>
        <v>neděle</v>
      </c>
      <c r="G1710" s="19">
        <v>45893</v>
      </c>
      <c r="H1710" s="49"/>
      <c r="I1710" s="50"/>
      <c r="J1710" s="49"/>
      <c r="K1710" s="50"/>
      <c r="L1710" s="21">
        <f t="shared" si="576"/>
        <v>0</v>
      </c>
      <c r="M1710" s="22">
        <f t="shared" si="570"/>
        <v>0</v>
      </c>
      <c r="N1710" s="98"/>
      <c r="O1710" s="101" t="str">
        <f t="shared" ca="1" si="571"/>
        <v/>
      </c>
      <c r="P1710" s="41">
        <f t="shared" si="569"/>
        <v>0</v>
      </c>
      <c r="Q1710" s="41" t="str">
        <f>IF(MONTH(G1711)-MONTH(G1710)&lt;&gt;0,SUBTOTAL(109,$P$14:$P$3665)," ")</f>
        <v xml:space="preserve"> </v>
      </c>
      <c r="R1710" s="108">
        <f t="shared" ca="1" si="577"/>
        <v>0</v>
      </c>
      <c r="S1710" s="25">
        <f t="shared" ca="1" si="578"/>
        <v>0</v>
      </c>
      <c r="T1710" s="108">
        <f t="shared" ca="1" si="579"/>
        <v>0</v>
      </c>
      <c r="U1710" s="163">
        <f t="shared" ca="1" si="580"/>
        <v>0</v>
      </c>
      <c r="V1710" s="25">
        <f t="shared" ca="1" si="581"/>
        <v>0</v>
      </c>
      <c r="W1710" s="25">
        <f t="shared" ca="1" si="582"/>
        <v>0</v>
      </c>
      <c r="X1710" s="108">
        <f t="shared" ca="1" si="583"/>
        <v>0</v>
      </c>
      <c r="Y1710" s="108">
        <f t="shared" ca="1" si="584"/>
        <v>0</v>
      </c>
      <c r="Z1710" s="108">
        <f t="shared" ca="1" si="585"/>
        <v>0</v>
      </c>
      <c r="AA1710" s="108">
        <f t="shared" ca="1" si="586"/>
        <v>0</v>
      </c>
      <c r="AB1710" s="108">
        <f t="shared" ca="1" si="587"/>
        <v>0</v>
      </c>
      <c r="AC1710" s="25">
        <f t="shared" ca="1" si="588"/>
        <v>0</v>
      </c>
    </row>
    <row r="1711" spans="1:29" ht="14.1" hidden="1" customHeight="1" thickBot="1" x14ac:dyDescent="0.25">
      <c r="A1711" s="3">
        <f t="shared" si="572"/>
        <v>2025</v>
      </c>
      <c r="B1711" s="3" t="str">
        <f t="shared" si="589"/>
        <v>08 srpen</v>
      </c>
      <c r="C1711" s="4" t="str">
        <f t="shared" si="573"/>
        <v>srpen</v>
      </c>
      <c r="D1711" s="10">
        <f t="shared" ca="1" si="574"/>
        <v>0</v>
      </c>
      <c r="E1711" s="10" t="str">
        <f t="shared" si="575"/>
        <v>pondělí</v>
      </c>
      <c r="F1711" s="42" t="str">
        <f ca="1">IF(COUNTIF(List1!$U$4:$AF$16,$G1711),"Svátek",TEXT($G1711,"dddd"))</f>
        <v>pondělí</v>
      </c>
      <c r="G1711" s="19">
        <v>45894</v>
      </c>
      <c r="H1711" s="49"/>
      <c r="I1711" s="50"/>
      <c r="J1711" s="49"/>
      <c r="K1711" s="50"/>
      <c r="L1711" s="21">
        <f t="shared" si="576"/>
        <v>0</v>
      </c>
      <c r="M1711" s="22">
        <f t="shared" si="570"/>
        <v>0</v>
      </c>
      <c r="N1711" s="98"/>
      <c r="O1711" s="101" t="str">
        <f t="shared" ca="1" si="571"/>
        <v/>
      </c>
      <c r="P1711" s="41" t="str">
        <f t="shared" si="569"/>
        <v xml:space="preserve"> </v>
      </c>
      <c r="Q1711" s="41" t="str">
        <f>IF(MONTH(G1712)-MONTH(G1711)&lt;&gt;0,SUBTOTAL(109,$P$14:$P$3665)," ")</f>
        <v xml:space="preserve"> </v>
      </c>
      <c r="R1711" s="108">
        <f t="shared" ca="1" si="577"/>
        <v>0</v>
      </c>
      <c r="S1711" s="25">
        <f t="shared" ca="1" si="578"/>
        <v>0</v>
      </c>
      <c r="T1711" s="108">
        <f t="shared" ca="1" si="579"/>
        <v>0</v>
      </c>
      <c r="U1711" s="163">
        <f t="shared" ca="1" si="580"/>
        <v>0</v>
      </c>
      <c r="V1711" s="25">
        <f t="shared" ca="1" si="581"/>
        <v>0</v>
      </c>
      <c r="W1711" s="25">
        <f t="shared" ca="1" si="582"/>
        <v>0</v>
      </c>
      <c r="X1711" s="108">
        <f t="shared" ca="1" si="583"/>
        <v>0</v>
      </c>
      <c r="Y1711" s="108">
        <f t="shared" ca="1" si="584"/>
        <v>0</v>
      </c>
      <c r="Z1711" s="108">
        <f t="shared" ca="1" si="585"/>
        <v>0</v>
      </c>
      <c r="AA1711" s="108">
        <f t="shared" ca="1" si="586"/>
        <v>0</v>
      </c>
      <c r="AB1711" s="108">
        <f t="shared" ca="1" si="587"/>
        <v>0</v>
      </c>
      <c r="AC1711" s="25">
        <f t="shared" ca="1" si="588"/>
        <v>0</v>
      </c>
    </row>
    <row r="1712" spans="1:29" ht="14.1" hidden="1" customHeight="1" thickBot="1" x14ac:dyDescent="0.25">
      <c r="A1712" s="3">
        <f t="shared" si="572"/>
        <v>2025</v>
      </c>
      <c r="B1712" s="3" t="str">
        <f t="shared" si="589"/>
        <v>08 srpen</v>
      </c>
      <c r="C1712" s="4" t="str">
        <f t="shared" si="573"/>
        <v>srpen</v>
      </c>
      <c r="D1712" s="10">
        <f t="shared" ca="1" si="574"/>
        <v>0</v>
      </c>
      <c r="E1712" s="10" t="str">
        <f t="shared" si="575"/>
        <v>úterý</v>
      </c>
      <c r="F1712" s="42" t="str">
        <f ca="1">IF(COUNTIF(List1!$U$4:$AF$16,$G1712),"Svátek",TEXT($G1712,"dddd"))</f>
        <v>úterý</v>
      </c>
      <c r="G1712" s="19">
        <v>45895</v>
      </c>
      <c r="H1712" s="49"/>
      <c r="I1712" s="50"/>
      <c r="J1712" s="49"/>
      <c r="K1712" s="50"/>
      <c r="L1712" s="21">
        <f t="shared" si="576"/>
        <v>0</v>
      </c>
      <c r="M1712" s="22">
        <f t="shared" si="570"/>
        <v>0</v>
      </c>
      <c r="N1712" s="98"/>
      <c r="O1712" s="101" t="str">
        <f t="shared" ca="1" si="571"/>
        <v/>
      </c>
      <c r="P1712" s="41" t="str">
        <f t="shared" si="569"/>
        <v xml:space="preserve"> </v>
      </c>
      <c r="Q1712" s="41" t="str">
        <f>IF(MONTH(G1713)-MONTH(G1712)&lt;&gt;0,SUBTOTAL(109,$P$14:$P$3665)," ")</f>
        <v xml:space="preserve"> </v>
      </c>
      <c r="R1712" s="108">
        <f t="shared" ca="1" si="577"/>
        <v>0</v>
      </c>
      <c r="S1712" s="25">
        <f t="shared" ca="1" si="578"/>
        <v>0</v>
      </c>
      <c r="T1712" s="108">
        <f t="shared" ca="1" si="579"/>
        <v>0</v>
      </c>
      <c r="U1712" s="163">
        <f t="shared" ca="1" si="580"/>
        <v>0</v>
      </c>
      <c r="V1712" s="25">
        <f t="shared" ca="1" si="581"/>
        <v>0</v>
      </c>
      <c r="W1712" s="25">
        <f t="shared" ca="1" si="582"/>
        <v>0</v>
      </c>
      <c r="X1712" s="108">
        <f t="shared" ca="1" si="583"/>
        <v>0</v>
      </c>
      <c r="Y1712" s="108">
        <f t="shared" ca="1" si="584"/>
        <v>0</v>
      </c>
      <c r="Z1712" s="108">
        <f t="shared" ca="1" si="585"/>
        <v>0</v>
      </c>
      <c r="AA1712" s="108">
        <f t="shared" ca="1" si="586"/>
        <v>0</v>
      </c>
      <c r="AB1712" s="108">
        <f t="shared" ca="1" si="587"/>
        <v>0</v>
      </c>
      <c r="AC1712" s="25">
        <f t="shared" ca="1" si="588"/>
        <v>0</v>
      </c>
    </row>
    <row r="1713" spans="1:29" ht="14.1" hidden="1" customHeight="1" thickBot="1" x14ac:dyDescent="0.25">
      <c r="A1713" s="3">
        <f t="shared" si="572"/>
        <v>2025</v>
      </c>
      <c r="B1713" s="3" t="str">
        <f t="shared" si="589"/>
        <v>08 srpen</v>
      </c>
      <c r="C1713" s="4" t="str">
        <f t="shared" si="573"/>
        <v>srpen</v>
      </c>
      <c r="D1713" s="10">
        <f t="shared" ca="1" si="574"/>
        <v>0</v>
      </c>
      <c r="E1713" s="10" t="str">
        <f t="shared" si="575"/>
        <v>středa</v>
      </c>
      <c r="F1713" s="42" t="str">
        <f ca="1">IF(COUNTIF(List1!$U$4:$AF$16,$G1713),"Svátek",TEXT($G1713,"dddd"))</f>
        <v>středa</v>
      </c>
      <c r="G1713" s="19">
        <v>45896</v>
      </c>
      <c r="H1713" s="49"/>
      <c r="I1713" s="50"/>
      <c r="J1713" s="49"/>
      <c r="K1713" s="50"/>
      <c r="L1713" s="21">
        <f t="shared" si="576"/>
        <v>0</v>
      </c>
      <c r="M1713" s="22">
        <f t="shared" si="570"/>
        <v>0</v>
      </c>
      <c r="N1713" s="98"/>
      <c r="O1713" s="101" t="str">
        <f t="shared" ca="1" si="571"/>
        <v/>
      </c>
      <c r="P1713" s="41" t="str">
        <f t="shared" si="569"/>
        <v xml:space="preserve"> </v>
      </c>
      <c r="Q1713" s="41" t="str">
        <f>IF(MONTH(G1714)-MONTH(G1713)&lt;&gt;0,SUBTOTAL(109,$P$14:$P$3665)," ")</f>
        <v xml:space="preserve"> </v>
      </c>
      <c r="R1713" s="108">
        <f t="shared" ca="1" si="577"/>
        <v>0</v>
      </c>
      <c r="S1713" s="25">
        <f t="shared" ca="1" si="578"/>
        <v>0</v>
      </c>
      <c r="T1713" s="108">
        <f t="shared" ca="1" si="579"/>
        <v>0</v>
      </c>
      <c r="U1713" s="163">
        <f t="shared" ca="1" si="580"/>
        <v>0</v>
      </c>
      <c r="V1713" s="25">
        <f t="shared" ca="1" si="581"/>
        <v>0</v>
      </c>
      <c r="W1713" s="25">
        <f t="shared" ca="1" si="582"/>
        <v>0</v>
      </c>
      <c r="X1713" s="108">
        <f t="shared" ca="1" si="583"/>
        <v>0</v>
      </c>
      <c r="Y1713" s="108">
        <f t="shared" ca="1" si="584"/>
        <v>0</v>
      </c>
      <c r="Z1713" s="108">
        <f t="shared" ca="1" si="585"/>
        <v>0</v>
      </c>
      <c r="AA1713" s="108">
        <f t="shared" ca="1" si="586"/>
        <v>0</v>
      </c>
      <c r="AB1713" s="108">
        <f t="shared" ca="1" si="587"/>
        <v>0</v>
      </c>
      <c r="AC1713" s="25">
        <f t="shared" ca="1" si="588"/>
        <v>0</v>
      </c>
    </row>
    <row r="1714" spans="1:29" ht="14.1" hidden="1" customHeight="1" thickBot="1" x14ac:dyDescent="0.25">
      <c r="A1714" s="3">
        <f t="shared" si="572"/>
        <v>2025</v>
      </c>
      <c r="B1714" s="3" t="str">
        <f t="shared" si="589"/>
        <v>08 srpen</v>
      </c>
      <c r="C1714" s="4" t="str">
        <f t="shared" si="573"/>
        <v>srpen</v>
      </c>
      <c r="D1714" s="10">
        <f t="shared" ca="1" si="574"/>
        <v>0</v>
      </c>
      <c r="E1714" s="10" t="str">
        <f t="shared" si="575"/>
        <v>čtvrtek</v>
      </c>
      <c r="F1714" s="42" t="str">
        <f ca="1">IF(COUNTIF(List1!$U$4:$AF$16,$G1714),"Svátek",TEXT($G1714,"dddd"))</f>
        <v>čtvrtek</v>
      </c>
      <c r="G1714" s="19">
        <v>45897</v>
      </c>
      <c r="H1714" s="49"/>
      <c r="I1714" s="50"/>
      <c r="J1714" s="49"/>
      <c r="K1714" s="50"/>
      <c r="L1714" s="21">
        <f t="shared" si="576"/>
        <v>0</v>
      </c>
      <c r="M1714" s="22">
        <f t="shared" si="570"/>
        <v>0</v>
      </c>
      <c r="N1714" s="98"/>
      <c r="O1714" s="101" t="str">
        <f t="shared" ca="1" si="571"/>
        <v/>
      </c>
      <c r="P1714" s="41" t="str">
        <f t="shared" si="569"/>
        <v xml:space="preserve"> </v>
      </c>
      <c r="Q1714" s="41" t="str">
        <f>IF(MONTH(G1715)-MONTH(G1714)&lt;&gt;0,SUBTOTAL(109,$P$14:$P$3665)," ")</f>
        <v xml:space="preserve"> </v>
      </c>
      <c r="R1714" s="108">
        <f t="shared" ca="1" si="577"/>
        <v>0</v>
      </c>
      <c r="S1714" s="25">
        <f t="shared" ca="1" si="578"/>
        <v>0</v>
      </c>
      <c r="T1714" s="108">
        <f t="shared" ca="1" si="579"/>
        <v>0</v>
      </c>
      <c r="U1714" s="163">
        <f t="shared" ca="1" si="580"/>
        <v>0</v>
      </c>
      <c r="V1714" s="25">
        <f t="shared" ca="1" si="581"/>
        <v>0</v>
      </c>
      <c r="W1714" s="25">
        <f t="shared" ca="1" si="582"/>
        <v>0</v>
      </c>
      <c r="X1714" s="108">
        <f t="shared" ca="1" si="583"/>
        <v>0</v>
      </c>
      <c r="Y1714" s="108">
        <f t="shared" ca="1" si="584"/>
        <v>0</v>
      </c>
      <c r="Z1714" s="108">
        <f t="shared" ca="1" si="585"/>
        <v>0</v>
      </c>
      <c r="AA1714" s="108">
        <f t="shared" ca="1" si="586"/>
        <v>0</v>
      </c>
      <c r="AB1714" s="108">
        <f t="shared" ca="1" si="587"/>
        <v>0</v>
      </c>
      <c r="AC1714" s="25">
        <f t="shared" ca="1" si="588"/>
        <v>0</v>
      </c>
    </row>
    <row r="1715" spans="1:29" ht="14.1" hidden="1" customHeight="1" thickBot="1" x14ac:dyDescent="0.25">
      <c r="A1715" s="3">
        <f t="shared" si="572"/>
        <v>2025</v>
      </c>
      <c r="B1715" s="3" t="str">
        <f t="shared" si="589"/>
        <v>08 srpen</v>
      </c>
      <c r="C1715" s="4" t="str">
        <f t="shared" si="573"/>
        <v>srpen</v>
      </c>
      <c r="D1715" s="10">
        <f t="shared" ca="1" si="574"/>
        <v>0</v>
      </c>
      <c r="E1715" s="10" t="str">
        <f t="shared" si="575"/>
        <v>pátek</v>
      </c>
      <c r="F1715" s="42" t="str">
        <f ca="1">IF(COUNTIF(List1!$U$4:$AF$16,$G1715),"Svátek",TEXT($G1715,"dddd"))</f>
        <v>pátek</v>
      </c>
      <c r="G1715" s="19">
        <v>45898</v>
      </c>
      <c r="H1715" s="49"/>
      <c r="I1715" s="50"/>
      <c r="J1715" s="49"/>
      <c r="K1715" s="50"/>
      <c r="L1715" s="21">
        <f t="shared" si="576"/>
        <v>0</v>
      </c>
      <c r="M1715" s="22">
        <f t="shared" si="570"/>
        <v>0</v>
      </c>
      <c r="N1715" s="98"/>
      <c r="O1715" s="101" t="str">
        <f t="shared" ca="1" si="571"/>
        <v/>
      </c>
      <c r="P1715" s="41" t="str">
        <f t="shared" si="569"/>
        <v xml:space="preserve"> </v>
      </c>
      <c r="Q1715" s="41" t="str">
        <f>IF(MONTH(G1716)-MONTH(G1715)&lt;&gt;0,SUBTOTAL(109,$P$14:$P$3665)," ")</f>
        <v xml:space="preserve"> </v>
      </c>
      <c r="R1715" s="108">
        <f t="shared" ca="1" si="577"/>
        <v>0</v>
      </c>
      <c r="S1715" s="25">
        <f t="shared" ca="1" si="578"/>
        <v>0</v>
      </c>
      <c r="T1715" s="108">
        <f t="shared" ca="1" si="579"/>
        <v>0</v>
      </c>
      <c r="U1715" s="163">
        <f t="shared" ca="1" si="580"/>
        <v>0</v>
      </c>
      <c r="V1715" s="25">
        <f t="shared" ca="1" si="581"/>
        <v>0</v>
      </c>
      <c r="W1715" s="25">
        <f t="shared" ca="1" si="582"/>
        <v>0</v>
      </c>
      <c r="X1715" s="108">
        <f t="shared" ca="1" si="583"/>
        <v>0</v>
      </c>
      <c r="Y1715" s="108">
        <f t="shared" ca="1" si="584"/>
        <v>0</v>
      </c>
      <c r="Z1715" s="108">
        <f t="shared" ca="1" si="585"/>
        <v>0</v>
      </c>
      <c r="AA1715" s="108">
        <f t="shared" ca="1" si="586"/>
        <v>0</v>
      </c>
      <c r="AB1715" s="108">
        <f t="shared" ca="1" si="587"/>
        <v>0</v>
      </c>
      <c r="AC1715" s="25">
        <f t="shared" ca="1" si="588"/>
        <v>0</v>
      </c>
    </row>
    <row r="1716" spans="1:29" ht="14.1" hidden="1" customHeight="1" thickBot="1" x14ac:dyDescent="0.25">
      <c r="A1716" s="3">
        <f t="shared" si="572"/>
        <v>2025</v>
      </c>
      <c r="B1716" s="3" t="str">
        <f t="shared" si="589"/>
        <v>08 srpen</v>
      </c>
      <c r="C1716" s="4" t="str">
        <f t="shared" si="573"/>
        <v>srpen</v>
      </c>
      <c r="D1716" s="10">
        <f t="shared" ca="1" si="574"/>
        <v>0</v>
      </c>
      <c r="E1716" s="10" t="str">
        <f t="shared" si="575"/>
        <v>sobota</v>
      </c>
      <c r="F1716" s="42" t="str">
        <f ca="1">IF(COUNTIF(List1!$U$4:$AF$16,$G1716),"Svátek",TEXT($G1716,"dddd"))</f>
        <v>sobota</v>
      </c>
      <c r="G1716" s="19">
        <v>45899</v>
      </c>
      <c r="H1716" s="49"/>
      <c r="I1716" s="50"/>
      <c r="J1716" s="49"/>
      <c r="K1716" s="50"/>
      <c r="L1716" s="21">
        <f t="shared" si="576"/>
        <v>0</v>
      </c>
      <c r="M1716" s="22">
        <f t="shared" si="570"/>
        <v>0</v>
      </c>
      <c r="N1716" s="98"/>
      <c r="O1716" s="101" t="str">
        <f t="shared" ca="1" si="571"/>
        <v/>
      </c>
      <c r="P1716" s="41" t="str">
        <f t="shared" si="569"/>
        <v xml:space="preserve"> </v>
      </c>
      <c r="Q1716" s="41" t="str">
        <f>IF(MONTH(G1717)-MONTH(G1716)&lt;&gt;0,SUBTOTAL(109,$P$14:$P$3665)," ")</f>
        <v xml:space="preserve"> </v>
      </c>
      <c r="R1716" s="108">
        <f t="shared" ca="1" si="577"/>
        <v>0</v>
      </c>
      <c r="S1716" s="25">
        <f t="shared" ca="1" si="578"/>
        <v>0</v>
      </c>
      <c r="T1716" s="108">
        <f t="shared" ca="1" si="579"/>
        <v>0</v>
      </c>
      <c r="U1716" s="163">
        <f t="shared" ca="1" si="580"/>
        <v>0</v>
      </c>
      <c r="V1716" s="25">
        <f t="shared" ca="1" si="581"/>
        <v>0</v>
      </c>
      <c r="W1716" s="25">
        <f t="shared" ca="1" si="582"/>
        <v>0</v>
      </c>
      <c r="X1716" s="108">
        <f t="shared" ca="1" si="583"/>
        <v>0</v>
      </c>
      <c r="Y1716" s="108">
        <f t="shared" ca="1" si="584"/>
        <v>0</v>
      </c>
      <c r="Z1716" s="108">
        <f t="shared" ca="1" si="585"/>
        <v>0</v>
      </c>
      <c r="AA1716" s="108">
        <f t="shared" ca="1" si="586"/>
        <v>0</v>
      </c>
      <c r="AB1716" s="108">
        <f t="shared" ca="1" si="587"/>
        <v>0</v>
      </c>
      <c r="AC1716" s="25">
        <f t="shared" ca="1" si="588"/>
        <v>0</v>
      </c>
    </row>
    <row r="1717" spans="1:29" ht="14.1" hidden="1" customHeight="1" thickBot="1" x14ac:dyDescent="0.25">
      <c r="A1717" s="3">
        <f t="shared" si="572"/>
        <v>2025</v>
      </c>
      <c r="B1717" s="3" t="str">
        <f t="shared" si="589"/>
        <v>08 srpen</v>
      </c>
      <c r="C1717" s="4" t="str">
        <f t="shared" si="573"/>
        <v>srpen</v>
      </c>
      <c r="D1717" s="10">
        <f t="shared" ca="1" si="574"/>
        <v>0</v>
      </c>
      <c r="E1717" s="10" t="str">
        <f t="shared" si="575"/>
        <v>neděle</v>
      </c>
      <c r="F1717" s="42" t="str">
        <f ca="1">IF(COUNTIF(List1!$U$4:$AF$16,$G1717),"Svátek",TEXT($G1717,"dddd"))</f>
        <v>neděle</v>
      </c>
      <c r="G1717" s="19">
        <v>45900</v>
      </c>
      <c r="H1717" s="49"/>
      <c r="I1717" s="50"/>
      <c r="J1717" s="49"/>
      <c r="K1717" s="50"/>
      <c r="L1717" s="21">
        <f t="shared" si="576"/>
        <v>0</v>
      </c>
      <c r="M1717" s="22">
        <f t="shared" si="570"/>
        <v>0</v>
      </c>
      <c r="N1717" s="98"/>
      <c r="O1717" s="101" t="str">
        <f t="shared" ca="1" si="571"/>
        <v/>
      </c>
      <c r="P1717" s="41">
        <f t="shared" si="569"/>
        <v>0</v>
      </c>
      <c r="Q1717" s="41">
        <f>IF(MONTH(G1718)-MONTH(G1717)&lt;&gt;0,SUBTOTAL(109,$P$14:$P$3665)," ")</f>
        <v>0</v>
      </c>
      <c r="R1717" s="108">
        <f t="shared" ca="1" si="577"/>
        <v>0</v>
      </c>
      <c r="S1717" s="25">
        <f t="shared" ca="1" si="578"/>
        <v>0</v>
      </c>
      <c r="T1717" s="108">
        <f t="shared" ca="1" si="579"/>
        <v>0</v>
      </c>
      <c r="U1717" s="163">
        <f t="shared" ca="1" si="580"/>
        <v>0</v>
      </c>
      <c r="V1717" s="25">
        <f t="shared" ca="1" si="581"/>
        <v>0</v>
      </c>
      <c r="W1717" s="25">
        <f t="shared" ca="1" si="582"/>
        <v>0</v>
      </c>
      <c r="X1717" s="108">
        <f t="shared" ca="1" si="583"/>
        <v>0</v>
      </c>
      <c r="Y1717" s="108">
        <f t="shared" ca="1" si="584"/>
        <v>0</v>
      </c>
      <c r="Z1717" s="108">
        <f t="shared" ca="1" si="585"/>
        <v>0</v>
      </c>
      <c r="AA1717" s="108">
        <f t="shared" ca="1" si="586"/>
        <v>0</v>
      </c>
      <c r="AB1717" s="108">
        <f t="shared" ca="1" si="587"/>
        <v>0</v>
      </c>
      <c r="AC1717" s="25">
        <f t="shared" ca="1" si="588"/>
        <v>0</v>
      </c>
    </row>
    <row r="1718" spans="1:29" ht="14.1" hidden="1" customHeight="1" thickBot="1" x14ac:dyDescent="0.25">
      <c r="A1718" s="3">
        <f t="shared" si="572"/>
        <v>2025</v>
      </c>
      <c r="B1718" s="3" t="str">
        <f t="shared" si="589"/>
        <v>09 září</v>
      </c>
      <c r="C1718" s="4" t="str">
        <f t="shared" si="573"/>
        <v>září</v>
      </c>
      <c r="D1718" s="10">
        <f t="shared" ca="1" si="574"/>
        <v>0</v>
      </c>
      <c r="E1718" s="10" t="str">
        <f t="shared" si="575"/>
        <v>pondělí</v>
      </c>
      <c r="F1718" s="42" t="str">
        <f ca="1">IF(COUNTIF(List1!$U$4:$AF$16,$G1718),"Svátek",TEXT($G1718,"dddd"))</f>
        <v>pondělí</v>
      </c>
      <c r="G1718" s="19">
        <v>45901</v>
      </c>
      <c r="H1718" s="49"/>
      <c r="I1718" s="50"/>
      <c r="J1718" s="49"/>
      <c r="K1718" s="50"/>
      <c r="L1718" s="21">
        <f t="shared" si="576"/>
        <v>0</v>
      </c>
      <c r="M1718" s="22">
        <f t="shared" si="570"/>
        <v>0</v>
      </c>
      <c r="N1718" s="98"/>
      <c r="O1718" s="101" t="str">
        <f t="shared" ca="1" si="571"/>
        <v/>
      </c>
      <c r="P1718" s="41" t="str">
        <f t="shared" si="569"/>
        <v xml:space="preserve"> </v>
      </c>
      <c r="Q1718" s="41" t="str">
        <f>IF(MONTH(G1719)-MONTH(G1718)&lt;&gt;0,SUBTOTAL(109,$P$14:$P$3665)," ")</f>
        <v xml:space="preserve"> </v>
      </c>
      <c r="R1718" s="108">
        <f t="shared" ca="1" si="577"/>
        <v>0</v>
      </c>
      <c r="S1718" s="25">
        <f t="shared" ca="1" si="578"/>
        <v>0</v>
      </c>
      <c r="T1718" s="108">
        <f t="shared" ca="1" si="579"/>
        <v>0</v>
      </c>
      <c r="U1718" s="163">
        <f t="shared" ca="1" si="580"/>
        <v>0</v>
      </c>
      <c r="V1718" s="25">
        <f t="shared" ca="1" si="581"/>
        <v>0</v>
      </c>
      <c r="W1718" s="25">
        <f t="shared" ca="1" si="582"/>
        <v>0</v>
      </c>
      <c r="X1718" s="108">
        <f t="shared" ca="1" si="583"/>
        <v>0</v>
      </c>
      <c r="Y1718" s="108">
        <f t="shared" ca="1" si="584"/>
        <v>0</v>
      </c>
      <c r="Z1718" s="108">
        <f t="shared" ca="1" si="585"/>
        <v>0</v>
      </c>
      <c r="AA1718" s="108">
        <f t="shared" ca="1" si="586"/>
        <v>0</v>
      </c>
      <c r="AB1718" s="108">
        <f t="shared" ca="1" si="587"/>
        <v>0</v>
      </c>
      <c r="AC1718" s="25">
        <f t="shared" ca="1" si="588"/>
        <v>0</v>
      </c>
    </row>
    <row r="1719" spans="1:29" ht="14.1" hidden="1" customHeight="1" thickBot="1" x14ac:dyDescent="0.25">
      <c r="A1719" s="3">
        <f t="shared" si="572"/>
        <v>2025</v>
      </c>
      <c r="B1719" s="3" t="str">
        <f t="shared" si="589"/>
        <v>09 září</v>
      </c>
      <c r="C1719" s="4" t="str">
        <f t="shared" si="573"/>
        <v>září</v>
      </c>
      <c r="D1719" s="10">
        <f t="shared" ca="1" si="574"/>
        <v>0</v>
      </c>
      <c r="E1719" s="10" t="str">
        <f t="shared" si="575"/>
        <v>úterý</v>
      </c>
      <c r="F1719" s="42" t="str">
        <f ca="1">IF(COUNTIF(List1!$U$4:$AF$16,$G1719),"Svátek",TEXT($G1719,"dddd"))</f>
        <v>úterý</v>
      </c>
      <c r="G1719" s="19">
        <v>45902</v>
      </c>
      <c r="H1719" s="49"/>
      <c r="I1719" s="50"/>
      <c r="J1719" s="49"/>
      <c r="K1719" s="50"/>
      <c r="L1719" s="21">
        <f t="shared" si="576"/>
        <v>0</v>
      </c>
      <c r="M1719" s="22">
        <f t="shared" si="570"/>
        <v>0</v>
      </c>
      <c r="N1719" s="98"/>
      <c r="O1719" s="101" t="str">
        <f t="shared" ca="1" si="571"/>
        <v/>
      </c>
      <c r="P1719" s="41" t="str">
        <f t="shared" si="569"/>
        <v xml:space="preserve"> </v>
      </c>
      <c r="Q1719" s="41" t="str">
        <f>IF(MONTH(G1720)-MONTH(G1719)&lt;&gt;0,SUBTOTAL(109,$P$14:$P$3665)," ")</f>
        <v xml:space="preserve"> </v>
      </c>
      <c r="R1719" s="108">
        <f t="shared" ca="1" si="577"/>
        <v>0</v>
      </c>
      <c r="S1719" s="25">
        <f t="shared" ca="1" si="578"/>
        <v>0</v>
      </c>
      <c r="T1719" s="108">
        <f t="shared" ca="1" si="579"/>
        <v>0</v>
      </c>
      <c r="U1719" s="163">
        <f t="shared" ca="1" si="580"/>
        <v>0</v>
      </c>
      <c r="V1719" s="25">
        <f t="shared" ca="1" si="581"/>
        <v>0</v>
      </c>
      <c r="W1719" s="25">
        <f t="shared" ca="1" si="582"/>
        <v>0</v>
      </c>
      <c r="X1719" s="108">
        <f t="shared" ca="1" si="583"/>
        <v>0</v>
      </c>
      <c r="Y1719" s="108">
        <f t="shared" ca="1" si="584"/>
        <v>0</v>
      </c>
      <c r="Z1719" s="108">
        <f t="shared" ca="1" si="585"/>
        <v>0</v>
      </c>
      <c r="AA1719" s="108">
        <f t="shared" ca="1" si="586"/>
        <v>0</v>
      </c>
      <c r="AB1719" s="108">
        <f t="shared" ca="1" si="587"/>
        <v>0</v>
      </c>
      <c r="AC1719" s="25">
        <f t="shared" ca="1" si="588"/>
        <v>0</v>
      </c>
    </row>
    <row r="1720" spans="1:29" ht="14.1" hidden="1" customHeight="1" thickBot="1" x14ac:dyDescent="0.25">
      <c r="A1720" s="3">
        <f t="shared" si="572"/>
        <v>2025</v>
      </c>
      <c r="B1720" s="3" t="str">
        <f t="shared" si="589"/>
        <v>09 září</v>
      </c>
      <c r="C1720" s="4" t="str">
        <f t="shared" si="573"/>
        <v>září</v>
      </c>
      <c r="D1720" s="10">
        <f t="shared" ca="1" si="574"/>
        <v>0</v>
      </c>
      <c r="E1720" s="10" t="str">
        <f t="shared" si="575"/>
        <v>středa</v>
      </c>
      <c r="F1720" s="42" t="str">
        <f ca="1">IF(COUNTIF(List1!$U$4:$AF$16,$G1720),"Svátek",TEXT($G1720,"dddd"))</f>
        <v>středa</v>
      </c>
      <c r="G1720" s="19">
        <v>45903</v>
      </c>
      <c r="H1720" s="49"/>
      <c r="I1720" s="50"/>
      <c r="J1720" s="49"/>
      <c r="K1720" s="50"/>
      <c r="L1720" s="21">
        <f t="shared" si="576"/>
        <v>0</v>
      </c>
      <c r="M1720" s="22">
        <f t="shared" si="570"/>
        <v>0</v>
      </c>
      <c r="N1720" s="98"/>
      <c r="O1720" s="101" t="str">
        <f t="shared" ca="1" si="571"/>
        <v/>
      </c>
      <c r="P1720" s="41" t="str">
        <f t="shared" si="569"/>
        <v xml:space="preserve"> </v>
      </c>
      <c r="Q1720" s="41" t="str">
        <f>IF(MONTH(G1721)-MONTH(G1720)&lt;&gt;0,SUBTOTAL(109,$P$14:$P$3665)," ")</f>
        <v xml:space="preserve"> </v>
      </c>
      <c r="R1720" s="108">
        <f t="shared" ca="1" si="577"/>
        <v>0</v>
      </c>
      <c r="S1720" s="25">
        <f t="shared" ca="1" si="578"/>
        <v>0</v>
      </c>
      <c r="T1720" s="108">
        <f t="shared" ca="1" si="579"/>
        <v>0</v>
      </c>
      <c r="U1720" s="163">
        <f t="shared" ca="1" si="580"/>
        <v>0</v>
      </c>
      <c r="V1720" s="25">
        <f t="shared" ca="1" si="581"/>
        <v>0</v>
      </c>
      <c r="W1720" s="25">
        <f t="shared" ca="1" si="582"/>
        <v>0</v>
      </c>
      <c r="X1720" s="108">
        <f t="shared" ca="1" si="583"/>
        <v>0</v>
      </c>
      <c r="Y1720" s="108">
        <f t="shared" ca="1" si="584"/>
        <v>0</v>
      </c>
      <c r="Z1720" s="108">
        <f t="shared" ca="1" si="585"/>
        <v>0</v>
      </c>
      <c r="AA1720" s="108">
        <f t="shared" ca="1" si="586"/>
        <v>0</v>
      </c>
      <c r="AB1720" s="108">
        <f t="shared" ca="1" si="587"/>
        <v>0</v>
      </c>
      <c r="AC1720" s="25">
        <f t="shared" ca="1" si="588"/>
        <v>0</v>
      </c>
    </row>
    <row r="1721" spans="1:29" ht="14.1" hidden="1" customHeight="1" thickBot="1" x14ac:dyDescent="0.25">
      <c r="A1721" s="3">
        <f t="shared" si="572"/>
        <v>2025</v>
      </c>
      <c r="B1721" s="3" t="str">
        <f t="shared" si="589"/>
        <v>09 září</v>
      </c>
      <c r="C1721" s="4" t="str">
        <f t="shared" si="573"/>
        <v>září</v>
      </c>
      <c r="D1721" s="10">
        <f t="shared" ca="1" si="574"/>
        <v>0</v>
      </c>
      <c r="E1721" s="10" t="str">
        <f t="shared" si="575"/>
        <v>čtvrtek</v>
      </c>
      <c r="F1721" s="42" t="str">
        <f ca="1">IF(COUNTIF(List1!$U$4:$AF$16,$G1721),"Svátek",TEXT($G1721,"dddd"))</f>
        <v>čtvrtek</v>
      </c>
      <c r="G1721" s="19">
        <v>45904</v>
      </c>
      <c r="H1721" s="49"/>
      <c r="I1721" s="50"/>
      <c r="J1721" s="49"/>
      <c r="K1721" s="50"/>
      <c r="L1721" s="21">
        <f t="shared" si="576"/>
        <v>0</v>
      </c>
      <c r="M1721" s="22">
        <f t="shared" si="570"/>
        <v>0</v>
      </c>
      <c r="N1721" s="98"/>
      <c r="O1721" s="101" t="str">
        <f t="shared" ca="1" si="571"/>
        <v/>
      </c>
      <c r="P1721" s="41" t="str">
        <f t="shared" si="569"/>
        <v xml:space="preserve"> </v>
      </c>
      <c r="Q1721" s="41" t="str">
        <f>IF(MONTH(G1722)-MONTH(G1721)&lt;&gt;0,SUBTOTAL(109,$P$14:$P$3665)," ")</f>
        <v xml:space="preserve"> </v>
      </c>
      <c r="R1721" s="108">
        <f t="shared" ca="1" si="577"/>
        <v>0</v>
      </c>
      <c r="S1721" s="25">
        <f t="shared" ca="1" si="578"/>
        <v>0</v>
      </c>
      <c r="T1721" s="108">
        <f t="shared" ca="1" si="579"/>
        <v>0</v>
      </c>
      <c r="U1721" s="163">
        <f t="shared" ca="1" si="580"/>
        <v>0</v>
      </c>
      <c r="V1721" s="25">
        <f t="shared" ca="1" si="581"/>
        <v>0</v>
      </c>
      <c r="W1721" s="25">
        <f t="shared" ca="1" si="582"/>
        <v>0</v>
      </c>
      <c r="X1721" s="108">
        <f t="shared" ca="1" si="583"/>
        <v>0</v>
      </c>
      <c r="Y1721" s="108">
        <f t="shared" ca="1" si="584"/>
        <v>0</v>
      </c>
      <c r="Z1721" s="108">
        <f t="shared" ca="1" si="585"/>
        <v>0</v>
      </c>
      <c r="AA1721" s="108">
        <f t="shared" ca="1" si="586"/>
        <v>0</v>
      </c>
      <c r="AB1721" s="108">
        <f t="shared" ca="1" si="587"/>
        <v>0</v>
      </c>
      <c r="AC1721" s="25">
        <f t="shared" ca="1" si="588"/>
        <v>0</v>
      </c>
    </row>
    <row r="1722" spans="1:29" ht="14.1" hidden="1" customHeight="1" thickBot="1" x14ac:dyDescent="0.25">
      <c r="A1722" s="3">
        <f t="shared" si="572"/>
        <v>2025</v>
      </c>
      <c r="B1722" s="3" t="str">
        <f t="shared" si="589"/>
        <v>09 září</v>
      </c>
      <c r="C1722" s="4" t="str">
        <f t="shared" si="573"/>
        <v>září</v>
      </c>
      <c r="D1722" s="10">
        <f t="shared" ca="1" si="574"/>
        <v>0</v>
      </c>
      <c r="E1722" s="10" t="str">
        <f t="shared" si="575"/>
        <v>pátek</v>
      </c>
      <c r="F1722" s="42" t="str">
        <f ca="1">IF(COUNTIF(List1!$U$4:$AF$16,$G1722),"Svátek",TEXT($G1722,"dddd"))</f>
        <v>pátek</v>
      </c>
      <c r="G1722" s="19">
        <v>45905</v>
      </c>
      <c r="H1722" s="49"/>
      <c r="I1722" s="50"/>
      <c r="J1722" s="49"/>
      <c r="K1722" s="50"/>
      <c r="L1722" s="21">
        <f t="shared" si="576"/>
        <v>0</v>
      </c>
      <c r="M1722" s="22">
        <f t="shared" si="570"/>
        <v>0</v>
      </c>
      <c r="N1722" s="98"/>
      <c r="O1722" s="101" t="str">
        <f t="shared" ca="1" si="571"/>
        <v/>
      </c>
      <c r="P1722" s="41" t="str">
        <f t="shared" si="569"/>
        <v xml:space="preserve"> </v>
      </c>
      <c r="Q1722" s="41" t="str">
        <f>IF(MONTH(G1723)-MONTH(G1722)&lt;&gt;0,SUBTOTAL(109,$P$14:$P$3665)," ")</f>
        <v xml:space="preserve"> </v>
      </c>
      <c r="R1722" s="108">
        <f t="shared" ca="1" si="577"/>
        <v>0</v>
      </c>
      <c r="S1722" s="25">
        <f t="shared" ca="1" si="578"/>
        <v>0</v>
      </c>
      <c r="T1722" s="108">
        <f t="shared" ca="1" si="579"/>
        <v>0</v>
      </c>
      <c r="U1722" s="163">
        <f t="shared" ca="1" si="580"/>
        <v>0</v>
      </c>
      <c r="V1722" s="25">
        <f t="shared" ca="1" si="581"/>
        <v>0</v>
      </c>
      <c r="W1722" s="25">
        <f t="shared" ca="1" si="582"/>
        <v>0</v>
      </c>
      <c r="X1722" s="108">
        <f t="shared" ca="1" si="583"/>
        <v>0</v>
      </c>
      <c r="Y1722" s="108">
        <f t="shared" ca="1" si="584"/>
        <v>0</v>
      </c>
      <c r="Z1722" s="108">
        <f t="shared" ca="1" si="585"/>
        <v>0</v>
      </c>
      <c r="AA1722" s="108">
        <f t="shared" ca="1" si="586"/>
        <v>0</v>
      </c>
      <c r="AB1722" s="108">
        <f t="shared" ca="1" si="587"/>
        <v>0</v>
      </c>
      <c r="AC1722" s="25">
        <f t="shared" ca="1" si="588"/>
        <v>0</v>
      </c>
    </row>
    <row r="1723" spans="1:29" ht="14.1" hidden="1" customHeight="1" thickBot="1" x14ac:dyDescent="0.25">
      <c r="A1723" s="3">
        <f t="shared" si="572"/>
        <v>2025</v>
      </c>
      <c r="B1723" s="3" t="str">
        <f t="shared" si="589"/>
        <v>09 září</v>
      </c>
      <c r="C1723" s="4" t="str">
        <f t="shared" si="573"/>
        <v>září</v>
      </c>
      <c r="D1723" s="10">
        <f t="shared" ca="1" si="574"/>
        <v>0</v>
      </c>
      <c r="E1723" s="10" t="str">
        <f t="shared" si="575"/>
        <v>sobota</v>
      </c>
      <c r="F1723" s="42" t="str">
        <f ca="1">IF(COUNTIF(List1!$U$4:$AF$16,$G1723),"Svátek",TEXT($G1723,"dddd"))</f>
        <v>sobota</v>
      </c>
      <c r="G1723" s="19">
        <v>45906</v>
      </c>
      <c r="H1723" s="49"/>
      <c r="I1723" s="50"/>
      <c r="J1723" s="49"/>
      <c r="K1723" s="50"/>
      <c r="L1723" s="21">
        <f t="shared" si="576"/>
        <v>0</v>
      </c>
      <c r="M1723" s="22">
        <f t="shared" si="570"/>
        <v>0</v>
      </c>
      <c r="N1723" s="98"/>
      <c r="O1723" s="101" t="str">
        <f t="shared" ca="1" si="571"/>
        <v/>
      </c>
      <c r="P1723" s="41" t="str">
        <f t="shared" si="569"/>
        <v xml:space="preserve"> </v>
      </c>
      <c r="Q1723" s="41" t="str">
        <f>IF(MONTH(G1724)-MONTH(G1723)&lt;&gt;0,SUBTOTAL(109,$P$14:$P$3665)," ")</f>
        <v xml:space="preserve"> </v>
      </c>
      <c r="R1723" s="108">
        <f t="shared" ca="1" si="577"/>
        <v>0</v>
      </c>
      <c r="S1723" s="25">
        <f t="shared" ca="1" si="578"/>
        <v>0</v>
      </c>
      <c r="T1723" s="108">
        <f t="shared" ca="1" si="579"/>
        <v>0</v>
      </c>
      <c r="U1723" s="163">
        <f t="shared" ca="1" si="580"/>
        <v>0</v>
      </c>
      <c r="V1723" s="25">
        <f t="shared" ca="1" si="581"/>
        <v>0</v>
      </c>
      <c r="W1723" s="25">
        <f t="shared" ca="1" si="582"/>
        <v>0</v>
      </c>
      <c r="X1723" s="108">
        <f t="shared" ca="1" si="583"/>
        <v>0</v>
      </c>
      <c r="Y1723" s="108">
        <f t="shared" ca="1" si="584"/>
        <v>0</v>
      </c>
      <c r="Z1723" s="108">
        <f t="shared" ca="1" si="585"/>
        <v>0</v>
      </c>
      <c r="AA1723" s="108">
        <f t="shared" ca="1" si="586"/>
        <v>0</v>
      </c>
      <c r="AB1723" s="108">
        <f t="shared" ca="1" si="587"/>
        <v>0</v>
      </c>
      <c r="AC1723" s="25">
        <f t="shared" ca="1" si="588"/>
        <v>0</v>
      </c>
    </row>
    <row r="1724" spans="1:29" ht="14.1" hidden="1" customHeight="1" thickBot="1" x14ac:dyDescent="0.25">
      <c r="A1724" s="3">
        <f t="shared" si="572"/>
        <v>2025</v>
      </c>
      <c r="B1724" s="3" t="str">
        <f t="shared" si="589"/>
        <v>09 září</v>
      </c>
      <c r="C1724" s="4" t="str">
        <f t="shared" si="573"/>
        <v>září</v>
      </c>
      <c r="D1724" s="10">
        <f t="shared" ca="1" si="574"/>
        <v>0</v>
      </c>
      <c r="E1724" s="10" t="str">
        <f t="shared" si="575"/>
        <v>neděle</v>
      </c>
      <c r="F1724" s="42" t="str">
        <f ca="1">IF(COUNTIF(List1!$U$4:$AF$16,$G1724),"Svátek",TEXT($G1724,"dddd"))</f>
        <v>neděle</v>
      </c>
      <c r="G1724" s="19">
        <v>45907</v>
      </c>
      <c r="H1724" s="49"/>
      <c r="I1724" s="50"/>
      <c r="J1724" s="49"/>
      <c r="K1724" s="50"/>
      <c r="L1724" s="21">
        <f t="shared" si="576"/>
        <v>0</v>
      </c>
      <c r="M1724" s="22">
        <f t="shared" si="570"/>
        <v>0</v>
      </c>
      <c r="N1724" s="98"/>
      <c r="O1724" s="101" t="str">
        <f t="shared" ca="1" si="571"/>
        <v/>
      </c>
      <c r="P1724" s="41">
        <f t="shared" si="569"/>
        <v>0</v>
      </c>
      <c r="Q1724" s="41" t="str">
        <f>IF(MONTH(G1725)-MONTH(G1724)&lt;&gt;0,SUBTOTAL(109,$P$14:$P$3665)," ")</f>
        <v xml:space="preserve"> </v>
      </c>
      <c r="R1724" s="108">
        <f t="shared" ca="1" si="577"/>
        <v>0</v>
      </c>
      <c r="S1724" s="25">
        <f t="shared" ca="1" si="578"/>
        <v>0</v>
      </c>
      <c r="T1724" s="108">
        <f t="shared" ca="1" si="579"/>
        <v>0</v>
      </c>
      <c r="U1724" s="163">
        <f t="shared" ca="1" si="580"/>
        <v>0</v>
      </c>
      <c r="V1724" s="25">
        <f t="shared" ca="1" si="581"/>
        <v>0</v>
      </c>
      <c r="W1724" s="25">
        <f t="shared" ca="1" si="582"/>
        <v>0</v>
      </c>
      <c r="X1724" s="108">
        <f t="shared" ca="1" si="583"/>
        <v>0</v>
      </c>
      <c r="Y1724" s="108">
        <f t="shared" ca="1" si="584"/>
        <v>0</v>
      </c>
      <c r="Z1724" s="108">
        <f t="shared" ca="1" si="585"/>
        <v>0</v>
      </c>
      <c r="AA1724" s="108">
        <f t="shared" ca="1" si="586"/>
        <v>0</v>
      </c>
      <c r="AB1724" s="108">
        <f t="shared" ca="1" si="587"/>
        <v>0</v>
      </c>
      <c r="AC1724" s="25">
        <f t="shared" ca="1" si="588"/>
        <v>0</v>
      </c>
    </row>
    <row r="1725" spans="1:29" ht="14.1" hidden="1" customHeight="1" thickBot="1" x14ac:dyDescent="0.25">
      <c r="A1725" s="3">
        <f t="shared" si="572"/>
        <v>2025</v>
      </c>
      <c r="B1725" s="3" t="str">
        <f t="shared" si="589"/>
        <v>09 září</v>
      </c>
      <c r="C1725" s="4" t="str">
        <f t="shared" si="573"/>
        <v>září</v>
      </c>
      <c r="D1725" s="10">
        <f t="shared" ca="1" si="574"/>
        <v>0</v>
      </c>
      <c r="E1725" s="10" t="str">
        <f t="shared" si="575"/>
        <v>pondělí</v>
      </c>
      <c r="F1725" s="42" t="str">
        <f ca="1">IF(COUNTIF(List1!$U$4:$AF$16,$G1725),"Svátek",TEXT($G1725,"dddd"))</f>
        <v>pondělí</v>
      </c>
      <c r="G1725" s="19">
        <v>45908</v>
      </c>
      <c r="H1725" s="49"/>
      <c r="I1725" s="50"/>
      <c r="J1725" s="49"/>
      <c r="K1725" s="50"/>
      <c r="L1725" s="21">
        <f t="shared" si="576"/>
        <v>0</v>
      </c>
      <c r="M1725" s="22">
        <f t="shared" si="570"/>
        <v>0</v>
      </c>
      <c r="N1725" s="98"/>
      <c r="O1725" s="101" t="str">
        <f t="shared" ca="1" si="571"/>
        <v/>
      </c>
      <c r="P1725" s="41" t="str">
        <f t="shared" si="569"/>
        <v xml:space="preserve"> </v>
      </c>
      <c r="Q1725" s="41" t="str">
        <f>IF(MONTH(G1726)-MONTH(G1725)&lt;&gt;0,SUBTOTAL(109,$P$14:$P$3665)," ")</f>
        <v xml:space="preserve"> </v>
      </c>
      <c r="R1725" s="108">
        <f t="shared" ca="1" si="577"/>
        <v>0</v>
      </c>
      <c r="S1725" s="25">
        <f t="shared" ca="1" si="578"/>
        <v>0</v>
      </c>
      <c r="T1725" s="108">
        <f t="shared" ca="1" si="579"/>
        <v>0</v>
      </c>
      <c r="U1725" s="163">
        <f t="shared" ca="1" si="580"/>
        <v>0</v>
      </c>
      <c r="V1725" s="25">
        <f t="shared" ca="1" si="581"/>
        <v>0</v>
      </c>
      <c r="W1725" s="25">
        <f t="shared" ca="1" si="582"/>
        <v>0</v>
      </c>
      <c r="X1725" s="108">
        <f t="shared" ca="1" si="583"/>
        <v>0</v>
      </c>
      <c r="Y1725" s="108">
        <f t="shared" ca="1" si="584"/>
        <v>0</v>
      </c>
      <c r="Z1725" s="108">
        <f t="shared" ca="1" si="585"/>
        <v>0</v>
      </c>
      <c r="AA1725" s="108">
        <f t="shared" ca="1" si="586"/>
        <v>0</v>
      </c>
      <c r="AB1725" s="108">
        <f t="shared" ca="1" si="587"/>
        <v>0</v>
      </c>
      <c r="AC1725" s="25">
        <f t="shared" ca="1" si="588"/>
        <v>0</v>
      </c>
    </row>
    <row r="1726" spans="1:29" ht="14.1" hidden="1" customHeight="1" thickBot="1" x14ac:dyDescent="0.25">
      <c r="A1726" s="3">
        <f t="shared" si="572"/>
        <v>2025</v>
      </c>
      <c r="B1726" s="3" t="str">
        <f t="shared" si="589"/>
        <v>09 září</v>
      </c>
      <c r="C1726" s="4" t="str">
        <f t="shared" si="573"/>
        <v>září</v>
      </c>
      <c r="D1726" s="10">
        <f t="shared" ca="1" si="574"/>
        <v>0</v>
      </c>
      <c r="E1726" s="10" t="str">
        <f t="shared" si="575"/>
        <v>úterý</v>
      </c>
      <c r="F1726" s="42" t="str">
        <f ca="1">IF(COUNTIF(List1!$U$4:$AF$16,$G1726),"Svátek",TEXT($G1726,"dddd"))</f>
        <v>úterý</v>
      </c>
      <c r="G1726" s="19">
        <v>45909</v>
      </c>
      <c r="H1726" s="49"/>
      <c r="I1726" s="50"/>
      <c r="J1726" s="49"/>
      <c r="K1726" s="50"/>
      <c r="L1726" s="21">
        <f t="shared" si="576"/>
        <v>0</v>
      </c>
      <c r="M1726" s="22">
        <f t="shared" si="570"/>
        <v>0</v>
      </c>
      <c r="N1726" s="98"/>
      <c r="O1726" s="101" t="str">
        <f t="shared" ca="1" si="571"/>
        <v/>
      </c>
      <c r="P1726" s="41" t="str">
        <f t="shared" si="569"/>
        <v xml:space="preserve"> </v>
      </c>
      <c r="Q1726" s="41" t="str">
        <f>IF(MONTH(G1727)-MONTH(G1726)&lt;&gt;0,SUBTOTAL(109,$P$14:$P$3665)," ")</f>
        <v xml:space="preserve"> </v>
      </c>
      <c r="R1726" s="108">
        <f t="shared" ca="1" si="577"/>
        <v>0</v>
      </c>
      <c r="S1726" s="25">
        <f t="shared" ca="1" si="578"/>
        <v>0</v>
      </c>
      <c r="T1726" s="108">
        <f t="shared" ca="1" si="579"/>
        <v>0</v>
      </c>
      <c r="U1726" s="163">
        <f t="shared" ca="1" si="580"/>
        <v>0</v>
      </c>
      <c r="V1726" s="25">
        <f t="shared" ca="1" si="581"/>
        <v>0</v>
      </c>
      <c r="W1726" s="25">
        <f t="shared" ca="1" si="582"/>
        <v>0</v>
      </c>
      <c r="X1726" s="108">
        <f t="shared" ca="1" si="583"/>
        <v>0</v>
      </c>
      <c r="Y1726" s="108">
        <f t="shared" ca="1" si="584"/>
        <v>0</v>
      </c>
      <c r="Z1726" s="108">
        <f t="shared" ca="1" si="585"/>
        <v>0</v>
      </c>
      <c r="AA1726" s="108">
        <f t="shared" ca="1" si="586"/>
        <v>0</v>
      </c>
      <c r="AB1726" s="108">
        <f t="shared" ca="1" si="587"/>
        <v>0</v>
      </c>
      <c r="AC1726" s="25">
        <f t="shared" ca="1" si="588"/>
        <v>0</v>
      </c>
    </row>
    <row r="1727" spans="1:29" ht="14.1" hidden="1" customHeight="1" thickBot="1" x14ac:dyDescent="0.25">
      <c r="A1727" s="3">
        <f t="shared" si="572"/>
        <v>2025</v>
      </c>
      <c r="B1727" s="3" t="str">
        <f t="shared" si="589"/>
        <v>09 září</v>
      </c>
      <c r="C1727" s="4" t="str">
        <f t="shared" si="573"/>
        <v>září</v>
      </c>
      <c r="D1727" s="10">
        <f t="shared" ca="1" si="574"/>
        <v>0</v>
      </c>
      <c r="E1727" s="10" t="str">
        <f t="shared" si="575"/>
        <v>středa</v>
      </c>
      <c r="F1727" s="42" t="str">
        <f ca="1">IF(COUNTIF(List1!$U$4:$AF$16,$G1727),"Svátek",TEXT($G1727,"dddd"))</f>
        <v>středa</v>
      </c>
      <c r="G1727" s="19">
        <v>45910</v>
      </c>
      <c r="H1727" s="49"/>
      <c r="I1727" s="50"/>
      <c r="J1727" s="49"/>
      <c r="K1727" s="50"/>
      <c r="L1727" s="21">
        <f t="shared" si="576"/>
        <v>0</v>
      </c>
      <c r="M1727" s="22">
        <f t="shared" si="570"/>
        <v>0</v>
      </c>
      <c r="N1727" s="98"/>
      <c r="O1727" s="101" t="str">
        <f t="shared" ca="1" si="571"/>
        <v/>
      </c>
      <c r="P1727" s="41" t="str">
        <f t="shared" si="569"/>
        <v xml:space="preserve"> </v>
      </c>
      <c r="Q1727" s="41" t="str">
        <f>IF(MONTH(G1728)-MONTH(G1727)&lt;&gt;0,SUBTOTAL(109,$P$14:$P$3665)," ")</f>
        <v xml:space="preserve"> </v>
      </c>
      <c r="R1727" s="108">
        <f t="shared" ca="1" si="577"/>
        <v>0</v>
      </c>
      <c r="S1727" s="25">
        <f t="shared" ca="1" si="578"/>
        <v>0</v>
      </c>
      <c r="T1727" s="108">
        <f t="shared" ca="1" si="579"/>
        <v>0</v>
      </c>
      <c r="U1727" s="163">
        <f t="shared" ca="1" si="580"/>
        <v>0</v>
      </c>
      <c r="V1727" s="25">
        <f t="shared" ca="1" si="581"/>
        <v>0</v>
      </c>
      <c r="W1727" s="25">
        <f t="shared" ca="1" si="582"/>
        <v>0</v>
      </c>
      <c r="X1727" s="108">
        <f t="shared" ca="1" si="583"/>
        <v>0</v>
      </c>
      <c r="Y1727" s="108">
        <f t="shared" ca="1" si="584"/>
        <v>0</v>
      </c>
      <c r="Z1727" s="108">
        <f t="shared" ca="1" si="585"/>
        <v>0</v>
      </c>
      <c r="AA1727" s="108">
        <f t="shared" ca="1" si="586"/>
        <v>0</v>
      </c>
      <c r="AB1727" s="108">
        <f t="shared" ca="1" si="587"/>
        <v>0</v>
      </c>
      <c r="AC1727" s="25">
        <f t="shared" ca="1" si="588"/>
        <v>0</v>
      </c>
    </row>
    <row r="1728" spans="1:29" ht="14.1" hidden="1" customHeight="1" thickBot="1" x14ac:dyDescent="0.25">
      <c r="A1728" s="3">
        <f t="shared" si="572"/>
        <v>2025</v>
      </c>
      <c r="B1728" s="3" t="str">
        <f t="shared" si="589"/>
        <v>09 září</v>
      </c>
      <c r="C1728" s="4" t="str">
        <f t="shared" si="573"/>
        <v>září</v>
      </c>
      <c r="D1728" s="10">
        <f t="shared" ca="1" si="574"/>
        <v>0</v>
      </c>
      <c r="E1728" s="10" t="str">
        <f t="shared" si="575"/>
        <v>čtvrtek</v>
      </c>
      <c r="F1728" s="42" t="str">
        <f ca="1">IF(COUNTIF(List1!$U$4:$AF$16,$G1728),"Svátek",TEXT($G1728,"dddd"))</f>
        <v>čtvrtek</v>
      </c>
      <c r="G1728" s="19">
        <v>45911</v>
      </c>
      <c r="H1728" s="49"/>
      <c r="I1728" s="50"/>
      <c r="J1728" s="49"/>
      <c r="K1728" s="50"/>
      <c r="L1728" s="21">
        <f t="shared" si="576"/>
        <v>0</v>
      </c>
      <c r="M1728" s="22">
        <f t="shared" si="570"/>
        <v>0</v>
      </c>
      <c r="N1728" s="98"/>
      <c r="O1728" s="101" t="str">
        <f t="shared" ca="1" si="571"/>
        <v/>
      </c>
      <c r="P1728" s="41" t="str">
        <f t="shared" si="569"/>
        <v xml:space="preserve"> </v>
      </c>
      <c r="Q1728" s="41" t="str">
        <f>IF(MONTH(G1729)-MONTH(G1728)&lt;&gt;0,SUBTOTAL(109,$P$14:$P$3665)," ")</f>
        <v xml:space="preserve"> </v>
      </c>
      <c r="R1728" s="108">
        <f t="shared" ca="1" si="577"/>
        <v>0</v>
      </c>
      <c r="S1728" s="25">
        <f t="shared" ca="1" si="578"/>
        <v>0</v>
      </c>
      <c r="T1728" s="108">
        <f t="shared" ca="1" si="579"/>
        <v>0</v>
      </c>
      <c r="U1728" s="163">
        <f t="shared" ca="1" si="580"/>
        <v>0</v>
      </c>
      <c r="V1728" s="25">
        <f t="shared" ca="1" si="581"/>
        <v>0</v>
      </c>
      <c r="W1728" s="25">
        <f t="shared" ca="1" si="582"/>
        <v>0</v>
      </c>
      <c r="X1728" s="108">
        <f t="shared" ca="1" si="583"/>
        <v>0</v>
      </c>
      <c r="Y1728" s="108">
        <f t="shared" ca="1" si="584"/>
        <v>0</v>
      </c>
      <c r="Z1728" s="108">
        <f t="shared" ca="1" si="585"/>
        <v>0</v>
      </c>
      <c r="AA1728" s="108">
        <f t="shared" ca="1" si="586"/>
        <v>0</v>
      </c>
      <c r="AB1728" s="108">
        <f t="shared" ca="1" si="587"/>
        <v>0</v>
      </c>
      <c r="AC1728" s="25">
        <f t="shared" ca="1" si="588"/>
        <v>0</v>
      </c>
    </row>
    <row r="1729" spans="1:29" ht="14.1" hidden="1" customHeight="1" thickBot="1" x14ac:dyDescent="0.25">
      <c r="A1729" s="3">
        <f t="shared" si="572"/>
        <v>2025</v>
      </c>
      <c r="B1729" s="3" t="str">
        <f t="shared" si="589"/>
        <v>09 září</v>
      </c>
      <c r="C1729" s="4" t="str">
        <f t="shared" si="573"/>
        <v>září</v>
      </c>
      <c r="D1729" s="10">
        <f t="shared" ca="1" si="574"/>
        <v>0</v>
      </c>
      <c r="E1729" s="10" t="str">
        <f t="shared" si="575"/>
        <v>pátek</v>
      </c>
      <c r="F1729" s="42" t="str">
        <f ca="1">IF(COUNTIF(List1!$U$4:$AF$16,$G1729),"Svátek",TEXT($G1729,"dddd"))</f>
        <v>pátek</v>
      </c>
      <c r="G1729" s="19">
        <v>45912</v>
      </c>
      <c r="H1729" s="49"/>
      <c r="I1729" s="50"/>
      <c r="J1729" s="49"/>
      <c r="K1729" s="50"/>
      <c r="L1729" s="21">
        <f t="shared" si="576"/>
        <v>0</v>
      </c>
      <c r="M1729" s="22">
        <f t="shared" si="570"/>
        <v>0</v>
      </c>
      <c r="N1729" s="98"/>
      <c r="O1729" s="101" t="str">
        <f t="shared" ca="1" si="571"/>
        <v/>
      </c>
      <c r="P1729" s="41" t="str">
        <f t="shared" si="569"/>
        <v xml:space="preserve"> </v>
      </c>
      <c r="Q1729" s="41" t="str">
        <f>IF(MONTH(G1730)-MONTH(G1729)&lt;&gt;0,SUBTOTAL(109,$P$14:$P$3665)," ")</f>
        <v xml:space="preserve"> </v>
      </c>
      <c r="R1729" s="108">
        <f t="shared" ca="1" si="577"/>
        <v>0</v>
      </c>
      <c r="S1729" s="25">
        <f t="shared" ca="1" si="578"/>
        <v>0</v>
      </c>
      <c r="T1729" s="108">
        <f t="shared" ca="1" si="579"/>
        <v>0</v>
      </c>
      <c r="U1729" s="163">
        <f t="shared" ca="1" si="580"/>
        <v>0</v>
      </c>
      <c r="V1729" s="25">
        <f t="shared" ca="1" si="581"/>
        <v>0</v>
      </c>
      <c r="W1729" s="25">
        <f t="shared" ca="1" si="582"/>
        <v>0</v>
      </c>
      <c r="X1729" s="108">
        <f t="shared" ca="1" si="583"/>
        <v>0</v>
      </c>
      <c r="Y1729" s="108">
        <f t="shared" ca="1" si="584"/>
        <v>0</v>
      </c>
      <c r="Z1729" s="108">
        <f t="shared" ca="1" si="585"/>
        <v>0</v>
      </c>
      <c r="AA1729" s="108">
        <f t="shared" ca="1" si="586"/>
        <v>0</v>
      </c>
      <c r="AB1729" s="108">
        <f t="shared" ca="1" si="587"/>
        <v>0</v>
      </c>
      <c r="AC1729" s="25">
        <f t="shared" ca="1" si="588"/>
        <v>0</v>
      </c>
    </row>
    <row r="1730" spans="1:29" ht="14.1" hidden="1" customHeight="1" thickBot="1" x14ac:dyDescent="0.25">
      <c r="A1730" s="3">
        <f t="shared" si="572"/>
        <v>2025</v>
      </c>
      <c r="B1730" s="3" t="str">
        <f t="shared" si="589"/>
        <v>09 září</v>
      </c>
      <c r="C1730" s="4" t="str">
        <f t="shared" si="573"/>
        <v>září</v>
      </c>
      <c r="D1730" s="10">
        <f t="shared" ca="1" si="574"/>
        <v>0</v>
      </c>
      <c r="E1730" s="10" t="str">
        <f t="shared" si="575"/>
        <v>sobota</v>
      </c>
      <c r="F1730" s="42" t="str">
        <f ca="1">IF(COUNTIF(List1!$U$4:$AF$16,$G1730),"Svátek",TEXT($G1730,"dddd"))</f>
        <v>sobota</v>
      </c>
      <c r="G1730" s="19">
        <v>45913</v>
      </c>
      <c r="H1730" s="49"/>
      <c r="I1730" s="50"/>
      <c r="J1730" s="49"/>
      <c r="K1730" s="50"/>
      <c r="L1730" s="21">
        <f t="shared" si="576"/>
        <v>0</v>
      </c>
      <c r="M1730" s="22">
        <f t="shared" si="570"/>
        <v>0</v>
      </c>
      <c r="N1730" s="98"/>
      <c r="O1730" s="101" t="str">
        <f t="shared" ca="1" si="571"/>
        <v/>
      </c>
      <c r="P1730" s="41" t="str">
        <f t="shared" si="569"/>
        <v xml:space="preserve"> </v>
      </c>
      <c r="Q1730" s="41" t="str">
        <f>IF(MONTH(G1731)-MONTH(G1730)&lt;&gt;0,SUBTOTAL(109,$P$14:$P$3665)," ")</f>
        <v xml:space="preserve"> </v>
      </c>
      <c r="R1730" s="108">
        <f t="shared" ca="1" si="577"/>
        <v>0</v>
      </c>
      <c r="S1730" s="25">
        <f t="shared" ca="1" si="578"/>
        <v>0</v>
      </c>
      <c r="T1730" s="108">
        <f t="shared" ca="1" si="579"/>
        <v>0</v>
      </c>
      <c r="U1730" s="163">
        <f t="shared" ca="1" si="580"/>
        <v>0</v>
      </c>
      <c r="V1730" s="25">
        <f t="shared" ca="1" si="581"/>
        <v>0</v>
      </c>
      <c r="W1730" s="25">
        <f t="shared" ca="1" si="582"/>
        <v>0</v>
      </c>
      <c r="X1730" s="108">
        <f t="shared" ca="1" si="583"/>
        <v>0</v>
      </c>
      <c r="Y1730" s="108">
        <f t="shared" ca="1" si="584"/>
        <v>0</v>
      </c>
      <c r="Z1730" s="108">
        <f t="shared" ca="1" si="585"/>
        <v>0</v>
      </c>
      <c r="AA1730" s="108">
        <f t="shared" ca="1" si="586"/>
        <v>0</v>
      </c>
      <c r="AB1730" s="108">
        <f t="shared" ca="1" si="587"/>
        <v>0</v>
      </c>
      <c r="AC1730" s="25">
        <f t="shared" ca="1" si="588"/>
        <v>0</v>
      </c>
    </row>
    <row r="1731" spans="1:29" ht="14.1" hidden="1" customHeight="1" thickBot="1" x14ac:dyDescent="0.25">
      <c r="A1731" s="3">
        <f t="shared" si="572"/>
        <v>2025</v>
      </c>
      <c r="B1731" s="3" t="str">
        <f t="shared" si="589"/>
        <v>09 září</v>
      </c>
      <c r="C1731" s="4" t="str">
        <f t="shared" si="573"/>
        <v>září</v>
      </c>
      <c r="D1731" s="10">
        <f t="shared" ca="1" si="574"/>
        <v>0</v>
      </c>
      <c r="E1731" s="10" t="str">
        <f t="shared" si="575"/>
        <v>neděle</v>
      </c>
      <c r="F1731" s="42" t="str">
        <f ca="1">IF(COUNTIF(List1!$U$4:$AF$16,$G1731),"Svátek",TEXT($G1731,"dddd"))</f>
        <v>neděle</v>
      </c>
      <c r="G1731" s="19">
        <v>45914</v>
      </c>
      <c r="H1731" s="49"/>
      <c r="I1731" s="50"/>
      <c r="J1731" s="49"/>
      <c r="K1731" s="50"/>
      <c r="L1731" s="21">
        <f t="shared" si="576"/>
        <v>0</v>
      </c>
      <c r="M1731" s="22">
        <f t="shared" si="570"/>
        <v>0</v>
      </c>
      <c r="N1731" s="98"/>
      <c r="O1731" s="101" t="str">
        <f t="shared" ca="1" si="571"/>
        <v/>
      </c>
      <c r="P1731" s="41">
        <f t="shared" si="569"/>
        <v>0</v>
      </c>
      <c r="Q1731" s="41" t="str">
        <f>IF(MONTH(G1732)-MONTH(G1731)&lt;&gt;0,SUBTOTAL(109,$P$14:$P$3665)," ")</f>
        <v xml:space="preserve"> </v>
      </c>
      <c r="R1731" s="108">
        <f t="shared" ca="1" si="577"/>
        <v>0</v>
      </c>
      <c r="S1731" s="25">
        <f t="shared" ca="1" si="578"/>
        <v>0</v>
      </c>
      <c r="T1731" s="108">
        <f t="shared" ca="1" si="579"/>
        <v>0</v>
      </c>
      <c r="U1731" s="163">
        <f t="shared" ca="1" si="580"/>
        <v>0</v>
      </c>
      <c r="V1731" s="25">
        <f t="shared" ca="1" si="581"/>
        <v>0</v>
      </c>
      <c r="W1731" s="25">
        <f t="shared" ca="1" si="582"/>
        <v>0</v>
      </c>
      <c r="X1731" s="108">
        <f t="shared" ca="1" si="583"/>
        <v>0</v>
      </c>
      <c r="Y1731" s="108">
        <f t="shared" ca="1" si="584"/>
        <v>0</v>
      </c>
      <c r="Z1731" s="108">
        <f t="shared" ca="1" si="585"/>
        <v>0</v>
      </c>
      <c r="AA1731" s="108">
        <f t="shared" ca="1" si="586"/>
        <v>0</v>
      </c>
      <c r="AB1731" s="108">
        <f t="shared" ca="1" si="587"/>
        <v>0</v>
      </c>
      <c r="AC1731" s="25">
        <f t="shared" ca="1" si="588"/>
        <v>0</v>
      </c>
    </row>
    <row r="1732" spans="1:29" ht="14.1" hidden="1" customHeight="1" thickBot="1" x14ac:dyDescent="0.25">
      <c r="A1732" s="3">
        <f t="shared" si="572"/>
        <v>2025</v>
      </c>
      <c r="B1732" s="3" t="str">
        <f t="shared" si="589"/>
        <v>09 září</v>
      </c>
      <c r="C1732" s="4" t="str">
        <f t="shared" si="573"/>
        <v>září</v>
      </c>
      <c r="D1732" s="10">
        <f t="shared" ca="1" si="574"/>
        <v>0</v>
      </c>
      <c r="E1732" s="10" t="str">
        <f t="shared" si="575"/>
        <v>pondělí</v>
      </c>
      <c r="F1732" s="42" t="str">
        <f ca="1">IF(COUNTIF(List1!$U$4:$AF$16,$G1732),"Svátek",TEXT($G1732,"dddd"))</f>
        <v>pondělí</v>
      </c>
      <c r="G1732" s="19">
        <v>45915</v>
      </c>
      <c r="H1732" s="49"/>
      <c r="I1732" s="50"/>
      <c r="J1732" s="49"/>
      <c r="K1732" s="50"/>
      <c r="L1732" s="21">
        <f t="shared" si="576"/>
        <v>0</v>
      </c>
      <c r="M1732" s="22">
        <f t="shared" si="570"/>
        <v>0</v>
      </c>
      <c r="N1732" s="98"/>
      <c r="O1732" s="101" t="str">
        <f t="shared" ca="1" si="571"/>
        <v/>
      </c>
      <c r="P1732" s="41" t="str">
        <f t="shared" si="569"/>
        <v xml:space="preserve"> </v>
      </c>
      <c r="Q1732" s="41" t="str">
        <f>IF(MONTH(G1733)-MONTH(G1732)&lt;&gt;0,SUBTOTAL(109,$P$14:$P$3665)," ")</f>
        <v xml:space="preserve"> </v>
      </c>
      <c r="R1732" s="108">
        <f t="shared" ca="1" si="577"/>
        <v>0</v>
      </c>
      <c r="S1732" s="25">
        <f t="shared" ca="1" si="578"/>
        <v>0</v>
      </c>
      <c r="T1732" s="108">
        <f t="shared" ca="1" si="579"/>
        <v>0</v>
      </c>
      <c r="U1732" s="163">
        <f t="shared" ca="1" si="580"/>
        <v>0</v>
      </c>
      <c r="V1732" s="25">
        <f t="shared" ca="1" si="581"/>
        <v>0</v>
      </c>
      <c r="W1732" s="25">
        <f t="shared" ca="1" si="582"/>
        <v>0</v>
      </c>
      <c r="X1732" s="108">
        <f t="shared" ca="1" si="583"/>
        <v>0</v>
      </c>
      <c r="Y1732" s="108">
        <f t="shared" ca="1" si="584"/>
        <v>0</v>
      </c>
      <c r="Z1732" s="108">
        <f t="shared" ca="1" si="585"/>
        <v>0</v>
      </c>
      <c r="AA1732" s="108">
        <f t="shared" ca="1" si="586"/>
        <v>0</v>
      </c>
      <c r="AB1732" s="108">
        <f t="shared" ca="1" si="587"/>
        <v>0</v>
      </c>
      <c r="AC1732" s="25">
        <f t="shared" ca="1" si="588"/>
        <v>0</v>
      </c>
    </row>
    <row r="1733" spans="1:29" ht="14.1" hidden="1" customHeight="1" thickBot="1" x14ac:dyDescent="0.25">
      <c r="A1733" s="3">
        <f t="shared" si="572"/>
        <v>2025</v>
      </c>
      <c r="B1733" s="3" t="str">
        <f t="shared" si="589"/>
        <v>09 září</v>
      </c>
      <c r="C1733" s="4" t="str">
        <f t="shared" si="573"/>
        <v>září</v>
      </c>
      <c r="D1733" s="10">
        <f t="shared" ca="1" si="574"/>
        <v>0</v>
      </c>
      <c r="E1733" s="10" t="str">
        <f t="shared" si="575"/>
        <v>úterý</v>
      </c>
      <c r="F1733" s="42" t="str">
        <f ca="1">IF(COUNTIF(List1!$U$4:$AF$16,$G1733),"Svátek",TEXT($G1733,"dddd"))</f>
        <v>úterý</v>
      </c>
      <c r="G1733" s="19">
        <v>45916</v>
      </c>
      <c r="H1733" s="49"/>
      <c r="I1733" s="50"/>
      <c r="J1733" s="49"/>
      <c r="K1733" s="50"/>
      <c r="L1733" s="21">
        <f t="shared" si="576"/>
        <v>0</v>
      </c>
      <c r="M1733" s="22">
        <f t="shared" si="570"/>
        <v>0</v>
      </c>
      <c r="N1733" s="98"/>
      <c r="O1733" s="101" t="str">
        <f t="shared" ca="1" si="571"/>
        <v/>
      </c>
      <c r="P1733" s="41" t="str">
        <f t="shared" si="569"/>
        <v xml:space="preserve"> </v>
      </c>
      <c r="Q1733" s="41" t="str">
        <f>IF(MONTH(G1734)-MONTH(G1733)&lt;&gt;0,SUBTOTAL(109,$P$14:$P$3665)," ")</f>
        <v xml:space="preserve"> </v>
      </c>
      <c r="R1733" s="108">
        <f t="shared" ca="1" si="577"/>
        <v>0</v>
      </c>
      <c r="S1733" s="25">
        <f t="shared" ca="1" si="578"/>
        <v>0</v>
      </c>
      <c r="T1733" s="108">
        <f t="shared" ca="1" si="579"/>
        <v>0</v>
      </c>
      <c r="U1733" s="163">
        <f t="shared" ca="1" si="580"/>
        <v>0</v>
      </c>
      <c r="V1733" s="25">
        <f t="shared" ca="1" si="581"/>
        <v>0</v>
      </c>
      <c r="W1733" s="25">
        <f t="shared" ca="1" si="582"/>
        <v>0</v>
      </c>
      <c r="X1733" s="108">
        <f t="shared" ca="1" si="583"/>
        <v>0</v>
      </c>
      <c r="Y1733" s="108">
        <f t="shared" ca="1" si="584"/>
        <v>0</v>
      </c>
      <c r="Z1733" s="108">
        <f t="shared" ca="1" si="585"/>
        <v>0</v>
      </c>
      <c r="AA1733" s="108">
        <f t="shared" ca="1" si="586"/>
        <v>0</v>
      </c>
      <c r="AB1733" s="108">
        <f t="shared" ca="1" si="587"/>
        <v>0</v>
      </c>
      <c r="AC1733" s="25">
        <f t="shared" ca="1" si="588"/>
        <v>0</v>
      </c>
    </row>
    <row r="1734" spans="1:29" ht="14.1" hidden="1" customHeight="1" thickBot="1" x14ac:dyDescent="0.25">
      <c r="A1734" s="3">
        <f t="shared" si="572"/>
        <v>2025</v>
      </c>
      <c r="B1734" s="3" t="str">
        <f t="shared" si="589"/>
        <v>09 září</v>
      </c>
      <c r="C1734" s="4" t="str">
        <f t="shared" si="573"/>
        <v>září</v>
      </c>
      <c r="D1734" s="10">
        <f t="shared" ca="1" si="574"/>
        <v>0</v>
      </c>
      <c r="E1734" s="10" t="str">
        <f t="shared" si="575"/>
        <v>středa</v>
      </c>
      <c r="F1734" s="42" t="str">
        <f ca="1">IF(COUNTIF(List1!$U$4:$AF$16,$G1734),"Svátek",TEXT($G1734,"dddd"))</f>
        <v>středa</v>
      </c>
      <c r="G1734" s="19">
        <v>45917</v>
      </c>
      <c r="H1734" s="49"/>
      <c r="I1734" s="50"/>
      <c r="J1734" s="49"/>
      <c r="K1734" s="50"/>
      <c r="L1734" s="21">
        <f t="shared" si="576"/>
        <v>0</v>
      </c>
      <c r="M1734" s="22">
        <f t="shared" si="570"/>
        <v>0</v>
      </c>
      <c r="N1734" s="98"/>
      <c r="O1734" s="101" t="str">
        <f t="shared" ca="1" si="571"/>
        <v/>
      </c>
      <c r="P1734" s="41" t="str">
        <f t="shared" si="569"/>
        <v xml:space="preserve"> </v>
      </c>
      <c r="Q1734" s="41" t="str">
        <f>IF(MONTH(G1735)-MONTH(G1734)&lt;&gt;0,SUBTOTAL(109,$P$14:$P$3665)," ")</f>
        <v xml:space="preserve"> </v>
      </c>
      <c r="R1734" s="108">
        <f t="shared" ca="1" si="577"/>
        <v>0</v>
      </c>
      <c r="S1734" s="25">
        <f t="shared" ca="1" si="578"/>
        <v>0</v>
      </c>
      <c r="T1734" s="108">
        <f t="shared" ca="1" si="579"/>
        <v>0</v>
      </c>
      <c r="U1734" s="163">
        <f t="shared" ca="1" si="580"/>
        <v>0</v>
      </c>
      <c r="V1734" s="25">
        <f t="shared" ca="1" si="581"/>
        <v>0</v>
      </c>
      <c r="W1734" s="25">
        <f t="shared" ca="1" si="582"/>
        <v>0</v>
      </c>
      <c r="X1734" s="108">
        <f t="shared" ca="1" si="583"/>
        <v>0</v>
      </c>
      <c r="Y1734" s="108">
        <f t="shared" ca="1" si="584"/>
        <v>0</v>
      </c>
      <c r="Z1734" s="108">
        <f t="shared" ca="1" si="585"/>
        <v>0</v>
      </c>
      <c r="AA1734" s="108">
        <f t="shared" ca="1" si="586"/>
        <v>0</v>
      </c>
      <c r="AB1734" s="108">
        <f t="shared" ca="1" si="587"/>
        <v>0</v>
      </c>
      <c r="AC1734" s="25">
        <f t="shared" ca="1" si="588"/>
        <v>0</v>
      </c>
    </row>
    <row r="1735" spans="1:29" ht="14.1" hidden="1" customHeight="1" thickBot="1" x14ac:dyDescent="0.25">
      <c r="A1735" s="3">
        <f t="shared" si="572"/>
        <v>2025</v>
      </c>
      <c r="B1735" s="3" t="str">
        <f t="shared" si="589"/>
        <v>09 září</v>
      </c>
      <c r="C1735" s="4" t="str">
        <f t="shared" si="573"/>
        <v>září</v>
      </c>
      <c r="D1735" s="10">
        <f t="shared" ca="1" si="574"/>
        <v>0</v>
      </c>
      <c r="E1735" s="10" t="str">
        <f t="shared" si="575"/>
        <v>čtvrtek</v>
      </c>
      <c r="F1735" s="42" t="str">
        <f ca="1">IF(COUNTIF(List1!$U$4:$AF$16,$G1735),"Svátek",TEXT($G1735,"dddd"))</f>
        <v>čtvrtek</v>
      </c>
      <c r="G1735" s="19">
        <v>45918</v>
      </c>
      <c r="H1735" s="49"/>
      <c r="I1735" s="50"/>
      <c r="J1735" s="49"/>
      <c r="K1735" s="50"/>
      <c r="L1735" s="21">
        <f t="shared" si="576"/>
        <v>0</v>
      </c>
      <c r="M1735" s="22">
        <f t="shared" si="570"/>
        <v>0</v>
      </c>
      <c r="N1735" s="98"/>
      <c r="O1735" s="101" t="str">
        <f t="shared" ca="1" si="571"/>
        <v/>
      </c>
      <c r="P1735" s="41" t="str">
        <f t="shared" si="569"/>
        <v xml:space="preserve"> </v>
      </c>
      <c r="Q1735" s="41" t="str">
        <f>IF(MONTH(G1736)-MONTH(G1735)&lt;&gt;0,SUBTOTAL(109,$P$14:$P$3665)," ")</f>
        <v xml:space="preserve"> </v>
      </c>
      <c r="R1735" s="108">
        <f t="shared" ca="1" si="577"/>
        <v>0</v>
      </c>
      <c r="S1735" s="25">
        <f t="shared" ca="1" si="578"/>
        <v>0</v>
      </c>
      <c r="T1735" s="108">
        <f t="shared" ca="1" si="579"/>
        <v>0</v>
      </c>
      <c r="U1735" s="163">
        <f t="shared" ca="1" si="580"/>
        <v>0</v>
      </c>
      <c r="V1735" s="25">
        <f t="shared" ca="1" si="581"/>
        <v>0</v>
      </c>
      <c r="W1735" s="25">
        <f t="shared" ca="1" si="582"/>
        <v>0</v>
      </c>
      <c r="X1735" s="108">
        <f t="shared" ca="1" si="583"/>
        <v>0</v>
      </c>
      <c r="Y1735" s="108">
        <f t="shared" ca="1" si="584"/>
        <v>0</v>
      </c>
      <c r="Z1735" s="108">
        <f t="shared" ca="1" si="585"/>
        <v>0</v>
      </c>
      <c r="AA1735" s="108">
        <f t="shared" ca="1" si="586"/>
        <v>0</v>
      </c>
      <c r="AB1735" s="108">
        <f t="shared" ca="1" si="587"/>
        <v>0</v>
      </c>
      <c r="AC1735" s="25">
        <f t="shared" ca="1" si="588"/>
        <v>0</v>
      </c>
    </row>
    <row r="1736" spans="1:29" ht="14.1" hidden="1" customHeight="1" thickBot="1" x14ac:dyDescent="0.25">
      <c r="A1736" s="3">
        <f t="shared" si="572"/>
        <v>2025</v>
      </c>
      <c r="B1736" s="3" t="str">
        <f t="shared" si="589"/>
        <v>09 září</v>
      </c>
      <c r="C1736" s="4" t="str">
        <f t="shared" si="573"/>
        <v>září</v>
      </c>
      <c r="D1736" s="10">
        <f t="shared" ca="1" si="574"/>
        <v>0</v>
      </c>
      <c r="E1736" s="10" t="str">
        <f t="shared" si="575"/>
        <v>pátek</v>
      </c>
      <c r="F1736" s="42" t="str">
        <f ca="1">IF(COUNTIF(List1!$U$4:$AF$16,$G1736),"Svátek",TEXT($G1736,"dddd"))</f>
        <v>pátek</v>
      </c>
      <c r="G1736" s="19">
        <v>45919</v>
      </c>
      <c r="H1736" s="49"/>
      <c r="I1736" s="50"/>
      <c r="J1736" s="49"/>
      <c r="K1736" s="50"/>
      <c r="L1736" s="21">
        <f t="shared" si="576"/>
        <v>0</v>
      </c>
      <c r="M1736" s="22">
        <f t="shared" si="570"/>
        <v>0</v>
      </c>
      <c r="N1736" s="98"/>
      <c r="O1736" s="101" t="str">
        <f t="shared" ca="1" si="571"/>
        <v/>
      </c>
      <c r="P1736" s="41" t="str">
        <f t="shared" si="569"/>
        <v xml:space="preserve"> </v>
      </c>
      <c r="Q1736" s="41" t="str">
        <f>IF(MONTH(G1737)-MONTH(G1736)&lt;&gt;0,SUBTOTAL(109,$P$14:$P$3665)," ")</f>
        <v xml:space="preserve"> </v>
      </c>
      <c r="R1736" s="108">
        <f t="shared" ca="1" si="577"/>
        <v>0</v>
      </c>
      <c r="S1736" s="25">
        <f t="shared" ca="1" si="578"/>
        <v>0</v>
      </c>
      <c r="T1736" s="108">
        <f t="shared" ca="1" si="579"/>
        <v>0</v>
      </c>
      <c r="U1736" s="163">
        <f t="shared" ca="1" si="580"/>
        <v>0</v>
      </c>
      <c r="V1736" s="25">
        <f t="shared" ca="1" si="581"/>
        <v>0</v>
      </c>
      <c r="W1736" s="25">
        <f t="shared" ca="1" si="582"/>
        <v>0</v>
      </c>
      <c r="X1736" s="108">
        <f t="shared" ca="1" si="583"/>
        <v>0</v>
      </c>
      <c r="Y1736" s="108">
        <f t="shared" ca="1" si="584"/>
        <v>0</v>
      </c>
      <c r="Z1736" s="108">
        <f t="shared" ca="1" si="585"/>
        <v>0</v>
      </c>
      <c r="AA1736" s="108">
        <f t="shared" ca="1" si="586"/>
        <v>0</v>
      </c>
      <c r="AB1736" s="108">
        <f t="shared" ca="1" si="587"/>
        <v>0</v>
      </c>
      <c r="AC1736" s="25">
        <f t="shared" ca="1" si="588"/>
        <v>0</v>
      </c>
    </row>
    <row r="1737" spans="1:29" ht="14.1" hidden="1" customHeight="1" thickBot="1" x14ac:dyDescent="0.25">
      <c r="A1737" s="3">
        <f t="shared" si="572"/>
        <v>2025</v>
      </c>
      <c r="B1737" s="3" t="str">
        <f t="shared" si="589"/>
        <v>09 září</v>
      </c>
      <c r="C1737" s="4" t="str">
        <f t="shared" si="573"/>
        <v>září</v>
      </c>
      <c r="D1737" s="10">
        <f t="shared" ca="1" si="574"/>
        <v>0</v>
      </c>
      <c r="E1737" s="10" t="str">
        <f t="shared" si="575"/>
        <v>sobota</v>
      </c>
      <c r="F1737" s="42" t="str">
        <f ca="1">IF(COUNTIF(List1!$U$4:$AF$16,$G1737),"Svátek",TEXT($G1737,"dddd"))</f>
        <v>sobota</v>
      </c>
      <c r="G1737" s="19">
        <v>45920</v>
      </c>
      <c r="H1737" s="49"/>
      <c r="I1737" s="50"/>
      <c r="J1737" s="49"/>
      <c r="K1737" s="50"/>
      <c r="L1737" s="21">
        <f t="shared" si="576"/>
        <v>0</v>
      </c>
      <c r="M1737" s="22">
        <f t="shared" si="570"/>
        <v>0</v>
      </c>
      <c r="N1737" s="98"/>
      <c r="O1737" s="101" t="str">
        <f t="shared" ca="1" si="571"/>
        <v/>
      </c>
      <c r="P1737" s="41" t="str">
        <f t="shared" si="569"/>
        <v xml:space="preserve"> </v>
      </c>
      <c r="Q1737" s="41" t="str">
        <f>IF(MONTH(G1738)-MONTH(G1737)&lt;&gt;0,SUBTOTAL(109,$P$14:$P$3665)," ")</f>
        <v xml:space="preserve"> </v>
      </c>
      <c r="R1737" s="108">
        <f t="shared" ca="1" si="577"/>
        <v>0</v>
      </c>
      <c r="S1737" s="25">
        <f t="shared" ca="1" si="578"/>
        <v>0</v>
      </c>
      <c r="T1737" s="108">
        <f t="shared" ca="1" si="579"/>
        <v>0</v>
      </c>
      <c r="U1737" s="163">
        <f t="shared" ca="1" si="580"/>
        <v>0</v>
      </c>
      <c r="V1737" s="25">
        <f t="shared" ca="1" si="581"/>
        <v>0</v>
      </c>
      <c r="W1737" s="25">
        <f t="shared" ca="1" si="582"/>
        <v>0</v>
      </c>
      <c r="X1737" s="108">
        <f t="shared" ca="1" si="583"/>
        <v>0</v>
      </c>
      <c r="Y1737" s="108">
        <f t="shared" ca="1" si="584"/>
        <v>0</v>
      </c>
      <c r="Z1737" s="108">
        <f t="shared" ca="1" si="585"/>
        <v>0</v>
      </c>
      <c r="AA1737" s="108">
        <f t="shared" ca="1" si="586"/>
        <v>0</v>
      </c>
      <c r="AB1737" s="108">
        <f t="shared" ca="1" si="587"/>
        <v>0</v>
      </c>
      <c r="AC1737" s="25">
        <f t="shared" ca="1" si="588"/>
        <v>0</v>
      </c>
    </row>
    <row r="1738" spans="1:29" ht="14.1" hidden="1" customHeight="1" thickBot="1" x14ac:dyDescent="0.25">
      <c r="A1738" s="3">
        <f t="shared" si="572"/>
        <v>2025</v>
      </c>
      <c r="B1738" s="3" t="str">
        <f t="shared" si="589"/>
        <v>09 září</v>
      </c>
      <c r="C1738" s="4" t="str">
        <f t="shared" si="573"/>
        <v>září</v>
      </c>
      <c r="D1738" s="10">
        <f t="shared" ca="1" si="574"/>
        <v>0</v>
      </c>
      <c r="E1738" s="10" t="str">
        <f t="shared" si="575"/>
        <v>neděle</v>
      </c>
      <c r="F1738" s="42" t="str">
        <f ca="1">IF(COUNTIF(List1!$U$4:$AF$16,$G1738),"Svátek",TEXT($G1738,"dddd"))</f>
        <v>neděle</v>
      </c>
      <c r="G1738" s="19">
        <v>45921</v>
      </c>
      <c r="H1738" s="49"/>
      <c r="I1738" s="50"/>
      <c r="J1738" s="49"/>
      <c r="K1738" s="50"/>
      <c r="L1738" s="21">
        <f t="shared" si="576"/>
        <v>0</v>
      </c>
      <c r="M1738" s="22">
        <f t="shared" si="570"/>
        <v>0</v>
      </c>
      <c r="N1738" s="98"/>
      <c r="O1738" s="101" t="str">
        <f t="shared" ca="1" si="571"/>
        <v/>
      </c>
      <c r="P1738" s="41">
        <f t="shared" si="569"/>
        <v>0</v>
      </c>
      <c r="Q1738" s="41" t="str">
        <f>IF(MONTH(G1739)-MONTH(G1738)&lt;&gt;0,SUBTOTAL(109,$P$14:$P$3665)," ")</f>
        <v xml:space="preserve"> </v>
      </c>
      <c r="R1738" s="108">
        <f t="shared" ca="1" si="577"/>
        <v>0</v>
      </c>
      <c r="S1738" s="25">
        <f t="shared" ca="1" si="578"/>
        <v>0</v>
      </c>
      <c r="T1738" s="108">
        <f t="shared" ca="1" si="579"/>
        <v>0</v>
      </c>
      <c r="U1738" s="163">
        <f t="shared" ca="1" si="580"/>
        <v>0</v>
      </c>
      <c r="V1738" s="25">
        <f t="shared" ca="1" si="581"/>
        <v>0</v>
      </c>
      <c r="W1738" s="25">
        <f t="shared" ca="1" si="582"/>
        <v>0</v>
      </c>
      <c r="X1738" s="108">
        <f t="shared" ca="1" si="583"/>
        <v>0</v>
      </c>
      <c r="Y1738" s="108">
        <f t="shared" ca="1" si="584"/>
        <v>0</v>
      </c>
      <c r="Z1738" s="108">
        <f t="shared" ca="1" si="585"/>
        <v>0</v>
      </c>
      <c r="AA1738" s="108">
        <f t="shared" ca="1" si="586"/>
        <v>0</v>
      </c>
      <c r="AB1738" s="108">
        <f t="shared" ca="1" si="587"/>
        <v>0</v>
      </c>
      <c r="AC1738" s="25">
        <f t="shared" ca="1" si="588"/>
        <v>0</v>
      </c>
    </row>
    <row r="1739" spans="1:29" ht="14.1" hidden="1" customHeight="1" thickBot="1" x14ac:dyDescent="0.25">
      <c r="A1739" s="3">
        <f t="shared" si="572"/>
        <v>2025</v>
      </c>
      <c r="B1739" s="3" t="str">
        <f t="shared" si="589"/>
        <v>09 září</v>
      </c>
      <c r="C1739" s="4" t="str">
        <f t="shared" si="573"/>
        <v>září</v>
      </c>
      <c r="D1739" s="10">
        <f t="shared" ca="1" si="574"/>
        <v>0</v>
      </c>
      <c r="E1739" s="10" t="str">
        <f t="shared" si="575"/>
        <v>pondělí</v>
      </c>
      <c r="F1739" s="42" t="str">
        <f ca="1">IF(COUNTIF(List1!$U$4:$AF$16,$G1739),"Svátek",TEXT($G1739,"dddd"))</f>
        <v>pondělí</v>
      </c>
      <c r="G1739" s="19">
        <v>45922</v>
      </c>
      <c r="H1739" s="49"/>
      <c r="I1739" s="50"/>
      <c r="J1739" s="49"/>
      <c r="K1739" s="50"/>
      <c r="L1739" s="21">
        <f t="shared" si="576"/>
        <v>0</v>
      </c>
      <c r="M1739" s="22">
        <f t="shared" si="570"/>
        <v>0</v>
      </c>
      <c r="N1739" s="98"/>
      <c r="O1739" s="101" t="str">
        <f t="shared" ca="1" si="571"/>
        <v/>
      </c>
      <c r="P1739" s="41" t="str">
        <f t="shared" si="569"/>
        <v xml:space="preserve"> </v>
      </c>
      <c r="Q1739" s="41" t="str">
        <f>IF(MONTH(G1740)-MONTH(G1739)&lt;&gt;0,SUBTOTAL(109,$P$14:$P$3665)," ")</f>
        <v xml:space="preserve"> </v>
      </c>
      <c r="R1739" s="108">
        <f t="shared" ca="1" si="577"/>
        <v>0</v>
      </c>
      <c r="S1739" s="25">
        <f t="shared" ca="1" si="578"/>
        <v>0</v>
      </c>
      <c r="T1739" s="108">
        <f t="shared" ca="1" si="579"/>
        <v>0</v>
      </c>
      <c r="U1739" s="163">
        <f t="shared" ca="1" si="580"/>
        <v>0</v>
      </c>
      <c r="V1739" s="25">
        <f t="shared" ca="1" si="581"/>
        <v>0</v>
      </c>
      <c r="W1739" s="25">
        <f t="shared" ca="1" si="582"/>
        <v>0</v>
      </c>
      <c r="X1739" s="108">
        <f t="shared" ca="1" si="583"/>
        <v>0</v>
      </c>
      <c r="Y1739" s="108">
        <f t="shared" ca="1" si="584"/>
        <v>0</v>
      </c>
      <c r="Z1739" s="108">
        <f t="shared" ca="1" si="585"/>
        <v>0</v>
      </c>
      <c r="AA1739" s="108">
        <f t="shared" ca="1" si="586"/>
        <v>0</v>
      </c>
      <c r="AB1739" s="108">
        <f t="shared" ca="1" si="587"/>
        <v>0</v>
      </c>
      <c r="AC1739" s="25">
        <f t="shared" ca="1" si="588"/>
        <v>0</v>
      </c>
    </row>
    <row r="1740" spans="1:29" ht="14.1" hidden="1" customHeight="1" thickBot="1" x14ac:dyDescent="0.25">
      <c r="A1740" s="3">
        <f t="shared" si="572"/>
        <v>2025</v>
      </c>
      <c r="B1740" s="3" t="str">
        <f t="shared" si="589"/>
        <v>09 září</v>
      </c>
      <c r="C1740" s="4" t="str">
        <f t="shared" si="573"/>
        <v>září</v>
      </c>
      <c r="D1740" s="10">
        <f t="shared" ca="1" si="574"/>
        <v>0</v>
      </c>
      <c r="E1740" s="10" t="str">
        <f t="shared" si="575"/>
        <v>úterý</v>
      </c>
      <c r="F1740" s="42" t="str">
        <f ca="1">IF(COUNTIF(List1!$U$4:$AF$16,$G1740),"Svátek",TEXT($G1740,"dddd"))</f>
        <v>úterý</v>
      </c>
      <c r="G1740" s="19">
        <v>45923</v>
      </c>
      <c r="H1740" s="49"/>
      <c r="I1740" s="50"/>
      <c r="J1740" s="49"/>
      <c r="K1740" s="50"/>
      <c r="L1740" s="21">
        <f t="shared" si="576"/>
        <v>0</v>
      </c>
      <c r="M1740" s="22">
        <f t="shared" si="570"/>
        <v>0</v>
      </c>
      <c r="N1740" s="98"/>
      <c r="O1740" s="101" t="str">
        <f t="shared" ca="1" si="571"/>
        <v/>
      </c>
      <c r="P1740" s="41" t="str">
        <f t="shared" si="569"/>
        <v xml:space="preserve"> </v>
      </c>
      <c r="Q1740" s="41" t="str">
        <f>IF(MONTH(G1741)-MONTH(G1740)&lt;&gt;0,SUBTOTAL(109,$P$14:$P$3665)," ")</f>
        <v xml:space="preserve"> </v>
      </c>
      <c r="R1740" s="108">
        <f t="shared" ca="1" si="577"/>
        <v>0</v>
      </c>
      <c r="S1740" s="25">
        <f t="shared" ca="1" si="578"/>
        <v>0</v>
      </c>
      <c r="T1740" s="108">
        <f t="shared" ca="1" si="579"/>
        <v>0</v>
      </c>
      <c r="U1740" s="163">
        <f t="shared" ca="1" si="580"/>
        <v>0</v>
      </c>
      <c r="V1740" s="25">
        <f t="shared" ca="1" si="581"/>
        <v>0</v>
      </c>
      <c r="W1740" s="25">
        <f t="shared" ca="1" si="582"/>
        <v>0</v>
      </c>
      <c r="X1740" s="108">
        <f t="shared" ca="1" si="583"/>
        <v>0</v>
      </c>
      <c r="Y1740" s="108">
        <f t="shared" ca="1" si="584"/>
        <v>0</v>
      </c>
      <c r="Z1740" s="108">
        <f t="shared" ca="1" si="585"/>
        <v>0</v>
      </c>
      <c r="AA1740" s="108">
        <f t="shared" ca="1" si="586"/>
        <v>0</v>
      </c>
      <c r="AB1740" s="108">
        <f t="shared" ca="1" si="587"/>
        <v>0</v>
      </c>
      <c r="AC1740" s="25">
        <f t="shared" ca="1" si="588"/>
        <v>0</v>
      </c>
    </row>
    <row r="1741" spans="1:29" ht="14.1" hidden="1" customHeight="1" thickBot="1" x14ac:dyDescent="0.25">
      <c r="A1741" s="3">
        <f t="shared" si="572"/>
        <v>2025</v>
      </c>
      <c r="B1741" s="3" t="str">
        <f t="shared" si="589"/>
        <v>09 září</v>
      </c>
      <c r="C1741" s="4" t="str">
        <f t="shared" si="573"/>
        <v>září</v>
      </c>
      <c r="D1741" s="10">
        <f t="shared" ca="1" si="574"/>
        <v>0</v>
      </c>
      <c r="E1741" s="10" t="str">
        <f t="shared" si="575"/>
        <v>středa</v>
      </c>
      <c r="F1741" s="42" t="str">
        <f ca="1">IF(COUNTIF(List1!$U$4:$AF$16,$G1741),"Svátek",TEXT($G1741,"dddd"))</f>
        <v>středa</v>
      </c>
      <c r="G1741" s="19">
        <v>45924</v>
      </c>
      <c r="H1741" s="49"/>
      <c r="I1741" s="50"/>
      <c r="J1741" s="49"/>
      <c r="K1741" s="50"/>
      <c r="L1741" s="21">
        <f t="shared" si="576"/>
        <v>0</v>
      </c>
      <c r="M1741" s="22">
        <f t="shared" si="570"/>
        <v>0</v>
      </c>
      <c r="N1741" s="98"/>
      <c r="O1741" s="101" t="str">
        <f t="shared" ca="1" si="571"/>
        <v/>
      </c>
      <c r="P1741" s="41" t="str">
        <f t="shared" si="569"/>
        <v xml:space="preserve"> </v>
      </c>
      <c r="Q1741" s="41" t="str">
        <f>IF(MONTH(G1742)-MONTH(G1741)&lt;&gt;0,SUBTOTAL(109,$P$14:$P$3665)," ")</f>
        <v xml:space="preserve"> </v>
      </c>
      <c r="R1741" s="108">
        <f t="shared" ca="1" si="577"/>
        <v>0</v>
      </c>
      <c r="S1741" s="25">
        <f t="shared" ca="1" si="578"/>
        <v>0</v>
      </c>
      <c r="T1741" s="108">
        <f t="shared" ca="1" si="579"/>
        <v>0</v>
      </c>
      <c r="U1741" s="163">
        <f t="shared" ca="1" si="580"/>
        <v>0</v>
      </c>
      <c r="V1741" s="25">
        <f t="shared" ca="1" si="581"/>
        <v>0</v>
      </c>
      <c r="W1741" s="25">
        <f t="shared" ca="1" si="582"/>
        <v>0</v>
      </c>
      <c r="X1741" s="108">
        <f t="shared" ca="1" si="583"/>
        <v>0</v>
      </c>
      <c r="Y1741" s="108">
        <f t="shared" ca="1" si="584"/>
        <v>0</v>
      </c>
      <c r="Z1741" s="108">
        <f t="shared" ca="1" si="585"/>
        <v>0</v>
      </c>
      <c r="AA1741" s="108">
        <f t="shared" ca="1" si="586"/>
        <v>0</v>
      </c>
      <c r="AB1741" s="108">
        <f t="shared" ca="1" si="587"/>
        <v>0</v>
      </c>
      <c r="AC1741" s="25">
        <f t="shared" ca="1" si="588"/>
        <v>0</v>
      </c>
    </row>
    <row r="1742" spans="1:29" ht="14.1" hidden="1" customHeight="1" thickBot="1" x14ac:dyDescent="0.25">
      <c r="A1742" s="3">
        <f t="shared" si="572"/>
        <v>2025</v>
      </c>
      <c r="B1742" s="3" t="str">
        <f t="shared" si="589"/>
        <v>09 září</v>
      </c>
      <c r="C1742" s="4" t="str">
        <f t="shared" si="573"/>
        <v>září</v>
      </c>
      <c r="D1742" s="10">
        <f t="shared" ca="1" si="574"/>
        <v>0</v>
      </c>
      <c r="E1742" s="10" t="str">
        <f t="shared" si="575"/>
        <v>čtvrtek</v>
      </c>
      <c r="F1742" s="42" t="str">
        <f ca="1">IF(COUNTIF(List1!$U$4:$AF$16,$G1742),"Svátek",TEXT($G1742,"dddd"))</f>
        <v>čtvrtek</v>
      </c>
      <c r="G1742" s="19">
        <v>45925</v>
      </c>
      <c r="H1742" s="49"/>
      <c r="I1742" s="50"/>
      <c r="J1742" s="49"/>
      <c r="K1742" s="50"/>
      <c r="L1742" s="21">
        <f t="shared" si="576"/>
        <v>0</v>
      </c>
      <c r="M1742" s="22">
        <f t="shared" si="570"/>
        <v>0</v>
      </c>
      <c r="N1742" s="98"/>
      <c r="O1742" s="101" t="str">
        <f t="shared" ca="1" si="571"/>
        <v/>
      </c>
      <c r="P1742" s="41" t="str">
        <f t="shared" si="569"/>
        <v xml:space="preserve"> </v>
      </c>
      <c r="Q1742" s="41" t="str">
        <f>IF(MONTH(G1743)-MONTH(G1742)&lt;&gt;0,SUBTOTAL(109,$P$14:$P$3665)," ")</f>
        <v xml:space="preserve"> </v>
      </c>
      <c r="R1742" s="108">
        <f t="shared" ca="1" si="577"/>
        <v>0</v>
      </c>
      <c r="S1742" s="25">
        <f t="shared" ca="1" si="578"/>
        <v>0</v>
      </c>
      <c r="T1742" s="108">
        <f t="shared" ca="1" si="579"/>
        <v>0</v>
      </c>
      <c r="U1742" s="163">
        <f t="shared" ca="1" si="580"/>
        <v>0</v>
      </c>
      <c r="V1742" s="25">
        <f t="shared" ca="1" si="581"/>
        <v>0</v>
      </c>
      <c r="W1742" s="25">
        <f t="shared" ca="1" si="582"/>
        <v>0</v>
      </c>
      <c r="X1742" s="108">
        <f t="shared" ca="1" si="583"/>
        <v>0</v>
      </c>
      <c r="Y1742" s="108">
        <f t="shared" ca="1" si="584"/>
        <v>0</v>
      </c>
      <c r="Z1742" s="108">
        <f t="shared" ca="1" si="585"/>
        <v>0</v>
      </c>
      <c r="AA1742" s="108">
        <f t="shared" ca="1" si="586"/>
        <v>0</v>
      </c>
      <c r="AB1742" s="108">
        <f t="shared" ca="1" si="587"/>
        <v>0</v>
      </c>
      <c r="AC1742" s="25">
        <f t="shared" ca="1" si="588"/>
        <v>0</v>
      </c>
    </row>
    <row r="1743" spans="1:29" ht="14.1" hidden="1" customHeight="1" thickBot="1" x14ac:dyDescent="0.25">
      <c r="A1743" s="3">
        <f t="shared" si="572"/>
        <v>2025</v>
      </c>
      <c r="B1743" s="3" t="str">
        <f t="shared" si="589"/>
        <v>09 září</v>
      </c>
      <c r="C1743" s="4" t="str">
        <f t="shared" si="573"/>
        <v>září</v>
      </c>
      <c r="D1743" s="10">
        <f t="shared" ca="1" si="574"/>
        <v>0</v>
      </c>
      <c r="E1743" s="10" t="str">
        <f t="shared" si="575"/>
        <v>pátek</v>
      </c>
      <c r="F1743" s="42" t="str">
        <f ca="1">IF(COUNTIF(List1!$U$4:$AF$16,$G1743),"Svátek",TEXT($G1743,"dddd"))</f>
        <v>pátek</v>
      </c>
      <c r="G1743" s="19">
        <v>45926</v>
      </c>
      <c r="H1743" s="49"/>
      <c r="I1743" s="50"/>
      <c r="J1743" s="49"/>
      <c r="K1743" s="50"/>
      <c r="L1743" s="21">
        <f t="shared" si="576"/>
        <v>0</v>
      </c>
      <c r="M1743" s="22">
        <f t="shared" si="570"/>
        <v>0</v>
      </c>
      <c r="N1743" s="98"/>
      <c r="O1743" s="101" t="str">
        <f t="shared" ca="1" si="571"/>
        <v/>
      </c>
      <c r="P1743" s="41" t="str">
        <f t="shared" si="569"/>
        <v xml:space="preserve"> </v>
      </c>
      <c r="Q1743" s="41" t="str">
        <f>IF(MONTH(G1744)-MONTH(G1743)&lt;&gt;0,SUBTOTAL(109,$P$14:$P$3665)," ")</f>
        <v xml:space="preserve"> </v>
      </c>
      <c r="R1743" s="108">
        <f t="shared" ca="1" si="577"/>
        <v>0</v>
      </c>
      <c r="S1743" s="25">
        <f t="shared" ca="1" si="578"/>
        <v>0</v>
      </c>
      <c r="T1743" s="108">
        <f t="shared" ca="1" si="579"/>
        <v>0</v>
      </c>
      <c r="U1743" s="163">
        <f t="shared" ca="1" si="580"/>
        <v>0</v>
      </c>
      <c r="V1743" s="25">
        <f t="shared" ca="1" si="581"/>
        <v>0</v>
      </c>
      <c r="W1743" s="25">
        <f t="shared" ca="1" si="582"/>
        <v>0</v>
      </c>
      <c r="X1743" s="108">
        <f t="shared" ca="1" si="583"/>
        <v>0</v>
      </c>
      <c r="Y1743" s="108">
        <f t="shared" ca="1" si="584"/>
        <v>0</v>
      </c>
      <c r="Z1743" s="108">
        <f t="shared" ca="1" si="585"/>
        <v>0</v>
      </c>
      <c r="AA1743" s="108">
        <f t="shared" ca="1" si="586"/>
        <v>0</v>
      </c>
      <c r="AB1743" s="108">
        <f t="shared" ca="1" si="587"/>
        <v>0</v>
      </c>
      <c r="AC1743" s="25">
        <f t="shared" ca="1" si="588"/>
        <v>0</v>
      </c>
    </row>
    <row r="1744" spans="1:29" ht="14.1" hidden="1" customHeight="1" thickBot="1" x14ac:dyDescent="0.25">
      <c r="A1744" s="3">
        <f t="shared" si="572"/>
        <v>2025</v>
      </c>
      <c r="B1744" s="3" t="str">
        <f t="shared" si="589"/>
        <v>09 září</v>
      </c>
      <c r="C1744" s="4" t="str">
        <f t="shared" si="573"/>
        <v>září</v>
      </c>
      <c r="D1744" s="10">
        <f t="shared" ca="1" si="574"/>
        <v>0</v>
      </c>
      <c r="E1744" s="10" t="str">
        <f t="shared" si="575"/>
        <v>sobota</v>
      </c>
      <c r="F1744" s="42" t="str">
        <f ca="1">IF(COUNTIF(List1!$U$4:$AF$16,$G1744),"Svátek",TEXT($G1744,"dddd"))</f>
        <v>sobota</v>
      </c>
      <c r="G1744" s="19">
        <v>45927</v>
      </c>
      <c r="H1744" s="49"/>
      <c r="I1744" s="50"/>
      <c r="J1744" s="49"/>
      <c r="K1744" s="50"/>
      <c r="L1744" s="21">
        <f t="shared" si="576"/>
        <v>0</v>
      </c>
      <c r="M1744" s="22">
        <f t="shared" si="570"/>
        <v>0</v>
      </c>
      <c r="N1744" s="98"/>
      <c r="O1744" s="101" t="str">
        <f t="shared" ca="1" si="571"/>
        <v/>
      </c>
      <c r="P1744" s="41" t="str">
        <f t="shared" si="569"/>
        <v xml:space="preserve"> </v>
      </c>
      <c r="Q1744" s="41" t="str">
        <f>IF(MONTH(G1745)-MONTH(G1744)&lt;&gt;0,SUBTOTAL(109,$P$14:$P$3665)," ")</f>
        <v xml:space="preserve"> </v>
      </c>
      <c r="R1744" s="108">
        <f t="shared" ca="1" si="577"/>
        <v>0</v>
      </c>
      <c r="S1744" s="25">
        <f t="shared" ca="1" si="578"/>
        <v>0</v>
      </c>
      <c r="T1744" s="108">
        <f t="shared" ca="1" si="579"/>
        <v>0</v>
      </c>
      <c r="U1744" s="163">
        <f t="shared" ca="1" si="580"/>
        <v>0</v>
      </c>
      <c r="V1744" s="25">
        <f t="shared" ca="1" si="581"/>
        <v>0</v>
      </c>
      <c r="W1744" s="25">
        <f t="shared" ca="1" si="582"/>
        <v>0</v>
      </c>
      <c r="X1744" s="108">
        <f t="shared" ca="1" si="583"/>
        <v>0</v>
      </c>
      <c r="Y1744" s="108">
        <f t="shared" ca="1" si="584"/>
        <v>0</v>
      </c>
      <c r="Z1744" s="108">
        <f t="shared" ca="1" si="585"/>
        <v>0</v>
      </c>
      <c r="AA1744" s="108">
        <f t="shared" ca="1" si="586"/>
        <v>0</v>
      </c>
      <c r="AB1744" s="108">
        <f t="shared" ca="1" si="587"/>
        <v>0</v>
      </c>
      <c r="AC1744" s="25">
        <f t="shared" ca="1" si="588"/>
        <v>0</v>
      </c>
    </row>
    <row r="1745" spans="1:29" ht="14.1" hidden="1" customHeight="1" thickBot="1" x14ac:dyDescent="0.25">
      <c r="A1745" s="3">
        <f t="shared" si="572"/>
        <v>2025</v>
      </c>
      <c r="B1745" s="3" t="str">
        <f t="shared" si="589"/>
        <v>09 září</v>
      </c>
      <c r="C1745" s="4" t="str">
        <f t="shared" si="573"/>
        <v>září</v>
      </c>
      <c r="D1745" s="10">
        <f t="shared" ca="1" si="574"/>
        <v>1</v>
      </c>
      <c r="E1745" s="10" t="str">
        <f t="shared" si="575"/>
        <v>neděle</v>
      </c>
      <c r="F1745" s="42" t="str">
        <f ca="1">IF(COUNTIF(List1!$U$4:$AF$16,$G1745),"Svátek",TEXT($G1745,"dddd"))</f>
        <v>Svátek</v>
      </c>
      <c r="G1745" s="19">
        <v>45928</v>
      </c>
      <c r="H1745" s="49"/>
      <c r="I1745" s="50"/>
      <c r="J1745" s="49"/>
      <c r="K1745" s="50"/>
      <c r="L1745" s="21">
        <f t="shared" si="576"/>
        <v>0</v>
      </c>
      <c r="M1745" s="22">
        <f t="shared" si="570"/>
        <v>0</v>
      </c>
      <c r="N1745" s="98"/>
      <c r="O1745" s="101" t="str">
        <f t="shared" ca="1" si="571"/>
        <v>Svátek</v>
      </c>
      <c r="P1745" s="41">
        <f t="shared" si="569"/>
        <v>0</v>
      </c>
      <c r="Q1745" s="41" t="str">
        <f>IF(MONTH(G1746)-MONTH(G1745)&lt;&gt;0,SUBTOTAL(109,$P$14:$P$3665)," ")</f>
        <v xml:space="preserve"> </v>
      </c>
      <c r="R1745" s="108">
        <f t="shared" ca="1" si="577"/>
        <v>0</v>
      </c>
      <c r="S1745" s="25">
        <f t="shared" ca="1" si="578"/>
        <v>0</v>
      </c>
      <c r="T1745" s="108">
        <f t="shared" ca="1" si="579"/>
        <v>0</v>
      </c>
      <c r="U1745" s="163">
        <f t="shared" ca="1" si="580"/>
        <v>0</v>
      </c>
      <c r="V1745" s="25">
        <f t="shared" ca="1" si="581"/>
        <v>0</v>
      </c>
      <c r="W1745" s="25">
        <f t="shared" ca="1" si="582"/>
        <v>0</v>
      </c>
      <c r="X1745" s="108">
        <f t="shared" ca="1" si="583"/>
        <v>0</v>
      </c>
      <c r="Y1745" s="108">
        <f t="shared" ca="1" si="584"/>
        <v>0</v>
      </c>
      <c r="Z1745" s="108">
        <f t="shared" ca="1" si="585"/>
        <v>0</v>
      </c>
      <c r="AA1745" s="108">
        <f t="shared" ca="1" si="586"/>
        <v>0</v>
      </c>
      <c r="AB1745" s="108">
        <f t="shared" ca="1" si="587"/>
        <v>0</v>
      </c>
      <c r="AC1745" s="25">
        <f t="shared" ca="1" si="588"/>
        <v>0</v>
      </c>
    </row>
    <row r="1746" spans="1:29" ht="14.1" hidden="1" customHeight="1" thickBot="1" x14ac:dyDescent="0.25">
      <c r="A1746" s="3">
        <f t="shared" si="572"/>
        <v>2025</v>
      </c>
      <c r="B1746" s="3" t="str">
        <f t="shared" si="589"/>
        <v>09 září</v>
      </c>
      <c r="C1746" s="4" t="str">
        <f t="shared" si="573"/>
        <v>září</v>
      </c>
      <c r="D1746" s="10">
        <f t="shared" ca="1" si="574"/>
        <v>0</v>
      </c>
      <c r="E1746" s="10" t="str">
        <f t="shared" si="575"/>
        <v>pondělí</v>
      </c>
      <c r="F1746" s="42" t="str">
        <f ca="1">IF(COUNTIF(List1!$U$4:$AF$16,$G1746),"Svátek",TEXT($G1746,"dddd"))</f>
        <v>pondělí</v>
      </c>
      <c r="G1746" s="19">
        <v>45929</v>
      </c>
      <c r="H1746" s="49"/>
      <c r="I1746" s="50"/>
      <c r="J1746" s="49"/>
      <c r="K1746" s="50"/>
      <c r="L1746" s="21">
        <f t="shared" si="576"/>
        <v>0</v>
      </c>
      <c r="M1746" s="22">
        <f t="shared" si="570"/>
        <v>0</v>
      </c>
      <c r="N1746" s="98"/>
      <c r="O1746" s="101" t="str">
        <f t="shared" ca="1" si="571"/>
        <v/>
      </c>
      <c r="P1746" s="41" t="str">
        <f t="shared" si="569"/>
        <v xml:space="preserve"> </v>
      </c>
      <c r="Q1746" s="41" t="str">
        <f>IF(MONTH(G1747)-MONTH(G1746)&lt;&gt;0,SUBTOTAL(109,$P$14:$P$3665)," ")</f>
        <v xml:space="preserve"> </v>
      </c>
      <c r="R1746" s="108">
        <f t="shared" ca="1" si="577"/>
        <v>0</v>
      </c>
      <c r="S1746" s="25">
        <f t="shared" ca="1" si="578"/>
        <v>0</v>
      </c>
      <c r="T1746" s="108">
        <f t="shared" ca="1" si="579"/>
        <v>0</v>
      </c>
      <c r="U1746" s="163">
        <f t="shared" ca="1" si="580"/>
        <v>0</v>
      </c>
      <c r="V1746" s="25">
        <f t="shared" ca="1" si="581"/>
        <v>0</v>
      </c>
      <c r="W1746" s="25">
        <f t="shared" ca="1" si="582"/>
        <v>0</v>
      </c>
      <c r="X1746" s="108">
        <f t="shared" ca="1" si="583"/>
        <v>0</v>
      </c>
      <c r="Y1746" s="108">
        <f t="shared" ca="1" si="584"/>
        <v>0</v>
      </c>
      <c r="Z1746" s="108">
        <f t="shared" ca="1" si="585"/>
        <v>0</v>
      </c>
      <c r="AA1746" s="108">
        <f t="shared" ca="1" si="586"/>
        <v>0</v>
      </c>
      <c r="AB1746" s="108">
        <f t="shared" ca="1" si="587"/>
        <v>0</v>
      </c>
      <c r="AC1746" s="25">
        <f t="shared" ca="1" si="588"/>
        <v>0</v>
      </c>
    </row>
    <row r="1747" spans="1:29" ht="14.1" hidden="1" customHeight="1" thickBot="1" x14ac:dyDescent="0.25">
      <c r="A1747" s="3">
        <f t="shared" si="572"/>
        <v>2025</v>
      </c>
      <c r="B1747" s="3" t="str">
        <f t="shared" si="589"/>
        <v>09 září</v>
      </c>
      <c r="C1747" s="4" t="str">
        <f t="shared" si="573"/>
        <v>září</v>
      </c>
      <c r="D1747" s="10">
        <f t="shared" ca="1" si="574"/>
        <v>0</v>
      </c>
      <c r="E1747" s="10" t="str">
        <f t="shared" si="575"/>
        <v>úterý</v>
      </c>
      <c r="F1747" s="42" t="str">
        <f ca="1">IF(COUNTIF(List1!$U$4:$AF$16,$G1747),"Svátek",TEXT($G1747,"dddd"))</f>
        <v>úterý</v>
      </c>
      <c r="G1747" s="19">
        <v>45930</v>
      </c>
      <c r="H1747" s="49"/>
      <c r="I1747" s="50"/>
      <c r="J1747" s="49"/>
      <c r="K1747" s="50"/>
      <c r="L1747" s="21">
        <f t="shared" si="576"/>
        <v>0</v>
      </c>
      <c r="M1747" s="22">
        <f t="shared" si="570"/>
        <v>0</v>
      </c>
      <c r="N1747" s="98"/>
      <c r="O1747" s="101" t="str">
        <f t="shared" ca="1" si="571"/>
        <v/>
      </c>
      <c r="P1747" s="41">
        <f t="shared" si="569"/>
        <v>0</v>
      </c>
      <c r="Q1747" s="41">
        <f>IF(MONTH(G1748)-MONTH(G1747)&lt;&gt;0,SUBTOTAL(109,$P$14:$P$3665)," ")</f>
        <v>0</v>
      </c>
      <c r="R1747" s="108">
        <f t="shared" ca="1" si="577"/>
        <v>0</v>
      </c>
      <c r="S1747" s="25">
        <f t="shared" ca="1" si="578"/>
        <v>0</v>
      </c>
      <c r="T1747" s="108">
        <f t="shared" ca="1" si="579"/>
        <v>0</v>
      </c>
      <c r="U1747" s="163">
        <f t="shared" ca="1" si="580"/>
        <v>0</v>
      </c>
      <c r="V1747" s="25">
        <f t="shared" ca="1" si="581"/>
        <v>0</v>
      </c>
      <c r="W1747" s="25">
        <f t="shared" ca="1" si="582"/>
        <v>0</v>
      </c>
      <c r="X1747" s="108">
        <f t="shared" ca="1" si="583"/>
        <v>0</v>
      </c>
      <c r="Y1747" s="108">
        <f t="shared" ca="1" si="584"/>
        <v>0</v>
      </c>
      <c r="Z1747" s="108">
        <f t="shared" ca="1" si="585"/>
        <v>0</v>
      </c>
      <c r="AA1747" s="108">
        <f t="shared" ca="1" si="586"/>
        <v>0</v>
      </c>
      <c r="AB1747" s="108">
        <f t="shared" ca="1" si="587"/>
        <v>0</v>
      </c>
      <c r="AC1747" s="25">
        <f t="shared" ca="1" si="588"/>
        <v>0</v>
      </c>
    </row>
    <row r="1748" spans="1:29" ht="14.1" hidden="1" customHeight="1" thickBot="1" x14ac:dyDescent="0.25">
      <c r="A1748" s="3">
        <f t="shared" si="572"/>
        <v>2025</v>
      </c>
      <c r="B1748" s="3" t="str">
        <f t="shared" si="589"/>
        <v>10 říjen</v>
      </c>
      <c r="C1748" s="4" t="str">
        <f t="shared" si="573"/>
        <v>říjen</v>
      </c>
      <c r="D1748" s="10">
        <f t="shared" ca="1" si="574"/>
        <v>0</v>
      </c>
      <c r="E1748" s="10" t="str">
        <f t="shared" si="575"/>
        <v>středa</v>
      </c>
      <c r="F1748" s="42" t="str">
        <f ca="1">IF(COUNTIF(List1!$U$4:$AF$16,$G1748),"Svátek",TEXT($G1748,"dddd"))</f>
        <v>středa</v>
      </c>
      <c r="G1748" s="19">
        <v>45931</v>
      </c>
      <c r="H1748" s="49"/>
      <c r="I1748" s="50"/>
      <c r="J1748" s="49"/>
      <c r="K1748" s="50"/>
      <c r="L1748" s="21">
        <f t="shared" si="576"/>
        <v>0</v>
      </c>
      <c r="M1748" s="22">
        <f t="shared" si="570"/>
        <v>0</v>
      </c>
      <c r="N1748" s="98"/>
      <c r="O1748" s="101" t="str">
        <f t="shared" ca="1" si="571"/>
        <v/>
      </c>
      <c r="P1748" s="41" t="str">
        <f t="shared" si="569"/>
        <v xml:space="preserve"> </v>
      </c>
      <c r="Q1748" s="41" t="str">
        <f>IF(MONTH(G1749)-MONTH(G1748)&lt;&gt;0,SUBTOTAL(109,$P$14:$P$3665)," ")</f>
        <v xml:space="preserve"> </v>
      </c>
      <c r="R1748" s="108">
        <f t="shared" ca="1" si="577"/>
        <v>0</v>
      </c>
      <c r="S1748" s="25">
        <f t="shared" ca="1" si="578"/>
        <v>0</v>
      </c>
      <c r="T1748" s="108">
        <f t="shared" ca="1" si="579"/>
        <v>0</v>
      </c>
      <c r="U1748" s="163">
        <f t="shared" ca="1" si="580"/>
        <v>0</v>
      </c>
      <c r="V1748" s="25">
        <f t="shared" ca="1" si="581"/>
        <v>0</v>
      </c>
      <c r="W1748" s="25">
        <f t="shared" ca="1" si="582"/>
        <v>0</v>
      </c>
      <c r="X1748" s="108">
        <f t="shared" ca="1" si="583"/>
        <v>0</v>
      </c>
      <c r="Y1748" s="108">
        <f t="shared" ca="1" si="584"/>
        <v>0</v>
      </c>
      <c r="Z1748" s="108">
        <f t="shared" ca="1" si="585"/>
        <v>0</v>
      </c>
      <c r="AA1748" s="108">
        <f t="shared" ca="1" si="586"/>
        <v>0</v>
      </c>
      <c r="AB1748" s="108">
        <f t="shared" ca="1" si="587"/>
        <v>0</v>
      </c>
      <c r="AC1748" s="25">
        <f t="shared" ca="1" si="588"/>
        <v>0</v>
      </c>
    </row>
    <row r="1749" spans="1:29" ht="14.1" hidden="1" customHeight="1" thickBot="1" x14ac:dyDescent="0.25">
      <c r="A1749" s="3">
        <f t="shared" si="572"/>
        <v>2025</v>
      </c>
      <c r="B1749" s="3" t="str">
        <f t="shared" si="589"/>
        <v>10 říjen</v>
      </c>
      <c r="C1749" s="4" t="str">
        <f t="shared" si="573"/>
        <v>říjen</v>
      </c>
      <c r="D1749" s="10">
        <f t="shared" ca="1" si="574"/>
        <v>0</v>
      </c>
      <c r="E1749" s="10" t="str">
        <f t="shared" si="575"/>
        <v>čtvrtek</v>
      </c>
      <c r="F1749" s="42" t="str">
        <f ca="1">IF(COUNTIF(List1!$U$4:$AF$16,$G1749),"Svátek",TEXT($G1749,"dddd"))</f>
        <v>čtvrtek</v>
      </c>
      <c r="G1749" s="19">
        <v>45932</v>
      </c>
      <c r="H1749" s="49"/>
      <c r="I1749" s="50"/>
      <c r="J1749" s="49"/>
      <c r="K1749" s="50"/>
      <c r="L1749" s="21">
        <f t="shared" si="576"/>
        <v>0</v>
      </c>
      <c r="M1749" s="22">
        <f t="shared" si="570"/>
        <v>0</v>
      </c>
      <c r="N1749" s="98"/>
      <c r="O1749" s="101" t="str">
        <f t="shared" ca="1" si="571"/>
        <v/>
      </c>
      <c r="P1749" s="41" t="str">
        <f t="shared" si="569"/>
        <v xml:space="preserve"> </v>
      </c>
      <c r="Q1749" s="41" t="str">
        <f>IF(MONTH(G1750)-MONTH(G1749)&lt;&gt;0,SUBTOTAL(109,$P$14:$P$3665)," ")</f>
        <v xml:space="preserve"> </v>
      </c>
      <c r="R1749" s="108">
        <f t="shared" ca="1" si="577"/>
        <v>0</v>
      </c>
      <c r="S1749" s="25">
        <f t="shared" ca="1" si="578"/>
        <v>0</v>
      </c>
      <c r="T1749" s="108">
        <f t="shared" ca="1" si="579"/>
        <v>0</v>
      </c>
      <c r="U1749" s="163">
        <f t="shared" ca="1" si="580"/>
        <v>0</v>
      </c>
      <c r="V1749" s="25">
        <f t="shared" ca="1" si="581"/>
        <v>0</v>
      </c>
      <c r="W1749" s="25">
        <f t="shared" ca="1" si="582"/>
        <v>0</v>
      </c>
      <c r="X1749" s="108">
        <f t="shared" ca="1" si="583"/>
        <v>0</v>
      </c>
      <c r="Y1749" s="108">
        <f t="shared" ca="1" si="584"/>
        <v>0</v>
      </c>
      <c r="Z1749" s="108">
        <f t="shared" ca="1" si="585"/>
        <v>0</v>
      </c>
      <c r="AA1749" s="108">
        <f t="shared" ca="1" si="586"/>
        <v>0</v>
      </c>
      <c r="AB1749" s="108">
        <f t="shared" ca="1" si="587"/>
        <v>0</v>
      </c>
      <c r="AC1749" s="25">
        <f t="shared" ca="1" si="588"/>
        <v>0</v>
      </c>
    </row>
    <row r="1750" spans="1:29" ht="14.1" hidden="1" customHeight="1" thickBot="1" x14ac:dyDescent="0.25">
      <c r="A1750" s="3">
        <f t="shared" si="572"/>
        <v>2025</v>
      </c>
      <c r="B1750" s="3" t="str">
        <f t="shared" si="589"/>
        <v>10 říjen</v>
      </c>
      <c r="C1750" s="4" t="str">
        <f t="shared" si="573"/>
        <v>říjen</v>
      </c>
      <c r="D1750" s="10">
        <f t="shared" ca="1" si="574"/>
        <v>0</v>
      </c>
      <c r="E1750" s="10" t="str">
        <f t="shared" si="575"/>
        <v>pátek</v>
      </c>
      <c r="F1750" s="42" t="str">
        <f ca="1">IF(COUNTIF(List1!$U$4:$AF$16,$G1750),"Svátek",TEXT($G1750,"dddd"))</f>
        <v>pátek</v>
      </c>
      <c r="G1750" s="19">
        <v>45933</v>
      </c>
      <c r="H1750" s="49"/>
      <c r="I1750" s="50"/>
      <c r="J1750" s="49"/>
      <c r="K1750" s="50"/>
      <c r="L1750" s="21">
        <f t="shared" si="576"/>
        <v>0</v>
      </c>
      <c r="M1750" s="22">
        <f t="shared" si="570"/>
        <v>0</v>
      </c>
      <c r="N1750" s="98"/>
      <c r="O1750" s="101" t="str">
        <f t="shared" ca="1" si="571"/>
        <v/>
      </c>
      <c r="P1750" s="41" t="str">
        <f t="shared" si="569"/>
        <v xml:space="preserve"> </v>
      </c>
      <c r="Q1750" s="41" t="str">
        <f>IF(MONTH(G1751)-MONTH(G1750)&lt;&gt;0,SUBTOTAL(109,$P$14:$P$3665)," ")</f>
        <v xml:space="preserve"> </v>
      </c>
      <c r="R1750" s="108">
        <f t="shared" ca="1" si="577"/>
        <v>0</v>
      </c>
      <c r="S1750" s="25">
        <f t="shared" ca="1" si="578"/>
        <v>0</v>
      </c>
      <c r="T1750" s="108">
        <f t="shared" ca="1" si="579"/>
        <v>0</v>
      </c>
      <c r="U1750" s="163">
        <f t="shared" ca="1" si="580"/>
        <v>0</v>
      </c>
      <c r="V1750" s="25">
        <f t="shared" ca="1" si="581"/>
        <v>0</v>
      </c>
      <c r="W1750" s="25">
        <f t="shared" ca="1" si="582"/>
        <v>0</v>
      </c>
      <c r="X1750" s="108">
        <f t="shared" ca="1" si="583"/>
        <v>0</v>
      </c>
      <c r="Y1750" s="108">
        <f t="shared" ca="1" si="584"/>
        <v>0</v>
      </c>
      <c r="Z1750" s="108">
        <f t="shared" ca="1" si="585"/>
        <v>0</v>
      </c>
      <c r="AA1750" s="108">
        <f t="shared" ca="1" si="586"/>
        <v>0</v>
      </c>
      <c r="AB1750" s="108">
        <f t="shared" ca="1" si="587"/>
        <v>0</v>
      </c>
      <c r="AC1750" s="25">
        <f t="shared" ca="1" si="588"/>
        <v>0</v>
      </c>
    </row>
    <row r="1751" spans="1:29" ht="14.1" hidden="1" customHeight="1" thickBot="1" x14ac:dyDescent="0.25">
      <c r="A1751" s="3">
        <f t="shared" si="572"/>
        <v>2025</v>
      </c>
      <c r="B1751" s="3" t="str">
        <f t="shared" si="589"/>
        <v>10 říjen</v>
      </c>
      <c r="C1751" s="4" t="str">
        <f t="shared" si="573"/>
        <v>říjen</v>
      </c>
      <c r="D1751" s="10">
        <f t="shared" ca="1" si="574"/>
        <v>0</v>
      </c>
      <c r="E1751" s="10" t="str">
        <f t="shared" si="575"/>
        <v>sobota</v>
      </c>
      <c r="F1751" s="42" t="str">
        <f ca="1">IF(COUNTIF(List1!$U$4:$AF$16,$G1751),"Svátek",TEXT($G1751,"dddd"))</f>
        <v>sobota</v>
      </c>
      <c r="G1751" s="19">
        <v>45934</v>
      </c>
      <c r="H1751" s="49"/>
      <c r="I1751" s="50"/>
      <c r="J1751" s="49"/>
      <c r="K1751" s="50"/>
      <c r="L1751" s="21">
        <f t="shared" si="576"/>
        <v>0</v>
      </c>
      <c r="M1751" s="22">
        <f t="shared" si="570"/>
        <v>0</v>
      </c>
      <c r="N1751" s="98"/>
      <c r="O1751" s="101" t="str">
        <f t="shared" ca="1" si="571"/>
        <v/>
      </c>
      <c r="P1751" s="41" t="str">
        <f t="shared" si="569"/>
        <v xml:space="preserve"> </v>
      </c>
      <c r="Q1751" s="41" t="str">
        <f>IF(MONTH(G1752)-MONTH(G1751)&lt;&gt;0,SUBTOTAL(109,$P$14:$P$3665)," ")</f>
        <v xml:space="preserve"> </v>
      </c>
      <c r="R1751" s="108">
        <f t="shared" ca="1" si="577"/>
        <v>0</v>
      </c>
      <c r="S1751" s="25">
        <f t="shared" ca="1" si="578"/>
        <v>0</v>
      </c>
      <c r="T1751" s="108">
        <f t="shared" ca="1" si="579"/>
        <v>0</v>
      </c>
      <c r="U1751" s="163">
        <f t="shared" ca="1" si="580"/>
        <v>0</v>
      </c>
      <c r="V1751" s="25">
        <f t="shared" ca="1" si="581"/>
        <v>0</v>
      </c>
      <c r="W1751" s="25">
        <f t="shared" ca="1" si="582"/>
        <v>0</v>
      </c>
      <c r="X1751" s="108">
        <f t="shared" ca="1" si="583"/>
        <v>0</v>
      </c>
      <c r="Y1751" s="108">
        <f t="shared" ca="1" si="584"/>
        <v>0</v>
      </c>
      <c r="Z1751" s="108">
        <f t="shared" ca="1" si="585"/>
        <v>0</v>
      </c>
      <c r="AA1751" s="108">
        <f t="shared" ca="1" si="586"/>
        <v>0</v>
      </c>
      <c r="AB1751" s="108">
        <f t="shared" ca="1" si="587"/>
        <v>0</v>
      </c>
      <c r="AC1751" s="25">
        <f t="shared" ca="1" si="588"/>
        <v>0</v>
      </c>
    </row>
    <row r="1752" spans="1:29" ht="14.1" hidden="1" customHeight="1" thickBot="1" x14ac:dyDescent="0.25">
      <c r="A1752" s="3">
        <f t="shared" si="572"/>
        <v>2025</v>
      </c>
      <c r="B1752" s="3" t="str">
        <f t="shared" si="589"/>
        <v>10 říjen</v>
      </c>
      <c r="C1752" s="4" t="str">
        <f t="shared" si="573"/>
        <v>říjen</v>
      </c>
      <c r="D1752" s="10">
        <f t="shared" ca="1" si="574"/>
        <v>0</v>
      </c>
      <c r="E1752" s="10" t="str">
        <f t="shared" si="575"/>
        <v>neděle</v>
      </c>
      <c r="F1752" s="42" t="str">
        <f ca="1">IF(COUNTIF(List1!$U$4:$AF$16,$G1752),"Svátek",TEXT($G1752,"dddd"))</f>
        <v>neděle</v>
      </c>
      <c r="G1752" s="19">
        <v>45935</v>
      </c>
      <c r="H1752" s="49"/>
      <c r="I1752" s="50"/>
      <c r="J1752" s="49"/>
      <c r="K1752" s="50"/>
      <c r="L1752" s="21">
        <f t="shared" si="576"/>
        <v>0</v>
      </c>
      <c r="M1752" s="22">
        <f t="shared" si="570"/>
        <v>0</v>
      </c>
      <c r="N1752" s="98"/>
      <c r="O1752" s="101" t="str">
        <f t="shared" ca="1" si="571"/>
        <v/>
      </c>
      <c r="P1752" s="41">
        <f t="shared" si="569"/>
        <v>0</v>
      </c>
      <c r="Q1752" s="41" t="str">
        <f>IF(MONTH(G1753)-MONTH(G1752)&lt;&gt;0,SUBTOTAL(109,$P$14:$P$3665)," ")</f>
        <v xml:space="preserve"> </v>
      </c>
      <c r="R1752" s="108">
        <f t="shared" ca="1" si="577"/>
        <v>0</v>
      </c>
      <c r="S1752" s="25">
        <f t="shared" ca="1" si="578"/>
        <v>0</v>
      </c>
      <c r="T1752" s="108">
        <f t="shared" ca="1" si="579"/>
        <v>0</v>
      </c>
      <c r="U1752" s="163">
        <f t="shared" ca="1" si="580"/>
        <v>0</v>
      </c>
      <c r="V1752" s="25">
        <f t="shared" ca="1" si="581"/>
        <v>0</v>
      </c>
      <c r="W1752" s="25">
        <f t="shared" ca="1" si="582"/>
        <v>0</v>
      </c>
      <c r="X1752" s="108">
        <f t="shared" ca="1" si="583"/>
        <v>0</v>
      </c>
      <c r="Y1752" s="108">
        <f t="shared" ca="1" si="584"/>
        <v>0</v>
      </c>
      <c r="Z1752" s="108">
        <f t="shared" ca="1" si="585"/>
        <v>0</v>
      </c>
      <c r="AA1752" s="108">
        <f t="shared" ca="1" si="586"/>
        <v>0</v>
      </c>
      <c r="AB1752" s="108">
        <f t="shared" ca="1" si="587"/>
        <v>0</v>
      </c>
      <c r="AC1752" s="25">
        <f t="shared" ca="1" si="588"/>
        <v>0</v>
      </c>
    </row>
    <row r="1753" spans="1:29" ht="14.1" hidden="1" customHeight="1" thickBot="1" x14ac:dyDescent="0.25">
      <c r="A1753" s="3">
        <f t="shared" si="572"/>
        <v>2025</v>
      </c>
      <c r="B1753" s="3" t="str">
        <f t="shared" si="589"/>
        <v>10 říjen</v>
      </c>
      <c r="C1753" s="4" t="str">
        <f t="shared" si="573"/>
        <v>říjen</v>
      </c>
      <c r="D1753" s="10">
        <f t="shared" ca="1" si="574"/>
        <v>0</v>
      </c>
      <c r="E1753" s="10" t="str">
        <f t="shared" si="575"/>
        <v>pondělí</v>
      </c>
      <c r="F1753" s="42" t="str">
        <f ca="1">IF(COUNTIF(List1!$U$4:$AF$16,$G1753),"Svátek",TEXT($G1753,"dddd"))</f>
        <v>pondělí</v>
      </c>
      <c r="G1753" s="19">
        <v>45936</v>
      </c>
      <c r="H1753" s="49"/>
      <c r="I1753" s="50"/>
      <c r="J1753" s="49"/>
      <c r="K1753" s="50"/>
      <c r="L1753" s="21">
        <f t="shared" si="576"/>
        <v>0</v>
      </c>
      <c r="M1753" s="22">
        <f t="shared" si="570"/>
        <v>0</v>
      </c>
      <c r="N1753" s="98"/>
      <c r="O1753" s="101" t="str">
        <f t="shared" ca="1" si="571"/>
        <v/>
      </c>
      <c r="P1753" s="41" t="str">
        <f t="shared" si="569"/>
        <v xml:space="preserve"> </v>
      </c>
      <c r="Q1753" s="41" t="str">
        <f>IF(MONTH(G1754)-MONTH(G1753)&lt;&gt;0,SUBTOTAL(109,$P$14:$P$3665)," ")</f>
        <v xml:space="preserve"> </v>
      </c>
      <c r="R1753" s="108">
        <f t="shared" ca="1" si="577"/>
        <v>0</v>
      </c>
      <c r="S1753" s="25">
        <f t="shared" ca="1" si="578"/>
        <v>0</v>
      </c>
      <c r="T1753" s="108">
        <f t="shared" ca="1" si="579"/>
        <v>0</v>
      </c>
      <c r="U1753" s="163">
        <f t="shared" ca="1" si="580"/>
        <v>0</v>
      </c>
      <c r="V1753" s="25">
        <f t="shared" ca="1" si="581"/>
        <v>0</v>
      </c>
      <c r="W1753" s="25">
        <f t="shared" ca="1" si="582"/>
        <v>0</v>
      </c>
      <c r="X1753" s="108">
        <f t="shared" ca="1" si="583"/>
        <v>0</v>
      </c>
      <c r="Y1753" s="108">
        <f t="shared" ca="1" si="584"/>
        <v>0</v>
      </c>
      <c r="Z1753" s="108">
        <f t="shared" ca="1" si="585"/>
        <v>0</v>
      </c>
      <c r="AA1753" s="108">
        <f t="shared" ca="1" si="586"/>
        <v>0</v>
      </c>
      <c r="AB1753" s="108">
        <f t="shared" ca="1" si="587"/>
        <v>0</v>
      </c>
      <c r="AC1753" s="25">
        <f t="shared" ca="1" si="588"/>
        <v>0</v>
      </c>
    </row>
    <row r="1754" spans="1:29" ht="14.1" hidden="1" customHeight="1" thickBot="1" x14ac:dyDescent="0.25">
      <c r="A1754" s="3">
        <f t="shared" si="572"/>
        <v>2025</v>
      </c>
      <c r="B1754" s="3" t="str">
        <f t="shared" si="589"/>
        <v>10 říjen</v>
      </c>
      <c r="C1754" s="4" t="str">
        <f t="shared" si="573"/>
        <v>říjen</v>
      </c>
      <c r="D1754" s="10">
        <f t="shared" ca="1" si="574"/>
        <v>0</v>
      </c>
      <c r="E1754" s="10" t="str">
        <f t="shared" si="575"/>
        <v>úterý</v>
      </c>
      <c r="F1754" s="42" t="str">
        <f ca="1">IF(COUNTIF(List1!$U$4:$AF$16,$G1754),"Svátek",TEXT($G1754,"dddd"))</f>
        <v>úterý</v>
      </c>
      <c r="G1754" s="19">
        <v>45937</v>
      </c>
      <c r="H1754" s="49"/>
      <c r="I1754" s="50"/>
      <c r="J1754" s="49"/>
      <c r="K1754" s="50"/>
      <c r="L1754" s="21">
        <f t="shared" si="576"/>
        <v>0</v>
      </c>
      <c r="M1754" s="22">
        <f t="shared" si="570"/>
        <v>0</v>
      </c>
      <c r="N1754" s="98"/>
      <c r="O1754" s="101" t="str">
        <f t="shared" ca="1" si="571"/>
        <v/>
      </c>
      <c r="P1754" s="41" t="str">
        <f t="shared" si="569"/>
        <v xml:space="preserve"> </v>
      </c>
      <c r="Q1754" s="41" t="str">
        <f>IF(MONTH(G1755)-MONTH(G1754)&lt;&gt;0,SUBTOTAL(109,$P$14:$P$3665)," ")</f>
        <v xml:space="preserve"> </v>
      </c>
      <c r="R1754" s="108">
        <f t="shared" ca="1" si="577"/>
        <v>0</v>
      </c>
      <c r="S1754" s="25">
        <f t="shared" ca="1" si="578"/>
        <v>0</v>
      </c>
      <c r="T1754" s="108">
        <f t="shared" ca="1" si="579"/>
        <v>0</v>
      </c>
      <c r="U1754" s="163">
        <f t="shared" ca="1" si="580"/>
        <v>0</v>
      </c>
      <c r="V1754" s="25">
        <f t="shared" ca="1" si="581"/>
        <v>0</v>
      </c>
      <c r="W1754" s="25">
        <f t="shared" ca="1" si="582"/>
        <v>0</v>
      </c>
      <c r="X1754" s="108">
        <f t="shared" ca="1" si="583"/>
        <v>0</v>
      </c>
      <c r="Y1754" s="108">
        <f t="shared" ca="1" si="584"/>
        <v>0</v>
      </c>
      <c r="Z1754" s="108">
        <f t="shared" ca="1" si="585"/>
        <v>0</v>
      </c>
      <c r="AA1754" s="108">
        <f t="shared" ca="1" si="586"/>
        <v>0</v>
      </c>
      <c r="AB1754" s="108">
        <f t="shared" ca="1" si="587"/>
        <v>0</v>
      </c>
      <c r="AC1754" s="25">
        <f t="shared" ca="1" si="588"/>
        <v>0</v>
      </c>
    </row>
    <row r="1755" spans="1:29" ht="14.1" hidden="1" customHeight="1" thickBot="1" x14ac:dyDescent="0.25">
      <c r="A1755" s="3">
        <f t="shared" si="572"/>
        <v>2025</v>
      </c>
      <c r="B1755" s="3" t="str">
        <f t="shared" si="589"/>
        <v>10 říjen</v>
      </c>
      <c r="C1755" s="4" t="str">
        <f t="shared" si="573"/>
        <v>říjen</v>
      </c>
      <c r="D1755" s="10">
        <f t="shared" ca="1" si="574"/>
        <v>0</v>
      </c>
      <c r="E1755" s="10" t="str">
        <f t="shared" si="575"/>
        <v>středa</v>
      </c>
      <c r="F1755" s="42" t="str">
        <f ca="1">IF(COUNTIF(List1!$U$4:$AF$16,$G1755),"Svátek",TEXT($G1755,"dddd"))</f>
        <v>středa</v>
      </c>
      <c r="G1755" s="19">
        <v>45938</v>
      </c>
      <c r="H1755" s="49"/>
      <c r="I1755" s="50"/>
      <c r="J1755" s="49"/>
      <c r="K1755" s="50"/>
      <c r="L1755" s="21">
        <f t="shared" si="576"/>
        <v>0</v>
      </c>
      <c r="M1755" s="22">
        <f t="shared" si="570"/>
        <v>0</v>
      </c>
      <c r="N1755" s="98"/>
      <c r="O1755" s="101" t="str">
        <f t="shared" ca="1" si="571"/>
        <v/>
      </c>
      <c r="P1755" s="41" t="str">
        <f t="shared" ref="P1755:P1818" si="590">IF(OR(TEXT($G1755,"dddd")="neděle",TEXT($G1846,"dddd")="Sunday"),IF(DAY(G1755)&gt;=7,SUM(L1749:L1755),IF(DAY(G1755)=6,SUM(L1750:L1755),IF(DAY(G1755)=5,SUM(L1751:L1755),IF(DAY(G1755)=4,SUM(L1752:L1755),IF(DAY(G1755)=3,SUM(L1753:L1755),IF(DAY(G1755)=2,SUM(L1754:L1755),IF(DAY(G1755)=1,SUM(L1755:L1755)," "))))))),IF(MONTH(G1756)-MONTH(G1755)&lt;&gt;0,IF(TEXT($G1755,"dddd")="sobota",SUM(L1750:L1755),IF(TEXT($G1755,"dddd")="pátek",SUM(L1751:L1755),IF(TEXT($G1755,"dddd")="čtvrtek",SUM(L1752:L1755),IF(TEXT($G1755,"dddd")="středa",SUM(L1753:L1755),IF(TEXT($G1755,"dddd")="úterý",SUM(L1754:L1755),IF(TEXT($G1755,"dddd")="pondělí",SUM(L1755)," "))))))," "))</f>
        <v xml:space="preserve"> </v>
      </c>
      <c r="Q1755" s="41" t="str">
        <f>IF(MONTH(G1756)-MONTH(G1755)&lt;&gt;0,SUBTOTAL(109,$P$14:$P$3665)," ")</f>
        <v xml:space="preserve"> </v>
      </c>
      <c r="R1755" s="108">
        <f t="shared" ca="1" si="577"/>
        <v>0</v>
      </c>
      <c r="S1755" s="25">
        <f t="shared" ca="1" si="578"/>
        <v>0</v>
      </c>
      <c r="T1755" s="108">
        <f t="shared" ca="1" si="579"/>
        <v>0</v>
      </c>
      <c r="U1755" s="163">
        <f t="shared" ca="1" si="580"/>
        <v>0</v>
      </c>
      <c r="V1755" s="25">
        <f t="shared" ca="1" si="581"/>
        <v>0</v>
      </c>
      <c r="W1755" s="25">
        <f t="shared" ca="1" si="582"/>
        <v>0</v>
      </c>
      <c r="X1755" s="108">
        <f t="shared" ca="1" si="583"/>
        <v>0</v>
      </c>
      <c r="Y1755" s="108">
        <f t="shared" ca="1" si="584"/>
        <v>0</v>
      </c>
      <c r="Z1755" s="108">
        <f t="shared" ca="1" si="585"/>
        <v>0</v>
      </c>
      <c r="AA1755" s="108">
        <f t="shared" ca="1" si="586"/>
        <v>0</v>
      </c>
      <c r="AB1755" s="108">
        <f t="shared" ca="1" si="587"/>
        <v>0</v>
      </c>
      <c r="AC1755" s="25">
        <f t="shared" ca="1" si="588"/>
        <v>0</v>
      </c>
    </row>
    <row r="1756" spans="1:29" ht="14.1" hidden="1" customHeight="1" thickBot="1" x14ac:dyDescent="0.25">
      <c r="A1756" s="3">
        <f t="shared" si="572"/>
        <v>2025</v>
      </c>
      <c r="B1756" s="3" t="str">
        <f t="shared" si="589"/>
        <v>10 říjen</v>
      </c>
      <c r="C1756" s="4" t="str">
        <f t="shared" si="573"/>
        <v>říjen</v>
      </c>
      <c r="D1756" s="10">
        <f t="shared" ca="1" si="574"/>
        <v>0</v>
      </c>
      <c r="E1756" s="10" t="str">
        <f t="shared" si="575"/>
        <v>čtvrtek</v>
      </c>
      <c r="F1756" s="42" t="str">
        <f ca="1">IF(COUNTIF(List1!$U$4:$AF$16,$G1756),"Svátek",TEXT($G1756,"dddd"))</f>
        <v>čtvrtek</v>
      </c>
      <c r="G1756" s="19">
        <v>45939</v>
      </c>
      <c r="H1756" s="49"/>
      <c r="I1756" s="50"/>
      <c r="J1756" s="49"/>
      <c r="K1756" s="50"/>
      <c r="L1756" s="21">
        <f t="shared" si="576"/>
        <v>0</v>
      </c>
      <c r="M1756" s="22">
        <f t="shared" si="570"/>
        <v>0</v>
      </c>
      <c r="N1756" s="98"/>
      <c r="O1756" s="101" t="str">
        <f t="shared" ca="1" si="571"/>
        <v/>
      </c>
      <c r="P1756" s="41" t="str">
        <f t="shared" si="590"/>
        <v xml:space="preserve"> </v>
      </c>
      <c r="Q1756" s="41" t="str">
        <f>IF(MONTH(G1757)-MONTH(G1756)&lt;&gt;0,SUBTOTAL(109,$P$14:$P$3665)," ")</f>
        <v xml:space="preserve"> </v>
      </c>
      <c r="R1756" s="108">
        <f t="shared" ca="1" si="577"/>
        <v>0</v>
      </c>
      <c r="S1756" s="25">
        <f t="shared" ca="1" si="578"/>
        <v>0</v>
      </c>
      <c r="T1756" s="108">
        <f t="shared" ca="1" si="579"/>
        <v>0</v>
      </c>
      <c r="U1756" s="163">
        <f t="shared" ca="1" si="580"/>
        <v>0</v>
      </c>
      <c r="V1756" s="25">
        <f t="shared" ca="1" si="581"/>
        <v>0</v>
      </c>
      <c r="W1756" s="25">
        <f t="shared" ca="1" si="582"/>
        <v>0</v>
      </c>
      <c r="X1756" s="108">
        <f t="shared" ca="1" si="583"/>
        <v>0</v>
      </c>
      <c r="Y1756" s="108">
        <f t="shared" ca="1" si="584"/>
        <v>0</v>
      </c>
      <c r="Z1756" s="108">
        <f t="shared" ca="1" si="585"/>
        <v>0</v>
      </c>
      <c r="AA1756" s="108">
        <f t="shared" ca="1" si="586"/>
        <v>0</v>
      </c>
      <c r="AB1756" s="108">
        <f t="shared" ca="1" si="587"/>
        <v>0</v>
      </c>
      <c r="AC1756" s="25">
        <f t="shared" ca="1" si="588"/>
        <v>0</v>
      </c>
    </row>
    <row r="1757" spans="1:29" ht="14.1" hidden="1" customHeight="1" thickBot="1" x14ac:dyDescent="0.25">
      <c r="A1757" s="3">
        <f t="shared" si="572"/>
        <v>2025</v>
      </c>
      <c r="B1757" s="3" t="str">
        <f t="shared" si="589"/>
        <v>10 říjen</v>
      </c>
      <c r="C1757" s="4" t="str">
        <f t="shared" si="573"/>
        <v>říjen</v>
      </c>
      <c r="D1757" s="10">
        <f t="shared" ca="1" si="574"/>
        <v>0</v>
      </c>
      <c r="E1757" s="10" t="str">
        <f t="shared" si="575"/>
        <v>pátek</v>
      </c>
      <c r="F1757" s="42" t="str">
        <f ca="1">IF(COUNTIF(List1!$U$4:$AF$16,$G1757),"Svátek",TEXT($G1757,"dddd"))</f>
        <v>pátek</v>
      </c>
      <c r="G1757" s="19">
        <v>45940</v>
      </c>
      <c r="H1757" s="49"/>
      <c r="I1757" s="50"/>
      <c r="J1757" s="49"/>
      <c r="K1757" s="50"/>
      <c r="L1757" s="21">
        <f t="shared" si="576"/>
        <v>0</v>
      </c>
      <c r="M1757" s="22">
        <f t="shared" si="570"/>
        <v>0</v>
      </c>
      <c r="N1757" s="98"/>
      <c r="O1757" s="101" t="str">
        <f t="shared" ca="1" si="571"/>
        <v/>
      </c>
      <c r="P1757" s="41" t="str">
        <f t="shared" si="590"/>
        <v xml:space="preserve"> </v>
      </c>
      <c r="Q1757" s="41" t="str">
        <f>IF(MONTH(G1758)-MONTH(G1757)&lt;&gt;0,SUBTOTAL(109,$P$14:$P$3665)," ")</f>
        <v xml:space="preserve"> </v>
      </c>
      <c r="R1757" s="108">
        <f t="shared" ca="1" si="577"/>
        <v>0</v>
      </c>
      <c r="S1757" s="25">
        <f t="shared" ca="1" si="578"/>
        <v>0</v>
      </c>
      <c r="T1757" s="108">
        <f t="shared" ca="1" si="579"/>
        <v>0</v>
      </c>
      <c r="U1757" s="163">
        <f t="shared" ca="1" si="580"/>
        <v>0</v>
      </c>
      <c r="V1757" s="25">
        <f t="shared" ca="1" si="581"/>
        <v>0</v>
      </c>
      <c r="W1757" s="25">
        <f t="shared" ca="1" si="582"/>
        <v>0</v>
      </c>
      <c r="X1757" s="108">
        <f t="shared" ca="1" si="583"/>
        <v>0</v>
      </c>
      <c r="Y1757" s="108">
        <f t="shared" ca="1" si="584"/>
        <v>0</v>
      </c>
      <c r="Z1757" s="108">
        <f t="shared" ca="1" si="585"/>
        <v>0</v>
      </c>
      <c r="AA1757" s="108">
        <f t="shared" ca="1" si="586"/>
        <v>0</v>
      </c>
      <c r="AB1757" s="108">
        <f t="shared" ca="1" si="587"/>
        <v>0</v>
      </c>
      <c r="AC1757" s="25">
        <f t="shared" ca="1" si="588"/>
        <v>0</v>
      </c>
    </row>
    <row r="1758" spans="1:29" ht="14.1" hidden="1" customHeight="1" thickBot="1" x14ac:dyDescent="0.25">
      <c r="A1758" s="3">
        <f t="shared" si="572"/>
        <v>2025</v>
      </c>
      <c r="B1758" s="3" t="str">
        <f t="shared" si="589"/>
        <v>10 říjen</v>
      </c>
      <c r="C1758" s="4" t="str">
        <f t="shared" si="573"/>
        <v>říjen</v>
      </c>
      <c r="D1758" s="10">
        <f t="shared" ca="1" si="574"/>
        <v>0</v>
      </c>
      <c r="E1758" s="10" t="str">
        <f t="shared" si="575"/>
        <v>sobota</v>
      </c>
      <c r="F1758" s="42" t="str">
        <f ca="1">IF(COUNTIF(List1!$U$4:$AF$16,$G1758),"Svátek",TEXT($G1758,"dddd"))</f>
        <v>sobota</v>
      </c>
      <c r="G1758" s="19">
        <v>45941</v>
      </c>
      <c r="H1758" s="49"/>
      <c r="I1758" s="50"/>
      <c r="J1758" s="49"/>
      <c r="K1758" s="50"/>
      <c r="L1758" s="21">
        <f t="shared" si="576"/>
        <v>0</v>
      </c>
      <c r="M1758" s="22">
        <f t="shared" si="570"/>
        <v>0</v>
      </c>
      <c r="N1758" s="98"/>
      <c r="O1758" s="101" t="str">
        <f t="shared" ca="1" si="571"/>
        <v/>
      </c>
      <c r="P1758" s="41" t="str">
        <f t="shared" si="590"/>
        <v xml:space="preserve"> </v>
      </c>
      <c r="Q1758" s="41" t="str">
        <f>IF(MONTH(G1759)-MONTH(G1758)&lt;&gt;0,SUBTOTAL(109,$P$14:$P$3665)," ")</f>
        <v xml:space="preserve"> </v>
      </c>
      <c r="R1758" s="108">
        <f t="shared" ca="1" si="577"/>
        <v>0</v>
      </c>
      <c r="S1758" s="25">
        <f t="shared" ca="1" si="578"/>
        <v>0</v>
      </c>
      <c r="T1758" s="108">
        <f t="shared" ca="1" si="579"/>
        <v>0</v>
      </c>
      <c r="U1758" s="163">
        <f t="shared" ca="1" si="580"/>
        <v>0</v>
      </c>
      <c r="V1758" s="25">
        <f t="shared" ca="1" si="581"/>
        <v>0</v>
      </c>
      <c r="W1758" s="25">
        <f t="shared" ca="1" si="582"/>
        <v>0</v>
      </c>
      <c r="X1758" s="108">
        <f t="shared" ca="1" si="583"/>
        <v>0</v>
      </c>
      <c r="Y1758" s="108">
        <f t="shared" ca="1" si="584"/>
        <v>0</v>
      </c>
      <c r="Z1758" s="108">
        <f t="shared" ca="1" si="585"/>
        <v>0</v>
      </c>
      <c r="AA1758" s="108">
        <f t="shared" ca="1" si="586"/>
        <v>0</v>
      </c>
      <c r="AB1758" s="108">
        <f t="shared" ca="1" si="587"/>
        <v>0</v>
      </c>
      <c r="AC1758" s="25">
        <f t="shared" ca="1" si="588"/>
        <v>0</v>
      </c>
    </row>
    <row r="1759" spans="1:29" ht="14.1" hidden="1" customHeight="1" thickBot="1" x14ac:dyDescent="0.25">
      <c r="A1759" s="3">
        <f t="shared" si="572"/>
        <v>2025</v>
      </c>
      <c r="B1759" s="3" t="str">
        <f t="shared" si="589"/>
        <v>10 říjen</v>
      </c>
      <c r="C1759" s="4" t="str">
        <f t="shared" si="573"/>
        <v>říjen</v>
      </c>
      <c r="D1759" s="10">
        <f t="shared" ca="1" si="574"/>
        <v>0</v>
      </c>
      <c r="E1759" s="10" t="str">
        <f t="shared" si="575"/>
        <v>neděle</v>
      </c>
      <c r="F1759" s="42" t="str">
        <f ca="1">IF(COUNTIF(List1!$U$4:$AF$16,$G1759),"Svátek",TEXT($G1759,"dddd"))</f>
        <v>neděle</v>
      </c>
      <c r="G1759" s="19">
        <v>45942</v>
      </c>
      <c r="H1759" s="49"/>
      <c r="I1759" s="50"/>
      <c r="J1759" s="49"/>
      <c r="K1759" s="50"/>
      <c r="L1759" s="21">
        <f t="shared" si="576"/>
        <v>0</v>
      </c>
      <c r="M1759" s="22">
        <f t="shared" si="570"/>
        <v>0</v>
      </c>
      <c r="N1759" s="98"/>
      <c r="O1759" s="101" t="str">
        <f t="shared" ca="1" si="571"/>
        <v/>
      </c>
      <c r="P1759" s="41">
        <f t="shared" si="590"/>
        <v>0</v>
      </c>
      <c r="Q1759" s="41" t="str">
        <f>IF(MONTH(G1760)-MONTH(G1759)&lt;&gt;0,SUBTOTAL(109,$P$14:$P$3665)," ")</f>
        <v xml:space="preserve"> </v>
      </c>
      <c r="R1759" s="108">
        <f t="shared" ca="1" si="577"/>
        <v>0</v>
      </c>
      <c r="S1759" s="25">
        <f t="shared" ca="1" si="578"/>
        <v>0</v>
      </c>
      <c r="T1759" s="108">
        <f t="shared" ca="1" si="579"/>
        <v>0</v>
      </c>
      <c r="U1759" s="163">
        <f t="shared" ca="1" si="580"/>
        <v>0</v>
      </c>
      <c r="V1759" s="25">
        <f t="shared" ca="1" si="581"/>
        <v>0</v>
      </c>
      <c r="W1759" s="25">
        <f t="shared" ca="1" si="582"/>
        <v>0</v>
      </c>
      <c r="X1759" s="108">
        <f t="shared" ca="1" si="583"/>
        <v>0</v>
      </c>
      <c r="Y1759" s="108">
        <f t="shared" ca="1" si="584"/>
        <v>0</v>
      </c>
      <c r="Z1759" s="108">
        <f t="shared" ca="1" si="585"/>
        <v>0</v>
      </c>
      <c r="AA1759" s="108">
        <f t="shared" ca="1" si="586"/>
        <v>0</v>
      </c>
      <c r="AB1759" s="108">
        <f t="shared" ca="1" si="587"/>
        <v>0</v>
      </c>
      <c r="AC1759" s="25">
        <f t="shared" ca="1" si="588"/>
        <v>0</v>
      </c>
    </row>
    <row r="1760" spans="1:29" ht="14.1" hidden="1" customHeight="1" thickBot="1" x14ac:dyDescent="0.25">
      <c r="A1760" s="3">
        <f t="shared" si="572"/>
        <v>2025</v>
      </c>
      <c r="B1760" s="3" t="str">
        <f t="shared" si="589"/>
        <v>10 říjen</v>
      </c>
      <c r="C1760" s="4" t="str">
        <f t="shared" si="573"/>
        <v>říjen</v>
      </c>
      <c r="D1760" s="10">
        <f t="shared" ca="1" si="574"/>
        <v>0</v>
      </c>
      <c r="E1760" s="10" t="str">
        <f t="shared" si="575"/>
        <v>pondělí</v>
      </c>
      <c r="F1760" s="42" t="str">
        <f ca="1">IF(COUNTIF(List1!$U$4:$AF$16,$G1760),"Svátek",TEXT($G1760,"dddd"))</f>
        <v>pondělí</v>
      </c>
      <c r="G1760" s="19">
        <v>45943</v>
      </c>
      <c r="H1760" s="49"/>
      <c r="I1760" s="50"/>
      <c r="J1760" s="49"/>
      <c r="K1760" s="50"/>
      <c r="L1760" s="21">
        <f t="shared" si="576"/>
        <v>0</v>
      </c>
      <c r="M1760" s="22">
        <f t="shared" si="570"/>
        <v>0</v>
      </c>
      <c r="N1760" s="98"/>
      <c r="O1760" s="101" t="str">
        <f t="shared" ca="1" si="571"/>
        <v/>
      </c>
      <c r="P1760" s="41" t="str">
        <f t="shared" si="590"/>
        <v xml:space="preserve"> </v>
      </c>
      <c r="Q1760" s="41" t="str">
        <f>IF(MONTH(G1761)-MONTH(G1760)&lt;&gt;0,SUBTOTAL(109,$P$14:$P$3665)," ")</f>
        <v xml:space="preserve"> </v>
      </c>
      <c r="R1760" s="108">
        <f t="shared" ca="1" si="577"/>
        <v>0</v>
      </c>
      <c r="S1760" s="25">
        <f t="shared" ca="1" si="578"/>
        <v>0</v>
      </c>
      <c r="T1760" s="108">
        <f t="shared" ca="1" si="579"/>
        <v>0</v>
      </c>
      <c r="U1760" s="163">
        <f t="shared" ca="1" si="580"/>
        <v>0</v>
      </c>
      <c r="V1760" s="25">
        <f t="shared" ca="1" si="581"/>
        <v>0</v>
      </c>
      <c r="W1760" s="25">
        <f t="shared" ca="1" si="582"/>
        <v>0</v>
      </c>
      <c r="X1760" s="108">
        <f t="shared" ca="1" si="583"/>
        <v>0</v>
      </c>
      <c r="Y1760" s="108">
        <f t="shared" ca="1" si="584"/>
        <v>0</v>
      </c>
      <c r="Z1760" s="108">
        <f t="shared" ca="1" si="585"/>
        <v>0</v>
      </c>
      <c r="AA1760" s="108">
        <f t="shared" ca="1" si="586"/>
        <v>0</v>
      </c>
      <c r="AB1760" s="108">
        <f t="shared" ca="1" si="587"/>
        <v>0</v>
      </c>
      <c r="AC1760" s="25">
        <f t="shared" ca="1" si="588"/>
        <v>0</v>
      </c>
    </row>
    <row r="1761" spans="1:29" ht="14.1" hidden="1" customHeight="1" thickBot="1" x14ac:dyDescent="0.25">
      <c r="A1761" s="3">
        <f t="shared" si="572"/>
        <v>2025</v>
      </c>
      <c r="B1761" s="3" t="str">
        <f t="shared" si="589"/>
        <v>10 říjen</v>
      </c>
      <c r="C1761" s="4" t="str">
        <f t="shared" si="573"/>
        <v>říjen</v>
      </c>
      <c r="D1761" s="10">
        <f t="shared" ca="1" si="574"/>
        <v>0</v>
      </c>
      <c r="E1761" s="10" t="str">
        <f t="shared" si="575"/>
        <v>úterý</v>
      </c>
      <c r="F1761" s="42" t="str">
        <f ca="1">IF(COUNTIF(List1!$U$4:$AF$16,$G1761),"Svátek",TEXT($G1761,"dddd"))</f>
        <v>úterý</v>
      </c>
      <c r="G1761" s="19">
        <v>45944</v>
      </c>
      <c r="H1761" s="49"/>
      <c r="I1761" s="50"/>
      <c r="J1761" s="49"/>
      <c r="K1761" s="50"/>
      <c r="L1761" s="21">
        <f t="shared" si="576"/>
        <v>0</v>
      </c>
      <c r="M1761" s="22">
        <f t="shared" si="570"/>
        <v>0</v>
      </c>
      <c r="N1761" s="98"/>
      <c r="O1761" s="101" t="str">
        <f t="shared" ca="1" si="571"/>
        <v/>
      </c>
      <c r="P1761" s="41" t="str">
        <f t="shared" si="590"/>
        <v xml:space="preserve"> </v>
      </c>
      <c r="Q1761" s="41" t="str">
        <f>IF(MONTH(G1762)-MONTH(G1761)&lt;&gt;0,SUBTOTAL(109,$P$14:$P$3665)," ")</f>
        <v xml:space="preserve"> </v>
      </c>
      <c r="R1761" s="108">
        <f t="shared" ca="1" si="577"/>
        <v>0</v>
      </c>
      <c r="S1761" s="25">
        <f t="shared" ca="1" si="578"/>
        <v>0</v>
      </c>
      <c r="T1761" s="108">
        <f t="shared" ca="1" si="579"/>
        <v>0</v>
      </c>
      <c r="U1761" s="163">
        <f t="shared" ca="1" si="580"/>
        <v>0</v>
      </c>
      <c r="V1761" s="25">
        <f t="shared" ca="1" si="581"/>
        <v>0</v>
      </c>
      <c r="W1761" s="25">
        <f t="shared" ca="1" si="582"/>
        <v>0</v>
      </c>
      <c r="X1761" s="108">
        <f t="shared" ca="1" si="583"/>
        <v>0</v>
      </c>
      <c r="Y1761" s="108">
        <f t="shared" ca="1" si="584"/>
        <v>0</v>
      </c>
      <c r="Z1761" s="108">
        <f t="shared" ca="1" si="585"/>
        <v>0</v>
      </c>
      <c r="AA1761" s="108">
        <f t="shared" ca="1" si="586"/>
        <v>0</v>
      </c>
      <c r="AB1761" s="108">
        <f t="shared" ca="1" si="587"/>
        <v>0</v>
      </c>
      <c r="AC1761" s="25">
        <f t="shared" ca="1" si="588"/>
        <v>0</v>
      </c>
    </row>
    <row r="1762" spans="1:29" ht="14.1" hidden="1" customHeight="1" thickBot="1" x14ac:dyDescent="0.25">
      <c r="A1762" s="3">
        <f t="shared" si="572"/>
        <v>2025</v>
      </c>
      <c r="B1762" s="3" t="str">
        <f t="shared" si="589"/>
        <v>10 říjen</v>
      </c>
      <c r="C1762" s="4" t="str">
        <f t="shared" si="573"/>
        <v>říjen</v>
      </c>
      <c r="D1762" s="10">
        <f t="shared" ca="1" si="574"/>
        <v>0</v>
      </c>
      <c r="E1762" s="10" t="str">
        <f t="shared" si="575"/>
        <v>středa</v>
      </c>
      <c r="F1762" s="42" t="str">
        <f ca="1">IF(COUNTIF(List1!$U$4:$AF$16,$G1762),"Svátek",TEXT($G1762,"dddd"))</f>
        <v>středa</v>
      </c>
      <c r="G1762" s="19">
        <v>45945</v>
      </c>
      <c r="H1762" s="49"/>
      <c r="I1762" s="50"/>
      <c r="J1762" s="49"/>
      <c r="K1762" s="50"/>
      <c r="L1762" s="21">
        <f t="shared" si="576"/>
        <v>0</v>
      </c>
      <c r="M1762" s="22">
        <f t="shared" si="570"/>
        <v>0</v>
      </c>
      <c r="N1762" s="98"/>
      <c r="O1762" s="101" t="str">
        <f t="shared" ca="1" si="571"/>
        <v/>
      </c>
      <c r="P1762" s="41" t="str">
        <f t="shared" si="590"/>
        <v xml:space="preserve"> </v>
      </c>
      <c r="Q1762" s="41" t="str">
        <f>IF(MONTH(G1763)-MONTH(G1762)&lt;&gt;0,SUBTOTAL(109,$P$14:$P$3665)," ")</f>
        <v xml:space="preserve"> </v>
      </c>
      <c r="R1762" s="108">
        <f t="shared" ca="1" si="577"/>
        <v>0</v>
      </c>
      <c r="S1762" s="25">
        <f t="shared" ca="1" si="578"/>
        <v>0</v>
      </c>
      <c r="T1762" s="108">
        <f t="shared" ca="1" si="579"/>
        <v>0</v>
      </c>
      <c r="U1762" s="163">
        <f t="shared" ca="1" si="580"/>
        <v>0</v>
      </c>
      <c r="V1762" s="25">
        <f t="shared" ca="1" si="581"/>
        <v>0</v>
      </c>
      <c r="W1762" s="25">
        <f t="shared" ca="1" si="582"/>
        <v>0</v>
      </c>
      <c r="X1762" s="108">
        <f t="shared" ca="1" si="583"/>
        <v>0</v>
      </c>
      <c r="Y1762" s="108">
        <f t="shared" ca="1" si="584"/>
        <v>0</v>
      </c>
      <c r="Z1762" s="108">
        <f t="shared" ca="1" si="585"/>
        <v>0</v>
      </c>
      <c r="AA1762" s="108">
        <f t="shared" ca="1" si="586"/>
        <v>0</v>
      </c>
      <c r="AB1762" s="108">
        <f t="shared" ca="1" si="587"/>
        <v>0</v>
      </c>
      <c r="AC1762" s="25">
        <f t="shared" ca="1" si="588"/>
        <v>0</v>
      </c>
    </row>
    <row r="1763" spans="1:29" ht="14.1" hidden="1" customHeight="1" thickBot="1" x14ac:dyDescent="0.25">
      <c r="A1763" s="3">
        <f t="shared" si="572"/>
        <v>2025</v>
      </c>
      <c r="B1763" s="3" t="str">
        <f t="shared" si="589"/>
        <v>10 říjen</v>
      </c>
      <c r="C1763" s="4" t="str">
        <f t="shared" si="573"/>
        <v>říjen</v>
      </c>
      <c r="D1763" s="10">
        <f t="shared" ca="1" si="574"/>
        <v>0</v>
      </c>
      <c r="E1763" s="10" t="str">
        <f t="shared" si="575"/>
        <v>čtvrtek</v>
      </c>
      <c r="F1763" s="42" t="str">
        <f ca="1">IF(COUNTIF(List1!$U$4:$AF$16,$G1763),"Svátek",TEXT($G1763,"dddd"))</f>
        <v>čtvrtek</v>
      </c>
      <c r="G1763" s="19">
        <v>45946</v>
      </c>
      <c r="H1763" s="49"/>
      <c r="I1763" s="50"/>
      <c r="J1763" s="49"/>
      <c r="K1763" s="50"/>
      <c r="L1763" s="21">
        <f t="shared" si="576"/>
        <v>0</v>
      </c>
      <c r="M1763" s="22">
        <f t="shared" si="570"/>
        <v>0</v>
      </c>
      <c r="N1763" s="98"/>
      <c r="O1763" s="101" t="str">
        <f t="shared" ca="1" si="571"/>
        <v/>
      </c>
      <c r="P1763" s="41" t="str">
        <f t="shared" si="590"/>
        <v xml:space="preserve"> </v>
      </c>
      <c r="Q1763" s="41" t="str">
        <f>IF(MONTH(G1764)-MONTH(G1763)&lt;&gt;0,SUBTOTAL(109,$P$14:$P$3665)," ")</f>
        <v xml:space="preserve"> </v>
      </c>
      <c r="R1763" s="108">
        <f t="shared" ca="1" si="577"/>
        <v>0</v>
      </c>
      <c r="S1763" s="25">
        <f t="shared" ca="1" si="578"/>
        <v>0</v>
      </c>
      <c r="T1763" s="108">
        <f t="shared" ca="1" si="579"/>
        <v>0</v>
      </c>
      <c r="U1763" s="163">
        <f t="shared" ca="1" si="580"/>
        <v>0</v>
      </c>
      <c r="V1763" s="25">
        <f t="shared" ca="1" si="581"/>
        <v>0</v>
      </c>
      <c r="W1763" s="25">
        <f t="shared" ca="1" si="582"/>
        <v>0</v>
      </c>
      <c r="X1763" s="108">
        <f t="shared" ca="1" si="583"/>
        <v>0</v>
      </c>
      <c r="Y1763" s="108">
        <f t="shared" ca="1" si="584"/>
        <v>0</v>
      </c>
      <c r="Z1763" s="108">
        <f t="shared" ca="1" si="585"/>
        <v>0</v>
      </c>
      <c r="AA1763" s="108">
        <f t="shared" ca="1" si="586"/>
        <v>0</v>
      </c>
      <c r="AB1763" s="108">
        <f t="shared" ca="1" si="587"/>
        <v>0</v>
      </c>
      <c r="AC1763" s="25">
        <f t="shared" ca="1" si="588"/>
        <v>0</v>
      </c>
    </row>
    <row r="1764" spans="1:29" ht="14.1" hidden="1" customHeight="1" thickBot="1" x14ac:dyDescent="0.25">
      <c r="A1764" s="3">
        <f t="shared" si="572"/>
        <v>2025</v>
      </c>
      <c r="B1764" s="3" t="str">
        <f t="shared" si="589"/>
        <v>10 říjen</v>
      </c>
      <c r="C1764" s="4" t="str">
        <f t="shared" si="573"/>
        <v>říjen</v>
      </c>
      <c r="D1764" s="10">
        <f t="shared" ca="1" si="574"/>
        <v>0</v>
      </c>
      <c r="E1764" s="10" t="str">
        <f t="shared" si="575"/>
        <v>pátek</v>
      </c>
      <c r="F1764" s="42" t="str">
        <f ca="1">IF(COUNTIF(List1!$U$4:$AF$16,$G1764),"Svátek",TEXT($G1764,"dddd"))</f>
        <v>pátek</v>
      </c>
      <c r="G1764" s="19">
        <v>45947</v>
      </c>
      <c r="H1764" s="49"/>
      <c r="I1764" s="50"/>
      <c r="J1764" s="49"/>
      <c r="K1764" s="50"/>
      <c r="L1764" s="21">
        <f t="shared" si="576"/>
        <v>0</v>
      </c>
      <c r="M1764" s="22">
        <f t="shared" si="570"/>
        <v>0</v>
      </c>
      <c r="N1764" s="98"/>
      <c r="O1764" s="101" t="str">
        <f t="shared" ca="1" si="571"/>
        <v/>
      </c>
      <c r="P1764" s="41" t="str">
        <f t="shared" si="590"/>
        <v xml:space="preserve"> </v>
      </c>
      <c r="Q1764" s="41" t="str">
        <f>IF(MONTH(G1765)-MONTH(G1764)&lt;&gt;0,SUBTOTAL(109,$P$14:$P$3665)," ")</f>
        <v xml:space="preserve"> </v>
      </c>
      <c r="R1764" s="108">
        <f t="shared" ca="1" si="577"/>
        <v>0</v>
      </c>
      <c r="S1764" s="25">
        <f t="shared" ca="1" si="578"/>
        <v>0</v>
      </c>
      <c r="T1764" s="108">
        <f t="shared" ca="1" si="579"/>
        <v>0</v>
      </c>
      <c r="U1764" s="163">
        <f t="shared" ca="1" si="580"/>
        <v>0</v>
      </c>
      <c r="V1764" s="25">
        <f t="shared" ca="1" si="581"/>
        <v>0</v>
      </c>
      <c r="W1764" s="25">
        <f t="shared" ca="1" si="582"/>
        <v>0</v>
      </c>
      <c r="X1764" s="108">
        <f t="shared" ca="1" si="583"/>
        <v>0</v>
      </c>
      <c r="Y1764" s="108">
        <f t="shared" ca="1" si="584"/>
        <v>0</v>
      </c>
      <c r="Z1764" s="108">
        <f t="shared" ca="1" si="585"/>
        <v>0</v>
      </c>
      <c r="AA1764" s="108">
        <f t="shared" ca="1" si="586"/>
        <v>0</v>
      </c>
      <c r="AB1764" s="108">
        <f t="shared" ca="1" si="587"/>
        <v>0</v>
      </c>
      <c r="AC1764" s="25">
        <f t="shared" ca="1" si="588"/>
        <v>0</v>
      </c>
    </row>
    <row r="1765" spans="1:29" ht="14.1" hidden="1" customHeight="1" thickBot="1" x14ac:dyDescent="0.25">
      <c r="A1765" s="3">
        <f t="shared" si="572"/>
        <v>2025</v>
      </c>
      <c r="B1765" s="3" t="str">
        <f t="shared" si="589"/>
        <v>10 říjen</v>
      </c>
      <c r="C1765" s="4" t="str">
        <f t="shared" si="573"/>
        <v>říjen</v>
      </c>
      <c r="D1765" s="10">
        <f t="shared" ca="1" si="574"/>
        <v>0</v>
      </c>
      <c r="E1765" s="10" t="str">
        <f t="shared" si="575"/>
        <v>sobota</v>
      </c>
      <c r="F1765" s="42" t="str">
        <f ca="1">IF(COUNTIF(List1!$U$4:$AF$16,$G1765),"Svátek",TEXT($G1765,"dddd"))</f>
        <v>sobota</v>
      </c>
      <c r="G1765" s="19">
        <v>45948</v>
      </c>
      <c r="H1765" s="49"/>
      <c r="I1765" s="50"/>
      <c r="J1765" s="49"/>
      <c r="K1765" s="50"/>
      <c r="L1765" s="21">
        <f t="shared" si="576"/>
        <v>0</v>
      </c>
      <c r="M1765" s="22">
        <f t="shared" si="570"/>
        <v>0</v>
      </c>
      <c r="N1765" s="98"/>
      <c r="O1765" s="101" t="str">
        <f t="shared" ca="1" si="571"/>
        <v/>
      </c>
      <c r="P1765" s="41" t="str">
        <f t="shared" si="590"/>
        <v xml:space="preserve"> </v>
      </c>
      <c r="Q1765" s="41" t="str">
        <f>IF(MONTH(G1766)-MONTH(G1765)&lt;&gt;0,SUBTOTAL(109,$P$14:$P$3665)," ")</f>
        <v xml:space="preserve"> </v>
      </c>
      <c r="R1765" s="108">
        <f t="shared" ca="1" si="577"/>
        <v>0</v>
      </c>
      <c r="S1765" s="25">
        <f t="shared" ca="1" si="578"/>
        <v>0</v>
      </c>
      <c r="T1765" s="108">
        <f t="shared" ca="1" si="579"/>
        <v>0</v>
      </c>
      <c r="U1765" s="163">
        <f t="shared" ca="1" si="580"/>
        <v>0</v>
      </c>
      <c r="V1765" s="25">
        <f t="shared" ca="1" si="581"/>
        <v>0</v>
      </c>
      <c r="W1765" s="25">
        <f t="shared" ca="1" si="582"/>
        <v>0</v>
      </c>
      <c r="X1765" s="108">
        <f t="shared" ca="1" si="583"/>
        <v>0</v>
      </c>
      <c r="Y1765" s="108">
        <f t="shared" ca="1" si="584"/>
        <v>0</v>
      </c>
      <c r="Z1765" s="108">
        <f t="shared" ca="1" si="585"/>
        <v>0</v>
      </c>
      <c r="AA1765" s="108">
        <f t="shared" ca="1" si="586"/>
        <v>0</v>
      </c>
      <c r="AB1765" s="108">
        <f t="shared" ca="1" si="587"/>
        <v>0</v>
      </c>
      <c r="AC1765" s="25">
        <f t="shared" ca="1" si="588"/>
        <v>0</v>
      </c>
    </row>
    <row r="1766" spans="1:29" ht="14.1" hidden="1" customHeight="1" thickBot="1" x14ac:dyDescent="0.25">
      <c r="A1766" s="3">
        <f t="shared" si="572"/>
        <v>2025</v>
      </c>
      <c r="B1766" s="3" t="str">
        <f t="shared" si="589"/>
        <v>10 říjen</v>
      </c>
      <c r="C1766" s="4" t="str">
        <f t="shared" si="573"/>
        <v>říjen</v>
      </c>
      <c r="D1766" s="10">
        <f t="shared" ca="1" si="574"/>
        <v>0</v>
      </c>
      <c r="E1766" s="10" t="str">
        <f t="shared" si="575"/>
        <v>neděle</v>
      </c>
      <c r="F1766" s="42" t="str">
        <f ca="1">IF(COUNTIF(List1!$U$4:$AF$16,$G1766),"Svátek",TEXT($G1766,"dddd"))</f>
        <v>neděle</v>
      </c>
      <c r="G1766" s="19">
        <v>45949</v>
      </c>
      <c r="H1766" s="49"/>
      <c r="I1766" s="50"/>
      <c r="J1766" s="49"/>
      <c r="K1766" s="50"/>
      <c r="L1766" s="21">
        <f t="shared" si="576"/>
        <v>0</v>
      </c>
      <c r="M1766" s="22">
        <f t="shared" ref="M1766:M1829" si="591">(I1766-H1766)-(K1766-J1766)</f>
        <v>0</v>
      </c>
      <c r="N1766" s="98"/>
      <c r="O1766" s="101" t="str">
        <f t="shared" ref="O1766:O1829" ca="1" si="592">IF(F1766="Svátek","Svátek","")</f>
        <v/>
      </c>
      <c r="P1766" s="41">
        <f t="shared" si="590"/>
        <v>0</v>
      </c>
      <c r="Q1766" s="41" t="str">
        <f>IF(MONTH(G1767)-MONTH(G1766)&lt;&gt;0,SUBTOTAL(109,$P$14:$P$3665)," ")</f>
        <v xml:space="preserve"> </v>
      </c>
      <c r="R1766" s="108">
        <f t="shared" ca="1" si="577"/>
        <v>0</v>
      </c>
      <c r="S1766" s="25">
        <f t="shared" ca="1" si="578"/>
        <v>0</v>
      </c>
      <c r="T1766" s="108">
        <f t="shared" ca="1" si="579"/>
        <v>0</v>
      </c>
      <c r="U1766" s="163">
        <f t="shared" ca="1" si="580"/>
        <v>0</v>
      </c>
      <c r="V1766" s="25">
        <f t="shared" ca="1" si="581"/>
        <v>0</v>
      </c>
      <c r="W1766" s="25">
        <f t="shared" ca="1" si="582"/>
        <v>0</v>
      </c>
      <c r="X1766" s="108">
        <f t="shared" ca="1" si="583"/>
        <v>0</v>
      </c>
      <c r="Y1766" s="108">
        <f t="shared" ca="1" si="584"/>
        <v>0</v>
      </c>
      <c r="Z1766" s="108">
        <f t="shared" ca="1" si="585"/>
        <v>0</v>
      </c>
      <c r="AA1766" s="108">
        <f t="shared" ca="1" si="586"/>
        <v>0</v>
      </c>
      <c r="AB1766" s="108">
        <f t="shared" ca="1" si="587"/>
        <v>0</v>
      </c>
      <c r="AC1766" s="25">
        <f t="shared" ca="1" si="588"/>
        <v>0</v>
      </c>
    </row>
    <row r="1767" spans="1:29" ht="14.1" hidden="1" customHeight="1" thickBot="1" x14ac:dyDescent="0.25">
      <c r="A1767" s="3">
        <f t="shared" ref="A1767:A1830" si="593">YEAR(G1767)</f>
        <v>2025</v>
      </c>
      <c r="B1767" s="3" t="str">
        <f t="shared" si="589"/>
        <v>10 říjen</v>
      </c>
      <c r="C1767" s="4" t="str">
        <f t="shared" ref="C1767:C1830" si="594">TEXT(G1767,"mmmm")</f>
        <v>říjen</v>
      </c>
      <c r="D1767" s="10">
        <f t="shared" ref="D1767:D1830" ca="1" si="595">IF(F1767="Svátek",1,0)</f>
        <v>0</v>
      </c>
      <c r="E1767" s="10" t="str">
        <f t="shared" ref="E1767:E1830" si="596">TEXT($G1767,"dddd")</f>
        <v>pondělí</v>
      </c>
      <c r="F1767" s="42" t="str">
        <f ca="1">IF(COUNTIF(List1!$U$4:$AF$16,$G1767),"Svátek",TEXT($G1767,"dddd"))</f>
        <v>pondělí</v>
      </c>
      <c r="G1767" s="19">
        <v>45950</v>
      </c>
      <c r="H1767" s="49"/>
      <c r="I1767" s="50"/>
      <c r="J1767" s="49"/>
      <c r="K1767" s="50"/>
      <c r="L1767" s="21">
        <f t="shared" ref="L1767:L1830" si="597">(I1767-H1767)-(K1767-J1767)</f>
        <v>0</v>
      </c>
      <c r="M1767" s="22">
        <f t="shared" si="591"/>
        <v>0</v>
      </c>
      <c r="N1767" s="98"/>
      <c r="O1767" s="101" t="str">
        <f t="shared" ca="1" si="592"/>
        <v/>
      </c>
      <c r="P1767" s="41" t="str">
        <f t="shared" si="590"/>
        <v xml:space="preserve"> </v>
      </c>
      <c r="Q1767" s="41" t="str">
        <f>IF(MONTH(G1768)-MONTH(G1767)&lt;&gt;0,SUBTOTAL(109,$P$14:$P$3665)," ")</f>
        <v xml:space="preserve"> </v>
      </c>
      <c r="R1767" s="108">
        <f t="shared" ref="R1767:R1830" ca="1" si="598">IF(AND(IF(O1767="PC",1,0),OR((E1767="pondělí"),E1767="úterý",E1767="středa",E1767="čtvrtek",E1767="pátek")),IF($R$3-L1767&gt;0,$R$3-L1767,0),0)</f>
        <v>0</v>
      </c>
      <c r="S1767" s="25">
        <f t="shared" ref="S1767:S1830" ca="1" si="599">IF(AND(IF(F1767="Svátek",1,0),OR(E1767="pondělí",E1767="úterý",E1767="středa",E1767="čtvrtek",E1767="pátek"),IF(OR(O1767="SC",O1767="ŘD",O1767="NV",O1767="N",O1767="OČR",O1767="P",O1767="O"),FALSE,TRUE)),1,0)</f>
        <v>0</v>
      </c>
      <c r="T1767" s="108">
        <f t="shared" ref="T1767:T1830" ca="1" si="600">IF(AND(IF(O1767="PMP",1,0),OR((E1767="pondělí"),E1767="úterý",E1767="středa",E1767="čtvrtek",E1767="pátek")),IF($R$3-L1767&gt;0,$R$3-L1767,0),0)</f>
        <v>0</v>
      </c>
      <c r="U1767" s="163">
        <f t="shared" ref="U1767:U1830" ca="1" si="601">IF(AND(IF(O1767="1/2D",1,0),OR((E1767="pondělí"),E1767="úterý",E1767="středa",E1767="čtvrtek",E1767="pátek")),1,0)</f>
        <v>0</v>
      </c>
      <c r="V1767" s="25">
        <f t="shared" ref="V1767:V1830" ca="1" si="602">IF(AND(IF(O1767="D",1,0),OR((E1767="pondělí"),E1767="úterý",E1767="středa",E1767="čtvrtek",E1767="pátek")),1,0)</f>
        <v>0</v>
      </c>
      <c r="W1767" s="25">
        <f t="shared" ref="W1767:W1830" ca="1" si="603">IF(AND(IF(O1767="PN",1,0),OR((E1767="pondělí"),E1767="úterý",E1767="středa",E1767="čtvrtek",E1767="pátek")),1,0)</f>
        <v>0</v>
      </c>
      <c r="X1767" s="108">
        <f t="shared" ref="X1767:X1830" ca="1" si="604">IF(AND(IF(O1767="NV",1,0),OR((E1767="pondělí"),E1767="úterý",E1767="středa",E1767="čtvrtek",E1767="pátek")),IF($R$3-L1767&gt;0,$R$3-L1767,0),0)</f>
        <v>0</v>
      </c>
      <c r="Y1767" s="108">
        <f t="shared" ref="Y1767:Y1830" ca="1" si="605">IF(AND(IF(O1767="OČR",1,0),OR((E1767="pondělí"),E1767="úterý",E1767="středa",E1767="čtvrtek",E1767="pátek")),IF($R$3-L1767&gt;0,$R$3-L1767,0),0)</f>
        <v>0</v>
      </c>
      <c r="Z1767" s="108">
        <f t="shared" ref="Z1767:Z1830" ca="1" si="606">IF(AND(IF(O1767="P",1,0),OR((E1767="pondělí"),E1767="úterý",E1767="středa",E1767="čtvrtek",E1767="pátek")),IF($R$3-L1767&gt;0,$R$3-L1767,0),0)</f>
        <v>0</v>
      </c>
      <c r="AA1767" s="108">
        <f t="shared" ref="AA1767:AA1830" ca="1" si="607">IF(AND(IF(O1767="O",1,0),OR((E1767="pondělí"),E1767="úterý",E1767="středa",E1767="čtvrtek",E1767="pátek")),IF($R$3-L1767&gt;0,$R$3-L1767,0),0)</f>
        <v>0</v>
      </c>
      <c r="AB1767" s="108">
        <f t="shared" ref="AB1767:AB1830" ca="1" si="608">IF(AND(IF(O1767="PZ",1,0),OR((E1767="pondělí"),E1767="úterý",E1767="středa",E1767="čtvrtek",E1767="pátek")),IF($R$3-L1767&gt;0,$R$3-L1767,0),0)</f>
        <v>0</v>
      </c>
      <c r="AC1767" s="25">
        <f t="shared" ref="AC1767:AC1830" ca="1" si="609">IF(AND(IF(F1767="Svátek",1,0),OR(E1767="pondělí",E1767="úterý",E1767="středa",E1767="čtvrtek",E1767="pátek")),1,0)</f>
        <v>0</v>
      </c>
    </row>
    <row r="1768" spans="1:29" ht="14.1" hidden="1" customHeight="1" thickBot="1" x14ac:dyDescent="0.25">
      <c r="A1768" s="3">
        <f t="shared" si="593"/>
        <v>2025</v>
      </c>
      <c r="B1768" s="3" t="str">
        <f t="shared" ref="B1768:B1831" si="610">IF(C1768="leden","01 leden",IF(C1768="únor","02 únor",IF(C1768="březen","03 březen",IF(C1768="duben","04 duben",IF(C1768="květen","05 květen",IF(C1768="červen","06 červen",IF(C1768="červenec","07 červenec",IF(C1768="srpen","08 srpen",IF(C1768="září","09 září",IF(C1768="říjen","10 říjen",IF(C1768="listopad","11 listopad",IF(C1768="prosinec","12 prosinec",0))))))))))))</f>
        <v>10 říjen</v>
      </c>
      <c r="C1768" s="4" t="str">
        <f t="shared" si="594"/>
        <v>říjen</v>
      </c>
      <c r="D1768" s="10">
        <f t="shared" ca="1" si="595"/>
        <v>0</v>
      </c>
      <c r="E1768" s="10" t="str">
        <f t="shared" si="596"/>
        <v>úterý</v>
      </c>
      <c r="F1768" s="42" t="str">
        <f ca="1">IF(COUNTIF(List1!$U$4:$AF$16,$G1768),"Svátek",TEXT($G1768,"dddd"))</f>
        <v>úterý</v>
      </c>
      <c r="G1768" s="19">
        <v>45951</v>
      </c>
      <c r="H1768" s="49"/>
      <c r="I1768" s="50"/>
      <c r="J1768" s="49"/>
      <c r="K1768" s="50"/>
      <c r="L1768" s="21">
        <f t="shared" si="597"/>
        <v>0</v>
      </c>
      <c r="M1768" s="22">
        <f t="shared" si="591"/>
        <v>0</v>
      </c>
      <c r="N1768" s="98"/>
      <c r="O1768" s="101" t="str">
        <f t="shared" ca="1" si="592"/>
        <v/>
      </c>
      <c r="P1768" s="41" t="str">
        <f t="shared" si="590"/>
        <v xml:space="preserve"> </v>
      </c>
      <c r="Q1768" s="41" t="str">
        <f>IF(MONTH(G1769)-MONTH(G1768)&lt;&gt;0,SUBTOTAL(109,$P$14:$P$3665)," ")</f>
        <v xml:space="preserve"> </v>
      </c>
      <c r="R1768" s="108">
        <f t="shared" ca="1" si="598"/>
        <v>0</v>
      </c>
      <c r="S1768" s="25">
        <f t="shared" ca="1" si="599"/>
        <v>0</v>
      </c>
      <c r="T1768" s="108">
        <f t="shared" ca="1" si="600"/>
        <v>0</v>
      </c>
      <c r="U1768" s="163">
        <f t="shared" ca="1" si="601"/>
        <v>0</v>
      </c>
      <c r="V1768" s="25">
        <f t="shared" ca="1" si="602"/>
        <v>0</v>
      </c>
      <c r="W1768" s="25">
        <f t="shared" ca="1" si="603"/>
        <v>0</v>
      </c>
      <c r="X1768" s="108">
        <f t="shared" ca="1" si="604"/>
        <v>0</v>
      </c>
      <c r="Y1768" s="108">
        <f t="shared" ca="1" si="605"/>
        <v>0</v>
      </c>
      <c r="Z1768" s="108">
        <f t="shared" ca="1" si="606"/>
        <v>0</v>
      </c>
      <c r="AA1768" s="108">
        <f t="shared" ca="1" si="607"/>
        <v>0</v>
      </c>
      <c r="AB1768" s="108">
        <f t="shared" ca="1" si="608"/>
        <v>0</v>
      </c>
      <c r="AC1768" s="25">
        <f t="shared" ca="1" si="609"/>
        <v>0</v>
      </c>
    </row>
    <row r="1769" spans="1:29" ht="14.1" hidden="1" customHeight="1" thickBot="1" x14ac:dyDescent="0.25">
      <c r="A1769" s="3">
        <f t="shared" si="593"/>
        <v>2025</v>
      </c>
      <c r="B1769" s="3" t="str">
        <f t="shared" si="610"/>
        <v>10 říjen</v>
      </c>
      <c r="C1769" s="4" t="str">
        <f t="shared" si="594"/>
        <v>říjen</v>
      </c>
      <c r="D1769" s="10">
        <f t="shared" ca="1" si="595"/>
        <v>0</v>
      </c>
      <c r="E1769" s="10" t="str">
        <f t="shared" si="596"/>
        <v>středa</v>
      </c>
      <c r="F1769" s="42" t="str">
        <f ca="1">IF(COUNTIF(List1!$U$4:$AF$16,$G1769),"Svátek",TEXT($G1769,"dddd"))</f>
        <v>středa</v>
      </c>
      <c r="G1769" s="19">
        <v>45952</v>
      </c>
      <c r="H1769" s="49"/>
      <c r="I1769" s="50"/>
      <c r="J1769" s="49"/>
      <c r="K1769" s="50"/>
      <c r="L1769" s="21">
        <f t="shared" si="597"/>
        <v>0</v>
      </c>
      <c r="M1769" s="22">
        <f t="shared" si="591"/>
        <v>0</v>
      </c>
      <c r="N1769" s="98"/>
      <c r="O1769" s="101" t="str">
        <f t="shared" ca="1" si="592"/>
        <v/>
      </c>
      <c r="P1769" s="41" t="str">
        <f t="shared" si="590"/>
        <v xml:space="preserve"> </v>
      </c>
      <c r="Q1769" s="41" t="str">
        <f>IF(MONTH(G1770)-MONTH(G1769)&lt;&gt;0,SUBTOTAL(109,$P$14:$P$3665)," ")</f>
        <v xml:space="preserve"> </v>
      </c>
      <c r="R1769" s="108">
        <f t="shared" ca="1" si="598"/>
        <v>0</v>
      </c>
      <c r="S1769" s="25">
        <f t="shared" ca="1" si="599"/>
        <v>0</v>
      </c>
      <c r="T1769" s="108">
        <f t="shared" ca="1" si="600"/>
        <v>0</v>
      </c>
      <c r="U1769" s="163">
        <f t="shared" ca="1" si="601"/>
        <v>0</v>
      </c>
      <c r="V1769" s="25">
        <f t="shared" ca="1" si="602"/>
        <v>0</v>
      </c>
      <c r="W1769" s="25">
        <f t="shared" ca="1" si="603"/>
        <v>0</v>
      </c>
      <c r="X1769" s="108">
        <f t="shared" ca="1" si="604"/>
        <v>0</v>
      </c>
      <c r="Y1769" s="108">
        <f t="shared" ca="1" si="605"/>
        <v>0</v>
      </c>
      <c r="Z1769" s="108">
        <f t="shared" ca="1" si="606"/>
        <v>0</v>
      </c>
      <c r="AA1769" s="108">
        <f t="shared" ca="1" si="607"/>
        <v>0</v>
      </c>
      <c r="AB1769" s="108">
        <f t="shared" ca="1" si="608"/>
        <v>0</v>
      </c>
      <c r="AC1769" s="25">
        <f t="shared" ca="1" si="609"/>
        <v>0</v>
      </c>
    </row>
    <row r="1770" spans="1:29" ht="14.1" hidden="1" customHeight="1" thickBot="1" x14ac:dyDescent="0.25">
      <c r="A1770" s="3">
        <f t="shared" si="593"/>
        <v>2025</v>
      </c>
      <c r="B1770" s="3" t="str">
        <f t="shared" si="610"/>
        <v>10 říjen</v>
      </c>
      <c r="C1770" s="4" t="str">
        <f t="shared" si="594"/>
        <v>říjen</v>
      </c>
      <c r="D1770" s="10">
        <f t="shared" ca="1" si="595"/>
        <v>0</v>
      </c>
      <c r="E1770" s="10" t="str">
        <f t="shared" si="596"/>
        <v>čtvrtek</v>
      </c>
      <c r="F1770" s="42" t="str">
        <f ca="1">IF(COUNTIF(List1!$U$4:$AF$16,$G1770),"Svátek",TEXT($G1770,"dddd"))</f>
        <v>čtvrtek</v>
      </c>
      <c r="G1770" s="19">
        <v>45953</v>
      </c>
      <c r="H1770" s="49"/>
      <c r="I1770" s="50"/>
      <c r="J1770" s="49"/>
      <c r="K1770" s="50"/>
      <c r="L1770" s="21">
        <f t="shared" si="597"/>
        <v>0</v>
      </c>
      <c r="M1770" s="22">
        <f t="shared" si="591"/>
        <v>0</v>
      </c>
      <c r="N1770" s="98"/>
      <c r="O1770" s="101" t="str">
        <f t="shared" ca="1" si="592"/>
        <v/>
      </c>
      <c r="P1770" s="41" t="str">
        <f t="shared" si="590"/>
        <v xml:space="preserve"> </v>
      </c>
      <c r="Q1770" s="41" t="str">
        <f>IF(MONTH(G1771)-MONTH(G1770)&lt;&gt;0,SUBTOTAL(109,$P$14:$P$3665)," ")</f>
        <v xml:space="preserve"> </v>
      </c>
      <c r="R1770" s="108">
        <f t="shared" ca="1" si="598"/>
        <v>0</v>
      </c>
      <c r="S1770" s="25">
        <f t="shared" ca="1" si="599"/>
        <v>0</v>
      </c>
      <c r="T1770" s="108">
        <f t="shared" ca="1" si="600"/>
        <v>0</v>
      </c>
      <c r="U1770" s="163">
        <f t="shared" ca="1" si="601"/>
        <v>0</v>
      </c>
      <c r="V1770" s="25">
        <f t="shared" ca="1" si="602"/>
        <v>0</v>
      </c>
      <c r="W1770" s="25">
        <f t="shared" ca="1" si="603"/>
        <v>0</v>
      </c>
      <c r="X1770" s="108">
        <f t="shared" ca="1" si="604"/>
        <v>0</v>
      </c>
      <c r="Y1770" s="108">
        <f t="shared" ca="1" si="605"/>
        <v>0</v>
      </c>
      <c r="Z1770" s="108">
        <f t="shared" ca="1" si="606"/>
        <v>0</v>
      </c>
      <c r="AA1770" s="108">
        <f t="shared" ca="1" si="607"/>
        <v>0</v>
      </c>
      <c r="AB1770" s="108">
        <f t="shared" ca="1" si="608"/>
        <v>0</v>
      </c>
      <c r="AC1770" s="25">
        <f t="shared" ca="1" si="609"/>
        <v>0</v>
      </c>
    </row>
    <row r="1771" spans="1:29" ht="14.1" hidden="1" customHeight="1" thickBot="1" x14ac:dyDescent="0.25">
      <c r="A1771" s="3">
        <f t="shared" si="593"/>
        <v>2025</v>
      </c>
      <c r="B1771" s="3" t="str">
        <f t="shared" si="610"/>
        <v>10 říjen</v>
      </c>
      <c r="C1771" s="4" t="str">
        <f t="shared" si="594"/>
        <v>říjen</v>
      </c>
      <c r="D1771" s="10">
        <f t="shared" ca="1" si="595"/>
        <v>0</v>
      </c>
      <c r="E1771" s="10" t="str">
        <f t="shared" si="596"/>
        <v>pátek</v>
      </c>
      <c r="F1771" s="42" t="str">
        <f ca="1">IF(COUNTIF(List1!$U$4:$AF$16,$G1771),"Svátek",TEXT($G1771,"dddd"))</f>
        <v>pátek</v>
      </c>
      <c r="G1771" s="19">
        <v>45954</v>
      </c>
      <c r="H1771" s="49"/>
      <c r="I1771" s="50"/>
      <c r="J1771" s="49"/>
      <c r="K1771" s="50"/>
      <c r="L1771" s="21">
        <f t="shared" si="597"/>
        <v>0</v>
      </c>
      <c r="M1771" s="22">
        <f t="shared" si="591"/>
        <v>0</v>
      </c>
      <c r="N1771" s="98"/>
      <c r="O1771" s="101" t="str">
        <f t="shared" ca="1" si="592"/>
        <v/>
      </c>
      <c r="P1771" s="41" t="str">
        <f t="shared" si="590"/>
        <v xml:space="preserve"> </v>
      </c>
      <c r="Q1771" s="41" t="str">
        <f>IF(MONTH(G1772)-MONTH(G1771)&lt;&gt;0,SUBTOTAL(109,$P$14:$P$3665)," ")</f>
        <v xml:space="preserve"> </v>
      </c>
      <c r="R1771" s="108">
        <f t="shared" ca="1" si="598"/>
        <v>0</v>
      </c>
      <c r="S1771" s="25">
        <f t="shared" ca="1" si="599"/>
        <v>0</v>
      </c>
      <c r="T1771" s="108">
        <f t="shared" ca="1" si="600"/>
        <v>0</v>
      </c>
      <c r="U1771" s="163">
        <f t="shared" ca="1" si="601"/>
        <v>0</v>
      </c>
      <c r="V1771" s="25">
        <f t="shared" ca="1" si="602"/>
        <v>0</v>
      </c>
      <c r="W1771" s="25">
        <f t="shared" ca="1" si="603"/>
        <v>0</v>
      </c>
      <c r="X1771" s="108">
        <f t="shared" ca="1" si="604"/>
        <v>0</v>
      </c>
      <c r="Y1771" s="108">
        <f t="shared" ca="1" si="605"/>
        <v>0</v>
      </c>
      <c r="Z1771" s="108">
        <f t="shared" ca="1" si="606"/>
        <v>0</v>
      </c>
      <c r="AA1771" s="108">
        <f t="shared" ca="1" si="607"/>
        <v>0</v>
      </c>
      <c r="AB1771" s="108">
        <f t="shared" ca="1" si="608"/>
        <v>0</v>
      </c>
      <c r="AC1771" s="25">
        <f t="shared" ca="1" si="609"/>
        <v>0</v>
      </c>
    </row>
    <row r="1772" spans="1:29" ht="14.1" hidden="1" customHeight="1" thickBot="1" x14ac:dyDescent="0.25">
      <c r="A1772" s="3">
        <f t="shared" si="593"/>
        <v>2025</v>
      </c>
      <c r="B1772" s="3" t="str">
        <f t="shared" si="610"/>
        <v>10 říjen</v>
      </c>
      <c r="C1772" s="4" t="str">
        <f t="shared" si="594"/>
        <v>říjen</v>
      </c>
      <c r="D1772" s="10">
        <f t="shared" ca="1" si="595"/>
        <v>0</v>
      </c>
      <c r="E1772" s="10" t="str">
        <f t="shared" si="596"/>
        <v>sobota</v>
      </c>
      <c r="F1772" s="42" t="str">
        <f ca="1">IF(COUNTIF(List1!$U$4:$AF$16,$G1772),"Svátek",TEXT($G1772,"dddd"))</f>
        <v>sobota</v>
      </c>
      <c r="G1772" s="19">
        <v>45955</v>
      </c>
      <c r="H1772" s="49"/>
      <c r="I1772" s="50"/>
      <c r="J1772" s="49"/>
      <c r="K1772" s="50"/>
      <c r="L1772" s="21">
        <f t="shared" si="597"/>
        <v>0</v>
      </c>
      <c r="M1772" s="22">
        <f t="shared" si="591"/>
        <v>0</v>
      </c>
      <c r="N1772" s="98"/>
      <c r="O1772" s="101" t="str">
        <f t="shared" ca="1" si="592"/>
        <v/>
      </c>
      <c r="P1772" s="41" t="str">
        <f t="shared" si="590"/>
        <v xml:space="preserve"> </v>
      </c>
      <c r="Q1772" s="41" t="str">
        <f>IF(MONTH(G1773)-MONTH(G1772)&lt;&gt;0,SUBTOTAL(109,$P$14:$P$3665)," ")</f>
        <v xml:space="preserve"> </v>
      </c>
      <c r="R1772" s="108">
        <f t="shared" ca="1" si="598"/>
        <v>0</v>
      </c>
      <c r="S1772" s="25">
        <f t="shared" ca="1" si="599"/>
        <v>0</v>
      </c>
      <c r="T1772" s="108">
        <f t="shared" ca="1" si="600"/>
        <v>0</v>
      </c>
      <c r="U1772" s="163">
        <f t="shared" ca="1" si="601"/>
        <v>0</v>
      </c>
      <c r="V1772" s="25">
        <f t="shared" ca="1" si="602"/>
        <v>0</v>
      </c>
      <c r="W1772" s="25">
        <f t="shared" ca="1" si="603"/>
        <v>0</v>
      </c>
      <c r="X1772" s="108">
        <f t="shared" ca="1" si="604"/>
        <v>0</v>
      </c>
      <c r="Y1772" s="108">
        <f t="shared" ca="1" si="605"/>
        <v>0</v>
      </c>
      <c r="Z1772" s="108">
        <f t="shared" ca="1" si="606"/>
        <v>0</v>
      </c>
      <c r="AA1772" s="108">
        <f t="shared" ca="1" si="607"/>
        <v>0</v>
      </c>
      <c r="AB1772" s="108">
        <f t="shared" ca="1" si="608"/>
        <v>0</v>
      </c>
      <c r="AC1772" s="25">
        <f t="shared" ca="1" si="609"/>
        <v>0</v>
      </c>
    </row>
    <row r="1773" spans="1:29" ht="14.1" hidden="1" customHeight="1" thickBot="1" x14ac:dyDescent="0.25">
      <c r="A1773" s="3">
        <f t="shared" si="593"/>
        <v>2025</v>
      </c>
      <c r="B1773" s="3" t="str">
        <f t="shared" si="610"/>
        <v>10 říjen</v>
      </c>
      <c r="C1773" s="4" t="str">
        <f t="shared" si="594"/>
        <v>říjen</v>
      </c>
      <c r="D1773" s="10">
        <f t="shared" ca="1" si="595"/>
        <v>0</v>
      </c>
      <c r="E1773" s="10" t="str">
        <f t="shared" si="596"/>
        <v>neděle</v>
      </c>
      <c r="F1773" s="42" t="str">
        <f ca="1">IF(COUNTIF(List1!$U$4:$AF$16,$G1773),"Svátek",TEXT($G1773,"dddd"))</f>
        <v>neděle</v>
      </c>
      <c r="G1773" s="19">
        <v>45956</v>
      </c>
      <c r="H1773" s="49"/>
      <c r="I1773" s="50"/>
      <c r="J1773" s="49"/>
      <c r="K1773" s="50"/>
      <c r="L1773" s="21">
        <f t="shared" si="597"/>
        <v>0</v>
      </c>
      <c r="M1773" s="22">
        <f t="shared" si="591"/>
        <v>0</v>
      </c>
      <c r="N1773" s="98"/>
      <c r="O1773" s="101" t="str">
        <f t="shared" ca="1" si="592"/>
        <v/>
      </c>
      <c r="P1773" s="41">
        <f t="shared" si="590"/>
        <v>0</v>
      </c>
      <c r="Q1773" s="41" t="str">
        <f>IF(MONTH(G1774)-MONTH(G1773)&lt;&gt;0,SUBTOTAL(109,$P$14:$P$3665)," ")</f>
        <v xml:space="preserve"> </v>
      </c>
      <c r="R1773" s="108">
        <f t="shared" ca="1" si="598"/>
        <v>0</v>
      </c>
      <c r="S1773" s="25">
        <f t="shared" ca="1" si="599"/>
        <v>0</v>
      </c>
      <c r="T1773" s="108">
        <f t="shared" ca="1" si="600"/>
        <v>0</v>
      </c>
      <c r="U1773" s="163">
        <f t="shared" ca="1" si="601"/>
        <v>0</v>
      </c>
      <c r="V1773" s="25">
        <f t="shared" ca="1" si="602"/>
        <v>0</v>
      </c>
      <c r="W1773" s="25">
        <f t="shared" ca="1" si="603"/>
        <v>0</v>
      </c>
      <c r="X1773" s="108">
        <f t="shared" ca="1" si="604"/>
        <v>0</v>
      </c>
      <c r="Y1773" s="108">
        <f t="shared" ca="1" si="605"/>
        <v>0</v>
      </c>
      <c r="Z1773" s="108">
        <f t="shared" ca="1" si="606"/>
        <v>0</v>
      </c>
      <c r="AA1773" s="108">
        <f t="shared" ca="1" si="607"/>
        <v>0</v>
      </c>
      <c r="AB1773" s="108">
        <f t="shared" ca="1" si="608"/>
        <v>0</v>
      </c>
      <c r="AC1773" s="25">
        <f t="shared" ca="1" si="609"/>
        <v>0</v>
      </c>
    </row>
    <row r="1774" spans="1:29" ht="14.1" hidden="1" customHeight="1" thickBot="1" x14ac:dyDescent="0.25">
      <c r="A1774" s="3">
        <f t="shared" si="593"/>
        <v>2025</v>
      </c>
      <c r="B1774" s="3" t="str">
        <f t="shared" si="610"/>
        <v>10 říjen</v>
      </c>
      <c r="C1774" s="4" t="str">
        <f t="shared" si="594"/>
        <v>říjen</v>
      </c>
      <c r="D1774" s="10">
        <f t="shared" ca="1" si="595"/>
        <v>0</v>
      </c>
      <c r="E1774" s="10" t="str">
        <f t="shared" si="596"/>
        <v>pondělí</v>
      </c>
      <c r="F1774" s="42" t="str">
        <f ca="1">IF(COUNTIF(List1!$U$4:$AF$16,$G1774),"Svátek",TEXT($G1774,"dddd"))</f>
        <v>pondělí</v>
      </c>
      <c r="G1774" s="19">
        <v>45957</v>
      </c>
      <c r="H1774" s="49"/>
      <c r="I1774" s="50"/>
      <c r="J1774" s="49"/>
      <c r="K1774" s="50"/>
      <c r="L1774" s="21">
        <f t="shared" si="597"/>
        <v>0</v>
      </c>
      <c r="M1774" s="22">
        <f t="shared" si="591"/>
        <v>0</v>
      </c>
      <c r="N1774" s="98"/>
      <c r="O1774" s="101" t="str">
        <f t="shared" ca="1" si="592"/>
        <v/>
      </c>
      <c r="P1774" s="41" t="str">
        <f t="shared" si="590"/>
        <v xml:space="preserve"> </v>
      </c>
      <c r="Q1774" s="41" t="str">
        <f>IF(MONTH(G1775)-MONTH(G1774)&lt;&gt;0,SUBTOTAL(109,$P$14:$P$3665)," ")</f>
        <v xml:space="preserve"> </v>
      </c>
      <c r="R1774" s="108">
        <f t="shared" ca="1" si="598"/>
        <v>0</v>
      </c>
      <c r="S1774" s="25">
        <f t="shared" ca="1" si="599"/>
        <v>0</v>
      </c>
      <c r="T1774" s="108">
        <f t="shared" ca="1" si="600"/>
        <v>0</v>
      </c>
      <c r="U1774" s="163">
        <f t="shared" ca="1" si="601"/>
        <v>0</v>
      </c>
      <c r="V1774" s="25">
        <f t="shared" ca="1" si="602"/>
        <v>0</v>
      </c>
      <c r="W1774" s="25">
        <f t="shared" ca="1" si="603"/>
        <v>0</v>
      </c>
      <c r="X1774" s="108">
        <f t="shared" ca="1" si="604"/>
        <v>0</v>
      </c>
      <c r="Y1774" s="108">
        <f t="shared" ca="1" si="605"/>
        <v>0</v>
      </c>
      <c r="Z1774" s="108">
        <f t="shared" ca="1" si="606"/>
        <v>0</v>
      </c>
      <c r="AA1774" s="108">
        <f t="shared" ca="1" si="607"/>
        <v>0</v>
      </c>
      <c r="AB1774" s="108">
        <f t="shared" ca="1" si="608"/>
        <v>0</v>
      </c>
      <c r="AC1774" s="25">
        <f t="shared" ca="1" si="609"/>
        <v>0</v>
      </c>
    </row>
    <row r="1775" spans="1:29" ht="14.1" hidden="1" customHeight="1" thickBot="1" x14ac:dyDescent="0.25">
      <c r="A1775" s="3">
        <f t="shared" si="593"/>
        <v>2025</v>
      </c>
      <c r="B1775" s="3" t="str">
        <f t="shared" si="610"/>
        <v>10 říjen</v>
      </c>
      <c r="C1775" s="4" t="str">
        <f t="shared" si="594"/>
        <v>říjen</v>
      </c>
      <c r="D1775" s="10">
        <f t="shared" ca="1" si="595"/>
        <v>1</v>
      </c>
      <c r="E1775" s="10" t="str">
        <f t="shared" si="596"/>
        <v>úterý</v>
      </c>
      <c r="F1775" s="42" t="str">
        <f ca="1">IF(COUNTIF(List1!$U$4:$AF$16,$G1775),"Svátek",TEXT($G1775,"dddd"))</f>
        <v>Svátek</v>
      </c>
      <c r="G1775" s="19">
        <v>45958</v>
      </c>
      <c r="H1775" s="49"/>
      <c r="I1775" s="50"/>
      <c r="J1775" s="49"/>
      <c r="K1775" s="50"/>
      <c r="L1775" s="21">
        <f t="shared" si="597"/>
        <v>0</v>
      </c>
      <c r="M1775" s="22">
        <f t="shared" si="591"/>
        <v>0</v>
      </c>
      <c r="N1775" s="98"/>
      <c r="O1775" s="101" t="str">
        <f t="shared" ca="1" si="592"/>
        <v>Svátek</v>
      </c>
      <c r="P1775" s="41" t="str">
        <f t="shared" si="590"/>
        <v xml:space="preserve"> </v>
      </c>
      <c r="Q1775" s="41" t="str">
        <f>IF(MONTH(G1776)-MONTH(G1775)&lt;&gt;0,SUBTOTAL(109,$P$14:$P$3665)," ")</f>
        <v xml:space="preserve"> </v>
      </c>
      <c r="R1775" s="108">
        <f t="shared" ca="1" si="598"/>
        <v>0</v>
      </c>
      <c r="S1775" s="25">
        <f t="shared" ca="1" si="599"/>
        <v>1</v>
      </c>
      <c r="T1775" s="108">
        <f t="shared" ca="1" si="600"/>
        <v>0</v>
      </c>
      <c r="U1775" s="163">
        <f t="shared" ca="1" si="601"/>
        <v>0</v>
      </c>
      <c r="V1775" s="25">
        <f t="shared" ca="1" si="602"/>
        <v>0</v>
      </c>
      <c r="W1775" s="25">
        <f t="shared" ca="1" si="603"/>
        <v>0</v>
      </c>
      <c r="X1775" s="108">
        <f t="shared" ca="1" si="604"/>
        <v>0</v>
      </c>
      <c r="Y1775" s="108">
        <f t="shared" ca="1" si="605"/>
        <v>0</v>
      </c>
      <c r="Z1775" s="108">
        <f t="shared" ca="1" si="606"/>
        <v>0</v>
      </c>
      <c r="AA1775" s="108">
        <f t="shared" ca="1" si="607"/>
        <v>0</v>
      </c>
      <c r="AB1775" s="108">
        <f t="shared" ca="1" si="608"/>
        <v>0</v>
      </c>
      <c r="AC1775" s="25">
        <f t="shared" ca="1" si="609"/>
        <v>1</v>
      </c>
    </row>
    <row r="1776" spans="1:29" ht="14.1" hidden="1" customHeight="1" thickBot="1" x14ac:dyDescent="0.25">
      <c r="A1776" s="3">
        <f t="shared" si="593"/>
        <v>2025</v>
      </c>
      <c r="B1776" s="3" t="str">
        <f t="shared" si="610"/>
        <v>10 říjen</v>
      </c>
      <c r="C1776" s="4" t="str">
        <f t="shared" si="594"/>
        <v>říjen</v>
      </c>
      <c r="D1776" s="10">
        <f t="shared" ca="1" si="595"/>
        <v>0</v>
      </c>
      <c r="E1776" s="10" t="str">
        <f t="shared" si="596"/>
        <v>středa</v>
      </c>
      <c r="F1776" s="42" t="str">
        <f ca="1">IF(COUNTIF(List1!$U$4:$AF$16,$G1776),"Svátek",TEXT($G1776,"dddd"))</f>
        <v>středa</v>
      </c>
      <c r="G1776" s="19">
        <v>45959</v>
      </c>
      <c r="H1776" s="49"/>
      <c r="I1776" s="50"/>
      <c r="J1776" s="49"/>
      <c r="K1776" s="50"/>
      <c r="L1776" s="21">
        <f t="shared" si="597"/>
        <v>0</v>
      </c>
      <c r="M1776" s="22">
        <f t="shared" si="591"/>
        <v>0</v>
      </c>
      <c r="N1776" s="98"/>
      <c r="O1776" s="101" t="str">
        <f t="shared" ca="1" si="592"/>
        <v/>
      </c>
      <c r="P1776" s="41" t="str">
        <f t="shared" si="590"/>
        <v xml:space="preserve"> </v>
      </c>
      <c r="Q1776" s="41" t="str">
        <f>IF(MONTH(G1777)-MONTH(G1776)&lt;&gt;0,SUBTOTAL(109,$P$14:$P$3665)," ")</f>
        <v xml:space="preserve"> </v>
      </c>
      <c r="R1776" s="108">
        <f t="shared" ca="1" si="598"/>
        <v>0</v>
      </c>
      <c r="S1776" s="25">
        <f t="shared" ca="1" si="599"/>
        <v>0</v>
      </c>
      <c r="T1776" s="108">
        <f t="shared" ca="1" si="600"/>
        <v>0</v>
      </c>
      <c r="U1776" s="163">
        <f t="shared" ca="1" si="601"/>
        <v>0</v>
      </c>
      <c r="V1776" s="25">
        <f t="shared" ca="1" si="602"/>
        <v>0</v>
      </c>
      <c r="W1776" s="25">
        <f t="shared" ca="1" si="603"/>
        <v>0</v>
      </c>
      <c r="X1776" s="108">
        <f t="shared" ca="1" si="604"/>
        <v>0</v>
      </c>
      <c r="Y1776" s="108">
        <f t="shared" ca="1" si="605"/>
        <v>0</v>
      </c>
      <c r="Z1776" s="108">
        <f t="shared" ca="1" si="606"/>
        <v>0</v>
      </c>
      <c r="AA1776" s="108">
        <f t="shared" ca="1" si="607"/>
        <v>0</v>
      </c>
      <c r="AB1776" s="108">
        <f t="shared" ca="1" si="608"/>
        <v>0</v>
      </c>
      <c r="AC1776" s="25">
        <f t="shared" ca="1" si="609"/>
        <v>0</v>
      </c>
    </row>
    <row r="1777" spans="1:29" ht="14.1" hidden="1" customHeight="1" thickBot="1" x14ac:dyDescent="0.25">
      <c r="A1777" s="3">
        <f t="shared" si="593"/>
        <v>2025</v>
      </c>
      <c r="B1777" s="3" t="str">
        <f t="shared" si="610"/>
        <v>10 říjen</v>
      </c>
      <c r="C1777" s="4" t="str">
        <f t="shared" si="594"/>
        <v>říjen</v>
      </c>
      <c r="D1777" s="10">
        <f t="shared" ca="1" si="595"/>
        <v>0</v>
      </c>
      <c r="E1777" s="10" t="str">
        <f t="shared" si="596"/>
        <v>čtvrtek</v>
      </c>
      <c r="F1777" s="42" t="str">
        <f ca="1">IF(COUNTIF(List1!$U$4:$AF$16,$G1777),"Svátek",TEXT($G1777,"dddd"))</f>
        <v>čtvrtek</v>
      </c>
      <c r="G1777" s="19">
        <v>45960</v>
      </c>
      <c r="H1777" s="49"/>
      <c r="I1777" s="50"/>
      <c r="J1777" s="49"/>
      <c r="K1777" s="50"/>
      <c r="L1777" s="21">
        <f t="shared" si="597"/>
        <v>0</v>
      </c>
      <c r="M1777" s="22">
        <f t="shared" si="591"/>
        <v>0</v>
      </c>
      <c r="N1777" s="98"/>
      <c r="O1777" s="101" t="str">
        <f t="shared" ca="1" si="592"/>
        <v/>
      </c>
      <c r="P1777" s="41" t="str">
        <f t="shared" si="590"/>
        <v xml:space="preserve"> </v>
      </c>
      <c r="Q1777" s="41" t="str">
        <f>IF(MONTH(G1778)-MONTH(G1777)&lt;&gt;0,SUBTOTAL(109,$P$14:$P$3665)," ")</f>
        <v xml:space="preserve"> </v>
      </c>
      <c r="R1777" s="108">
        <f t="shared" ca="1" si="598"/>
        <v>0</v>
      </c>
      <c r="S1777" s="25">
        <f t="shared" ca="1" si="599"/>
        <v>0</v>
      </c>
      <c r="T1777" s="108">
        <f t="shared" ca="1" si="600"/>
        <v>0</v>
      </c>
      <c r="U1777" s="163">
        <f t="shared" ca="1" si="601"/>
        <v>0</v>
      </c>
      <c r="V1777" s="25">
        <f t="shared" ca="1" si="602"/>
        <v>0</v>
      </c>
      <c r="W1777" s="25">
        <f t="shared" ca="1" si="603"/>
        <v>0</v>
      </c>
      <c r="X1777" s="108">
        <f t="shared" ca="1" si="604"/>
        <v>0</v>
      </c>
      <c r="Y1777" s="108">
        <f t="shared" ca="1" si="605"/>
        <v>0</v>
      </c>
      <c r="Z1777" s="108">
        <f t="shared" ca="1" si="606"/>
        <v>0</v>
      </c>
      <c r="AA1777" s="108">
        <f t="shared" ca="1" si="607"/>
        <v>0</v>
      </c>
      <c r="AB1777" s="108">
        <f t="shared" ca="1" si="608"/>
        <v>0</v>
      </c>
      <c r="AC1777" s="25">
        <f t="shared" ca="1" si="609"/>
        <v>0</v>
      </c>
    </row>
    <row r="1778" spans="1:29" ht="14.1" hidden="1" customHeight="1" thickBot="1" x14ac:dyDescent="0.25">
      <c r="A1778" s="3">
        <f t="shared" si="593"/>
        <v>2025</v>
      </c>
      <c r="B1778" s="3" t="str">
        <f t="shared" si="610"/>
        <v>10 říjen</v>
      </c>
      <c r="C1778" s="4" t="str">
        <f t="shared" si="594"/>
        <v>říjen</v>
      </c>
      <c r="D1778" s="10">
        <f t="shared" ca="1" si="595"/>
        <v>0</v>
      </c>
      <c r="E1778" s="10" t="str">
        <f t="shared" si="596"/>
        <v>pátek</v>
      </c>
      <c r="F1778" s="42" t="str">
        <f ca="1">IF(COUNTIF(List1!$U$4:$AF$16,$G1778),"Svátek",TEXT($G1778,"dddd"))</f>
        <v>pátek</v>
      </c>
      <c r="G1778" s="19">
        <v>45961</v>
      </c>
      <c r="H1778" s="49"/>
      <c r="I1778" s="50"/>
      <c r="J1778" s="49"/>
      <c r="K1778" s="50"/>
      <c r="L1778" s="21">
        <f t="shared" si="597"/>
        <v>0</v>
      </c>
      <c r="M1778" s="22">
        <f t="shared" si="591"/>
        <v>0</v>
      </c>
      <c r="N1778" s="98"/>
      <c r="O1778" s="101" t="str">
        <f t="shared" ca="1" si="592"/>
        <v/>
      </c>
      <c r="P1778" s="41">
        <f t="shared" si="590"/>
        <v>0</v>
      </c>
      <c r="Q1778" s="41">
        <f>IF(MONTH(G1779)-MONTH(G1778)&lt;&gt;0,SUBTOTAL(109,$P$14:$P$3665)," ")</f>
        <v>0</v>
      </c>
      <c r="R1778" s="108">
        <f t="shared" ca="1" si="598"/>
        <v>0</v>
      </c>
      <c r="S1778" s="25">
        <f t="shared" ca="1" si="599"/>
        <v>0</v>
      </c>
      <c r="T1778" s="108">
        <f t="shared" ca="1" si="600"/>
        <v>0</v>
      </c>
      <c r="U1778" s="163">
        <f t="shared" ca="1" si="601"/>
        <v>0</v>
      </c>
      <c r="V1778" s="25">
        <f t="shared" ca="1" si="602"/>
        <v>0</v>
      </c>
      <c r="W1778" s="25">
        <f t="shared" ca="1" si="603"/>
        <v>0</v>
      </c>
      <c r="X1778" s="108">
        <f t="shared" ca="1" si="604"/>
        <v>0</v>
      </c>
      <c r="Y1778" s="108">
        <f t="shared" ca="1" si="605"/>
        <v>0</v>
      </c>
      <c r="Z1778" s="108">
        <f t="shared" ca="1" si="606"/>
        <v>0</v>
      </c>
      <c r="AA1778" s="108">
        <f t="shared" ca="1" si="607"/>
        <v>0</v>
      </c>
      <c r="AB1778" s="108">
        <f t="shared" ca="1" si="608"/>
        <v>0</v>
      </c>
      <c r="AC1778" s="25">
        <f t="shared" ca="1" si="609"/>
        <v>0</v>
      </c>
    </row>
    <row r="1779" spans="1:29" ht="14.1" hidden="1" customHeight="1" thickBot="1" x14ac:dyDescent="0.25">
      <c r="A1779" s="3">
        <f t="shared" si="593"/>
        <v>2025</v>
      </c>
      <c r="B1779" s="3" t="str">
        <f t="shared" si="610"/>
        <v>11 listopad</v>
      </c>
      <c r="C1779" s="4" t="str">
        <f t="shared" si="594"/>
        <v>listopad</v>
      </c>
      <c r="D1779" s="10">
        <f t="shared" ca="1" si="595"/>
        <v>0</v>
      </c>
      <c r="E1779" s="10" t="str">
        <f t="shared" si="596"/>
        <v>sobota</v>
      </c>
      <c r="F1779" s="42" t="str">
        <f ca="1">IF(COUNTIF(List1!$U$4:$AF$16,$G1779),"Svátek",TEXT($G1779,"dddd"))</f>
        <v>sobota</v>
      </c>
      <c r="G1779" s="19">
        <v>45962</v>
      </c>
      <c r="H1779" s="49"/>
      <c r="I1779" s="50"/>
      <c r="J1779" s="49"/>
      <c r="K1779" s="50"/>
      <c r="L1779" s="21">
        <f t="shared" si="597"/>
        <v>0</v>
      </c>
      <c r="M1779" s="22">
        <f t="shared" si="591"/>
        <v>0</v>
      </c>
      <c r="N1779" s="98"/>
      <c r="O1779" s="101" t="str">
        <f t="shared" ca="1" si="592"/>
        <v/>
      </c>
      <c r="P1779" s="41" t="str">
        <f t="shared" si="590"/>
        <v xml:space="preserve"> </v>
      </c>
      <c r="Q1779" s="41" t="str">
        <f>IF(MONTH(G1780)-MONTH(G1779)&lt;&gt;0,SUBTOTAL(109,$P$14:$P$3665)," ")</f>
        <v xml:space="preserve"> </v>
      </c>
      <c r="R1779" s="108">
        <f t="shared" ca="1" si="598"/>
        <v>0</v>
      </c>
      <c r="S1779" s="25">
        <f t="shared" ca="1" si="599"/>
        <v>0</v>
      </c>
      <c r="T1779" s="108">
        <f t="shared" ca="1" si="600"/>
        <v>0</v>
      </c>
      <c r="U1779" s="163">
        <f t="shared" ca="1" si="601"/>
        <v>0</v>
      </c>
      <c r="V1779" s="25">
        <f t="shared" ca="1" si="602"/>
        <v>0</v>
      </c>
      <c r="W1779" s="25">
        <f t="shared" ca="1" si="603"/>
        <v>0</v>
      </c>
      <c r="X1779" s="108">
        <f t="shared" ca="1" si="604"/>
        <v>0</v>
      </c>
      <c r="Y1779" s="108">
        <f t="shared" ca="1" si="605"/>
        <v>0</v>
      </c>
      <c r="Z1779" s="108">
        <f t="shared" ca="1" si="606"/>
        <v>0</v>
      </c>
      <c r="AA1779" s="108">
        <f t="shared" ca="1" si="607"/>
        <v>0</v>
      </c>
      <c r="AB1779" s="108">
        <f t="shared" ca="1" si="608"/>
        <v>0</v>
      </c>
      <c r="AC1779" s="25">
        <f t="shared" ca="1" si="609"/>
        <v>0</v>
      </c>
    </row>
    <row r="1780" spans="1:29" ht="14.1" hidden="1" customHeight="1" thickBot="1" x14ac:dyDescent="0.25">
      <c r="A1780" s="3">
        <f t="shared" si="593"/>
        <v>2025</v>
      </c>
      <c r="B1780" s="3" t="str">
        <f t="shared" si="610"/>
        <v>11 listopad</v>
      </c>
      <c r="C1780" s="4" t="str">
        <f t="shared" si="594"/>
        <v>listopad</v>
      </c>
      <c r="D1780" s="10">
        <f t="shared" ca="1" si="595"/>
        <v>0</v>
      </c>
      <c r="E1780" s="10" t="str">
        <f t="shared" si="596"/>
        <v>neděle</v>
      </c>
      <c r="F1780" s="42" t="str">
        <f ca="1">IF(COUNTIF(List1!$U$4:$AF$16,$G1780),"Svátek",TEXT($G1780,"dddd"))</f>
        <v>neděle</v>
      </c>
      <c r="G1780" s="19">
        <v>45963</v>
      </c>
      <c r="H1780" s="49"/>
      <c r="I1780" s="50"/>
      <c r="J1780" s="49"/>
      <c r="K1780" s="50"/>
      <c r="L1780" s="21">
        <f t="shared" si="597"/>
        <v>0</v>
      </c>
      <c r="M1780" s="22">
        <f t="shared" si="591"/>
        <v>0</v>
      </c>
      <c r="N1780" s="98"/>
      <c r="O1780" s="101" t="str">
        <f t="shared" ca="1" si="592"/>
        <v/>
      </c>
      <c r="P1780" s="41">
        <f t="shared" si="590"/>
        <v>0</v>
      </c>
      <c r="Q1780" s="41" t="str">
        <f>IF(MONTH(G1781)-MONTH(G1780)&lt;&gt;0,SUBTOTAL(109,$P$14:$P$3665)," ")</f>
        <v xml:space="preserve"> </v>
      </c>
      <c r="R1780" s="108">
        <f t="shared" ca="1" si="598"/>
        <v>0</v>
      </c>
      <c r="S1780" s="25">
        <f t="shared" ca="1" si="599"/>
        <v>0</v>
      </c>
      <c r="T1780" s="108">
        <f t="shared" ca="1" si="600"/>
        <v>0</v>
      </c>
      <c r="U1780" s="163">
        <f t="shared" ca="1" si="601"/>
        <v>0</v>
      </c>
      <c r="V1780" s="25">
        <f t="shared" ca="1" si="602"/>
        <v>0</v>
      </c>
      <c r="W1780" s="25">
        <f t="shared" ca="1" si="603"/>
        <v>0</v>
      </c>
      <c r="X1780" s="108">
        <f t="shared" ca="1" si="604"/>
        <v>0</v>
      </c>
      <c r="Y1780" s="108">
        <f t="shared" ca="1" si="605"/>
        <v>0</v>
      </c>
      <c r="Z1780" s="108">
        <f t="shared" ca="1" si="606"/>
        <v>0</v>
      </c>
      <c r="AA1780" s="108">
        <f t="shared" ca="1" si="607"/>
        <v>0</v>
      </c>
      <c r="AB1780" s="108">
        <f t="shared" ca="1" si="608"/>
        <v>0</v>
      </c>
      <c r="AC1780" s="25">
        <f t="shared" ca="1" si="609"/>
        <v>0</v>
      </c>
    </row>
    <row r="1781" spans="1:29" ht="14.1" hidden="1" customHeight="1" thickBot="1" x14ac:dyDescent="0.25">
      <c r="A1781" s="3">
        <f t="shared" si="593"/>
        <v>2025</v>
      </c>
      <c r="B1781" s="3" t="str">
        <f t="shared" si="610"/>
        <v>11 listopad</v>
      </c>
      <c r="C1781" s="4" t="str">
        <f t="shared" si="594"/>
        <v>listopad</v>
      </c>
      <c r="D1781" s="10">
        <f t="shared" ca="1" si="595"/>
        <v>0</v>
      </c>
      <c r="E1781" s="10" t="str">
        <f t="shared" si="596"/>
        <v>pondělí</v>
      </c>
      <c r="F1781" s="42" t="str">
        <f ca="1">IF(COUNTIF(List1!$U$4:$AF$16,$G1781),"Svátek",TEXT($G1781,"dddd"))</f>
        <v>pondělí</v>
      </c>
      <c r="G1781" s="19">
        <v>45964</v>
      </c>
      <c r="H1781" s="49"/>
      <c r="I1781" s="50"/>
      <c r="J1781" s="49"/>
      <c r="K1781" s="50"/>
      <c r="L1781" s="21">
        <f t="shared" si="597"/>
        <v>0</v>
      </c>
      <c r="M1781" s="22">
        <f t="shared" si="591"/>
        <v>0</v>
      </c>
      <c r="N1781" s="98"/>
      <c r="O1781" s="101" t="str">
        <f t="shared" ca="1" si="592"/>
        <v/>
      </c>
      <c r="P1781" s="41" t="str">
        <f t="shared" si="590"/>
        <v xml:space="preserve"> </v>
      </c>
      <c r="Q1781" s="41" t="str">
        <f>IF(MONTH(G1782)-MONTH(G1781)&lt;&gt;0,SUBTOTAL(109,$P$14:$P$3665)," ")</f>
        <v xml:space="preserve"> </v>
      </c>
      <c r="R1781" s="108">
        <f t="shared" ca="1" si="598"/>
        <v>0</v>
      </c>
      <c r="S1781" s="25">
        <f t="shared" ca="1" si="599"/>
        <v>0</v>
      </c>
      <c r="T1781" s="108">
        <f t="shared" ca="1" si="600"/>
        <v>0</v>
      </c>
      <c r="U1781" s="163">
        <f t="shared" ca="1" si="601"/>
        <v>0</v>
      </c>
      <c r="V1781" s="25">
        <f t="shared" ca="1" si="602"/>
        <v>0</v>
      </c>
      <c r="W1781" s="25">
        <f t="shared" ca="1" si="603"/>
        <v>0</v>
      </c>
      <c r="X1781" s="108">
        <f t="shared" ca="1" si="604"/>
        <v>0</v>
      </c>
      <c r="Y1781" s="108">
        <f t="shared" ca="1" si="605"/>
        <v>0</v>
      </c>
      <c r="Z1781" s="108">
        <f t="shared" ca="1" si="606"/>
        <v>0</v>
      </c>
      <c r="AA1781" s="108">
        <f t="shared" ca="1" si="607"/>
        <v>0</v>
      </c>
      <c r="AB1781" s="108">
        <f t="shared" ca="1" si="608"/>
        <v>0</v>
      </c>
      <c r="AC1781" s="25">
        <f t="shared" ca="1" si="609"/>
        <v>0</v>
      </c>
    </row>
    <row r="1782" spans="1:29" ht="14.1" hidden="1" customHeight="1" thickBot="1" x14ac:dyDescent="0.25">
      <c r="A1782" s="3">
        <f t="shared" si="593"/>
        <v>2025</v>
      </c>
      <c r="B1782" s="3" t="str">
        <f t="shared" si="610"/>
        <v>11 listopad</v>
      </c>
      <c r="C1782" s="4" t="str">
        <f t="shared" si="594"/>
        <v>listopad</v>
      </c>
      <c r="D1782" s="10">
        <f t="shared" ca="1" si="595"/>
        <v>0</v>
      </c>
      <c r="E1782" s="10" t="str">
        <f t="shared" si="596"/>
        <v>úterý</v>
      </c>
      <c r="F1782" s="42" t="str">
        <f ca="1">IF(COUNTIF(List1!$U$4:$AF$16,$G1782),"Svátek",TEXT($G1782,"dddd"))</f>
        <v>úterý</v>
      </c>
      <c r="G1782" s="19">
        <v>45965</v>
      </c>
      <c r="H1782" s="49"/>
      <c r="I1782" s="50"/>
      <c r="J1782" s="49"/>
      <c r="K1782" s="50"/>
      <c r="L1782" s="21">
        <f t="shared" si="597"/>
        <v>0</v>
      </c>
      <c r="M1782" s="22">
        <f t="shared" si="591"/>
        <v>0</v>
      </c>
      <c r="N1782" s="98"/>
      <c r="O1782" s="101" t="str">
        <f t="shared" ca="1" si="592"/>
        <v/>
      </c>
      <c r="P1782" s="41" t="str">
        <f t="shared" si="590"/>
        <v xml:space="preserve"> </v>
      </c>
      <c r="Q1782" s="41" t="str">
        <f>IF(MONTH(G1783)-MONTH(G1782)&lt;&gt;0,SUBTOTAL(109,$P$14:$P$3665)," ")</f>
        <v xml:space="preserve"> </v>
      </c>
      <c r="R1782" s="108">
        <f t="shared" ca="1" si="598"/>
        <v>0</v>
      </c>
      <c r="S1782" s="25">
        <f t="shared" ca="1" si="599"/>
        <v>0</v>
      </c>
      <c r="T1782" s="108">
        <f t="shared" ca="1" si="600"/>
        <v>0</v>
      </c>
      <c r="U1782" s="163">
        <f t="shared" ca="1" si="601"/>
        <v>0</v>
      </c>
      <c r="V1782" s="25">
        <f t="shared" ca="1" si="602"/>
        <v>0</v>
      </c>
      <c r="W1782" s="25">
        <f t="shared" ca="1" si="603"/>
        <v>0</v>
      </c>
      <c r="X1782" s="108">
        <f t="shared" ca="1" si="604"/>
        <v>0</v>
      </c>
      <c r="Y1782" s="108">
        <f t="shared" ca="1" si="605"/>
        <v>0</v>
      </c>
      <c r="Z1782" s="108">
        <f t="shared" ca="1" si="606"/>
        <v>0</v>
      </c>
      <c r="AA1782" s="108">
        <f t="shared" ca="1" si="607"/>
        <v>0</v>
      </c>
      <c r="AB1782" s="108">
        <f t="shared" ca="1" si="608"/>
        <v>0</v>
      </c>
      <c r="AC1782" s="25">
        <f t="shared" ca="1" si="609"/>
        <v>0</v>
      </c>
    </row>
    <row r="1783" spans="1:29" ht="14.1" hidden="1" customHeight="1" thickBot="1" x14ac:dyDescent="0.25">
      <c r="A1783" s="3">
        <f t="shared" si="593"/>
        <v>2025</v>
      </c>
      <c r="B1783" s="3" t="str">
        <f t="shared" si="610"/>
        <v>11 listopad</v>
      </c>
      <c r="C1783" s="4" t="str">
        <f t="shared" si="594"/>
        <v>listopad</v>
      </c>
      <c r="D1783" s="10">
        <f t="shared" ca="1" si="595"/>
        <v>0</v>
      </c>
      <c r="E1783" s="10" t="str">
        <f t="shared" si="596"/>
        <v>středa</v>
      </c>
      <c r="F1783" s="42" t="str">
        <f ca="1">IF(COUNTIF(List1!$U$4:$AF$16,$G1783),"Svátek",TEXT($G1783,"dddd"))</f>
        <v>středa</v>
      </c>
      <c r="G1783" s="19">
        <v>45966</v>
      </c>
      <c r="H1783" s="49"/>
      <c r="I1783" s="50"/>
      <c r="J1783" s="49"/>
      <c r="K1783" s="50"/>
      <c r="L1783" s="21">
        <f t="shared" si="597"/>
        <v>0</v>
      </c>
      <c r="M1783" s="22">
        <f t="shared" si="591"/>
        <v>0</v>
      </c>
      <c r="N1783" s="98"/>
      <c r="O1783" s="101" t="str">
        <f t="shared" ca="1" si="592"/>
        <v/>
      </c>
      <c r="P1783" s="41" t="str">
        <f t="shared" si="590"/>
        <v xml:space="preserve"> </v>
      </c>
      <c r="Q1783" s="41" t="str">
        <f>IF(MONTH(G1784)-MONTH(G1783)&lt;&gt;0,SUBTOTAL(109,$P$14:$P$3665)," ")</f>
        <v xml:space="preserve"> </v>
      </c>
      <c r="R1783" s="108">
        <f t="shared" ca="1" si="598"/>
        <v>0</v>
      </c>
      <c r="S1783" s="25">
        <f t="shared" ca="1" si="599"/>
        <v>0</v>
      </c>
      <c r="T1783" s="108">
        <f t="shared" ca="1" si="600"/>
        <v>0</v>
      </c>
      <c r="U1783" s="163">
        <f t="shared" ca="1" si="601"/>
        <v>0</v>
      </c>
      <c r="V1783" s="25">
        <f t="shared" ca="1" si="602"/>
        <v>0</v>
      </c>
      <c r="W1783" s="25">
        <f t="shared" ca="1" si="603"/>
        <v>0</v>
      </c>
      <c r="X1783" s="108">
        <f t="shared" ca="1" si="604"/>
        <v>0</v>
      </c>
      <c r="Y1783" s="108">
        <f t="shared" ca="1" si="605"/>
        <v>0</v>
      </c>
      <c r="Z1783" s="108">
        <f t="shared" ca="1" si="606"/>
        <v>0</v>
      </c>
      <c r="AA1783" s="108">
        <f t="shared" ca="1" si="607"/>
        <v>0</v>
      </c>
      <c r="AB1783" s="108">
        <f t="shared" ca="1" si="608"/>
        <v>0</v>
      </c>
      <c r="AC1783" s="25">
        <f t="shared" ca="1" si="609"/>
        <v>0</v>
      </c>
    </row>
    <row r="1784" spans="1:29" ht="14.1" hidden="1" customHeight="1" thickBot="1" x14ac:dyDescent="0.25">
      <c r="A1784" s="3">
        <f t="shared" si="593"/>
        <v>2025</v>
      </c>
      <c r="B1784" s="3" t="str">
        <f t="shared" si="610"/>
        <v>11 listopad</v>
      </c>
      <c r="C1784" s="4" t="str">
        <f t="shared" si="594"/>
        <v>listopad</v>
      </c>
      <c r="D1784" s="10">
        <f t="shared" ca="1" si="595"/>
        <v>0</v>
      </c>
      <c r="E1784" s="10" t="str">
        <f t="shared" si="596"/>
        <v>čtvrtek</v>
      </c>
      <c r="F1784" s="42" t="str">
        <f ca="1">IF(COUNTIF(List1!$U$4:$AF$16,$G1784),"Svátek",TEXT($G1784,"dddd"))</f>
        <v>čtvrtek</v>
      </c>
      <c r="G1784" s="19">
        <v>45967</v>
      </c>
      <c r="H1784" s="49"/>
      <c r="I1784" s="50"/>
      <c r="J1784" s="49"/>
      <c r="K1784" s="50"/>
      <c r="L1784" s="21">
        <f t="shared" si="597"/>
        <v>0</v>
      </c>
      <c r="M1784" s="22">
        <f t="shared" si="591"/>
        <v>0</v>
      </c>
      <c r="N1784" s="98"/>
      <c r="O1784" s="101" t="str">
        <f t="shared" ca="1" si="592"/>
        <v/>
      </c>
      <c r="P1784" s="41" t="str">
        <f t="shared" si="590"/>
        <v xml:space="preserve"> </v>
      </c>
      <c r="Q1784" s="41" t="str">
        <f>IF(MONTH(G1785)-MONTH(G1784)&lt;&gt;0,SUBTOTAL(109,$P$14:$P$3665)," ")</f>
        <v xml:space="preserve"> </v>
      </c>
      <c r="R1784" s="108">
        <f t="shared" ca="1" si="598"/>
        <v>0</v>
      </c>
      <c r="S1784" s="25">
        <f t="shared" ca="1" si="599"/>
        <v>0</v>
      </c>
      <c r="T1784" s="108">
        <f t="shared" ca="1" si="600"/>
        <v>0</v>
      </c>
      <c r="U1784" s="163">
        <f t="shared" ca="1" si="601"/>
        <v>0</v>
      </c>
      <c r="V1784" s="25">
        <f t="shared" ca="1" si="602"/>
        <v>0</v>
      </c>
      <c r="W1784" s="25">
        <f t="shared" ca="1" si="603"/>
        <v>0</v>
      </c>
      <c r="X1784" s="108">
        <f t="shared" ca="1" si="604"/>
        <v>0</v>
      </c>
      <c r="Y1784" s="108">
        <f t="shared" ca="1" si="605"/>
        <v>0</v>
      </c>
      <c r="Z1784" s="108">
        <f t="shared" ca="1" si="606"/>
        <v>0</v>
      </c>
      <c r="AA1784" s="108">
        <f t="shared" ca="1" si="607"/>
        <v>0</v>
      </c>
      <c r="AB1784" s="108">
        <f t="shared" ca="1" si="608"/>
        <v>0</v>
      </c>
      <c r="AC1784" s="25">
        <f t="shared" ca="1" si="609"/>
        <v>0</v>
      </c>
    </row>
    <row r="1785" spans="1:29" ht="14.1" hidden="1" customHeight="1" thickBot="1" x14ac:dyDescent="0.25">
      <c r="A1785" s="3">
        <f t="shared" si="593"/>
        <v>2025</v>
      </c>
      <c r="B1785" s="3" t="str">
        <f t="shared" si="610"/>
        <v>11 listopad</v>
      </c>
      <c r="C1785" s="4" t="str">
        <f t="shared" si="594"/>
        <v>listopad</v>
      </c>
      <c r="D1785" s="10">
        <f t="shared" ca="1" si="595"/>
        <v>0</v>
      </c>
      <c r="E1785" s="10" t="str">
        <f t="shared" si="596"/>
        <v>pátek</v>
      </c>
      <c r="F1785" s="42" t="str">
        <f ca="1">IF(COUNTIF(List1!$U$4:$AF$16,$G1785),"Svátek",TEXT($G1785,"dddd"))</f>
        <v>pátek</v>
      </c>
      <c r="G1785" s="19">
        <v>45968</v>
      </c>
      <c r="H1785" s="49"/>
      <c r="I1785" s="50"/>
      <c r="J1785" s="49"/>
      <c r="K1785" s="50"/>
      <c r="L1785" s="21">
        <f t="shared" si="597"/>
        <v>0</v>
      </c>
      <c r="M1785" s="22">
        <f t="shared" si="591"/>
        <v>0</v>
      </c>
      <c r="N1785" s="98"/>
      <c r="O1785" s="101" t="str">
        <f t="shared" ca="1" si="592"/>
        <v/>
      </c>
      <c r="P1785" s="41" t="str">
        <f t="shared" si="590"/>
        <v xml:space="preserve"> </v>
      </c>
      <c r="Q1785" s="41" t="str">
        <f>IF(MONTH(G1786)-MONTH(G1785)&lt;&gt;0,SUBTOTAL(109,$P$14:$P$3665)," ")</f>
        <v xml:space="preserve"> </v>
      </c>
      <c r="R1785" s="108">
        <f t="shared" ca="1" si="598"/>
        <v>0</v>
      </c>
      <c r="S1785" s="25">
        <f t="shared" ca="1" si="599"/>
        <v>0</v>
      </c>
      <c r="T1785" s="108">
        <f t="shared" ca="1" si="600"/>
        <v>0</v>
      </c>
      <c r="U1785" s="163">
        <f t="shared" ca="1" si="601"/>
        <v>0</v>
      </c>
      <c r="V1785" s="25">
        <f t="shared" ca="1" si="602"/>
        <v>0</v>
      </c>
      <c r="W1785" s="25">
        <f t="shared" ca="1" si="603"/>
        <v>0</v>
      </c>
      <c r="X1785" s="108">
        <f t="shared" ca="1" si="604"/>
        <v>0</v>
      </c>
      <c r="Y1785" s="108">
        <f t="shared" ca="1" si="605"/>
        <v>0</v>
      </c>
      <c r="Z1785" s="108">
        <f t="shared" ca="1" si="606"/>
        <v>0</v>
      </c>
      <c r="AA1785" s="108">
        <f t="shared" ca="1" si="607"/>
        <v>0</v>
      </c>
      <c r="AB1785" s="108">
        <f t="shared" ca="1" si="608"/>
        <v>0</v>
      </c>
      <c r="AC1785" s="25">
        <f t="shared" ca="1" si="609"/>
        <v>0</v>
      </c>
    </row>
    <row r="1786" spans="1:29" ht="14.1" hidden="1" customHeight="1" thickBot="1" x14ac:dyDescent="0.25">
      <c r="A1786" s="3">
        <f t="shared" si="593"/>
        <v>2025</v>
      </c>
      <c r="B1786" s="3" t="str">
        <f t="shared" si="610"/>
        <v>11 listopad</v>
      </c>
      <c r="C1786" s="4" t="str">
        <f t="shared" si="594"/>
        <v>listopad</v>
      </c>
      <c r="D1786" s="10">
        <f t="shared" ca="1" si="595"/>
        <v>0</v>
      </c>
      <c r="E1786" s="10" t="str">
        <f t="shared" si="596"/>
        <v>sobota</v>
      </c>
      <c r="F1786" s="42" t="str">
        <f ca="1">IF(COUNTIF(List1!$U$4:$AF$16,$G1786),"Svátek",TEXT($G1786,"dddd"))</f>
        <v>sobota</v>
      </c>
      <c r="G1786" s="19">
        <v>45969</v>
      </c>
      <c r="H1786" s="49"/>
      <c r="I1786" s="50"/>
      <c r="J1786" s="49"/>
      <c r="K1786" s="50"/>
      <c r="L1786" s="21">
        <f t="shared" si="597"/>
        <v>0</v>
      </c>
      <c r="M1786" s="22">
        <f t="shared" si="591"/>
        <v>0</v>
      </c>
      <c r="N1786" s="98"/>
      <c r="O1786" s="101" t="str">
        <f t="shared" ca="1" si="592"/>
        <v/>
      </c>
      <c r="P1786" s="41" t="str">
        <f t="shared" si="590"/>
        <v xml:space="preserve"> </v>
      </c>
      <c r="Q1786" s="41" t="str">
        <f>IF(MONTH(G1787)-MONTH(G1786)&lt;&gt;0,SUBTOTAL(109,$P$14:$P$3665)," ")</f>
        <v xml:space="preserve"> </v>
      </c>
      <c r="R1786" s="108">
        <f t="shared" ca="1" si="598"/>
        <v>0</v>
      </c>
      <c r="S1786" s="25">
        <f t="shared" ca="1" si="599"/>
        <v>0</v>
      </c>
      <c r="T1786" s="108">
        <f t="shared" ca="1" si="600"/>
        <v>0</v>
      </c>
      <c r="U1786" s="163">
        <f t="shared" ca="1" si="601"/>
        <v>0</v>
      </c>
      <c r="V1786" s="25">
        <f t="shared" ca="1" si="602"/>
        <v>0</v>
      </c>
      <c r="W1786" s="25">
        <f t="shared" ca="1" si="603"/>
        <v>0</v>
      </c>
      <c r="X1786" s="108">
        <f t="shared" ca="1" si="604"/>
        <v>0</v>
      </c>
      <c r="Y1786" s="108">
        <f t="shared" ca="1" si="605"/>
        <v>0</v>
      </c>
      <c r="Z1786" s="108">
        <f t="shared" ca="1" si="606"/>
        <v>0</v>
      </c>
      <c r="AA1786" s="108">
        <f t="shared" ca="1" si="607"/>
        <v>0</v>
      </c>
      <c r="AB1786" s="108">
        <f t="shared" ca="1" si="608"/>
        <v>0</v>
      </c>
      <c r="AC1786" s="25">
        <f t="shared" ca="1" si="609"/>
        <v>0</v>
      </c>
    </row>
    <row r="1787" spans="1:29" ht="14.1" hidden="1" customHeight="1" thickBot="1" x14ac:dyDescent="0.25">
      <c r="A1787" s="3">
        <f t="shared" si="593"/>
        <v>2025</v>
      </c>
      <c r="B1787" s="3" t="str">
        <f t="shared" si="610"/>
        <v>11 listopad</v>
      </c>
      <c r="C1787" s="4" t="str">
        <f t="shared" si="594"/>
        <v>listopad</v>
      </c>
      <c r="D1787" s="10">
        <f t="shared" ca="1" si="595"/>
        <v>0</v>
      </c>
      <c r="E1787" s="10" t="str">
        <f t="shared" si="596"/>
        <v>neděle</v>
      </c>
      <c r="F1787" s="42" t="str">
        <f ca="1">IF(COUNTIF(List1!$U$4:$AF$16,$G1787),"Svátek",TEXT($G1787,"dddd"))</f>
        <v>neděle</v>
      </c>
      <c r="G1787" s="19">
        <v>45970</v>
      </c>
      <c r="H1787" s="49"/>
      <c r="I1787" s="50"/>
      <c r="J1787" s="49"/>
      <c r="K1787" s="50"/>
      <c r="L1787" s="21">
        <f t="shared" si="597"/>
        <v>0</v>
      </c>
      <c r="M1787" s="22">
        <f t="shared" si="591"/>
        <v>0</v>
      </c>
      <c r="N1787" s="98"/>
      <c r="O1787" s="101" t="str">
        <f t="shared" ca="1" si="592"/>
        <v/>
      </c>
      <c r="P1787" s="41">
        <f t="shared" si="590"/>
        <v>0</v>
      </c>
      <c r="Q1787" s="41" t="str">
        <f>IF(MONTH(G1788)-MONTH(G1787)&lt;&gt;0,SUBTOTAL(109,$P$14:$P$3665)," ")</f>
        <v xml:space="preserve"> </v>
      </c>
      <c r="R1787" s="108">
        <f t="shared" ca="1" si="598"/>
        <v>0</v>
      </c>
      <c r="S1787" s="25">
        <f t="shared" ca="1" si="599"/>
        <v>0</v>
      </c>
      <c r="T1787" s="108">
        <f t="shared" ca="1" si="600"/>
        <v>0</v>
      </c>
      <c r="U1787" s="163">
        <f t="shared" ca="1" si="601"/>
        <v>0</v>
      </c>
      <c r="V1787" s="25">
        <f t="shared" ca="1" si="602"/>
        <v>0</v>
      </c>
      <c r="W1787" s="25">
        <f t="shared" ca="1" si="603"/>
        <v>0</v>
      </c>
      <c r="X1787" s="108">
        <f t="shared" ca="1" si="604"/>
        <v>0</v>
      </c>
      <c r="Y1787" s="108">
        <f t="shared" ca="1" si="605"/>
        <v>0</v>
      </c>
      <c r="Z1787" s="108">
        <f t="shared" ca="1" si="606"/>
        <v>0</v>
      </c>
      <c r="AA1787" s="108">
        <f t="shared" ca="1" si="607"/>
        <v>0</v>
      </c>
      <c r="AB1787" s="108">
        <f t="shared" ca="1" si="608"/>
        <v>0</v>
      </c>
      <c r="AC1787" s="25">
        <f t="shared" ca="1" si="609"/>
        <v>0</v>
      </c>
    </row>
    <row r="1788" spans="1:29" ht="14.1" hidden="1" customHeight="1" thickBot="1" x14ac:dyDescent="0.25">
      <c r="A1788" s="3">
        <f t="shared" si="593"/>
        <v>2025</v>
      </c>
      <c r="B1788" s="3" t="str">
        <f t="shared" si="610"/>
        <v>11 listopad</v>
      </c>
      <c r="C1788" s="4" t="str">
        <f t="shared" si="594"/>
        <v>listopad</v>
      </c>
      <c r="D1788" s="10">
        <f t="shared" ca="1" si="595"/>
        <v>0</v>
      </c>
      <c r="E1788" s="10" t="str">
        <f t="shared" si="596"/>
        <v>pondělí</v>
      </c>
      <c r="F1788" s="42" t="str">
        <f ca="1">IF(COUNTIF(List1!$U$4:$AF$16,$G1788),"Svátek",TEXT($G1788,"dddd"))</f>
        <v>pondělí</v>
      </c>
      <c r="G1788" s="19">
        <v>45971</v>
      </c>
      <c r="H1788" s="49"/>
      <c r="I1788" s="50"/>
      <c r="J1788" s="49"/>
      <c r="K1788" s="50"/>
      <c r="L1788" s="21">
        <f t="shared" si="597"/>
        <v>0</v>
      </c>
      <c r="M1788" s="22">
        <f t="shared" si="591"/>
        <v>0</v>
      </c>
      <c r="N1788" s="98"/>
      <c r="O1788" s="101" t="str">
        <f t="shared" ca="1" si="592"/>
        <v/>
      </c>
      <c r="P1788" s="41" t="str">
        <f t="shared" si="590"/>
        <v xml:space="preserve"> </v>
      </c>
      <c r="Q1788" s="41" t="str">
        <f>IF(MONTH(G1789)-MONTH(G1788)&lt;&gt;0,SUBTOTAL(109,$P$14:$P$3665)," ")</f>
        <v xml:space="preserve"> </v>
      </c>
      <c r="R1788" s="108">
        <f t="shared" ca="1" si="598"/>
        <v>0</v>
      </c>
      <c r="S1788" s="25">
        <f t="shared" ca="1" si="599"/>
        <v>0</v>
      </c>
      <c r="T1788" s="108">
        <f t="shared" ca="1" si="600"/>
        <v>0</v>
      </c>
      <c r="U1788" s="163">
        <f t="shared" ca="1" si="601"/>
        <v>0</v>
      </c>
      <c r="V1788" s="25">
        <f t="shared" ca="1" si="602"/>
        <v>0</v>
      </c>
      <c r="W1788" s="25">
        <f t="shared" ca="1" si="603"/>
        <v>0</v>
      </c>
      <c r="X1788" s="108">
        <f t="shared" ca="1" si="604"/>
        <v>0</v>
      </c>
      <c r="Y1788" s="108">
        <f t="shared" ca="1" si="605"/>
        <v>0</v>
      </c>
      <c r="Z1788" s="108">
        <f t="shared" ca="1" si="606"/>
        <v>0</v>
      </c>
      <c r="AA1788" s="108">
        <f t="shared" ca="1" si="607"/>
        <v>0</v>
      </c>
      <c r="AB1788" s="108">
        <f t="shared" ca="1" si="608"/>
        <v>0</v>
      </c>
      <c r="AC1788" s="25">
        <f t="shared" ca="1" si="609"/>
        <v>0</v>
      </c>
    </row>
    <row r="1789" spans="1:29" ht="14.1" hidden="1" customHeight="1" thickBot="1" x14ac:dyDescent="0.25">
      <c r="A1789" s="3">
        <f t="shared" si="593"/>
        <v>2025</v>
      </c>
      <c r="B1789" s="3" t="str">
        <f t="shared" si="610"/>
        <v>11 listopad</v>
      </c>
      <c r="C1789" s="4" t="str">
        <f t="shared" si="594"/>
        <v>listopad</v>
      </c>
      <c r="D1789" s="10">
        <f t="shared" ca="1" si="595"/>
        <v>0</v>
      </c>
      <c r="E1789" s="10" t="str">
        <f t="shared" si="596"/>
        <v>úterý</v>
      </c>
      <c r="F1789" s="42" t="str">
        <f ca="1">IF(COUNTIF(List1!$U$4:$AF$16,$G1789),"Svátek",TEXT($G1789,"dddd"))</f>
        <v>úterý</v>
      </c>
      <c r="G1789" s="19">
        <v>45972</v>
      </c>
      <c r="H1789" s="49"/>
      <c r="I1789" s="50"/>
      <c r="J1789" s="49"/>
      <c r="K1789" s="50"/>
      <c r="L1789" s="21">
        <f t="shared" si="597"/>
        <v>0</v>
      </c>
      <c r="M1789" s="22">
        <f t="shared" si="591"/>
        <v>0</v>
      </c>
      <c r="N1789" s="98"/>
      <c r="O1789" s="101" t="str">
        <f t="shared" ca="1" si="592"/>
        <v/>
      </c>
      <c r="P1789" s="41" t="str">
        <f t="shared" si="590"/>
        <v xml:space="preserve"> </v>
      </c>
      <c r="Q1789" s="41" t="str">
        <f>IF(MONTH(G1790)-MONTH(G1789)&lt;&gt;0,SUBTOTAL(109,$P$14:$P$3665)," ")</f>
        <v xml:space="preserve"> </v>
      </c>
      <c r="R1789" s="108">
        <f t="shared" ca="1" si="598"/>
        <v>0</v>
      </c>
      <c r="S1789" s="25">
        <f t="shared" ca="1" si="599"/>
        <v>0</v>
      </c>
      <c r="T1789" s="108">
        <f t="shared" ca="1" si="600"/>
        <v>0</v>
      </c>
      <c r="U1789" s="163">
        <f t="shared" ca="1" si="601"/>
        <v>0</v>
      </c>
      <c r="V1789" s="25">
        <f t="shared" ca="1" si="602"/>
        <v>0</v>
      </c>
      <c r="W1789" s="25">
        <f t="shared" ca="1" si="603"/>
        <v>0</v>
      </c>
      <c r="X1789" s="108">
        <f t="shared" ca="1" si="604"/>
        <v>0</v>
      </c>
      <c r="Y1789" s="108">
        <f t="shared" ca="1" si="605"/>
        <v>0</v>
      </c>
      <c r="Z1789" s="108">
        <f t="shared" ca="1" si="606"/>
        <v>0</v>
      </c>
      <c r="AA1789" s="108">
        <f t="shared" ca="1" si="607"/>
        <v>0</v>
      </c>
      <c r="AB1789" s="108">
        <f t="shared" ca="1" si="608"/>
        <v>0</v>
      </c>
      <c r="AC1789" s="25">
        <f t="shared" ca="1" si="609"/>
        <v>0</v>
      </c>
    </row>
    <row r="1790" spans="1:29" ht="14.1" hidden="1" customHeight="1" thickBot="1" x14ac:dyDescent="0.25">
      <c r="A1790" s="3">
        <f t="shared" si="593"/>
        <v>2025</v>
      </c>
      <c r="B1790" s="3" t="str">
        <f t="shared" si="610"/>
        <v>11 listopad</v>
      </c>
      <c r="C1790" s="4" t="str">
        <f t="shared" si="594"/>
        <v>listopad</v>
      </c>
      <c r="D1790" s="10">
        <f t="shared" ca="1" si="595"/>
        <v>0</v>
      </c>
      <c r="E1790" s="10" t="str">
        <f t="shared" si="596"/>
        <v>středa</v>
      </c>
      <c r="F1790" s="42" t="str">
        <f ca="1">IF(COUNTIF(List1!$U$4:$AF$16,$G1790),"Svátek",TEXT($G1790,"dddd"))</f>
        <v>středa</v>
      </c>
      <c r="G1790" s="19">
        <v>45973</v>
      </c>
      <c r="H1790" s="49"/>
      <c r="I1790" s="50"/>
      <c r="J1790" s="49"/>
      <c r="K1790" s="50"/>
      <c r="L1790" s="21">
        <f t="shared" si="597"/>
        <v>0</v>
      </c>
      <c r="M1790" s="22">
        <f t="shared" si="591"/>
        <v>0</v>
      </c>
      <c r="N1790" s="98"/>
      <c r="O1790" s="101" t="str">
        <f t="shared" ca="1" si="592"/>
        <v/>
      </c>
      <c r="P1790" s="41" t="str">
        <f t="shared" si="590"/>
        <v xml:space="preserve"> </v>
      </c>
      <c r="Q1790" s="41" t="str">
        <f>IF(MONTH(G1791)-MONTH(G1790)&lt;&gt;0,SUBTOTAL(109,$P$14:$P$3665)," ")</f>
        <v xml:space="preserve"> </v>
      </c>
      <c r="R1790" s="108">
        <f t="shared" ca="1" si="598"/>
        <v>0</v>
      </c>
      <c r="S1790" s="25">
        <f t="shared" ca="1" si="599"/>
        <v>0</v>
      </c>
      <c r="T1790" s="108">
        <f t="shared" ca="1" si="600"/>
        <v>0</v>
      </c>
      <c r="U1790" s="163">
        <f t="shared" ca="1" si="601"/>
        <v>0</v>
      </c>
      <c r="V1790" s="25">
        <f t="shared" ca="1" si="602"/>
        <v>0</v>
      </c>
      <c r="W1790" s="25">
        <f t="shared" ca="1" si="603"/>
        <v>0</v>
      </c>
      <c r="X1790" s="108">
        <f t="shared" ca="1" si="604"/>
        <v>0</v>
      </c>
      <c r="Y1790" s="108">
        <f t="shared" ca="1" si="605"/>
        <v>0</v>
      </c>
      <c r="Z1790" s="108">
        <f t="shared" ca="1" si="606"/>
        <v>0</v>
      </c>
      <c r="AA1790" s="108">
        <f t="shared" ca="1" si="607"/>
        <v>0</v>
      </c>
      <c r="AB1790" s="108">
        <f t="shared" ca="1" si="608"/>
        <v>0</v>
      </c>
      <c r="AC1790" s="25">
        <f t="shared" ca="1" si="609"/>
        <v>0</v>
      </c>
    </row>
    <row r="1791" spans="1:29" ht="14.1" hidden="1" customHeight="1" thickBot="1" x14ac:dyDescent="0.25">
      <c r="A1791" s="3">
        <f t="shared" si="593"/>
        <v>2025</v>
      </c>
      <c r="B1791" s="3" t="str">
        <f t="shared" si="610"/>
        <v>11 listopad</v>
      </c>
      <c r="C1791" s="4" t="str">
        <f t="shared" si="594"/>
        <v>listopad</v>
      </c>
      <c r="D1791" s="10">
        <f t="shared" ca="1" si="595"/>
        <v>0</v>
      </c>
      <c r="E1791" s="10" t="str">
        <f t="shared" si="596"/>
        <v>čtvrtek</v>
      </c>
      <c r="F1791" s="42" t="str">
        <f ca="1">IF(COUNTIF(List1!$U$4:$AF$16,$G1791),"Svátek",TEXT($G1791,"dddd"))</f>
        <v>čtvrtek</v>
      </c>
      <c r="G1791" s="19">
        <v>45974</v>
      </c>
      <c r="H1791" s="49"/>
      <c r="I1791" s="50"/>
      <c r="J1791" s="49"/>
      <c r="K1791" s="50"/>
      <c r="L1791" s="21">
        <f t="shared" si="597"/>
        <v>0</v>
      </c>
      <c r="M1791" s="22">
        <f t="shared" si="591"/>
        <v>0</v>
      </c>
      <c r="N1791" s="98"/>
      <c r="O1791" s="101" t="str">
        <f t="shared" ca="1" si="592"/>
        <v/>
      </c>
      <c r="P1791" s="41" t="str">
        <f t="shared" si="590"/>
        <v xml:space="preserve"> </v>
      </c>
      <c r="Q1791" s="41" t="str">
        <f>IF(MONTH(G1792)-MONTH(G1791)&lt;&gt;0,SUBTOTAL(109,$P$14:$P$3665)," ")</f>
        <v xml:space="preserve"> </v>
      </c>
      <c r="R1791" s="108">
        <f t="shared" ca="1" si="598"/>
        <v>0</v>
      </c>
      <c r="S1791" s="25">
        <f t="shared" ca="1" si="599"/>
        <v>0</v>
      </c>
      <c r="T1791" s="108">
        <f t="shared" ca="1" si="600"/>
        <v>0</v>
      </c>
      <c r="U1791" s="163">
        <f t="shared" ca="1" si="601"/>
        <v>0</v>
      </c>
      <c r="V1791" s="25">
        <f t="shared" ca="1" si="602"/>
        <v>0</v>
      </c>
      <c r="W1791" s="25">
        <f t="shared" ca="1" si="603"/>
        <v>0</v>
      </c>
      <c r="X1791" s="108">
        <f t="shared" ca="1" si="604"/>
        <v>0</v>
      </c>
      <c r="Y1791" s="108">
        <f t="shared" ca="1" si="605"/>
        <v>0</v>
      </c>
      <c r="Z1791" s="108">
        <f t="shared" ca="1" si="606"/>
        <v>0</v>
      </c>
      <c r="AA1791" s="108">
        <f t="shared" ca="1" si="607"/>
        <v>0</v>
      </c>
      <c r="AB1791" s="108">
        <f t="shared" ca="1" si="608"/>
        <v>0</v>
      </c>
      <c r="AC1791" s="25">
        <f t="shared" ca="1" si="609"/>
        <v>0</v>
      </c>
    </row>
    <row r="1792" spans="1:29" ht="14.1" hidden="1" customHeight="1" thickBot="1" x14ac:dyDescent="0.25">
      <c r="A1792" s="3">
        <f t="shared" si="593"/>
        <v>2025</v>
      </c>
      <c r="B1792" s="3" t="str">
        <f t="shared" si="610"/>
        <v>11 listopad</v>
      </c>
      <c r="C1792" s="4" t="str">
        <f t="shared" si="594"/>
        <v>listopad</v>
      </c>
      <c r="D1792" s="10">
        <f t="shared" ca="1" si="595"/>
        <v>0</v>
      </c>
      <c r="E1792" s="10" t="str">
        <f t="shared" si="596"/>
        <v>pátek</v>
      </c>
      <c r="F1792" s="42" t="str">
        <f ca="1">IF(COUNTIF(List1!$U$4:$AF$16,$G1792),"Svátek",TEXT($G1792,"dddd"))</f>
        <v>pátek</v>
      </c>
      <c r="G1792" s="19">
        <v>45975</v>
      </c>
      <c r="H1792" s="49"/>
      <c r="I1792" s="50"/>
      <c r="J1792" s="49"/>
      <c r="K1792" s="50"/>
      <c r="L1792" s="21">
        <f t="shared" si="597"/>
        <v>0</v>
      </c>
      <c r="M1792" s="22">
        <f t="shared" si="591"/>
        <v>0</v>
      </c>
      <c r="N1792" s="98"/>
      <c r="O1792" s="101" t="str">
        <f t="shared" ca="1" si="592"/>
        <v/>
      </c>
      <c r="P1792" s="41" t="str">
        <f t="shared" si="590"/>
        <v xml:space="preserve"> </v>
      </c>
      <c r="Q1792" s="41" t="str">
        <f>IF(MONTH(G1793)-MONTH(G1792)&lt;&gt;0,SUBTOTAL(109,$P$14:$P$3665)," ")</f>
        <v xml:space="preserve"> </v>
      </c>
      <c r="R1792" s="108">
        <f t="shared" ca="1" si="598"/>
        <v>0</v>
      </c>
      <c r="S1792" s="25">
        <f t="shared" ca="1" si="599"/>
        <v>0</v>
      </c>
      <c r="T1792" s="108">
        <f t="shared" ca="1" si="600"/>
        <v>0</v>
      </c>
      <c r="U1792" s="163">
        <f t="shared" ca="1" si="601"/>
        <v>0</v>
      </c>
      <c r="V1792" s="25">
        <f t="shared" ca="1" si="602"/>
        <v>0</v>
      </c>
      <c r="W1792" s="25">
        <f t="shared" ca="1" si="603"/>
        <v>0</v>
      </c>
      <c r="X1792" s="108">
        <f t="shared" ca="1" si="604"/>
        <v>0</v>
      </c>
      <c r="Y1792" s="108">
        <f t="shared" ca="1" si="605"/>
        <v>0</v>
      </c>
      <c r="Z1792" s="108">
        <f t="shared" ca="1" si="606"/>
        <v>0</v>
      </c>
      <c r="AA1792" s="108">
        <f t="shared" ca="1" si="607"/>
        <v>0</v>
      </c>
      <c r="AB1792" s="108">
        <f t="shared" ca="1" si="608"/>
        <v>0</v>
      </c>
      <c r="AC1792" s="25">
        <f t="shared" ca="1" si="609"/>
        <v>0</v>
      </c>
    </row>
    <row r="1793" spans="1:29" ht="14.1" hidden="1" customHeight="1" thickBot="1" x14ac:dyDescent="0.25">
      <c r="A1793" s="3">
        <f t="shared" si="593"/>
        <v>2025</v>
      </c>
      <c r="B1793" s="3" t="str">
        <f t="shared" si="610"/>
        <v>11 listopad</v>
      </c>
      <c r="C1793" s="4" t="str">
        <f t="shared" si="594"/>
        <v>listopad</v>
      </c>
      <c r="D1793" s="10">
        <f t="shared" ca="1" si="595"/>
        <v>0</v>
      </c>
      <c r="E1793" s="10" t="str">
        <f t="shared" si="596"/>
        <v>sobota</v>
      </c>
      <c r="F1793" s="42" t="str">
        <f ca="1">IF(COUNTIF(List1!$U$4:$AF$16,$G1793),"Svátek",TEXT($G1793,"dddd"))</f>
        <v>sobota</v>
      </c>
      <c r="G1793" s="19">
        <v>45976</v>
      </c>
      <c r="H1793" s="49"/>
      <c r="I1793" s="50"/>
      <c r="J1793" s="49"/>
      <c r="K1793" s="50"/>
      <c r="L1793" s="21">
        <f t="shared" si="597"/>
        <v>0</v>
      </c>
      <c r="M1793" s="22">
        <f t="shared" si="591"/>
        <v>0</v>
      </c>
      <c r="N1793" s="98"/>
      <c r="O1793" s="101" t="str">
        <f t="shared" ca="1" si="592"/>
        <v/>
      </c>
      <c r="P1793" s="41" t="str">
        <f t="shared" si="590"/>
        <v xml:space="preserve"> </v>
      </c>
      <c r="Q1793" s="41" t="str">
        <f>IF(MONTH(G1794)-MONTH(G1793)&lt;&gt;0,SUBTOTAL(109,$P$14:$P$3665)," ")</f>
        <v xml:space="preserve"> </v>
      </c>
      <c r="R1793" s="108">
        <f t="shared" ca="1" si="598"/>
        <v>0</v>
      </c>
      <c r="S1793" s="25">
        <f t="shared" ca="1" si="599"/>
        <v>0</v>
      </c>
      <c r="T1793" s="108">
        <f t="shared" ca="1" si="600"/>
        <v>0</v>
      </c>
      <c r="U1793" s="163">
        <f t="shared" ca="1" si="601"/>
        <v>0</v>
      </c>
      <c r="V1793" s="25">
        <f t="shared" ca="1" si="602"/>
        <v>0</v>
      </c>
      <c r="W1793" s="25">
        <f t="shared" ca="1" si="603"/>
        <v>0</v>
      </c>
      <c r="X1793" s="108">
        <f t="shared" ca="1" si="604"/>
        <v>0</v>
      </c>
      <c r="Y1793" s="108">
        <f t="shared" ca="1" si="605"/>
        <v>0</v>
      </c>
      <c r="Z1793" s="108">
        <f t="shared" ca="1" si="606"/>
        <v>0</v>
      </c>
      <c r="AA1793" s="108">
        <f t="shared" ca="1" si="607"/>
        <v>0</v>
      </c>
      <c r="AB1793" s="108">
        <f t="shared" ca="1" si="608"/>
        <v>0</v>
      </c>
      <c r="AC1793" s="25">
        <f t="shared" ca="1" si="609"/>
        <v>0</v>
      </c>
    </row>
    <row r="1794" spans="1:29" ht="14.1" hidden="1" customHeight="1" thickBot="1" x14ac:dyDescent="0.25">
      <c r="A1794" s="3">
        <f t="shared" si="593"/>
        <v>2025</v>
      </c>
      <c r="B1794" s="3" t="str">
        <f t="shared" si="610"/>
        <v>11 listopad</v>
      </c>
      <c r="C1794" s="4" t="str">
        <f t="shared" si="594"/>
        <v>listopad</v>
      </c>
      <c r="D1794" s="10">
        <f t="shared" ca="1" si="595"/>
        <v>0</v>
      </c>
      <c r="E1794" s="10" t="str">
        <f t="shared" si="596"/>
        <v>neděle</v>
      </c>
      <c r="F1794" s="42" t="str">
        <f ca="1">IF(COUNTIF(List1!$U$4:$AF$16,$G1794),"Svátek",TEXT($G1794,"dddd"))</f>
        <v>neděle</v>
      </c>
      <c r="G1794" s="19">
        <v>45977</v>
      </c>
      <c r="H1794" s="49"/>
      <c r="I1794" s="50"/>
      <c r="J1794" s="49"/>
      <c r="K1794" s="50"/>
      <c r="L1794" s="21">
        <f t="shared" si="597"/>
        <v>0</v>
      </c>
      <c r="M1794" s="22">
        <f t="shared" si="591"/>
        <v>0</v>
      </c>
      <c r="N1794" s="98"/>
      <c r="O1794" s="101" t="str">
        <f t="shared" ca="1" si="592"/>
        <v/>
      </c>
      <c r="P1794" s="41">
        <f t="shared" si="590"/>
        <v>0</v>
      </c>
      <c r="Q1794" s="41" t="str">
        <f>IF(MONTH(G1795)-MONTH(G1794)&lt;&gt;0,SUBTOTAL(109,$P$14:$P$3665)," ")</f>
        <v xml:space="preserve"> </v>
      </c>
      <c r="R1794" s="108">
        <f t="shared" ca="1" si="598"/>
        <v>0</v>
      </c>
      <c r="S1794" s="25">
        <f t="shared" ca="1" si="599"/>
        <v>0</v>
      </c>
      <c r="T1794" s="108">
        <f t="shared" ca="1" si="600"/>
        <v>0</v>
      </c>
      <c r="U1794" s="163">
        <f t="shared" ca="1" si="601"/>
        <v>0</v>
      </c>
      <c r="V1794" s="25">
        <f t="shared" ca="1" si="602"/>
        <v>0</v>
      </c>
      <c r="W1794" s="25">
        <f t="shared" ca="1" si="603"/>
        <v>0</v>
      </c>
      <c r="X1794" s="108">
        <f t="shared" ca="1" si="604"/>
        <v>0</v>
      </c>
      <c r="Y1794" s="108">
        <f t="shared" ca="1" si="605"/>
        <v>0</v>
      </c>
      <c r="Z1794" s="108">
        <f t="shared" ca="1" si="606"/>
        <v>0</v>
      </c>
      <c r="AA1794" s="108">
        <f t="shared" ca="1" si="607"/>
        <v>0</v>
      </c>
      <c r="AB1794" s="108">
        <f t="shared" ca="1" si="608"/>
        <v>0</v>
      </c>
      <c r="AC1794" s="25">
        <f t="shared" ca="1" si="609"/>
        <v>0</v>
      </c>
    </row>
    <row r="1795" spans="1:29" ht="14.1" hidden="1" customHeight="1" thickBot="1" x14ac:dyDescent="0.25">
      <c r="A1795" s="3">
        <f t="shared" si="593"/>
        <v>2025</v>
      </c>
      <c r="B1795" s="3" t="str">
        <f t="shared" si="610"/>
        <v>11 listopad</v>
      </c>
      <c r="C1795" s="4" t="str">
        <f t="shared" si="594"/>
        <v>listopad</v>
      </c>
      <c r="D1795" s="10">
        <f t="shared" ca="1" si="595"/>
        <v>1</v>
      </c>
      <c r="E1795" s="10" t="str">
        <f t="shared" si="596"/>
        <v>pondělí</v>
      </c>
      <c r="F1795" s="42" t="str">
        <f ca="1">IF(COUNTIF(List1!$U$4:$AF$16,$G1795),"Svátek",TEXT($G1795,"dddd"))</f>
        <v>Svátek</v>
      </c>
      <c r="G1795" s="19">
        <v>45978</v>
      </c>
      <c r="H1795" s="49"/>
      <c r="I1795" s="50"/>
      <c r="J1795" s="49"/>
      <c r="K1795" s="50"/>
      <c r="L1795" s="21">
        <f t="shared" si="597"/>
        <v>0</v>
      </c>
      <c r="M1795" s="22">
        <f t="shared" si="591"/>
        <v>0</v>
      </c>
      <c r="N1795" s="98"/>
      <c r="O1795" s="101" t="str">
        <f t="shared" ca="1" si="592"/>
        <v>Svátek</v>
      </c>
      <c r="P1795" s="41" t="str">
        <f t="shared" si="590"/>
        <v xml:space="preserve"> </v>
      </c>
      <c r="Q1795" s="41" t="str">
        <f>IF(MONTH(G1796)-MONTH(G1795)&lt;&gt;0,SUBTOTAL(109,$P$14:$P$3665)," ")</f>
        <v xml:space="preserve"> </v>
      </c>
      <c r="R1795" s="108">
        <f t="shared" ca="1" si="598"/>
        <v>0</v>
      </c>
      <c r="S1795" s="25">
        <f t="shared" ca="1" si="599"/>
        <v>1</v>
      </c>
      <c r="T1795" s="108">
        <f t="shared" ca="1" si="600"/>
        <v>0</v>
      </c>
      <c r="U1795" s="163">
        <f t="shared" ca="1" si="601"/>
        <v>0</v>
      </c>
      <c r="V1795" s="25">
        <f t="shared" ca="1" si="602"/>
        <v>0</v>
      </c>
      <c r="W1795" s="25">
        <f t="shared" ca="1" si="603"/>
        <v>0</v>
      </c>
      <c r="X1795" s="108">
        <f t="shared" ca="1" si="604"/>
        <v>0</v>
      </c>
      <c r="Y1795" s="108">
        <f t="shared" ca="1" si="605"/>
        <v>0</v>
      </c>
      <c r="Z1795" s="108">
        <f t="shared" ca="1" si="606"/>
        <v>0</v>
      </c>
      <c r="AA1795" s="108">
        <f t="shared" ca="1" si="607"/>
        <v>0</v>
      </c>
      <c r="AB1795" s="108">
        <f t="shared" ca="1" si="608"/>
        <v>0</v>
      </c>
      <c r="AC1795" s="25">
        <f t="shared" ca="1" si="609"/>
        <v>1</v>
      </c>
    </row>
    <row r="1796" spans="1:29" ht="14.1" hidden="1" customHeight="1" thickBot="1" x14ac:dyDescent="0.25">
      <c r="A1796" s="3">
        <f t="shared" si="593"/>
        <v>2025</v>
      </c>
      <c r="B1796" s="3" t="str">
        <f t="shared" si="610"/>
        <v>11 listopad</v>
      </c>
      <c r="C1796" s="4" t="str">
        <f t="shared" si="594"/>
        <v>listopad</v>
      </c>
      <c r="D1796" s="10">
        <f t="shared" ca="1" si="595"/>
        <v>0</v>
      </c>
      <c r="E1796" s="10" t="str">
        <f t="shared" si="596"/>
        <v>úterý</v>
      </c>
      <c r="F1796" s="42" t="str">
        <f ca="1">IF(COUNTIF(List1!$U$4:$AF$16,$G1796),"Svátek",TEXT($G1796,"dddd"))</f>
        <v>úterý</v>
      </c>
      <c r="G1796" s="19">
        <v>45979</v>
      </c>
      <c r="H1796" s="49"/>
      <c r="I1796" s="50"/>
      <c r="J1796" s="49"/>
      <c r="K1796" s="50"/>
      <c r="L1796" s="21">
        <f t="shared" si="597"/>
        <v>0</v>
      </c>
      <c r="M1796" s="22">
        <f t="shared" si="591"/>
        <v>0</v>
      </c>
      <c r="N1796" s="98"/>
      <c r="O1796" s="101" t="str">
        <f t="shared" ca="1" si="592"/>
        <v/>
      </c>
      <c r="P1796" s="41" t="str">
        <f t="shared" si="590"/>
        <v xml:space="preserve"> </v>
      </c>
      <c r="Q1796" s="41" t="str">
        <f>IF(MONTH(G1797)-MONTH(G1796)&lt;&gt;0,SUBTOTAL(109,$P$14:$P$3665)," ")</f>
        <v xml:space="preserve"> </v>
      </c>
      <c r="R1796" s="108">
        <f t="shared" ca="1" si="598"/>
        <v>0</v>
      </c>
      <c r="S1796" s="25">
        <f t="shared" ca="1" si="599"/>
        <v>0</v>
      </c>
      <c r="T1796" s="108">
        <f t="shared" ca="1" si="600"/>
        <v>0</v>
      </c>
      <c r="U1796" s="163">
        <f t="shared" ca="1" si="601"/>
        <v>0</v>
      </c>
      <c r="V1796" s="25">
        <f t="shared" ca="1" si="602"/>
        <v>0</v>
      </c>
      <c r="W1796" s="25">
        <f t="shared" ca="1" si="603"/>
        <v>0</v>
      </c>
      <c r="X1796" s="108">
        <f t="shared" ca="1" si="604"/>
        <v>0</v>
      </c>
      <c r="Y1796" s="108">
        <f t="shared" ca="1" si="605"/>
        <v>0</v>
      </c>
      <c r="Z1796" s="108">
        <f t="shared" ca="1" si="606"/>
        <v>0</v>
      </c>
      <c r="AA1796" s="108">
        <f t="shared" ca="1" si="607"/>
        <v>0</v>
      </c>
      <c r="AB1796" s="108">
        <f t="shared" ca="1" si="608"/>
        <v>0</v>
      </c>
      <c r="AC1796" s="25">
        <f t="shared" ca="1" si="609"/>
        <v>0</v>
      </c>
    </row>
    <row r="1797" spans="1:29" ht="14.1" hidden="1" customHeight="1" thickBot="1" x14ac:dyDescent="0.25">
      <c r="A1797" s="3">
        <f t="shared" si="593"/>
        <v>2025</v>
      </c>
      <c r="B1797" s="3" t="str">
        <f t="shared" si="610"/>
        <v>11 listopad</v>
      </c>
      <c r="C1797" s="4" t="str">
        <f t="shared" si="594"/>
        <v>listopad</v>
      </c>
      <c r="D1797" s="10">
        <f t="shared" ca="1" si="595"/>
        <v>0</v>
      </c>
      <c r="E1797" s="10" t="str">
        <f t="shared" si="596"/>
        <v>středa</v>
      </c>
      <c r="F1797" s="42" t="str">
        <f ca="1">IF(COUNTIF(List1!$U$4:$AF$16,$G1797),"Svátek",TEXT($G1797,"dddd"))</f>
        <v>středa</v>
      </c>
      <c r="G1797" s="19">
        <v>45980</v>
      </c>
      <c r="H1797" s="49"/>
      <c r="I1797" s="50"/>
      <c r="J1797" s="49"/>
      <c r="K1797" s="50"/>
      <c r="L1797" s="21">
        <f t="shared" si="597"/>
        <v>0</v>
      </c>
      <c r="M1797" s="22">
        <f t="shared" si="591"/>
        <v>0</v>
      </c>
      <c r="N1797" s="98"/>
      <c r="O1797" s="101" t="str">
        <f t="shared" ca="1" si="592"/>
        <v/>
      </c>
      <c r="P1797" s="41" t="str">
        <f t="shared" si="590"/>
        <v xml:space="preserve"> </v>
      </c>
      <c r="Q1797" s="41" t="str">
        <f>IF(MONTH(G1798)-MONTH(G1797)&lt;&gt;0,SUBTOTAL(109,$P$14:$P$3665)," ")</f>
        <v xml:space="preserve"> </v>
      </c>
      <c r="R1797" s="108">
        <f t="shared" ca="1" si="598"/>
        <v>0</v>
      </c>
      <c r="S1797" s="25">
        <f t="shared" ca="1" si="599"/>
        <v>0</v>
      </c>
      <c r="T1797" s="108">
        <f t="shared" ca="1" si="600"/>
        <v>0</v>
      </c>
      <c r="U1797" s="163">
        <f t="shared" ca="1" si="601"/>
        <v>0</v>
      </c>
      <c r="V1797" s="25">
        <f t="shared" ca="1" si="602"/>
        <v>0</v>
      </c>
      <c r="W1797" s="25">
        <f t="shared" ca="1" si="603"/>
        <v>0</v>
      </c>
      <c r="X1797" s="108">
        <f t="shared" ca="1" si="604"/>
        <v>0</v>
      </c>
      <c r="Y1797" s="108">
        <f t="shared" ca="1" si="605"/>
        <v>0</v>
      </c>
      <c r="Z1797" s="108">
        <f t="shared" ca="1" si="606"/>
        <v>0</v>
      </c>
      <c r="AA1797" s="108">
        <f t="shared" ca="1" si="607"/>
        <v>0</v>
      </c>
      <c r="AB1797" s="108">
        <f t="shared" ca="1" si="608"/>
        <v>0</v>
      </c>
      <c r="AC1797" s="25">
        <f t="shared" ca="1" si="609"/>
        <v>0</v>
      </c>
    </row>
    <row r="1798" spans="1:29" ht="14.1" hidden="1" customHeight="1" thickBot="1" x14ac:dyDescent="0.25">
      <c r="A1798" s="3">
        <f t="shared" si="593"/>
        <v>2025</v>
      </c>
      <c r="B1798" s="3" t="str">
        <f t="shared" si="610"/>
        <v>11 listopad</v>
      </c>
      <c r="C1798" s="4" t="str">
        <f t="shared" si="594"/>
        <v>listopad</v>
      </c>
      <c r="D1798" s="10">
        <f t="shared" ca="1" si="595"/>
        <v>0</v>
      </c>
      <c r="E1798" s="10" t="str">
        <f t="shared" si="596"/>
        <v>čtvrtek</v>
      </c>
      <c r="F1798" s="42" t="str">
        <f ca="1">IF(COUNTIF(List1!$U$4:$AF$16,$G1798),"Svátek",TEXT($G1798,"dddd"))</f>
        <v>čtvrtek</v>
      </c>
      <c r="G1798" s="19">
        <v>45981</v>
      </c>
      <c r="H1798" s="49"/>
      <c r="I1798" s="50"/>
      <c r="J1798" s="49"/>
      <c r="K1798" s="50"/>
      <c r="L1798" s="21">
        <f t="shared" si="597"/>
        <v>0</v>
      </c>
      <c r="M1798" s="22">
        <f t="shared" si="591"/>
        <v>0</v>
      </c>
      <c r="N1798" s="98"/>
      <c r="O1798" s="101" t="str">
        <f t="shared" ca="1" si="592"/>
        <v/>
      </c>
      <c r="P1798" s="41" t="str">
        <f t="shared" si="590"/>
        <v xml:space="preserve"> </v>
      </c>
      <c r="Q1798" s="41" t="str">
        <f>IF(MONTH(G1799)-MONTH(G1798)&lt;&gt;0,SUBTOTAL(109,$P$14:$P$3665)," ")</f>
        <v xml:space="preserve"> </v>
      </c>
      <c r="R1798" s="108">
        <f t="shared" ca="1" si="598"/>
        <v>0</v>
      </c>
      <c r="S1798" s="25">
        <f t="shared" ca="1" si="599"/>
        <v>0</v>
      </c>
      <c r="T1798" s="108">
        <f t="shared" ca="1" si="600"/>
        <v>0</v>
      </c>
      <c r="U1798" s="163">
        <f t="shared" ca="1" si="601"/>
        <v>0</v>
      </c>
      <c r="V1798" s="25">
        <f t="shared" ca="1" si="602"/>
        <v>0</v>
      </c>
      <c r="W1798" s="25">
        <f t="shared" ca="1" si="603"/>
        <v>0</v>
      </c>
      <c r="X1798" s="108">
        <f t="shared" ca="1" si="604"/>
        <v>0</v>
      </c>
      <c r="Y1798" s="108">
        <f t="shared" ca="1" si="605"/>
        <v>0</v>
      </c>
      <c r="Z1798" s="108">
        <f t="shared" ca="1" si="606"/>
        <v>0</v>
      </c>
      <c r="AA1798" s="108">
        <f t="shared" ca="1" si="607"/>
        <v>0</v>
      </c>
      <c r="AB1798" s="108">
        <f t="shared" ca="1" si="608"/>
        <v>0</v>
      </c>
      <c r="AC1798" s="25">
        <f t="shared" ca="1" si="609"/>
        <v>0</v>
      </c>
    </row>
    <row r="1799" spans="1:29" ht="14.1" hidden="1" customHeight="1" thickBot="1" x14ac:dyDescent="0.25">
      <c r="A1799" s="3">
        <f t="shared" si="593"/>
        <v>2025</v>
      </c>
      <c r="B1799" s="3" t="str">
        <f t="shared" si="610"/>
        <v>11 listopad</v>
      </c>
      <c r="C1799" s="4" t="str">
        <f t="shared" si="594"/>
        <v>listopad</v>
      </c>
      <c r="D1799" s="10">
        <f t="shared" ca="1" si="595"/>
        <v>0</v>
      </c>
      <c r="E1799" s="10" t="str">
        <f t="shared" si="596"/>
        <v>pátek</v>
      </c>
      <c r="F1799" s="42" t="str">
        <f ca="1">IF(COUNTIF(List1!$U$4:$AF$16,$G1799),"Svátek",TEXT($G1799,"dddd"))</f>
        <v>pátek</v>
      </c>
      <c r="G1799" s="19">
        <v>45982</v>
      </c>
      <c r="H1799" s="49"/>
      <c r="I1799" s="50"/>
      <c r="J1799" s="49"/>
      <c r="K1799" s="50"/>
      <c r="L1799" s="21">
        <f t="shared" si="597"/>
        <v>0</v>
      </c>
      <c r="M1799" s="22">
        <f t="shared" si="591"/>
        <v>0</v>
      </c>
      <c r="N1799" s="98"/>
      <c r="O1799" s="101" t="str">
        <f t="shared" ca="1" si="592"/>
        <v/>
      </c>
      <c r="P1799" s="41" t="str">
        <f t="shared" si="590"/>
        <v xml:space="preserve"> </v>
      </c>
      <c r="Q1799" s="41" t="str">
        <f>IF(MONTH(G1800)-MONTH(G1799)&lt;&gt;0,SUBTOTAL(109,$P$14:$P$3665)," ")</f>
        <v xml:space="preserve"> </v>
      </c>
      <c r="R1799" s="108">
        <f t="shared" ca="1" si="598"/>
        <v>0</v>
      </c>
      <c r="S1799" s="25">
        <f t="shared" ca="1" si="599"/>
        <v>0</v>
      </c>
      <c r="T1799" s="108">
        <f t="shared" ca="1" si="600"/>
        <v>0</v>
      </c>
      <c r="U1799" s="163">
        <f t="shared" ca="1" si="601"/>
        <v>0</v>
      </c>
      <c r="V1799" s="25">
        <f t="shared" ca="1" si="602"/>
        <v>0</v>
      </c>
      <c r="W1799" s="25">
        <f t="shared" ca="1" si="603"/>
        <v>0</v>
      </c>
      <c r="X1799" s="108">
        <f t="shared" ca="1" si="604"/>
        <v>0</v>
      </c>
      <c r="Y1799" s="108">
        <f t="shared" ca="1" si="605"/>
        <v>0</v>
      </c>
      <c r="Z1799" s="108">
        <f t="shared" ca="1" si="606"/>
        <v>0</v>
      </c>
      <c r="AA1799" s="108">
        <f t="shared" ca="1" si="607"/>
        <v>0</v>
      </c>
      <c r="AB1799" s="108">
        <f t="shared" ca="1" si="608"/>
        <v>0</v>
      </c>
      <c r="AC1799" s="25">
        <f t="shared" ca="1" si="609"/>
        <v>0</v>
      </c>
    </row>
    <row r="1800" spans="1:29" ht="14.1" hidden="1" customHeight="1" thickBot="1" x14ac:dyDescent="0.25">
      <c r="A1800" s="3">
        <f t="shared" si="593"/>
        <v>2025</v>
      </c>
      <c r="B1800" s="3" t="str">
        <f t="shared" si="610"/>
        <v>11 listopad</v>
      </c>
      <c r="C1800" s="4" t="str">
        <f t="shared" si="594"/>
        <v>listopad</v>
      </c>
      <c r="D1800" s="10">
        <f t="shared" ca="1" si="595"/>
        <v>0</v>
      </c>
      <c r="E1800" s="10" t="str">
        <f t="shared" si="596"/>
        <v>sobota</v>
      </c>
      <c r="F1800" s="42" t="str">
        <f ca="1">IF(COUNTIF(List1!$U$4:$AF$16,$G1800),"Svátek",TEXT($G1800,"dddd"))</f>
        <v>sobota</v>
      </c>
      <c r="G1800" s="19">
        <v>45983</v>
      </c>
      <c r="H1800" s="49"/>
      <c r="I1800" s="50"/>
      <c r="J1800" s="49"/>
      <c r="K1800" s="50"/>
      <c r="L1800" s="21">
        <f t="shared" si="597"/>
        <v>0</v>
      </c>
      <c r="M1800" s="22">
        <f t="shared" si="591"/>
        <v>0</v>
      </c>
      <c r="N1800" s="98"/>
      <c r="O1800" s="101" t="str">
        <f t="shared" ca="1" si="592"/>
        <v/>
      </c>
      <c r="P1800" s="41" t="str">
        <f t="shared" si="590"/>
        <v xml:space="preserve"> </v>
      </c>
      <c r="Q1800" s="41" t="str">
        <f>IF(MONTH(G1801)-MONTH(G1800)&lt;&gt;0,SUBTOTAL(109,$P$14:$P$3665)," ")</f>
        <v xml:space="preserve"> </v>
      </c>
      <c r="R1800" s="108">
        <f t="shared" ca="1" si="598"/>
        <v>0</v>
      </c>
      <c r="S1800" s="25">
        <f t="shared" ca="1" si="599"/>
        <v>0</v>
      </c>
      <c r="T1800" s="108">
        <f t="shared" ca="1" si="600"/>
        <v>0</v>
      </c>
      <c r="U1800" s="163">
        <f t="shared" ca="1" si="601"/>
        <v>0</v>
      </c>
      <c r="V1800" s="25">
        <f t="shared" ca="1" si="602"/>
        <v>0</v>
      </c>
      <c r="W1800" s="25">
        <f t="shared" ca="1" si="603"/>
        <v>0</v>
      </c>
      <c r="X1800" s="108">
        <f t="shared" ca="1" si="604"/>
        <v>0</v>
      </c>
      <c r="Y1800" s="108">
        <f t="shared" ca="1" si="605"/>
        <v>0</v>
      </c>
      <c r="Z1800" s="108">
        <f t="shared" ca="1" si="606"/>
        <v>0</v>
      </c>
      <c r="AA1800" s="108">
        <f t="shared" ca="1" si="607"/>
        <v>0</v>
      </c>
      <c r="AB1800" s="108">
        <f t="shared" ca="1" si="608"/>
        <v>0</v>
      </c>
      <c r="AC1800" s="25">
        <f t="shared" ca="1" si="609"/>
        <v>0</v>
      </c>
    </row>
    <row r="1801" spans="1:29" ht="14.1" hidden="1" customHeight="1" thickBot="1" x14ac:dyDescent="0.25">
      <c r="A1801" s="3">
        <f t="shared" si="593"/>
        <v>2025</v>
      </c>
      <c r="B1801" s="3" t="str">
        <f t="shared" si="610"/>
        <v>11 listopad</v>
      </c>
      <c r="C1801" s="4" t="str">
        <f t="shared" si="594"/>
        <v>listopad</v>
      </c>
      <c r="D1801" s="10">
        <f t="shared" ca="1" si="595"/>
        <v>0</v>
      </c>
      <c r="E1801" s="10" t="str">
        <f t="shared" si="596"/>
        <v>neděle</v>
      </c>
      <c r="F1801" s="42" t="str">
        <f ca="1">IF(COUNTIF(List1!$U$4:$AF$16,$G1801),"Svátek",TEXT($G1801,"dddd"))</f>
        <v>neděle</v>
      </c>
      <c r="G1801" s="19">
        <v>45984</v>
      </c>
      <c r="H1801" s="49"/>
      <c r="I1801" s="50"/>
      <c r="J1801" s="49"/>
      <c r="K1801" s="50"/>
      <c r="L1801" s="21">
        <f t="shared" si="597"/>
        <v>0</v>
      </c>
      <c r="M1801" s="22">
        <f t="shared" si="591"/>
        <v>0</v>
      </c>
      <c r="N1801" s="98"/>
      <c r="O1801" s="101" t="str">
        <f t="shared" ca="1" si="592"/>
        <v/>
      </c>
      <c r="P1801" s="41">
        <f t="shared" si="590"/>
        <v>0</v>
      </c>
      <c r="Q1801" s="41" t="str">
        <f>IF(MONTH(G1802)-MONTH(G1801)&lt;&gt;0,SUBTOTAL(109,$P$14:$P$3665)," ")</f>
        <v xml:space="preserve"> </v>
      </c>
      <c r="R1801" s="108">
        <f t="shared" ca="1" si="598"/>
        <v>0</v>
      </c>
      <c r="S1801" s="25">
        <f t="shared" ca="1" si="599"/>
        <v>0</v>
      </c>
      <c r="T1801" s="108">
        <f t="shared" ca="1" si="600"/>
        <v>0</v>
      </c>
      <c r="U1801" s="163">
        <f t="shared" ca="1" si="601"/>
        <v>0</v>
      </c>
      <c r="V1801" s="25">
        <f t="shared" ca="1" si="602"/>
        <v>0</v>
      </c>
      <c r="W1801" s="25">
        <f t="shared" ca="1" si="603"/>
        <v>0</v>
      </c>
      <c r="X1801" s="108">
        <f t="shared" ca="1" si="604"/>
        <v>0</v>
      </c>
      <c r="Y1801" s="108">
        <f t="shared" ca="1" si="605"/>
        <v>0</v>
      </c>
      <c r="Z1801" s="108">
        <f t="shared" ca="1" si="606"/>
        <v>0</v>
      </c>
      <c r="AA1801" s="108">
        <f t="shared" ca="1" si="607"/>
        <v>0</v>
      </c>
      <c r="AB1801" s="108">
        <f t="shared" ca="1" si="608"/>
        <v>0</v>
      </c>
      <c r="AC1801" s="25">
        <f t="shared" ca="1" si="609"/>
        <v>0</v>
      </c>
    </row>
    <row r="1802" spans="1:29" ht="14.1" hidden="1" customHeight="1" thickBot="1" x14ac:dyDescent="0.25">
      <c r="A1802" s="3">
        <f t="shared" si="593"/>
        <v>2025</v>
      </c>
      <c r="B1802" s="3" t="str">
        <f t="shared" si="610"/>
        <v>11 listopad</v>
      </c>
      <c r="C1802" s="4" t="str">
        <f t="shared" si="594"/>
        <v>listopad</v>
      </c>
      <c r="D1802" s="10">
        <f t="shared" ca="1" si="595"/>
        <v>0</v>
      </c>
      <c r="E1802" s="10" t="str">
        <f t="shared" si="596"/>
        <v>pondělí</v>
      </c>
      <c r="F1802" s="42" t="str">
        <f ca="1">IF(COUNTIF(List1!$U$4:$AF$16,$G1802),"Svátek",TEXT($G1802,"dddd"))</f>
        <v>pondělí</v>
      </c>
      <c r="G1802" s="19">
        <v>45985</v>
      </c>
      <c r="H1802" s="49"/>
      <c r="I1802" s="50"/>
      <c r="J1802" s="49"/>
      <c r="K1802" s="50"/>
      <c r="L1802" s="21">
        <f t="shared" si="597"/>
        <v>0</v>
      </c>
      <c r="M1802" s="22">
        <f t="shared" si="591"/>
        <v>0</v>
      </c>
      <c r="N1802" s="98"/>
      <c r="O1802" s="101" t="str">
        <f t="shared" ca="1" si="592"/>
        <v/>
      </c>
      <c r="P1802" s="41" t="str">
        <f t="shared" si="590"/>
        <v xml:space="preserve"> </v>
      </c>
      <c r="Q1802" s="41" t="str">
        <f>IF(MONTH(G1803)-MONTH(G1802)&lt;&gt;0,SUBTOTAL(109,$P$14:$P$3665)," ")</f>
        <v xml:space="preserve"> </v>
      </c>
      <c r="R1802" s="108">
        <f t="shared" ca="1" si="598"/>
        <v>0</v>
      </c>
      <c r="S1802" s="25">
        <f t="shared" ca="1" si="599"/>
        <v>0</v>
      </c>
      <c r="T1802" s="108">
        <f t="shared" ca="1" si="600"/>
        <v>0</v>
      </c>
      <c r="U1802" s="163">
        <f t="shared" ca="1" si="601"/>
        <v>0</v>
      </c>
      <c r="V1802" s="25">
        <f t="shared" ca="1" si="602"/>
        <v>0</v>
      </c>
      <c r="W1802" s="25">
        <f t="shared" ca="1" si="603"/>
        <v>0</v>
      </c>
      <c r="X1802" s="108">
        <f t="shared" ca="1" si="604"/>
        <v>0</v>
      </c>
      <c r="Y1802" s="108">
        <f t="shared" ca="1" si="605"/>
        <v>0</v>
      </c>
      <c r="Z1802" s="108">
        <f t="shared" ca="1" si="606"/>
        <v>0</v>
      </c>
      <c r="AA1802" s="108">
        <f t="shared" ca="1" si="607"/>
        <v>0</v>
      </c>
      <c r="AB1802" s="108">
        <f t="shared" ca="1" si="608"/>
        <v>0</v>
      </c>
      <c r="AC1802" s="25">
        <f t="shared" ca="1" si="609"/>
        <v>0</v>
      </c>
    </row>
    <row r="1803" spans="1:29" ht="14.1" hidden="1" customHeight="1" thickBot="1" x14ac:dyDescent="0.25">
      <c r="A1803" s="3">
        <f t="shared" si="593"/>
        <v>2025</v>
      </c>
      <c r="B1803" s="3" t="str">
        <f t="shared" si="610"/>
        <v>11 listopad</v>
      </c>
      <c r="C1803" s="4" t="str">
        <f t="shared" si="594"/>
        <v>listopad</v>
      </c>
      <c r="D1803" s="10">
        <f t="shared" ca="1" si="595"/>
        <v>0</v>
      </c>
      <c r="E1803" s="10" t="str">
        <f t="shared" si="596"/>
        <v>úterý</v>
      </c>
      <c r="F1803" s="42" t="str">
        <f ca="1">IF(COUNTIF(List1!$U$4:$AF$16,$G1803),"Svátek",TEXT($G1803,"dddd"))</f>
        <v>úterý</v>
      </c>
      <c r="G1803" s="19">
        <v>45986</v>
      </c>
      <c r="H1803" s="49"/>
      <c r="I1803" s="50"/>
      <c r="J1803" s="49"/>
      <c r="K1803" s="50"/>
      <c r="L1803" s="21">
        <f t="shared" si="597"/>
        <v>0</v>
      </c>
      <c r="M1803" s="22">
        <f t="shared" si="591"/>
        <v>0</v>
      </c>
      <c r="N1803" s="98"/>
      <c r="O1803" s="101" t="str">
        <f t="shared" ca="1" si="592"/>
        <v/>
      </c>
      <c r="P1803" s="41" t="str">
        <f t="shared" si="590"/>
        <v xml:space="preserve"> </v>
      </c>
      <c r="Q1803" s="41" t="str">
        <f>IF(MONTH(G1804)-MONTH(G1803)&lt;&gt;0,SUBTOTAL(109,$P$14:$P$3665)," ")</f>
        <v xml:space="preserve"> </v>
      </c>
      <c r="R1803" s="108">
        <f t="shared" ca="1" si="598"/>
        <v>0</v>
      </c>
      <c r="S1803" s="25">
        <f t="shared" ca="1" si="599"/>
        <v>0</v>
      </c>
      <c r="T1803" s="108">
        <f t="shared" ca="1" si="600"/>
        <v>0</v>
      </c>
      <c r="U1803" s="163">
        <f t="shared" ca="1" si="601"/>
        <v>0</v>
      </c>
      <c r="V1803" s="25">
        <f t="shared" ca="1" si="602"/>
        <v>0</v>
      </c>
      <c r="W1803" s="25">
        <f t="shared" ca="1" si="603"/>
        <v>0</v>
      </c>
      <c r="X1803" s="108">
        <f t="shared" ca="1" si="604"/>
        <v>0</v>
      </c>
      <c r="Y1803" s="108">
        <f t="shared" ca="1" si="605"/>
        <v>0</v>
      </c>
      <c r="Z1803" s="108">
        <f t="shared" ca="1" si="606"/>
        <v>0</v>
      </c>
      <c r="AA1803" s="108">
        <f t="shared" ca="1" si="607"/>
        <v>0</v>
      </c>
      <c r="AB1803" s="108">
        <f t="shared" ca="1" si="608"/>
        <v>0</v>
      </c>
      <c r="AC1803" s="25">
        <f t="shared" ca="1" si="609"/>
        <v>0</v>
      </c>
    </row>
    <row r="1804" spans="1:29" ht="14.1" hidden="1" customHeight="1" thickBot="1" x14ac:dyDescent="0.25">
      <c r="A1804" s="3">
        <f t="shared" si="593"/>
        <v>2025</v>
      </c>
      <c r="B1804" s="3" t="str">
        <f t="shared" si="610"/>
        <v>11 listopad</v>
      </c>
      <c r="C1804" s="4" t="str">
        <f t="shared" si="594"/>
        <v>listopad</v>
      </c>
      <c r="D1804" s="10">
        <f t="shared" ca="1" si="595"/>
        <v>0</v>
      </c>
      <c r="E1804" s="10" t="str">
        <f t="shared" si="596"/>
        <v>středa</v>
      </c>
      <c r="F1804" s="42" t="str">
        <f ca="1">IF(COUNTIF(List1!$U$4:$AF$16,$G1804),"Svátek",TEXT($G1804,"dddd"))</f>
        <v>středa</v>
      </c>
      <c r="G1804" s="19">
        <v>45987</v>
      </c>
      <c r="H1804" s="49"/>
      <c r="I1804" s="50"/>
      <c r="J1804" s="49"/>
      <c r="K1804" s="50"/>
      <c r="L1804" s="21">
        <f t="shared" si="597"/>
        <v>0</v>
      </c>
      <c r="M1804" s="22">
        <f t="shared" si="591"/>
        <v>0</v>
      </c>
      <c r="N1804" s="98"/>
      <c r="O1804" s="101" t="str">
        <f t="shared" ca="1" si="592"/>
        <v/>
      </c>
      <c r="P1804" s="41" t="str">
        <f t="shared" si="590"/>
        <v xml:space="preserve"> </v>
      </c>
      <c r="Q1804" s="41" t="str">
        <f>IF(MONTH(G1805)-MONTH(G1804)&lt;&gt;0,SUBTOTAL(109,$P$14:$P$3665)," ")</f>
        <v xml:space="preserve"> </v>
      </c>
      <c r="R1804" s="108">
        <f t="shared" ca="1" si="598"/>
        <v>0</v>
      </c>
      <c r="S1804" s="25">
        <f t="shared" ca="1" si="599"/>
        <v>0</v>
      </c>
      <c r="T1804" s="108">
        <f t="shared" ca="1" si="600"/>
        <v>0</v>
      </c>
      <c r="U1804" s="163">
        <f t="shared" ca="1" si="601"/>
        <v>0</v>
      </c>
      <c r="V1804" s="25">
        <f t="shared" ca="1" si="602"/>
        <v>0</v>
      </c>
      <c r="W1804" s="25">
        <f t="shared" ca="1" si="603"/>
        <v>0</v>
      </c>
      <c r="X1804" s="108">
        <f t="shared" ca="1" si="604"/>
        <v>0</v>
      </c>
      <c r="Y1804" s="108">
        <f t="shared" ca="1" si="605"/>
        <v>0</v>
      </c>
      <c r="Z1804" s="108">
        <f t="shared" ca="1" si="606"/>
        <v>0</v>
      </c>
      <c r="AA1804" s="108">
        <f t="shared" ca="1" si="607"/>
        <v>0</v>
      </c>
      <c r="AB1804" s="108">
        <f t="shared" ca="1" si="608"/>
        <v>0</v>
      </c>
      <c r="AC1804" s="25">
        <f t="shared" ca="1" si="609"/>
        <v>0</v>
      </c>
    </row>
    <row r="1805" spans="1:29" ht="14.1" hidden="1" customHeight="1" thickBot="1" x14ac:dyDescent="0.25">
      <c r="A1805" s="3">
        <f t="shared" si="593"/>
        <v>2025</v>
      </c>
      <c r="B1805" s="3" t="str">
        <f t="shared" si="610"/>
        <v>11 listopad</v>
      </c>
      <c r="C1805" s="4" t="str">
        <f t="shared" si="594"/>
        <v>listopad</v>
      </c>
      <c r="D1805" s="10">
        <f t="shared" ca="1" si="595"/>
        <v>0</v>
      </c>
      <c r="E1805" s="10" t="str">
        <f t="shared" si="596"/>
        <v>čtvrtek</v>
      </c>
      <c r="F1805" s="42" t="str">
        <f ca="1">IF(COUNTIF(List1!$U$4:$AF$16,$G1805),"Svátek",TEXT($G1805,"dddd"))</f>
        <v>čtvrtek</v>
      </c>
      <c r="G1805" s="19">
        <v>45988</v>
      </c>
      <c r="H1805" s="49"/>
      <c r="I1805" s="50"/>
      <c r="J1805" s="49"/>
      <c r="K1805" s="50"/>
      <c r="L1805" s="21">
        <f t="shared" si="597"/>
        <v>0</v>
      </c>
      <c r="M1805" s="22">
        <f t="shared" si="591"/>
        <v>0</v>
      </c>
      <c r="N1805" s="98"/>
      <c r="O1805" s="101" t="str">
        <f t="shared" ca="1" si="592"/>
        <v/>
      </c>
      <c r="P1805" s="41" t="str">
        <f t="shared" si="590"/>
        <v xml:space="preserve"> </v>
      </c>
      <c r="Q1805" s="41" t="str">
        <f>IF(MONTH(G1806)-MONTH(G1805)&lt;&gt;0,SUBTOTAL(109,$P$14:$P$3665)," ")</f>
        <v xml:space="preserve"> </v>
      </c>
      <c r="R1805" s="108">
        <f t="shared" ca="1" si="598"/>
        <v>0</v>
      </c>
      <c r="S1805" s="25">
        <f t="shared" ca="1" si="599"/>
        <v>0</v>
      </c>
      <c r="T1805" s="108">
        <f t="shared" ca="1" si="600"/>
        <v>0</v>
      </c>
      <c r="U1805" s="163">
        <f t="shared" ca="1" si="601"/>
        <v>0</v>
      </c>
      <c r="V1805" s="25">
        <f t="shared" ca="1" si="602"/>
        <v>0</v>
      </c>
      <c r="W1805" s="25">
        <f t="shared" ca="1" si="603"/>
        <v>0</v>
      </c>
      <c r="X1805" s="108">
        <f t="shared" ca="1" si="604"/>
        <v>0</v>
      </c>
      <c r="Y1805" s="108">
        <f t="shared" ca="1" si="605"/>
        <v>0</v>
      </c>
      <c r="Z1805" s="108">
        <f t="shared" ca="1" si="606"/>
        <v>0</v>
      </c>
      <c r="AA1805" s="108">
        <f t="shared" ca="1" si="607"/>
        <v>0</v>
      </c>
      <c r="AB1805" s="108">
        <f t="shared" ca="1" si="608"/>
        <v>0</v>
      </c>
      <c r="AC1805" s="25">
        <f t="shared" ca="1" si="609"/>
        <v>0</v>
      </c>
    </row>
    <row r="1806" spans="1:29" ht="14.1" hidden="1" customHeight="1" thickBot="1" x14ac:dyDescent="0.25">
      <c r="A1806" s="3">
        <f t="shared" si="593"/>
        <v>2025</v>
      </c>
      <c r="B1806" s="3" t="str">
        <f t="shared" si="610"/>
        <v>11 listopad</v>
      </c>
      <c r="C1806" s="4" t="str">
        <f t="shared" si="594"/>
        <v>listopad</v>
      </c>
      <c r="D1806" s="10">
        <f t="shared" ca="1" si="595"/>
        <v>0</v>
      </c>
      <c r="E1806" s="10" t="str">
        <f t="shared" si="596"/>
        <v>pátek</v>
      </c>
      <c r="F1806" s="42" t="str">
        <f ca="1">IF(COUNTIF(List1!$U$4:$AF$16,$G1806),"Svátek",TEXT($G1806,"dddd"))</f>
        <v>pátek</v>
      </c>
      <c r="G1806" s="19">
        <v>45989</v>
      </c>
      <c r="H1806" s="49"/>
      <c r="I1806" s="50"/>
      <c r="J1806" s="49"/>
      <c r="K1806" s="50"/>
      <c r="L1806" s="21">
        <f t="shared" si="597"/>
        <v>0</v>
      </c>
      <c r="M1806" s="22">
        <f t="shared" si="591"/>
        <v>0</v>
      </c>
      <c r="N1806" s="98"/>
      <c r="O1806" s="101" t="str">
        <f t="shared" ca="1" si="592"/>
        <v/>
      </c>
      <c r="P1806" s="41" t="str">
        <f t="shared" si="590"/>
        <v xml:space="preserve"> </v>
      </c>
      <c r="Q1806" s="41" t="str">
        <f>IF(MONTH(G1807)-MONTH(G1806)&lt;&gt;0,SUBTOTAL(109,$P$14:$P$3665)," ")</f>
        <v xml:space="preserve"> </v>
      </c>
      <c r="R1806" s="108">
        <f t="shared" ca="1" si="598"/>
        <v>0</v>
      </c>
      <c r="S1806" s="25">
        <f t="shared" ca="1" si="599"/>
        <v>0</v>
      </c>
      <c r="T1806" s="108">
        <f t="shared" ca="1" si="600"/>
        <v>0</v>
      </c>
      <c r="U1806" s="163">
        <f t="shared" ca="1" si="601"/>
        <v>0</v>
      </c>
      <c r="V1806" s="25">
        <f t="shared" ca="1" si="602"/>
        <v>0</v>
      </c>
      <c r="W1806" s="25">
        <f t="shared" ca="1" si="603"/>
        <v>0</v>
      </c>
      <c r="X1806" s="108">
        <f t="shared" ca="1" si="604"/>
        <v>0</v>
      </c>
      <c r="Y1806" s="108">
        <f t="shared" ca="1" si="605"/>
        <v>0</v>
      </c>
      <c r="Z1806" s="108">
        <f t="shared" ca="1" si="606"/>
        <v>0</v>
      </c>
      <c r="AA1806" s="108">
        <f t="shared" ca="1" si="607"/>
        <v>0</v>
      </c>
      <c r="AB1806" s="108">
        <f t="shared" ca="1" si="608"/>
        <v>0</v>
      </c>
      <c r="AC1806" s="25">
        <f t="shared" ca="1" si="609"/>
        <v>0</v>
      </c>
    </row>
    <row r="1807" spans="1:29" ht="14.1" hidden="1" customHeight="1" thickBot="1" x14ac:dyDescent="0.25">
      <c r="A1807" s="3">
        <f t="shared" si="593"/>
        <v>2025</v>
      </c>
      <c r="B1807" s="3" t="str">
        <f t="shared" si="610"/>
        <v>11 listopad</v>
      </c>
      <c r="C1807" s="4" t="str">
        <f t="shared" si="594"/>
        <v>listopad</v>
      </c>
      <c r="D1807" s="10">
        <f t="shared" ca="1" si="595"/>
        <v>0</v>
      </c>
      <c r="E1807" s="10" t="str">
        <f t="shared" si="596"/>
        <v>sobota</v>
      </c>
      <c r="F1807" s="42" t="str">
        <f ca="1">IF(COUNTIF(List1!$U$4:$AF$16,$G1807),"Svátek",TEXT($G1807,"dddd"))</f>
        <v>sobota</v>
      </c>
      <c r="G1807" s="19">
        <v>45990</v>
      </c>
      <c r="H1807" s="49"/>
      <c r="I1807" s="50"/>
      <c r="J1807" s="49"/>
      <c r="K1807" s="50"/>
      <c r="L1807" s="21">
        <f t="shared" si="597"/>
        <v>0</v>
      </c>
      <c r="M1807" s="22">
        <f t="shared" si="591"/>
        <v>0</v>
      </c>
      <c r="N1807" s="98"/>
      <c r="O1807" s="101" t="str">
        <f t="shared" ca="1" si="592"/>
        <v/>
      </c>
      <c r="P1807" s="41" t="str">
        <f t="shared" si="590"/>
        <v xml:space="preserve"> </v>
      </c>
      <c r="Q1807" s="41" t="str">
        <f>IF(MONTH(G1808)-MONTH(G1807)&lt;&gt;0,SUBTOTAL(109,$P$14:$P$3665)," ")</f>
        <v xml:space="preserve"> </v>
      </c>
      <c r="R1807" s="108">
        <f t="shared" ca="1" si="598"/>
        <v>0</v>
      </c>
      <c r="S1807" s="25">
        <f t="shared" ca="1" si="599"/>
        <v>0</v>
      </c>
      <c r="T1807" s="108">
        <f t="shared" ca="1" si="600"/>
        <v>0</v>
      </c>
      <c r="U1807" s="163">
        <f t="shared" ca="1" si="601"/>
        <v>0</v>
      </c>
      <c r="V1807" s="25">
        <f t="shared" ca="1" si="602"/>
        <v>0</v>
      </c>
      <c r="W1807" s="25">
        <f t="shared" ca="1" si="603"/>
        <v>0</v>
      </c>
      <c r="X1807" s="108">
        <f t="shared" ca="1" si="604"/>
        <v>0</v>
      </c>
      <c r="Y1807" s="108">
        <f t="shared" ca="1" si="605"/>
        <v>0</v>
      </c>
      <c r="Z1807" s="108">
        <f t="shared" ca="1" si="606"/>
        <v>0</v>
      </c>
      <c r="AA1807" s="108">
        <f t="shared" ca="1" si="607"/>
        <v>0</v>
      </c>
      <c r="AB1807" s="108">
        <f t="shared" ca="1" si="608"/>
        <v>0</v>
      </c>
      <c r="AC1807" s="25">
        <f t="shared" ca="1" si="609"/>
        <v>0</v>
      </c>
    </row>
    <row r="1808" spans="1:29" ht="14.1" hidden="1" customHeight="1" thickBot="1" x14ac:dyDescent="0.25">
      <c r="A1808" s="3">
        <f t="shared" si="593"/>
        <v>2025</v>
      </c>
      <c r="B1808" s="3" t="str">
        <f t="shared" si="610"/>
        <v>11 listopad</v>
      </c>
      <c r="C1808" s="4" t="str">
        <f t="shared" si="594"/>
        <v>listopad</v>
      </c>
      <c r="D1808" s="10">
        <f t="shared" ca="1" si="595"/>
        <v>0</v>
      </c>
      <c r="E1808" s="10" t="str">
        <f t="shared" si="596"/>
        <v>neděle</v>
      </c>
      <c r="F1808" s="42" t="str">
        <f ca="1">IF(COUNTIF(List1!$U$4:$AF$16,$G1808),"Svátek",TEXT($G1808,"dddd"))</f>
        <v>neděle</v>
      </c>
      <c r="G1808" s="19">
        <v>45991</v>
      </c>
      <c r="H1808" s="49"/>
      <c r="I1808" s="50"/>
      <c r="J1808" s="49"/>
      <c r="K1808" s="50"/>
      <c r="L1808" s="21">
        <f t="shared" si="597"/>
        <v>0</v>
      </c>
      <c r="M1808" s="22">
        <f t="shared" si="591"/>
        <v>0</v>
      </c>
      <c r="N1808" s="98"/>
      <c r="O1808" s="101" t="str">
        <f t="shared" ca="1" si="592"/>
        <v/>
      </c>
      <c r="P1808" s="41">
        <f t="shared" si="590"/>
        <v>0</v>
      </c>
      <c r="Q1808" s="41">
        <f>IF(MONTH(G1809)-MONTH(G1808)&lt;&gt;0,SUBTOTAL(109,$P$14:$P$3665)," ")</f>
        <v>0</v>
      </c>
      <c r="R1808" s="108">
        <f t="shared" ca="1" si="598"/>
        <v>0</v>
      </c>
      <c r="S1808" s="25">
        <f t="shared" ca="1" si="599"/>
        <v>0</v>
      </c>
      <c r="T1808" s="108">
        <f t="shared" ca="1" si="600"/>
        <v>0</v>
      </c>
      <c r="U1808" s="163">
        <f t="shared" ca="1" si="601"/>
        <v>0</v>
      </c>
      <c r="V1808" s="25">
        <f t="shared" ca="1" si="602"/>
        <v>0</v>
      </c>
      <c r="W1808" s="25">
        <f t="shared" ca="1" si="603"/>
        <v>0</v>
      </c>
      <c r="X1808" s="108">
        <f t="shared" ca="1" si="604"/>
        <v>0</v>
      </c>
      <c r="Y1808" s="108">
        <f t="shared" ca="1" si="605"/>
        <v>0</v>
      </c>
      <c r="Z1808" s="108">
        <f t="shared" ca="1" si="606"/>
        <v>0</v>
      </c>
      <c r="AA1808" s="108">
        <f t="shared" ca="1" si="607"/>
        <v>0</v>
      </c>
      <c r="AB1808" s="108">
        <f t="shared" ca="1" si="608"/>
        <v>0</v>
      </c>
      <c r="AC1808" s="25">
        <f t="shared" ca="1" si="609"/>
        <v>0</v>
      </c>
    </row>
    <row r="1809" spans="1:29" ht="14.1" hidden="1" customHeight="1" thickBot="1" x14ac:dyDescent="0.25">
      <c r="A1809" s="3">
        <f t="shared" si="593"/>
        <v>2025</v>
      </c>
      <c r="B1809" s="3" t="str">
        <f t="shared" si="610"/>
        <v>12 prosinec</v>
      </c>
      <c r="C1809" s="4" t="str">
        <f t="shared" si="594"/>
        <v>prosinec</v>
      </c>
      <c r="D1809" s="10">
        <f t="shared" ca="1" si="595"/>
        <v>0</v>
      </c>
      <c r="E1809" s="10" t="str">
        <f t="shared" si="596"/>
        <v>pondělí</v>
      </c>
      <c r="F1809" s="42" t="str">
        <f ca="1">IF(COUNTIF(List1!$U$4:$AF$16,$G1809),"Svátek",TEXT($G1809,"dddd"))</f>
        <v>pondělí</v>
      </c>
      <c r="G1809" s="19">
        <v>45992</v>
      </c>
      <c r="H1809" s="49"/>
      <c r="I1809" s="50"/>
      <c r="J1809" s="49"/>
      <c r="K1809" s="50"/>
      <c r="L1809" s="21">
        <f t="shared" si="597"/>
        <v>0</v>
      </c>
      <c r="M1809" s="22">
        <f t="shared" si="591"/>
        <v>0</v>
      </c>
      <c r="N1809" s="98"/>
      <c r="O1809" s="101" t="str">
        <f t="shared" ca="1" si="592"/>
        <v/>
      </c>
      <c r="P1809" s="41" t="str">
        <f t="shared" si="590"/>
        <v xml:space="preserve"> </v>
      </c>
      <c r="Q1809" s="41" t="str">
        <f>IF(MONTH(G1810)-MONTH(G1809)&lt;&gt;0,SUBTOTAL(109,$P$14:$P$3665)," ")</f>
        <v xml:space="preserve"> </v>
      </c>
      <c r="R1809" s="108">
        <f t="shared" ca="1" si="598"/>
        <v>0</v>
      </c>
      <c r="S1809" s="25">
        <f t="shared" ca="1" si="599"/>
        <v>0</v>
      </c>
      <c r="T1809" s="108">
        <f t="shared" ca="1" si="600"/>
        <v>0</v>
      </c>
      <c r="U1809" s="163">
        <f t="shared" ca="1" si="601"/>
        <v>0</v>
      </c>
      <c r="V1809" s="25">
        <f t="shared" ca="1" si="602"/>
        <v>0</v>
      </c>
      <c r="W1809" s="25">
        <f t="shared" ca="1" si="603"/>
        <v>0</v>
      </c>
      <c r="X1809" s="108">
        <f t="shared" ca="1" si="604"/>
        <v>0</v>
      </c>
      <c r="Y1809" s="108">
        <f t="shared" ca="1" si="605"/>
        <v>0</v>
      </c>
      <c r="Z1809" s="108">
        <f t="shared" ca="1" si="606"/>
        <v>0</v>
      </c>
      <c r="AA1809" s="108">
        <f t="shared" ca="1" si="607"/>
        <v>0</v>
      </c>
      <c r="AB1809" s="108">
        <f t="shared" ca="1" si="608"/>
        <v>0</v>
      </c>
      <c r="AC1809" s="25">
        <f t="shared" ca="1" si="609"/>
        <v>0</v>
      </c>
    </row>
    <row r="1810" spans="1:29" ht="14.1" hidden="1" customHeight="1" thickBot="1" x14ac:dyDescent="0.25">
      <c r="A1810" s="3">
        <f t="shared" si="593"/>
        <v>2025</v>
      </c>
      <c r="B1810" s="3" t="str">
        <f t="shared" si="610"/>
        <v>12 prosinec</v>
      </c>
      <c r="C1810" s="4" t="str">
        <f t="shared" si="594"/>
        <v>prosinec</v>
      </c>
      <c r="D1810" s="10">
        <f t="shared" ca="1" si="595"/>
        <v>0</v>
      </c>
      <c r="E1810" s="10" t="str">
        <f t="shared" si="596"/>
        <v>úterý</v>
      </c>
      <c r="F1810" s="42" t="str">
        <f ca="1">IF(COUNTIF(List1!$U$4:$AF$16,$G1810),"Svátek",TEXT($G1810,"dddd"))</f>
        <v>úterý</v>
      </c>
      <c r="G1810" s="19">
        <v>45993</v>
      </c>
      <c r="H1810" s="49"/>
      <c r="I1810" s="50"/>
      <c r="J1810" s="49"/>
      <c r="K1810" s="50"/>
      <c r="L1810" s="21">
        <f t="shared" si="597"/>
        <v>0</v>
      </c>
      <c r="M1810" s="22">
        <f t="shared" si="591"/>
        <v>0</v>
      </c>
      <c r="N1810" s="98"/>
      <c r="O1810" s="101" t="str">
        <f t="shared" ca="1" si="592"/>
        <v/>
      </c>
      <c r="P1810" s="41" t="str">
        <f t="shared" si="590"/>
        <v xml:space="preserve"> </v>
      </c>
      <c r="Q1810" s="41" t="str">
        <f>IF(MONTH(G1811)-MONTH(G1810)&lt;&gt;0,SUBTOTAL(109,$P$14:$P$3665)," ")</f>
        <v xml:space="preserve"> </v>
      </c>
      <c r="R1810" s="108">
        <f t="shared" ca="1" si="598"/>
        <v>0</v>
      </c>
      <c r="S1810" s="25">
        <f t="shared" ca="1" si="599"/>
        <v>0</v>
      </c>
      <c r="T1810" s="108">
        <f t="shared" ca="1" si="600"/>
        <v>0</v>
      </c>
      <c r="U1810" s="163">
        <f t="shared" ca="1" si="601"/>
        <v>0</v>
      </c>
      <c r="V1810" s="25">
        <f t="shared" ca="1" si="602"/>
        <v>0</v>
      </c>
      <c r="W1810" s="25">
        <f t="shared" ca="1" si="603"/>
        <v>0</v>
      </c>
      <c r="X1810" s="108">
        <f t="shared" ca="1" si="604"/>
        <v>0</v>
      </c>
      <c r="Y1810" s="108">
        <f t="shared" ca="1" si="605"/>
        <v>0</v>
      </c>
      <c r="Z1810" s="108">
        <f t="shared" ca="1" si="606"/>
        <v>0</v>
      </c>
      <c r="AA1810" s="108">
        <f t="shared" ca="1" si="607"/>
        <v>0</v>
      </c>
      <c r="AB1810" s="108">
        <f t="shared" ca="1" si="608"/>
        <v>0</v>
      </c>
      <c r="AC1810" s="25">
        <f t="shared" ca="1" si="609"/>
        <v>0</v>
      </c>
    </row>
    <row r="1811" spans="1:29" ht="14.1" hidden="1" customHeight="1" thickBot="1" x14ac:dyDescent="0.25">
      <c r="A1811" s="3">
        <f t="shared" si="593"/>
        <v>2025</v>
      </c>
      <c r="B1811" s="3" t="str">
        <f t="shared" si="610"/>
        <v>12 prosinec</v>
      </c>
      <c r="C1811" s="4" t="str">
        <f t="shared" si="594"/>
        <v>prosinec</v>
      </c>
      <c r="D1811" s="10">
        <f t="shared" ca="1" si="595"/>
        <v>0</v>
      </c>
      <c r="E1811" s="10" t="str">
        <f t="shared" si="596"/>
        <v>středa</v>
      </c>
      <c r="F1811" s="42" t="str">
        <f ca="1">IF(COUNTIF(List1!$U$4:$AF$16,$G1811),"Svátek",TEXT($G1811,"dddd"))</f>
        <v>středa</v>
      </c>
      <c r="G1811" s="19">
        <v>45994</v>
      </c>
      <c r="H1811" s="49"/>
      <c r="I1811" s="50"/>
      <c r="J1811" s="49"/>
      <c r="K1811" s="50"/>
      <c r="L1811" s="21">
        <f t="shared" si="597"/>
        <v>0</v>
      </c>
      <c r="M1811" s="22">
        <f t="shared" si="591"/>
        <v>0</v>
      </c>
      <c r="N1811" s="98"/>
      <c r="O1811" s="101" t="str">
        <f t="shared" ca="1" si="592"/>
        <v/>
      </c>
      <c r="P1811" s="41" t="str">
        <f t="shared" si="590"/>
        <v xml:space="preserve"> </v>
      </c>
      <c r="Q1811" s="41" t="str">
        <f>IF(MONTH(G1812)-MONTH(G1811)&lt;&gt;0,SUBTOTAL(109,$P$14:$P$3665)," ")</f>
        <v xml:space="preserve"> </v>
      </c>
      <c r="R1811" s="108">
        <f t="shared" ca="1" si="598"/>
        <v>0</v>
      </c>
      <c r="S1811" s="25">
        <f t="shared" ca="1" si="599"/>
        <v>0</v>
      </c>
      <c r="T1811" s="108">
        <f t="shared" ca="1" si="600"/>
        <v>0</v>
      </c>
      <c r="U1811" s="163">
        <f t="shared" ca="1" si="601"/>
        <v>0</v>
      </c>
      <c r="V1811" s="25">
        <f t="shared" ca="1" si="602"/>
        <v>0</v>
      </c>
      <c r="W1811" s="25">
        <f t="shared" ca="1" si="603"/>
        <v>0</v>
      </c>
      <c r="X1811" s="108">
        <f t="shared" ca="1" si="604"/>
        <v>0</v>
      </c>
      <c r="Y1811" s="108">
        <f t="shared" ca="1" si="605"/>
        <v>0</v>
      </c>
      <c r="Z1811" s="108">
        <f t="shared" ca="1" si="606"/>
        <v>0</v>
      </c>
      <c r="AA1811" s="108">
        <f t="shared" ca="1" si="607"/>
        <v>0</v>
      </c>
      <c r="AB1811" s="108">
        <f t="shared" ca="1" si="608"/>
        <v>0</v>
      </c>
      <c r="AC1811" s="25">
        <f t="shared" ca="1" si="609"/>
        <v>0</v>
      </c>
    </row>
    <row r="1812" spans="1:29" ht="14.1" hidden="1" customHeight="1" thickBot="1" x14ac:dyDescent="0.25">
      <c r="A1812" s="3">
        <f t="shared" si="593"/>
        <v>2025</v>
      </c>
      <c r="B1812" s="3" t="str">
        <f t="shared" si="610"/>
        <v>12 prosinec</v>
      </c>
      <c r="C1812" s="4" t="str">
        <f t="shared" si="594"/>
        <v>prosinec</v>
      </c>
      <c r="D1812" s="10">
        <f t="shared" ca="1" si="595"/>
        <v>0</v>
      </c>
      <c r="E1812" s="10" t="str">
        <f t="shared" si="596"/>
        <v>čtvrtek</v>
      </c>
      <c r="F1812" s="42" t="str">
        <f ca="1">IF(COUNTIF(List1!$U$4:$AF$16,$G1812),"Svátek",TEXT($G1812,"dddd"))</f>
        <v>čtvrtek</v>
      </c>
      <c r="G1812" s="19">
        <v>45995</v>
      </c>
      <c r="H1812" s="49"/>
      <c r="I1812" s="50"/>
      <c r="J1812" s="49"/>
      <c r="K1812" s="50"/>
      <c r="L1812" s="21">
        <f t="shared" si="597"/>
        <v>0</v>
      </c>
      <c r="M1812" s="22">
        <f t="shared" si="591"/>
        <v>0</v>
      </c>
      <c r="N1812" s="98"/>
      <c r="O1812" s="101" t="str">
        <f t="shared" ca="1" si="592"/>
        <v/>
      </c>
      <c r="P1812" s="41" t="str">
        <f t="shared" si="590"/>
        <v xml:space="preserve"> </v>
      </c>
      <c r="Q1812" s="41" t="str">
        <f>IF(MONTH(G1813)-MONTH(G1812)&lt;&gt;0,SUBTOTAL(109,$P$14:$P$3665)," ")</f>
        <v xml:space="preserve"> </v>
      </c>
      <c r="R1812" s="108">
        <f t="shared" ca="1" si="598"/>
        <v>0</v>
      </c>
      <c r="S1812" s="25">
        <f t="shared" ca="1" si="599"/>
        <v>0</v>
      </c>
      <c r="T1812" s="108">
        <f t="shared" ca="1" si="600"/>
        <v>0</v>
      </c>
      <c r="U1812" s="163">
        <f t="shared" ca="1" si="601"/>
        <v>0</v>
      </c>
      <c r="V1812" s="25">
        <f t="shared" ca="1" si="602"/>
        <v>0</v>
      </c>
      <c r="W1812" s="25">
        <f t="shared" ca="1" si="603"/>
        <v>0</v>
      </c>
      <c r="X1812" s="108">
        <f t="shared" ca="1" si="604"/>
        <v>0</v>
      </c>
      <c r="Y1812" s="108">
        <f t="shared" ca="1" si="605"/>
        <v>0</v>
      </c>
      <c r="Z1812" s="108">
        <f t="shared" ca="1" si="606"/>
        <v>0</v>
      </c>
      <c r="AA1812" s="108">
        <f t="shared" ca="1" si="607"/>
        <v>0</v>
      </c>
      <c r="AB1812" s="108">
        <f t="shared" ca="1" si="608"/>
        <v>0</v>
      </c>
      <c r="AC1812" s="25">
        <f t="shared" ca="1" si="609"/>
        <v>0</v>
      </c>
    </row>
    <row r="1813" spans="1:29" ht="14.1" hidden="1" customHeight="1" thickBot="1" x14ac:dyDescent="0.25">
      <c r="A1813" s="3">
        <f t="shared" si="593"/>
        <v>2025</v>
      </c>
      <c r="B1813" s="3" t="str">
        <f t="shared" si="610"/>
        <v>12 prosinec</v>
      </c>
      <c r="C1813" s="4" t="str">
        <f t="shared" si="594"/>
        <v>prosinec</v>
      </c>
      <c r="D1813" s="10">
        <f t="shared" ca="1" si="595"/>
        <v>0</v>
      </c>
      <c r="E1813" s="10" t="str">
        <f t="shared" si="596"/>
        <v>pátek</v>
      </c>
      <c r="F1813" s="42" t="str">
        <f ca="1">IF(COUNTIF(List1!$U$4:$AF$16,$G1813),"Svátek",TEXT($G1813,"dddd"))</f>
        <v>pátek</v>
      </c>
      <c r="G1813" s="19">
        <v>45996</v>
      </c>
      <c r="H1813" s="49"/>
      <c r="I1813" s="50"/>
      <c r="J1813" s="49"/>
      <c r="K1813" s="50"/>
      <c r="L1813" s="21">
        <f t="shared" si="597"/>
        <v>0</v>
      </c>
      <c r="M1813" s="22">
        <f t="shared" si="591"/>
        <v>0</v>
      </c>
      <c r="N1813" s="98"/>
      <c r="O1813" s="101" t="str">
        <f t="shared" ca="1" si="592"/>
        <v/>
      </c>
      <c r="P1813" s="41" t="str">
        <f t="shared" si="590"/>
        <v xml:space="preserve"> </v>
      </c>
      <c r="Q1813" s="41" t="str">
        <f>IF(MONTH(G1814)-MONTH(G1813)&lt;&gt;0,SUBTOTAL(109,$P$14:$P$3665)," ")</f>
        <v xml:space="preserve"> </v>
      </c>
      <c r="R1813" s="108">
        <f t="shared" ca="1" si="598"/>
        <v>0</v>
      </c>
      <c r="S1813" s="25">
        <f t="shared" ca="1" si="599"/>
        <v>0</v>
      </c>
      <c r="T1813" s="108">
        <f t="shared" ca="1" si="600"/>
        <v>0</v>
      </c>
      <c r="U1813" s="163">
        <f t="shared" ca="1" si="601"/>
        <v>0</v>
      </c>
      <c r="V1813" s="25">
        <f t="shared" ca="1" si="602"/>
        <v>0</v>
      </c>
      <c r="W1813" s="25">
        <f t="shared" ca="1" si="603"/>
        <v>0</v>
      </c>
      <c r="X1813" s="108">
        <f t="shared" ca="1" si="604"/>
        <v>0</v>
      </c>
      <c r="Y1813" s="108">
        <f t="shared" ca="1" si="605"/>
        <v>0</v>
      </c>
      <c r="Z1813" s="108">
        <f t="shared" ca="1" si="606"/>
        <v>0</v>
      </c>
      <c r="AA1813" s="108">
        <f t="shared" ca="1" si="607"/>
        <v>0</v>
      </c>
      <c r="AB1813" s="108">
        <f t="shared" ca="1" si="608"/>
        <v>0</v>
      </c>
      <c r="AC1813" s="25">
        <f t="shared" ca="1" si="609"/>
        <v>0</v>
      </c>
    </row>
    <row r="1814" spans="1:29" ht="14.1" hidden="1" customHeight="1" thickBot="1" x14ac:dyDescent="0.25">
      <c r="A1814" s="3">
        <f t="shared" si="593"/>
        <v>2025</v>
      </c>
      <c r="B1814" s="3" t="str">
        <f t="shared" si="610"/>
        <v>12 prosinec</v>
      </c>
      <c r="C1814" s="4" t="str">
        <f t="shared" si="594"/>
        <v>prosinec</v>
      </c>
      <c r="D1814" s="10">
        <f t="shared" ca="1" si="595"/>
        <v>0</v>
      </c>
      <c r="E1814" s="10" t="str">
        <f t="shared" si="596"/>
        <v>sobota</v>
      </c>
      <c r="F1814" s="42" t="str">
        <f ca="1">IF(COUNTIF(List1!$U$4:$AF$16,$G1814),"Svátek",TEXT($G1814,"dddd"))</f>
        <v>sobota</v>
      </c>
      <c r="G1814" s="19">
        <v>45997</v>
      </c>
      <c r="H1814" s="49"/>
      <c r="I1814" s="50"/>
      <c r="J1814" s="49"/>
      <c r="K1814" s="50"/>
      <c r="L1814" s="21">
        <f t="shared" si="597"/>
        <v>0</v>
      </c>
      <c r="M1814" s="22">
        <f t="shared" si="591"/>
        <v>0</v>
      </c>
      <c r="N1814" s="98"/>
      <c r="O1814" s="101" t="str">
        <f t="shared" ca="1" si="592"/>
        <v/>
      </c>
      <c r="P1814" s="41" t="str">
        <f t="shared" si="590"/>
        <v xml:space="preserve"> </v>
      </c>
      <c r="Q1814" s="41" t="str">
        <f>IF(MONTH(G1815)-MONTH(G1814)&lt;&gt;0,SUBTOTAL(109,$P$14:$P$3665)," ")</f>
        <v xml:space="preserve"> </v>
      </c>
      <c r="R1814" s="108">
        <f t="shared" ca="1" si="598"/>
        <v>0</v>
      </c>
      <c r="S1814" s="25">
        <f t="shared" ca="1" si="599"/>
        <v>0</v>
      </c>
      <c r="T1814" s="108">
        <f t="shared" ca="1" si="600"/>
        <v>0</v>
      </c>
      <c r="U1814" s="163">
        <f t="shared" ca="1" si="601"/>
        <v>0</v>
      </c>
      <c r="V1814" s="25">
        <f t="shared" ca="1" si="602"/>
        <v>0</v>
      </c>
      <c r="W1814" s="25">
        <f t="shared" ca="1" si="603"/>
        <v>0</v>
      </c>
      <c r="X1814" s="108">
        <f t="shared" ca="1" si="604"/>
        <v>0</v>
      </c>
      <c r="Y1814" s="108">
        <f t="shared" ca="1" si="605"/>
        <v>0</v>
      </c>
      <c r="Z1814" s="108">
        <f t="shared" ca="1" si="606"/>
        <v>0</v>
      </c>
      <c r="AA1814" s="108">
        <f t="shared" ca="1" si="607"/>
        <v>0</v>
      </c>
      <c r="AB1814" s="108">
        <f t="shared" ca="1" si="608"/>
        <v>0</v>
      </c>
      <c r="AC1814" s="25">
        <f t="shared" ca="1" si="609"/>
        <v>0</v>
      </c>
    </row>
    <row r="1815" spans="1:29" ht="14.1" hidden="1" customHeight="1" thickBot="1" x14ac:dyDescent="0.25">
      <c r="A1815" s="3">
        <f t="shared" si="593"/>
        <v>2025</v>
      </c>
      <c r="B1815" s="3" t="str">
        <f t="shared" si="610"/>
        <v>12 prosinec</v>
      </c>
      <c r="C1815" s="4" t="str">
        <f t="shared" si="594"/>
        <v>prosinec</v>
      </c>
      <c r="D1815" s="10">
        <f t="shared" ca="1" si="595"/>
        <v>0</v>
      </c>
      <c r="E1815" s="10" t="str">
        <f t="shared" si="596"/>
        <v>neděle</v>
      </c>
      <c r="F1815" s="42" t="str">
        <f ca="1">IF(COUNTIF(List1!$U$4:$AF$16,$G1815),"Svátek",TEXT($G1815,"dddd"))</f>
        <v>neděle</v>
      </c>
      <c r="G1815" s="19">
        <v>45998</v>
      </c>
      <c r="H1815" s="49"/>
      <c r="I1815" s="50"/>
      <c r="J1815" s="49"/>
      <c r="K1815" s="50"/>
      <c r="L1815" s="21">
        <f t="shared" si="597"/>
        <v>0</v>
      </c>
      <c r="M1815" s="22">
        <f t="shared" si="591"/>
        <v>0</v>
      </c>
      <c r="N1815" s="98"/>
      <c r="O1815" s="101" t="str">
        <f t="shared" ca="1" si="592"/>
        <v/>
      </c>
      <c r="P1815" s="41">
        <f t="shared" si="590"/>
        <v>0</v>
      </c>
      <c r="Q1815" s="41" t="str">
        <f>IF(MONTH(G1816)-MONTH(G1815)&lt;&gt;0,SUBTOTAL(109,$P$14:$P$3665)," ")</f>
        <v xml:space="preserve"> </v>
      </c>
      <c r="R1815" s="108">
        <f t="shared" ca="1" si="598"/>
        <v>0</v>
      </c>
      <c r="S1815" s="25">
        <f t="shared" ca="1" si="599"/>
        <v>0</v>
      </c>
      <c r="T1815" s="108">
        <f t="shared" ca="1" si="600"/>
        <v>0</v>
      </c>
      <c r="U1815" s="163">
        <f t="shared" ca="1" si="601"/>
        <v>0</v>
      </c>
      <c r="V1815" s="25">
        <f t="shared" ca="1" si="602"/>
        <v>0</v>
      </c>
      <c r="W1815" s="25">
        <f t="shared" ca="1" si="603"/>
        <v>0</v>
      </c>
      <c r="X1815" s="108">
        <f t="shared" ca="1" si="604"/>
        <v>0</v>
      </c>
      <c r="Y1815" s="108">
        <f t="shared" ca="1" si="605"/>
        <v>0</v>
      </c>
      <c r="Z1815" s="108">
        <f t="shared" ca="1" si="606"/>
        <v>0</v>
      </c>
      <c r="AA1815" s="108">
        <f t="shared" ca="1" si="607"/>
        <v>0</v>
      </c>
      <c r="AB1815" s="108">
        <f t="shared" ca="1" si="608"/>
        <v>0</v>
      </c>
      <c r="AC1815" s="25">
        <f t="shared" ca="1" si="609"/>
        <v>0</v>
      </c>
    </row>
    <row r="1816" spans="1:29" ht="14.1" hidden="1" customHeight="1" thickBot="1" x14ac:dyDescent="0.25">
      <c r="A1816" s="3">
        <f t="shared" si="593"/>
        <v>2025</v>
      </c>
      <c r="B1816" s="3" t="str">
        <f t="shared" si="610"/>
        <v>12 prosinec</v>
      </c>
      <c r="C1816" s="4" t="str">
        <f t="shared" si="594"/>
        <v>prosinec</v>
      </c>
      <c r="D1816" s="10">
        <f t="shared" ca="1" si="595"/>
        <v>0</v>
      </c>
      <c r="E1816" s="10" t="str">
        <f t="shared" si="596"/>
        <v>pondělí</v>
      </c>
      <c r="F1816" s="42" t="str">
        <f ca="1">IF(COUNTIF(List1!$U$4:$AF$16,$G1816),"Svátek",TEXT($G1816,"dddd"))</f>
        <v>pondělí</v>
      </c>
      <c r="G1816" s="19">
        <v>45999</v>
      </c>
      <c r="H1816" s="49"/>
      <c r="I1816" s="50"/>
      <c r="J1816" s="49"/>
      <c r="K1816" s="50"/>
      <c r="L1816" s="21">
        <f t="shared" si="597"/>
        <v>0</v>
      </c>
      <c r="M1816" s="22">
        <f t="shared" si="591"/>
        <v>0</v>
      </c>
      <c r="N1816" s="98"/>
      <c r="O1816" s="101" t="str">
        <f t="shared" ca="1" si="592"/>
        <v/>
      </c>
      <c r="P1816" s="41" t="str">
        <f t="shared" si="590"/>
        <v xml:space="preserve"> </v>
      </c>
      <c r="Q1816" s="41" t="str">
        <f>IF(MONTH(G1817)-MONTH(G1816)&lt;&gt;0,SUBTOTAL(109,$P$14:$P$3665)," ")</f>
        <v xml:space="preserve"> </v>
      </c>
      <c r="R1816" s="108">
        <f t="shared" ca="1" si="598"/>
        <v>0</v>
      </c>
      <c r="S1816" s="25">
        <f t="shared" ca="1" si="599"/>
        <v>0</v>
      </c>
      <c r="T1816" s="108">
        <f t="shared" ca="1" si="600"/>
        <v>0</v>
      </c>
      <c r="U1816" s="163">
        <f t="shared" ca="1" si="601"/>
        <v>0</v>
      </c>
      <c r="V1816" s="25">
        <f t="shared" ca="1" si="602"/>
        <v>0</v>
      </c>
      <c r="W1816" s="25">
        <f t="shared" ca="1" si="603"/>
        <v>0</v>
      </c>
      <c r="X1816" s="108">
        <f t="shared" ca="1" si="604"/>
        <v>0</v>
      </c>
      <c r="Y1816" s="108">
        <f t="shared" ca="1" si="605"/>
        <v>0</v>
      </c>
      <c r="Z1816" s="108">
        <f t="shared" ca="1" si="606"/>
        <v>0</v>
      </c>
      <c r="AA1816" s="108">
        <f t="shared" ca="1" si="607"/>
        <v>0</v>
      </c>
      <c r="AB1816" s="108">
        <f t="shared" ca="1" si="608"/>
        <v>0</v>
      </c>
      <c r="AC1816" s="25">
        <f t="shared" ca="1" si="609"/>
        <v>0</v>
      </c>
    </row>
    <row r="1817" spans="1:29" ht="14.1" hidden="1" customHeight="1" thickBot="1" x14ac:dyDescent="0.25">
      <c r="A1817" s="3">
        <f t="shared" si="593"/>
        <v>2025</v>
      </c>
      <c r="B1817" s="3" t="str">
        <f t="shared" si="610"/>
        <v>12 prosinec</v>
      </c>
      <c r="C1817" s="4" t="str">
        <f t="shared" si="594"/>
        <v>prosinec</v>
      </c>
      <c r="D1817" s="10">
        <f t="shared" ca="1" si="595"/>
        <v>0</v>
      </c>
      <c r="E1817" s="10" t="str">
        <f t="shared" si="596"/>
        <v>úterý</v>
      </c>
      <c r="F1817" s="42" t="str">
        <f ca="1">IF(COUNTIF(List1!$U$4:$AF$16,$G1817),"Svátek",TEXT($G1817,"dddd"))</f>
        <v>úterý</v>
      </c>
      <c r="G1817" s="19">
        <v>46000</v>
      </c>
      <c r="H1817" s="49"/>
      <c r="I1817" s="50"/>
      <c r="J1817" s="49"/>
      <c r="K1817" s="50"/>
      <c r="L1817" s="21">
        <f t="shared" si="597"/>
        <v>0</v>
      </c>
      <c r="M1817" s="22">
        <f t="shared" si="591"/>
        <v>0</v>
      </c>
      <c r="N1817" s="98"/>
      <c r="O1817" s="101" t="str">
        <f t="shared" ca="1" si="592"/>
        <v/>
      </c>
      <c r="P1817" s="41" t="str">
        <f t="shared" si="590"/>
        <v xml:space="preserve"> </v>
      </c>
      <c r="Q1817" s="41" t="str">
        <f>IF(MONTH(G1818)-MONTH(G1817)&lt;&gt;0,SUBTOTAL(109,$P$14:$P$3665)," ")</f>
        <v xml:space="preserve"> </v>
      </c>
      <c r="R1817" s="108">
        <f t="shared" ca="1" si="598"/>
        <v>0</v>
      </c>
      <c r="S1817" s="25">
        <f t="shared" ca="1" si="599"/>
        <v>0</v>
      </c>
      <c r="T1817" s="108">
        <f t="shared" ca="1" si="600"/>
        <v>0</v>
      </c>
      <c r="U1817" s="163">
        <f t="shared" ca="1" si="601"/>
        <v>0</v>
      </c>
      <c r="V1817" s="25">
        <f t="shared" ca="1" si="602"/>
        <v>0</v>
      </c>
      <c r="W1817" s="25">
        <f t="shared" ca="1" si="603"/>
        <v>0</v>
      </c>
      <c r="X1817" s="108">
        <f t="shared" ca="1" si="604"/>
        <v>0</v>
      </c>
      <c r="Y1817" s="108">
        <f t="shared" ca="1" si="605"/>
        <v>0</v>
      </c>
      <c r="Z1817" s="108">
        <f t="shared" ca="1" si="606"/>
        <v>0</v>
      </c>
      <c r="AA1817" s="108">
        <f t="shared" ca="1" si="607"/>
        <v>0</v>
      </c>
      <c r="AB1817" s="108">
        <f t="shared" ca="1" si="608"/>
        <v>0</v>
      </c>
      <c r="AC1817" s="25">
        <f t="shared" ca="1" si="609"/>
        <v>0</v>
      </c>
    </row>
    <row r="1818" spans="1:29" ht="14.1" hidden="1" customHeight="1" thickBot="1" x14ac:dyDescent="0.25">
      <c r="A1818" s="3">
        <f t="shared" si="593"/>
        <v>2025</v>
      </c>
      <c r="B1818" s="3" t="str">
        <f t="shared" si="610"/>
        <v>12 prosinec</v>
      </c>
      <c r="C1818" s="4" t="str">
        <f t="shared" si="594"/>
        <v>prosinec</v>
      </c>
      <c r="D1818" s="10">
        <f t="shared" ca="1" si="595"/>
        <v>0</v>
      </c>
      <c r="E1818" s="10" t="str">
        <f t="shared" si="596"/>
        <v>středa</v>
      </c>
      <c r="F1818" s="42" t="str">
        <f ca="1">IF(COUNTIF(List1!$U$4:$AF$16,$G1818),"Svátek",TEXT($G1818,"dddd"))</f>
        <v>středa</v>
      </c>
      <c r="G1818" s="19">
        <v>46001</v>
      </c>
      <c r="H1818" s="49"/>
      <c r="I1818" s="50"/>
      <c r="J1818" s="49"/>
      <c r="K1818" s="50"/>
      <c r="L1818" s="21">
        <f t="shared" si="597"/>
        <v>0</v>
      </c>
      <c r="M1818" s="22">
        <f t="shared" si="591"/>
        <v>0</v>
      </c>
      <c r="N1818" s="98"/>
      <c r="O1818" s="101" t="str">
        <f t="shared" ca="1" si="592"/>
        <v/>
      </c>
      <c r="P1818" s="41" t="str">
        <f t="shared" si="590"/>
        <v xml:space="preserve"> </v>
      </c>
      <c r="Q1818" s="41" t="str">
        <f>IF(MONTH(G1819)-MONTH(G1818)&lt;&gt;0,SUBTOTAL(109,$P$14:$P$3665)," ")</f>
        <v xml:space="preserve"> </v>
      </c>
      <c r="R1818" s="108">
        <f t="shared" ca="1" si="598"/>
        <v>0</v>
      </c>
      <c r="S1818" s="25">
        <f t="shared" ca="1" si="599"/>
        <v>0</v>
      </c>
      <c r="T1818" s="108">
        <f t="shared" ca="1" si="600"/>
        <v>0</v>
      </c>
      <c r="U1818" s="163">
        <f t="shared" ca="1" si="601"/>
        <v>0</v>
      </c>
      <c r="V1818" s="25">
        <f t="shared" ca="1" si="602"/>
        <v>0</v>
      </c>
      <c r="W1818" s="25">
        <f t="shared" ca="1" si="603"/>
        <v>0</v>
      </c>
      <c r="X1818" s="108">
        <f t="shared" ca="1" si="604"/>
        <v>0</v>
      </c>
      <c r="Y1818" s="108">
        <f t="shared" ca="1" si="605"/>
        <v>0</v>
      </c>
      <c r="Z1818" s="108">
        <f t="shared" ca="1" si="606"/>
        <v>0</v>
      </c>
      <c r="AA1818" s="108">
        <f t="shared" ca="1" si="607"/>
        <v>0</v>
      </c>
      <c r="AB1818" s="108">
        <f t="shared" ca="1" si="608"/>
        <v>0</v>
      </c>
      <c r="AC1818" s="25">
        <f t="shared" ca="1" si="609"/>
        <v>0</v>
      </c>
    </row>
    <row r="1819" spans="1:29" ht="14.1" hidden="1" customHeight="1" thickBot="1" x14ac:dyDescent="0.25">
      <c r="A1819" s="3">
        <f t="shared" si="593"/>
        <v>2025</v>
      </c>
      <c r="B1819" s="3" t="str">
        <f t="shared" si="610"/>
        <v>12 prosinec</v>
      </c>
      <c r="C1819" s="4" t="str">
        <f t="shared" si="594"/>
        <v>prosinec</v>
      </c>
      <c r="D1819" s="10">
        <f t="shared" ca="1" si="595"/>
        <v>0</v>
      </c>
      <c r="E1819" s="10" t="str">
        <f t="shared" si="596"/>
        <v>čtvrtek</v>
      </c>
      <c r="F1819" s="42" t="str">
        <f ca="1">IF(COUNTIF(List1!$U$4:$AF$16,$G1819),"Svátek",TEXT($G1819,"dddd"))</f>
        <v>čtvrtek</v>
      </c>
      <c r="G1819" s="19">
        <v>46002</v>
      </c>
      <c r="H1819" s="49"/>
      <c r="I1819" s="50"/>
      <c r="J1819" s="49"/>
      <c r="K1819" s="50"/>
      <c r="L1819" s="21">
        <f t="shared" si="597"/>
        <v>0</v>
      </c>
      <c r="M1819" s="22">
        <f t="shared" si="591"/>
        <v>0</v>
      </c>
      <c r="N1819" s="98"/>
      <c r="O1819" s="101" t="str">
        <f t="shared" ca="1" si="592"/>
        <v/>
      </c>
      <c r="P1819" s="41" t="str">
        <f t="shared" ref="P1819:P1882" si="611">IF(OR(TEXT($G1819,"dddd")="neděle",TEXT($G1910,"dddd")="Sunday"),IF(DAY(G1819)&gt;=7,SUM(L1813:L1819),IF(DAY(G1819)=6,SUM(L1814:L1819),IF(DAY(G1819)=5,SUM(L1815:L1819),IF(DAY(G1819)=4,SUM(L1816:L1819),IF(DAY(G1819)=3,SUM(L1817:L1819),IF(DAY(G1819)=2,SUM(L1818:L1819),IF(DAY(G1819)=1,SUM(L1819:L1819)," "))))))),IF(MONTH(G1820)-MONTH(G1819)&lt;&gt;0,IF(TEXT($G1819,"dddd")="sobota",SUM(L1814:L1819),IF(TEXT($G1819,"dddd")="pátek",SUM(L1815:L1819),IF(TEXT($G1819,"dddd")="čtvrtek",SUM(L1816:L1819),IF(TEXT($G1819,"dddd")="středa",SUM(L1817:L1819),IF(TEXT($G1819,"dddd")="úterý",SUM(L1818:L1819),IF(TEXT($G1819,"dddd")="pondělí",SUM(L1819)," "))))))," "))</f>
        <v xml:space="preserve"> </v>
      </c>
      <c r="Q1819" s="41" t="str">
        <f>IF(MONTH(G1820)-MONTH(G1819)&lt;&gt;0,SUBTOTAL(109,$P$14:$P$3665)," ")</f>
        <v xml:space="preserve"> </v>
      </c>
      <c r="R1819" s="108">
        <f t="shared" ca="1" si="598"/>
        <v>0</v>
      </c>
      <c r="S1819" s="25">
        <f t="shared" ca="1" si="599"/>
        <v>0</v>
      </c>
      <c r="T1819" s="108">
        <f t="shared" ca="1" si="600"/>
        <v>0</v>
      </c>
      <c r="U1819" s="163">
        <f t="shared" ca="1" si="601"/>
        <v>0</v>
      </c>
      <c r="V1819" s="25">
        <f t="shared" ca="1" si="602"/>
        <v>0</v>
      </c>
      <c r="W1819" s="25">
        <f t="shared" ca="1" si="603"/>
        <v>0</v>
      </c>
      <c r="X1819" s="108">
        <f t="shared" ca="1" si="604"/>
        <v>0</v>
      </c>
      <c r="Y1819" s="108">
        <f t="shared" ca="1" si="605"/>
        <v>0</v>
      </c>
      <c r="Z1819" s="108">
        <f t="shared" ca="1" si="606"/>
        <v>0</v>
      </c>
      <c r="AA1819" s="108">
        <f t="shared" ca="1" si="607"/>
        <v>0</v>
      </c>
      <c r="AB1819" s="108">
        <f t="shared" ca="1" si="608"/>
        <v>0</v>
      </c>
      <c r="AC1819" s="25">
        <f t="shared" ca="1" si="609"/>
        <v>0</v>
      </c>
    </row>
    <row r="1820" spans="1:29" ht="14.1" hidden="1" customHeight="1" thickBot="1" x14ac:dyDescent="0.25">
      <c r="A1820" s="3">
        <f t="shared" si="593"/>
        <v>2025</v>
      </c>
      <c r="B1820" s="3" t="str">
        <f t="shared" si="610"/>
        <v>12 prosinec</v>
      </c>
      <c r="C1820" s="4" t="str">
        <f t="shared" si="594"/>
        <v>prosinec</v>
      </c>
      <c r="D1820" s="10">
        <f t="shared" ca="1" si="595"/>
        <v>0</v>
      </c>
      <c r="E1820" s="10" t="str">
        <f t="shared" si="596"/>
        <v>pátek</v>
      </c>
      <c r="F1820" s="42" t="str">
        <f ca="1">IF(COUNTIF(List1!$U$4:$AF$16,$G1820),"Svátek",TEXT($G1820,"dddd"))</f>
        <v>pátek</v>
      </c>
      <c r="G1820" s="19">
        <v>46003</v>
      </c>
      <c r="H1820" s="49"/>
      <c r="I1820" s="50"/>
      <c r="J1820" s="49"/>
      <c r="K1820" s="50"/>
      <c r="L1820" s="21">
        <f t="shared" si="597"/>
        <v>0</v>
      </c>
      <c r="M1820" s="22">
        <f t="shared" si="591"/>
        <v>0</v>
      </c>
      <c r="N1820" s="98"/>
      <c r="O1820" s="101" t="str">
        <f t="shared" ca="1" si="592"/>
        <v/>
      </c>
      <c r="P1820" s="41" t="str">
        <f t="shared" si="611"/>
        <v xml:space="preserve"> </v>
      </c>
      <c r="Q1820" s="41" t="str">
        <f>IF(MONTH(G1821)-MONTH(G1820)&lt;&gt;0,SUBTOTAL(109,$P$14:$P$3665)," ")</f>
        <v xml:space="preserve"> </v>
      </c>
      <c r="R1820" s="108">
        <f t="shared" ca="1" si="598"/>
        <v>0</v>
      </c>
      <c r="S1820" s="25">
        <f t="shared" ca="1" si="599"/>
        <v>0</v>
      </c>
      <c r="T1820" s="108">
        <f t="shared" ca="1" si="600"/>
        <v>0</v>
      </c>
      <c r="U1820" s="163">
        <f t="shared" ca="1" si="601"/>
        <v>0</v>
      </c>
      <c r="V1820" s="25">
        <f t="shared" ca="1" si="602"/>
        <v>0</v>
      </c>
      <c r="W1820" s="25">
        <f t="shared" ca="1" si="603"/>
        <v>0</v>
      </c>
      <c r="X1820" s="108">
        <f t="shared" ca="1" si="604"/>
        <v>0</v>
      </c>
      <c r="Y1820" s="108">
        <f t="shared" ca="1" si="605"/>
        <v>0</v>
      </c>
      <c r="Z1820" s="108">
        <f t="shared" ca="1" si="606"/>
        <v>0</v>
      </c>
      <c r="AA1820" s="108">
        <f t="shared" ca="1" si="607"/>
        <v>0</v>
      </c>
      <c r="AB1820" s="108">
        <f t="shared" ca="1" si="608"/>
        <v>0</v>
      </c>
      <c r="AC1820" s="25">
        <f t="shared" ca="1" si="609"/>
        <v>0</v>
      </c>
    </row>
    <row r="1821" spans="1:29" ht="14.1" hidden="1" customHeight="1" thickBot="1" x14ac:dyDescent="0.25">
      <c r="A1821" s="3">
        <f t="shared" si="593"/>
        <v>2025</v>
      </c>
      <c r="B1821" s="3" t="str">
        <f t="shared" si="610"/>
        <v>12 prosinec</v>
      </c>
      <c r="C1821" s="4" t="str">
        <f t="shared" si="594"/>
        <v>prosinec</v>
      </c>
      <c r="D1821" s="10">
        <f t="shared" ca="1" si="595"/>
        <v>0</v>
      </c>
      <c r="E1821" s="10" t="str">
        <f t="shared" si="596"/>
        <v>sobota</v>
      </c>
      <c r="F1821" s="42" t="str">
        <f ca="1">IF(COUNTIF(List1!$U$4:$AF$16,$G1821),"Svátek",TEXT($G1821,"dddd"))</f>
        <v>sobota</v>
      </c>
      <c r="G1821" s="19">
        <v>46004</v>
      </c>
      <c r="H1821" s="49"/>
      <c r="I1821" s="50"/>
      <c r="J1821" s="49"/>
      <c r="K1821" s="50"/>
      <c r="L1821" s="21">
        <f t="shared" si="597"/>
        <v>0</v>
      </c>
      <c r="M1821" s="22">
        <f t="shared" si="591"/>
        <v>0</v>
      </c>
      <c r="N1821" s="98"/>
      <c r="O1821" s="101" t="str">
        <f t="shared" ca="1" si="592"/>
        <v/>
      </c>
      <c r="P1821" s="41" t="str">
        <f t="shared" si="611"/>
        <v xml:space="preserve"> </v>
      </c>
      <c r="Q1821" s="41" t="str">
        <f>IF(MONTH(G1822)-MONTH(G1821)&lt;&gt;0,SUBTOTAL(109,$P$14:$P$3665)," ")</f>
        <v xml:space="preserve"> </v>
      </c>
      <c r="R1821" s="108">
        <f t="shared" ca="1" si="598"/>
        <v>0</v>
      </c>
      <c r="S1821" s="25">
        <f t="shared" ca="1" si="599"/>
        <v>0</v>
      </c>
      <c r="T1821" s="108">
        <f t="shared" ca="1" si="600"/>
        <v>0</v>
      </c>
      <c r="U1821" s="163">
        <f t="shared" ca="1" si="601"/>
        <v>0</v>
      </c>
      <c r="V1821" s="25">
        <f t="shared" ca="1" si="602"/>
        <v>0</v>
      </c>
      <c r="W1821" s="25">
        <f t="shared" ca="1" si="603"/>
        <v>0</v>
      </c>
      <c r="X1821" s="108">
        <f t="shared" ca="1" si="604"/>
        <v>0</v>
      </c>
      <c r="Y1821" s="108">
        <f t="shared" ca="1" si="605"/>
        <v>0</v>
      </c>
      <c r="Z1821" s="108">
        <f t="shared" ca="1" si="606"/>
        <v>0</v>
      </c>
      <c r="AA1821" s="108">
        <f t="shared" ca="1" si="607"/>
        <v>0</v>
      </c>
      <c r="AB1821" s="108">
        <f t="shared" ca="1" si="608"/>
        <v>0</v>
      </c>
      <c r="AC1821" s="25">
        <f t="shared" ca="1" si="609"/>
        <v>0</v>
      </c>
    </row>
    <row r="1822" spans="1:29" ht="14.1" hidden="1" customHeight="1" thickBot="1" x14ac:dyDescent="0.25">
      <c r="A1822" s="3">
        <f t="shared" si="593"/>
        <v>2025</v>
      </c>
      <c r="B1822" s="3" t="str">
        <f t="shared" si="610"/>
        <v>12 prosinec</v>
      </c>
      <c r="C1822" s="4" t="str">
        <f t="shared" si="594"/>
        <v>prosinec</v>
      </c>
      <c r="D1822" s="10">
        <f t="shared" ca="1" si="595"/>
        <v>0</v>
      </c>
      <c r="E1822" s="10" t="str">
        <f t="shared" si="596"/>
        <v>neděle</v>
      </c>
      <c r="F1822" s="42" t="str">
        <f ca="1">IF(COUNTIF(List1!$U$4:$AF$16,$G1822),"Svátek",TEXT($G1822,"dddd"))</f>
        <v>neděle</v>
      </c>
      <c r="G1822" s="19">
        <v>46005</v>
      </c>
      <c r="H1822" s="49"/>
      <c r="I1822" s="50"/>
      <c r="J1822" s="49"/>
      <c r="K1822" s="50"/>
      <c r="L1822" s="21">
        <f t="shared" si="597"/>
        <v>0</v>
      </c>
      <c r="M1822" s="22">
        <f t="shared" si="591"/>
        <v>0</v>
      </c>
      <c r="N1822" s="98"/>
      <c r="O1822" s="101" t="str">
        <f t="shared" ca="1" si="592"/>
        <v/>
      </c>
      <c r="P1822" s="41">
        <f t="shared" si="611"/>
        <v>0</v>
      </c>
      <c r="Q1822" s="41" t="str">
        <f>IF(MONTH(G1823)-MONTH(G1822)&lt;&gt;0,SUBTOTAL(109,$P$14:$P$3665)," ")</f>
        <v xml:space="preserve"> </v>
      </c>
      <c r="R1822" s="108">
        <f t="shared" ca="1" si="598"/>
        <v>0</v>
      </c>
      <c r="S1822" s="25">
        <f t="shared" ca="1" si="599"/>
        <v>0</v>
      </c>
      <c r="T1822" s="108">
        <f t="shared" ca="1" si="600"/>
        <v>0</v>
      </c>
      <c r="U1822" s="163">
        <f t="shared" ca="1" si="601"/>
        <v>0</v>
      </c>
      <c r="V1822" s="25">
        <f t="shared" ca="1" si="602"/>
        <v>0</v>
      </c>
      <c r="W1822" s="25">
        <f t="shared" ca="1" si="603"/>
        <v>0</v>
      </c>
      <c r="X1822" s="108">
        <f t="shared" ca="1" si="604"/>
        <v>0</v>
      </c>
      <c r="Y1822" s="108">
        <f t="shared" ca="1" si="605"/>
        <v>0</v>
      </c>
      <c r="Z1822" s="108">
        <f t="shared" ca="1" si="606"/>
        <v>0</v>
      </c>
      <c r="AA1822" s="108">
        <f t="shared" ca="1" si="607"/>
        <v>0</v>
      </c>
      <c r="AB1822" s="108">
        <f t="shared" ca="1" si="608"/>
        <v>0</v>
      </c>
      <c r="AC1822" s="25">
        <f t="shared" ca="1" si="609"/>
        <v>0</v>
      </c>
    </row>
    <row r="1823" spans="1:29" ht="14.1" hidden="1" customHeight="1" thickBot="1" x14ac:dyDescent="0.25">
      <c r="A1823" s="3">
        <f t="shared" si="593"/>
        <v>2025</v>
      </c>
      <c r="B1823" s="3" t="str">
        <f t="shared" si="610"/>
        <v>12 prosinec</v>
      </c>
      <c r="C1823" s="4" t="str">
        <f t="shared" si="594"/>
        <v>prosinec</v>
      </c>
      <c r="D1823" s="10">
        <f t="shared" ca="1" si="595"/>
        <v>0</v>
      </c>
      <c r="E1823" s="10" t="str">
        <f t="shared" si="596"/>
        <v>pondělí</v>
      </c>
      <c r="F1823" s="42" t="str">
        <f ca="1">IF(COUNTIF(List1!$U$4:$AF$16,$G1823),"Svátek",TEXT($G1823,"dddd"))</f>
        <v>pondělí</v>
      </c>
      <c r="G1823" s="19">
        <v>46006</v>
      </c>
      <c r="H1823" s="49"/>
      <c r="I1823" s="50"/>
      <c r="J1823" s="49"/>
      <c r="K1823" s="50"/>
      <c r="L1823" s="21">
        <f t="shared" si="597"/>
        <v>0</v>
      </c>
      <c r="M1823" s="22">
        <f t="shared" si="591"/>
        <v>0</v>
      </c>
      <c r="N1823" s="98"/>
      <c r="O1823" s="101" t="str">
        <f t="shared" ca="1" si="592"/>
        <v/>
      </c>
      <c r="P1823" s="41" t="str">
        <f t="shared" si="611"/>
        <v xml:space="preserve"> </v>
      </c>
      <c r="Q1823" s="41" t="str">
        <f>IF(MONTH(G1824)-MONTH(G1823)&lt;&gt;0,SUBTOTAL(109,$P$14:$P$3665)," ")</f>
        <v xml:space="preserve"> </v>
      </c>
      <c r="R1823" s="108">
        <f t="shared" ca="1" si="598"/>
        <v>0</v>
      </c>
      <c r="S1823" s="25">
        <f t="shared" ca="1" si="599"/>
        <v>0</v>
      </c>
      <c r="T1823" s="108">
        <f t="shared" ca="1" si="600"/>
        <v>0</v>
      </c>
      <c r="U1823" s="163">
        <f t="shared" ca="1" si="601"/>
        <v>0</v>
      </c>
      <c r="V1823" s="25">
        <f t="shared" ca="1" si="602"/>
        <v>0</v>
      </c>
      <c r="W1823" s="25">
        <f t="shared" ca="1" si="603"/>
        <v>0</v>
      </c>
      <c r="X1823" s="108">
        <f t="shared" ca="1" si="604"/>
        <v>0</v>
      </c>
      <c r="Y1823" s="108">
        <f t="shared" ca="1" si="605"/>
        <v>0</v>
      </c>
      <c r="Z1823" s="108">
        <f t="shared" ca="1" si="606"/>
        <v>0</v>
      </c>
      <c r="AA1823" s="108">
        <f t="shared" ca="1" si="607"/>
        <v>0</v>
      </c>
      <c r="AB1823" s="108">
        <f t="shared" ca="1" si="608"/>
        <v>0</v>
      </c>
      <c r="AC1823" s="25">
        <f t="shared" ca="1" si="609"/>
        <v>0</v>
      </c>
    </row>
    <row r="1824" spans="1:29" ht="14.1" hidden="1" customHeight="1" thickBot="1" x14ac:dyDescent="0.25">
      <c r="A1824" s="3">
        <f t="shared" si="593"/>
        <v>2025</v>
      </c>
      <c r="B1824" s="3" t="str">
        <f t="shared" si="610"/>
        <v>12 prosinec</v>
      </c>
      <c r="C1824" s="4" t="str">
        <f t="shared" si="594"/>
        <v>prosinec</v>
      </c>
      <c r="D1824" s="10">
        <f t="shared" ca="1" si="595"/>
        <v>0</v>
      </c>
      <c r="E1824" s="10" t="str">
        <f t="shared" si="596"/>
        <v>úterý</v>
      </c>
      <c r="F1824" s="42" t="str">
        <f ca="1">IF(COUNTIF(List1!$U$4:$AF$16,$G1824),"Svátek",TEXT($G1824,"dddd"))</f>
        <v>úterý</v>
      </c>
      <c r="G1824" s="19">
        <v>46007</v>
      </c>
      <c r="H1824" s="49"/>
      <c r="I1824" s="50"/>
      <c r="J1824" s="49"/>
      <c r="K1824" s="50"/>
      <c r="L1824" s="21">
        <f t="shared" si="597"/>
        <v>0</v>
      </c>
      <c r="M1824" s="22">
        <f t="shared" si="591"/>
        <v>0</v>
      </c>
      <c r="N1824" s="98"/>
      <c r="O1824" s="101" t="str">
        <f t="shared" ca="1" si="592"/>
        <v/>
      </c>
      <c r="P1824" s="41" t="str">
        <f t="shared" si="611"/>
        <v xml:space="preserve"> </v>
      </c>
      <c r="Q1824" s="41" t="str">
        <f>IF(MONTH(G1825)-MONTH(G1824)&lt;&gt;0,SUBTOTAL(109,$P$14:$P$3665)," ")</f>
        <v xml:space="preserve"> </v>
      </c>
      <c r="R1824" s="108">
        <f t="shared" ca="1" si="598"/>
        <v>0</v>
      </c>
      <c r="S1824" s="25">
        <f t="shared" ca="1" si="599"/>
        <v>0</v>
      </c>
      <c r="T1824" s="108">
        <f t="shared" ca="1" si="600"/>
        <v>0</v>
      </c>
      <c r="U1824" s="163">
        <f t="shared" ca="1" si="601"/>
        <v>0</v>
      </c>
      <c r="V1824" s="25">
        <f t="shared" ca="1" si="602"/>
        <v>0</v>
      </c>
      <c r="W1824" s="25">
        <f t="shared" ca="1" si="603"/>
        <v>0</v>
      </c>
      <c r="X1824" s="108">
        <f t="shared" ca="1" si="604"/>
        <v>0</v>
      </c>
      <c r="Y1824" s="108">
        <f t="shared" ca="1" si="605"/>
        <v>0</v>
      </c>
      <c r="Z1824" s="108">
        <f t="shared" ca="1" si="606"/>
        <v>0</v>
      </c>
      <c r="AA1824" s="108">
        <f t="shared" ca="1" si="607"/>
        <v>0</v>
      </c>
      <c r="AB1824" s="108">
        <f t="shared" ca="1" si="608"/>
        <v>0</v>
      </c>
      <c r="AC1824" s="25">
        <f t="shared" ca="1" si="609"/>
        <v>0</v>
      </c>
    </row>
    <row r="1825" spans="1:29" ht="14.1" hidden="1" customHeight="1" thickBot="1" x14ac:dyDescent="0.25">
      <c r="A1825" s="3">
        <f t="shared" si="593"/>
        <v>2025</v>
      </c>
      <c r="B1825" s="3" t="str">
        <f t="shared" si="610"/>
        <v>12 prosinec</v>
      </c>
      <c r="C1825" s="4" t="str">
        <f t="shared" si="594"/>
        <v>prosinec</v>
      </c>
      <c r="D1825" s="10">
        <f t="shared" ca="1" si="595"/>
        <v>0</v>
      </c>
      <c r="E1825" s="10" t="str">
        <f t="shared" si="596"/>
        <v>středa</v>
      </c>
      <c r="F1825" s="42" t="str">
        <f ca="1">IF(COUNTIF(List1!$U$4:$AF$16,$G1825),"Svátek",TEXT($G1825,"dddd"))</f>
        <v>středa</v>
      </c>
      <c r="G1825" s="19">
        <v>46008</v>
      </c>
      <c r="H1825" s="49"/>
      <c r="I1825" s="50"/>
      <c r="J1825" s="49"/>
      <c r="K1825" s="50"/>
      <c r="L1825" s="21">
        <f t="shared" si="597"/>
        <v>0</v>
      </c>
      <c r="M1825" s="22">
        <f t="shared" si="591"/>
        <v>0</v>
      </c>
      <c r="N1825" s="98"/>
      <c r="O1825" s="101" t="str">
        <f t="shared" ca="1" si="592"/>
        <v/>
      </c>
      <c r="P1825" s="41" t="str">
        <f t="shared" si="611"/>
        <v xml:space="preserve"> </v>
      </c>
      <c r="Q1825" s="41" t="str">
        <f>IF(MONTH(G1826)-MONTH(G1825)&lt;&gt;0,SUBTOTAL(109,$P$14:$P$3665)," ")</f>
        <v xml:space="preserve"> </v>
      </c>
      <c r="R1825" s="108">
        <f t="shared" ca="1" si="598"/>
        <v>0</v>
      </c>
      <c r="S1825" s="25">
        <f t="shared" ca="1" si="599"/>
        <v>0</v>
      </c>
      <c r="T1825" s="108">
        <f t="shared" ca="1" si="600"/>
        <v>0</v>
      </c>
      <c r="U1825" s="163">
        <f t="shared" ca="1" si="601"/>
        <v>0</v>
      </c>
      <c r="V1825" s="25">
        <f t="shared" ca="1" si="602"/>
        <v>0</v>
      </c>
      <c r="W1825" s="25">
        <f t="shared" ca="1" si="603"/>
        <v>0</v>
      </c>
      <c r="X1825" s="108">
        <f t="shared" ca="1" si="604"/>
        <v>0</v>
      </c>
      <c r="Y1825" s="108">
        <f t="shared" ca="1" si="605"/>
        <v>0</v>
      </c>
      <c r="Z1825" s="108">
        <f t="shared" ca="1" si="606"/>
        <v>0</v>
      </c>
      <c r="AA1825" s="108">
        <f t="shared" ca="1" si="607"/>
        <v>0</v>
      </c>
      <c r="AB1825" s="108">
        <f t="shared" ca="1" si="608"/>
        <v>0</v>
      </c>
      <c r="AC1825" s="25">
        <f t="shared" ca="1" si="609"/>
        <v>0</v>
      </c>
    </row>
    <row r="1826" spans="1:29" ht="14.1" hidden="1" customHeight="1" thickBot="1" x14ac:dyDescent="0.25">
      <c r="A1826" s="3">
        <f t="shared" si="593"/>
        <v>2025</v>
      </c>
      <c r="B1826" s="3" t="str">
        <f t="shared" si="610"/>
        <v>12 prosinec</v>
      </c>
      <c r="C1826" s="4" t="str">
        <f t="shared" si="594"/>
        <v>prosinec</v>
      </c>
      <c r="D1826" s="10">
        <f t="shared" ca="1" si="595"/>
        <v>0</v>
      </c>
      <c r="E1826" s="10" t="str">
        <f t="shared" si="596"/>
        <v>čtvrtek</v>
      </c>
      <c r="F1826" s="42" t="str">
        <f ca="1">IF(COUNTIF(List1!$U$4:$AF$16,$G1826),"Svátek",TEXT($G1826,"dddd"))</f>
        <v>čtvrtek</v>
      </c>
      <c r="G1826" s="19">
        <v>46009</v>
      </c>
      <c r="H1826" s="49"/>
      <c r="I1826" s="50"/>
      <c r="J1826" s="49"/>
      <c r="K1826" s="50"/>
      <c r="L1826" s="21">
        <f t="shared" si="597"/>
        <v>0</v>
      </c>
      <c r="M1826" s="22">
        <f t="shared" si="591"/>
        <v>0</v>
      </c>
      <c r="N1826" s="98"/>
      <c r="O1826" s="101" t="str">
        <f t="shared" ca="1" si="592"/>
        <v/>
      </c>
      <c r="P1826" s="41" t="str">
        <f t="shared" si="611"/>
        <v xml:space="preserve"> </v>
      </c>
      <c r="Q1826" s="41" t="str">
        <f>IF(MONTH(G1827)-MONTH(G1826)&lt;&gt;0,SUBTOTAL(109,$P$14:$P$3665)," ")</f>
        <v xml:space="preserve"> </v>
      </c>
      <c r="R1826" s="108">
        <f t="shared" ca="1" si="598"/>
        <v>0</v>
      </c>
      <c r="S1826" s="25">
        <f t="shared" ca="1" si="599"/>
        <v>0</v>
      </c>
      <c r="T1826" s="108">
        <f t="shared" ca="1" si="600"/>
        <v>0</v>
      </c>
      <c r="U1826" s="163">
        <f t="shared" ca="1" si="601"/>
        <v>0</v>
      </c>
      <c r="V1826" s="25">
        <f t="shared" ca="1" si="602"/>
        <v>0</v>
      </c>
      <c r="W1826" s="25">
        <f t="shared" ca="1" si="603"/>
        <v>0</v>
      </c>
      <c r="X1826" s="108">
        <f t="shared" ca="1" si="604"/>
        <v>0</v>
      </c>
      <c r="Y1826" s="108">
        <f t="shared" ca="1" si="605"/>
        <v>0</v>
      </c>
      <c r="Z1826" s="108">
        <f t="shared" ca="1" si="606"/>
        <v>0</v>
      </c>
      <c r="AA1826" s="108">
        <f t="shared" ca="1" si="607"/>
        <v>0</v>
      </c>
      <c r="AB1826" s="108">
        <f t="shared" ca="1" si="608"/>
        <v>0</v>
      </c>
      <c r="AC1826" s="25">
        <f t="shared" ca="1" si="609"/>
        <v>0</v>
      </c>
    </row>
    <row r="1827" spans="1:29" ht="14.1" hidden="1" customHeight="1" thickBot="1" x14ac:dyDescent="0.25">
      <c r="A1827" s="3">
        <f t="shared" si="593"/>
        <v>2025</v>
      </c>
      <c r="B1827" s="3" t="str">
        <f t="shared" si="610"/>
        <v>12 prosinec</v>
      </c>
      <c r="C1827" s="4" t="str">
        <f t="shared" si="594"/>
        <v>prosinec</v>
      </c>
      <c r="D1827" s="10">
        <f t="shared" ca="1" si="595"/>
        <v>0</v>
      </c>
      <c r="E1827" s="10" t="str">
        <f t="shared" si="596"/>
        <v>pátek</v>
      </c>
      <c r="F1827" s="42" t="str">
        <f ca="1">IF(COUNTIF(List1!$U$4:$AF$16,$G1827),"Svátek",TEXT($G1827,"dddd"))</f>
        <v>pátek</v>
      </c>
      <c r="G1827" s="19">
        <v>46010</v>
      </c>
      <c r="H1827" s="49"/>
      <c r="I1827" s="50"/>
      <c r="J1827" s="49"/>
      <c r="K1827" s="50"/>
      <c r="L1827" s="21">
        <f t="shared" si="597"/>
        <v>0</v>
      </c>
      <c r="M1827" s="22">
        <f t="shared" si="591"/>
        <v>0</v>
      </c>
      <c r="N1827" s="98"/>
      <c r="O1827" s="101" t="str">
        <f t="shared" ca="1" si="592"/>
        <v/>
      </c>
      <c r="P1827" s="41" t="str">
        <f t="shared" si="611"/>
        <v xml:space="preserve"> </v>
      </c>
      <c r="Q1827" s="41" t="str">
        <f>IF(MONTH(G1828)-MONTH(G1827)&lt;&gt;0,SUBTOTAL(109,$P$14:$P$3665)," ")</f>
        <v xml:space="preserve"> </v>
      </c>
      <c r="R1827" s="108">
        <f t="shared" ca="1" si="598"/>
        <v>0</v>
      </c>
      <c r="S1827" s="25">
        <f t="shared" ca="1" si="599"/>
        <v>0</v>
      </c>
      <c r="T1827" s="108">
        <f t="shared" ca="1" si="600"/>
        <v>0</v>
      </c>
      <c r="U1827" s="163">
        <f t="shared" ca="1" si="601"/>
        <v>0</v>
      </c>
      <c r="V1827" s="25">
        <f t="shared" ca="1" si="602"/>
        <v>0</v>
      </c>
      <c r="W1827" s="25">
        <f t="shared" ca="1" si="603"/>
        <v>0</v>
      </c>
      <c r="X1827" s="108">
        <f t="shared" ca="1" si="604"/>
        <v>0</v>
      </c>
      <c r="Y1827" s="108">
        <f t="shared" ca="1" si="605"/>
        <v>0</v>
      </c>
      <c r="Z1827" s="108">
        <f t="shared" ca="1" si="606"/>
        <v>0</v>
      </c>
      <c r="AA1827" s="108">
        <f t="shared" ca="1" si="607"/>
        <v>0</v>
      </c>
      <c r="AB1827" s="108">
        <f t="shared" ca="1" si="608"/>
        <v>0</v>
      </c>
      <c r="AC1827" s="25">
        <f t="shared" ca="1" si="609"/>
        <v>0</v>
      </c>
    </row>
    <row r="1828" spans="1:29" ht="14.1" hidden="1" customHeight="1" thickBot="1" x14ac:dyDescent="0.25">
      <c r="A1828" s="3">
        <f t="shared" si="593"/>
        <v>2025</v>
      </c>
      <c r="B1828" s="3" t="str">
        <f t="shared" si="610"/>
        <v>12 prosinec</v>
      </c>
      <c r="C1828" s="4" t="str">
        <f t="shared" si="594"/>
        <v>prosinec</v>
      </c>
      <c r="D1828" s="10">
        <f t="shared" ca="1" si="595"/>
        <v>0</v>
      </c>
      <c r="E1828" s="10" t="str">
        <f t="shared" si="596"/>
        <v>sobota</v>
      </c>
      <c r="F1828" s="42" t="str">
        <f ca="1">IF(COUNTIF(List1!$U$4:$AF$16,$G1828),"Svátek",TEXT($G1828,"dddd"))</f>
        <v>sobota</v>
      </c>
      <c r="G1828" s="19">
        <v>46011</v>
      </c>
      <c r="H1828" s="49"/>
      <c r="I1828" s="50"/>
      <c r="J1828" s="49"/>
      <c r="K1828" s="50"/>
      <c r="L1828" s="21">
        <f t="shared" si="597"/>
        <v>0</v>
      </c>
      <c r="M1828" s="22">
        <f t="shared" si="591"/>
        <v>0</v>
      </c>
      <c r="N1828" s="98"/>
      <c r="O1828" s="101" t="str">
        <f t="shared" ca="1" si="592"/>
        <v/>
      </c>
      <c r="P1828" s="41" t="str">
        <f t="shared" si="611"/>
        <v xml:space="preserve"> </v>
      </c>
      <c r="Q1828" s="41" t="str">
        <f>IF(MONTH(G1829)-MONTH(G1828)&lt;&gt;0,SUBTOTAL(109,$P$14:$P$3665)," ")</f>
        <v xml:space="preserve"> </v>
      </c>
      <c r="R1828" s="108">
        <f t="shared" ca="1" si="598"/>
        <v>0</v>
      </c>
      <c r="S1828" s="25">
        <f t="shared" ca="1" si="599"/>
        <v>0</v>
      </c>
      <c r="T1828" s="108">
        <f t="shared" ca="1" si="600"/>
        <v>0</v>
      </c>
      <c r="U1828" s="163">
        <f t="shared" ca="1" si="601"/>
        <v>0</v>
      </c>
      <c r="V1828" s="25">
        <f t="shared" ca="1" si="602"/>
        <v>0</v>
      </c>
      <c r="W1828" s="25">
        <f t="shared" ca="1" si="603"/>
        <v>0</v>
      </c>
      <c r="X1828" s="108">
        <f t="shared" ca="1" si="604"/>
        <v>0</v>
      </c>
      <c r="Y1828" s="108">
        <f t="shared" ca="1" si="605"/>
        <v>0</v>
      </c>
      <c r="Z1828" s="108">
        <f t="shared" ca="1" si="606"/>
        <v>0</v>
      </c>
      <c r="AA1828" s="108">
        <f t="shared" ca="1" si="607"/>
        <v>0</v>
      </c>
      <c r="AB1828" s="108">
        <f t="shared" ca="1" si="608"/>
        <v>0</v>
      </c>
      <c r="AC1828" s="25">
        <f t="shared" ca="1" si="609"/>
        <v>0</v>
      </c>
    </row>
    <row r="1829" spans="1:29" ht="14.1" hidden="1" customHeight="1" thickBot="1" x14ac:dyDescent="0.25">
      <c r="A1829" s="3">
        <f t="shared" si="593"/>
        <v>2025</v>
      </c>
      <c r="B1829" s="3" t="str">
        <f t="shared" si="610"/>
        <v>12 prosinec</v>
      </c>
      <c r="C1829" s="4" t="str">
        <f t="shared" si="594"/>
        <v>prosinec</v>
      </c>
      <c r="D1829" s="10">
        <f t="shared" ca="1" si="595"/>
        <v>0</v>
      </c>
      <c r="E1829" s="10" t="str">
        <f t="shared" si="596"/>
        <v>neděle</v>
      </c>
      <c r="F1829" s="42" t="str">
        <f ca="1">IF(COUNTIF(List1!$U$4:$AF$16,$G1829),"Svátek",TEXT($G1829,"dddd"))</f>
        <v>neděle</v>
      </c>
      <c r="G1829" s="19">
        <v>46012</v>
      </c>
      <c r="H1829" s="49"/>
      <c r="I1829" s="50"/>
      <c r="J1829" s="49"/>
      <c r="K1829" s="50"/>
      <c r="L1829" s="21">
        <f t="shared" si="597"/>
        <v>0</v>
      </c>
      <c r="M1829" s="22">
        <f t="shared" si="591"/>
        <v>0</v>
      </c>
      <c r="N1829" s="98"/>
      <c r="O1829" s="101" t="str">
        <f t="shared" ca="1" si="592"/>
        <v/>
      </c>
      <c r="P1829" s="41">
        <f t="shared" si="611"/>
        <v>0</v>
      </c>
      <c r="Q1829" s="41" t="str">
        <f>IF(MONTH(G1830)-MONTH(G1829)&lt;&gt;0,SUBTOTAL(109,$P$14:$P$3665)," ")</f>
        <v xml:space="preserve"> </v>
      </c>
      <c r="R1829" s="108">
        <f t="shared" ca="1" si="598"/>
        <v>0</v>
      </c>
      <c r="S1829" s="25">
        <f t="shared" ca="1" si="599"/>
        <v>0</v>
      </c>
      <c r="T1829" s="108">
        <f t="shared" ca="1" si="600"/>
        <v>0</v>
      </c>
      <c r="U1829" s="163">
        <f t="shared" ca="1" si="601"/>
        <v>0</v>
      </c>
      <c r="V1829" s="25">
        <f t="shared" ca="1" si="602"/>
        <v>0</v>
      </c>
      <c r="W1829" s="25">
        <f t="shared" ca="1" si="603"/>
        <v>0</v>
      </c>
      <c r="X1829" s="108">
        <f t="shared" ca="1" si="604"/>
        <v>0</v>
      </c>
      <c r="Y1829" s="108">
        <f t="shared" ca="1" si="605"/>
        <v>0</v>
      </c>
      <c r="Z1829" s="108">
        <f t="shared" ca="1" si="606"/>
        <v>0</v>
      </c>
      <c r="AA1829" s="108">
        <f t="shared" ca="1" si="607"/>
        <v>0</v>
      </c>
      <c r="AB1829" s="108">
        <f t="shared" ca="1" si="608"/>
        <v>0</v>
      </c>
      <c r="AC1829" s="25">
        <f t="shared" ca="1" si="609"/>
        <v>0</v>
      </c>
    </row>
    <row r="1830" spans="1:29" ht="14.1" hidden="1" customHeight="1" thickBot="1" x14ac:dyDescent="0.25">
      <c r="A1830" s="3">
        <f t="shared" si="593"/>
        <v>2025</v>
      </c>
      <c r="B1830" s="3" t="str">
        <f t="shared" si="610"/>
        <v>12 prosinec</v>
      </c>
      <c r="C1830" s="4" t="str">
        <f t="shared" si="594"/>
        <v>prosinec</v>
      </c>
      <c r="D1830" s="10">
        <f t="shared" ca="1" si="595"/>
        <v>0</v>
      </c>
      <c r="E1830" s="10" t="str">
        <f t="shared" si="596"/>
        <v>pondělí</v>
      </c>
      <c r="F1830" s="42" t="str">
        <f ca="1">IF(COUNTIF(List1!$U$4:$AF$16,$G1830),"Svátek",TEXT($G1830,"dddd"))</f>
        <v>pondělí</v>
      </c>
      <c r="G1830" s="19">
        <v>46013</v>
      </c>
      <c r="H1830" s="49"/>
      <c r="I1830" s="50"/>
      <c r="J1830" s="49"/>
      <c r="K1830" s="50"/>
      <c r="L1830" s="21">
        <f t="shared" si="597"/>
        <v>0</v>
      </c>
      <c r="M1830" s="22">
        <f t="shared" ref="M1830:M1893" si="612">(I1830-H1830)-(K1830-J1830)</f>
        <v>0</v>
      </c>
      <c r="N1830" s="98"/>
      <c r="O1830" s="101" t="str">
        <f t="shared" ref="O1830:O1893" ca="1" si="613">IF(F1830="Svátek","Svátek","")</f>
        <v/>
      </c>
      <c r="P1830" s="41" t="str">
        <f t="shared" si="611"/>
        <v xml:space="preserve"> </v>
      </c>
      <c r="Q1830" s="41" t="str">
        <f>IF(MONTH(G1831)-MONTH(G1830)&lt;&gt;0,SUBTOTAL(109,$P$14:$P$3665)," ")</f>
        <v xml:space="preserve"> </v>
      </c>
      <c r="R1830" s="108">
        <f t="shared" ca="1" si="598"/>
        <v>0</v>
      </c>
      <c r="S1830" s="25">
        <f t="shared" ca="1" si="599"/>
        <v>0</v>
      </c>
      <c r="T1830" s="108">
        <f t="shared" ca="1" si="600"/>
        <v>0</v>
      </c>
      <c r="U1830" s="163">
        <f t="shared" ca="1" si="601"/>
        <v>0</v>
      </c>
      <c r="V1830" s="25">
        <f t="shared" ca="1" si="602"/>
        <v>0</v>
      </c>
      <c r="W1830" s="25">
        <f t="shared" ca="1" si="603"/>
        <v>0</v>
      </c>
      <c r="X1830" s="108">
        <f t="shared" ca="1" si="604"/>
        <v>0</v>
      </c>
      <c r="Y1830" s="108">
        <f t="shared" ca="1" si="605"/>
        <v>0</v>
      </c>
      <c r="Z1830" s="108">
        <f t="shared" ca="1" si="606"/>
        <v>0</v>
      </c>
      <c r="AA1830" s="108">
        <f t="shared" ca="1" si="607"/>
        <v>0</v>
      </c>
      <c r="AB1830" s="108">
        <f t="shared" ca="1" si="608"/>
        <v>0</v>
      </c>
      <c r="AC1830" s="25">
        <f t="shared" ca="1" si="609"/>
        <v>0</v>
      </c>
    </row>
    <row r="1831" spans="1:29" ht="14.1" hidden="1" customHeight="1" thickBot="1" x14ac:dyDescent="0.25">
      <c r="A1831" s="3">
        <f t="shared" ref="A1831:A1894" si="614">YEAR(G1831)</f>
        <v>2025</v>
      </c>
      <c r="B1831" s="3" t="str">
        <f t="shared" si="610"/>
        <v>12 prosinec</v>
      </c>
      <c r="C1831" s="4" t="str">
        <f t="shared" ref="C1831:C1894" si="615">TEXT(G1831,"mmmm")</f>
        <v>prosinec</v>
      </c>
      <c r="D1831" s="10">
        <f t="shared" ref="D1831:D1894" ca="1" si="616">IF(F1831="Svátek",1,0)</f>
        <v>0</v>
      </c>
      <c r="E1831" s="10" t="str">
        <f t="shared" ref="E1831:E1894" si="617">TEXT($G1831,"dddd")</f>
        <v>úterý</v>
      </c>
      <c r="F1831" s="42" t="str">
        <f ca="1">IF(COUNTIF(List1!$U$4:$AF$16,$G1831),"Svátek",TEXT($G1831,"dddd"))</f>
        <v>úterý</v>
      </c>
      <c r="G1831" s="19">
        <v>46014</v>
      </c>
      <c r="H1831" s="49"/>
      <c r="I1831" s="50"/>
      <c r="J1831" s="49"/>
      <c r="K1831" s="50"/>
      <c r="L1831" s="21">
        <f t="shared" ref="L1831:L1894" si="618">(I1831-H1831)-(K1831-J1831)</f>
        <v>0</v>
      </c>
      <c r="M1831" s="22">
        <f t="shared" si="612"/>
        <v>0</v>
      </c>
      <c r="N1831" s="98"/>
      <c r="O1831" s="101" t="str">
        <f t="shared" ca="1" si="613"/>
        <v/>
      </c>
      <c r="P1831" s="41" t="str">
        <f t="shared" si="611"/>
        <v xml:space="preserve"> </v>
      </c>
      <c r="Q1831" s="41" t="str">
        <f>IF(MONTH(G1832)-MONTH(G1831)&lt;&gt;0,SUBTOTAL(109,$P$14:$P$3665)," ")</f>
        <v xml:space="preserve"> </v>
      </c>
      <c r="R1831" s="108">
        <f t="shared" ref="R1831:R1894" ca="1" si="619">IF(AND(IF(O1831="PC",1,0),OR((E1831="pondělí"),E1831="úterý",E1831="středa",E1831="čtvrtek",E1831="pátek")),IF($R$3-L1831&gt;0,$R$3-L1831,0),0)</f>
        <v>0</v>
      </c>
      <c r="S1831" s="25">
        <f t="shared" ref="S1831:S1894" ca="1" si="620">IF(AND(IF(F1831="Svátek",1,0),OR(E1831="pondělí",E1831="úterý",E1831="středa",E1831="čtvrtek",E1831="pátek"),IF(OR(O1831="SC",O1831="ŘD",O1831="NV",O1831="N",O1831="OČR",O1831="P",O1831="O"),FALSE,TRUE)),1,0)</f>
        <v>0</v>
      </c>
      <c r="T1831" s="108">
        <f t="shared" ref="T1831:T1894" ca="1" si="621">IF(AND(IF(O1831="PMP",1,0),OR((E1831="pondělí"),E1831="úterý",E1831="středa",E1831="čtvrtek",E1831="pátek")),IF($R$3-L1831&gt;0,$R$3-L1831,0),0)</f>
        <v>0</v>
      </c>
      <c r="U1831" s="163">
        <f t="shared" ref="U1831:U1894" ca="1" si="622">IF(AND(IF(O1831="1/2D",1,0),OR((E1831="pondělí"),E1831="úterý",E1831="středa",E1831="čtvrtek",E1831="pátek")),1,0)</f>
        <v>0</v>
      </c>
      <c r="V1831" s="25">
        <f t="shared" ref="V1831:V1894" ca="1" si="623">IF(AND(IF(O1831="D",1,0),OR((E1831="pondělí"),E1831="úterý",E1831="středa",E1831="čtvrtek",E1831="pátek")),1,0)</f>
        <v>0</v>
      </c>
      <c r="W1831" s="25">
        <f t="shared" ref="W1831:W1894" ca="1" si="624">IF(AND(IF(O1831="PN",1,0),OR((E1831="pondělí"),E1831="úterý",E1831="středa",E1831="čtvrtek",E1831="pátek")),1,0)</f>
        <v>0</v>
      </c>
      <c r="X1831" s="108">
        <f t="shared" ref="X1831:X1894" ca="1" si="625">IF(AND(IF(O1831="NV",1,0),OR((E1831="pondělí"),E1831="úterý",E1831="středa",E1831="čtvrtek",E1831="pátek")),IF($R$3-L1831&gt;0,$R$3-L1831,0),0)</f>
        <v>0</v>
      </c>
      <c r="Y1831" s="108">
        <f t="shared" ref="Y1831:Y1894" ca="1" si="626">IF(AND(IF(O1831="OČR",1,0),OR((E1831="pondělí"),E1831="úterý",E1831="středa",E1831="čtvrtek",E1831="pátek")),IF($R$3-L1831&gt;0,$R$3-L1831,0),0)</f>
        <v>0</v>
      </c>
      <c r="Z1831" s="108">
        <f t="shared" ref="Z1831:Z1894" ca="1" si="627">IF(AND(IF(O1831="P",1,0),OR((E1831="pondělí"),E1831="úterý",E1831="středa",E1831="čtvrtek",E1831="pátek")),IF($R$3-L1831&gt;0,$R$3-L1831,0),0)</f>
        <v>0</v>
      </c>
      <c r="AA1831" s="108">
        <f t="shared" ref="AA1831:AA1894" ca="1" si="628">IF(AND(IF(O1831="O",1,0),OR((E1831="pondělí"),E1831="úterý",E1831="středa",E1831="čtvrtek",E1831="pátek")),IF($R$3-L1831&gt;0,$R$3-L1831,0),0)</f>
        <v>0</v>
      </c>
      <c r="AB1831" s="108">
        <f t="shared" ref="AB1831:AB1894" ca="1" si="629">IF(AND(IF(O1831="PZ",1,0),OR((E1831="pondělí"),E1831="úterý",E1831="středa",E1831="čtvrtek",E1831="pátek")),IF($R$3-L1831&gt;0,$R$3-L1831,0),0)</f>
        <v>0</v>
      </c>
      <c r="AC1831" s="25">
        <f t="shared" ref="AC1831:AC1894" ca="1" si="630">IF(AND(IF(F1831="Svátek",1,0),OR(E1831="pondělí",E1831="úterý",E1831="středa",E1831="čtvrtek",E1831="pátek")),1,0)</f>
        <v>0</v>
      </c>
    </row>
    <row r="1832" spans="1:29" ht="14.1" hidden="1" customHeight="1" thickBot="1" x14ac:dyDescent="0.25">
      <c r="A1832" s="3">
        <f t="shared" si="614"/>
        <v>2025</v>
      </c>
      <c r="B1832" s="3" t="str">
        <f t="shared" ref="B1832:B1895" si="631">IF(C1832="leden","01 leden",IF(C1832="únor","02 únor",IF(C1832="březen","03 březen",IF(C1832="duben","04 duben",IF(C1832="květen","05 květen",IF(C1832="červen","06 červen",IF(C1832="červenec","07 červenec",IF(C1832="srpen","08 srpen",IF(C1832="září","09 září",IF(C1832="říjen","10 říjen",IF(C1832="listopad","11 listopad",IF(C1832="prosinec","12 prosinec",0))))))))))))</f>
        <v>12 prosinec</v>
      </c>
      <c r="C1832" s="4" t="str">
        <f t="shared" si="615"/>
        <v>prosinec</v>
      </c>
      <c r="D1832" s="10">
        <f t="shared" ca="1" si="616"/>
        <v>1</v>
      </c>
      <c r="E1832" s="10" t="str">
        <f t="shared" si="617"/>
        <v>středa</v>
      </c>
      <c r="F1832" s="42" t="str">
        <f ca="1">IF(COUNTIF(List1!$U$4:$AF$16,$G1832),"Svátek",TEXT($G1832,"dddd"))</f>
        <v>Svátek</v>
      </c>
      <c r="G1832" s="19">
        <v>46015</v>
      </c>
      <c r="H1832" s="49"/>
      <c r="I1832" s="50"/>
      <c r="J1832" s="49"/>
      <c r="K1832" s="50"/>
      <c r="L1832" s="21">
        <f t="shared" si="618"/>
        <v>0</v>
      </c>
      <c r="M1832" s="22">
        <f t="shared" si="612"/>
        <v>0</v>
      </c>
      <c r="N1832" s="98"/>
      <c r="O1832" s="101" t="str">
        <f t="shared" ca="1" si="613"/>
        <v>Svátek</v>
      </c>
      <c r="P1832" s="41" t="str">
        <f t="shared" si="611"/>
        <v xml:space="preserve"> </v>
      </c>
      <c r="Q1832" s="41" t="str">
        <f>IF(MONTH(G1833)-MONTH(G1832)&lt;&gt;0,SUBTOTAL(109,$P$14:$P$3665)," ")</f>
        <v xml:space="preserve"> </v>
      </c>
      <c r="R1832" s="108">
        <f t="shared" ca="1" si="619"/>
        <v>0</v>
      </c>
      <c r="S1832" s="25">
        <f t="shared" ca="1" si="620"/>
        <v>1</v>
      </c>
      <c r="T1832" s="108">
        <f t="shared" ca="1" si="621"/>
        <v>0</v>
      </c>
      <c r="U1832" s="163">
        <f t="shared" ca="1" si="622"/>
        <v>0</v>
      </c>
      <c r="V1832" s="25">
        <f t="shared" ca="1" si="623"/>
        <v>0</v>
      </c>
      <c r="W1832" s="25">
        <f t="shared" ca="1" si="624"/>
        <v>0</v>
      </c>
      <c r="X1832" s="108">
        <f t="shared" ca="1" si="625"/>
        <v>0</v>
      </c>
      <c r="Y1832" s="108">
        <f t="shared" ca="1" si="626"/>
        <v>0</v>
      </c>
      <c r="Z1832" s="108">
        <f t="shared" ca="1" si="627"/>
        <v>0</v>
      </c>
      <c r="AA1832" s="108">
        <f t="shared" ca="1" si="628"/>
        <v>0</v>
      </c>
      <c r="AB1832" s="108">
        <f t="shared" ca="1" si="629"/>
        <v>0</v>
      </c>
      <c r="AC1832" s="25">
        <f t="shared" ca="1" si="630"/>
        <v>1</v>
      </c>
    </row>
    <row r="1833" spans="1:29" ht="14.1" hidden="1" customHeight="1" thickBot="1" x14ac:dyDescent="0.25">
      <c r="A1833" s="3">
        <f t="shared" si="614"/>
        <v>2025</v>
      </c>
      <c r="B1833" s="3" t="str">
        <f t="shared" si="631"/>
        <v>12 prosinec</v>
      </c>
      <c r="C1833" s="4" t="str">
        <f t="shared" si="615"/>
        <v>prosinec</v>
      </c>
      <c r="D1833" s="10">
        <f t="shared" ca="1" si="616"/>
        <v>1</v>
      </c>
      <c r="E1833" s="10" t="str">
        <f t="shared" si="617"/>
        <v>čtvrtek</v>
      </c>
      <c r="F1833" s="42" t="str">
        <f ca="1">IF(COUNTIF(List1!$U$4:$AF$16,$G1833),"Svátek",TEXT($G1833,"dddd"))</f>
        <v>Svátek</v>
      </c>
      <c r="G1833" s="19">
        <v>46016</v>
      </c>
      <c r="H1833" s="49"/>
      <c r="I1833" s="50"/>
      <c r="J1833" s="49"/>
      <c r="K1833" s="50"/>
      <c r="L1833" s="21">
        <f t="shared" si="618"/>
        <v>0</v>
      </c>
      <c r="M1833" s="22">
        <f t="shared" si="612"/>
        <v>0</v>
      </c>
      <c r="N1833" s="98"/>
      <c r="O1833" s="101" t="str">
        <f t="shared" ca="1" si="613"/>
        <v>Svátek</v>
      </c>
      <c r="P1833" s="41" t="str">
        <f t="shared" si="611"/>
        <v xml:space="preserve"> </v>
      </c>
      <c r="Q1833" s="41" t="str">
        <f>IF(MONTH(G1834)-MONTH(G1833)&lt;&gt;0,SUBTOTAL(109,$P$14:$P$3665)," ")</f>
        <v xml:space="preserve"> </v>
      </c>
      <c r="R1833" s="108">
        <f t="shared" ca="1" si="619"/>
        <v>0</v>
      </c>
      <c r="S1833" s="25">
        <f t="shared" ca="1" si="620"/>
        <v>1</v>
      </c>
      <c r="T1833" s="108">
        <f t="shared" ca="1" si="621"/>
        <v>0</v>
      </c>
      <c r="U1833" s="163">
        <f t="shared" ca="1" si="622"/>
        <v>0</v>
      </c>
      <c r="V1833" s="25">
        <f t="shared" ca="1" si="623"/>
        <v>0</v>
      </c>
      <c r="W1833" s="25">
        <f t="shared" ca="1" si="624"/>
        <v>0</v>
      </c>
      <c r="X1833" s="108">
        <f t="shared" ca="1" si="625"/>
        <v>0</v>
      </c>
      <c r="Y1833" s="108">
        <f t="shared" ca="1" si="626"/>
        <v>0</v>
      </c>
      <c r="Z1833" s="108">
        <f t="shared" ca="1" si="627"/>
        <v>0</v>
      </c>
      <c r="AA1833" s="108">
        <f t="shared" ca="1" si="628"/>
        <v>0</v>
      </c>
      <c r="AB1833" s="108">
        <f t="shared" ca="1" si="629"/>
        <v>0</v>
      </c>
      <c r="AC1833" s="25">
        <f t="shared" ca="1" si="630"/>
        <v>1</v>
      </c>
    </row>
    <row r="1834" spans="1:29" ht="14.1" hidden="1" customHeight="1" thickBot="1" x14ac:dyDescent="0.25">
      <c r="A1834" s="3">
        <f t="shared" si="614"/>
        <v>2025</v>
      </c>
      <c r="B1834" s="3" t="str">
        <f t="shared" si="631"/>
        <v>12 prosinec</v>
      </c>
      <c r="C1834" s="4" t="str">
        <f t="shared" si="615"/>
        <v>prosinec</v>
      </c>
      <c r="D1834" s="10">
        <f t="shared" ca="1" si="616"/>
        <v>1</v>
      </c>
      <c r="E1834" s="10" t="str">
        <f t="shared" si="617"/>
        <v>pátek</v>
      </c>
      <c r="F1834" s="42" t="str">
        <f ca="1">IF(COUNTIF(List1!$U$4:$AF$16,$G1834),"Svátek",TEXT($G1834,"dddd"))</f>
        <v>Svátek</v>
      </c>
      <c r="G1834" s="19">
        <v>46017</v>
      </c>
      <c r="H1834" s="49"/>
      <c r="I1834" s="50"/>
      <c r="J1834" s="49"/>
      <c r="K1834" s="50"/>
      <c r="L1834" s="21">
        <f t="shared" si="618"/>
        <v>0</v>
      </c>
      <c r="M1834" s="22">
        <f t="shared" si="612"/>
        <v>0</v>
      </c>
      <c r="N1834" s="98"/>
      <c r="O1834" s="101" t="str">
        <f t="shared" ca="1" si="613"/>
        <v>Svátek</v>
      </c>
      <c r="P1834" s="41" t="str">
        <f t="shared" si="611"/>
        <v xml:space="preserve"> </v>
      </c>
      <c r="Q1834" s="41" t="str">
        <f>IF(MONTH(G1835)-MONTH(G1834)&lt;&gt;0,SUBTOTAL(109,$P$14:$P$3665)," ")</f>
        <v xml:space="preserve"> </v>
      </c>
      <c r="R1834" s="108">
        <f t="shared" ca="1" si="619"/>
        <v>0</v>
      </c>
      <c r="S1834" s="25">
        <f t="shared" ca="1" si="620"/>
        <v>1</v>
      </c>
      <c r="T1834" s="108">
        <f t="shared" ca="1" si="621"/>
        <v>0</v>
      </c>
      <c r="U1834" s="163">
        <f t="shared" ca="1" si="622"/>
        <v>0</v>
      </c>
      <c r="V1834" s="25">
        <f t="shared" ca="1" si="623"/>
        <v>0</v>
      </c>
      <c r="W1834" s="25">
        <f t="shared" ca="1" si="624"/>
        <v>0</v>
      </c>
      <c r="X1834" s="108">
        <f t="shared" ca="1" si="625"/>
        <v>0</v>
      </c>
      <c r="Y1834" s="108">
        <f t="shared" ca="1" si="626"/>
        <v>0</v>
      </c>
      <c r="Z1834" s="108">
        <f t="shared" ca="1" si="627"/>
        <v>0</v>
      </c>
      <c r="AA1834" s="108">
        <f t="shared" ca="1" si="628"/>
        <v>0</v>
      </c>
      <c r="AB1834" s="108">
        <f t="shared" ca="1" si="629"/>
        <v>0</v>
      </c>
      <c r="AC1834" s="25">
        <f t="shared" ca="1" si="630"/>
        <v>1</v>
      </c>
    </row>
    <row r="1835" spans="1:29" ht="14.1" hidden="1" customHeight="1" thickBot="1" x14ac:dyDescent="0.25">
      <c r="A1835" s="3">
        <f t="shared" si="614"/>
        <v>2025</v>
      </c>
      <c r="B1835" s="3" t="str">
        <f t="shared" si="631"/>
        <v>12 prosinec</v>
      </c>
      <c r="C1835" s="4" t="str">
        <f t="shared" si="615"/>
        <v>prosinec</v>
      </c>
      <c r="D1835" s="10">
        <f t="shared" ca="1" si="616"/>
        <v>0</v>
      </c>
      <c r="E1835" s="10" t="str">
        <f t="shared" si="617"/>
        <v>sobota</v>
      </c>
      <c r="F1835" s="42" t="str">
        <f ca="1">IF(COUNTIF(List1!$U$4:$AF$16,$G1835),"Svátek",TEXT($G1835,"dddd"))</f>
        <v>sobota</v>
      </c>
      <c r="G1835" s="19">
        <v>46018</v>
      </c>
      <c r="H1835" s="49"/>
      <c r="I1835" s="50"/>
      <c r="J1835" s="49"/>
      <c r="K1835" s="50"/>
      <c r="L1835" s="21">
        <f t="shared" si="618"/>
        <v>0</v>
      </c>
      <c r="M1835" s="22">
        <f t="shared" si="612"/>
        <v>0</v>
      </c>
      <c r="N1835" s="98"/>
      <c r="O1835" s="101" t="str">
        <f t="shared" ca="1" si="613"/>
        <v/>
      </c>
      <c r="P1835" s="41" t="str">
        <f t="shared" si="611"/>
        <v xml:space="preserve"> </v>
      </c>
      <c r="Q1835" s="41" t="str">
        <f>IF(MONTH(G1836)-MONTH(G1835)&lt;&gt;0,SUBTOTAL(109,$P$14:$P$3665)," ")</f>
        <v xml:space="preserve"> </v>
      </c>
      <c r="R1835" s="108">
        <f t="shared" ca="1" si="619"/>
        <v>0</v>
      </c>
      <c r="S1835" s="25">
        <f t="shared" ca="1" si="620"/>
        <v>0</v>
      </c>
      <c r="T1835" s="108">
        <f t="shared" ca="1" si="621"/>
        <v>0</v>
      </c>
      <c r="U1835" s="163">
        <f t="shared" ca="1" si="622"/>
        <v>0</v>
      </c>
      <c r="V1835" s="25">
        <f t="shared" ca="1" si="623"/>
        <v>0</v>
      </c>
      <c r="W1835" s="25">
        <f t="shared" ca="1" si="624"/>
        <v>0</v>
      </c>
      <c r="X1835" s="108">
        <f t="shared" ca="1" si="625"/>
        <v>0</v>
      </c>
      <c r="Y1835" s="108">
        <f t="shared" ca="1" si="626"/>
        <v>0</v>
      </c>
      <c r="Z1835" s="108">
        <f t="shared" ca="1" si="627"/>
        <v>0</v>
      </c>
      <c r="AA1835" s="108">
        <f t="shared" ca="1" si="628"/>
        <v>0</v>
      </c>
      <c r="AB1835" s="108">
        <f t="shared" ca="1" si="629"/>
        <v>0</v>
      </c>
      <c r="AC1835" s="25">
        <f t="shared" ca="1" si="630"/>
        <v>0</v>
      </c>
    </row>
    <row r="1836" spans="1:29" ht="14.1" hidden="1" customHeight="1" thickBot="1" x14ac:dyDescent="0.25">
      <c r="A1836" s="3">
        <f t="shared" si="614"/>
        <v>2025</v>
      </c>
      <c r="B1836" s="3" t="str">
        <f t="shared" si="631"/>
        <v>12 prosinec</v>
      </c>
      <c r="C1836" s="4" t="str">
        <f t="shared" si="615"/>
        <v>prosinec</v>
      </c>
      <c r="D1836" s="10">
        <f t="shared" ca="1" si="616"/>
        <v>0</v>
      </c>
      <c r="E1836" s="10" t="str">
        <f t="shared" si="617"/>
        <v>neděle</v>
      </c>
      <c r="F1836" s="42" t="str">
        <f ca="1">IF(COUNTIF(List1!$U$4:$AF$16,$G1836),"Svátek",TEXT($G1836,"dddd"))</f>
        <v>neděle</v>
      </c>
      <c r="G1836" s="19">
        <v>46019</v>
      </c>
      <c r="H1836" s="49"/>
      <c r="I1836" s="50"/>
      <c r="J1836" s="49"/>
      <c r="K1836" s="50"/>
      <c r="L1836" s="21">
        <f t="shared" si="618"/>
        <v>0</v>
      </c>
      <c r="M1836" s="22">
        <f t="shared" si="612"/>
        <v>0</v>
      </c>
      <c r="N1836" s="98"/>
      <c r="O1836" s="101" t="str">
        <f t="shared" ca="1" si="613"/>
        <v/>
      </c>
      <c r="P1836" s="41">
        <f t="shared" si="611"/>
        <v>0</v>
      </c>
      <c r="Q1836" s="41" t="str">
        <f>IF(MONTH(G1837)-MONTH(G1836)&lt;&gt;0,SUBTOTAL(109,$P$14:$P$3665)," ")</f>
        <v xml:space="preserve"> </v>
      </c>
      <c r="R1836" s="108">
        <f t="shared" ca="1" si="619"/>
        <v>0</v>
      </c>
      <c r="S1836" s="25">
        <f t="shared" ca="1" si="620"/>
        <v>0</v>
      </c>
      <c r="T1836" s="108">
        <f t="shared" ca="1" si="621"/>
        <v>0</v>
      </c>
      <c r="U1836" s="163">
        <f t="shared" ca="1" si="622"/>
        <v>0</v>
      </c>
      <c r="V1836" s="25">
        <f t="shared" ca="1" si="623"/>
        <v>0</v>
      </c>
      <c r="W1836" s="25">
        <f t="shared" ca="1" si="624"/>
        <v>0</v>
      </c>
      <c r="X1836" s="108">
        <f t="shared" ca="1" si="625"/>
        <v>0</v>
      </c>
      <c r="Y1836" s="108">
        <f t="shared" ca="1" si="626"/>
        <v>0</v>
      </c>
      <c r="Z1836" s="108">
        <f t="shared" ca="1" si="627"/>
        <v>0</v>
      </c>
      <c r="AA1836" s="108">
        <f t="shared" ca="1" si="628"/>
        <v>0</v>
      </c>
      <c r="AB1836" s="108">
        <f t="shared" ca="1" si="629"/>
        <v>0</v>
      </c>
      <c r="AC1836" s="25">
        <f t="shared" ca="1" si="630"/>
        <v>0</v>
      </c>
    </row>
    <row r="1837" spans="1:29" ht="14.1" hidden="1" customHeight="1" thickBot="1" x14ac:dyDescent="0.25">
      <c r="A1837" s="3">
        <f t="shared" si="614"/>
        <v>2025</v>
      </c>
      <c r="B1837" s="3" t="str">
        <f t="shared" si="631"/>
        <v>12 prosinec</v>
      </c>
      <c r="C1837" s="4" t="str">
        <f t="shared" si="615"/>
        <v>prosinec</v>
      </c>
      <c r="D1837" s="10">
        <f t="shared" ca="1" si="616"/>
        <v>0</v>
      </c>
      <c r="E1837" s="10" t="str">
        <f t="shared" si="617"/>
        <v>pondělí</v>
      </c>
      <c r="F1837" s="42" t="str">
        <f ca="1">IF(COUNTIF(List1!$U$4:$AF$16,$G1837),"Svátek",TEXT($G1837,"dddd"))</f>
        <v>pondělí</v>
      </c>
      <c r="G1837" s="19">
        <v>46020</v>
      </c>
      <c r="H1837" s="49"/>
      <c r="I1837" s="50"/>
      <c r="J1837" s="49"/>
      <c r="K1837" s="50"/>
      <c r="L1837" s="21">
        <f t="shared" si="618"/>
        <v>0</v>
      </c>
      <c r="M1837" s="22">
        <f t="shared" si="612"/>
        <v>0</v>
      </c>
      <c r="N1837" s="98"/>
      <c r="O1837" s="101" t="str">
        <f t="shared" ca="1" si="613"/>
        <v/>
      </c>
      <c r="P1837" s="41" t="str">
        <f t="shared" si="611"/>
        <v xml:space="preserve"> </v>
      </c>
      <c r="Q1837" s="41" t="str">
        <f>IF(MONTH(G1838)-MONTH(G1837)&lt;&gt;0,SUBTOTAL(109,$P$14:$P$3665)," ")</f>
        <v xml:space="preserve"> </v>
      </c>
      <c r="R1837" s="108">
        <f t="shared" ca="1" si="619"/>
        <v>0</v>
      </c>
      <c r="S1837" s="25">
        <f t="shared" ca="1" si="620"/>
        <v>0</v>
      </c>
      <c r="T1837" s="108">
        <f t="shared" ca="1" si="621"/>
        <v>0</v>
      </c>
      <c r="U1837" s="163">
        <f t="shared" ca="1" si="622"/>
        <v>0</v>
      </c>
      <c r="V1837" s="25">
        <f t="shared" ca="1" si="623"/>
        <v>0</v>
      </c>
      <c r="W1837" s="25">
        <f t="shared" ca="1" si="624"/>
        <v>0</v>
      </c>
      <c r="X1837" s="108">
        <f t="shared" ca="1" si="625"/>
        <v>0</v>
      </c>
      <c r="Y1837" s="108">
        <f t="shared" ca="1" si="626"/>
        <v>0</v>
      </c>
      <c r="Z1837" s="108">
        <f t="shared" ca="1" si="627"/>
        <v>0</v>
      </c>
      <c r="AA1837" s="108">
        <f t="shared" ca="1" si="628"/>
        <v>0</v>
      </c>
      <c r="AB1837" s="108">
        <f t="shared" ca="1" si="629"/>
        <v>0</v>
      </c>
      <c r="AC1837" s="25">
        <f t="shared" ca="1" si="630"/>
        <v>0</v>
      </c>
    </row>
    <row r="1838" spans="1:29" ht="14.1" hidden="1" customHeight="1" thickBot="1" x14ac:dyDescent="0.25">
      <c r="A1838" s="3">
        <f t="shared" si="614"/>
        <v>2025</v>
      </c>
      <c r="B1838" s="3" t="str">
        <f t="shared" si="631"/>
        <v>12 prosinec</v>
      </c>
      <c r="C1838" s="4" t="str">
        <f t="shared" si="615"/>
        <v>prosinec</v>
      </c>
      <c r="D1838" s="10">
        <f t="shared" ca="1" si="616"/>
        <v>0</v>
      </c>
      <c r="E1838" s="10" t="str">
        <f t="shared" si="617"/>
        <v>úterý</v>
      </c>
      <c r="F1838" s="42" t="str">
        <f ca="1">IF(COUNTIF(List1!$U$4:$AF$16,$G1838),"Svátek",TEXT($G1838,"dddd"))</f>
        <v>úterý</v>
      </c>
      <c r="G1838" s="19">
        <v>46021</v>
      </c>
      <c r="H1838" s="49"/>
      <c r="I1838" s="50"/>
      <c r="J1838" s="49"/>
      <c r="K1838" s="50"/>
      <c r="L1838" s="21">
        <f t="shared" si="618"/>
        <v>0</v>
      </c>
      <c r="M1838" s="22">
        <f t="shared" si="612"/>
        <v>0</v>
      </c>
      <c r="N1838" s="98"/>
      <c r="O1838" s="101" t="str">
        <f t="shared" ca="1" si="613"/>
        <v/>
      </c>
      <c r="P1838" s="41" t="str">
        <f t="shared" si="611"/>
        <v xml:space="preserve"> </v>
      </c>
      <c r="Q1838" s="41" t="str">
        <f>IF(MONTH(G1839)-MONTH(G1838)&lt;&gt;0,SUBTOTAL(109,$P$14:$P$3665)," ")</f>
        <v xml:space="preserve"> </v>
      </c>
      <c r="R1838" s="108">
        <f t="shared" ca="1" si="619"/>
        <v>0</v>
      </c>
      <c r="S1838" s="25">
        <f t="shared" ca="1" si="620"/>
        <v>0</v>
      </c>
      <c r="T1838" s="108">
        <f t="shared" ca="1" si="621"/>
        <v>0</v>
      </c>
      <c r="U1838" s="163">
        <f t="shared" ca="1" si="622"/>
        <v>0</v>
      </c>
      <c r="V1838" s="25">
        <f t="shared" ca="1" si="623"/>
        <v>0</v>
      </c>
      <c r="W1838" s="25">
        <f t="shared" ca="1" si="624"/>
        <v>0</v>
      </c>
      <c r="X1838" s="108">
        <f t="shared" ca="1" si="625"/>
        <v>0</v>
      </c>
      <c r="Y1838" s="108">
        <f t="shared" ca="1" si="626"/>
        <v>0</v>
      </c>
      <c r="Z1838" s="108">
        <f t="shared" ca="1" si="627"/>
        <v>0</v>
      </c>
      <c r="AA1838" s="108">
        <f t="shared" ca="1" si="628"/>
        <v>0</v>
      </c>
      <c r="AB1838" s="108">
        <f t="shared" ca="1" si="629"/>
        <v>0</v>
      </c>
      <c r="AC1838" s="25">
        <f t="shared" ca="1" si="630"/>
        <v>0</v>
      </c>
    </row>
    <row r="1839" spans="1:29" ht="14.1" hidden="1" customHeight="1" thickBot="1" x14ac:dyDescent="0.25">
      <c r="A1839" s="3">
        <f t="shared" si="614"/>
        <v>2025</v>
      </c>
      <c r="B1839" s="3" t="str">
        <f t="shared" si="631"/>
        <v>12 prosinec</v>
      </c>
      <c r="C1839" s="4" t="str">
        <f t="shared" si="615"/>
        <v>prosinec</v>
      </c>
      <c r="D1839" s="10">
        <f t="shared" ca="1" si="616"/>
        <v>0</v>
      </c>
      <c r="E1839" s="10" t="str">
        <f t="shared" si="617"/>
        <v>středa</v>
      </c>
      <c r="F1839" s="42" t="str">
        <f ca="1">IF(COUNTIF(List1!$U$4:$AF$16,$G1839),"Svátek",TEXT($G1839,"dddd"))</f>
        <v>středa</v>
      </c>
      <c r="G1839" s="19">
        <v>46022</v>
      </c>
      <c r="H1839" s="49"/>
      <c r="I1839" s="50"/>
      <c r="J1839" s="49"/>
      <c r="K1839" s="50"/>
      <c r="L1839" s="21">
        <f t="shared" si="618"/>
        <v>0</v>
      </c>
      <c r="M1839" s="22">
        <f t="shared" si="612"/>
        <v>0</v>
      </c>
      <c r="N1839" s="98"/>
      <c r="O1839" s="101" t="str">
        <f t="shared" ca="1" si="613"/>
        <v/>
      </c>
      <c r="P1839" s="41">
        <f t="shared" si="611"/>
        <v>0</v>
      </c>
      <c r="Q1839" s="41">
        <f>IF(MONTH(G1840)-MONTH(G1839)&lt;&gt;0,SUBTOTAL(109,$P$14:$P$3665)," ")</f>
        <v>0</v>
      </c>
      <c r="R1839" s="108">
        <f t="shared" ca="1" si="619"/>
        <v>0</v>
      </c>
      <c r="S1839" s="25">
        <f t="shared" ca="1" si="620"/>
        <v>0</v>
      </c>
      <c r="T1839" s="108">
        <f t="shared" ca="1" si="621"/>
        <v>0</v>
      </c>
      <c r="U1839" s="163">
        <f t="shared" ca="1" si="622"/>
        <v>0</v>
      </c>
      <c r="V1839" s="25">
        <f t="shared" ca="1" si="623"/>
        <v>0</v>
      </c>
      <c r="W1839" s="25">
        <f t="shared" ca="1" si="624"/>
        <v>0</v>
      </c>
      <c r="X1839" s="108">
        <f t="shared" ca="1" si="625"/>
        <v>0</v>
      </c>
      <c r="Y1839" s="108">
        <f t="shared" ca="1" si="626"/>
        <v>0</v>
      </c>
      <c r="Z1839" s="108">
        <f t="shared" ca="1" si="627"/>
        <v>0</v>
      </c>
      <c r="AA1839" s="108">
        <f t="shared" ca="1" si="628"/>
        <v>0</v>
      </c>
      <c r="AB1839" s="108">
        <f t="shared" ca="1" si="629"/>
        <v>0</v>
      </c>
      <c r="AC1839" s="25">
        <f t="shared" ca="1" si="630"/>
        <v>0</v>
      </c>
    </row>
    <row r="1840" spans="1:29" ht="14.1" hidden="1" customHeight="1" thickBot="1" x14ac:dyDescent="0.25">
      <c r="A1840" s="3">
        <f t="shared" si="614"/>
        <v>2026</v>
      </c>
      <c r="B1840" s="3" t="str">
        <f t="shared" si="631"/>
        <v>01 leden</v>
      </c>
      <c r="C1840" s="4" t="str">
        <f t="shared" si="615"/>
        <v>leden</v>
      </c>
      <c r="D1840" s="10">
        <f t="shared" ca="1" si="616"/>
        <v>1</v>
      </c>
      <c r="E1840" s="10" t="str">
        <f t="shared" si="617"/>
        <v>čtvrtek</v>
      </c>
      <c r="F1840" s="42" t="str">
        <f ca="1">IF(COUNTIF(List1!$U$4:$AF$16,$G1840),"Svátek",TEXT($G1840,"dddd"))</f>
        <v>Svátek</v>
      </c>
      <c r="G1840" s="19">
        <v>46023</v>
      </c>
      <c r="H1840" s="49"/>
      <c r="I1840" s="50"/>
      <c r="J1840" s="49"/>
      <c r="K1840" s="50"/>
      <c r="L1840" s="21">
        <f t="shared" si="618"/>
        <v>0</v>
      </c>
      <c r="M1840" s="22">
        <f t="shared" si="612"/>
        <v>0</v>
      </c>
      <c r="N1840" s="98"/>
      <c r="O1840" s="101" t="str">
        <f t="shared" ca="1" si="613"/>
        <v>Svátek</v>
      </c>
      <c r="P1840" s="41" t="str">
        <f t="shared" si="611"/>
        <v xml:space="preserve"> </v>
      </c>
      <c r="Q1840" s="41" t="str">
        <f>IF(MONTH(G1841)-MONTH(G1840)&lt;&gt;0,SUBTOTAL(109,$P$14:$P$3665)," ")</f>
        <v xml:space="preserve"> </v>
      </c>
      <c r="R1840" s="108">
        <f t="shared" ca="1" si="619"/>
        <v>0</v>
      </c>
      <c r="S1840" s="25">
        <f t="shared" ca="1" si="620"/>
        <v>1</v>
      </c>
      <c r="T1840" s="108">
        <f t="shared" ca="1" si="621"/>
        <v>0</v>
      </c>
      <c r="U1840" s="163">
        <f t="shared" ca="1" si="622"/>
        <v>0</v>
      </c>
      <c r="V1840" s="25">
        <f t="shared" ca="1" si="623"/>
        <v>0</v>
      </c>
      <c r="W1840" s="25">
        <f t="shared" ca="1" si="624"/>
        <v>0</v>
      </c>
      <c r="X1840" s="108">
        <f t="shared" ca="1" si="625"/>
        <v>0</v>
      </c>
      <c r="Y1840" s="108">
        <f t="shared" ca="1" si="626"/>
        <v>0</v>
      </c>
      <c r="Z1840" s="108">
        <f t="shared" ca="1" si="627"/>
        <v>0</v>
      </c>
      <c r="AA1840" s="108">
        <f t="shared" ca="1" si="628"/>
        <v>0</v>
      </c>
      <c r="AB1840" s="108">
        <f t="shared" ca="1" si="629"/>
        <v>0</v>
      </c>
      <c r="AC1840" s="25">
        <f t="shared" ca="1" si="630"/>
        <v>1</v>
      </c>
    </row>
    <row r="1841" spans="1:29" ht="14.1" hidden="1" customHeight="1" thickBot="1" x14ac:dyDescent="0.25">
      <c r="A1841" s="3">
        <f t="shared" si="614"/>
        <v>2026</v>
      </c>
      <c r="B1841" s="3" t="str">
        <f t="shared" si="631"/>
        <v>01 leden</v>
      </c>
      <c r="C1841" s="4" t="str">
        <f t="shared" si="615"/>
        <v>leden</v>
      </c>
      <c r="D1841" s="10">
        <f t="shared" ca="1" si="616"/>
        <v>0</v>
      </c>
      <c r="E1841" s="10" t="str">
        <f t="shared" si="617"/>
        <v>pátek</v>
      </c>
      <c r="F1841" s="42" t="str">
        <f ca="1">IF(COUNTIF(List1!$U$4:$AF$16,$G1841),"Svátek",TEXT($G1841,"dddd"))</f>
        <v>pátek</v>
      </c>
      <c r="G1841" s="19">
        <v>46024</v>
      </c>
      <c r="H1841" s="49"/>
      <c r="I1841" s="50"/>
      <c r="J1841" s="49"/>
      <c r="K1841" s="50"/>
      <c r="L1841" s="21">
        <f t="shared" si="618"/>
        <v>0</v>
      </c>
      <c r="M1841" s="22">
        <f t="shared" si="612"/>
        <v>0</v>
      </c>
      <c r="N1841" s="98"/>
      <c r="O1841" s="101" t="str">
        <f t="shared" ca="1" si="613"/>
        <v/>
      </c>
      <c r="P1841" s="41" t="str">
        <f t="shared" si="611"/>
        <v xml:space="preserve"> </v>
      </c>
      <c r="Q1841" s="41" t="str">
        <f>IF(MONTH(G1842)-MONTH(G1841)&lt;&gt;0,SUBTOTAL(109,$P$14:$P$3665)," ")</f>
        <v xml:space="preserve"> </v>
      </c>
      <c r="R1841" s="108">
        <f t="shared" ca="1" si="619"/>
        <v>0</v>
      </c>
      <c r="S1841" s="25">
        <f t="shared" ca="1" si="620"/>
        <v>0</v>
      </c>
      <c r="T1841" s="108">
        <f t="shared" ca="1" si="621"/>
        <v>0</v>
      </c>
      <c r="U1841" s="163">
        <f t="shared" ca="1" si="622"/>
        <v>0</v>
      </c>
      <c r="V1841" s="25">
        <f t="shared" ca="1" si="623"/>
        <v>0</v>
      </c>
      <c r="W1841" s="25">
        <f t="shared" ca="1" si="624"/>
        <v>0</v>
      </c>
      <c r="X1841" s="108">
        <f t="shared" ca="1" si="625"/>
        <v>0</v>
      </c>
      <c r="Y1841" s="108">
        <f t="shared" ca="1" si="626"/>
        <v>0</v>
      </c>
      <c r="Z1841" s="108">
        <f t="shared" ca="1" si="627"/>
        <v>0</v>
      </c>
      <c r="AA1841" s="108">
        <f t="shared" ca="1" si="628"/>
        <v>0</v>
      </c>
      <c r="AB1841" s="108">
        <f t="shared" ca="1" si="629"/>
        <v>0</v>
      </c>
      <c r="AC1841" s="25">
        <f t="shared" ca="1" si="630"/>
        <v>0</v>
      </c>
    </row>
    <row r="1842" spans="1:29" ht="14.1" hidden="1" customHeight="1" thickBot="1" x14ac:dyDescent="0.25">
      <c r="A1842" s="3">
        <f t="shared" si="614"/>
        <v>2026</v>
      </c>
      <c r="B1842" s="3" t="str">
        <f t="shared" si="631"/>
        <v>01 leden</v>
      </c>
      <c r="C1842" s="4" t="str">
        <f t="shared" si="615"/>
        <v>leden</v>
      </c>
      <c r="D1842" s="10">
        <f t="shared" ca="1" si="616"/>
        <v>0</v>
      </c>
      <c r="E1842" s="10" t="str">
        <f t="shared" si="617"/>
        <v>sobota</v>
      </c>
      <c r="F1842" s="42" t="str">
        <f ca="1">IF(COUNTIF(List1!$U$4:$AF$16,$G1842),"Svátek",TEXT($G1842,"dddd"))</f>
        <v>sobota</v>
      </c>
      <c r="G1842" s="19">
        <v>46025</v>
      </c>
      <c r="H1842" s="49"/>
      <c r="I1842" s="50"/>
      <c r="J1842" s="49"/>
      <c r="K1842" s="50"/>
      <c r="L1842" s="21">
        <f t="shared" si="618"/>
        <v>0</v>
      </c>
      <c r="M1842" s="22">
        <f t="shared" si="612"/>
        <v>0</v>
      </c>
      <c r="N1842" s="98"/>
      <c r="O1842" s="101" t="str">
        <f t="shared" ca="1" si="613"/>
        <v/>
      </c>
      <c r="P1842" s="41" t="str">
        <f t="shared" si="611"/>
        <v xml:space="preserve"> </v>
      </c>
      <c r="Q1842" s="41" t="str">
        <f>IF(MONTH(G1843)-MONTH(G1842)&lt;&gt;0,SUBTOTAL(109,$P$14:$P$3665)," ")</f>
        <v xml:space="preserve"> </v>
      </c>
      <c r="R1842" s="108">
        <f t="shared" ca="1" si="619"/>
        <v>0</v>
      </c>
      <c r="S1842" s="25">
        <f t="shared" ca="1" si="620"/>
        <v>0</v>
      </c>
      <c r="T1842" s="108">
        <f t="shared" ca="1" si="621"/>
        <v>0</v>
      </c>
      <c r="U1842" s="163">
        <f t="shared" ca="1" si="622"/>
        <v>0</v>
      </c>
      <c r="V1842" s="25">
        <f t="shared" ca="1" si="623"/>
        <v>0</v>
      </c>
      <c r="W1842" s="25">
        <f t="shared" ca="1" si="624"/>
        <v>0</v>
      </c>
      <c r="X1842" s="108">
        <f t="shared" ca="1" si="625"/>
        <v>0</v>
      </c>
      <c r="Y1842" s="108">
        <f t="shared" ca="1" si="626"/>
        <v>0</v>
      </c>
      <c r="Z1842" s="108">
        <f t="shared" ca="1" si="627"/>
        <v>0</v>
      </c>
      <c r="AA1842" s="108">
        <f t="shared" ca="1" si="628"/>
        <v>0</v>
      </c>
      <c r="AB1842" s="108">
        <f t="shared" ca="1" si="629"/>
        <v>0</v>
      </c>
      <c r="AC1842" s="25">
        <f t="shared" ca="1" si="630"/>
        <v>0</v>
      </c>
    </row>
    <row r="1843" spans="1:29" ht="14.1" hidden="1" customHeight="1" thickBot="1" x14ac:dyDescent="0.25">
      <c r="A1843" s="3">
        <f t="shared" si="614"/>
        <v>2026</v>
      </c>
      <c r="B1843" s="3" t="str">
        <f t="shared" si="631"/>
        <v>01 leden</v>
      </c>
      <c r="C1843" s="4" t="str">
        <f t="shared" si="615"/>
        <v>leden</v>
      </c>
      <c r="D1843" s="10">
        <f t="shared" ca="1" si="616"/>
        <v>0</v>
      </c>
      <c r="E1843" s="10" t="str">
        <f t="shared" si="617"/>
        <v>neděle</v>
      </c>
      <c r="F1843" s="42" t="str">
        <f ca="1">IF(COUNTIF(List1!$U$4:$AF$16,$G1843),"Svátek",TEXT($G1843,"dddd"))</f>
        <v>neděle</v>
      </c>
      <c r="G1843" s="19">
        <v>46026</v>
      </c>
      <c r="H1843" s="49"/>
      <c r="I1843" s="50"/>
      <c r="J1843" s="49"/>
      <c r="K1843" s="50"/>
      <c r="L1843" s="21">
        <f t="shared" si="618"/>
        <v>0</v>
      </c>
      <c r="M1843" s="22">
        <f t="shared" si="612"/>
        <v>0</v>
      </c>
      <c r="N1843" s="98"/>
      <c r="O1843" s="101" t="str">
        <f t="shared" ca="1" si="613"/>
        <v/>
      </c>
      <c r="P1843" s="41">
        <f t="shared" si="611"/>
        <v>0</v>
      </c>
      <c r="Q1843" s="41" t="str">
        <f>IF(MONTH(G1844)-MONTH(G1843)&lt;&gt;0,SUBTOTAL(109,$P$14:$P$3665)," ")</f>
        <v xml:space="preserve"> </v>
      </c>
      <c r="R1843" s="108">
        <f t="shared" ca="1" si="619"/>
        <v>0</v>
      </c>
      <c r="S1843" s="25">
        <f t="shared" ca="1" si="620"/>
        <v>0</v>
      </c>
      <c r="T1843" s="108">
        <f t="shared" ca="1" si="621"/>
        <v>0</v>
      </c>
      <c r="U1843" s="163">
        <f t="shared" ca="1" si="622"/>
        <v>0</v>
      </c>
      <c r="V1843" s="25">
        <f t="shared" ca="1" si="623"/>
        <v>0</v>
      </c>
      <c r="W1843" s="25">
        <f t="shared" ca="1" si="624"/>
        <v>0</v>
      </c>
      <c r="X1843" s="108">
        <f t="shared" ca="1" si="625"/>
        <v>0</v>
      </c>
      <c r="Y1843" s="108">
        <f t="shared" ca="1" si="626"/>
        <v>0</v>
      </c>
      <c r="Z1843" s="108">
        <f t="shared" ca="1" si="627"/>
        <v>0</v>
      </c>
      <c r="AA1843" s="108">
        <f t="shared" ca="1" si="628"/>
        <v>0</v>
      </c>
      <c r="AB1843" s="108">
        <f t="shared" ca="1" si="629"/>
        <v>0</v>
      </c>
      <c r="AC1843" s="25">
        <f t="shared" ca="1" si="630"/>
        <v>0</v>
      </c>
    </row>
    <row r="1844" spans="1:29" ht="14.1" hidden="1" customHeight="1" thickBot="1" x14ac:dyDescent="0.25">
      <c r="A1844" s="3">
        <f t="shared" si="614"/>
        <v>2026</v>
      </c>
      <c r="B1844" s="3" t="str">
        <f t="shared" si="631"/>
        <v>01 leden</v>
      </c>
      <c r="C1844" s="4" t="str">
        <f t="shared" si="615"/>
        <v>leden</v>
      </c>
      <c r="D1844" s="10">
        <f t="shared" ca="1" si="616"/>
        <v>0</v>
      </c>
      <c r="E1844" s="10" t="str">
        <f t="shared" si="617"/>
        <v>pondělí</v>
      </c>
      <c r="F1844" s="42" t="str">
        <f ca="1">IF(COUNTIF(List1!$U$4:$AF$16,$G1844),"Svátek",TEXT($G1844,"dddd"))</f>
        <v>pondělí</v>
      </c>
      <c r="G1844" s="19">
        <v>46027</v>
      </c>
      <c r="H1844" s="49"/>
      <c r="I1844" s="50"/>
      <c r="J1844" s="49"/>
      <c r="K1844" s="50"/>
      <c r="L1844" s="21">
        <f t="shared" si="618"/>
        <v>0</v>
      </c>
      <c r="M1844" s="22">
        <f t="shared" si="612"/>
        <v>0</v>
      </c>
      <c r="N1844" s="98"/>
      <c r="O1844" s="101" t="str">
        <f t="shared" ca="1" si="613"/>
        <v/>
      </c>
      <c r="P1844" s="41" t="str">
        <f t="shared" si="611"/>
        <v xml:space="preserve"> </v>
      </c>
      <c r="Q1844" s="41" t="str">
        <f>IF(MONTH(G1845)-MONTH(G1844)&lt;&gt;0,SUBTOTAL(109,$P$14:$P$3665)," ")</f>
        <v xml:space="preserve"> </v>
      </c>
      <c r="R1844" s="108">
        <f t="shared" ca="1" si="619"/>
        <v>0</v>
      </c>
      <c r="S1844" s="25">
        <f t="shared" ca="1" si="620"/>
        <v>0</v>
      </c>
      <c r="T1844" s="108">
        <f t="shared" ca="1" si="621"/>
        <v>0</v>
      </c>
      <c r="U1844" s="163">
        <f t="shared" ca="1" si="622"/>
        <v>0</v>
      </c>
      <c r="V1844" s="25">
        <f t="shared" ca="1" si="623"/>
        <v>0</v>
      </c>
      <c r="W1844" s="25">
        <f t="shared" ca="1" si="624"/>
        <v>0</v>
      </c>
      <c r="X1844" s="108">
        <f t="shared" ca="1" si="625"/>
        <v>0</v>
      </c>
      <c r="Y1844" s="108">
        <f t="shared" ca="1" si="626"/>
        <v>0</v>
      </c>
      <c r="Z1844" s="108">
        <f t="shared" ca="1" si="627"/>
        <v>0</v>
      </c>
      <c r="AA1844" s="108">
        <f t="shared" ca="1" si="628"/>
        <v>0</v>
      </c>
      <c r="AB1844" s="108">
        <f t="shared" ca="1" si="629"/>
        <v>0</v>
      </c>
      <c r="AC1844" s="25">
        <f t="shared" ca="1" si="630"/>
        <v>0</v>
      </c>
    </row>
    <row r="1845" spans="1:29" ht="14.1" hidden="1" customHeight="1" thickBot="1" x14ac:dyDescent="0.25">
      <c r="A1845" s="3">
        <f t="shared" si="614"/>
        <v>2026</v>
      </c>
      <c r="B1845" s="3" t="str">
        <f t="shared" si="631"/>
        <v>01 leden</v>
      </c>
      <c r="C1845" s="4" t="str">
        <f t="shared" si="615"/>
        <v>leden</v>
      </c>
      <c r="D1845" s="10">
        <f t="shared" ca="1" si="616"/>
        <v>0</v>
      </c>
      <c r="E1845" s="10" t="str">
        <f t="shared" si="617"/>
        <v>úterý</v>
      </c>
      <c r="F1845" s="42" t="str">
        <f ca="1">IF(COUNTIF(List1!$U$4:$AF$16,$G1845),"Svátek",TEXT($G1845,"dddd"))</f>
        <v>úterý</v>
      </c>
      <c r="G1845" s="19">
        <v>46028</v>
      </c>
      <c r="H1845" s="49"/>
      <c r="I1845" s="50"/>
      <c r="J1845" s="49"/>
      <c r="K1845" s="50"/>
      <c r="L1845" s="21">
        <f t="shared" si="618"/>
        <v>0</v>
      </c>
      <c r="M1845" s="22">
        <f t="shared" si="612"/>
        <v>0</v>
      </c>
      <c r="N1845" s="98"/>
      <c r="O1845" s="101" t="str">
        <f t="shared" ca="1" si="613"/>
        <v/>
      </c>
      <c r="P1845" s="41" t="str">
        <f t="shared" si="611"/>
        <v xml:space="preserve"> </v>
      </c>
      <c r="Q1845" s="41" t="str">
        <f>IF(MONTH(G1846)-MONTH(G1845)&lt;&gt;0,SUBTOTAL(109,$P$14:$P$3665)," ")</f>
        <v xml:space="preserve"> </v>
      </c>
      <c r="R1845" s="108">
        <f t="shared" ca="1" si="619"/>
        <v>0</v>
      </c>
      <c r="S1845" s="25">
        <f t="shared" ca="1" si="620"/>
        <v>0</v>
      </c>
      <c r="T1845" s="108">
        <f t="shared" ca="1" si="621"/>
        <v>0</v>
      </c>
      <c r="U1845" s="163">
        <f t="shared" ca="1" si="622"/>
        <v>0</v>
      </c>
      <c r="V1845" s="25">
        <f t="shared" ca="1" si="623"/>
        <v>0</v>
      </c>
      <c r="W1845" s="25">
        <f t="shared" ca="1" si="624"/>
        <v>0</v>
      </c>
      <c r="X1845" s="108">
        <f t="shared" ca="1" si="625"/>
        <v>0</v>
      </c>
      <c r="Y1845" s="108">
        <f t="shared" ca="1" si="626"/>
        <v>0</v>
      </c>
      <c r="Z1845" s="108">
        <f t="shared" ca="1" si="627"/>
        <v>0</v>
      </c>
      <c r="AA1845" s="108">
        <f t="shared" ca="1" si="628"/>
        <v>0</v>
      </c>
      <c r="AB1845" s="108">
        <f t="shared" ca="1" si="629"/>
        <v>0</v>
      </c>
      <c r="AC1845" s="25">
        <f t="shared" ca="1" si="630"/>
        <v>0</v>
      </c>
    </row>
    <row r="1846" spans="1:29" ht="14.1" hidden="1" customHeight="1" thickBot="1" x14ac:dyDescent="0.25">
      <c r="A1846" s="3">
        <f t="shared" si="614"/>
        <v>2026</v>
      </c>
      <c r="B1846" s="3" t="str">
        <f t="shared" si="631"/>
        <v>01 leden</v>
      </c>
      <c r="C1846" s="4" t="str">
        <f t="shared" si="615"/>
        <v>leden</v>
      </c>
      <c r="D1846" s="10">
        <f t="shared" ca="1" si="616"/>
        <v>0</v>
      </c>
      <c r="E1846" s="10" t="str">
        <f t="shared" si="617"/>
        <v>středa</v>
      </c>
      <c r="F1846" s="42" t="str">
        <f ca="1">IF(COUNTIF(List1!$U$4:$AF$16,$G1846),"Svátek",TEXT($G1846,"dddd"))</f>
        <v>středa</v>
      </c>
      <c r="G1846" s="19">
        <v>46029</v>
      </c>
      <c r="H1846" s="49"/>
      <c r="I1846" s="50"/>
      <c r="J1846" s="49"/>
      <c r="K1846" s="50"/>
      <c r="L1846" s="21">
        <f t="shared" si="618"/>
        <v>0</v>
      </c>
      <c r="M1846" s="22">
        <f t="shared" si="612"/>
        <v>0</v>
      </c>
      <c r="N1846" s="98"/>
      <c r="O1846" s="101" t="str">
        <f t="shared" ca="1" si="613"/>
        <v/>
      </c>
      <c r="P1846" s="41" t="str">
        <f t="shared" si="611"/>
        <v xml:space="preserve"> </v>
      </c>
      <c r="Q1846" s="41" t="str">
        <f>IF(MONTH(G1847)-MONTH(G1846)&lt;&gt;0,SUBTOTAL(109,$P$14:$P$3665)," ")</f>
        <v xml:space="preserve"> </v>
      </c>
      <c r="R1846" s="108">
        <f t="shared" ca="1" si="619"/>
        <v>0</v>
      </c>
      <c r="S1846" s="25">
        <f t="shared" ca="1" si="620"/>
        <v>0</v>
      </c>
      <c r="T1846" s="108">
        <f t="shared" ca="1" si="621"/>
        <v>0</v>
      </c>
      <c r="U1846" s="163">
        <f t="shared" ca="1" si="622"/>
        <v>0</v>
      </c>
      <c r="V1846" s="25">
        <f t="shared" ca="1" si="623"/>
        <v>0</v>
      </c>
      <c r="W1846" s="25">
        <f t="shared" ca="1" si="624"/>
        <v>0</v>
      </c>
      <c r="X1846" s="108">
        <f t="shared" ca="1" si="625"/>
        <v>0</v>
      </c>
      <c r="Y1846" s="108">
        <f t="shared" ca="1" si="626"/>
        <v>0</v>
      </c>
      <c r="Z1846" s="108">
        <f t="shared" ca="1" si="627"/>
        <v>0</v>
      </c>
      <c r="AA1846" s="108">
        <f t="shared" ca="1" si="628"/>
        <v>0</v>
      </c>
      <c r="AB1846" s="108">
        <f t="shared" ca="1" si="629"/>
        <v>0</v>
      </c>
      <c r="AC1846" s="25">
        <f t="shared" ca="1" si="630"/>
        <v>0</v>
      </c>
    </row>
    <row r="1847" spans="1:29" ht="14.1" hidden="1" customHeight="1" thickBot="1" x14ac:dyDescent="0.25">
      <c r="A1847" s="3">
        <f t="shared" si="614"/>
        <v>2026</v>
      </c>
      <c r="B1847" s="3" t="str">
        <f t="shared" si="631"/>
        <v>01 leden</v>
      </c>
      <c r="C1847" s="4" t="str">
        <f t="shared" si="615"/>
        <v>leden</v>
      </c>
      <c r="D1847" s="10">
        <f t="shared" ca="1" si="616"/>
        <v>0</v>
      </c>
      <c r="E1847" s="10" t="str">
        <f t="shared" si="617"/>
        <v>čtvrtek</v>
      </c>
      <c r="F1847" s="42" t="str">
        <f ca="1">IF(COUNTIF(List1!$U$4:$AF$16,$G1847),"Svátek",TEXT($G1847,"dddd"))</f>
        <v>čtvrtek</v>
      </c>
      <c r="G1847" s="19">
        <v>46030</v>
      </c>
      <c r="H1847" s="49"/>
      <c r="I1847" s="50"/>
      <c r="J1847" s="49"/>
      <c r="K1847" s="50"/>
      <c r="L1847" s="21">
        <f t="shared" si="618"/>
        <v>0</v>
      </c>
      <c r="M1847" s="22">
        <f t="shared" si="612"/>
        <v>0</v>
      </c>
      <c r="N1847" s="98"/>
      <c r="O1847" s="101" t="str">
        <f t="shared" ca="1" si="613"/>
        <v/>
      </c>
      <c r="P1847" s="41" t="str">
        <f t="shared" si="611"/>
        <v xml:space="preserve"> </v>
      </c>
      <c r="Q1847" s="41" t="str">
        <f>IF(MONTH(G1848)-MONTH(G1847)&lt;&gt;0,SUBTOTAL(109,$P$14:$P$3665)," ")</f>
        <v xml:space="preserve"> </v>
      </c>
      <c r="R1847" s="108">
        <f t="shared" ca="1" si="619"/>
        <v>0</v>
      </c>
      <c r="S1847" s="25">
        <f t="shared" ca="1" si="620"/>
        <v>0</v>
      </c>
      <c r="T1847" s="108">
        <f t="shared" ca="1" si="621"/>
        <v>0</v>
      </c>
      <c r="U1847" s="163">
        <f t="shared" ca="1" si="622"/>
        <v>0</v>
      </c>
      <c r="V1847" s="25">
        <f t="shared" ca="1" si="623"/>
        <v>0</v>
      </c>
      <c r="W1847" s="25">
        <f t="shared" ca="1" si="624"/>
        <v>0</v>
      </c>
      <c r="X1847" s="108">
        <f t="shared" ca="1" si="625"/>
        <v>0</v>
      </c>
      <c r="Y1847" s="108">
        <f t="shared" ca="1" si="626"/>
        <v>0</v>
      </c>
      <c r="Z1847" s="108">
        <f t="shared" ca="1" si="627"/>
        <v>0</v>
      </c>
      <c r="AA1847" s="108">
        <f t="shared" ca="1" si="628"/>
        <v>0</v>
      </c>
      <c r="AB1847" s="108">
        <f t="shared" ca="1" si="629"/>
        <v>0</v>
      </c>
      <c r="AC1847" s="25">
        <f t="shared" ca="1" si="630"/>
        <v>0</v>
      </c>
    </row>
    <row r="1848" spans="1:29" ht="14.1" hidden="1" customHeight="1" thickBot="1" x14ac:dyDescent="0.25">
      <c r="A1848" s="3">
        <f t="shared" si="614"/>
        <v>2026</v>
      </c>
      <c r="B1848" s="3" t="str">
        <f t="shared" si="631"/>
        <v>01 leden</v>
      </c>
      <c r="C1848" s="4" t="str">
        <f t="shared" si="615"/>
        <v>leden</v>
      </c>
      <c r="D1848" s="10">
        <f t="shared" ca="1" si="616"/>
        <v>0</v>
      </c>
      <c r="E1848" s="10" t="str">
        <f t="shared" si="617"/>
        <v>pátek</v>
      </c>
      <c r="F1848" s="42" t="str">
        <f ca="1">IF(COUNTIF(List1!$U$4:$AF$16,$G1848),"Svátek",TEXT($G1848,"dddd"))</f>
        <v>pátek</v>
      </c>
      <c r="G1848" s="19">
        <v>46031</v>
      </c>
      <c r="H1848" s="49"/>
      <c r="I1848" s="50"/>
      <c r="J1848" s="49"/>
      <c r="K1848" s="50"/>
      <c r="L1848" s="21">
        <f t="shared" si="618"/>
        <v>0</v>
      </c>
      <c r="M1848" s="22">
        <f t="shared" si="612"/>
        <v>0</v>
      </c>
      <c r="N1848" s="98"/>
      <c r="O1848" s="101" t="str">
        <f t="shared" ca="1" si="613"/>
        <v/>
      </c>
      <c r="P1848" s="41" t="str">
        <f t="shared" si="611"/>
        <v xml:space="preserve"> </v>
      </c>
      <c r="Q1848" s="41" t="str">
        <f>IF(MONTH(G1849)-MONTH(G1848)&lt;&gt;0,SUBTOTAL(109,$P$14:$P$3665)," ")</f>
        <v xml:space="preserve"> </v>
      </c>
      <c r="R1848" s="108">
        <f t="shared" ca="1" si="619"/>
        <v>0</v>
      </c>
      <c r="S1848" s="25">
        <f t="shared" ca="1" si="620"/>
        <v>0</v>
      </c>
      <c r="T1848" s="108">
        <f t="shared" ca="1" si="621"/>
        <v>0</v>
      </c>
      <c r="U1848" s="163">
        <f t="shared" ca="1" si="622"/>
        <v>0</v>
      </c>
      <c r="V1848" s="25">
        <f t="shared" ca="1" si="623"/>
        <v>0</v>
      </c>
      <c r="W1848" s="25">
        <f t="shared" ca="1" si="624"/>
        <v>0</v>
      </c>
      <c r="X1848" s="108">
        <f t="shared" ca="1" si="625"/>
        <v>0</v>
      </c>
      <c r="Y1848" s="108">
        <f t="shared" ca="1" si="626"/>
        <v>0</v>
      </c>
      <c r="Z1848" s="108">
        <f t="shared" ca="1" si="627"/>
        <v>0</v>
      </c>
      <c r="AA1848" s="108">
        <f t="shared" ca="1" si="628"/>
        <v>0</v>
      </c>
      <c r="AB1848" s="108">
        <f t="shared" ca="1" si="629"/>
        <v>0</v>
      </c>
      <c r="AC1848" s="25">
        <f t="shared" ca="1" si="630"/>
        <v>0</v>
      </c>
    </row>
    <row r="1849" spans="1:29" ht="14.1" hidden="1" customHeight="1" thickBot="1" x14ac:dyDescent="0.25">
      <c r="A1849" s="3">
        <f t="shared" si="614"/>
        <v>2026</v>
      </c>
      <c r="B1849" s="3" t="str">
        <f t="shared" si="631"/>
        <v>01 leden</v>
      </c>
      <c r="C1849" s="4" t="str">
        <f t="shared" si="615"/>
        <v>leden</v>
      </c>
      <c r="D1849" s="10">
        <f t="shared" ca="1" si="616"/>
        <v>0</v>
      </c>
      <c r="E1849" s="10" t="str">
        <f t="shared" si="617"/>
        <v>sobota</v>
      </c>
      <c r="F1849" s="42" t="str">
        <f ca="1">IF(COUNTIF(List1!$U$4:$AF$16,$G1849),"Svátek",TEXT($G1849,"dddd"))</f>
        <v>sobota</v>
      </c>
      <c r="G1849" s="19">
        <v>46032</v>
      </c>
      <c r="H1849" s="49"/>
      <c r="I1849" s="50"/>
      <c r="J1849" s="49"/>
      <c r="K1849" s="50"/>
      <c r="L1849" s="21">
        <f t="shared" si="618"/>
        <v>0</v>
      </c>
      <c r="M1849" s="22">
        <f t="shared" si="612"/>
        <v>0</v>
      </c>
      <c r="N1849" s="98"/>
      <c r="O1849" s="101" t="str">
        <f t="shared" ca="1" si="613"/>
        <v/>
      </c>
      <c r="P1849" s="41" t="str">
        <f t="shared" si="611"/>
        <v xml:space="preserve"> </v>
      </c>
      <c r="Q1849" s="41" t="str">
        <f>IF(MONTH(G1850)-MONTH(G1849)&lt;&gt;0,SUBTOTAL(109,$P$14:$P$3665)," ")</f>
        <v xml:space="preserve"> </v>
      </c>
      <c r="R1849" s="108">
        <f t="shared" ca="1" si="619"/>
        <v>0</v>
      </c>
      <c r="S1849" s="25">
        <f t="shared" ca="1" si="620"/>
        <v>0</v>
      </c>
      <c r="T1849" s="108">
        <f t="shared" ca="1" si="621"/>
        <v>0</v>
      </c>
      <c r="U1849" s="163">
        <f t="shared" ca="1" si="622"/>
        <v>0</v>
      </c>
      <c r="V1849" s="25">
        <f t="shared" ca="1" si="623"/>
        <v>0</v>
      </c>
      <c r="W1849" s="25">
        <f t="shared" ca="1" si="624"/>
        <v>0</v>
      </c>
      <c r="X1849" s="108">
        <f t="shared" ca="1" si="625"/>
        <v>0</v>
      </c>
      <c r="Y1849" s="108">
        <f t="shared" ca="1" si="626"/>
        <v>0</v>
      </c>
      <c r="Z1849" s="108">
        <f t="shared" ca="1" si="627"/>
        <v>0</v>
      </c>
      <c r="AA1849" s="108">
        <f t="shared" ca="1" si="628"/>
        <v>0</v>
      </c>
      <c r="AB1849" s="108">
        <f t="shared" ca="1" si="629"/>
        <v>0</v>
      </c>
      <c r="AC1849" s="25">
        <f t="shared" ca="1" si="630"/>
        <v>0</v>
      </c>
    </row>
    <row r="1850" spans="1:29" ht="14.1" hidden="1" customHeight="1" thickBot="1" x14ac:dyDescent="0.25">
      <c r="A1850" s="3">
        <f t="shared" si="614"/>
        <v>2026</v>
      </c>
      <c r="B1850" s="3" t="str">
        <f t="shared" si="631"/>
        <v>01 leden</v>
      </c>
      <c r="C1850" s="4" t="str">
        <f t="shared" si="615"/>
        <v>leden</v>
      </c>
      <c r="D1850" s="10">
        <f t="shared" ca="1" si="616"/>
        <v>0</v>
      </c>
      <c r="E1850" s="10" t="str">
        <f t="shared" si="617"/>
        <v>neděle</v>
      </c>
      <c r="F1850" s="42" t="str">
        <f ca="1">IF(COUNTIF(List1!$U$4:$AF$16,$G1850),"Svátek",TEXT($G1850,"dddd"))</f>
        <v>neděle</v>
      </c>
      <c r="G1850" s="19">
        <v>46033</v>
      </c>
      <c r="H1850" s="49"/>
      <c r="I1850" s="50"/>
      <c r="J1850" s="49"/>
      <c r="K1850" s="50"/>
      <c r="L1850" s="21">
        <f t="shared" si="618"/>
        <v>0</v>
      </c>
      <c r="M1850" s="22">
        <f t="shared" si="612"/>
        <v>0</v>
      </c>
      <c r="N1850" s="98"/>
      <c r="O1850" s="101" t="str">
        <f t="shared" ca="1" si="613"/>
        <v/>
      </c>
      <c r="P1850" s="41">
        <f t="shared" si="611"/>
        <v>0</v>
      </c>
      <c r="Q1850" s="41" t="str">
        <f>IF(MONTH(G1851)-MONTH(G1850)&lt;&gt;0,SUBTOTAL(109,$P$14:$P$3665)," ")</f>
        <v xml:space="preserve"> </v>
      </c>
      <c r="R1850" s="108">
        <f t="shared" ca="1" si="619"/>
        <v>0</v>
      </c>
      <c r="S1850" s="25">
        <f t="shared" ca="1" si="620"/>
        <v>0</v>
      </c>
      <c r="T1850" s="108">
        <f t="shared" ca="1" si="621"/>
        <v>0</v>
      </c>
      <c r="U1850" s="163">
        <f t="shared" ca="1" si="622"/>
        <v>0</v>
      </c>
      <c r="V1850" s="25">
        <f t="shared" ca="1" si="623"/>
        <v>0</v>
      </c>
      <c r="W1850" s="25">
        <f t="shared" ca="1" si="624"/>
        <v>0</v>
      </c>
      <c r="X1850" s="108">
        <f t="shared" ca="1" si="625"/>
        <v>0</v>
      </c>
      <c r="Y1850" s="108">
        <f t="shared" ca="1" si="626"/>
        <v>0</v>
      </c>
      <c r="Z1850" s="108">
        <f t="shared" ca="1" si="627"/>
        <v>0</v>
      </c>
      <c r="AA1850" s="108">
        <f t="shared" ca="1" si="628"/>
        <v>0</v>
      </c>
      <c r="AB1850" s="108">
        <f t="shared" ca="1" si="629"/>
        <v>0</v>
      </c>
      <c r="AC1850" s="25">
        <f t="shared" ca="1" si="630"/>
        <v>0</v>
      </c>
    </row>
    <row r="1851" spans="1:29" ht="14.1" hidden="1" customHeight="1" thickBot="1" x14ac:dyDescent="0.25">
      <c r="A1851" s="3">
        <f t="shared" si="614"/>
        <v>2026</v>
      </c>
      <c r="B1851" s="3" t="str">
        <f t="shared" si="631"/>
        <v>01 leden</v>
      </c>
      <c r="C1851" s="4" t="str">
        <f t="shared" si="615"/>
        <v>leden</v>
      </c>
      <c r="D1851" s="10">
        <f t="shared" ca="1" si="616"/>
        <v>0</v>
      </c>
      <c r="E1851" s="10" t="str">
        <f t="shared" si="617"/>
        <v>pondělí</v>
      </c>
      <c r="F1851" s="42" t="str">
        <f ca="1">IF(COUNTIF(List1!$U$4:$AF$16,$G1851),"Svátek",TEXT($G1851,"dddd"))</f>
        <v>pondělí</v>
      </c>
      <c r="G1851" s="19">
        <v>46034</v>
      </c>
      <c r="H1851" s="49"/>
      <c r="I1851" s="50"/>
      <c r="J1851" s="49"/>
      <c r="K1851" s="50"/>
      <c r="L1851" s="21">
        <f t="shared" si="618"/>
        <v>0</v>
      </c>
      <c r="M1851" s="22">
        <f t="shared" si="612"/>
        <v>0</v>
      </c>
      <c r="N1851" s="98"/>
      <c r="O1851" s="101" t="str">
        <f t="shared" ca="1" si="613"/>
        <v/>
      </c>
      <c r="P1851" s="41" t="str">
        <f t="shared" si="611"/>
        <v xml:space="preserve"> </v>
      </c>
      <c r="Q1851" s="41" t="str">
        <f>IF(MONTH(G1852)-MONTH(G1851)&lt;&gt;0,SUBTOTAL(109,$P$14:$P$3665)," ")</f>
        <v xml:space="preserve"> </v>
      </c>
      <c r="R1851" s="108">
        <f t="shared" ca="1" si="619"/>
        <v>0</v>
      </c>
      <c r="S1851" s="25">
        <f t="shared" ca="1" si="620"/>
        <v>0</v>
      </c>
      <c r="T1851" s="108">
        <f t="shared" ca="1" si="621"/>
        <v>0</v>
      </c>
      <c r="U1851" s="163">
        <f t="shared" ca="1" si="622"/>
        <v>0</v>
      </c>
      <c r="V1851" s="25">
        <f t="shared" ca="1" si="623"/>
        <v>0</v>
      </c>
      <c r="W1851" s="25">
        <f t="shared" ca="1" si="624"/>
        <v>0</v>
      </c>
      <c r="X1851" s="108">
        <f t="shared" ca="1" si="625"/>
        <v>0</v>
      </c>
      <c r="Y1851" s="108">
        <f t="shared" ca="1" si="626"/>
        <v>0</v>
      </c>
      <c r="Z1851" s="108">
        <f t="shared" ca="1" si="627"/>
        <v>0</v>
      </c>
      <c r="AA1851" s="108">
        <f t="shared" ca="1" si="628"/>
        <v>0</v>
      </c>
      <c r="AB1851" s="108">
        <f t="shared" ca="1" si="629"/>
        <v>0</v>
      </c>
      <c r="AC1851" s="25">
        <f t="shared" ca="1" si="630"/>
        <v>0</v>
      </c>
    </row>
    <row r="1852" spans="1:29" ht="14.1" hidden="1" customHeight="1" thickBot="1" x14ac:dyDescent="0.25">
      <c r="A1852" s="3">
        <f t="shared" si="614"/>
        <v>2026</v>
      </c>
      <c r="B1852" s="3" t="str">
        <f t="shared" si="631"/>
        <v>01 leden</v>
      </c>
      <c r="C1852" s="4" t="str">
        <f t="shared" si="615"/>
        <v>leden</v>
      </c>
      <c r="D1852" s="10">
        <f t="shared" ca="1" si="616"/>
        <v>0</v>
      </c>
      <c r="E1852" s="10" t="str">
        <f t="shared" si="617"/>
        <v>úterý</v>
      </c>
      <c r="F1852" s="42" t="str">
        <f ca="1">IF(COUNTIF(List1!$U$4:$AF$16,$G1852),"Svátek",TEXT($G1852,"dddd"))</f>
        <v>úterý</v>
      </c>
      <c r="G1852" s="19">
        <v>46035</v>
      </c>
      <c r="H1852" s="49"/>
      <c r="I1852" s="50"/>
      <c r="J1852" s="49"/>
      <c r="K1852" s="50"/>
      <c r="L1852" s="21">
        <f t="shared" si="618"/>
        <v>0</v>
      </c>
      <c r="M1852" s="22">
        <f t="shared" si="612"/>
        <v>0</v>
      </c>
      <c r="N1852" s="98"/>
      <c r="O1852" s="101" t="str">
        <f t="shared" ca="1" si="613"/>
        <v/>
      </c>
      <c r="P1852" s="41" t="str">
        <f t="shared" si="611"/>
        <v xml:space="preserve"> </v>
      </c>
      <c r="Q1852" s="41" t="str">
        <f>IF(MONTH(G1853)-MONTH(G1852)&lt;&gt;0,SUBTOTAL(109,$P$14:$P$3665)," ")</f>
        <v xml:space="preserve"> </v>
      </c>
      <c r="R1852" s="108">
        <f t="shared" ca="1" si="619"/>
        <v>0</v>
      </c>
      <c r="S1852" s="25">
        <f t="shared" ca="1" si="620"/>
        <v>0</v>
      </c>
      <c r="T1852" s="108">
        <f t="shared" ca="1" si="621"/>
        <v>0</v>
      </c>
      <c r="U1852" s="163">
        <f t="shared" ca="1" si="622"/>
        <v>0</v>
      </c>
      <c r="V1852" s="25">
        <f t="shared" ca="1" si="623"/>
        <v>0</v>
      </c>
      <c r="W1852" s="25">
        <f t="shared" ca="1" si="624"/>
        <v>0</v>
      </c>
      <c r="X1852" s="108">
        <f t="shared" ca="1" si="625"/>
        <v>0</v>
      </c>
      <c r="Y1852" s="108">
        <f t="shared" ca="1" si="626"/>
        <v>0</v>
      </c>
      <c r="Z1852" s="108">
        <f t="shared" ca="1" si="627"/>
        <v>0</v>
      </c>
      <c r="AA1852" s="108">
        <f t="shared" ca="1" si="628"/>
        <v>0</v>
      </c>
      <c r="AB1852" s="108">
        <f t="shared" ca="1" si="629"/>
        <v>0</v>
      </c>
      <c r="AC1852" s="25">
        <f t="shared" ca="1" si="630"/>
        <v>0</v>
      </c>
    </row>
    <row r="1853" spans="1:29" ht="14.1" hidden="1" customHeight="1" thickBot="1" x14ac:dyDescent="0.25">
      <c r="A1853" s="3">
        <f t="shared" si="614"/>
        <v>2026</v>
      </c>
      <c r="B1853" s="3" t="str">
        <f t="shared" si="631"/>
        <v>01 leden</v>
      </c>
      <c r="C1853" s="4" t="str">
        <f t="shared" si="615"/>
        <v>leden</v>
      </c>
      <c r="D1853" s="10">
        <f t="shared" ca="1" si="616"/>
        <v>0</v>
      </c>
      <c r="E1853" s="10" t="str">
        <f t="shared" si="617"/>
        <v>středa</v>
      </c>
      <c r="F1853" s="42" t="str">
        <f ca="1">IF(COUNTIF(List1!$U$4:$AF$16,$G1853),"Svátek",TEXT($G1853,"dddd"))</f>
        <v>středa</v>
      </c>
      <c r="G1853" s="19">
        <v>46036</v>
      </c>
      <c r="H1853" s="49"/>
      <c r="I1853" s="50"/>
      <c r="J1853" s="49"/>
      <c r="K1853" s="50"/>
      <c r="L1853" s="21">
        <f t="shared" si="618"/>
        <v>0</v>
      </c>
      <c r="M1853" s="22">
        <f t="shared" si="612"/>
        <v>0</v>
      </c>
      <c r="N1853" s="98"/>
      <c r="O1853" s="101" t="str">
        <f t="shared" ca="1" si="613"/>
        <v/>
      </c>
      <c r="P1853" s="41" t="str">
        <f t="shared" si="611"/>
        <v xml:space="preserve"> </v>
      </c>
      <c r="Q1853" s="41" t="str">
        <f>IF(MONTH(G1854)-MONTH(G1853)&lt;&gt;0,SUBTOTAL(109,$P$14:$P$3665)," ")</f>
        <v xml:space="preserve"> </v>
      </c>
      <c r="R1853" s="108">
        <f t="shared" ca="1" si="619"/>
        <v>0</v>
      </c>
      <c r="S1853" s="25">
        <f t="shared" ca="1" si="620"/>
        <v>0</v>
      </c>
      <c r="T1853" s="108">
        <f t="shared" ca="1" si="621"/>
        <v>0</v>
      </c>
      <c r="U1853" s="163">
        <f t="shared" ca="1" si="622"/>
        <v>0</v>
      </c>
      <c r="V1853" s="25">
        <f t="shared" ca="1" si="623"/>
        <v>0</v>
      </c>
      <c r="W1853" s="25">
        <f t="shared" ca="1" si="624"/>
        <v>0</v>
      </c>
      <c r="X1853" s="108">
        <f t="shared" ca="1" si="625"/>
        <v>0</v>
      </c>
      <c r="Y1853" s="108">
        <f t="shared" ca="1" si="626"/>
        <v>0</v>
      </c>
      <c r="Z1853" s="108">
        <f t="shared" ca="1" si="627"/>
        <v>0</v>
      </c>
      <c r="AA1853" s="108">
        <f t="shared" ca="1" si="628"/>
        <v>0</v>
      </c>
      <c r="AB1853" s="108">
        <f t="shared" ca="1" si="629"/>
        <v>0</v>
      </c>
      <c r="AC1853" s="25">
        <f t="shared" ca="1" si="630"/>
        <v>0</v>
      </c>
    </row>
    <row r="1854" spans="1:29" ht="14.1" hidden="1" customHeight="1" thickBot="1" x14ac:dyDescent="0.25">
      <c r="A1854" s="3">
        <f t="shared" si="614"/>
        <v>2026</v>
      </c>
      <c r="B1854" s="3" t="str">
        <f t="shared" si="631"/>
        <v>01 leden</v>
      </c>
      <c r="C1854" s="4" t="str">
        <f t="shared" si="615"/>
        <v>leden</v>
      </c>
      <c r="D1854" s="10">
        <f t="shared" ca="1" si="616"/>
        <v>0</v>
      </c>
      <c r="E1854" s="10" t="str">
        <f t="shared" si="617"/>
        <v>čtvrtek</v>
      </c>
      <c r="F1854" s="42" t="str">
        <f ca="1">IF(COUNTIF(List1!$U$4:$AF$16,$G1854),"Svátek",TEXT($G1854,"dddd"))</f>
        <v>čtvrtek</v>
      </c>
      <c r="G1854" s="19">
        <v>46037</v>
      </c>
      <c r="H1854" s="49"/>
      <c r="I1854" s="50"/>
      <c r="J1854" s="49"/>
      <c r="K1854" s="50"/>
      <c r="L1854" s="21">
        <f t="shared" si="618"/>
        <v>0</v>
      </c>
      <c r="M1854" s="22">
        <f t="shared" si="612"/>
        <v>0</v>
      </c>
      <c r="N1854" s="98"/>
      <c r="O1854" s="101" t="str">
        <f t="shared" ca="1" si="613"/>
        <v/>
      </c>
      <c r="P1854" s="41" t="str">
        <f t="shared" si="611"/>
        <v xml:space="preserve"> </v>
      </c>
      <c r="Q1854" s="41" t="str">
        <f>IF(MONTH(G1855)-MONTH(G1854)&lt;&gt;0,SUBTOTAL(109,$P$14:$P$3665)," ")</f>
        <v xml:space="preserve"> </v>
      </c>
      <c r="R1854" s="108">
        <f t="shared" ca="1" si="619"/>
        <v>0</v>
      </c>
      <c r="S1854" s="25">
        <f t="shared" ca="1" si="620"/>
        <v>0</v>
      </c>
      <c r="T1854" s="108">
        <f t="shared" ca="1" si="621"/>
        <v>0</v>
      </c>
      <c r="U1854" s="163">
        <f t="shared" ca="1" si="622"/>
        <v>0</v>
      </c>
      <c r="V1854" s="25">
        <f t="shared" ca="1" si="623"/>
        <v>0</v>
      </c>
      <c r="W1854" s="25">
        <f t="shared" ca="1" si="624"/>
        <v>0</v>
      </c>
      <c r="X1854" s="108">
        <f t="shared" ca="1" si="625"/>
        <v>0</v>
      </c>
      <c r="Y1854" s="108">
        <f t="shared" ca="1" si="626"/>
        <v>0</v>
      </c>
      <c r="Z1854" s="108">
        <f t="shared" ca="1" si="627"/>
        <v>0</v>
      </c>
      <c r="AA1854" s="108">
        <f t="shared" ca="1" si="628"/>
        <v>0</v>
      </c>
      <c r="AB1854" s="108">
        <f t="shared" ca="1" si="629"/>
        <v>0</v>
      </c>
      <c r="AC1854" s="25">
        <f t="shared" ca="1" si="630"/>
        <v>0</v>
      </c>
    </row>
    <row r="1855" spans="1:29" ht="14.1" hidden="1" customHeight="1" thickBot="1" x14ac:dyDescent="0.25">
      <c r="A1855" s="3">
        <f t="shared" si="614"/>
        <v>2026</v>
      </c>
      <c r="B1855" s="3" t="str">
        <f t="shared" si="631"/>
        <v>01 leden</v>
      </c>
      <c r="C1855" s="4" t="str">
        <f t="shared" si="615"/>
        <v>leden</v>
      </c>
      <c r="D1855" s="10">
        <f t="shared" ca="1" si="616"/>
        <v>0</v>
      </c>
      <c r="E1855" s="10" t="str">
        <f t="shared" si="617"/>
        <v>pátek</v>
      </c>
      <c r="F1855" s="42" t="str">
        <f ca="1">IF(COUNTIF(List1!$U$4:$AF$16,$G1855),"Svátek",TEXT($G1855,"dddd"))</f>
        <v>pátek</v>
      </c>
      <c r="G1855" s="19">
        <v>46038</v>
      </c>
      <c r="H1855" s="49"/>
      <c r="I1855" s="50"/>
      <c r="J1855" s="49"/>
      <c r="K1855" s="50"/>
      <c r="L1855" s="21">
        <f t="shared" si="618"/>
        <v>0</v>
      </c>
      <c r="M1855" s="22">
        <f t="shared" si="612"/>
        <v>0</v>
      </c>
      <c r="N1855" s="98"/>
      <c r="O1855" s="101" t="str">
        <f t="shared" ca="1" si="613"/>
        <v/>
      </c>
      <c r="P1855" s="41" t="str">
        <f t="shared" si="611"/>
        <v xml:space="preserve"> </v>
      </c>
      <c r="Q1855" s="41" t="str">
        <f>IF(MONTH(G1856)-MONTH(G1855)&lt;&gt;0,SUBTOTAL(109,$P$14:$P$3665)," ")</f>
        <v xml:space="preserve"> </v>
      </c>
      <c r="R1855" s="108">
        <f t="shared" ca="1" si="619"/>
        <v>0</v>
      </c>
      <c r="S1855" s="25">
        <f t="shared" ca="1" si="620"/>
        <v>0</v>
      </c>
      <c r="T1855" s="108">
        <f t="shared" ca="1" si="621"/>
        <v>0</v>
      </c>
      <c r="U1855" s="163">
        <f t="shared" ca="1" si="622"/>
        <v>0</v>
      </c>
      <c r="V1855" s="25">
        <f t="shared" ca="1" si="623"/>
        <v>0</v>
      </c>
      <c r="W1855" s="25">
        <f t="shared" ca="1" si="624"/>
        <v>0</v>
      </c>
      <c r="X1855" s="108">
        <f t="shared" ca="1" si="625"/>
        <v>0</v>
      </c>
      <c r="Y1855" s="108">
        <f t="shared" ca="1" si="626"/>
        <v>0</v>
      </c>
      <c r="Z1855" s="108">
        <f t="shared" ca="1" si="627"/>
        <v>0</v>
      </c>
      <c r="AA1855" s="108">
        <f t="shared" ca="1" si="628"/>
        <v>0</v>
      </c>
      <c r="AB1855" s="108">
        <f t="shared" ca="1" si="629"/>
        <v>0</v>
      </c>
      <c r="AC1855" s="25">
        <f t="shared" ca="1" si="630"/>
        <v>0</v>
      </c>
    </row>
    <row r="1856" spans="1:29" ht="14.1" hidden="1" customHeight="1" thickBot="1" x14ac:dyDescent="0.25">
      <c r="A1856" s="3">
        <f t="shared" si="614"/>
        <v>2026</v>
      </c>
      <c r="B1856" s="3" t="str">
        <f t="shared" si="631"/>
        <v>01 leden</v>
      </c>
      <c r="C1856" s="4" t="str">
        <f t="shared" si="615"/>
        <v>leden</v>
      </c>
      <c r="D1856" s="10">
        <f t="shared" ca="1" si="616"/>
        <v>0</v>
      </c>
      <c r="E1856" s="10" t="str">
        <f t="shared" si="617"/>
        <v>sobota</v>
      </c>
      <c r="F1856" s="42" t="str">
        <f ca="1">IF(COUNTIF(List1!$U$4:$AF$16,$G1856),"Svátek",TEXT($G1856,"dddd"))</f>
        <v>sobota</v>
      </c>
      <c r="G1856" s="19">
        <v>46039</v>
      </c>
      <c r="H1856" s="49"/>
      <c r="I1856" s="50"/>
      <c r="J1856" s="49"/>
      <c r="K1856" s="50"/>
      <c r="L1856" s="21">
        <f t="shared" si="618"/>
        <v>0</v>
      </c>
      <c r="M1856" s="22">
        <f t="shared" si="612"/>
        <v>0</v>
      </c>
      <c r="N1856" s="98"/>
      <c r="O1856" s="101" t="str">
        <f t="shared" ca="1" si="613"/>
        <v/>
      </c>
      <c r="P1856" s="41" t="str">
        <f t="shared" si="611"/>
        <v xml:space="preserve"> </v>
      </c>
      <c r="Q1856" s="41" t="str">
        <f>IF(MONTH(G1857)-MONTH(G1856)&lt;&gt;0,SUBTOTAL(109,$P$14:$P$3665)," ")</f>
        <v xml:space="preserve"> </v>
      </c>
      <c r="R1856" s="108">
        <f t="shared" ca="1" si="619"/>
        <v>0</v>
      </c>
      <c r="S1856" s="25">
        <f t="shared" ca="1" si="620"/>
        <v>0</v>
      </c>
      <c r="T1856" s="108">
        <f t="shared" ca="1" si="621"/>
        <v>0</v>
      </c>
      <c r="U1856" s="163">
        <f t="shared" ca="1" si="622"/>
        <v>0</v>
      </c>
      <c r="V1856" s="25">
        <f t="shared" ca="1" si="623"/>
        <v>0</v>
      </c>
      <c r="W1856" s="25">
        <f t="shared" ca="1" si="624"/>
        <v>0</v>
      </c>
      <c r="X1856" s="108">
        <f t="shared" ca="1" si="625"/>
        <v>0</v>
      </c>
      <c r="Y1856" s="108">
        <f t="shared" ca="1" si="626"/>
        <v>0</v>
      </c>
      <c r="Z1856" s="108">
        <f t="shared" ca="1" si="627"/>
        <v>0</v>
      </c>
      <c r="AA1856" s="108">
        <f t="shared" ca="1" si="628"/>
        <v>0</v>
      </c>
      <c r="AB1856" s="108">
        <f t="shared" ca="1" si="629"/>
        <v>0</v>
      </c>
      <c r="AC1856" s="25">
        <f t="shared" ca="1" si="630"/>
        <v>0</v>
      </c>
    </row>
    <row r="1857" spans="1:29" ht="14.1" hidden="1" customHeight="1" thickBot="1" x14ac:dyDescent="0.25">
      <c r="A1857" s="3">
        <f t="shared" si="614"/>
        <v>2026</v>
      </c>
      <c r="B1857" s="3" t="str">
        <f t="shared" si="631"/>
        <v>01 leden</v>
      </c>
      <c r="C1857" s="4" t="str">
        <f t="shared" si="615"/>
        <v>leden</v>
      </c>
      <c r="D1857" s="10">
        <f t="shared" ca="1" si="616"/>
        <v>0</v>
      </c>
      <c r="E1857" s="10" t="str">
        <f t="shared" si="617"/>
        <v>neděle</v>
      </c>
      <c r="F1857" s="42" t="str">
        <f ca="1">IF(COUNTIF(List1!$U$4:$AF$16,$G1857),"Svátek",TEXT($G1857,"dddd"))</f>
        <v>neděle</v>
      </c>
      <c r="G1857" s="19">
        <v>46040</v>
      </c>
      <c r="H1857" s="49"/>
      <c r="I1857" s="50"/>
      <c r="J1857" s="49"/>
      <c r="K1857" s="50"/>
      <c r="L1857" s="21">
        <f t="shared" si="618"/>
        <v>0</v>
      </c>
      <c r="M1857" s="22">
        <f t="shared" si="612"/>
        <v>0</v>
      </c>
      <c r="N1857" s="98"/>
      <c r="O1857" s="101" t="str">
        <f t="shared" ca="1" si="613"/>
        <v/>
      </c>
      <c r="P1857" s="41">
        <f t="shared" si="611"/>
        <v>0</v>
      </c>
      <c r="Q1857" s="41" t="str">
        <f>IF(MONTH(G1858)-MONTH(G1857)&lt;&gt;0,SUBTOTAL(109,$P$14:$P$3665)," ")</f>
        <v xml:space="preserve"> </v>
      </c>
      <c r="R1857" s="108">
        <f t="shared" ca="1" si="619"/>
        <v>0</v>
      </c>
      <c r="S1857" s="25">
        <f t="shared" ca="1" si="620"/>
        <v>0</v>
      </c>
      <c r="T1857" s="108">
        <f t="shared" ca="1" si="621"/>
        <v>0</v>
      </c>
      <c r="U1857" s="163">
        <f t="shared" ca="1" si="622"/>
        <v>0</v>
      </c>
      <c r="V1857" s="25">
        <f t="shared" ca="1" si="623"/>
        <v>0</v>
      </c>
      <c r="W1857" s="25">
        <f t="shared" ca="1" si="624"/>
        <v>0</v>
      </c>
      <c r="X1857" s="108">
        <f t="shared" ca="1" si="625"/>
        <v>0</v>
      </c>
      <c r="Y1857" s="108">
        <f t="shared" ca="1" si="626"/>
        <v>0</v>
      </c>
      <c r="Z1857" s="108">
        <f t="shared" ca="1" si="627"/>
        <v>0</v>
      </c>
      <c r="AA1857" s="108">
        <f t="shared" ca="1" si="628"/>
        <v>0</v>
      </c>
      <c r="AB1857" s="108">
        <f t="shared" ca="1" si="629"/>
        <v>0</v>
      </c>
      <c r="AC1857" s="25">
        <f t="shared" ca="1" si="630"/>
        <v>0</v>
      </c>
    </row>
    <row r="1858" spans="1:29" ht="14.1" hidden="1" customHeight="1" thickBot="1" x14ac:dyDescent="0.25">
      <c r="A1858" s="3">
        <f t="shared" si="614"/>
        <v>2026</v>
      </c>
      <c r="B1858" s="3" t="str">
        <f t="shared" si="631"/>
        <v>01 leden</v>
      </c>
      <c r="C1858" s="4" t="str">
        <f t="shared" si="615"/>
        <v>leden</v>
      </c>
      <c r="D1858" s="10">
        <f t="shared" ca="1" si="616"/>
        <v>0</v>
      </c>
      <c r="E1858" s="10" t="str">
        <f t="shared" si="617"/>
        <v>pondělí</v>
      </c>
      <c r="F1858" s="42" t="str">
        <f ca="1">IF(COUNTIF(List1!$U$4:$AF$16,$G1858),"Svátek",TEXT($G1858,"dddd"))</f>
        <v>pondělí</v>
      </c>
      <c r="G1858" s="19">
        <v>46041</v>
      </c>
      <c r="H1858" s="49"/>
      <c r="I1858" s="50"/>
      <c r="J1858" s="49"/>
      <c r="K1858" s="50"/>
      <c r="L1858" s="21">
        <f t="shared" si="618"/>
        <v>0</v>
      </c>
      <c r="M1858" s="22">
        <f t="shared" si="612"/>
        <v>0</v>
      </c>
      <c r="N1858" s="98"/>
      <c r="O1858" s="101" t="str">
        <f t="shared" ca="1" si="613"/>
        <v/>
      </c>
      <c r="P1858" s="41" t="str">
        <f t="shared" si="611"/>
        <v xml:space="preserve"> </v>
      </c>
      <c r="Q1858" s="41" t="str">
        <f>IF(MONTH(G1859)-MONTH(G1858)&lt;&gt;0,SUBTOTAL(109,$P$14:$P$3665)," ")</f>
        <v xml:space="preserve"> </v>
      </c>
      <c r="R1858" s="108">
        <f t="shared" ca="1" si="619"/>
        <v>0</v>
      </c>
      <c r="S1858" s="25">
        <f t="shared" ca="1" si="620"/>
        <v>0</v>
      </c>
      <c r="T1858" s="108">
        <f t="shared" ca="1" si="621"/>
        <v>0</v>
      </c>
      <c r="U1858" s="163">
        <f t="shared" ca="1" si="622"/>
        <v>0</v>
      </c>
      <c r="V1858" s="25">
        <f t="shared" ca="1" si="623"/>
        <v>0</v>
      </c>
      <c r="W1858" s="25">
        <f t="shared" ca="1" si="624"/>
        <v>0</v>
      </c>
      <c r="X1858" s="108">
        <f t="shared" ca="1" si="625"/>
        <v>0</v>
      </c>
      <c r="Y1858" s="108">
        <f t="shared" ca="1" si="626"/>
        <v>0</v>
      </c>
      <c r="Z1858" s="108">
        <f t="shared" ca="1" si="627"/>
        <v>0</v>
      </c>
      <c r="AA1858" s="108">
        <f t="shared" ca="1" si="628"/>
        <v>0</v>
      </c>
      <c r="AB1858" s="108">
        <f t="shared" ca="1" si="629"/>
        <v>0</v>
      </c>
      <c r="AC1858" s="25">
        <f t="shared" ca="1" si="630"/>
        <v>0</v>
      </c>
    </row>
    <row r="1859" spans="1:29" ht="14.1" hidden="1" customHeight="1" thickBot="1" x14ac:dyDescent="0.25">
      <c r="A1859" s="3">
        <f t="shared" si="614"/>
        <v>2026</v>
      </c>
      <c r="B1859" s="3" t="str">
        <f t="shared" si="631"/>
        <v>01 leden</v>
      </c>
      <c r="C1859" s="4" t="str">
        <f t="shared" si="615"/>
        <v>leden</v>
      </c>
      <c r="D1859" s="10">
        <f t="shared" ca="1" si="616"/>
        <v>0</v>
      </c>
      <c r="E1859" s="10" t="str">
        <f t="shared" si="617"/>
        <v>úterý</v>
      </c>
      <c r="F1859" s="42" t="str">
        <f ca="1">IF(COUNTIF(List1!$U$4:$AF$16,$G1859),"Svátek",TEXT($G1859,"dddd"))</f>
        <v>úterý</v>
      </c>
      <c r="G1859" s="19">
        <v>46042</v>
      </c>
      <c r="H1859" s="49"/>
      <c r="I1859" s="50"/>
      <c r="J1859" s="49"/>
      <c r="K1859" s="50"/>
      <c r="L1859" s="21">
        <f t="shared" si="618"/>
        <v>0</v>
      </c>
      <c r="M1859" s="22">
        <f t="shared" si="612"/>
        <v>0</v>
      </c>
      <c r="N1859" s="98"/>
      <c r="O1859" s="101" t="str">
        <f t="shared" ca="1" si="613"/>
        <v/>
      </c>
      <c r="P1859" s="41" t="str">
        <f t="shared" si="611"/>
        <v xml:space="preserve"> </v>
      </c>
      <c r="Q1859" s="41" t="str">
        <f>IF(MONTH(G1860)-MONTH(G1859)&lt;&gt;0,SUBTOTAL(109,$P$14:$P$3665)," ")</f>
        <v xml:space="preserve"> </v>
      </c>
      <c r="R1859" s="108">
        <f t="shared" ca="1" si="619"/>
        <v>0</v>
      </c>
      <c r="S1859" s="25">
        <f t="shared" ca="1" si="620"/>
        <v>0</v>
      </c>
      <c r="T1859" s="108">
        <f t="shared" ca="1" si="621"/>
        <v>0</v>
      </c>
      <c r="U1859" s="163">
        <f t="shared" ca="1" si="622"/>
        <v>0</v>
      </c>
      <c r="V1859" s="25">
        <f t="shared" ca="1" si="623"/>
        <v>0</v>
      </c>
      <c r="W1859" s="25">
        <f t="shared" ca="1" si="624"/>
        <v>0</v>
      </c>
      <c r="X1859" s="108">
        <f t="shared" ca="1" si="625"/>
        <v>0</v>
      </c>
      <c r="Y1859" s="108">
        <f t="shared" ca="1" si="626"/>
        <v>0</v>
      </c>
      <c r="Z1859" s="108">
        <f t="shared" ca="1" si="627"/>
        <v>0</v>
      </c>
      <c r="AA1859" s="108">
        <f t="shared" ca="1" si="628"/>
        <v>0</v>
      </c>
      <c r="AB1859" s="108">
        <f t="shared" ca="1" si="629"/>
        <v>0</v>
      </c>
      <c r="AC1859" s="25">
        <f t="shared" ca="1" si="630"/>
        <v>0</v>
      </c>
    </row>
    <row r="1860" spans="1:29" ht="14.1" hidden="1" customHeight="1" thickBot="1" x14ac:dyDescent="0.25">
      <c r="A1860" s="3">
        <f t="shared" si="614"/>
        <v>2026</v>
      </c>
      <c r="B1860" s="3" t="str">
        <f t="shared" si="631"/>
        <v>01 leden</v>
      </c>
      <c r="C1860" s="4" t="str">
        <f t="shared" si="615"/>
        <v>leden</v>
      </c>
      <c r="D1860" s="10">
        <f t="shared" ca="1" si="616"/>
        <v>0</v>
      </c>
      <c r="E1860" s="10" t="str">
        <f t="shared" si="617"/>
        <v>středa</v>
      </c>
      <c r="F1860" s="42" t="str">
        <f ca="1">IF(COUNTIF(List1!$U$4:$AF$16,$G1860),"Svátek",TEXT($G1860,"dddd"))</f>
        <v>středa</v>
      </c>
      <c r="G1860" s="19">
        <v>46043</v>
      </c>
      <c r="H1860" s="49"/>
      <c r="I1860" s="50"/>
      <c r="J1860" s="49"/>
      <c r="K1860" s="50"/>
      <c r="L1860" s="21">
        <f t="shared" si="618"/>
        <v>0</v>
      </c>
      <c r="M1860" s="22">
        <f t="shared" si="612"/>
        <v>0</v>
      </c>
      <c r="N1860" s="98"/>
      <c r="O1860" s="101" t="str">
        <f t="shared" ca="1" si="613"/>
        <v/>
      </c>
      <c r="P1860" s="41" t="str">
        <f t="shared" si="611"/>
        <v xml:space="preserve"> </v>
      </c>
      <c r="Q1860" s="41" t="str">
        <f>IF(MONTH(G1861)-MONTH(G1860)&lt;&gt;0,SUBTOTAL(109,$P$14:$P$3665)," ")</f>
        <v xml:space="preserve"> </v>
      </c>
      <c r="R1860" s="108">
        <f t="shared" ca="1" si="619"/>
        <v>0</v>
      </c>
      <c r="S1860" s="25">
        <f t="shared" ca="1" si="620"/>
        <v>0</v>
      </c>
      <c r="T1860" s="108">
        <f t="shared" ca="1" si="621"/>
        <v>0</v>
      </c>
      <c r="U1860" s="163">
        <f t="shared" ca="1" si="622"/>
        <v>0</v>
      </c>
      <c r="V1860" s="25">
        <f t="shared" ca="1" si="623"/>
        <v>0</v>
      </c>
      <c r="W1860" s="25">
        <f t="shared" ca="1" si="624"/>
        <v>0</v>
      </c>
      <c r="X1860" s="108">
        <f t="shared" ca="1" si="625"/>
        <v>0</v>
      </c>
      <c r="Y1860" s="108">
        <f t="shared" ca="1" si="626"/>
        <v>0</v>
      </c>
      <c r="Z1860" s="108">
        <f t="shared" ca="1" si="627"/>
        <v>0</v>
      </c>
      <c r="AA1860" s="108">
        <f t="shared" ca="1" si="628"/>
        <v>0</v>
      </c>
      <c r="AB1860" s="108">
        <f t="shared" ca="1" si="629"/>
        <v>0</v>
      </c>
      <c r="AC1860" s="25">
        <f t="shared" ca="1" si="630"/>
        <v>0</v>
      </c>
    </row>
    <row r="1861" spans="1:29" ht="14.1" hidden="1" customHeight="1" thickBot="1" x14ac:dyDescent="0.25">
      <c r="A1861" s="3">
        <f t="shared" si="614"/>
        <v>2026</v>
      </c>
      <c r="B1861" s="3" t="str">
        <f t="shared" si="631"/>
        <v>01 leden</v>
      </c>
      <c r="C1861" s="4" t="str">
        <f t="shared" si="615"/>
        <v>leden</v>
      </c>
      <c r="D1861" s="10">
        <f t="shared" ca="1" si="616"/>
        <v>0</v>
      </c>
      <c r="E1861" s="10" t="str">
        <f t="shared" si="617"/>
        <v>čtvrtek</v>
      </c>
      <c r="F1861" s="42" t="str">
        <f ca="1">IF(COUNTIF(List1!$U$4:$AF$16,$G1861),"Svátek",TEXT($G1861,"dddd"))</f>
        <v>čtvrtek</v>
      </c>
      <c r="G1861" s="19">
        <v>46044</v>
      </c>
      <c r="H1861" s="49"/>
      <c r="I1861" s="50"/>
      <c r="J1861" s="49"/>
      <c r="K1861" s="50"/>
      <c r="L1861" s="21">
        <f t="shared" si="618"/>
        <v>0</v>
      </c>
      <c r="M1861" s="22">
        <f t="shared" si="612"/>
        <v>0</v>
      </c>
      <c r="N1861" s="98"/>
      <c r="O1861" s="101" t="str">
        <f t="shared" ca="1" si="613"/>
        <v/>
      </c>
      <c r="P1861" s="41" t="str">
        <f t="shared" si="611"/>
        <v xml:space="preserve"> </v>
      </c>
      <c r="Q1861" s="41" t="str">
        <f>IF(MONTH(G1862)-MONTH(G1861)&lt;&gt;0,SUBTOTAL(109,$P$14:$P$3665)," ")</f>
        <v xml:space="preserve"> </v>
      </c>
      <c r="R1861" s="108">
        <f t="shared" ca="1" si="619"/>
        <v>0</v>
      </c>
      <c r="S1861" s="25">
        <f t="shared" ca="1" si="620"/>
        <v>0</v>
      </c>
      <c r="T1861" s="108">
        <f t="shared" ca="1" si="621"/>
        <v>0</v>
      </c>
      <c r="U1861" s="163">
        <f t="shared" ca="1" si="622"/>
        <v>0</v>
      </c>
      <c r="V1861" s="25">
        <f t="shared" ca="1" si="623"/>
        <v>0</v>
      </c>
      <c r="W1861" s="25">
        <f t="shared" ca="1" si="624"/>
        <v>0</v>
      </c>
      <c r="X1861" s="108">
        <f t="shared" ca="1" si="625"/>
        <v>0</v>
      </c>
      <c r="Y1861" s="108">
        <f t="shared" ca="1" si="626"/>
        <v>0</v>
      </c>
      <c r="Z1861" s="108">
        <f t="shared" ca="1" si="627"/>
        <v>0</v>
      </c>
      <c r="AA1861" s="108">
        <f t="shared" ca="1" si="628"/>
        <v>0</v>
      </c>
      <c r="AB1861" s="108">
        <f t="shared" ca="1" si="629"/>
        <v>0</v>
      </c>
      <c r="AC1861" s="25">
        <f t="shared" ca="1" si="630"/>
        <v>0</v>
      </c>
    </row>
    <row r="1862" spans="1:29" ht="14.1" hidden="1" customHeight="1" thickBot="1" x14ac:dyDescent="0.25">
      <c r="A1862" s="3">
        <f t="shared" si="614"/>
        <v>2026</v>
      </c>
      <c r="B1862" s="3" t="str">
        <f t="shared" si="631"/>
        <v>01 leden</v>
      </c>
      <c r="C1862" s="4" t="str">
        <f t="shared" si="615"/>
        <v>leden</v>
      </c>
      <c r="D1862" s="10">
        <f t="shared" ca="1" si="616"/>
        <v>0</v>
      </c>
      <c r="E1862" s="10" t="str">
        <f t="shared" si="617"/>
        <v>pátek</v>
      </c>
      <c r="F1862" s="42" t="str">
        <f ca="1">IF(COUNTIF(List1!$U$4:$AF$16,$G1862),"Svátek",TEXT($G1862,"dddd"))</f>
        <v>pátek</v>
      </c>
      <c r="G1862" s="19">
        <v>46045</v>
      </c>
      <c r="H1862" s="49"/>
      <c r="I1862" s="50"/>
      <c r="J1862" s="49"/>
      <c r="K1862" s="50"/>
      <c r="L1862" s="21">
        <f t="shared" si="618"/>
        <v>0</v>
      </c>
      <c r="M1862" s="22">
        <f t="shared" si="612"/>
        <v>0</v>
      </c>
      <c r="N1862" s="98"/>
      <c r="O1862" s="101" t="str">
        <f t="shared" ca="1" si="613"/>
        <v/>
      </c>
      <c r="P1862" s="41" t="str">
        <f t="shared" si="611"/>
        <v xml:space="preserve"> </v>
      </c>
      <c r="Q1862" s="41" t="str">
        <f>IF(MONTH(G1863)-MONTH(G1862)&lt;&gt;0,SUBTOTAL(109,$P$14:$P$3665)," ")</f>
        <v xml:space="preserve"> </v>
      </c>
      <c r="R1862" s="108">
        <f t="shared" ca="1" si="619"/>
        <v>0</v>
      </c>
      <c r="S1862" s="25">
        <f t="shared" ca="1" si="620"/>
        <v>0</v>
      </c>
      <c r="T1862" s="108">
        <f t="shared" ca="1" si="621"/>
        <v>0</v>
      </c>
      <c r="U1862" s="163">
        <f t="shared" ca="1" si="622"/>
        <v>0</v>
      </c>
      <c r="V1862" s="25">
        <f t="shared" ca="1" si="623"/>
        <v>0</v>
      </c>
      <c r="W1862" s="25">
        <f t="shared" ca="1" si="624"/>
        <v>0</v>
      </c>
      <c r="X1862" s="108">
        <f t="shared" ca="1" si="625"/>
        <v>0</v>
      </c>
      <c r="Y1862" s="108">
        <f t="shared" ca="1" si="626"/>
        <v>0</v>
      </c>
      <c r="Z1862" s="108">
        <f t="shared" ca="1" si="627"/>
        <v>0</v>
      </c>
      <c r="AA1862" s="108">
        <f t="shared" ca="1" si="628"/>
        <v>0</v>
      </c>
      <c r="AB1862" s="108">
        <f t="shared" ca="1" si="629"/>
        <v>0</v>
      </c>
      <c r="AC1862" s="25">
        <f t="shared" ca="1" si="630"/>
        <v>0</v>
      </c>
    </row>
    <row r="1863" spans="1:29" ht="14.1" hidden="1" customHeight="1" thickBot="1" x14ac:dyDescent="0.25">
      <c r="A1863" s="3">
        <f t="shared" si="614"/>
        <v>2026</v>
      </c>
      <c r="B1863" s="3" t="str">
        <f t="shared" si="631"/>
        <v>01 leden</v>
      </c>
      <c r="C1863" s="4" t="str">
        <f t="shared" si="615"/>
        <v>leden</v>
      </c>
      <c r="D1863" s="10">
        <f t="shared" ca="1" si="616"/>
        <v>0</v>
      </c>
      <c r="E1863" s="10" t="str">
        <f t="shared" si="617"/>
        <v>sobota</v>
      </c>
      <c r="F1863" s="42" t="str">
        <f ca="1">IF(COUNTIF(List1!$U$4:$AF$16,$G1863),"Svátek",TEXT($G1863,"dddd"))</f>
        <v>sobota</v>
      </c>
      <c r="G1863" s="19">
        <v>46046</v>
      </c>
      <c r="H1863" s="49"/>
      <c r="I1863" s="50"/>
      <c r="J1863" s="49"/>
      <c r="K1863" s="50"/>
      <c r="L1863" s="21">
        <f t="shared" si="618"/>
        <v>0</v>
      </c>
      <c r="M1863" s="22">
        <f t="shared" si="612"/>
        <v>0</v>
      </c>
      <c r="N1863" s="98"/>
      <c r="O1863" s="101" t="str">
        <f t="shared" ca="1" si="613"/>
        <v/>
      </c>
      <c r="P1863" s="41" t="str">
        <f t="shared" si="611"/>
        <v xml:space="preserve"> </v>
      </c>
      <c r="Q1863" s="41" t="str">
        <f>IF(MONTH(G1864)-MONTH(G1863)&lt;&gt;0,SUBTOTAL(109,$P$14:$P$3665)," ")</f>
        <v xml:space="preserve"> </v>
      </c>
      <c r="R1863" s="108">
        <f t="shared" ca="1" si="619"/>
        <v>0</v>
      </c>
      <c r="S1863" s="25">
        <f t="shared" ca="1" si="620"/>
        <v>0</v>
      </c>
      <c r="T1863" s="108">
        <f t="shared" ca="1" si="621"/>
        <v>0</v>
      </c>
      <c r="U1863" s="163">
        <f t="shared" ca="1" si="622"/>
        <v>0</v>
      </c>
      <c r="V1863" s="25">
        <f t="shared" ca="1" si="623"/>
        <v>0</v>
      </c>
      <c r="W1863" s="25">
        <f t="shared" ca="1" si="624"/>
        <v>0</v>
      </c>
      <c r="X1863" s="108">
        <f t="shared" ca="1" si="625"/>
        <v>0</v>
      </c>
      <c r="Y1863" s="108">
        <f t="shared" ca="1" si="626"/>
        <v>0</v>
      </c>
      <c r="Z1863" s="108">
        <f t="shared" ca="1" si="627"/>
        <v>0</v>
      </c>
      <c r="AA1863" s="108">
        <f t="shared" ca="1" si="628"/>
        <v>0</v>
      </c>
      <c r="AB1863" s="108">
        <f t="shared" ca="1" si="629"/>
        <v>0</v>
      </c>
      <c r="AC1863" s="25">
        <f t="shared" ca="1" si="630"/>
        <v>0</v>
      </c>
    </row>
    <row r="1864" spans="1:29" ht="14.1" hidden="1" customHeight="1" thickBot="1" x14ac:dyDescent="0.25">
      <c r="A1864" s="3">
        <f t="shared" si="614"/>
        <v>2026</v>
      </c>
      <c r="B1864" s="3" t="str">
        <f t="shared" si="631"/>
        <v>01 leden</v>
      </c>
      <c r="C1864" s="4" t="str">
        <f t="shared" si="615"/>
        <v>leden</v>
      </c>
      <c r="D1864" s="10">
        <f t="shared" ca="1" si="616"/>
        <v>0</v>
      </c>
      <c r="E1864" s="10" t="str">
        <f t="shared" si="617"/>
        <v>neděle</v>
      </c>
      <c r="F1864" s="42" t="str">
        <f ca="1">IF(COUNTIF(List1!$U$4:$AF$16,$G1864),"Svátek",TEXT($G1864,"dddd"))</f>
        <v>neděle</v>
      </c>
      <c r="G1864" s="19">
        <v>46047</v>
      </c>
      <c r="H1864" s="49"/>
      <c r="I1864" s="50"/>
      <c r="J1864" s="49"/>
      <c r="K1864" s="50"/>
      <c r="L1864" s="21">
        <f t="shared" si="618"/>
        <v>0</v>
      </c>
      <c r="M1864" s="22">
        <f t="shared" si="612"/>
        <v>0</v>
      </c>
      <c r="N1864" s="98"/>
      <c r="O1864" s="101" t="str">
        <f t="shared" ca="1" si="613"/>
        <v/>
      </c>
      <c r="P1864" s="41">
        <f t="shared" si="611"/>
        <v>0</v>
      </c>
      <c r="Q1864" s="41" t="str">
        <f>IF(MONTH(G1865)-MONTH(G1864)&lt;&gt;0,SUBTOTAL(109,$P$14:$P$3665)," ")</f>
        <v xml:space="preserve"> </v>
      </c>
      <c r="R1864" s="108">
        <f t="shared" ca="1" si="619"/>
        <v>0</v>
      </c>
      <c r="S1864" s="25">
        <f t="shared" ca="1" si="620"/>
        <v>0</v>
      </c>
      <c r="T1864" s="108">
        <f t="shared" ca="1" si="621"/>
        <v>0</v>
      </c>
      <c r="U1864" s="163">
        <f t="shared" ca="1" si="622"/>
        <v>0</v>
      </c>
      <c r="V1864" s="25">
        <f t="shared" ca="1" si="623"/>
        <v>0</v>
      </c>
      <c r="W1864" s="25">
        <f t="shared" ca="1" si="624"/>
        <v>0</v>
      </c>
      <c r="X1864" s="108">
        <f t="shared" ca="1" si="625"/>
        <v>0</v>
      </c>
      <c r="Y1864" s="108">
        <f t="shared" ca="1" si="626"/>
        <v>0</v>
      </c>
      <c r="Z1864" s="108">
        <f t="shared" ca="1" si="627"/>
        <v>0</v>
      </c>
      <c r="AA1864" s="108">
        <f t="shared" ca="1" si="628"/>
        <v>0</v>
      </c>
      <c r="AB1864" s="108">
        <f t="shared" ca="1" si="629"/>
        <v>0</v>
      </c>
      <c r="AC1864" s="25">
        <f t="shared" ca="1" si="630"/>
        <v>0</v>
      </c>
    </row>
    <row r="1865" spans="1:29" ht="14.1" hidden="1" customHeight="1" thickBot="1" x14ac:dyDescent="0.25">
      <c r="A1865" s="3">
        <f t="shared" si="614"/>
        <v>2026</v>
      </c>
      <c r="B1865" s="3" t="str">
        <f t="shared" si="631"/>
        <v>01 leden</v>
      </c>
      <c r="C1865" s="4" t="str">
        <f t="shared" si="615"/>
        <v>leden</v>
      </c>
      <c r="D1865" s="10">
        <f t="shared" ca="1" si="616"/>
        <v>0</v>
      </c>
      <c r="E1865" s="10" t="str">
        <f t="shared" si="617"/>
        <v>pondělí</v>
      </c>
      <c r="F1865" s="42" t="str">
        <f ca="1">IF(COUNTIF(List1!$U$4:$AF$16,$G1865),"Svátek",TEXT($G1865,"dddd"))</f>
        <v>pondělí</v>
      </c>
      <c r="G1865" s="19">
        <v>46048</v>
      </c>
      <c r="H1865" s="49"/>
      <c r="I1865" s="50"/>
      <c r="J1865" s="49"/>
      <c r="K1865" s="50"/>
      <c r="L1865" s="21">
        <f t="shared" si="618"/>
        <v>0</v>
      </c>
      <c r="M1865" s="22">
        <f t="shared" si="612"/>
        <v>0</v>
      </c>
      <c r="N1865" s="98"/>
      <c r="O1865" s="101" t="str">
        <f t="shared" ca="1" si="613"/>
        <v/>
      </c>
      <c r="P1865" s="41" t="str">
        <f t="shared" si="611"/>
        <v xml:space="preserve"> </v>
      </c>
      <c r="Q1865" s="41" t="str">
        <f>IF(MONTH(G1866)-MONTH(G1865)&lt;&gt;0,SUBTOTAL(109,$P$14:$P$3665)," ")</f>
        <v xml:space="preserve"> </v>
      </c>
      <c r="R1865" s="108">
        <f t="shared" ca="1" si="619"/>
        <v>0</v>
      </c>
      <c r="S1865" s="25">
        <f t="shared" ca="1" si="620"/>
        <v>0</v>
      </c>
      <c r="T1865" s="108">
        <f t="shared" ca="1" si="621"/>
        <v>0</v>
      </c>
      <c r="U1865" s="163">
        <f t="shared" ca="1" si="622"/>
        <v>0</v>
      </c>
      <c r="V1865" s="25">
        <f t="shared" ca="1" si="623"/>
        <v>0</v>
      </c>
      <c r="W1865" s="25">
        <f t="shared" ca="1" si="624"/>
        <v>0</v>
      </c>
      <c r="X1865" s="108">
        <f t="shared" ca="1" si="625"/>
        <v>0</v>
      </c>
      <c r="Y1865" s="108">
        <f t="shared" ca="1" si="626"/>
        <v>0</v>
      </c>
      <c r="Z1865" s="108">
        <f t="shared" ca="1" si="627"/>
        <v>0</v>
      </c>
      <c r="AA1865" s="108">
        <f t="shared" ca="1" si="628"/>
        <v>0</v>
      </c>
      <c r="AB1865" s="108">
        <f t="shared" ca="1" si="629"/>
        <v>0</v>
      </c>
      <c r="AC1865" s="25">
        <f t="shared" ca="1" si="630"/>
        <v>0</v>
      </c>
    </row>
    <row r="1866" spans="1:29" ht="14.1" hidden="1" customHeight="1" thickBot="1" x14ac:dyDescent="0.25">
      <c r="A1866" s="3">
        <f t="shared" si="614"/>
        <v>2026</v>
      </c>
      <c r="B1866" s="3" t="str">
        <f t="shared" si="631"/>
        <v>01 leden</v>
      </c>
      <c r="C1866" s="4" t="str">
        <f t="shared" si="615"/>
        <v>leden</v>
      </c>
      <c r="D1866" s="10">
        <f t="shared" ca="1" si="616"/>
        <v>0</v>
      </c>
      <c r="E1866" s="10" t="str">
        <f t="shared" si="617"/>
        <v>úterý</v>
      </c>
      <c r="F1866" s="42" t="str">
        <f ca="1">IF(COUNTIF(List1!$U$4:$AF$16,$G1866),"Svátek",TEXT($G1866,"dddd"))</f>
        <v>úterý</v>
      </c>
      <c r="G1866" s="19">
        <v>46049</v>
      </c>
      <c r="H1866" s="49"/>
      <c r="I1866" s="50"/>
      <c r="J1866" s="49"/>
      <c r="K1866" s="50"/>
      <c r="L1866" s="21">
        <f t="shared" si="618"/>
        <v>0</v>
      </c>
      <c r="M1866" s="22">
        <f t="shared" si="612"/>
        <v>0</v>
      </c>
      <c r="N1866" s="98"/>
      <c r="O1866" s="101" t="str">
        <f t="shared" ca="1" si="613"/>
        <v/>
      </c>
      <c r="P1866" s="41" t="str">
        <f t="shared" si="611"/>
        <v xml:space="preserve"> </v>
      </c>
      <c r="Q1866" s="41" t="str">
        <f>IF(MONTH(G1867)-MONTH(G1866)&lt;&gt;0,SUBTOTAL(109,$P$14:$P$3665)," ")</f>
        <v xml:space="preserve"> </v>
      </c>
      <c r="R1866" s="108">
        <f t="shared" ca="1" si="619"/>
        <v>0</v>
      </c>
      <c r="S1866" s="25">
        <f t="shared" ca="1" si="620"/>
        <v>0</v>
      </c>
      <c r="T1866" s="108">
        <f t="shared" ca="1" si="621"/>
        <v>0</v>
      </c>
      <c r="U1866" s="163">
        <f t="shared" ca="1" si="622"/>
        <v>0</v>
      </c>
      <c r="V1866" s="25">
        <f t="shared" ca="1" si="623"/>
        <v>0</v>
      </c>
      <c r="W1866" s="25">
        <f t="shared" ca="1" si="624"/>
        <v>0</v>
      </c>
      <c r="X1866" s="108">
        <f t="shared" ca="1" si="625"/>
        <v>0</v>
      </c>
      <c r="Y1866" s="108">
        <f t="shared" ca="1" si="626"/>
        <v>0</v>
      </c>
      <c r="Z1866" s="108">
        <f t="shared" ca="1" si="627"/>
        <v>0</v>
      </c>
      <c r="AA1866" s="108">
        <f t="shared" ca="1" si="628"/>
        <v>0</v>
      </c>
      <c r="AB1866" s="108">
        <f t="shared" ca="1" si="629"/>
        <v>0</v>
      </c>
      <c r="AC1866" s="25">
        <f t="shared" ca="1" si="630"/>
        <v>0</v>
      </c>
    </row>
    <row r="1867" spans="1:29" ht="14.1" hidden="1" customHeight="1" thickBot="1" x14ac:dyDescent="0.25">
      <c r="A1867" s="3">
        <f t="shared" si="614"/>
        <v>2026</v>
      </c>
      <c r="B1867" s="3" t="str">
        <f t="shared" si="631"/>
        <v>01 leden</v>
      </c>
      <c r="C1867" s="4" t="str">
        <f t="shared" si="615"/>
        <v>leden</v>
      </c>
      <c r="D1867" s="10">
        <f t="shared" ca="1" si="616"/>
        <v>0</v>
      </c>
      <c r="E1867" s="10" t="str">
        <f t="shared" si="617"/>
        <v>středa</v>
      </c>
      <c r="F1867" s="42" t="str">
        <f ca="1">IF(COUNTIF(List1!$U$4:$AF$16,$G1867),"Svátek",TEXT($G1867,"dddd"))</f>
        <v>středa</v>
      </c>
      <c r="G1867" s="19">
        <v>46050</v>
      </c>
      <c r="H1867" s="49"/>
      <c r="I1867" s="50"/>
      <c r="J1867" s="49"/>
      <c r="K1867" s="50"/>
      <c r="L1867" s="21">
        <f t="shared" si="618"/>
        <v>0</v>
      </c>
      <c r="M1867" s="22">
        <f t="shared" si="612"/>
        <v>0</v>
      </c>
      <c r="N1867" s="98"/>
      <c r="O1867" s="101" t="str">
        <f t="shared" ca="1" si="613"/>
        <v/>
      </c>
      <c r="P1867" s="41" t="str">
        <f t="shared" si="611"/>
        <v xml:space="preserve"> </v>
      </c>
      <c r="Q1867" s="41" t="str">
        <f>IF(MONTH(G1868)-MONTH(G1867)&lt;&gt;0,SUBTOTAL(109,$P$14:$P$3665)," ")</f>
        <v xml:space="preserve"> </v>
      </c>
      <c r="R1867" s="108">
        <f t="shared" ca="1" si="619"/>
        <v>0</v>
      </c>
      <c r="S1867" s="25">
        <f t="shared" ca="1" si="620"/>
        <v>0</v>
      </c>
      <c r="T1867" s="108">
        <f t="shared" ca="1" si="621"/>
        <v>0</v>
      </c>
      <c r="U1867" s="163">
        <f t="shared" ca="1" si="622"/>
        <v>0</v>
      </c>
      <c r="V1867" s="25">
        <f t="shared" ca="1" si="623"/>
        <v>0</v>
      </c>
      <c r="W1867" s="25">
        <f t="shared" ca="1" si="624"/>
        <v>0</v>
      </c>
      <c r="X1867" s="108">
        <f t="shared" ca="1" si="625"/>
        <v>0</v>
      </c>
      <c r="Y1867" s="108">
        <f t="shared" ca="1" si="626"/>
        <v>0</v>
      </c>
      <c r="Z1867" s="108">
        <f t="shared" ca="1" si="627"/>
        <v>0</v>
      </c>
      <c r="AA1867" s="108">
        <f t="shared" ca="1" si="628"/>
        <v>0</v>
      </c>
      <c r="AB1867" s="108">
        <f t="shared" ca="1" si="629"/>
        <v>0</v>
      </c>
      <c r="AC1867" s="25">
        <f t="shared" ca="1" si="630"/>
        <v>0</v>
      </c>
    </row>
    <row r="1868" spans="1:29" ht="14.1" hidden="1" customHeight="1" thickBot="1" x14ac:dyDescent="0.25">
      <c r="A1868" s="3">
        <f t="shared" si="614"/>
        <v>2026</v>
      </c>
      <c r="B1868" s="3" t="str">
        <f t="shared" si="631"/>
        <v>01 leden</v>
      </c>
      <c r="C1868" s="4" t="str">
        <f t="shared" si="615"/>
        <v>leden</v>
      </c>
      <c r="D1868" s="10">
        <f t="shared" ca="1" si="616"/>
        <v>0</v>
      </c>
      <c r="E1868" s="10" t="str">
        <f t="shared" si="617"/>
        <v>čtvrtek</v>
      </c>
      <c r="F1868" s="42" t="str">
        <f ca="1">IF(COUNTIF(List1!$U$4:$AF$16,$G1868),"Svátek",TEXT($G1868,"dddd"))</f>
        <v>čtvrtek</v>
      </c>
      <c r="G1868" s="19">
        <v>46051</v>
      </c>
      <c r="H1868" s="49"/>
      <c r="I1868" s="50"/>
      <c r="J1868" s="49"/>
      <c r="K1868" s="50"/>
      <c r="L1868" s="21">
        <f t="shared" si="618"/>
        <v>0</v>
      </c>
      <c r="M1868" s="22">
        <f t="shared" si="612"/>
        <v>0</v>
      </c>
      <c r="N1868" s="98"/>
      <c r="O1868" s="101" t="str">
        <f t="shared" ca="1" si="613"/>
        <v/>
      </c>
      <c r="P1868" s="41" t="str">
        <f t="shared" si="611"/>
        <v xml:space="preserve"> </v>
      </c>
      <c r="Q1868" s="41" t="str">
        <f>IF(MONTH(G1869)-MONTH(G1868)&lt;&gt;0,SUBTOTAL(109,$P$14:$P$3665)," ")</f>
        <v xml:space="preserve"> </v>
      </c>
      <c r="R1868" s="108">
        <f t="shared" ca="1" si="619"/>
        <v>0</v>
      </c>
      <c r="S1868" s="25">
        <f t="shared" ca="1" si="620"/>
        <v>0</v>
      </c>
      <c r="T1868" s="108">
        <f t="shared" ca="1" si="621"/>
        <v>0</v>
      </c>
      <c r="U1868" s="163">
        <f t="shared" ca="1" si="622"/>
        <v>0</v>
      </c>
      <c r="V1868" s="25">
        <f t="shared" ca="1" si="623"/>
        <v>0</v>
      </c>
      <c r="W1868" s="25">
        <f t="shared" ca="1" si="624"/>
        <v>0</v>
      </c>
      <c r="X1868" s="108">
        <f t="shared" ca="1" si="625"/>
        <v>0</v>
      </c>
      <c r="Y1868" s="108">
        <f t="shared" ca="1" si="626"/>
        <v>0</v>
      </c>
      <c r="Z1868" s="108">
        <f t="shared" ca="1" si="627"/>
        <v>0</v>
      </c>
      <c r="AA1868" s="108">
        <f t="shared" ca="1" si="628"/>
        <v>0</v>
      </c>
      <c r="AB1868" s="108">
        <f t="shared" ca="1" si="629"/>
        <v>0</v>
      </c>
      <c r="AC1868" s="25">
        <f t="shared" ca="1" si="630"/>
        <v>0</v>
      </c>
    </row>
    <row r="1869" spans="1:29" ht="14.1" hidden="1" customHeight="1" thickBot="1" x14ac:dyDescent="0.25">
      <c r="A1869" s="3">
        <f t="shared" si="614"/>
        <v>2026</v>
      </c>
      <c r="B1869" s="3" t="str">
        <f t="shared" si="631"/>
        <v>01 leden</v>
      </c>
      <c r="C1869" s="4" t="str">
        <f t="shared" si="615"/>
        <v>leden</v>
      </c>
      <c r="D1869" s="10">
        <f t="shared" ca="1" si="616"/>
        <v>0</v>
      </c>
      <c r="E1869" s="10" t="str">
        <f t="shared" si="617"/>
        <v>pátek</v>
      </c>
      <c r="F1869" s="42" t="str">
        <f ca="1">IF(COUNTIF(List1!$U$4:$AF$16,$G1869),"Svátek",TEXT($G1869,"dddd"))</f>
        <v>pátek</v>
      </c>
      <c r="G1869" s="19">
        <v>46052</v>
      </c>
      <c r="H1869" s="49"/>
      <c r="I1869" s="50"/>
      <c r="J1869" s="49"/>
      <c r="K1869" s="50"/>
      <c r="L1869" s="21">
        <f t="shared" si="618"/>
        <v>0</v>
      </c>
      <c r="M1869" s="22">
        <f t="shared" si="612"/>
        <v>0</v>
      </c>
      <c r="N1869" s="98"/>
      <c r="O1869" s="101" t="str">
        <f t="shared" ca="1" si="613"/>
        <v/>
      </c>
      <c r="P1869" s="41" t="str">
        <f t="shared" si="611"/>
        <v xml:space="preserve"> </v>
      </c>
      <c r="Q1869" s="41" t="str">
        <f>IF(MONTH(G1870)-MONTH(G1869)&lt;&gt;0,SUBTOTAL(109,$P$14:$P$3665)," ")</f>
        <v xml:space="preserve"> </v>
      </c>
      <c r="R1869" s="108">
        <f t="shared" ca="1" si="619"/>
        <v>0</v>
      </c>
      <c r="S1869" s="25">
        <f t="shared" ca="1" si="620"/>
        <v>0</v>
      </c>
      <c r="T1869" s="108">
        <f t="shared" ca="1" si="621"/>
        <v>0</v>
      </c>
      <c r="U1869" s="163">
        <f t="shared" ca="1" si="622"/>
        <v>0</v>
      </c>
      <c r="V1869" s="25">
        <f t="shared" ca="1" si="623"/>
        <v>0</v>
      </c>
      <c r="W1869" s="25">
        <f t="shared" ca="1" si="624"/>
        <v>0</v>
      </c>
      <c r="X1869" s="108">
        <f t="shared" ca="1" si="625"/>
        <v>0</v>
      </c>
      <c r="Y1869" s="108">
        <f t="shared" ca="1" si="626"/>
        <v>0</v>
      </c>
      <c r="Z1869" s="108">
        <f t="shared" ca="1" si="627"/>
        <v>0</v>
      </c>
      <c r="AA1869" s="108">
        <f t="shared" ca="1" si="628"/>
        <v>0</v>
      </c>
      <c r="AB1869" s="108">
        <f t="shared" ca="1" si="629"/>
        <v>0</v>
      </c>
      <c r="AC1869" s="25">
        <f t="shared" ca="1" si="630"/>
        <v>0</v>
      </c>
    </row>
    <row r="1870" spans="1:29" ht="14.1" hidden="1" customHeight="1" thickBot="1" x14ac:dyDescent="0.25">
      <c r="A1870" s="3">
        <f t="shared" si="614"/>
        <v>2026</v>
      </c>
      <c r="B1870" s="3" t="str">
        <f t="shared" si="631"/>
        <v>01 leden</v>
      </c>
      <c r="C1870" s="4" t="str">
        <f t="shared" si="615"/>
        <v>leden</v>
      </c>
      <c r="D1870" s="10">
        <f t="shared" ca="1" si="616"/>
        <v>0</v>
      </c>
      <c r="E1870" s="10" t="str">
        <f t="shared" si="617"/>
        <v>sobota</v>
      </c>
      <c r="F1870" s="42" t="str">
        <f ca="1">IF(COUNTIF(List1!$U$4:$AF$16,$G1870),"Svátek",TEXT($G1870,"dddd"))</f>
        <v>sobota</v>
      </c>
      <c r="G1870" s="19">
        <v>46053</v>
      </c>
      <c r="H1870" s="49"/>
      <c r="I1870" s="50"/>
      <c r="J1870" s="49"/>
      <c r="K1870" s="50"/>
      <c r="L1870" s="21">
        <f t="shared" si="618"/>
        <v>0</v>
      </c>
      <c r="M1870" s="22">
        <f t="shared" si="612"/>
        <v>0</v>
      </c>
      <c r="N1870" s="98"/>
      <c r="O1870" s="101" t="str">
        <f t="shared" ca="1" si="613"/>
        <v/>
      </c>
      <c r="P1870" s="41">
        <f t="shared" si="611"/>
        <v>0</v>
      </c>
      <c r="Q1870" s="41">
        <f>IF(MONTH(G1871)-MONTH(G1870)&lt;&gt;0,SUBTOTAL(109,$P$14:$P$3665)," ")</f>
        <v>0</v>
      </c>
      <c r="R1870" s="108">
        <f t="shared" ca="1" si="619"/>
        <v>0</v>
      </c>
      <c r="S1870" s="25">
        <f t="shared" ca="1" si="620"/>
        <v>0</v>
      </c>
      <c r="T1870" s="108">
        <f t="shared" ca="1" si="621"/>
        <v>0</v>
      </c>
      <c r="U1870" s="163">
        <f t="shared" ca="1" si="622"/>
        <v>0</v>
      </c>
      <c r="V1870" s="25">
        <f t="shared" ca="1" si="623"/>
        <v>0</v>
      </c>
      <c r="W1870" s="25">
        <f t="shared" ca="1" si="624"/>
        <v>0</v>
      </c>
      <c r="X1870" s="108">
        <f t="shared" ca="1" si="625"/>
        <v>0</v>
      </c>
      <c r="Y1870" s="108">
        <f t="shared" ca="1" si="626"/>
        <v>0</v>
      </c>
      <c r="Z1870" s="108">
        <f t="shared" ca="1" si="627"/>
        <v>0</v>
      </c>
      <c r="AA1870" s="108">
        <f t="shared" ca="1" si="628"/>
        <v>0</v>
      </c>
      <c r="AB1870" s="108">
        <f t="shared" ca="1" si="629"/>
        <v>0</v>
      </c>
      <c r="AC1870" s="25">
        <f t="shared" ca="1" si="630"/>
        <v>0</v>
      </c>
    </row>
    <row r="1871" spans="1:29" ht="14.1" hidden="1" customHeight="1" thickBot="1" x14ac:dyDescent="0.25">
      <c r="A1871" s="3">
        <f t="shared" si="614"/>
        <v>2026</v>
      </c>
      <c r="B1871" s="3" t="str">
        <f t="shared" si="631"/>
        <v>02 únor</v>
      </c>
      <c r="C1871" s="4" t="str">
        <f t="shared" si="615"/>
        <v>únor</v>
      </c>
      <c r="D1871" s="10">
        <f t="shared" ca="1" si="616"/>
        <v>0</v>
      </c>
      <c r="E1871" s="10" t="str">
        <f t="shared" si="617"/>
        <v>neděle</v>
      </c>
      <c r="F1871" s="42" t="str">
        <f ca="1">IF(COUNTIF(List1!$U$4:$AF$16,$G1871),"Svátek",TEXT($G1871,"dddd"))</f>
        <v>neděle</v>
      </c>
      <c r="G1871" s="19">
        <v>46054</v>
      </c>
      <c r="H1871" s="49"/>
      <c r="I1871" s="50"/>
      <c r="J1871" s="49"/>
      <c r="K1871" s="50"/>
      <c r="L1871" s="21">
        <f t="shared" si="618"/>
        <v>0</v>
      </c>
      <c r="M1871" s="22">
        <f t="shared" si="612"/>
        <v>0</v>
      </c>
      <c r="N1871" s="98"/>
      <c r="O1871" s="101" t="str">
        <f t="shared" ca="1" si="613"/>
        <v/>
      </c>
      <c r="P1871" s="41">
        <f t="shared" si="611"/>
        <v>0</v>
      </c>
      <c r="Q1871" s="41" t="str">
        <f>IF(MONTH(G1872)-MONTH(G1871)&lt;&gt;0,SUBTOTAL(109,$P$14:$P$3665)," ")</f>
        <v xml:space="preserve"> </v>
      </c>
      <c r="R1871" s="108">
        <f t="shared" ca="1" si="619"/>
        <v>0</v>
      </c>
      <c r="S1871" s="25">
        <f t="shared" ca="1" si="620"/>
        <v>0</v>
      </c>
      <c r="T1871" s="108">
        <f t="shared" ca="1" si="621"/>
        <v>0</v>
      </c>
      <c r="U1871" s="163">
        <f t="shared" ca="1" si="622"/>
        <v>0</v>
      </c>
      <c r="V1871" s="25">
        <f t="shared" ca="1" si="623"/>
        <v>0</v>
      </c>
      <c r="W1871" s="25">
        <f t="shared" ca="1" si="624"/>
        <v>0</v>
      </c>
      <c r="X1871" s="108">
        <f t="shared" ca="1" si="625"/>
        <v>0</v>
      </c>
      <c r="Y1871" s="108">
        <f t="shared" ca="1" si="626"/>
        <v>0</v>
      </c>
      <c r="Z1871" s="108">
        <f t="shared" ca="1" si="627"/>
        <v>0</v>
      </c>
      <c r="AA1871" s="108">
        <f t="shared" ca="1" si="628"/>
        <v>0</v>
      </c>
      <c r="AB1871" s="108">
        <f t="shared" ca="1" si="629"/>
        <v>0</v>
      </c>
      <c r="AC1871" s="25">
        <f t="shared" ca="1" si="630"/>
        <v>0</v>
      </c>
    </row>
    <row r="1872" spans="1:29" ht="14.1" hidden="1" customHeight="1" thickBot="1" x14ac:dyDescent="0.25">
      <c r="A1872" s="3">
        <f t="shared" si="614"/>
        <v>2026</v>
      </c>
      <c r="B1872" s="3" t="str">
        <f t="shared" si="631"/>
        <v>02 únor</v>
      </c>
      <c r="C1872" s="4" t="str">
        <f t="shared" si="615"/>
        <v>únor</v>
      </c>
      <c r="D1872" s="10">
        <f t="shared" ca="1" si="616"/>
        <v>0</v>
      </c>
      <c r="E1872" s="10" t="str">
        <f t="shared" si="617"/>
        <v>pondělí</v>
      </c>
      <c r="F1872" s="42" t="str">
        <f ca="1">IF(COUNTIF(List1!$U$4:$AF$16,$G1872),"Svátek",TEXT($G1872,"dddd"))</f>
        <v>pondělí</v>
      </c>
      <c r="G1872" s="19">
        <v>46055</v>
      </c>
      <c r="H1872" s="49"/>
      <c r="I1872" s="50"/>
      <c r="J1872" s="49"/>
      <c r="K1872" s="50"/>
      <c r="L1872" s="21">
        <f t="shared" si="618"/>
        <v>0</v>
      </c>
      <c r="M1872" s="22">
        <f t="shared" si="612"/>
        <v>0</v>
      </c>
      <c r="N1872" s="98"/>
      <c r="O1872" s="101" t="str">
        <f t="shared" ca="1" si="613"/>
        <v/>
      </c>
      <c r="P1872" s="41" t="str">
        <f t="shared" si="611"/>
        <v xml:space="preserve"> </v>
      </c>
      <c r="Q1872" s="41" t="str">
        <f>IF(MONTH(G1873)-MONTH(G1872)&lt;&gt;0,SUBTOTAL(109,$P$14:$P$3665)," ")</f>
        <v xml:space="preserve"> </v>
      </c>
      <c r="R1872" s="108">
        <f t="shared" ca="1" si="619"/>
        <v>0</v>
      </c>
      <c r="S1872" s="25">
        <f t="shared" ca="1" si="620"/>
        <v>0</v>
      </c>
      <c r="T1872" s="108">
        <f t="shared" ca="1" si="621"/>
        <v>0</v>
      </c>
      <c r="U1872" s="163">
        <f t="shared" ca="1" si="622"/>
        <v>0</v>
      </c>
      <c r="V1872" s="25">
        <f t="shared" ca="1" si="623"/>
        <v>0</v>
      </c>
      <c r="W1872" s="25">
        <f t="shared" ca="1" si="624"/>
        <v>0</v>
      </c>
      <c r="X1872" s="108">
        <f t="shared" ca="1" si="625"/>
        <v>0</v>
      </c>
      <c r="Y1872" s="108">
        <f t="shared" ca="1" si="626"/>
        <v>0</v>
      </c>
      <c r="Z1872" s="108">
        <f t="shared" ca="1" si="627"/>
        <v>0</v>
      </c>
      <c r="AA1872" s="108">
        <f t="shared" ca="1" si="628"/>
        <v>0</v>
      </c>
      <c r="AB1872" s="108">
        <f t="shared" ca="1" si="629"/>
        <v>0</v>
      </c>
      <c r="AC1872" s="25">
        <f t="shared" ca="1" si="630"/>
        <v>0</v>
      </c>
    </row>
    <row r="1873" spans="1:29" ht="14.1" hidden="1" customHeight="1" thickBot="1" x14ac:dyDescent="0.25">
      <c r="A1873" s="3">
        <f t="shared" si="614"/>
        <v>2026</v>
      </c>
      <c r="B1873" s="3" t="str">
        <f t="shared" si="631"/>
        <v>02 únor</v>
      </c>
      <c r="C1873" s="4" t="str">
        <f t="shared" si="615"/>
        <v>únor</v>
      </c>
      <c r="D1873" s="10">
        <f t="shared" ca="1" si="616"/>
        <v>0</v>
      </c>
      <c r="E1873" s="10" t="str">
        <f t="shared" si="617"/>
        <v>úterý</v>
      </c>
      <c r="F1873" s="42" t="str">
        <f ca="1">IF(COUNTIF(List1!$U$4:$AF$16,$G1873),"Svátek",TEXT($G1873,"dddd"))</f>
        <v>úterý</v>
      </c>
      <c r="G1873" s="19">
        <v>46056</v>
      </c>
      <c r="H1873" s="49"/>
      <c r="I1873" s="50"/>
      <c r="J1873" s="49"/>
      <c r="K1873" s="50"/>
      <c r="L1873" s="21">
        <f t="shared" si="618"/>
        <v>0</v>
      </c>
      <c r="M1873" s="22">
        <f t="shared" si="612"/>
        <v>0</v>
      </c>
      <c r="N1873" s="98"/>
      <c r="O1873" s="101" t="str">
        <f t="shared" ca="1" si="613"/>
        <v/>
      </c>
      <c r="P1873" s="41" t="str">
        <f t="shared" si="611"/>
        <v xml:space="preserve"> </v>
      </c>
      <c r="Q1873" s="41" t="str">
        <f>IF(MONTH(G1874)-MONTH(G1873)&lt;&gt;0,SUBTOTAL(109,$P$14:$P$3665)," ")</f>
        <v xml:space="preserve"> </v>
      </c>
      <c r="R1873" s="108">
        <f t="shared" ca="1" si="619"/>
        <v>0</v>
      </c>
      <c r="S1873" s="25">
        <f t="shared" ca="1" si="620"/>
        <v>0</v>
      </c>
      <c r="T1873" s="108">
        <f t="shared" ca="1" si="621"/>
        <v>0</v>
      </c>
      <c r="U1873" s="163">
        <f t="shared" ca="1" si="622"/>
        <v>0</v>
      </c>
      <c r="V1873" s="25">
        <f t="shared" ca="1" si="623"/>
        <v>0</v>
      </c>
      <c r="W1873" s="25">
        <f t="shared" ca="1" si="624"/>
        <v>0</v>
      </c>
      <c r="X1873" s="108">
        <f t="shared" ca="1" si="625"/>
        <v>0</v>
      </c>
      <c r="Y1873" s="108">
        <f t="shared" ca="1" si="626"/>
        <v>0</v>
      </c>
      <c r="Z1873" s="108">
        <f t="shared" ca="1" si="627"/>
        <v>0</v>
      </c>
      <c r="AA1873" s="108">
        <f t="shared" ca="1" si="628"/>
        <v>0</v>
      </c>
      <c r="AB1873" s="108">
        <f t="shared" ca="1" si="629"/>
        <v>0</v>
      </c>
      <c r="AC1873" s="25">
        <f t="shared" ca="1" si="630"/>
        <v>0</v>
      </c>
    </row>
    <row r="1874" spans="1:29" ht="14.1" hidden="1" customHeight="1" thickBot="1" x14ac:dyDescent="0.25">
      <c r="A1874" s="3">
        <f t="shared" si="614"/>
        <v>2026</v>
      </c>
      <c r="B1874" s="3" t="str">
        <f t="shared" si="631"/>
        <v>02 únor</v>
      </c>
      <c r="C1874" s="4" t="str">
        <f t="shared" si="615"/>
        <v>únor</v>
      </c>
      <c r="D1874" s="10">
        <f t="shared" ca="1" si="616"/>
        <v>0</v>
      </c>
      <c r="E1874" s="10" t="str">
        <f t="shared" si="617"/>
        <v>středa</v>
      </c>
      <c r="F1874" s="42" t="str">
        <f ca="1">IF(COUNTIF(List1!$U$4:$AF$16,$G1874),"Svátek",TEXT($G1874,"dddd"))</f>
        <v>středa</v>
      </c>
      <c r="G1874" s="19">
        <v>46057</v>
      </c>
      <c r="H1874" s="49"/>
      <c r="I1874" s="50"/>
      <c r="J1874" s="49"/>
      <c r="K1874" s="50"/>
      <c r="L1874" s="21">
        <f t="shared" si="618"/>
        <v>0</v>
      </c>
      <c r="M1874" s="22">
        <f t="shared" si="612"/>
        <v>0</v>
      </c>
      <c r="N1874" s="98"/>
      <c r="O1874" s="101" t="str">
        <f t="shared" ca="1" si="613"/>
        <v/>
      </c>
      <c r="P1874" s="41" t="str">
        <f t="shared" si="611"/>
        <v xml:space="preserve"> </v>
      </c>
      <c r="Q1874" s="41" t="str">
        <f>IF(MONTH(G1875)-MONTH(G1874)&lt;&gt;0,SUBTOTAL(109,$P$14:$P$3665)," ")</f>
        <v xml:space="preserve"> </v>
      </c>
      <c r="R1874" s="108">
        <f t="shared" ca="1" si="619"/>
        <v>0</v>
      </c>
      <c r="S1874" s="25">
        <f t="shared" ca="1" si="620"/>
        <v>0</v>
      </c>
      <c r="T1874" s="108">
        <f t="shared" ca="1" si="621"/>
        <v>0</v>
      </c>
      <c r="U1874" s="163">
        <f t="shared" ca="1" si="622"/>
        <v>0</v>
      </c>
      <c r="V1874" s="25">
        <f t="shared" ca="1" si="623"/>
        <v>0</v>
      </c>
      <c r="W1874" s="25">
        <f t="shared" ca="1" si="624"/>
        <v>0</v>
      </c>
      <c r="X1874" s="108">
        <f t="shared" ca="1" si="625"/>
        <v>0</v>
      </c>
      <c r="Y1874" s="108">
        <f t="shared" ca="1" si="626"/>
        <v>0</v>
      </c>
      <c r="Z1874" s="108">
        <f t="shared" ca="1" si="627"/>
        <v>0</v>
      </c>
      <c r="AA1874" s="108">
        <f t="shared" ca="1" si="628"/>
        <v>0</v>
      </c>
      <c r="AB1874" s="108">
        <f t="shared" ca="1" si="629"/>
        <v>0</v>
      </c>
      <c r="AC1874" s="25">
        <f t="shared" ca="1" si="630"/>
        <v>0</v>
      </c>
    </row>
    <row r="1875" spans="1:29" ht="14.1" hidden="1" customHeight="1" thickBot="1" x14ac:dyDescent="0.25">
      <c r="A1875" s="3">
        <f t="shared" si="614"/>
        <v>2026</v>
      </c>
      <c r="B1875" s="3" t="str">
        <f t="shared" si="631"/>
        <v>02 únor</v>
      </c>
      <c r="C1875" s="4" t="str">
        <f t="shared" si="615"/>
        <v>únor</v>
      </c>
      <c r="D1875" s="10">
        <f t="shared" ca="1" si="616"/>
        <v>0</v>
      </c>
      <c r="E1875" s="10" t="str">
        <f t="shared" si="617"/>
        <v>čtvrtek</v>
      </c>
      <c r="F1875" s="42" t="str">
        <f ca="1">IF(COUNTIF(List1!$U$4:$AF$16,$G1875),"Svátek",TEXT($G1875,"dddd"))</f>
        <v>čtvrtek</v>
      </c>
      <c r="G1875" s="19">
        <v>46058</v>
      </c>
      <c r="H1875" s="49"/>
      <c r="I1875" s="50"/>
      <c r="J1875" s="49"/>
      <c r="K1875" s="50"/>
      <c r="L1875" s="21">
        <f t="shared" si="618"/>
        <v>0</v>
      </c>
      <c r="M1875" s="22">
        <f t="shared" si="612"/>
        <v>0</v>
      </c>
      <c r="N1875" s="98"/>
      <c r="O1875" s="101" t="str">
        <f t="shared" ca="1" si="613"/>
        <v/>
      </c>
      <c r="P1875" s="41" t="str">
        <f t="shared" si="611"/>
        <v xml:space="preserve"> </v>
      </c>
      <c r="Q1875" s="41" t="str">
        <f>IF(MONTH(G1876)-MONTH(G1875)&lt;&gt;0,SUBTOTAL(109,$P$14:$P$3665)," ")</f>
        <v xml:space="preserve"> </v>
      </c>
      <c r="R1875" s="108">
        <f t="shared" ca="1" si="619"/>
        <v>0</v>
      </c>
      <c r="S1875" s="25">
        <f t="shared" ca="1" si="620"/>
        <v>0</v>
      </c>
      <c r="T1875" s="108">
        <f t="shared" ca="1" si="621"/>
        <v>0</v>
      </c>
      <c r="U1875" s="163">
        <f t="shared" ca="1" si="622"/>
        <v>0</v>
      </c>
      <c r="V1875" s="25">
        <f t="shared" ca="1" si="623"/>
        <v>0</v>
      </c>
      <c r="W1875" s="25">
        <f t="shared" ca="1" si="624"/>
        <v>0</v>
      </c>
      <c r="X1875" s="108">
        <f t="shared" ca="1" si="625"/>
        <v>0</v>
      </c>
      <c r="Y1875" s="108">
        <f t="shared" ca="1" si="626"/>
        <v>0</v>
      </c>
      <c r="Z1875" s="108">
        <f t="shared" ca="1" si="627"/>
        <v>0</v>
      </c>
      <c r="AA1875" s="108">
        <f t="shared" ca="1" si="628"/>
        <v>0</v>
      </c>
      <c r="AB1875" s="108">
        <f t="shared" ca="1" si="629"/>
        <v>0</v>
      </c>
      <c r="AC1875" s="25">
        <f t="shared" ca="1" si="630"/>
        <v>0</v>
      </c>
    </row>
    <row r="1876" spans="1:29" ht="14.1" hidden="1" customHeight="1" thickBot="1" x14ac:dyDescent="0.25">
      <c r="A1876" s="3">
        <f t="shared" si="614"/>
        <v>2026</v>
      </c>
      <c r="B1876" s="3" t="str">
        <f t="shared" si="631"/>
        <v>02 únor</v>
      </c>
      <c r="C1876" s="4" t="str">
        <f t="shared" si="615"/>
        <v>únor</v>
      </c>
      <c r="D1876" s="10">
        <f t="shared" ca="1" si="616"/>
        <v>0</v>
      </c>
      <c r="E1876" s="10" t="str">
        <f t="shared" si="617"/>
        <v>pátek</v>
      </c>
      <c r="F1876" s="42" t="str">
        <f ca="1">IF(COUNTIF(List1!$U$4:$AF$16,$G1876),"Svátek",TEXT($G1876,"dddd"))</f>
        <v>pátek</v>
      </c>
      <c r="G1876" s="19">
        <v>46059</v>
      </c>
      <c r="H1876" s="49"/>
      <c r="I1876" s="50"/>
      <c r="J1876" s="49"/>
      <c r="K1876" s="50"/>
      <c r="L1876" s="21">
        <f t="shared" si="618"/>
        <v>0</v>
      </c>
      <c r="M1876" s="22">
        <f t="shared" si="612"/>
        <v>0</v>
      </c>
      <c r="N1876" s="98"/>
      <c r="O1876" s="101" t="str">
        <f t="shared" ca="1" si="613"/>
        <v/>
      </c>
      <c r="P1876" s="41" t="str">
        <f t="shared" si="611"/>
        <v xml:space="preserve"> </v>
      </c>
      <c r="Q1876" s="41" t="str">
        <f>IF(MONTH(G1877)-MONTH(G1876)&lt;&gt;0,SUBTOTAL(109,$P$14:$P$3665)," ")</f>
        <v xml:space="preserve"> </v>
      </c>
      <c r="R1876" s="108">
        <f t="shared" ca="1" si="619"/>
        <v>0</v>
      </c>
      <c r="S1876" s="25">
        <f t="shared" ca="1" si="620"/>
        <v>0</v>
      </c>
      <c r="T1876" s="108">
        <f t="shared" ca="1" si="621"/>
        <v>0</v>
      </c>
      <c r="U1876" s="163">
        <f t="shared" ca="1" si="622"/>
        <v>0</v>
      </c>
      <c r="V1876" s="25">
        <f t="shared" ca="1" si="623"/>
        <v>0</v>
      </c>
      <c r="W1876" s="25">
        <f t="shared" ca="1" si="624"/>
        <v>0</v>
      </c>
      <c r="X1876" s="108">
        <f t="shared" ca="1" si="625"/>
        <v>0</v>
      </c>
      <c r="Y1876" s="108">
        <f t="shared" ca="1" si="626"/>
        <v>0</v>
      </c>
      <c r="Z1876" s="108">
        <f t="shared" ca="1" si="627"/>
        <v>0</v>
      </c>
      <c r="AA1876" s="108">
        <f t="shared" ca="1" si="628"/>
        <v>0</v>
      </c>
      <c r="AB1876" s="108">
        <f t="shared" ca="1" si="629"/>
        <v>0</v>
      </c>
      <c r="AC1876" s="25">
        <f t="shared" ca="1" si="630"/>
        <v>0</v>
      </c>
    </row>
    <row r="1877" spans="1:29" ht="14.1" hidden="1" customHeight="1" thickBot="1" x14ac:dyDescent="0.25">
      <c r="A1877" s="3">
        <f t="shared" si="614"/>
        <v>2026</v>
      </c>
      <c r="B1877" s="3" t="str">
        <f t="shared" si="631"/>
        <v>02 únor</v>
      </c>
      <c r="C1877" s="4" t="str">
        <f t="shared" si="615"/>
        <v>únor</v>
      </c>
      <c r="D1877" s="10">
        <f t="shared" ca="1" si="616"/>
        <v>0</v>
      </c>
      <c r="E1877" s="10" t="str">
        <f t="shared" si="617"/>
        <v>sobota</v>
      </c>
      <c r="F1877" s="42" t="str">
        <f ca="1">IF(COUNTIF(List1!$U$4:$AF$16,$G1877),"Svátek",TEXT($G1877,"dddd"))</f>
        <v>sobota</v>
      </c>
      <c r="G1877" s="19">
        <v>46060</v>
      </c>
      <c r="H1877" s="49"/>
      <c r="I1877" s="50"/>
      <c r="J1877" s="49"/>
      <c r="K1877" s="50"/>
      <c r="L1877" s="21">
        <f t="shared" si="618"/>
        <v>0</v>
      </c>
      <c r="M1877" s="22">
        <f t="shared" si="612"/>
        <v>0</v>
      </c>
      <c r="N1877" s="98"/>
      <c r="O1877" s="101" t="str">
        <f t="shared" ca="1" si="613"/>
        <v/>
      </c>
      <c r="P1877" s="41" t="str">
        <f t="shared" si="611"/>
        <v xml:space="preserve"> </v>
      </c>
      <c r="Q1877" s="41" t="str">
        <f>IF(MONTH(G1878)-MONTH(G1877)&lt;&gt;0,SUBTOTAL(109,$P$14:$P$3665)," ")</f>
        <v xml:space="preserve"> </v>
      </c>
      <c r="R1877" s="108">
        <f t="shared" ca="1" si="619"/>
        <v>0</v>
      </c>
      <c r="S1877" s="25">
        <f t="shared" ca="1" si="620"/>
        <v>0</v>
      </c>
      <c r="T1877" s="108">
        <f t="shared" ca="1" si="621"/>
        <v>0</v>
      </c>
      <c r="U1877" s="163">
        <f t="shared" ca="1" si="622"/>
        <v>0</v>
      </c>
      <c r="V1877" s="25">
        <f t="shared" ca="1" si="623"/>
        <v>0</v>
      </c>
      <c r="W1877" s="25">
        <f t="shared" ca="1" si="624"/>
        <v>0</v>
      </c>
      <c r="X1877" s="108">
        <f t="shared" ca="1" si="625"/>
        <v>0</v>
      </c>
      <c r="Y1877" s="108">
        <f t="shared" ca="1" si="626"/>
        <v>0</v>
      </c>
      <c r="Z1877" s="108">
        <f t="shared" ca="1" si="627"/>
        <v>0</v>
      </c>
      <c r="AA1877" s="108">
        <f t="shared" ca="1" si="628"/>
        <v>0</v>
      </c>
      <c r="AB1877" s="108">
        <f t="shared" ca="1" si="629"/>
        <v>0</v>
      </c>
      <c r="AC1877" s="25">
        <f t="shared" ca="1" si="630"/>
        <v>0</v>
      </c>
    </row>
    <row r="1878" spans="1:29" ht="14.1" hidden="1" customHeight="1" thickBot="1" x14ac:dyDescent="0.25">
      <c r="A1878" s="3">
        <f t="shared" si="614"/>
        <v>2026</v>
      </c>
      <c r="B1878" s="3" t="str">
        <f t="shared" si="631"/>
        <v>02 únor</v>
      </c>
      <c r="C1878" s="4" t="str">
        <f t="shared" si="615"/>
        <v>únor</v>
      </c>
      <c r="D1878" s="10">
        <f t="shared" ca="1" si="616"/>
        <v>0</v>
      </c>
      <c r="E1878" s="10" t="str">
        <f t="shared" si="617"/>
        <v>neděle</v>
      </c>
      <c r="F1878" s="42" t="str">
        <f ca="1">IF(COUNTIF(List1!$U$4:$AF$16,$G1878),"Svátek",TEXT($G1878,"dddd"))</f>
        <v>neděle</v>
      </c>
      <c r="G1878" s="19">
        <v>46061</v>
      </c>
      <c r="H1878" s="49"/>
      <c r="I1878" s="50"/>
      <c r="J1878" s="49"/>
      <c r="K1878" s="50"/>
      <c r="L1878" s="21">
        <f t="shared" si="618"/>
        <v>0</v>
      </c>
      <c r="M1878" s="22">
        <f t="shared" si="612"/>
        <v>0</v>
      </c>
      <c r="N1878" s="98"/>
      <c r="O1878" s="101" t="str">
        <f t="shared" ca="1" si="613"/>
        <v/>
      </c>
      <c r="P1878" s="41">
        <f t="shared" si="611"/>
        <v>0</v>
      </c>
      <c r="Q1878" s="41" t="str">
        <f>IF(MONTH(G1879)-MONTH(G1878)&lt;&gt;0,SUBTOTAL(109,$P$14:$P$3665)," ")</f>
        <v xml:space="preserve"> </v>
      </c>
      <c r="R1878" s="108">
        <f t="shared" ca="1" si="619"/>
        <v>0</v>
      </c>
      <c r="S1878" s="25">
        <f t="shared" ca="1" si="620"/>
        <v>0</v>
      </c>
      <c r="T1878" s="108">
        <f t="shared" ca="1" si="621"/>
        <v>0</v>
      </c>
      <c r="U1878" s="163">
        <f t="shared" ca="1" si="622"/>
        <v>0</v>
      </c>
      <c r="V1878" s="25">
        <f t="shared" ca="1" si="623"/>
        <v>0</v>
      </c>
      <c r="W1878" s="25">
        <f t="shared" ca="1" si="624"/>
        <v>0</v>
      </c>
      <c r="X1878" s="108">
        <f t="shared" ca="1" si="625"/>
        <v>0</v>
      </c>
      <c r="Y1878" s="108">
        <f t="shared" ca="1" si="626"/>
        <v>0</v>
      </c>
      <c r="Z1878" s="108">
        <f t="shared" ca="1" si="627"/>
        <v>0</v>
      </c>
      <c r="AA1878" s="108">
        <f t="shared" ca="1" si="628"/>
        <v>0</v>
      </c>
      <c r="AB1878" s="108">
        <f t="shared" ca="1" si="629"/>
        <v>0</v>
      </c>
      <c r="AC1878" s="25">
        <f t="shared" ca="1" si="630"/>
        <v>0</v>
      </c>
    </row>
    <row r="1879" spans="1:29" ht="14.1" hidden="1" customHeight="1" thickBot="1" x14ac:dyDescent="0.25">
      <c r="A1879" s="3">
        <f t="shared" si="614"/>
        <v>2026</v>
      </c>
      <c r="B1879" s="3" t="str">
        <f t="shared" si="631"/>
        <v>02 únor</v>
      </c>
      <c r="C1879" s="4" t="str">
        <f t="shared" si="615"/>
        <v>únor</v>
      </c>
      <c r="D1879" s="10">
        <f t="shared" ca="1" si="616"/>
        <v>0</v>
      </c>
      <c r="E1879" s="10" t="str">
        <f t="shared" si="617"/>
        <v>pondělí</v>
      </c>
      <c r="F1879" s="42" t="str">
        <f ca="1">IF(COUNTIF(List1!$U$4:$AF$16,$G1879),"Svátek",TEXT($G1879,"dddd"))</f>
        <v>pondělí</v>
      </c>
      <c r="G1879" s="19">
        <v>46062</v>
      </c>
      <c r="H1879" s="49"/>
      <c r="I1879" s="50"/>
      <c r="J1879" s="49"/>
      <c r="K1879" s="50"/>
      <c r="L1879" s="21">
        <f t="shared" si="618"/>
        <v>0</v>
      </c>
      <c r="M1879" s="22">
        <f t="shared" si="612"/>
        <v>0</v>
      </c>
      <c r="N1879" s="98"/>
      <c r="O1879" s="101" t="str">
        <f t="shared" ca="1" si="613"/>
        <v/>
      </c>
      <c r="P1879" s="41" t="str">
        <f t="shared" si="611"/>
        <v xml:space="preserve"> </v>
      </c>
      <c r="Q1879" s="41" t="str">
        <f>IF(MONTH(G1880)-MONTH(G1879)&lt;&gt;0,SUBTOTAL(109,$P$14:$P$3665)," ")</f>
        <v xml:space="preserve"> </v>
      </c>
      <c r="R1879" s="108">
        <f t="shared" ca="1" si="619"/>
        <v>0</v>
      </c>
      <c r="S1879" s="25">
        <f t="shared" ca="1" si="620"/>
        <v>0</v>
      </c>
      <c r="T1879" s="108">
        <f t="shared" ca="1" si="621"/>
        <v>0</v>
      </c>
      <c r="U1879" s="163">
        <f t="shared" ca="1" si="622"/>
        <v>0</v>
      </c>
      <c r="V1879" s="25">
        <f t="shared" ca="1" si="623"/>
        <v>0</v>
      </c>
      <c r="W1879" s="25">
        <f t="shared" ca="1" si="624"/>
        <v>0</v>
      </c>
      <c r="X1879" s="108">
        <f t="shared" ca="1" si="625"/>
        <v>0</v>
      </c>
      <c r="Y1879" s="108">
        <f t="shared" ca="1" si="626"/>
        <v>0</v>
      </c>
      <c r="Z1879" s="108">
        <f t="shared" ca="1" si="627"/>
        <v>0</v>
      </c>
      <c r="AA1879" s="108">
        <f t="shared" ca="1" si="628"/>
        <v>0</v>
      </c>
      <c r="AB1879" s="108">
        <f t="shared" ca="1" si="629"/>
        <v>0</v>
      </c>
      <c r="AC1879" s="25">
        <f t="shared" ca="1" si="630"/>
        <v>0</v>
      </c>
    </row>
    <row r="1880" spans="1:29" ht="14.1" hidden="1" customHeight="1" thickBot="1" x14ac:dyDescent="0.25">
      <c r="A1880" s="3">
        <f t="shared" si="614"/>
        <v>2026</v>
      </c>
      <c r="B1880" s="3" t="str">
        <f t="shared" si="631"/>
        <v>02 únor</v>
      </c>
      <c r="C1880" s="4" t="str">
        <f t="shared" si="615"/>
        <v>únor</v>
      </c>
      <c r="D1880" s="10">
        <f t="shared" ca="1" si="616"/>
        <v>0</v>
      </c>
      <c r="E1880" s="10" t="str">
        <f t="shared" si="617"/>
        <v>úterý</v>
      </c>
      <c r="F1880" s="42" t="str">
        <f ca="1">IF(COUNTIF(List1!$U$4:$AF$16,$G1880),"Svátek",TEXT($G1880,"dddd"))</f>
        <v>úterý</v>
      </c>
      <c r="G1880" s="19">
        <v>46063</v>
      </c>
      <c r="H1880" s="49"/>
      <c r="I1880" s="50"/>
      <c r="J1880" s="49"/>
      <c r="K1880" s="50"/>
      <c r="L1880" s="21">
        <f t="shared" si="618"/>
        <v>0</v>
      </c>
      <c r="M1880" s="22">
        <f t="shared" si="612"/>
        <v>0</v>
      </c>
      <c r="N1880" s="98"/>
      <c r="O1880" s="101" t="str">
        <f t="shared" ca="1" si="613"/>
        <v/>
      </c>
      <c r="P1880" s="41" t="str">
        <f t="shared" si="611"/>
        <v xml:space="preserve"> </v>
      </c>
      <c r="Q1880" s="41" t="str">
        <f>IF(MONTH(G1881)-MONTH(G1880)&lt;&gt;0,SUBTOTAL(109,$P$14:$P$3665)," ")</f>
        <v xml:space="preserve"> </v>
      </c>
      <c r="R1880" s="108">
        <f t="shared" ca="1" si="619"/>
        <v>0</v>
      </c>
      <c r="S1880" s="25">
        <f t="shared" ca="1" si="620"/>
        <v>0</v>
      </c>
      <c r="T1880" s="108">
        <f t="shared" ca="1" si="621"/>
        <v>0</v>
      </c>
      <c r="U1880" s="163">
        <f t="shared" ca="1" si="622"/>
        <v>0</v>
      </c>
      <c r="V1880" s="25">
        <f t="shared" ca="1" si="623"/>
        <v>0</v>
      </c>
      <c r="W1880" s="25">
        <f t="shared" ca="1" si="624"/>
        <v>0</v>
      </c>
      <c r="X1880" s="108">
        <f t="shared" ca="1" si="625"/>
        <v>0</v>
      </c>
      <c r="Y1880" s="108">
        <f t="shared" ca="1" si="626"/>
        <v>0</v>
      </c>
      <c r="Z1880" s="108">
        <f t="shared" ca="1" si="627"/>
        <v>0</v>
      </c>
      <c r="AA1880" s="108">
        <f t="shared" ca="1" si="628"/>
        <v>0</v>
      </c>
      <c r="AB1880" s="108">
        <f t="shared" ca="1" si="629"/>
        <v>0</v>
      </c>
      <c r="AC1880" s="25">
        <f t="shared" ca="1" si="630"/>
        <v>0</v>
      </c>
    </row>
    <row r="1881" spans="1:29" ht="14.1" hidden="1" customHeight="1" thickBot="1" x14ac:dyDescent="0.25">
      <c r="A1881" s="3">
        <f t="shared" si="614"/>
        <v>2026</v>
      </c>
      <c r="B1881" s="3" t="str">
        <f t="shared" si="631"/>
        <v>02 únor</v>
      </c>
      <c r="C1881" s="4" t="str">
        <f t="shared" si="615"/>
        <v>únor</v>
      </c>
      <c r="D1881" s="10">
        <f t="shared" ca="1" si="616"/>
        <v>0</v>
      </c>
      <c r="E1881" s="10" t="str">
        <f t="shared" si="617"/>
        <v>středa</v>
      </c>
      <c r="F1881" s="42" t="str">
        <f ca="1">IF(COUNTIF(List1!$U$4:$AF$16,$G1881),"Svátek",TEXT($G1881,"dddd"))</f>
        <v>středa</v>
      </c>
      <c r="G1881" s="19">
        <v>46064</v>
      </c>
      <c r="H1881" s="49"/>
      <c r="I1881" s="50"/>
      <c r="J1881" s="49"/>
      <c r="K1881" s="50"/>
      <c r="L1881" s="21">
        <f t="shared" si="618"/>
        <v>0</v>
      </c>
      <c r="M1881" s="22">
        <f t="shared" si="612"/>
        <v>0</v>
      </c>
      <c r="N1881" s="98"/>
      <c r="O1881" s="101" t="str">
        <f t="shared" ca="1" si="613"/>
        <v/>
      </c>
      <c r="P1881" s="41" t="str">
        <f t="shared" si="611"/>
        <v xml:space="preserve"> </v>
      </c>
      <c r="Q1881" s="41" t="str">
        <f>IF(MONTH(G1882)-MONTH(G1881)&lt;&gt;0,SUBTOTAL(109,$P$14:$P$3665)," ")</f>
        <v xml:space="preserve"> </v>
      </c>
      <c r="R1881" s="108">
        <f t="shared" ca="1" si="619"/>
        <v>0</v>
      </c>
      <c r="S1881" s="25">
        <f t="shared" ca="1" si="620"/>
        <v>0</v>
      </c>
      <c r="T1881" s="108">
        <f t="shared" ca="1" si="621"/>
        <v>0</v>
      </c>
      <c r="U1881" s="163">
        <f t="shared" ca="1" si="622"/>
        <v>0</v>
      </c>
      <c r="V1881" s="25">
        <f t="shared" ca="1" si="623"/>
        <v>0</v>
      </c>
      <c r="W1881" s="25">
        <f t="shared" ca="1" si="624"/>
        <v>0</v>
      </c>
      <c r="X1881" s="108">
        <f t="shared" ca="1" si="625"/>
        <v>0</v>
      </c>
      <c r="Y1881" s="108">
        <f t="shared" ca="1" si="626"/>
        <v>0</v>
      </c>
      <c r="Z1881" s="108">
        <f t="shared" ca="1" si="627"/>
        <v>0</v>
      </c>
      <c r="AA1881" s="108">
        <f t="shared" ca="1" si="628"/>
        <v>0</v>
      </c>
      <c r="AB1881" s="108">
        <f t="shared" ca="1" si="629"/>
        <v>0</v>
      </c>
      <c r="AC1881" s="25">
        <f t="shared" ca="1" si="630"/>
        <v>0</v>
      </c>
    </row>
    <row r="1882" spans="1:29" ht="14.1" hidden="1" customHeight="1" thickBot="1" x14ac:dyDescent="0.25">
      <c r="A1882" s="3">
        <f t="shared" si="614"/>
        <v>2026</v>
      </c>
      <c r="B1882" s="3" t="str">
        <f t="shared" si="631"/>
        <v>02 únor</v>
      </c>
      <c r="C1882" s="4" t="str">
        <f t="shared" si="615"/>
        <v>únor</v>
      </c>
      <c r="D1882" s="10">
        <f t="shared" ca="1" si="616"/>
        <v>0</v>
      </c>
      <c r="E1882" s="10" t="str">
        <f t="shared" si="617"/>
        <v>čtvrtek</v>
      </c>
      <c r="F1882" s="42" t="str">
        <f ca="1">IF(COUNTIF(List1!$U$4:$AF$16,$G1882),"Svátek",TEXT($G1882,"dddd"))</f>
        <v>čtvrtek</v>
      </c>
      <c r="G1882" s="19">
        <v>46065</v>
      </c>
      <c r="H1882" s="49"/>
      <c r="I1882" s="50"/>
      <c r="J1882" s="49"/>
      <c r="K1882" s="50"/>
      <c r="L1882" s="21">
        <f t="shared" si="618"/>
        <v>0</v>
      </c>
      <c r="M1882" s="22">
        <f t="shared" si="612"/>
        <v>0</v>
      </c>
      <c r="N1882" s="98"/>
      <c r="O1882" s="101" t="str">
        <f t="shared" ca="1" si="613"/>
        <v/>
      </c>
      <c r="P1882" s="41" t="str">
        <f t="shared" si="611"/>
        <v xml:space="preserve"> </v>
      </c>
      <c r="Q1882" s="41" t="str">
        <f>IF(MONTH(G1883)-MONTH(G1882)&lt;&gt;0,SUBTOTAL(109,$P$14:$P$3665)," ")</f>
        <v xml:space="preserve"> </v>
      </c>
      <c r="R1882" s="108">
        <f t="shared" ca="1" si="619"/>
        <v>0</v>
      </c>
      <c r="S1882" s="25">
        <f t="shared" ca="1" si="620"/>
        <v>0</v>
      </c>
      <c r="T1882" s="108">
        <f t="shared" ca="1" si="621"/>
        <v>0</v>
      </c>
      <c r="U1882" s="163">
        <f t="shared" ca="1" si="622"/>
        <v>0</v>
      </c>
      <c r="V1882" s="25">
        <f t="shared" ca="1" si="623"/>
        <v>0</v>
      </c>
      <c r="W1882" s="25">
        <f t="shared" ca="1" si="624"/>
        <v>0</v>
      </c>
      <c r="X1882" s="108">
        <f t="shared" ca="1" si="625"/>
        <v>0</v>
      </c>
      <c r="Y1882" s="108">
        <f t="shared" ca="1" si="626"/>
        <v>0</v>
      </c>
      <c r="Z1882" s="108">
        <f t="shared" ca="1" si="627"/>
        <v>0</v>
      </c>
      <c r="AA1882" s="108">
        <f t="shared" ca="1" si="628"/>
        <v>0</v>
      </c>
      <c r="AB1882" s="108">
        <f t="shared" ca="1" si="629"/>
        <v>0</v>
      </c>
      <c r="AC1882" s="25">
        <f t="shared" ca="1" si="630"/>
        <v>0</v>
      </c>
    </row>
    <row r="1883" spans="1:29" ht="14.1" hidden="1" customHeight="1" thickBot="1" x14ac:dyDescent="0.25">
      <c r="A1883" s="3">
        <f t="shared" si="614"/>
        <v>2026</v>
      </c>
      <c r="B1883" s="3" t="str">
        <f t="shared" si="631"/>
        <v>02 únor</v>
      </c>
      <c r="C1883" s="4" t="str">
        <f t="shared" si="615"/>
        <v>únor</v>
      </c>
      <c r="D1883" s="10">
        <f t="shared" ca="1" si="616"/>
        <v>0</v>
      </c>
      <c r="E1883" s="10" t="str">
        <f t="shared" si="617"/>
        <v>pátek</v>
      </c>
      <c r="F1883" s="42" t="str">
        <f ca="1">IF(COUNTIF(List1!$U$4:$AF$16,$G1883),"Svátek",TEXT($G1883,"dddd"))</f>
        <v>pátek</v>
      </c>
      <c r="G1883" s="19">
        <v>46066</v>
      </c>
      <c r="H1883" s="49"/>
      <c r="I1883" s="50"/>
      <c r="J1883" s="49"/>
      <c r="K1883" s="50"/>
      <c r="L1883" s="21">
        <f t="shared" si="618"/>
        <v>0</v>
      </c>
      <c r="M1883" s="22">
        <f t="shared" si="612"/>
        <v>0</v>
      </c>
      <c r="N1883" s="98"/>
      <c r="O1883" s="101" t="str">
        <f t="shared" ca="1" si="613"/>
        <v/>
      </c>
      <c r="P1883" s="41" t="str">
        <f t="shared" ref="P1883:P1946" si="632">IF(OR(TEXT($G1883,"dddd")="neděle",TEXT($G1974,"dddd")="Sunday"),IF(DAY(G1883)&gt;=7,SUM(L1877:L1883),IF(DAY(G1883)=6,SUM(L1878:L1883),IF(DAY(G1883)=5,SUM(L1879:L1883),IF(DAY(G1883)=4,SUM(L1880:L1883),IF(DAY(G1883)=3,SUM(L1881:L1883),IF(DAY(G1883)=2,SUM(L1882:L1883),IF(DAY(G1883)=1,SUM(L1883:L1883)," "))))))),IF(MONTH(G1884)-MONTH(G1883)&lt;&gt;0,IF(TEXT($G1883,"dddd")="sobota",SUM(L1878:L1883),IF(TEXT($G1883,"dddd")="pátek",SUM(L1879:L1883),IF(TEXT($G1883,"dddd")="čtvrtek",SUM(L1880:L1883),IF(TEXT($G1883,"dddd")="středa",SUM(L1881:L1883),IF(TEXT($G1883,"dddd")="úterý",SUM(L1882:L1883),IF(TEXT($G1883,"dddd")="pondělí",SUM(L1883)," "))))))," "))</f>
        <v xml:space="preserve"> </v>
      </c>
      <c r="Q1883" s="41" t="str">
        <f>IF(MONTH(G1884)-MONTH(G1883)&lt;&gt;0,SUBTOTAL(109,$P$14:$P$3665)," ")</f>
        <v xml:space="preserve"> </v>
      </c>
      <c r="R1883" s="108">
        <f t="shared" ca="1" si="619"/>
        <v>0</v>
      </c>
      <c r="S1883" s="25">
        <f t="shared" ca="1" si="620"/>
        <v>0</v>
      </c>
      <c r="T1883" s="108">
        <f t="shared" ca="1" si="621"/>
        <v>0</v>
      </c>
      <c r="U1883" s="163">
        <f t="shared" ca="1" si="622"/>
        <v>0</v>
      </c>
      <c r="V1883" s="25">
        <f t="shared" ca="1" si="623"/>
        <v>0</v>
      </c>
      <c r="W1883" s="25">
        <f t="shared" ca="1" si="624"/>
        <v>0</v>
      </c>
      <c r="X1883" s="108">
        <f t="shared" ca="1" si="625"/>
        <v>0</v>
      </c>
      <c r="Y1883" s="108">
        <f t="shared" ca="1" si="626"/>
        <v>0</v>
      </c>
      <c r="Z1883" s="108">
        <f t="shared" ca="1" si="627"/>
        <v>0</v>
      </c>
      <c r="AA1883" s="108">
        <f t="shared" ca="1" si="628"/>
        <v>0</v>
      </c>
      <c r="AB1883" s="108">
        <f t="shared" ca="1" si="629"/>
        <v>0</v>
      </c>
      <c r="AC1883" s="25">
        <f t="shared" ca="1" si="630"/>
        <v>0</v>
      </c>
    </row>
    <row r="1884" spans="1:29" ht="14.1" hidden="1" customHeight="1" thickBot="1" x14ac:dyDescent="0.25">
      <c r="A1884" s="3">
        <f t="shared" si="614"/>
        <v>2026</v>
      </c>
      <c r="B1884" s="3" t="str">
        <f t="shared" si="631"/>
        <v>02 únor</v>
      </c>
      <c r="C1884" s="4" t="str">
        <f t="shared" si="615"/>
        <v>únor</v>
      </c>
      <c r="D1884" s="10">
        <f t="shared" ca="1" si="616"/>
        <v>0</v>
      </c>
      <c r="E1884" s="10" t="str">
        <f t="shared" si="617"/>
        <v>sobota</v>
      </c>
      <c r="F1884" s="42" t="str">
        <f ca="1">IF(COUNTIF(List1!$U$4:$AF$16,$G1884),"Svátek",TEXT($G1884,"dddd"))</f>
        <v>sobota</v>
      </c>
      <c r="G1884" s="19">
        <v>46067</v>
      </c>
      <c r="H1884" s="49"/>
      <c r="I1884" s="50"/>
      <c r="J1884" s="49"/>
      <c r="K1884" s="50"/>
      <c r="L1884" s="21">
        <f t="shared" si="618"/>
        <v>0</v>
      </c>
      <c r="M1884" s="22">
        <f t="shared" si="612"/>
        <v>0</v>
      </c>
      <c r="N1884" s="98"/>
      <c r="O1884" s="101" t="str">
        <f t="shared" ca="1" si="613"/>
        <v/>
      </c>
      <c r="P1884" s="41" t="str">
        <f t="shared" si="632"/>
        <v xml:space="preserve"> </v>
      </c>
      <c r="Q1884" s="41" t="str">
        <f>IF(MONTH(G1885)-MONTH(G1884)&lt;&gt;0,SUBTOTAL(109,$P$14:$P$3665)," ")</f>
        <v xml:space="preserve"> </v>
      </c>
      <c r="R1884" s="108">
        <f t="shared" ca="1" si="619"/>
        <v>0</v>
      </c>
      <c r="S1884" s="25">
        <f t="shared" ca="1" si="620"/>
        <v>0</v>
      </c>
      <c r="T1884" s="108">
        <f t="shared" ca="1" si="621"/>
        <v>0</v>
      </c>
      <c r="U1884" s="163">
        <f t="shared" ca="1" si="622"/>
        <v>0</v>
      </c>
      <c r="V1884" s="25">
        <f t="shared" ca="1" si="623"/>
        <v>0</v>
      </c>
      <c r="W1884" s="25">
        <f t="shared" ca="1" si="624"/>
        <v>0</v>
      </c>
      <c r="X1884" s="108">
        <f t="shared" ca="1" si="625"/>
        <v>0</v>
      </c>
      <c r="Y1884" s="108">
        <f t="shared" ca="1" si="626"/>
        <v>0</v>
      </c>
      <c r="Z1884" s="108">
        <f t="shared" ca="1" si="627"/>
        <v>0</v>
      </c>
      <c r="AA1884" s="108">
        <f t="shared" ca="1" si="628"/>
        <v>0</v>
      </c>
      <c r="AB1884" s="108">
        <f t="shared" ca="1" si="629"/>
        <v>0</v>
      </c>
      <c r="AC1884" s="25">
        <f t="shared" ca="1" si="630"/>
        <v>0</v>
      </c>
    </row>
    <row r="1885" spans="1:29" ht="14.1" hidden="1" customHeight="1" thickBot="1" x14ac:dyDescent="0.25">
      <c r="A1885" s="3">
        <f t="shared" si="614"/>
        <v>2026</v>
      </c>
      <c r="B1885" s="3" t="str">
        <f t="shared" si="631"/>
        <v>02 únor</v>
      </c>
      <c r="C1885" s="4" t="str">
        <f t="shared" si="615"/>
        <v>únor</v>
      </c>
      <c r="D1885" s="10">
        <f t="shared" ca="1" si="616"/>
        <v>0</v>
      </c>
      <c r="E1885" s="10" t="str">
        <f t="shared" si="617"/>
        <v>neděle</v>
      </c>
      <c r="F1885" s="42" t="str">
        <f ca="1">IF(COUNTIF(List1!$U$4:$AF$16,$G1885),"Svátek",TEXT($G1885,"dddd"))</f>
        <v>neděle</v>
      </c>
      <c r="G1885" s="19">
        <v>46068</v>
      </c>
      <c r="H1885" s="49"/>
      <c r="I1885" s="50"/>
      <c r="J1885" s="49"/>
      <c r="K1885" s="50"/>
      <c r="L1885" s="21">
        <f t="shared" si="618"/>
        <v>0</v>
      </c>
      <c r="M1885" s="22">
        <f t="shared" si="612"/>
        <v>0</v>
      </c>
      <c r="N1885" s="98"/>
      <c r="O1885" s="101" t="str">
        <f t="shared" ca="1" si="613"/>
        <v/>
      </c>
      <c r="P1885" s="41">
        <f t="shared" si="632"/>
        <v>0</v>
      </c>
      <c r="Q1885" s="41" t="str">
        <f>IF(MONTH(G1886)-MONTH(G1885)&lt;&gt;0,SUBTOTAL(109,$P$14:$P$3665)," ")</f>
        <v xml:space="preserve"> </v>
      </c>
      <c r="R1885" s="108">
        <f t="shared" ca="1" si="619"/>
        <v>0</v>
      </c>
      <c r="S1885" s="25">
        <f t="shared" ca="1" si="620"/>
        <v>0</v>
      </c>
      <c r="T1885" s="108">
        <f t="shared" ca="1" si="621"/>
        <v>0</v>
      </c>
      <c r="U1885" s="163">
        <f t="shared" ca="1" si="622"/>
        <v>0</v>
      </c>
      <c r="V1885" s="25">
        <f t="shared" ca="1" si="623"/>
        <v>0</v>
      </c>
      <c r="W1885" s="25">
        <f t="shared" ca="1" si="624"/>
        <v>0</v>
      </c>
      <c r="X1885" s="108">
        <f t="shared" ca="1" si="625"/>
        <v>0</v>
      </c>
      <c r="Y1885" s="108">
        <f t="shared" ca="1" si="626"/>
        <v>0</v>
      </c>
      <c r="Z1885" s="108">
        <f t="shared" ca="1" si="627"/>
        <v>0</v>
      </c>
      <c r="AA1885" s="108">
        <f t="shared" ca="1" si="628"/>
        <v>0</v>
      </c>
      <c r="AB1885" s="108">
        <f t="shared" ca="1" si="629"/>
        <v>0</v>
      </c>
      <c r="AC1885" s="25">
        <f t="shared" ca="1" si="630"/>
        <v>0</v>
      </c>
    </row>
    <row r="1886" spans="1:29" ht="14.1" hidden="1" customHeight="1" thickBot="1" x14ac:dyDescent="0.25">
      <c r="A1886" s="3">
        <f t="shared" si="614"/>
        <v>2026</v>
      </c>
      <c r="B1886" s="3" t="str">
        <f t="shared" si="631"/>
        <v>02 únor</v>
      </c>
      <c r="C1886" s="4" t="str">
        <f t="shared" si="615"/>
        <v>únor</v>
      </c>
      <c r="D1886" s="10">
        <f t="shared" ca="1" si="616"/>
        <v>0</v>
      </c>
      <c r="E1886" s="10" t="str">
        <f t="shared" si="617"/>
        <v>pondělí</v>
      </c>
      <c r="F1886" s="42" t="str">
        <f ca="1">IF(COUNTIF(List1!$U$4:$AF$16,$G1886),"Svátek",TEXT($G1886,"dddd"))</f>
        <v>pondělí</v>
      </c>
      <c r="G1886" s="19">
        <v>46069</v>
      </c>
      <c r="H1886" s="49"/>
      <c r="I1886" s="50"/>
      <c r="J1886" s="49"/>
      <c r="K1886" s="50"/>
      <c r="L1886" s="21">
        <f t="shared" si="618"/>
        <v>0</v>
      </c>
      <c r="M1886" s="22">
        <f t="shared" si="612"/>
        <v>0</v>
      </c>
      <c r="N1886" s="98"/>
      <c r="O1886" s="101" t="str">
        <f t="shared" ca="1" si="613"/>
        <v/>
      </c>
      <c r="P1886" s="41" t="str">
        <f t="shared" si="632"/>
        <v xml:space="preserve"> </v>
      </c>
      <c r="Q1886" s="41" t="str">
        <f>IF(MONTH(G1887)-MONTH(G1886)&lt;&gt;0,SUBTOTAL(109,$P$14:$P$3665)," ")</f>
        <v xml:space="preserve"> </v>
      </c>
      <c r="R1886" s="108">
        <f t="shared" ca="1" si="619"/>
        <v>0</v>
      </c>
      <c r="S1886" s="25">
        <f t="shared" ca="1" si="620"/>
        <v>0</v>
      </c>
      <c r="T1886" s="108">
        <f t="shared" ca="1" si="621"/>
        <v>0</v>
      </c>
      <c r="U1886" s="163">
        <f t="shared" ca="1" si="622"/>
        <v>0</v>
      </c>
      <c r="V1886" s="25">
        <f t="shared" ca="1" si="623"/>
        <v>0</v>
      </c>
      <c r="W1886" s="25">
        <f t="shared" ca="1" si="624"/>
        <v>0</v>
      </c>
      <c r="X1886" s="108">
        <f t="shared" ca="1" si="625"/>
        <v>0</v>
      </c>
      <c r="Y1886" s="108">
        <f t="shared" ca="1" si="626"/>
        <v>0</v>
      </c>
      <c r="Z1886" s="108">
        <f t="shared" ca="1" si="627"/>
        <v>0</v>
      </c>
      <c r="AA1886" s="108">
        <f t="shared" ca="1" si="628"/>
        <v>0</v>
      </c>
      <c r="AB1886" s="108">
        <f t="shared" ca="1" si="629"/>
        <v>0</v>
      </c>
      <c r="AC1886" s="25">
        <f t="shared" ca="1" si="630"/>
        <v>0</v>
      </c>
    </row>
    <row r="1887" spans="1:29" ht="14.1" hidden="1" customHeight="1" thickBot="1" x14ac:dyDescent="0.25">
      <c r="A1887" s="3">
        <f t="shared" si="614"/>
        <v>2026</v>
      </c>
      <c r="B1887" s="3" t="str">
        <f t="shared" si="631"/>
        <v>02 únor</v>
      </c>
      <c r="C1887" s="4" t="str">
        <f t="shared" si="615"/>
        <v>únor</v>
      </c>
      <c r="D1887" s="10">
        <f t="shared" ca="1" si="616"/>
        <v>0</v>
      </c>
      <c r="E1887" s="10" t="str">
        <f t="shared" si="617"/>
        <v>úterý</v>
      </c>
      <c r="F1887" s="42" t="str">
        <f ca="1">IF(COUNTIF(List1!$U$4:$AF$16,$G1887),"Svátek",TEXT($G1887,"dddd"))</f>
        <v>úterý</v>
      </c>
      <c r="G1887" s="19">
        <v>46070</v>
      </c>
      <c r="H1887" s="49"/>
      <c r="I1887" s="50"/>
      <c r="J1887" s="49"/>
      <c r="K1887" s="50"/>
      <c r="L1887" s="21">
        <f t="shared" si="618"/>
        <v>0</v>
      </c>
      <c r="M1887" s="22">
        <f t="shared" si="612"/>
        <v>0</v>
      </c>
      <c r="N1887" s="98"/>
      <c r="O1887" s="101" t="str">
        <f t="shared" ca="1" si="613"/>
        <v/>
      </c>
      <c r="P1887" s="41" t="str">
        <f t="shared" si="632"/>
        <v xml:space="preserve"> </v>
      </c>
      <c r="Q1887" s="41" t="str">
        <f>IF(MONTH(G1888)-MONTH(G1887)&lt;&gt;0,SUBTOTAL(109,$P$14:$P$3665)," ")</f>
        <v xml:space="preserve"> </v>
      </c>
      <c r="R1887" s="108">
        <f t="shared" ca="1" si="619"/>
        <v>0</v>
      </c>
      <c r="S1887" s="25">
        <f t="shared" ca="1" si="620"/>
        <v>0</v>
      </c>
      <c r="T1887" s="108">
        <f t="shared" ca="1" si="621"/>
        <v>0</v>
      </c>
      <c r="U1887" s="163">
        <f t="shared" ca="1" si="622"/>
        <v>0</v>
      </c>
      <c r="V1887" s="25">
        <f t="shared" ca="1" si="623"/>
        <v>0</v>
      </c>
      <c r="W1887" s="25">
        <f t="shared" ca="1" si="624"/>
        <v>0</v>
      </c>
      <c r="X1887" s="108">
        <f t="shared" ca="1" si="625"/>
        <v>0</v>
      </c>
      <c r="Y1887" s="108">
        <f t="shared" ca="1" si="626"/>
        <v>0</v>
      </c>
      <c r="Z1887" s="108">
        <f t="shared" ca="1" si="627"/>
        <v>0</v>
      </c>
      <c r="AA1887" s="108">
        <f t="shared" ca="1" si="628"/>
        <v>0</v>
      </c>
      <c r="AB1887" s="108">
        <f t="shared" ca="1" si="629"/>
        <v>0</v>
      </c>
      <c r="AC1887" s="25">
        <f t="shared" ca="1" si="630"/>
        <v>0</v>
      </c>
    </row>
    <row r="1888" spans="1:29" ht="14.1" hidden="1" customHeight="1" thickBot="1" x14ac:dyDescent="0.25">
      <c r="A1888" s="3">
        <f t="shared" si="614"/>
        <v>2026</v>
      </c>
      <c r="B1888" s="3" t="str">
        <f t="shared" si="631"/>
        <v>02 únor</v>
      </c>
      <c r="C1888" s="4" t="str">
        <f t="shared" si="615"/>
        <v>únor</v>
      </c>
      <c r="D1888" s="10">
        <f t="shared" ca="1" si="616"/>
        <v>0</v>
      </c>
      <c r="E1888" s="10" t="str">
        <f t="shared" si="617"/>
        <v>středa</v>
      </c>
      <c r="F1888" s="42" t="str">
        <f ca="1">IF(COUNTIF(List1!$U$4:$AF$16,$G1888),"Svátek",TEXT($G1888,"dddd"))</f>
        <v>středa</v>
      </c>
      <c r="G1888" s="19">
        <v>46071</v>
      </c>
      <c r="H1888" s="49"/>
      <c r="I1888" s="50"/>
      <c r="J1888" s="49"/>
      <c r="K1888" s="50"/>
      <c r="L1888" s="21">
        <f t="shared" si="618"/>
        <v>0</v>
      </c>
      <c r="M1888" s="22">
        <f t="shared" si="612"/>
        <v>0</v>
      </c>
      <c r="N1888" s="98"/>
      <c r="O1888" s="101" t="str">
        <f t="shared" ca="1" si="613"/>
        <v/>
      </c>
      <c r="P1888" s="41" t="str">
        <f t="shared" si="632"/>
        <v xml:space="preserve"> </v>
      </c>
      <c r="Q1888" s="41" t="str">
        <f>IF(MONTH(G1889)-MONTH(G1888)&lt;&gt;0,SUBTOTAL(109,$P$14:$P$3665)," ")</f>
        <v xml:space="preserve"> </v>
      </c>
      <c r="R1888" s="108">
        <f t="shared" ca="1" si="619"/>
        <v>0</v>
      </c>
      <c r="S1888" s="25">
        <f t="shared" ca="1" si="620"/>
        <v>0</v>
      </c>
      <c r="T1888" s="108">
        <f t="shared" ca="1" si="621"/>
        <v>0</v>
      </c>
      <c r="U1888" s="163">
        <f t="shared" ca="1" si="622"/>
        <v>0</v>
      </c>
      <c r="V1888" s="25">
        <f t="shared" ca="1" si="623"/>
        <v>0</v>
      </c>
      <c r="W1888" s="25">
        <f t="shared" ca="1" si="624"/>
        <v>0</v>
      </c>
      <c r="X1888" s="108">
        <f t="shared" ca="1" si="625"/>
        <v>0</v>
      </c>
      <c r="Y1888" s="108">
        <f t="shared" ca="1" si="626"/>
        <v>0</v>
      </c>
      <c r="Z1888" s="108">
        <f t="shared" ca="1" si="627"/>
        <v>0</v>
      </c>
      <c r="AA1888" s="108">
        <f t="shared" ca="1" si="628"/>
        <v>0</v>
      </c>
      <c r="AB1888" s="108">
        <f t="shared" ca="1" si="629"/>
        <v>0</v>
      </c>
      <c r="AC1888" s="25">
        <f t="shared" ca="1" si="630"/>
        <v>0</v>
      </c>
    </row>
    <row r="1889" spans="1:29" ht="14.1" hidden="1" customHeight="1" thickBot="1" x14ac:dyDescent="0.25">
      <c r="A1889" s="3">
        <f t="shared" si="614"/>
        <v>2026</v>
      </c>
      <c r="B1889" s="3" t="str">
        <f t="shared" si="631"/>
        <v>02 únor</v>
      </c>
      <c r="C1889" s="4" t="str">
        <f t="shared" si="615"/>
        <v>únor</v>
      </c>
      <c r="D1889" s="10">
        <f t="shared" ca="1" si="616"/>
        <v>0</v>
      </c>
      <c r="E1889" s="10" t="str">
        <f t="shared" si="617"/>
        <v>čtvrtek</v>
      </c>
      <c r="F1889" s="42" t="str">
        <f ca="1">IF(COUNTIF(List1!$U$4:$AF$16,$G1889),"Svátek",TEXT($G1889,"dddd"))</f>
        <v>čtvrtek</v>
      </c>
      <c r="G1889" s="19">
        <v>46072</v>
      </c>
      <c r="H1889" s="49"/>
      <c r="I1889" s="50"/>
      <c r="J1889" s="49"/>
      <c r="K1889" s="50"/>
      <c r="L1889" s="21">
        <f t="shared" si="618"/>
        <v>0</v>
      </c>
      <c r="M1889" s="22">
        <f t="shared" si="612"/>
        <v>0</v>
      </c>
      <c r="N1889" s="98"/>
      <c r="O1889" s="101" t="str">
        <f t="shared" ca="1" si="613"/>
        <v/>
      </c>
      <c r="P1889" s="41" t="str">
        <f t="shared" si="632"/>
        <v xml:space="preserve"> </v>
      </c>
      <c r="Q1889" s="41" t="str">
        <f>IF(MONTH(G1890)-MONTH(G1889)&lt;&gt;0,SUBTOTAL(109,$P$14:$P$3665)," ")</f>
        <v xml:space="preserve"> </v>
      </c>
      <c r="R1889" s="108">
        <f t="shared" ca="1" si="619"/>
        <v>0</v>
      </c>
      <c r="S1889" s="25">
        <f t="shared" ca="1" si="620"/>
        <v>0</v>
      </c>
      <c r="T1889" s="108">
        <f t="shared" ca="1" si="621"/>
        <v>0</v>
      </c>
      <c r="U1889" s="163">
        <f t="shared" ca="1" si="622"/>
        <v>0</v>
      </c>
      <c r="V1889" s="25">
        <f t="shared" ca="1" si="623"/>
        <v>0</v>
      </c>
      <c r="W1889" s="25">
        <f t="shared" ca="1" si="624"/>
        <v>0</v>
      </c>
      <c r="X1889" s="108">
        <f t="shared" ca="1" si="625"/>
        <v>0</v>
      </c>
      <c r="Y1889" s="108">
        <f t="shared" ca="1" si="626"/>
        <v>0</v>
      </c>
      <c r="Z1889" s="108">
        <f t="shared" ca="1" si="627"/>
        <v>0</v>
      </c>
      <c r="AA1889" s="108">
        <f t="shared" ca="1" si="628"/>
        <v>0</v>
      </c>
      <c r="AB1889" s="108">
        <f t="shared" ca="1" si="629"/>
        <v>0</v>
      </c>
      <c r="AC1889" s="25">
        <f t="shared" ca="1" si="630"/>
        <v>0</v>
      </c>
    </row>
    <row r="1890" spans="1:29" ht="14.1" hidden="1" customHeight="1" thickBot="1" x14ac:dyDescent="0.25">
      <c r="A1890" s="3">
        <f t="shared" si="614"/>
        <v>2026</v>
      </c>
      <c r="B1890" s="3" t="str">
        <f t="shared" si="631"/>
        <v>02 únor</v>
      </c>
      <c r="C1890" s="4" t="str">
        <f t="shared" si="615"/>
        <v>únor</v>
      </c>
      <c r="D1890" s="10">
        <f t="shared" ca="1" si="616"/>
        <v>0</v>
      </c>
      <c r="E1890" s="10" t="str">
        <f t="shared" si="617"/>
        <v>pátek</v>
      </c>
      <c r="F1890" s="42" t="str">
        <f ca="1">IF(COUNTIF(List1!$U$4:$AF$16,$G1890),"Svátek",TEXT($G1890,"dddd"))</f>
        <v>pátek</v>
      </c>
      <c r="G1890" s="19">
        <v>46073</v>
      </c>
      <c r="H1890" s="49"/>
      <c r="I1890" s="50"/>
      <c r="J1890" s="49"/>
      <c r="K1890" s="50"/>
      <c r="L1890" s="21">
        <f t="shared" si="618"/>
        <v>0</v>
      </c>
      <c r="M1890" s="22">
        <f t="shared" si="612"/>
        <v>0</v>
      </c>
      <c r="N1890" s="98"/>
      <c r="O1890" s="101" t="str">
        <f t="shared" ca="1" si="613"/>
        <v/>
      </c>
      <c r="P1890" s="41" t="str">
        <f t="shared" si="632"/>
        <v xml:space="preserve"> </v>
      </c>
      <c r="Q1890" s="41" t="str">
        <f>IF(MONTH(G1891)-MONTH(G1890)&lt;&gt;0,SUBTOTAL(109,$P$14:$P$3665)," ")</f>
        <v xml:space="preserve"> </v>
      </c>
      <c r="R1890" s="108">
        <f t="shared" ca="1" si="619"/>
        <v>0</v>
      </c>
      <c r="S1890" s="25">
        <f t="shared" ca="1" si="620"/>
        <v>0</v>
      </c>
      <c r="T1890" s="108">
        <f t="shared" ca="1" si="621"/>
        <v>0</v>
      </c>
      <c r="U1890" s="163">
        <f t="shared" ca="1" si="622"/>
        <v>0</v>
      </c>
      <c r="V1890" s="25">
        <f t="shared" ca="1" si="623"/>
        <v>0</v>
      </c>
      <c r="W1890" s="25">
        <f t="shared" ca="1" si="624"/>
        <v>0</v>
      </c>
      <c r="X1890" s="108">
        <f t="shared" ca="1" si="625"/>
        <v>0</v>
      </c>
      <c r="Y1890" s="108">
        <f t="shared" ca="1" si="626"/>
        <v>0</v>
      </c>
      <c r="Z1890" s="108">
        <f t="shared" ca="1" si="627"/>
        <v>0</v>
      </c>
      <c r="AA1890" s="108">
        <f t="shared" ca="1" si="628"/>
        <v>0</v>
      </c>
      <c r="AB1890" s="108">
        <f t="shared" ca="1" si="629"/>
        <v>0</v>
      </c>
      <c r="AC1890" s="25">
        <f t="shared" ca="1" si="630"/>
        <v>0</v>
      </c>
    </row>
    <row r="1891" spans="1:29" ht="14.1" hidden="1" customHeight="1" thickBot="1" x14ac:dyDescent="0.25">
      <c r="A1891" s="3">
        <f t="shared" si="614"/>
        <v>2026</v>
      </c>
      <c r="B1891" s="3" t="str">
        <f t="shared" si="631"/>
        <v>02 únor</v>
      </c>
      <c r="C1891" s="4" t="str">
        <f t="shared" si="615"/>
        <v>únor</v>
      </c>
      <c r="D1891" s="10">
        <f t="shared" ca="1" si="616"/>
        <v>0</v>
      </c>
      <c r="E1891" s="10" t="str">
        <f t="shared" si="617"/>
        <v>sobota</v>
      </c>
      <c r="F1891" s="42" t="str">
        <f ca="1">IF(COUNTIF(List1!$U$4:$AF$16,$G1891),"Svátek",TEXT($G1891,"dddd"))</f>
        <v>sobota</v>
      </c>
      <c r="G1891" s="19">
        <v>46074</v>
      </c>
      <c r="H1891" s="49"/>
      <c r="I1891" s="50"/>
      <c r="J1891" s="49"/>
      <c r="K1891" s="50"/>
      <c r="L1891" s="21">
        <f t="shared" si="618"/>
        <v>0</v>
      </c>
      <c r="M1891" s="22">
        <f t="shared" si="612"/>
        <v>0</v>
      </c>
      <c r="N1891" s="98"/>
      <c r="O1891" s="101" t="str">
        <f t="shared" ca="1" si="613"/>
        <v/>
      </c>
      <c r="P1891" s="41" t="str">
        <f t="shared" si="632"/>
        <v xml:space="preserve"> </v>
      </c>
      <c r="Q1891" s="41" t="str">
        <f>IF(MONTH(G1892)-MONTH(G1891)&lt;&gt;0,SUBTOTAL(109,$P$14:$P$3665)," ")</f>
        <v xml:space="preserve"> </v>
      </c>
      <c r="R1891" s="108">
        <f t="shared" ca="1" si="619"/>
        <v>0</v>
      </c>
      <c r="S1891" s="25">
        <f t="shared" ca="1" si="620"/>
        <v>0</v>
      </c>
      <c r="T1891" s="108">
        <f t="shared" ca="1" si="621"/>
        <v>0</v>
      </c>
      <c r="U1891" s="163">
        <f t="shared" ca="1" si="622"/>
        <v>0</v>
      </c>
      <c r="V1891" s="25">
        <f t="shared" ca="1" si="623"/>
        <v>0</v>
      </c>
      <c r="W1891" s="25">
        <f t="shared" ca="1" si="624"/>
        <v>0</v>
      </c>
      <c r="X1891" s="108">
        <f t="shared" ca="1" si="625"/>
        <v>0</v>
      </c>
      <c r="Y1891" s="108">
        <f t="shared" ca="1" si="626"/>
        <v>0</v>
      </c>
      <c r="Z1891" s="108">
        <f t="shared" ca="1" si="627"/>
        <v>0</v>
      </c>
      <c r="AA1891" s="108">
        <f t="shared" ca="1" si="628"/>
        <v>0</v>
      </c>
      <c r="AB1891" s="108">
        <f t="shared" ca="1" si="629"/>
        <v>0</v>
      </c>
      <c r="AC1891" s="25">
        <f t="shared" ca="1" si="630"/>
        <v>0</v>
      </c>
    </row>
    <row r="1892" spans="1:29" ht="14.1" hidden="1" customHeight="1" thickBot="1" x14ac:dyDescent="0.25">
      <c r="A1892" s="3">
        <f t="shared" si="614"/>
        <v>2026</v>
      </c>
      <c r="B1892" s="3" t="str">
        <f t="shared" si="631"/>
        <v>02 únor</v>
      </c>
      <c r="C1892" s="4" t="str">
        <f t="shared" si="615"/>
        <v>únor</v>
      </c>
      <c r="D1892" s="10">
        <f t="shared" ca="1" si="616"/>
        <v>0</v>
      </c>
      <c r="E1892" s="10" t="str">
        <f t="shared" si="617"/>
        <v>neděle</v>
      </c>
      <c r="F1892" s="42" t="str">
        <f ca="1">IF(COUNTIF(List1!$U$4:$AF$16,$G1892),"Svátek",TEXT($G1892,"dddd"))</f>
        <v>neděle</v>
      </c>
      <c r="G1892" s="19">
        <v>46075</v>
      </c>
      <c r="H1892" s="49"/>
      <c r="I1892" s="50"/>
      <c r="J1892" s="49"/>
      <c r="K1892" s="50"/>
      <c r="L1892" s="21">
        <f t="shared" si="618"/>
        <v>0</v>
      </c>
      <c r="M1892" s="22">
        <f t="shared" si="612"/>
        <v>0</v>
      </c>
      <c r="N1892" s="98"/>
      <c r="O1892" s="101" t="str">
        <f t="shared" ca="1" si="613"/>
        <v/>
      </c>
      <c r="P1892" s="41">
        <f t="shared" si="632"/>
        <v>0</v>
      </c>
      <c r="Q1892" s="41" t="str">
        <f>IF(MONTH(G1893)-MONTH(G1892)&lt;&gt;0,SUBTOTAL(109,$P$14:$P$3665)," ")</f>
        <v xml:space="preserve"> </v>
      </c>
      <c r="R1892" s="108">
        <f t="shared" ca="1" si="619"/>
        <v>0</v>
      </c>
      <c r="S1892" s="25">
        <f t="shared" ca="1" si="620"/>
        <v>0</v>
      </c>
      <c r="T1892" s="108">
        <f t="shared" ca="1" si="621"/>
        <v>0</v>
      </c>
      <c r="U1892" s="163">
        <f t="shared" ca="1" si="622"/>
        <v>0</v>
      </c>
      <c r="V1892" s="25">
        <f t="shared" ca="1" si="623"/>
        <v>0</v>
      </c>
      <c r="W1892" s="25">
        <f t="shared" ca="1" si="624"/>
        <v>0</v>
      </c>
      <c r="X1892" s="108">
        <f t="shared" ca="1" si="625"/>
        <v>0</v>
      </c>
      <c r="Y1892" s="108">
        <f t="shared" ca="1" si="626"/>
        <v>0</v>
      </c>
      <c r="Z1892" s="108">
        <f t="shared" ca="1" si="627"/>
        <v>0</v>
      </c>
      <c r="AA1892" s="108">
        <f t="shared" ca="1" si="628"/>
        <v>0</v>
      </c>
      <c r="AB1892" s="108">
        <f t="shared" ca="1" si="629"/>
        <v>0</v>
      </c>
      <c r="AC1892" s="25">
        <f t="shared" ca="1" si="630"/>
        <v>0</v>
      </c>
    </row>
    <row r="1893" spans="1:29" ht="14.1" hidden="1" customHeight="1" thickBot="1" x14ac:dyDescent="0.25">
      <c r="A1893" s="3">
        <f t="shared" si="614"/>
        <v>2026</v>
      </c>
      <c r="B1893" s="3" t="str">
        <f t="shared" si="631"/>
        <v>02 únor</v>
      </c>
      <c r="C1893" s="4" t="str">
        <f t="shared" si="615"/>
        <v>únor</v>
      </c>
      <c r="D1893" s="10">
        <f t="shared" ca="1" si="616"/>
        <v>0</v>
      </c>
      <c r="E1893" s="10" t="str">
        <f t="shared" si="617"/>
        <v>pondělí</v>
      </c>
      <c r="F1893" s="42" t="str">
        <f ca="1">IF(COUNTIF(List1!$U$4:$AF$16,$G1893),"Svátek",TEXT($G1893,"dddd"))</f>
        <v>pondělí</v>
      </c>
      <c r="G1893" s="19">
        <v>46076</v>
      </c>
      <c r="H1893" s="49"/>
      <c r="I1893" s="50"/>
      <c r="J1893" s="49"/>
      <c r="K1893" s="50"/>
      <c r="L1893" s="21">
        <f t="shared" si="618"/>
        <v>0</v>
      </c>
      <c r="M1893" s="22">
        <f t="shared" si="612"/>
        <v>0</v>
      </c>
      <c r="N1893" s="98"/>
      <c r="O1893" s="101" t="str">
        <f t="shared" ca="1" si="613"/>
        <v/>
      </c>
      <c r="P1893" s="41" t="str">
        <f t="shared" si="632"/>
        <v xml:space="preserve"> </v>
      </c>
      <c r="Q1893" s="41" t="str">
        <f>IF(MONTH(G1894)-MONTH(G1893)&lt;&gt;0,SUBTOTAL(109,$P$14:$P$3665)," ")</f>
        <v xml:space="preserve"> </v>
      </c>
      <c r="R1893" s="108">
        <f t="shared" ca="1" si="619"/>
        <v>0</v>
      </c>
      <c r="S1893" s="25">
        <f t="shared" ca="1" si="620"/>
        <v>0</v>
      </c>
      <c r="T1893" s="108">
        <f t="shared" ca="1" si="621"/>
        <v>0</v>
      </c>
      <c r="U1893" s="163">
        <f t="shared" ca="1" si="622"/>
        <v>0</v>
      </c>
      <c r="V1893" s="25">
        <f t="shared" ca="1" si="623"/>
        <v>0</v>
      </c>
      <c r="W1893" s="25">
        <f t="shared" ca="1" si="624"/>
        <v>0</v>
      </c>
      <c r="X1893" s="108">
        <f t="shared" ca="1" si="625"/>
        <v>0</v>
      </c>
      <c r="Y1893" s="108">
        <f t="shared" ca="1" si="626"/>
        <v>0</v>
      </c>
      <c r="Z1893" s="108">
        <f t="shared" ca="1" si="627"/>
        <v>0</v>
      </c>
      <c r="AA1893" s="108">
        <f t="shared" ca="1" si="628"/>
        <v>0</v>
      </c>
      <c r="AB1893" s="108">
        <f t="shared" ca="1" si="629"/>
        <v>0</v>
      </c>
      <c r="AC1893" s="25">
        <f t="shared" ca="1" si="630"/>
        <v>0</v>
      </c>
    </row>
    <row r="1894" spans="1:29" ht="14.1" hidden="1" customHeight="1" thickBot="1" x14ac:dyDescent="0.25">
      <c r="A1894" s="3">
        <f t="shared" si="614"/>
        <v>2026</v>
      </c>
      <c r="B1894" s="3" t="str">
        <f t="shared" si="631"/>
        <v>02 únor</v>
      </c>
      <c r="C1894" s="4" t="str">
        <f t="shared" si="615"/>
        <v>únor</v>
      </c>
      <c r="D1894" s="10">
        <f t="shared" ca="1" si="616"/>
        <v>0</v>
      </c>
      <c r="E1894" s="10" t="str">
        <f t="shared" si="617"/>
        <v>úterý</v>
      </c>
      <c r="F1894" s="42" t="str">
        <f ca="1">IF(COUNTIF(List1!$U$4:$AF$16,$G1894),"Svátek",TEXT($G1894,"dddd"))</f>
        <v>úterý</v>
      </c>
      <c r="G1894" s="19">
        <v>46077</v>
      </c>
      <c r="H1894" s="49"/>
      <c r="I1894" s="50"/>
      <c r="J1894" s="49"/>
      <c r="K1894" s="50"/>
      <c r="L1894" s="21">
        <f t="shared" si="618"/>
        <v>0</v>
      </c>
      <c r="M1894" s="22">
        <f t="shared" ref="M1894:M1957" si="633">(I1894-H1894)-(K1894-J1894)</f>
        <v>0</v>
      </c>
      <c r="N1894" s="98"/>
      <c r="O1894" s="101" t="str">
        <f t="shared" ref="O1894:O1957" ca="1" si="634">IF(F1894="Svátek","Svátek","")</f>
        <v/>
      </c>
      <c r="P1894" s="41" t="str">
        <f t="shared" si="632"/>
        <v xml:space="preserve"> </v>
      </c>
      <c r="Q1894" s="41" t="str">
        <f>IF(MONTH(G1895)-MONTH(G1894)&lt;&gt;0,SUBTOTAL(109,$P$14:$P$3665)," ")</f>
        <v xml:space="preserve"> </v>
      </c>
      <c r="R1894" s="108">
        <f t="shared" ca="1" si="619"/>
        <v>0</v>
      </c>
      <c r="S1894" s="25">
        <f t="shared" ca="1" si="620"/>
        <v>0</v>
      </c>
      <c r="T1894" s="108">
        <f t="shared" ca="1" si="621"/>
        <v>0</v>
      </c>
      <c r="U1894" s="163">
        <f t="shared" ca="1" si="622"/>
        <v>0</v>
      </c>
      <c r="V1894" s="25">
        <f t="shared" ca="1" si="623"/>
        <v>0</v>
      </c>
      <c r="W1894" s="25">
        <f t="shared" ca="1" si="624"/>
        <v>0</v>
      </c>
      <c r="X1894" s="108">
        <f t="shared" ca="1" si="625"/>
        <v>0</v>
      </c>
      <c r="Y1894" s="108">
        <f t="shared" ca="1" si="626"/>
        <v>0</v>
      </c>
      <c r="Z1894" s="108">
        <f t="shared" ca="1" si="627"/>
        <v>0</v>
      </c>
      <c r="AA1894" s="108">
        <f t="shared" ca="1" si="628"/>
        <v>0</v>
      </c>
      <c r="AB1894" s="108">
        <f t="shared" ca="1" si="629"/>
        <v>0</v>
      </c>
      <c r="AC1894" s="25">
        <f t="shared" ca="1" si="630"/>
        <v>0</v>
      </c>
    </row>
    <row r="1895" spans="1:29" ht="14.1" hidden="1" customHeight="1" thickBot="1" x14ac:dyDescent="0.25">
      <c r="A1895" s="3">
        <f t="shared" ref="A1895:A1958" si="635">YEAR(G1895)</f>
        <v>2026</v>
      </c>
      <c r="B1895" s="3" t="str">
        <f t="shared" si="631"/>
        <v>02 únor</v>
      </c>
      <c r="C1895" s="4" t="str">
        <f t="shared" ref="C1895:C1958" si="636">TEXT(G1895,"mmmm")</f>
        <v>únor</v>
      </c>
      <c r="D1895" s="10">
        <f t="shared" ref="D1895:D1958" ca="1" si="637">IF(F1895="Svátek",1,0)</f>
        <v>0</v>
      </c>
      <c r="E1895" s="10" t="str">
        <f t="shared" ref="E1895:E1958" si="638">TEXT($G1895,"dddd")</f>
        <v>středa</v>
      </c>
      <c r="F1895" s="42" t="str">
        <f ca="1">IF(COUNTIF(List1!$U$4:$AF$16,$G1895),"Svátek",TEXT($G1895,"dddd"))</f>
        <v>středa</v>
      </c>
      <c r="G1895" s="19">
        <v>46078</v>
      </c>
      <c r="H1895" s="49"/>
      <c r="I1895" s="50"/>
      <c r="J1895" s="49"/>
      <c r="K1895" s="50"/>
      <c r="L1895" s="21">
        <f t="shared" ref="L1895:L1958" si="639">(I1895-H1895)-(K1895-J1895)</f>
        <v>0</v>
      </c>
      <c r="M1895" s="22">
        <f t="shared" si="633"/>
        <v>0</v>
      </c>
      <c r="N1895" s="98"/>
      <c r="O1895" s="101" t="str">
        <f t="shared" ca="1" si="634"/>
        <v/>
      </c>
      <c r="P1895" s="41" t="str">
        <f t="shared" si="632"/>
        <v xml:space="preserve"> </v>
      </c>
      <c r="Q1895" s="41" t="str">
        <f>IF(MONTH(G1896)-MONTH(G1895)&lt;&gt;0,SUBTOTAL(109,$P$14:$P$3665)," ")</f>
        <v xml:space="preserve"> </v>
      </c>
      <c r="R1895" s="108">
        <f t="shared" ref="R1895:R1958" ca="1" si="640">IF(AND(IF(O1895="PC",1,0),OR((E1895="pondělí"),E1895="úterý",E1895="středa",E1895="čtvrtek",E1895="pátek")),IF($R$3-L1895&gt;0,$R$3-L1895,0),0)</f>
        <v>0</v>
      </c>
      <c r="S1895" s="25">
        <f t="shared" ref="S1895:S1958" ca="1" si="641">IF(AND(IF(F1895="Svátek",1,0),OR(E1895="pondělí",E1895="úterý",E1895="středa",E1895="čtvrtek",E1895="pátek"),IF(OR(O1895="SC",O1895="ŘD",O1895="NV",O1895="N",O1895="OČR",O1895="P",O1895="O"),FALSE,TRUE)),1,0)</f>
        <v>0</v>
      </c>
      <c r="T1895" s="108">
        <f t="shared" ref="T1895:T1958" ca="1" si="642">IF(AND(IF(O1895="PMP",1,0),OR((E1895="pondělí"),E1895="úterý",E1895="středa",E1895="čtvrtek",E1895="pátek")),IF($R$3-L1895&gt;0,$R$3-L1895,0),0)</f>
        <v>0</v>
      </c>
      <c r="U1895" s="163">
        <f t="shared" ref="U1895:U1958" ca="1" si="643">IF(AND(IF(O1895="1/2D",1,0),OR((E1895="pondělí"),E1895="úterý",E1895="středa",E1895="čtvrtek",E1895="pátek")),1,0)</f>
        <v>0</v>
      </c>
      <c r="V1895" s="25">
        <f t="shared" ref="V1895:V1958" ca="1" si="644">IF(AND(IF(O1895="D",1,0),OR((E1895="pondělí"),E1895="úterý",E1895="středa",E1895="čtvrtek",E1895="pátek")),1,0)</f>
        <v>0</v>
      </c>
      <c r="W1895" s="25">
        <f t="shared" ref="W1895:W1958" ca="1" si="645">IF(AND(IF(O1895="PN",1,0),OR((E1895="pondělí"),E1895="úterý",E1895="středa",E1895="čtvrtek",E1895="pátek")),1,0)</f>
        <v>0</v>
      </c>
      <c r="X1895" s="108">
        <f t="shared" ref="X1895:X1958" ca="1" si="646">IF(AND(IF(O1895="NV",1,0),OR((E1895="pondělí"),E1895="úterý",E1895="středa",E1895="čtvrtek",E1895="pátek")),IF($R$3-L1895&gt;0,$R$3-L1895,0),0)</f>
        <v>0</v>
      </c>
      <c r="Y1895" s="108">
        <f t="shared" ref="Y1895:Y1958" ca="1" si="647">IF(AND(IF(O1895="OČR",1,0),OR((E1895="pondělí"),E1895="úterý",E1895="středa",E1895="čtvrtek",E1895="pátek")),IF($R$3-L1895&gt;0,$R$3-L1895,0),0)</f>
        <v>0</v>
      </c>
      <c r="Z1895" s="108">
        <f t="shared" ref="Z1895:Z1958" ca="1" si="648">IF(AND(IF(O1895="P",1,0),OR((E1895="pondělí"),E1895="úterý",E1895="středa",E1895="čtvrtek",E1895="pátek")),IF($R$3-L1895&gt;0,$R$3-L1895,0),0)</f>
        <v>0</v>
      </c>
      <c r="AA1895" s="108">
        <f t="shared" ref="AA1895:AA1958" ca="1" si="649">IF(AND(IF(O1895="O",1,0),OR((E1895="pondělí"),E1895="úterý",E1895="středa",E1895="čtvrtek",E1895="pátek")),IF($R$3-L1895&gt;0,$R$3-L1895,0),0)</f>
        <v>0</v>
      </c>
      <c r="AB1895" s="108">
        <f t="shared" ref="AB1895:AB1958" ca="1" si="650">IF(AND(IF(O1895="PZ",1,0),OR((E1895="pondělí"),E1895="úterý",E1895="středa",E1895="čtvrtek",E1895="pátek")),IF($R$3-L1895&gt;0,$R$3-L1895,0),0)</f>
        <v>0</v>
      </c>
      <c r="AC1895" s="25">
        <f t="shared" ref="AC1895:AC1958" ca="1" si="651">IF(AND(IF(F1895="Svátek",1,0),OR(E1895="pondělí",E1895="úterý",E1895="středa",E1895="čtvrtek",E1895="pátek")),1,0)</f>
        <v>0</v>
      </c>
    </row>
    <row r="1896" spans="1:29" ht="14.1" hidden="1" customHeight="1" thickBot="1" x14ac:dyDescent="0.25">
      <c r="A1896" s="3">
        <f t="shared" si="635"/>
        <v>2026</v>
      </c>
      <c r="B1896" s="3" t="str">
        <f t="shared" ref="B1896:B1959" si="652">IF(C1896="leden","01 leden",IF(C1896="únor","02 únor",IF(C1896="březen","03 březen",IF(C1896="duben","04 duben",IF(C1896="květen","05 květen",IF(C1896="červen","06 červen",IF(C1896="červenec","07 červenec",IF(C1896="srpen","08 srpen",IF(C1896="září","09 září",IF(C1896="říjen","10 říjen",IF(C1896="listopad","11 listopad",IF(C1896="prosinec","12 prosinec",0))))))))))))</f>
        <v>02 únor</v>
      </c>
      <c r="C1896" s="4" t="str">
        <f t="shared" si="636"/>
        <v>únor</v>
      </c>
      <c r="D1896" s="10">
        <f t="shared" ca="1" si="637"/>
        <v>0</v>
      </c>
      <c r="E1896" s="10" t="str">
        <f t="shared" si="638"/>
        <v>čtvrtek</v>
      </c>
      <c r="F1896" s="42" t="str">
        <f ca="1">IF(COUNTIF(List1!$U$4:$AF$16,$G1896),"Svátek",TEXT($G1896,"dddd"))</f>
        <v>čtvrtek</v>
      </c>
      <c r="G1896" s="19">
        <v>46079</v>
      </c>
      <c r="H1896" s="49"/>
      <c r="I1896" s="50"/>
      <c r="J1896" s="49"/>
      <c r="K1896" s="50"/>
      <c r="L1896" s="21">
        <f t="shared" si="639"/>
        <v>0</v>
      </c>
      <c r="M1896" s="22">
        <f t="shared" si="633"/>
        <v>0</v>
      </c>
      <c r="N1896" s="98"/>
      <c r="O1896" s="101" t="str">
        <f t="shared" ca="1" si="634"/>
        <v/>
      </c>
      <c r="P1896" s="41" t="str">
        <f t="shared" si="632"/>
        <v xml:space="preserve"> </v>
      </c>
      <c r="Q1896" s="41" t="str">
        <f>IF(MONTH(G1897)-MONTH(G1896)&lt;&gt;0,SUBTOTAL(109,$P$14:$P$3665)," ")</f>
        <v xml:space="preserve"> </v>
      </c>
      <c r="R1896" s="108">
        <f t="shared" ca="1" si="640"/>
        <v>0</v>
      </c>
      <c r="S1896" s="25">
        <f t="shared" ca="1" si="641"/>
        <v>0</v>
      </c>
      <c r="T1896" s="108">
        <f t="shared" ca="1" si="642"/>
        <v>0</v>
      </c>
      <c r="U1896" s="163">
        <f t="shared" ca="1" si="643"/>
        <v>0</v>
      </c>
      <c r="V1896" s="25">
        <f t="shared" ca="1" si="644"/>
        <v>0</v>
      </c>
      <c r="W1896" s="25">
        <f t="shared" ca="1" si="645"/>
        <v>0</v>
      </c>
      <c r="X1896" s="108">
        <f t="shared" ca="1" si="646"/>
        <v>0</v>
      </c>
      <c r="Y1896" s="108">
        <f t="shared" ca="1" si="647"/>
        <v>0</v>
      </c>
      <c r="Z1896" s="108">
        <f t="shared" ca="1" si="648"/>
        <v>0</v>
      </c>
      <c r="AA1896" s="108">
        <f t="shared" ca="1" si="649"/>
        <v>0</v>
      </c>
      <c r="AB1896" s="108">
        <f t="shared" ca="1" si="650"/>
        <v>0</v>
      </c>
      <c r="AC1896" s="25">
        <f t="shared" ca="1" si="651"/>
        <v>0</v>
      </c>
    </row>
    <row r="1897" spans="1:29" ht="14.1" hidden="1" customHeight="1" thickBot="1" x14ac:dyDescent="0.25">
      <c r="A1897" s="3">
        <f t="shared" si="635"/>
        <v>2026</v>
      </c>
      <c r="B1897" s="3" t="str">
        <f t="shared" si="652"/>
        <v>02 únor</v>
      </c>
      <c r="C1897" s="4" t="str">
        <f t="shared" si="636"/>
        <v>únor</v>
      </c>
      <c r="D1897" s="10">
        <f t="shared" ca="1" si="637"/>
        <v>0</v>
      </c>
      <c r="E1897" s="10" t="str">
        <f t="shared" si="638"/>
        <v>pátek</v>
      </c>
      <c r="F1897" s="42" t="str">
        <f ca="1">IF(COUNTIF(List1!$U$4:$AF$16,$G1897),"Svátek",TEXT($G1897,"dddd"))</f>
        <v>pátek</v>
      </c>
      <c r="G1897" s="19">
        <v>46080</v>
      </c>
      <c r="H1897" s="49"/>
      <c r="I1897" s="50"/>
      <c r="J1897" s="49"/>
      <c r="K1897" s="50"/>
      <c r="L1897" s="21">
        <f t="shared" si="639"/>
        <v>0</v>
      </c>
      <c r="M1897" s="22">
        <f t="shared" si="633"/>
        <v>0</v>
      </c>
      <c r="N1897" s="98"/>
      <c r="O1897" s="101" t="str">
        <f t="shared" ca="1" si="634"/>
        <v/>
      </c>
      <c r="P1897" s="41" t="str">
        <f t="shared" si="632"/>
        <v xml:space="preserve"> </v>
      </c>
      <c r="Q1897" s="41" t="str">
        <f>IF(MONTH(G1898)-MONTH(G1897)&lt;&gt;0,SUBTOTAL(109,$P$14:$P$3665)," ")</f>
        <v xml:space="preserve"> </v>
      </c>
      <c r="R1897" s="108">
        <f t="shared" ca="1" si="640"/>
        <v>0</v>
      </c>
      <c r="S1897" s="25">
        <f t="shared" ca="1" si="641"/>
        <v>0</v>
      </c>
      <c r="T1897" s="108">
        <f t="shared" ca="1" si="642"/>
        <v>0</v>
      </c>
      <c r="U1897" s="163">
        <f t="shared" ca="1" si="643"/>
        <v>0</v>
      </c>
      <c r="V1897" s="25">
        <f t="shared" ca="1" si="644"/>
        <v>0</v>
      </c>
      <c r="W1897" s="25">
        <f t="shared" ca="1" si="645"/>
        <v>0</v>
      </c>
      <c r="X1897" s="108">
        <f t="shared" ca="1" si="646"/>
        <v>0</v>
      </c>
      <c r="Y1897" s="108">
        <f t="shared" ca="1" si="647"/>
        <v>0</v>
      </c>
      <c r="Z1897" s="108">
        <f t="shared" ca="1" si="648"/>
        <v>0</v>
      </c>
      <c r="AA1897" s="108">
        <f t="shared" ca="1" si="649"/>
        <v>0</v>
      </c>
      <c r="AB1897" s="108">
        <f t="shared" ca="1" si="650"/>
        <v>0</v>
      </c>
      <c r="AC1897" s="25">
        <f t="shared" ca="1" si="651"/>
        <v>0</v>
      </c>
    </row>
    <row r="1898" spans="1:29" ht="14.1" hidden="1" customHeight="1" thickBot="1" x14ac:dyDescent="0.25">
      <c r="A1898" s="3">
        <f t="shared" si="635"/>
        <v>2026</v>
      </c>
      <c r="B1898" s="3" t="str">
        <f t="shared" si="652"/>
        <v>02 únor</v>
      </c>
      <c r="C1898" s="4" t="str">
        <f t="shared" si="636"/>
        <v>únor</v>
      </c>
      <c r="D1898" s="10">
        <f t="shared" ca="1" si="637"/>
        <v>0</v>
      </c>
      <c r="E1898" s="10" t="str">
        <f t="shared" si="638"/>
        <v>sobota</v>
      </c>
      <c r="F1898" s="42" t="str">
        <f ca="1">IF(COUNTIF(List1!$U$4:$AF$16,$G1898),"Svátek",TEXT($G1898,"dddd"))</f>
        <v>sobota</v>
      </c>
      <c r="G1898" s="19">
        <v>46081</v>
      </c>
      <c r="H1898" s="49"/>
      <c r="I1898" s="50"/>
      <c r="J1898" s="49"/>
      <c r="K1898" s="50"/>
      <c r="L1898" s="21">
        <f t="shared" si="639"/>
        <v>0</v>
      </c>
      <c r="M1898" s="22">
        <f t="shared" si="633"/>
        <v>0</v>
      </c>
      <c r="N1898" s="98"/>
      <c r="O1898" s="101" t="str">
        <f t="shared" ca="1" si="634"/>
        <v/>
      </c>
      <c r="P1898" s="41">
        <f t="shared" si="632"/>
        <v>0</v>
      </c>
      <c r="Q1898" s="41">
        <f>IF(MONTH(G1899)-MONTH(G1898)&lt;&gt;0,SUBTOTAL(109,$P$14:$P$3665)," ")</f>
        <v>0</v>
      </c>
      <c r="R1898" s="108">
        <f t="shared" ca="1" si="640"/>
        <v>0</v>
      </c>
      <c r="S1898" s="25">
        <f t="shared" ca="1" si="641"/>
        <v>0</v>
      </c>
      <c r="T1898" s="108">
        <f t="shared" ca="1" si="642"/>
        <v>0</v>
      </c>
      <c r="U1898" s="163">
        <f t="shared" ca="1" si="643"/>
        <v>0</v>
      </c>
      <c r="V1898" s="25">
        <f t="shared" ca="1" si="644"/>
        <v>0</v>
      </c>
      <c r="W1898" s="25">
        <f t="shared" ca="1" si="645"/>
        <v>0</v>
      </c>
      <c r="X1898" s="108">
        <f t="shared" ca="1" si="646"/>
        <v>0</v>
      </c>
      <c r="Y1898" s="108">
        <f t="shared" ca="1" si="647"/>
        <v>0</v>
      </c>
      <c r="Z1898" s="108">
        <f t="shared" ca="1" si="648"/>
        <v>0</v>
      </c>
      <c r="AA1898" s="108">
        <f t="shared" ca="1" si="649"/>
        <v>0</v>
      </c>
      <c r="AB1898" s="108">
        <f t="shared" ca="1" si="650"/>
        <v>0</v>
      </c>
      <c r="AC1898" s="25">
        <f t="shared" ca="1" si="651"/>
        <v>0</v>
      </c>
    </row>
    <row r="1899" spans="1:29" ht="14.1" hidden="1" customHeight="1" thickBot="1" x14ac:dyDescent="0.25">
      <c r="A1899" s="3">
        <f t="shared" si="635"/>
        <v>2026</v>
      </c>
      <c r="B1899" s="3" t="str">
        <f t="shared" si="652"/>
        <v>03 březen</v>
      </c>
      <c r="C1899" s="4" t="str">
        <f t="shared" si="636"/>
        <v>březen</v>
      </c>
      <c r="D1899" s="10">
        <f t="shared" ca="1" si="637"/>
        <v>0</v>
      </c>
      <c r="E1899" s="10" t="str">
        <f t="shared" si="638"/>
        <v>neděle</v>
      </c>
      <c r="F1899" s="42" t="str">
        <f ca="1">IF(COUNTIF(List1!$U$4:$AF$16,$G1899),"Svátek",TEXT($G1899,"dddd"))</f>
        <v>neděle</v>
      </c>
      <c r="G1899" s="19">
        <v>46082</v>
      </c>
      <c r="H1899" s="49"/>
      <c r="I1899" s="50"/>
      <c r="J1899" s="49"/>
      <c r="K1899" s="50"/>
      <c r="L1899" s="21">
        <f t="shared" si="639"/>
        <v>0</v>
      </c>
      <c r="M1899" s="22">
        <f t="shared" si="633"/>
        <v>0</v>
      </c>
      <c r="N1899" s="98"/>
      <c r="O1899" s="101" t="str">
        <f t="shared" ca="1" si="634"/>
        <v/>
      </c>
      <c r="P1899" s="41">
        <f t="shared" si="632"/>
        <v>0</v>
      </c>
      <c r="Q1899" s="41" t="str">
        <f>IF(MONTH(G1900)-MONTH(G1899)&lt;&gt;0,SUBTOTAL(109,$P$14:$P$3665)," ")</f>
        <v xml:space="preserve"> </v>
      </c>
      <c r="R1899" s="108">
        <f t="shared" ca="1" si="640"/>
        <v>0</v>
      </c>
      <c r="S1899" s="25">
        <f t="shared" ca="1" si="641"/>
        <v>0</v>
      </c>
      <c r="T1899" s="108">
        <f t="shared" ca="1" si="642"/>
        <v>0</v>
      </c>
      <c r="U1899" s="163">
        <f t="shared" ca="1" si="643"/>
        <v>0</v>
      </c>
      <c r="V1899" s="25">
        <f t="shared" ca="1" si="644"/>
        <v>0</v>
      </c>
      <c r="W1899" s="25">
        <f t="shared" ca="1" si="645"/>
        <v>0</v>
      </c>
      <c r="X1899" s="108">
        <f t="shared" ca="1" si="646"/>
        <v>0</v>
      </c>
      <c r="Y1899" s="108">
        <f t="shared" ca="1" si="647"/>
        <v>0</v>
      </c>
      <c r="Z1899" s="108">
        <f t="shared" ca="1" si="648"/>
        <v>0</v>
      </c>
      <c r="AA1899" s="108">
        <f t="shared" ca="1" si="649"/>
        <v>0</v>
      </c>
      <c r="AB1899" s="108">
        <f t="shared" ca="1" si="650"/>
        <v>0</v>
      </c>
      <c r="AC1899" s="25">
        <f t="shared" ca="1" si="651"/>
        <v>0</v>
      </c>
    </row>
    <row r="1900" spans="1:29" ht="14.1" hidden="1" customHeight="1" thickBot="1" x14ac:dyDescent="0.25">
      <c r="A1900" s="3">
        <f t="shared" si="635"/>
        <v>2026</v>
      </c>
      <c r="B1900" s="3" t="str">
        <f t="shared" si="652"/>
        <v>03 březen</v>
      </c>
      <c r="C1900" s="4" t="str">
        <f t="shared" si="636"/>
        <v>březen</v>
      </c>
      <c r="D1900" s="10">
        <f t="shared" ca="1" si="637"/>
        <v>0</v>
      </c>
      <c r="E1900" s="10" t="str">
        <f t="shared" si="638"/>
        <v>pondělí</v>
      </c>
      <c r="F1900" s="42" t="str">
        <f ca="1">IF(COUNTIF(List1!$U$4:$AF$16,$G1900),"Svátek",TEXT($G1900,"dddd"))</f>
        <v>pondělí</v>
      </c>
      <c r="G1900" s="19">
        <v>46083</v>
      </c>
      <c r="H1900" s="49"/>
      <c r="I1900" s="50"/>
      <c r="J1900" s="49"/>
      <c r="K1900" s="50"/>
      <c r="L1900" s="21">
        <f t="shared" si="639"/>
        <v>0</v>
      </c>
      <c r="M1900" s="22">
        <f t="shared" si="633"/>
        <v>0</v>
      </c>
      <c r="N1900" s="98"/>
      <c r="O1900" s="101" t="str">
        <f t="shared" ca="1" si="634"/>
        <v/>
      </c>
      <c r="P1900" s="41" t="str">
        <f t="shared" si="632"/>
        <v xml:space="preserve"> </v>
      </c>
      <c r="Q1900" s="41" t="str">
        <f>IF(MONTH(G1901)-MONTH(G1900)&lt;&gt;0,SUBTOTAL(109,$P$14:$P$3665)," ")</f>
        <v xml:space="preserve"> </v>
      </c>
      <c r="R1900" s="108">
        <f t="shared" ca="1" si="640"/>
        <v>0</v>
      </c>
      <c r="S1900" s="25">
        <f t="shared" ca="1" si="641"/>
        <v>0</v>
      </c>
      <c r="T1900" s="108">
        <f t="shared" ca="1" si="642"/>
        <v>0</v>
      </c>
      <c r="U1900" s="163">
        <f t="shared" ca="1" si="643"/>
        <v>0</v>
      </c>
      <c r="V1900" s="25">
        <f t="shared" ca="1" si="644"/>
        <v>0</v>
      </c>
      <c r="W1900" s="25">
        <f t="shared" ca="1" si="645"/>
        <v>0</v>
      </c>
      <c r="X1900" s="108">
        <f t="shared" ca="1" si="646"/>
        <v>0</v>
      </c>
      <c r="Y1900" s="108">
        <f t="shared" ca="1" si="647"/>
        <v>0</v>
      </c>
      <c r="Z1900" s="108">
        <f t="shared" ca="1" si="648"/>
        <v>0</v>
      </c>
      <c r="AA1900" s="108">
        <f t="shared" ca="1" si="649"/>
        <v>0</v>
      </c>
      <c r="AB1900" s="108">
        <f t="shared" ca="1" si="650"/>
        <v>0</v>
      </c>
      <c r="AC1900" s="25">
        <f t="shared" ca="1" si="651"/>
        <v>0</v>
      </c>
    </row>
    <row r="1901" spans="1:29" ht="14.1" hidden="1" customHeight="1" thickBot="1" x14ac:dyDescent="0.25">
      <c r="A1901" s="3">
        <f t="shared" si="635"/>
        <v>2026</v>
      </c>
      <c r="B1901" s="3" t="str">
        <f t="shared" si="652"/>
        <v>03 březen</v>
      </c>
      <c r="C1901" s="4" t="str">
        <f t="shared" si="636"/>
        <v>březen</v>
      </c>
      <c r="D1901" s="10">
        <f t="shared" ca="1" si="637"/>
        <v>0</v>
      </c>
      <c r="E1901" s="10" t="str">
        <f t="shared" si="638"/>
        <v>úterý</v>
      </c>
      <c r="F1901" s="42" t="str">
        <f ca="1">IF(COUNTIF(List1!$U$4:$AF$16,$G1901),"Svátek",TEXT($G1901,"dddd"))</f>
        <v>úterý</v>
      </c>
      <c r="G1901" s="19">
        <v>46084</v>
      </c>
      <c r="H1901" s="49"/>
      <c r="I1901" s="50"/>
      <c r="J1901" s="49"/>
      <c r="K1901" s="50"/>
      <c r="L1901" s="21">
        <f t="shared" si="639"/>
        <v>0</v>
      </c>
      <c r="M1901" s="22">
        <f t="shared" si="633"/>
        <v>0</v>
      </c>
      <c r="N1901" s="98"/>
      <c r="O1901" s="101" t="str">
        <f t="shared" ca="1" si="634"/>
        <v/>
      </c>
      <c r="P1901" s="41" t="str">
        <f t="shared" si="632"/>
        <v xml:space="preserve"> </v>
      </c>
      <c r="Q1901" s="41" t="str">
        <f>IF(MONTH(G1902)-MONTH(G1901)&lt;&gt;0,SUBTOTAL(109,$P$14:$P$3665)," ")</f>
        <v xml:space="preserve"> </v>
      </c>
      <c r="R1901" s="108">
        <f t="shared" ca="1" si="640"/>
        <v>0</v>
      </c>
      <c r="S1901" s="25">
        <f t="shared" ca="1" si="641"/>
        <v>0</v>
      </c>
      <c r="T1901" s="108">
        <f t="shared" ca="1" si="642"/>
        <v>0</v>
      </c>
      <c r="U1901" s="163">
        <f t="shared" ca="1" si="643"/>
        <v>0</v>
      </c>
      <c r="V1901" s="25">
        <f t="shared" ca="1" si="644"/>
        <v>0</v>
      </c>
      <c r="W1901" s="25">
        <f t="shared" ca="1" si="645"/>
        <v>0</v>
      </c>
      <c r="X1901" s="108">
        <f t="shared" ca="1" si="646"/>
        <v>0</v>
      </c>
      <c r="Y1901" s="108">
        <f t="shared" ca="1" si="647"/>
        <v>0</v>
      </c>
      <c r="Z1901" s="108">
        <f t="shared" ca="1" si="648"/>
        <v>0</v>
      </c>
      <c r="AA1901" s="108">
        <f t="shared" ca="1" si="649"/>
        <v>0</v>
      </c>
      <c r="AB1901" s="108">
        <f t="shared" ca="1" si="650"/>
        <v>0</v>
      </c>
      <c r="AC1901" s="25">
        <f t="shared" ca="1" si="651"/>
        <v>0</v>
      </c>
    </row>
    <row r="1902" spans="1:29" ht="14.1" hidden="1" customHeight="1" thickBot="1" x14ac:dyDescent="0.25">
      <c r="A1902" s="3">
        <f t="shared" si="635"/>
        <v>2026</v>
      </c>
      <c r="B1902" s="3" t="str">
        <f t="shared" si="652"/>
        <v>03 březen</v>
      </c>
      <c r="C1902" s="4" t="str">
        <f t="shared" si="636"/>
        <v>březen</v>
      </c>
      <c r="D1902" s="10">
        <f t="shared" ca="1" si="637"/>
        <v>0</v>
      </c>
      <c r="E1902" s="10" t="str">
        <f t="shared" si="638"/>
        <v>středa</v>
      </c>
      <c r="F1902" s="42" t="str">
        <f ca="1">IF(COUNTIF(List1!$U$4:$AF$16,$G1902),"Svátek",TEXT($G1902,"dddd"))</f>
        <v>středa</v>
      </c>
      <c r="G1902" s="19">
        <v>46085</v>
      </c>
      <c r="H1902" s="49"/>
      <c r="I1902" s="50"/>
      <c r="J1902" s="49"/>
      <c r="K1902" s="50"/>
      <c r="L1902" s="21">
        <f t="shared" si="639"/>
        <v>0</v>
      </c>
      <c r="M1902" s="22">
        <f t="shared" si="633"/>
        <v>0</v>
      </c>
      <c r="N1902" s="98"/>
      <c r="O1902" s="101" t="str">
        <f t="shared" ca="1" si="634"/>
        <v/>
      </c>
      <c r="P1902" s="41" t="str">
        <f t="shared" si="632"/>
        <v xml:space="preserve"> </v>
      </c>
      <c r="Q1902" s="41" t="str">
        <f>IF(MONTH(G1903)-MONTH(G1902)&lt;&gt;0,SUBTOTAL(109,$P$14:$P$3665)," ")</f>
        <v xml:space="preserve"> </v>
      </c>
      <c r="R1902" s="108">
        <f t="shared" ca="1" si="640"/>
        <v>0</v>
      </c>
      <c r="S1902" s="25">
        <f t="shared" ca="1" si="641"/>
        <v>0</v>
      </c>
      <c r="T1902" s="108">
        <f t="shared" ca="1" si="642"/>
        <v>0</v>
      </c>
      <c r="U1902" s="163">
        <f t="shared" ca="1" si="643"/>
        <v>0</v>
      </c>
      <c r="V1902" s="25">
        <f t="shared" ca="1" si="644"/>
        <v>0</v>
      </c>
      <c r="W1902" s="25">
        <f t="shared" ca="1" si="645"/>
        <v>0</v>
      </c>
      <c r="X1902" s="108">
        <f t="shared" ca="1" si="646"/>
        <v>0</v>
      </c>
      <c r="Y1902" s="108">
        <f t="shared" ca="1" si="647"/>
        <v>0</v>
      </c>
      <c r="Z1902" s="108">
        <f t="shared" ca="1" si="648"/>
        <v>0</v>
      </c>
      <c r="AA1902" s="108">
        <f t="shared" ca="1" si="649"/>
        <v>0</v>
      </c>
      <c r="AB1902" s="108">
        <f t="shared" ca="1" si="650"/>
        <v>0</v>
      </c>
      <c r="AC1902" s="25">
        <f t="shared" ca="1" si="651"/>
        <v>0</v>
      </c>
    </row>
    <row r="1903" spans="1:29" ht="14.1" hidden="1" customHeight="1" thickBot="1" x14ac:dyDescent="0.25">
      <c r="A1903" s="3">
        <f t="shared" si="635"/>
        <v>2026</v>
      </c>
      <c r="B1903" s="3" t="str">
        <f t="shared" si="652"/>
        <v>03 březen</v>
      </c>
      <c r="C1903" s="4" t="str">
        <f t="shared" si="636"/>
        <v>březen</v>
      </c>
      <c r="D1903" s="10">
        <f t="shared" ca="1" si="637"/>
        <v>0</v>
      </c>
      <c r="E1903" s="10" t="str">
        <f t="shared" si="638"/>
        <v>čtvrtek</v>
      </c>
      <c r="F1903" s="42" t="str">
        <f ca="1">IF(COUNTIF(List1!$U$4:$AF$16,$G1903),"Svátek",TEXT($G1903,"dddd"))</f>
        <v>čtvrtek</v>
      </c>
      <c r="G1903" s="19">
        <v>46086</v>
      </c>
      <c r="H1903" s="49"/>
      <c r="I1903" s="50"/>
      <c r="J1903" s="49"/>
      <c r="K1903" s="50"/>
      <c r="L1903" s="21">
        <f t="shared" si="639"/>
        <v>0</v>
      </c>
      <c r="M1903" s="22">
        <f t="shared" si="633"/>
        <v>0</v>
      </c>
      <c r="N1903" s="98"/>
      <c r="O1903" s="101" t="str">
        <f t="shared" ca="1" si="634"/>
        <v/>
      </c>
      <c r="P1903" s="41" t="str">
        <f t="shared" si="632"/>
        <v xml:space="preserve"> </v>
      </c>
      <c r="Q1903" s="41" t="str">
        <f>IF(MONTH(G1904)-MONTH(G1903)&lt;&gt;0,SUBTOTAL(109,$P$14:$P$3665)," ")</f>
        <v xml:space="preserve"> </v>
      </c>
      <c r="R1903" s="108">
        <f t="shared" ca="1" si="640"/>
        <v>0</v>
      </c>
      <c r="S1903" s="25">
        <f t="shared" ca="1" si="641"/>
        <v>0</v>
      </c>
      <c r="T1903" s="108">
        <f t="shared" ca="1" si="642"/>
        <v>0</v>
      </c>
      <c r="U1903" s="163">
        <f t="shared" ca="1" si="643"/>
        <v>0</v>
      </c>
      <c r="V1903" s="25">
        <f t="shared" ca="1" si="644"/>
        <v>0</v>
      </c>
      <c r="W1903" s="25">
        <f t="shared" ca="1" si="645"/>
        <v>0</v>
      </c>
      <c r="X1903" s="108">
        <f t="shared" ca="1" si="646"/>
        <v>0</v>
      </c>
      <c r="Y1903" s="108">
        <f t="shared" ca="1" si="647"/>
        <v>0</v>
      </c>
      <c r="Z1903" s="108">
        <f t="shared" ca="1" si="648"/>
        <v>0</v>
      </c>
      <c r="AA1903" s="108">
        <f t="shared" ca="1" si="649"/>
        <v>0</v>
      </c>
      <c r="AB1903" s="108">
        <f t="shared" ca="1" si="650"/>
        <v>0</v>
      </c>
      <c r="AC1903" s="25">
        <f t="shared" ca="1" si="651"/>
        <v>0</v>
      </c>
    </row>
    <row r="1904" spans="1:29" ht="14.1" hidden="1" customHeight="1" thickBot="1" x14ac:dyDescent="0.25">
      <c r="A1904" s="3">
        <f t="shared" si="635"/>
        <v>2026</v>
      </c>
      <c r="B1904" s="3" t="str">
        <f t="shared" si="652"/>
        <v>03 březen</v>
      </c>
      <c r="C1904" s="4" t="str">
        <f t="shared" si="636"/>
        <v>březen</v>
      </c>
      <c r="D1904" s="10">
        <f t="shared" ca="1" si="637"/>
        <v>0</v>
      </c>
      <c r="E1904" s="10" t="str">
        <f t="shared" si="638"/>
        <v>pátek</v>
      </c>
      <c r="F1904" s="42" t="str">
        <f ca="1">IF(COUNTIF(List1!$U$4:$AF$16,$G1904),"Svátek",TEXT($G1904,"dddd"))</f>
        <v>pátek</v>
      </c>
      <c r="G1904" s="19">
        <v>46087</v>
      </c>
      <c r="H1904" s="49"/>
      <c r="I1904" s="50"/>
      <c r="J1904" s="49"/>
      <c r="K1904" s="50"/>
      <c r="L1904" s="21">
        <f t="shared" si="639"/>
        <v>0</v>
      </c>
      <c r="M1904" s="22">
        <f t="shared" si="633"/>
        <v>0</v>
      </c>
      <c r="N1904" s="98"/>
      <c r="O1904" s="101" t="str">
        <f t="shared" ca="1" si="634"/>
        <v/>
      </c>
      <c r="P1904" s="41" t="str">
        <f t="shared" si="632"/>
        <v xml:space="preserve"> </v>
      </c>
      <c r="Q1904" s="41" t="str">
        <f>IF(MONTH(G1905)-MONTH(G1904)&lt;&gt;0,SUBTOTAL(109,$P$14:$P$3665)," ")</f>
        <v xml:space="preserve"> </v>
      </c>
      <c r="R1904" s="108">
        <f t="shared" ca="1" si="640"/>
        <v>0</v>
      </c>
      <c r="S1904" s="25">
        <f t="shared" ca="1" si="641"/>
        <v>0</v>
      </c>
      <c r="T1904" s="108">
        <f t="shared" ca="1" si="642"/>
        <v>0</v>
      </c>
      <c r="U1904" s="163">
        <f t="shared" ca="1" si="643"/>
        <v>0</v>
      </c>
      <c r="V1904" s="25">
        <f t="shared" ca="1" si="644"/>
        <v>0</v>
      </c>
      <c r="W1904" s="25">
        <f t="shared" ca="1" si="645"/>
        <v>0</v>
      </c>
      <c r="X1904" s="108">
        <f t="shared" ca="1" si="646"/>
        <v>0</v>
      </c>
      <c r="Y1904" s="108">
        <f t="shared" ca="1" si="647"/>
        <v>0</v>
      </c>
      <c r="Z1904" s="108">
        <f t="shared" ca="1" si="648"/>
        <v>0</v>
      </c>
      <c r="AA1904" s="108">
        <f t="shared" ca="1" si="649"/>
        <v>0</v>
      </c>
      <c r="AB1904" s="108">
        <f t="shared" ca="1" si="650"/>
        <v>0</v>
      </c>
      <c r="AC1904" s="25">
        <f t="shared" ca="1" si="651"/>
        <v>0</v>
      </c>
    </row>
    <row r="1905" spans="1:29" ht="14.1" hidden="1" customHeight="1" thickBot="1" x14ac:dyDescent="0.25">
      <c r="A1905" s="3">
        <f t="shared" si="635"/>
        <v>2026</v>
      </c>
      <c r="B1905" s="3" t="str">
        <f t="shared" si="652"/>
        <v>03 březen</v>
      </c>
      <c r="C1905" s="4" t="str">
        <f t="shared" si="636"/>
        <v>březen</v>
      </c>
      <c r="D1905" s="10">
        <f t="shared" ca="1" si="637"/>
        <v>0</v>
      </c>
      <c r="E1905" s="10" t="str">
        <f t="shared" si="638"/>
        <v>sobota</v>
      </c>
      <c r="F1905" s="42" t="str">
        <f ca="1">IF(COUNTIF(List1!$U$4:$AF$16,$G1905),"Svátek",TEXT($G1905,"dddd"))</f>
        <v>sobota</v>
      </c>
      <c r="G1905" s="19">
        <v>46088</v>
      </c>
      <c r="H1905" s="49"/>
      <c r="I1905" s="50"/>
      <c r="J1905" s="49"/>
      <c r="K1905" s="50"/>
      <c r="L1905" s="21">
        <f t="shared" si="639"/>
        <v>0</v>
      </c>
      <c r="M1905" s="22">
        <f t="shared" si="633"/>
        <v>0</v>
      </c>
      <c r="N1905" s="98"/>
      <c r="O1905" s="101" t="str">
        <f t="shared" ca="1" si="634"/>
        <v/>
      </c>
      <c r="P1905" s="41" t="str">
        <f t="shared" si="632"/>
        <v xml:space="preserve"> </v>
      </c>
      <c r="Q1905" s="41" t="str">
        <f>IF(MONTH(G1906)-MONTH(G1905)&lt;&gt;0,SUBTOTAL(109,$P$14:$P$3665)," ")</f>
        <v xml:space="preserve"> </v>
      </c>
      <c r="R1905" s="108">
        <f t="shared" ca="1" si="640"/>
        <v>0</v>
      </c>
      <c r="S1905" s="25">
        <f t="shared" ca="1" si="641"/>
        <v>0</v>
      </c>
      <c r="T1905" s="108">
        <f t="shared" ca="1" si="642"/>
        <v>0</v>
      </c>
      <c r="U1905" s="163">
        <f t="shared" ca="1" si="643"/>
        <v>0</v>
      </c>
      <c r="V1905" s="25">
        <f t="shared" ca="1" si="644"/>
        <v>0</v>
      </c>
      <c r="W1905" s="25">
        <f t="shared" ca="1" si="645"/>
        <v>0</v>
      </c>
      <c r="X1905" s="108">
        <f t="shared" ca="1" si="646"/>
        <v>0</v>
      </c>
      <c r="Y1905" s="108">
        <f t="shared" ca="1" si="647"/>
        <v>0</v>
      </c>
      <c r="Z1905" s="108">
        <f t="shared" ca="1" si="648"/>
        <v>0</v>
      </c>
      <c r="AA1905" s="108">
        <f t="shared" ca="1" si="649"/>
        <v>0</v>
      </c>
      <c r="AB1905" s="108">
        <f t="shared" ca="1" si="650"/>
        <v>0</v>
      </c>
      <c r="AC1905" s="25">
        <f t="shared" ca="1" si="651"/>
        <v>0</v>
      </c>
    </row>
    <row r="1906" spans="1:29" ht="14.1" hidden="1" customHeight="1" thickBot="1" x14ac:dyDescent="0.25">
      <c r="A1906" s="3">
        <f t="shared" si="635"/>
        <v>2026</v>
      </c>
      <c r="B1906" s="3" t="str">
        <f t="shared" si="652"/>
        <v>03 březen</v>
      </c>
      <c r="C1906" s="4" t="str">
        <f t="shared" si="636"/>
        <v>březen</v>
      </c>
      <c r="D1906" s="10">
        <f t="shared" ca="1" si="637"/>
        <v>0</v>
      </c>
      <c r="E1906" s="10" t="str">
        <f t="shared" si="638"/>
        <v>neděle</v>
      </c>
      <c r="F1906" s="42" t="str">
        <f ca="1">IF(COUNTIF(List1!$U$4:$AF$16,$G1906),"Svátek",TEXT($G1906,"dddd"))</f>
        <v>neděle</v>
      </c>
      <c r="G1906" s="19">
        <v>46089</v>
      </c>
      <c r="H1906" s="49"/>
      <c r="I1906" s="50"/>
      <c r="J1906" s="49"/>
      <c r="K1906" s="50"/>
      <c r="L1906" s="21">
        <f t="shared" si="639"/>
        <v>0</v>
      </c>
      <c r="M1906" s="22">
        <f t="shared" si="633"/>
        <v>0</v>
      </c>
      <c r="N1906" s="98"/>
      <c r="O1906" s="101" t="str">
        <f t="shared" ca="1" si="634"/>
        <v/>
      </c>
      <c r="P1906" s="41">
        <f t="shared" si="632"/>
        <v>0</v>
      </c>
      <c r="Q1906" s="41" t="str">
        <f>IF(MONTH(G1907)-MONTH(G1906)&lt;&gt;0,SUBTOTAL(109,$P$14:$P$3665)," ")</f>
        <v xml:space="preserve"> </v>
      </c>
      <c r="R1906" s="108">
        <f t="shared" ca="1" si="640"/>
        <v>0</v>
      </c>
      <c r="S1906" s="25">
        <f t="shared" ca="1" si="641"/>
        <v>0</v>
      </c>
      <c r="T1906" s="108">
        <f t="shared" ca="1" si="642"/>
        <v>0</v>
      </c>
      <c r="U1906" s="163">
        <f t="shared" ca="1" si="643"/>
        <v>0</v>
      </c>
      <c r="V1906" s="25">
        <f t="shared" ca="1" si="644"/>
        <v>0</v>
      </c>
      <c r="W1906" s="25">
        <f t="shared" ca="1" si="645"/>
        <v>0</v>
      </c>
      <c r="X1906" s="108">
        <f t="shared" ca="1" si="646"/>
        <v>0</v>
      </c>
      <c r="Y1906" s="108">
        <f t="shared" ca="1" si="647"/>
        <v>0</v>
      </c>
      <c r="Z1906" s="108">
        <f t="shared" ca="1" si="648"/>
        <v>0</v>
      </c>
      <c r="AA1906" s="108">
        <f t="shared" ca="1" si="649"/>
        <v>0</v>
      </c>
      <c r="AB1906" s="108">
        <f t="shared" ca="1" si="650"/>
        <v>0</v>
      </c>
      <c r="AC1906" s="25">
        <f t="shared" ca="1" si="651"/>
        <v>0</v>
      </c>
    </row>
    <row r="1907" spans="1:29" ht="14.1" hidden="1" customHeight="1" thickBot="1" x14ac:dyDescent="0.25">
      <c r="A1907" s="3">
        <f t="shared" si="635"/>
        <v>2026</v>
      </c>
      <c r="B1907" s="3" t="str">
        <f t="shared" si="652"/>
        <v>03 březen</v>
      </c>
      <c r="C1907" s="4" t="str">
        <f t="shared" si="636"/>
        <v>březen</v>
      </c>
      <c r="D1907" s="10">
        <f t="shared" ca="1" si="637"/>
        <v>0</v>
      </c>
      <c r="E1907" s="10" t="str">
        <f t="shared" si="638"/>
        <v>pondělí</v>
      </c>
      <c r="F1907" s="42" t="str">
        <f ca="1">IF(COUNTIF(List1!$U$4:$AF$16,$G1907),"Svátek",TEXT($G1907,"dddd"))</f>
        <v>pondělí</v>
      </c>
      <c r="G1907" s="19">
        <v>46090</v>
      </c>
      <c r="H1907" s="49"/>
      <c r="I1907" s="50"/>
      <c r="J1907" s="49"/>
      <c r="K1907" s="50"/>
      <c r="L1907" s="21">
        <f t="shared" si="639"/>
        <v>0</v>
      </c>
      <c r="M1907" s="22">
        <f t="shared" si="633"/>
        <v>0</v>
      </c>
      <c r="N1907" s="98"/>
      <c r="O1907" s="101" t="str">
        <f t="shared" ca="1" si="634"/>
        <v/>
      </c>
      <c r="P1907" s="41" t="str">
        <f t="shared" si="632"/>
        <v xml:space="preserve"> </v>
      </c>
      <c r="Q1907" s="41" t="str">
        <f>IF(MONTH(G1908)-MONTH(G1907)&lt;&gt;0,SUBTOTAL(109,$P$14:$P$3665)," ")</f>
        <v xml:space="preserve"> </v>
      </c>
      <c r="R1907" s="108">
        <f t="shared" ca="1" si="640"/>
        <v>0</v>
      </c>
      <c r="S1907" s="25">
        <f t="shared" ca="1" si="641"/>
        <v>0</v>
      </c>
      <c r="T1907" s="108">
        <f t="shared" ca="1" si="642"/>
        <v>0</v>
      </c>
      <c r="U1907" s="163">
        <f t="shared" ca="1" si="643"/>
        <v>0</v>
      </c>
      <c r="V1907" s="25">
        <f t="shared" ca="1" si="644"/>
        <v>0</v>
      </c>
      <c r="W1907" s="25">
        <f t="shared" ca="1" si="645"/>
        <v>0</v>
      </c>
      <c r="X1907" s="108">
        <f t="shared" ca="1" si="646"/>
        <v>0</v>
      </c>
      <c r="Y1907" s="108">
        <f t="shared" ca="1" si="647"/>
        <v>0</v>
      </c>
      <c r="Z1907" s="108">
        <f t="shared" ca="1" si="648"/>
        <v>0</v>
      </c>
      <c r="AA1907" s="108">
        <f t="shared" ca="1" si="649"/>
        <v>0</v>
      </c>
      <c r="AB1907" s="108">
        <f t="shared" ca="1" si="650"/>
        <v>0</v>
      </c>
      <c r="AC1907" s="25">
        <f t="shared" ca="1" si="651"/>
        <v>0</v>
      </c>
    </row>
    <row r="1908" spans="1:29" ht="14.1" hidden="1" customHeight="1" thickBot="1" x14ac:dyDescent="0.25">
      <c r="A1908" s="3">
        <f t="shared" si="635"/>
        <v>2026</v>
      </c>
      <c r="B1908" s="3" t="str">
        <f t="shared" si="652"/>
        <v>03 březen</v>
      </c>
      <c r="C1908" s="4" t="str">
        <f t="shared" si="636"/>
        <v>březen</v>
      </c>
      <c r="D1908" s="10">
        <f t="shared" ca="1" si="637"/>
        <v>0</v>
      </c>
      <c r="E1908" s="10" t="str">
        <f t="shared" si="638"/>
        <v>úterý</v>
      </c>
      <c r="F1908" s="42" t="str">
        <f ca="1">IF(COUNTIF(List1!$U$4:$AF$16,$G1908),"Svátek",TEXT($G1908,"dddd"))</f>
        <v>úterý</v>
      </c>
      <c r="G1908" s="19">
        <v>46091</v>
      </c>
      <c r="H1908" s="49"/>
      <c r="I1908" s="50"/>
      <c r="J1908" s="49"/>
      <c r="K1908" s="50"/>
      <c r="L1908" s="21">
        <f t="shared" si="639"/>
        <v>0</v>
      </c>
      <c r="M1908" s="22">
        <f t="shared" si="633"/>
        <v>0</v>
      </c>
      <c r="N1908" s="98"/>
      <c r="O1908" s="101" t="str">
        <f t="shared" ca="1" si="634"/>
        <v/>
      </c>
      <c r="P1908" s="41" t="str">
        <f t="shared" si="632"/>
        <v xml:space="preserve"> </v>
      </c>
      <c r="Q1908" s="41" t="str">
        <f>IF(MONTH(G1909)-MONTH(G1908)&lt;&gt;0,SUBTOTAL(109,$P$14:$P$3665)," ")</f>
        <v xml:space="preserve"> </v>
      </c>
      <c r="R1908" s="108">
        <f t="shared" ca="1" si="640"/>
        <v>0</v>
      </c>
      <c r="S1908" s="25">
        <f t="shared" ca="1" si="641"/>
        <v>0</v>
      </c>
      <c r="T1908" s="108">
        <f t="shared" ca="1" si="642"/>
        <v>0</v>
      </c>
      <c r="U1908" s="163">
        <f t="shared" ca="1" si="643"/>
        <v>0</v>
      </c>
      <c r="V1908" s="25">
        <f t="shared" ca="1" si="644"/>
        <v>0</v>
      </c>
      <c r="W1908" s="25">
        <f t="shared" ca="1" si="645"/>
        <v>0</v>
      </c>
      <c r="X1908" s="108">
        <f t="shared" ca="1" si="646"/>
        <v>0</v>
      </c>
      <c r="Y1908" s="108">
        <f t="shared" ca="1" si="647"/>
        <v>0</v>
      </c>
      <c r="Z1908" s="108">
        <f t="shared" ca="1" si="648"/>
        <v>0</v>
      </c>
      <c r="AA1908" s="108">
        <f t="shared" ca="1" si="649"/>
        <v>0</v>
      </c>
      <c r="AB1908" s="108">
        <f t="shared" ca="1" si="650"/>
        <v>0</v>
      </c>
      <c r="AC1908" s="25">
        <f t="shared" ca="1" si="651"/>
        <v>0</v>
      </c>
    </row>
    <row r="1909" spans="1:29" ht="14.1" hidden="1" customHeight="1" thickBot="1" x14ac:dyDescent="0.25">
      <c r="A1909" s="3">
        <f t="shared" si="635"/>
        <v>2026</v>
      </c>
      <c r="B1909" s="3" t="str">
        <f t="shared" si="652"/>
        <v>03 březen</v>
      </c>
      <c r="C1909" s="4" t="str">
        <f t="shared" si="636"/>
        <v>březen</v>
      </c>
      <c r="D1909" s="10">
        <f t="shared" ca="1" si="637"/>
        <v>0</v>
      </c>
      <c r="E1909" s="10" t="str">
        <f t="shared" si="638"/>
        <v>středa</v>
      </c>
      <c r="F1909" s="42" t="str">
        <f ca="1">IF(COUNTIF(List1!$U$4:$AF$16,$G1909),"Svátek",TEXT($G1909,"dddd"))</f>
        <v>středa</v>
      </c>
      <c r="G1909" s="19">
        <v>46092</v>
      </c>
      <c r="H1909" s="49"/>
      <c r="I1909" s="50"/>
      <c r="J1909" s="49"/>
      <c r="K1909" s="50"/>
      <c r="L1909" s="21">
        <f t="shared" si="639"/>
        <v>0</v>
      </c>
      <c r="M1909" s="22">
        <f t="shared" si="633"/>
        <v>0</v>
      </c>
      <c r="N1909" s="98"/>
      <c r="O1909" s="101" t="str">
        <f t="shared" ca="1" si="634"/>
        <v/>
      </c>
      <c r="P1909" s="41" t="str">
        <f t="shared" si="632"/>
        <v xml:space="preserve"> </v>
      </c>
      <c r="Q1909" s="41" t="str">
        <f>IF(MONTH(G1910)-MONTH(G1909)&lt;&gt;0,SUBTOTAL(109,$P$14:$P$3665)," ")</f>
        <v xml:space="preserve"> </v>
      </c>
      <c r="R1909" s="108">
        <f t="shared" ca="1" si="640"/>
        <v>0</v>
      </c>
      <c r="S1909" s="25">
        <f t="shared" ca="1" si="641"/>
        <v>0</v>
      </c>
      <c r="T1909" s="108">
        <f t="shared" ca="1" si="642"/>
        <v>0</v>
      </c>
      <c r="U1909" s="163">
        <f t="shared" ca="1" si="643"/>
        <v>0</v>
      </c>
      <c r="V1909" s="25">
        <f t="shared" ca="1" si="644"/>
        <v>0</v>
      </c>
      <c r="W1909" s="25">
        <f t="shared" ca="1" si="645"/>
        <v>0</v>
      </c>
      <c r="X1909" s="108">
        <f t="shared" ca="1" si="646"/>
        <v>0</v>
      </c>
      <c r="Y1909" s="108">
        <f t="shared" ca="1" si="647"/>
        <v>0</v>
      </c>
      <c r="Z1909" s="108">
        <f t="shared" ca="1" si="648"/>
        <v>0</v>
      </c>
      <c r="AA1909" s="108">
        <f t="shared" ca="1" si="649"/>
        <v>0</v>
      </c>
      <c r="AB1909" s="108">
        <f t="shared" ca="1" si="650"/>
        <v>0</v>
      </c>
      <c r="AC1909" s="25">
        <f t="shared" ca="1" si="651"/>
        <v>0</v>
      </c>
    </row>
    <row r="1910" spans="1:29" ht="14.1" hidden="1" customHeight="1" thickBot="1" x14ac:dyDescent="0.25">
      <c r="A1910" s="3">
        <f t="shared" si="635"/>
        <v>2026</v>
      </c>
      <c r="B1910" s="3" t="str">
        <f t="shared" si="652"/>
        <v>03 březen</v>
      </c>
      <c r="C1910" s="4" t="str">
        <f t="shared" si="636"/>
        <v>březen</v>
      </c>
      <c r="D1910" s="10">
        <f t="shared" ca="1" si="637"/>
        <v>0</v>
      </c>
      <c r="E1910" s="10" t="str">
        <f t="shared" si="638"/>
        <v>čtvrtek</v>
      </c>
      <c r="F1910" s="42" t="str">
        <f ca="1">IF(COUNTIF(List1!$U$4:$AF$16,$G1910),"Svátek",TEXT($G1910,"dddd"))</f>
        <v>čtvrtek</v>
      </c>
      <c r="G1910" s="19">
        <v>46093</v>
      </c>
      <c r="H1910" s="49"/>
      <c r="I1910" s="50"/>
      <c r="J1910" s="49"/>
      <c r="K1910" s="50"/>
      <c r="L1910" s="21">
        <f t="shared" si="639"/>
        <v>0</v>
      </c>
      <c r="M1910" s="22">
        <f t="shared" si="633"/>
        <v>0</v>
      </c>
      <c r="N1910" s="98"/>
      <c r="O1910" s="101" t="str">
        <f t="shared" ca="1" si="634"/>
        <v/>
      </c>
      <c r="P1910" s="41" t="str">
        <f t="shared" si="632"/>
        <v xml:space="preserve"> </v>
      </c>
      <c r="Q1910" s="41" t="str">
        <f>IF(MONTH(G1911)-MONTH(G1910)&lt;&gt;0,SUBTOTAL(109,$P$14:$P$3665)," ")</f>
        <v xml:space="preserve"> </v>
      </c>
      <c r="R1910" s="108">
        <f t="shared" ca="1" si="640"/>
        <v>0</v>
      </c>
      <c r="S1910" s="25">
        <f t="shared" ca="1" si="641"/>
        <v>0</v>
      </c>
      <c r="T1910" s="108">
        <f t="shared" ca="1" si="642"/>
        <v>0</v>
      </c>
      <c r="U1910" s="163">
        <f t="shared" ca="1" si="643"/>
        <v>0</v>
      </c>
      <c r="V1910" s="25">
        <f t="shared" ca="1" si="644"/>
        <v>0</v>
      </c>
      <c r="W1910" s="25">
        <f t="shared" ca="1" si="645"/>
        <v>0</v>
      </c>
      <c r="X1910" s="108">
        <f t="shared" ca="1" si="646"/>
        <v>0</v>
      </c>
      <c r="Y1910" s="108">
        <f t="shared" ca="1" si="647"/>
        <v>0</v>
      </c>
      <c r="Z1910" s="108">
        <f t="shared" ca="1" si="648"/>
        <v>0</v>
      </c>
      <c r="AA1910" s="108">
        <f t="shared" ca="1" si="649"/>
        <v>0</v>
      </c>
      <c r="AB1910" s="108">
        <f t="shared" ca="1" si="650"/>
        <v>0</v>
      </c>
      <c r="AC1910" s="25">
        <f t="shared" ca="1" si="651"/>
        <v>0</v>
      </c>
    </row>
    <row r="1911" spans="1:29" ht="14.1" hidden="1" customHeight="1" thickBot="1" x14ac:dyDescent="0.25">
      <c r="A1911" s="3">
        <f t="shared" si="635"/>
        <v>2026</v>
      </c>
      <c r="B1911" s="3" t="str">
        <f t="shared" si="652"/>
        <v>03 březen</v>
      </c>
      <c r="C1911" s="4" t="str">
        <f t="shared" si="636"/>
        <v>březen</v>
      </c>
      <c r="D1911" s="10">
        <f t="shared" ca="1" si="637"/>
        <v>0</v>
      </c>
      <c r="E1911" s="10" t="str">
        <f t="shared" si="638"/>
        <v>pátek</v>
      </c>
      <c r="F1911" s="42" t="str">
        <f ca="1">IF(COUNTIF(List1!$U$4:$AF$16,$G1911),"Svátek",TEXT($G1911,"dddd"))</f>
        <v>pátek</v>
      </c>
      <c r="G1911" s="19">
        <v>46094</v>
      </c>
      <c r="H1911" s="49"/>
      <c r="I1911" s="50"/>
      <c r="J1911" s="49"/>
      <c r="K1911" s="50"/>
      <c r="L1911" s="21">
        <f t="shared" si="639"/>
        <v>0</v>
      </c>
      <c r="M1911" s="22">
        <f t="shared" si="633"/>
        <v>0</v>
      </c>
      <c r="N1911" s="98"/>
      <c r="O1911" s="101" t="str">
        <f t="shared" ca="1" si="634"/>
        <v/>
      </c>
      <c r="P1911" s="41" t="str">
        <f t="shared" si="632"/>
        <v xml:space="preserve"> </v>
      </c>
      <c r="Q1911" s="41" t="str">
        <f>IF(MONTH(G1912)-MONTH(G1911)&lt;&gt;0,SUBTOTAL(109,$P$14:$P$3665)," ")</f>
        <v xml:space="preserve"> </v>
      </c>
      <c r="R1911" s="108">
        <f t="shared" ca="1" si="640"/>
        <v>0</v>
      </c>
      <c r="S1911" s="25">
        <f t="shared" ca="1" si="641"/>
        <v>0</v>
      </c>
      <c r="T1911" s="108">
        <f t="shared" ca="1" si="642"/>
        <v>0</v>
      </c>
      <c r="U1911" s="163">
        <f t="shared" ca="1" si="643"/>
        <v>0</v>
      </c>
      <c r="V1911" s="25">
        <f t="shared" ca="1" si="644"/>
        <v>0</v>
      </c>
      <c r="W1911" s="25">
        <f t="shared" ca="1" si="645"/>
        <v>0</v>
      </c>
      <c r="X1911" s="108">
        <f t="shared" ca="1" si="646"/>
        <v>0</v>
      </c>
      <c r="Y1911" s="108">
        <f t="shared" ca="1" si="647"/>
        <v>0</v>
      </c>
      <c r="Z1911" s="108">
        <f t="shared" ca="1" si="648"/>
        <v>0</v>
      </c>
      <c r="AA1911" s="108">
        <f t="shared" ca="1" si="649"/>
        <v>0</v>
      </c>
      <c r="AB1911" s="108">
        <f t="shared" ca="1" si="650"/>
        <v>0</v>
      </c>
      <c r="AC1911" s="25">
        <f t="shared" ca="1" si="651"/>
        <v>0</v>
      </c>
    </row>
    <row r="1912" spans="1:29" ht="14.1" hidden="1" customHeight="1" thickBot="1" x14ac:dyDescent="0.25">
      <c r="A1912" s="3">
        <f t="shared" si="635"/>
        <v>2026</v>
      </c>
      <c r="B1912" s="3" t="str">
        <f t="shared" si="652"/>
        <v>03 březen</v>
      </c>
      <c r="C1912" s="4" t="str">
        <f t="shared" si="636"/>
        <v>březen</v>
      </c>
      <c r="D1912" s="10">
        <f t="shared" ca="1" si="637"/>
        <v>0</v>
      </c>
      <c r="E1912" s="10" t="str">
        <f t="shared" si="638"/>
        <v>sobota</v>
      </c>
      <c r="F1912" s="42" t="str">
        <f ca="1">IF(COUNTIF(List1!$U$4:$AF$16,$G1912),"Svátek",TEXT($G1912,"dddd"))</f>
        <v>sobota</v>
      </c>
      <c r="G1912" s="19">
        <v>46095</v>
      </c>
      <c r="H1912" s="49"/>
      <c r="I1912" s="50"/>
      <c r="J1912" s="49"/>
      <c r="K1912" s="50"/>
      <c r="L1912" s="21">
        <f t="shared" si="639"/>
        <v>0</v>
      </c>
      <c r="M1912" s="22">
        <f t="shared" si="633"/>
        <v>0</v>
      </c>
      <c r="N1912" s="98"/>
      <c r="O1912" s="101" t="str">
        <f t="shared" ca="1" si="634"/>
        <v/>
      </c>
      <c r="P1912" s="41" t="str">
        <f t="shared" si="632"/>
        <v xml:space="preserve"> </v>
      </c>
      <c r="Q1912" s="41" t="str">
        <f>IF(MONTH(G1913)-MONTH(G1912)&lt;&gt;0,SUBTOTAL(109,$P$14:$P$3665)," ")</f>
        <v xml:space="preserve"> </v>
      </c>
      <c r="R1912" s="108">
        <f t="shared" ca="1" si="640"/>
        <v>0</v>
      </c>
      <c r="S1912" s="25">
        <f t="shared" ca="1" si="641"/>
        <v>0</v>
      </c>
      <c r="T1912" s="108">
        <f t="shared" ca="1" si="642"/>
        <v>0</v>
      </c>
      <c r="U1912" s="163">
        <f t="shared" ca="1" si="643"/>
        <v>0</v>
      </c>
      <c r="V1912" s="25">
        <f t="shared" ca="1" si="644"/>
        <v>0</v>
      </c>
      <c r="W1912" s="25">
        <f t="shared" ca="1" si="645"/>
        <v>0</v>
      </c>
      <c r="X1912" s="108">
        <f t="shared" ca="1" si="646"/>
        <v>0</v>
      </c>
      <c r="Y1912" s="108">
        <f t="shared" ca="1" si="647"/>
        <v>0</v>
      </c>
      <c r="Z1912" s="108">
        <f t="shared" ca="1" si="648"/>
        <v>0</v>
      </c>
      <c r="AA1912" s="108">
        <f t="shared" ca="1" si="649"/>
        <v>0</v>
      </c>
      <c r="AB1912" s="108">
        <f t="shared" ca="1" si="650"/>
        <v>0</v>
      </c>
      <c r="AC1912" s="25">
        <f t="shared" ca="1" si="651"/>
        <v>0</v>
      </c>
    </row>
    <row r="1913" spans="1:29" ht="14.1" hidden="1" customHeight="1" thickBot="1" x14ac:dyDescent="0.25">
      <c r="A1913" s="3">
        <f t="shared" si="635"/>
        <v>2026</v>
      </c>
      <c r="B1913" s="3" t="str">
        <f t="shared" si="652"/>
        <v>03 březen</v>
      </c>
      <c r="C1913" s="4" t="str">
        <f t="shared" si="636"/>
        <v>březen</v>
      </c>
      <c r="D1913" s="10">
        <f t="shared" ca="1" si="637"/>
        <v>0</v>
      </c>
      <c r="E1913" s="10" t="str">
        <f t="shared" si="638"/>
        <v>neděle</v>
      </c>
      <c r="F1913" s="42" t="str">
        <f ca="1">IF(COUNTIF(List1!$U$4:$AF$16,$G1913),"Svátek",TEXT($G1913,"dddd"))</f>
        <v>neděle</v>
      </c>
      <c r="G1913" s="19">
        <v>46096</v>
      </c>
      <c r="H1913" s="49"/>
      <c r="I1913" s="50"/>
      <c r="J1913" s="49"/>
      <c r="K1913" s="50"/>
      <c r="L1913" s="21">
        <f t="shared" si="639"/>
        <v>0</v>
      </c>
      <c r="M1913" s="22">
        <f t="shared" si="633"/>
        <v>0</v>
      </c>
      <c r="N1913" s="98"/>
      <c r="O1913" s="101" t="str">
        <f t="shared" ca="1" si="634"/>
        <v/>
      </c>
      <c r="P1913" s="41">
        <f t="shared" si="632"/>
        <v>0</v>
      </c>
      <c r="Q1913" s="41" t="str">
        <f>IF(MONTH(G1914)-MONTH(G1913)&lt;&gt;0,SUBTOTAL(109,$P$14:$P$3665)," ")</f>
        <v xml:space="preserve"> </v>
      </c>
      <c r="R1913" s="108">
        <f t="shared" ca="1" si="640"/>
        <v>0</v>
      </c>
      <c r="S1913" s="25">
        <f t="shared" ca="1" si="641"/>
        <v>0</v>
      </c>
      <c r="T1913" s="108">
        <f t="shared" ca="1" si="642"/>
        <v>0</v>
      </c>
      <c r="U1913" s="163">
        <f t="shared" ca="1" si="643"/>
        <v>0</v>
      </c>
      <c r="V1913" s="25">
        <f t="shared" ca="1" si="644"/>
        <v>0</v>
      </c>
      <c r="W1913" s="25">
        <f t="shared" ca="1" si="645"/>
        <v>0</v>
      </c>
      <c r="X1913" s="108">
        <f t="shared" ca="1" si="646"/>
        <v>0</v>
      </c>
      <c r="Y1913" s="108">
        <f t="shared" ca="1" si="647"/>
        <v>0</v>
      </c>
      <c r="Z1913" s="108">
        <f t="shared" ca="1" si="648"/>
        <v>0</v>
      </c>
      <c r="AA1913" s="108">
        <f t="shared" ca="1" si="649"/>
        <v>0</v>
      </c>
      <c r="AB1913" s="108">
        <f t="shared" ca="1" si="650"/>
        <v>0</v>
      </c>
      <c r="AC1913" s="25">
        <f t="shared" ca="1" si="651"/>
        <v>0</v>
      </c>
    </row>
    <row r="1914" spans="1:29" ht="14.1" hidden="1" customHeight="1" thickBot="1" x14ac:dyDescent="0.25">
      <c r="A1914" s="3">
        <f t="shared" si="635"/>
        <v>2026</v>
      </c>
      <c r="B1914" s="3" t="str">
        <f t="shared" si="652"/>
        <v>03 březen</v>
      </c>
      <c r="C1914" s="4" t="str">
        <f t="shared" si="636"/>
        <v>březen</v>
      </c>
      <c r="D1914" s="10">
        <f t="shared" ca="1" si="637"/>
        <v>0</v>
      </c>
      <c r="E1914" s="10" t="str">
        <f t="shared" si="638"/>
        <v>pondělí</v>
      </c>
      <c r="F1914" s="42" t="str">
        <f ca="1">IF(COUNTIF(List1!$U$4:$AF$16,$G1914),"Svátek",TEXT($G1914,"dddd"))</f>
        <v>pondělí</v>
      </c>
      <c r="G1914" s="19">
        <v>46097</v>
      </c>
      <c r="H1914" s="49"/>
      <c r="I1914" s="50"/>
      <c r="J1914" s="49"/>
      <c r="K1914" s="50"/>
      <c r="L1914" s="21">
        <f t="shared" si="639"/>
        <v>0</v>
      </c>
      <c r="M1914" s="22">
        <f t="shared" si="633"/>
        <v>0</v>
      </c>
      <c r="N1914" s="98"/>
      <c r="O1914" s="101" t="str">
        <f t="shared" ca="1" si="634"/>
        <v/>
      </c>
      <c r="P1914" s="41" t="str">
        <f t="shared" si="632"/>
        <v xml:space="preserve"> </v>
      </c>
      <c r="Q1914" s="41" t="str">
        <f>IF(MONTH(G1915)-MONTH(G1914)&lt;&gt;0,SUBTOTAL(109,$P$14:$P$3665)," ")</f>
        <v xml:space="preserve"> </v>
      </c>
      <c r="R1914" s="108">
        <f t="shared" ca="1" si="640"/>
        <v>0</v>
      </c>
      <c r="S1914" s="25">
        <f t="shared" ca="1" si="641"/>
        <v>0</v>
      </c>
      <c r="T1914" s="108">
        <f t="shared" ca="1" si="642"/>
        <v>0</v>
      </c>
      <c r="U1914" s="163">
        <f t="shared" ca="1" si="643"/>
        <v>0</v>
      </c>
      <c r="V1914" s="25">
        <f t="shared" ca="1" si="644"/>
        <v>0</v>
      </c>
      <c r="W1914" s="25">
        <f t="shared" ca="1" si="645"/>
        <v>0</v>
      </c>
      <c r="X1914" s="108">
        <f t="shared" ca="1" si="646"/>
        <v>0</v>
      </c>
      <c r="Y1914" s="108">
        <f t="shared" ca="1" si="647"/>
        <v>0</v>
      </c>
      <c r="Z1914" s="108">
        <f t="shared" ca="1" si="648"/>
        <v>0</v>
      </c>
      <c r="AA1914" s="108">
        <f t="shared" ca="1" si="649"/>
        <v>0</v>
      </c>
      <c r="AB1914" s="108">
        <f t="shared" ca="1" si="650"/>
        <v>0</v>
      </c>
      <c r="AC1914" s="25">
        <f t="shared" ca="1" si="651"/>
        <v>0</v>
      </c>
    </row>
    <row r="1915" spans="1:29" ht="14.1" hidden="1" customHeight="1" thickBot="1" x14ac:dyDescent="0.25">
      <c r="A1915" s="3">
        <f t="shared" si="635"/>
        <v>2026</v>
      </c>
      <c r="B1915" s="3" t="str">
        <f t="shared" si="652"/>
        <v>03 březen</v>
      </c>
      <c r="C1915" s="4" t="str">
        <f t="shared" si="636"/>
        <v>březen</v>
      </c>
      <c r="D1915" s="10">
        <f t="shared" ca="1" si="637"/>
        <v>0</v>
      </c>
      <c r="E1915" s="10" t="str">
        <f t="shared" si="638"/>
        <v>úterý</v>
      </c>
      <c r="F1915" s="42" t="str">
        <f ca="1">IF(COUNTIF(List1!$U$4:$AF$16,$G1915),"Svátek",TEXT($G1915,"dddd"))</f>
        <v>úterý</v>
      </c>
      <c r="G1915" s="19">
        <v>46098</v>
      </c>
      <c r="H1915" s="49"/>
      <c r="I1915" s="50"/>
      <c r="J1915" s="49"/>
      <c r="K1915" s="50"/>
      <c r="L1915" s="21">
        <f t="shared" si="639"/>
        <v>0</v>
      </c>
      <c r="M1915" s="22">
        <f t="shared" si="633"/>
        <v>0</v>
      </c>
      <c r="N1915" s="98"/>
      <c r="O1915" s="101" t="str">
        <f t="shared" ca="1" si="634"/>
        <v/>
      </c>
      <c r="P1915" s="41" t="str">
        <f t="shared" si="632"/>
        <v xml:space="preserve"> </v>
      </c>
      <c r="Q1915" s="41" t="str">
        <f>IF(MONTH(G1916)-MONTH(G1915)&lt;&gt;0,SUBTOTAL(109,$P$14:$P$3665)," ")</f>
        <v xml:space="preserve"> </v>
      </c>
      <c r="R1915" s="108">
        <f t="shared" ca="1" si="640"/>
        <v>0</v>
      </c>
      <c r="S1915" s="25">
        <f t="shared" ca="1" si="641"/>
        <v>0</v>
      </c>
      <c r="T1915" s="108">
        <f t="shared" ca="1" si="642"/>
        <v>0</v>
      </c>
      <c r="U1915" s="163">
        <f t="shared" ca="1" si="643"/>
        <v>0</v>
      </c>
      <c r="V1915" s="25">
        <f t="shared" ca="1" si="644"/>
        <v>0</v>
      </c>
      <c r="W1915" s="25">
        <f t="shared" ca="1" si="645"/>
        <v>0</v>
      </c>
      <c r="X1915" s="108">
        <f t="shared" ca="1" si="646"/>
        <v>0</v>
      </c>
      <c r="Y1915" s="108">
        <f t="shared" ca="1" si="647"/>
        <v>0</v>
      </c>
      <c r="Z1915" s="108">
        <f t="shared" ca="1" si="648"/>
        <v>0</v>
      </c>
      <c r="AA1915" s="108">
        <f t="shared" ca="1" si="649"/>
        <v>0</v>
      </c>
      <c r="AB1915" s="108">
        <f t="shared" ca="1" si="650"/>
        <v>0</v>
      </c>
      <c r="AC1915" s="25">
        <f t="shared" ca="1" si="651"/>
        <v>0</v>
      </c>
    </row>
    <row r="1916" spans="1:29" ht="14.1" hidden="1" customHeight="1" thickBot="1" x14ac:dyDescent="0.25">
      <c r="A1916" s="3">
        <f t="shared" si="635"/>
        <v>2026</v>
      </c>
      <c r="B1916" s="3" t="str">
        <f t="shared" si="652"/>
        <v>03 březen</v>
      </c>
      <c r="C1916" s="4" t="str">
        <f t="shared" si="636"/>
        <v>březen</v>
      </c>
      <c r="D1916" s="10">
        <f t="shared" ca="1" si="637"/>
        <v>0</v>
      </c>
      <c r="E1916" s="10" t="str">
        <f t="shared" si="638"/>
        <v>středa</v>
      </c>
      <c r="F1916" s="42" t="str">
        <f ca="1">IF(COUNTIF(List1!$U$4:$AF$16,$G1916),"Svátek",TEXT($G1916,"dddd"))</f>
        <v>středa</v>
      </c>
      <c r="G1916" s="19">
        <v>46099</v>
      </c>
      <c r="H1916" s="49"/>
      <c r="I1916" s="50"/>
      <c r="J1916" s="49"/>
      <c r="K1916" s="50"/>
      <c r="L1916" s="21">
        <f t="shared" si="639"/>
        <v>0</v>
      </c>
      <c r="M1916" s="22">
        <f t="shared" si="633"/>
        <v>0</v>
      </c>
      <c r="N1916" s="98"/>
      <c r="O1916" s="101" t="str">
        <f t="shared" ca="1" si="634"/>
        <v/>
      </c>
      <c r="P1916" s="41" t="str">
        <f t="shared" si="632"/>
        <v xml:space="preserve"> </v>
      </c>
      <c r="Q1916" s="41" t="str">
        <f>IF(MONTH(G1917)-MONTH(G1916)&lt;&gt;0,SUBTOTAL(109,$P$14:$P$3665)," ")</f>
        <v xml:space="preserve"> </v>
      </c>
      <c r="R1916" s="108">
        <f t="shared" ca="1" si="640"/>
        <v>0</v>
      </c>
      <c r="S1916" s="25">
        <f t="shared" ca="1" si="641"/>
        <v>0</v>
      </c>
      <c r="T1916" s="108">
        <f t="shared" ca="1" si="642"/>
        <v>0</v>
      </c>
      <c r="U1916" s="163">
        <f t="shared" ca="1" si="643"/>
        <v>0</v>
      </c>
      <c r="V1916" s="25">
        <f t="shared" ca="1" si="644"/>
        <v>0</v>
      </c>
      <c r="W1916" s="25">
        <f t="shared" ca="1" si="645"/>
        <v>0</v>
      </c>
      <c r="X1916" s="108">
        <f t="shared" ca="1" si="646"/>
        <v>0</v>
      </c>
      <c r="Y1916" s="108">
        <f t="shared" ca="1" si="647"/>
        <v>0</v>
      </c>
      <c r="Z1916" s="108">
        <f t="shared" ca="1" si="648"/>
        <v>0</v>
      </c>
      <c r="AA1916" s="108">
        <f t="shared" ca="1" si="649"/>
        <v>0</v>
      </c>
      <c r="AB1916" s="108">
        <f t="shared" ca="1" si="650"/>
        <v>0</v>
      </c>
      <c r="AC1916" s="25">
        <f t="shared" ca="1" si="651"/>
        <v>0</v>
      </c>
    </row>
    <row r="1917" spans="1:29" ht="14.1" hidden="1" customHeight="1" thickBot="1" x14ac:dyDescent="0.25">
      <c r="A1917" s="3">
        <f t="shared" si="635"/>
        <v>2026</v>
      </c>
      <c r="B1917" s="3" t="str">
        <f t="shared" si="652"/>
        <v>03 březen</v>
      </c>
      <c r="C1917" s="4" t="str">
        <f t="shared" si="636"/>
        <v>březen</v>
      </c>
      <c r="D1917" s="10">
        <f t="shared" ca="1" si="637"/>
        <v>0</v>
      </c>
      <c r="E1917" s="10" t="str">
        <f t="shared" si="638"/>
        <v>čtvrtek</v>
      </c>
      <c r="F1917" s="42" t="str">
        <f ca="1">IF(COUNTIF(List1!$U$4:$AF$16,$G1917),"Svátek",TEXT($G1917,"dddd"))</f>
        <v>čtvrtek</v>
      </c>
      <c r="G1917" s="19">
        <v>46100</v>
      </c>
      <c r="H1917" s="49"/>
      <c r="I1917" s="50"/>
      <c r="J1917" s="49"/>
      <c r="K1917" s="50"/>
      <c r="L1917" s="21">
        <f t="shared" si="639"/>
        <v>0</v>
      </c>
      <c r="M1917" s="22">
        <f t="shared" si="633"/>
        <v>0</v>
      </c>
      <c r="N1917" s="98"/>
      <c r="O1917" s="101" t="str">
        <f t="shared" ca="1" si="634"/>
        <v/>
      </c>
      <c r="P1917" s="41" t="str">
        <f t="shared" si="632"/>
        <v xml:space="preserve"> </v>
      </c>
      <c r="Q1917" s="41" t="str">
        <f>IF(MONTH(G1918)-MONTH(G1917)&lt;&gt;0,SUBTOTAL(109,$P$14:$P$3665)," ")</f>
        <v xml:space="preserve"> </v>
      </c>
      <c r="R1917" s="108">
        <f t="shared" ca="1" si="640"/>
        <v>0</v>
      </c>
      <c r="S1917" s="25">
        <f t="shared" ca="1" si="641"/>
        <v>0</v>
      </c>
      <c r="T1917" s="108">
        <f t="shared" ca="1" si="642"/>
        <v>0</v>
      </c>
      <c r="U1917" s="163">
        <f t="shared" ca="1" si="643"/>
        <v>0</v>
      </c>
      <c r="V1917" s="25">
        <f t="shared" ca="1" si="644"/>
        <v>0</v>
      </c>
      <c r="W1917" s="25">
        <f t="shared" ca="1" si="645"/>
        <v>0</v>
      </c>
      <c r="X1917" s="108">
        <f t="shared" ca="1" si="646"/>
        <v>0</v>
      </c>
      <c r="Y1917" s="108">
        <f t="shared" ca="1" si="647"/>
        <v>0</v>
      </c>
      <c r="Z1917" s="108">
        <f t="shared" ca="1" si="648"/>
        <v>0</v>
      </c>
      <c r="AA1917" s="108">
        <f t="shared" ca="1" si="649"/>
        <v>0</v>
      </c>
      <c r="AB1917" s="108">
        <f t="shared" ca="1" si="650"/>
        <v>0</v>
      </c>
      <c r="AC1917" s="25">
        <f t="shared" ca="1" si="651"/>
        <v>0</v>
      </c>
    </row>
    <row r="1918" spans="1:29" ht="14.1" hidden="1" customHeight="1" thickBot="1" x14ac:dyDescent="0.25">
      <c r="A1918" s="3">
        <f t="shared" si="635"/>
        <v>2026</v>
      </c>
      <c r="B1918" s="3" t="str">
        <f t="shared" si="652"/>
        <v>03 březen</v>
      </c>
      <c r="C1918" s="4" t="str">
        <f t="shared" si="636"/>
        <v>březen</v>
      </c>
      <c r="D1918" s="10">
        <f t="shared" ca="1" si="637"/>
        <v>0</v>
      </c>
      <c r="E1918" s="10" t="str">
        <f t="shared" si="638"/>
        <v>pátek</v>
      </c>
      <c r="F1918" s="42" t="str">
        <f ca="1">IF(COUNTIF(List1!$U$4:$AF$16,$G1918),"Svátek",TEXT($G1918,"dddd"))</f>
        <v>pátek</v>
      </c>
      <c r="G1918" s="19">
        <v>46101</v>
      </c>
      <c r="H1918" s="49"/>
      <c r="I1918" s="50"/>
      <c r="J1918" s="49"/>
      <c r="K1918" s="50"/>
      <c r="L1918" s="21">
        <f t="shared" si="639"/>
        <v>0</v>
      </c>
      <c r="M1918" s="22">
        <f t="shared" si="633"/>
        <v>0</v>
      </c>
      <c r="N1918" s="98"/>
      <c r="O1918" s="101" t="str">
        <f t="shared" ca="1" si="634"/>
        <v/>
      </c>
      <c r="P1918" s="41" t="str">
        <f t="shared" si="632"/>
        <v xml:space="preserve"> </v>
      </c>
      <c r="Q1918" s="41" t="str">
        <f>IF(MONTH(G1919)-MONTH(G1918)&lt;&gt;0,SUBTOTAL(109,$P$14:$P$3665)," ")</f>
        <v xml:space="preserve"> </v>
      </c>
      <c r="R1918" s="108">
        <f t="shared" ca="1" si="640"/>
        <v>0</v>
      </c>
      <c r="S1918" s="25">
        <f t="shared" ca="1" si="641"/>
        <v>0</v>
      </c>
      <c r="T1918" s="108">
        <f t="shared" ca="1" si="642"/>
        <v>0</v>
      </c>
      <c r="U1918" s="163">
        <f t="shared" ca="1" si="643"/>
        <v>0</v>
      </c>
      <c r="V1918" s="25">
        <f t="shared" ca="1" si="644"/>
        <v>0</v>
      </c>
      <c r="W1918" s="25">
        <f t="shared" ca="1" si="645"/>
        <v>0</v>
      </c>
      <c r="X1918" s="108">
        <f t="shared" ca="1" si="646"/>
        <v>0</v>
      </c>
      <c r="Y1918" s="108">
        <f t="shared" ca="1" si="647"/>
        <v>0</v>
      </c>
      <c r="Z1918" s="108">
        <f t="shared" ca="1" si="648"/>
        <v>0</v>
      </c>
      <c r="AA1918" s="108">
        <f t="shared" ca="1" si="649"/>
        <v>0</v>
      </c>
      <c r="AB1918" s="108">
        <f t="shared" ca="1" si="650"/>
        <v>0</v>
      </c>
      <c r="AC1918" s="25">
        <f t="shared" ca="1" si="651"/>
        <v>0</v>
      </c>
    </row>
    <row r="1919" spans="1:29" ht="14.1" hidden="1" customHeight="1" thickBot="1" x14ac:dyDescent="0.25">
      <c r="A1919" s="3">
        <f t="shared" si="635"/>
        <v>2026</v>
      </c>
      <c r="B1919" s="3" t="str">
        <f t="shared" si="652"/>
        <v>03 březen</v>
      </c>
      <c r="C1919" s="4" t="str">
        <f t="shared" si="636"/>
        <v>březen</v>
      </c>
      <c r="D1919" s="10">
        <f t="shared" ca="1" si="637"/>
        <v>0</v>
      </c>
      <c r="E1919" s="10" t="str">
        <f t="shared" si="638"/>
        <v>sobota</v>
      </c>
      <c r="F1919" s="42" t="str">
        <f ca="1">IF(COUNTIF(List1!$U$4:$AF$16,$G1919),"Svátek",TEXT($G1919,"dddd"))</f>
        <v>sobota</v>
      </c>
      <c r="G1919" s="19">
        <v>46102</v>
      </c>
      <c r="H1919" s="49"/>
      <c r="I1919" s="50"/>
      <c r="J1919" s="49"/>
      <c r="K1919" s="50"/>
      <c r="L1919" s="21">
        <f t="shared" si="639"/>
        <v>0</v>
      </c>
      <c r="M1919" s="22">
        <f t="shared" si="633"/>
        <v>0</v>
      </c>
      <c r="N1919" s="98"/>
      <c r="O1919" s="101" t="str">
        <f t="shared" ca="1" si="634"/>
        <v/>
      </c>
      <c r="P1919" s="41" t="str">
        <f t="shared" si="632"/>
        <v xml:space="preserve"> </v>
      </c>
      <c r="Q1919" s="41" t="str">
        <f>IF(MONTH(G1920)-MONTH(G1919)&lt;&gt;0,SUBTOTAL(109,$P$14:$P$3665)," ")</f>
        <v xml:space="preserve"> </v>
      </c>
      <c r="R1919" s="108">
        <f t="shared" ca="1" si="640"/>
        <v>0</v>
      </c>
      <c r="S1919" s="25">
        <f t="shared" ca="1" si="641"/>
        <v>0</v>
      </c>
      <c r="T1919" s="108">
        <f t="shared" ca="1" si="642"/>
        <v>0</v>
      </c>
      <c r="U1919" s="163">
        <f t="shared" ca="1" si="643"/>
        <v>0</v>
      </c>
      <c r="V1919" s="25">
        <f t="shared" ca="1" si="644"/>
        <v>0</v>
      </c>
      <c r="W1919" s="25">
        <f t="shared" ca="1" si="645"/>
        <v>0</v>
      </c>
      <c r="X1919" s="108">
        <f t="shared" ca="1" si="646"/>
        <v>0</v>
      </c>
      <c r="Y1919" s="108">
        <f t="shared" ca="1" si="647"/>
        <v>0</v>
      </c>
      <c r="Z1919" s="108">
        <f t="shared" ca="1" si="648"/>
        <v>0</v>
      </c>
      <c r="AA1919" s="108">
        <f t="shared" ca="1" si="649"/>
        <v>0</v>
      </c>
      <c r="AB1919" s="108">
        <f t="shared" ca="1" si="650"/>
        <v>0</v>
      </c>
      <c r="AC1919" s="25">
        <f t="shared" ca="1" si="651"/>
        <v>0</v>
      </c>
    </row>
    <row r="1920" spans="1:29" ht="14.1" hidden="1" customHeight="1" thickBot="1" x14ac:dyDescent="0.25">
      <c r="A1920" s="3">
        <f t="shared" si="635"/>
        <v>2026</v>
      </c>
      <c r="B1920" s="3" t="str">
        <f t="shared" si="652"/>
        <v>03 březen</v>
      </c>
      <c r="C1920" s="4" t="str">
        <f t="shared" si="636"/>
        <v>březen</v>
      </c>
      <c r="D1920" s="10">
        <f t="shared" ca="1" si="637"/>
        <v>0</v>
      </c>
      <c r="E1920" s="10" t="str">
        <f t="shared" si="638"/>
        <v>neděle</v>
      </c>
      <c r="F1920" s="42" t="str">
        <f ca="1">IF(COUNTIF(List1!$U$4:$AF$16,$G1920),"Svátek",TEXT($G1920,"dddd"))</f>
        <v>neděle</v>
      </c>
      <c r="G1920" s="19">
        <v>46103</v>
      </c>
      <c r="H1920" s="49"/>
      <c r="I1920" s="50"/>
      <c r="J1920" s="49"/>
      <c r="K1920" s="50"/>
      <c r="L1920" s="21">
        <f t="shared" si="639"/>
        <v>0</v>
      </c>
      <c r="M1920" s="22">
        <f t="shared" si="633"/>
        <v>0</v>
      </c>
      <c r="N1920" s="98"/>
      <c r="O1920" s="101" t="str">
        <f t="shared" ca="1" si="634"/>
        <v/>
      </c>
      <c r="P1920" s="41">
        <f t="shared" si="632"/>
        <v>0</v>
      </c>
      <c r="Q1920" s="41" t="str">
        <f>IF(MONTH(G1921)-MONTH(G1920)&lt;&gt;0,SUBTOTAL(109,$P$14:$P$3665)," ")</f>
        <v xml:space="preserve"> </v>
      </c>
      <c r="R1920" s="108">
        <f t="shared" ca="1" si="640"/>
        <v>0</v>
      </c>
      <c r="S1920" s="25">
        <f t="shared" ca="1" si="641"/>
        <v>0</v>
      </c>
      <c r="T1920" s="108">
        <f t="shared" ca="1" si="642"/>
        <v>0</v>
      </c>
      <c r="U1920" s="163">
        <f t="shared" ca="1" si="643"/>
        <v>0</v>
      </c>
      <c r="V1920" s="25">
        <f t="shared" ca="1" si="644"/>
        <v>0</v>
      </c>
      <c r="W1920" s="25">
        <f t="shared" ca="1" si="645"/>
        <v>0</v>
      </c>
      <c r="X1920" s="108">
        <f t="shared" ca="1" si="646"/>
        <v>0</v>
      </c>
      <c r="Y1920" s="108">
        <f t="shared" ca="1" si="647"/>
        <v>0</v>
      </c>
      <c r="Z1920" s="108">
        <f t="shared" ca="1" si="648"/>
        <v>0</v>
      </c>
      <c r="AA1920" s="108">
        <f t="shared" ca="1" si="649"/>
        <v>0</v>
      </c>
      <c r="AB1920" s="108">
        <f t="shared" ca="1" si="650"/>
        <v>0</v>
      </c>
      <c r="AC1920" s="25">
        <f t="shared" ca="1" si="651"/>
        <v>0</v>
      </c>
    </row>
    <row r="1921" spans="1:29" ht="14.1" hidden="1" customHeight="1" thickBot="1" x14ac:dyDescent="0.25">
      <c r="A1921" s="3">
        <f t="shared" si="635"/>
        <v>2026</v>
      </c>
      <c r="B1921" s="3" t="str">
        <f t="shared" si="652"/>
        <v>03 březen</v>
      </c>
      <c r="C1921" s="4" t="str">
        <f t="shared" si="636"/>
        <v>březen</v>
      </c>
      <c r="D1921" s="10">
        <f t="shared" ca="1" si="637"/>
        <v>0</v>
      </c>
      <c r="E1921" s="10" t="str">
        <f t="shared" si="638"/>
        <v>pondělí</v>
      </c>
      <c r="F1921" s="42" t="str">
        <f ca="1">IF(COUNTIF(List1!$U$4:$AF$16,$G1921),"Svátek",TEXT($G1921,"dddd"))</f>
        <v>pondělí</v>
      </c>
      <c r="G1921" s="19">
        <v>46104</v>
      </c>
      <c r="H1921" s="49"/>
      <c r="I1921" s="50"/>
      <c r="J1921" s="49"/>
      <c r="K1921" s="50"/>
      <c r="L1921" s="21">
        <f t="shared" si="639"/>
        <v>0</v>
      </c>
      <c r="M1921" s="22">
        <f t="shared" si="633"/>
        <v>0</v>
      </c>
      <c r="N1921" s="98"/>
      <c r="O1921" s="101" t="str">
        <f t="shared" ca="1" si="634"/>
        <v/>
      </c>
      <c r="P1921" s="41" t="str">
        <f t="shared" si="632"/>
        <v xml:space="preserve"> </v>
      </c>
      <c r="Q1921" s="41" t="str">
        <f>IF(MONTH(G1922)-MONTH(G1921)&lt;&gt;0,SUBTOTAL(109,$P$14:$P$3665)," ")</f>
        <v xml:space="preserve"> </v>
      </c>
      <c r="R1921" s="108">
        <f t="shared" ca="1" si="640"/>
        <v>0</v>
      </c>
      <c r="S1921" s="25">
        <f t="shared" ca="1" si="641"/>
        <v>0</v>
      </c>
      <c r="T1921" s="108">
        <f t="shared" ca="1" si="642"/>
        <v>0</v>
      </c>
      <c r="U1921" s="163">
        <f t="shared" ca="1" si="643"/>
        <v>0</v>
      </c>
      <c r="V1921" s="25">
        <f t="shared" ca="1" si="644"/>
        <v>0</v>
      </c>
      <c r="W1921" s="25">
        <f t="shared" ca="1" si="645"/>
        <v>0</v>
      </c>
      <c r="X1921" s="108">
        <f t="shared" ca="1" si="646"/>
        <v>0</v>
      </c>
      <c r="Y1921" s="108">
        <f t="shared" ca="1" si="647"/>
        <v>0</v>
      </c>
      <c r="Z1921" s="108">
        <f t="shared" ca="1" si="648"/>
        <v>0</v>
      </c>
      <c r="AA1921" s="108">
        <f t="shared" ca="1" si="649"/>
        <v>0</v>
      </c>
      <c r="AB1921" s="108">
        <f t="shared" ca="1" si="650"/>
        <v>0</v>
      </c>
      <c r="AC1921" s="25">
        <f t="shared" ca="1" si="651"/>
        <v>0</v>
      </c>
    </row>
    <row r="1922" spans="1:29" ht="14.1" hidden="1" customHeight="1" thickBot="1" x14ac:dyDescent="0.25">
      <c r="A1922" s="3">
        <f t="shared" si="635"/>
        <v>2026</v>
      </c>
      <c r="B1922" s="3" t="str">
        <f t="shared" si="652"/>
        <v>03 březen</v>
      </c>
      <c r="C1922" s="4" t="str">
        <f t="shared" si="636"/>
        <v>březen</v>
      </c>
      <c r="D1922" s="10">
        <f t="shared" ca="1" si="637"/>
        <v>0</v>
      </c>
      <c r="E1922" s="10" t="str">
        <f t="shared" si="638"/>
        <v>úterý</v>
      </c>
      <c r="F1922" s="42" t="str">
        <f ca="1">IF(COUNTIF(List1!$U$4:$AF$16,$G1922),"Svátek",TEXT($G1922,"dddd"))</f>
        <v>úterý</v>
      </c>
      <c r="G1922" s="19">
        <v>46105</v>
      </c>
      <c r="H1922" s="49"/>
      <c r="I1922" s="50"/>
      <c r="J1922" s="49"/>
      <c r="K1922" s="50"/>
      <c r="L1922" s="21">
        <f t="shared" si="639"/>
        <v>0</v>
      </c>
      <c r="M1922" s="22">
        <f t="shared" si="633"/>
        <v>0</v>
      </c>
      <c r="N1922" s="98"/>
      <c r="O1922" s="101" t="str">
        <f t="shared" ca="1" si="634"/>
        <v/>
      </c>
      <c r="P1922" s="41" t="str">
        <f t="shared" si="632"/>
        <v xml:space="preserve"> </v>
      </c>
      <c r="Q1922" s="41" t="str">
        <f>IF(MONTH(G1923)-MONTH(G1922)&lt;&gt;0,SUBTOTAL(109,$P$14:$P$3665)," ")</f>
        <v xml:space="preserve"> </v>
      </c>
      <c r="R1922" s="108">
        <f t="shared" ca="1" si="640"/>
        <v>0</v>
      </c>
      <c r="S1922" s="25">
        <f t="shared" ca="1" si="641"/>
        <v>0</v>
      </c>
      <c r="T1922" s="108">
        <f t="shared" ca="1" si="642"/>
        <v>0</v>
      </c>
      <c r="U1922" s="163">
        <f t="shared" ca="1" si="643"/>
        <v>0</v>
      </c>
      <c r="V1922" s="25">
        <f t="shared" ca="1" si="644"/>
        <v>0</v>
      </c>
      <c r="W1922" s="25">
        <f t="shared" ca="1" si="645"/>
        <v>0</v>
      </c>
      <c r="X1922" s="108">
        <f t="shared" ca="1" si="646"/>
        <v>0</v>
      </c>
      <c r="Y1922" s="108">
        <f t="shared" ca="1" si="647"/>
        <v>0</v>
      </c>
      <c r="Z1922" s="108">
        <f t="shared" ca="1" si="648"/>
        <v>0</v>
      </c>
      <c r="AA1922" s="108">
        <f t="shared" ca="1" si="649"/>
        <v>0</v>
      </c>
      <c r="AB1922" s="108">
        <f t="shared" ca="1" si="650"/>
        <v>0</v>
      </c>
      <c r="AC1922" s="25">
        <f t="shared" ca="1" si="651"/>
        <v>0</v>
      </c>
    </row>
    <row r="1923" spans="1:29" ht="14.1" hidden="1" customHeight="1" thickBot="1" x14ac:dyDescent="0.25">
      <c r="A1923" s="3">
        <f t="shared" si="635"/>
        <v>2026</v>
      </c>
      <c r="B1923" s="3" t="str">
        <f t="shared" si="652"/>
        <v>03 březen</v>
      </c>
      <c r="C1923" s="4" t="str">
        <f t="shared" si="636"/>
        <v>březen</v>
      </c>
      <c r="D1923" s="10">
        <f t="shared" ca="1" si="637"/>
        <v>0</v>
      </c>
      <c r="E1923" s="10" t="str">
        <f t="shared" si="638"/>
        <v>středa</v>
      </c>
      <c r="F1923" s="42" t="str">
        <f ca="1">IF(COUNTIF(List1!$U$4:$AF$16,$G1923),"Svátek",TEXT($G1923,"dddd"))</f>
        <v>středa</v>
      </c>
      <c r="G1923" s="19">
        <v>46106</v>
      </c>
      <c r="H1923" s="49"/>
      <c r="I1923" s="50"/>
      <c r="J1923" s="49"/>
      <c r="K1923" s="50"/>
      <c r="L1923" s="21">
        <f t="shared" si="639"/>
        <v>0</v>
      </c>
      <c r="M1923" s="22">
        <f t="shared" si="633"/>
        <v>0</v>
      </c>
      <c r="N1923" s="98"/>
      <c r="O1923" s="101" t="str">
        <f t="shared" ca="1" si="634"/>
        <v/>
      </c>
      <c r="P1923" s="41" t="str">
        <f t="shared" si="632"/>
        <v xml:space="preserve"> </v>
      </c>
      <c r="Q1923" s="41" t="str">
        <f>IF(MONTH(G1924)-MONTH(G1923)&lt;&gt;0,SUBTOTAL(109,$P$14:$P$3665)," ")</f>
        <v xml:space="preserve"> </v>
      </c>
      <c r="R1923" s="108">
        <f t="shared" ca="1" si="640"/>
        <v>0</v>
      </c>
      <c r="S1923" s="25">
        <f t="shared" ca="1" si="641"/>
        <v>0</v>
      </c>
      <c r="T1923" s="108">
        <f t="shared" ca="1" si="642"/>
        <v>0</v>
      </c>
      <c r="U1923" s="163">
        <f t="shared" ca="1" si="643"/>
        <v>0</v>
      </c>
      <c r="V1923" s="25">
        <f t="shared" ca="1" si="644"/>
        <v>0</v>
      </c>
      <c r="W1923" s="25">
        <f t="shared" ca="1" si="645"/>
        <v>0</v>
      </c>
      <c r="X1923" s="108">
        <f t="shared" ca="1" si="646"/>
        <v>0</v>
      </c>
      <c r="Y1923" s="108">
        <f t="shared" ca="1" si="647"/>
        <v>0</v>
      </c>
      <c r="Z1923" s="108">
        <f t="shared" ca="1" si="648"/>
        <v>0</v>
      </c>
      <c r="AA1923" s="108">
        <f t="shared" ca="1" si="649"/>
        <v>0</v>
      </c>
      <c r="AB1923" s="108">
        <f t="shared" ca="1" si="650"/>
        <v>0</v>
      </c>
      <c r="AC1923" s="25">
        <f t="shared" ca="1" si="651"/>
        <v>0</v>
      </c>
    </row>
    <row r="1924" spans="1:29" ht="14.1" hidden="1" customHeight="1" thickBot="1" x14ac:dyDescent="0.25">
      <c r="A1924" s="3">
        <f t="shared" si="635"/>
        <v>2026</v>
      </c>
      <c r="B1924" s="3" t="str">
        <f t="shared" si="652"/>
        <v>03 březen</v>
      </c>
      <c r="C1924" s="4" t="str">
        <f t="shared" si="636"/>
        <v>březen</v>
      </c>
      <c r="D1924" s="10">
        <f t="shared" ca="1" si="637"/>
        <v>0</v>
      </c>
      <c r="E1924" s="10" t="str">
        <f t="shared" si="638"/>
        <v>čtvrtek</v>
      </c>
      <c r="F1924" s="42" t="str">
        <f ca="1">IF(COUNTIF(List1!$U$4:$AF$16,$G1924),"Svátek",TEXT($G1924,"dddd"))</f>
        <v>čtvrtek</v>
      </c>
      <c r="G1924" s="19">
        <v>46107</v>
      </c>
      <c r="H1924" s="49"/>
      <c r="I1924" s="50"/>
      <c r="J1924" s="49"/>
      <c r="K1924" s="50"/>
      <c r="L1924" s="21">
        <f t="shared" si="639"/>
        <v>0</v>
      </c>
      <c r="M1924" s="22">
        <f t="shared" si="633"/>
        <v>0</v>
      </c>
      <c r="N1924" s="98"/>
      <c r="O1924" s="101" t="str">
        <f t="shared" ca="1" si="634"/>
        <v/>
      </c>
      <c r="P1924" s="41" t="str">
        <f t="shared" si="632"/>
        <v xml:space="preserve"> </v>
      </c>
      <c r="Q1924" s="41" t="str">
        <f>IF(MONTH(G1925)-MONTH(G1924)&lt;&gt;0,SUBTOTAL(109,$P$14:$P$3665)," ")</f>
        <v xml:space="preserve"> </v>
      </c>
      <c r="R1924" s="108">
        <f t="shared" ca="1" si="640"/>
        <v>0</v>
      </c>
      <c r="S1924" s="25">
        <f t="shared" ca="1" si="641"/>
        <v>0</v>
      </c>
      <c r="T1924" s="108">
        <f t="shared" ca="1" si="642"/>
        <v>0</v>
      </c>
      <c r="U1924" s="163">
        <f t="shared" ca="1" si="643"/>
        <v>0</v>
      </c>
      <c r="V1924" s="25">
        <f t="shared" ca="1" si="644"/>
        <v>0</v>
      </c>
      <c r="W1924" s="25">
        <f t="shared" ca="1" si="645"/>
        <v>0</v>
      </c>
      <c r="X1924" s="108">
        <f t="shared" ca="1" si="646"/>
        <v>0</v>
      </c>
      <c r="Y1924" s="108">
        <f t="shared" ca="1" si="647"/>
        <v>0</v>
      </c>
      <c r="Z1924" s="108">
        <f t="shared" ca="1" si="648"/>
        <v>0</v>
      </c>
      <c r="AA1924" s="108">
        <f t="shared" ca="1" si="649"/>
        <v>0</v>
      </c>
      <c r="AB1924" s="108">
        <f t="shared" ca="1" si="650"/>
        <v>0</v>
      </c>
      <c r="AC1924" s="25">
        <f t="shared" ca="1" si="651"/>
        <v>0</v>
      </c>
    </row>
    <row r="1925" spans="1:29" ht="14.1" hidden="1" customHeight="1" thickBot="1" x14ac:dyDescent="0.25">
      <c r="A1925" s="3">
        <f t="shared" si="635"/>
        <v>2026</v>
      </c>
      <c r="B1925" s="3" t="str">
        <f t="shared" si="652"/>
        <v>03 březen</v>
      </c>
      <c r="C1925" s="4" t="str">
        <f t="shared" si="636"/>
        <v>březen</v>
      </c>
      <c r="D1925" s="10">
        <f t="shared" ca="1" si="637"/>
        <v>1</v>
      </c>
      <c r="E1925" s="10" t="str">
        <f t="shared" si="638"/>
        <v>pátek</v>
      </c>
      <c r="F1925" s="42" t="str">
        <f ca="1">IF(COUNTIF(List1!$U$4:$AF$16,$G1925),"Svátek",TEXT($G1925,"dddd"))</f>
        <v>Svátek</v>
      </c>
      <c r="G1925" s="19">
        <v>46108</v>
      </c>
      <c r="H1925" s="49"/>
      <c r="I1925" s="50"/>
      <c r="J1925" s="49"/>
      <c r="K1925" s="50"/>
      <c r="L1925" s="21">
        <f t="shared" si="639"/>
        <v>0</v>
      </c>
      <c r="M1925" s="22">
        <f t="shared" si="633"/>
        <v>0</v>
      </c>
      <c r="N1925" s="98"/>
      <c r="O1925" s="101" t="str">
        <f t="shared" ca="1" si="634"/>
        <v>Svátek</v>
      </c>
      <c r="P1925" s="41" t="str">
        <f t="shared" si="632"/>
        <v xml:space="preserve"> </v>
      </c>
      <c r="Q1925" s="41" t="str">
        <f>IF(MONTH(G1926)-MONTH(G1925)&lt;&gt;0,SUBTOTAL(109,$P$14:$P$3665)," ")</f>
        <v xml:space="preserve"> </v>
      </c>
      <c r="R1925" s="108">
        <f t="shared" ca="1" si="640"/>
        <v>0</v>
      </c>
      <c r="S1925" s="25">
        <f t="shared" ca="1" si="641"/>
        <v>1</v>
      </c>
      <c r="T1925" s="108">
        <f t="shared" ca="1" si="642"/>
        <v>0</v>
      </c>
      <c r="U1925" s="163">
        <f t="shared" ca="1" si="643"/>
        <v>0</v>
      </c>
      <c r="V1925" s="25">
        <f t="shared" ca="1" si="644"/>
        <v>0</v>
      </c>
      <c r="W1925" s="25">
        <f t="shared" ca="1" si="645"/>
        <v>0</v>
      </c>
      <c r="X1925" s="108">
        <f t="shared" ca="1" si="646"/>
        <v>0</v>
      </c>
      <c r="Y1925" s="108">
        <f t="shared" ca="1" si="647"/>
        <v>0</v>
      </c>
      <c r="Z1925" s="108">
        <f t="shared" ca="1" si="648"/>
        <v>0</v>
      </c>
      <c r="AA1925" s="108">
        <f t="shared" ca="1" si="649"/>
        <v>0</v>
      </c>
      <c r="AB1925" s="108">
        <f t="shared" ca="1" si="650"/>
        <v>0</v>
      </c>
      <c r="AC1925" s="25">
        <f t="shared" ca="1" si="651"/>
        <v>1</v>
      </c>
    </row>
    <row r="1926" spans="1:29" ht="14.1" hidden="1" customHeight="1" thickBot="1" x14ac:dyDescent="0.25">
      <c r="A1926" s="3">
        <f t="shared" si="635"/>
        <v>2026</v>
      </c>
      <c r="B1926" s="3" t="str">
        <f t="shared" si="652"/>
        <v>03 březen</v>
      </c>
      <c r="C1926" s="4" t="str">
        <f t="shared" si="636"/>
        <v>březen</v>
      </c>
      <c r="D1926" s="10">
        <f t="shared" ca="1" si="637"/>
        <v>0</v>
      </c>
      <c r="E1926" s="10" t="str">
        <f t="shared" si="638"/>
        <v>sobota</v>
      </c>
      <c r="F1926" s="42" t="str">
        <f ca="1">IF(COUNTIF(List1!$U$4:$AF$16,$G1926),"Svátek",TEXT($G1926,"dddd"))</f>
        <v>sobota</v>
      </c>
      <c r="G1926" s="19">
        <v>46109</v>
      </c>
      <c r="H1926" s="49"/>
      <c r="I1926" s="50"/>
      <c r="J1926" s="49"/>
      <c r="K1926" s="50"/>
      <c r="L1926" s="21">
        <f t="shared" si="639"/>
        <v>0</v>
      </c>
      <c r="M1926" s="22">
        <f t="shared" si="633"/>
        <v>0</v>
      </c>
      <c r="N1926" s="98"/>
      <c r="O1926" s="101" t="str">
        <f t="shared" ca="1" si="634"/>
        <v/>
      </c>
      <c r="P1926" s="41" t="str">
        <f t="shared" si="632"/>
        <v xml:space="preserve"> </v>
      </c>
      <c r="Q1926" s="41" t="str">
        <f>IF(MONTH(G1927)-MONTH(G1926)&lt;&gt;0,SUBTOTAL(109,$P$14:$P$3665)," ")</f>
        <v xml:space="preserve"> </v>
      </c>
      <c r="R1926" s="108">
        <f t="shared" ca="1" si="640"/>
        <v>0</v>
      </c>
      <c r="S1926" s="25">
        <f t="shared" ca="1" si="641"/>
        <v>0</v>
      </c>
      <c r="T1926" s="108">
        <f t="shared" ca="1" si="642"/>
        <v>0</v>
      </c>
      <c r="U1926" s="163">
        <f t="shared" ca="1" si="643"/>
        <v>0</v>
      </c>
      <c r="V1926" s="25">
        <f t="shared" ca="1" si="644"/>
        <v>0</v>
      </c>
      <c r="W1926" s="25">
        <f t="shared" ca="1" si="645"/>
        <v>0</v>
      </c>
      <c r="X1926" s="108">
        <f t="shared" ca="1" si="646"/>
        <v>0</v>
      </c>
      <c r="Y1926" s="108">
        <f t="shared" ca="1" si="647"/>
        <v>0</v>
      </c>
      <c r="Z1926" s="108">
        <f t="shared" ca="1" si="648"/>
        <v>0</v>
      </c>
      <c r="AA1926" s="108">
        <f t="shared" ca="1" si="649"/>
        <v>0</v>
      </c>
      <c r="AB1926" s="108">
        <f t="shared" ca="1" si="650"/>
        <v>0</v>
      </c>
      <c r="AC1926" s="25">
        <f t="shared" ca="1" si="651"/>
        <v>0</v>
      </c>
    </row>
    <row r="1927" spans="1:29" ht="14.1" hidden="1" customHeight="1" thickBot="1" x14ac:dyDescent="0.25">
      <c r="A1927" s="3">
        <f t="shared" si="635"/>
        <v>2026</v>
      </c>
      <c r="B1927" s="3" t="str">
        <f t="shared" si="652"/>
        <v>03 březen</v>
      </c>
      <c r="C1927" s="4" t="str">
        <f t="shared" si="636"/>
        <v>březen</v>
      </c>
      <c r="D1927" s="10">
        <f t="shared" ca="1" si="637"/>
        <v>0</v>
      </c>
      <c r="E1927" s="10" t="str">
        <f t="shared" si="638"/>
        <v>neděle</v>
      </c>
      <c r="F1927" s="42" t="str">
        <f ca="1">IF(COUNTIF(List1!$U$4:$AF$16,$G1927),"Svátek",TEXT($G1927,"dddd"))</f>
        <v>neděle</v>
      </c>
      <c r="G1927" s="19">
        <v>46110</v>
      </c>
      <c r="H1927" s="49"/>
      <c r="I1927" s="50"/>
      <c r="J1927" s="49"/>
      <c r="K1927" s="50"/>
      <c r="L1927" s="21">
        <f t="shared" si="639"/>
        <v>0</v>
      </c>
      <c r="M1927" s="22">
        <f t="shared" si="633"/>
        <v>0</v>
      </c>
      <c r="N1927" s="98"/>
      <c r="O1927" s="101" t="str">
        <f t="shared" ca="1" si="634"/>
        <v/>
      </c>
      <c r="P1927" s="41">
        <f t="shared" si="632"/>
        <v>0</v>
      </c>
      <c r="Q1927" s="41" t="str">
        <f>IF(MONTH(G1928)-MONTH(G1927)&lt;&gt;0,SUBTOTAL(109,$P$14:$P$3665)," ")</f>
        <v xml:space="preserve"> </v>
      </c>
      <c r="R1927" s="108">
        <f t="shared" ca="1" si="640"/>
        <v>0</v>
      </c>
      <c r="S1927" s="25">
        <f t="shared" ca="1" si="641"/>
        <v>0</v>
      </c>
      <c r="T1927" s="108">
        <f t="shared" ca="1" si="642"/>
        <v>0</v>
      </c>
      <c r="U1927" s="163">
        <f t="shared" ca="1" si="643"/>
        <v>0</v>
      </c>
      <c r="V1927" s="25">
        <f t="shared" ca="1" si="644"/>
        <v>0</v>
      </c>
      <c r="W1927" s="25">
        <f t="shared" ca="1" si="645"/>
        <v>0</v>
      </c>
      <c r="X1927" s="108">
        <f t="shared" ca="1" si="646"/>
        <v>0</v>
      </c>
      <c r="Y1927" s="108">
        <f t="shared" ca="1" si="647"/>
        <v>0</v>
      </c>
      <c r="Z1927" s="108">
        <f t="shared" ca="1" si="648"/>
        <v>0</v>
      </c>
      <c r="AA1927" s="108">
        <f t="shared" ca="1" si="649"/>
        <v>0</v>
      </c>
      <c r="AB1927" s="108">
        <f t="shared" ca="1" si="650"/>
        <v>0</v>
      </c>
      <c r="AC1927" s="25">
        <f t="shared" ca="1" si="651"/>
        <v>0</v>
      </c>
    </row>
    <row r="1928" spans="1:29" ht="14.1" hidden="1" customHeight="1" thickBot="1" x14ac:dyDescent="0.25">
      <c r="A1928" s="3">
        <f t="shared" si="635"/>
        <v>2026</v>
      </c>
      <c r="B1928" s="3" t="str">
        <f t="shared" si="652"/>
        <v>03 březen</v>
      </c>
      <c r="C1928" s="4" t="str">
        <f t="shared" si="636"/>
        <v>březen</v>
      </c>
      <c r="D1928" s="10">
        <f t="shared" ca="1" si="637"/>
        <v>1</v>
      </c>
      <c r="E1928" s="10" t="str">
        <f t="shared" si="638"/>
        <v>pondělí</v>
      </c>
      <c r="F1928" s="42" t="str">
        <f ca="1">IF(COUNTIF(List1!$U$4:$AF$16,$G1928),"Svátek",TEXT($G1928,"dddd"))</f>
        <v>Svátek</v>
      </c>
      <c r="G1928" s="19">
        <v>46111</v>
      </c>
      <c r="H1928" s="49"/>
      <c r="I1928" s="50"/>
      <c r="J1928" s="49"/>
      <c r="K1928" s="50"/>
      <c r="L1928" s="21">
        <f t="shared" si="639"/>
        <v>0</v>
      </c>
      <c r="M1928" s="22">
        <f t="shared" si="633"/>
        <v>0</v>
      </c>
      <c r="N1928" s="98"/>
      <c r="O1928" s="101" t="str">
        <f t="shared" ca="1" si="634"/>
        <v>Svátek</v>
      </c>
      <c r="P1928" s="41" t="str">
        <f t="shared" si="632"/>
        <v xml:space="preserve"> </v>
      </c>
      <c r="Q1928" s="41" t="str">
        <f>IF(MONTH(G1929)-MONTH(G1928)&lt;&gt;0,SUBTOTAL(109,$P$14:$P$3665)," ")</f>
        <v xml:space="preserve"> </v>
      </c>
      <c r="R1928" s="108">
        <f t="shared" ca="1" si="640"/>
        <v>0</v>
      </c>
      <c r="S1928" s="25">
        <f t="shared" ca="1" si="641"/>
        <v>1</v>
      </c>
      <c r="T1928" s="108">
        <f t="shared" ca="1" si="642"/>
        <v>0</v>
      </c>
      <c r="U1928" s="163">
        <f t="shared" ca="1" si="643"/>
        <v>0</v>
      </c>
      <c r="V1928" s="25">
        <f t="shared" ca="1" si="644"/>
        <v>0</v>
      </c>
      <c r="W1928" s="25">
        <f t="shared" ca="1" si="645"/>
        <v>0</v>
      </c>
      <c r="X1928" s="108">
        <f t="shared" ca="1" si="646"/>
        <v>0</v>
      </c>
      <c r="Y1928" s="108">
        <f t="shared" ca="1" si="647"/>
        <v>0</v>
      </c>
      <c r="Z1928" s="108">
        <f t="shared" ca="1" si="648"/>
        <v>0</v>
      </c>
      <c r="AA1928" s="108">
        <f t="shared" ca="1" si="649"/>
        <v>0</v>
      </c>
      <c r="AB1928" s="108">
        <f t="shared" ca="1" si="650"/>
        <v>0</v>
      </c>
      <c r="AC1928" s="25">
        <f t="shared" ca="1" si="651"/>
        <v>1</v>
      </c>
    </row>
    <row r="1929" spans="1:29" ht="14.1" hidden="1" customHeight="1" thickBot="1" x14ac:dyDescent="0.25">
      <c r="A1929" s="3">
        <f t="shared" si="635"/>
        <v>2026</v>
      </c>
      <c r="B1929" s="3" t="str">
        <f t="shared" si="652"/>
        <v>03 březen</v>
      </c>
      <c r="C1929" s="4" t="str">
        <f t="shared" si="636"/>
        <v>březen</v>
      </c>
      <c r="D1929" s="10">
        <f t="shared" ca="1" si="637"/>
        <v>0</v>
      </c>
      <c r="E1929" s="10" t="str">
        <f t="shared" si="638"/>
        <v>úterý</v>
      </c>
      <c r="F1929" s="42" t="str">
        <f ca="1">IF(COUNTIF(List1!$U$4:$AF$16,$G1929),"Svátek",TEXT($G1929,"dddd"))</f>
        <v>úterý</v>
      </c>
      <c r="G1929" s="19">
        <v>46112</v>
      </c>
      <c r="H1929" s="49"/>
      <c r="I1929" s="50"/>
      <c r="J1929" s="49"/>
      <c r="K1929" s="50"/>
      <c r="L1929" s="21">
        <f t="shared" si="639"/>
        <v>0</v>
      </c>
      <c r="M1929" s="22">
        <f t="shared" si="633"/>
        <v>0</v>
      </c>
      <c r="N1929" s="98"/>
      <c r="O1929" s="101" t="str">
        <f t="shared" ca="1" si="634"/>
        <v/>
      </c>
      <c r="P1929" s="41">
        <f t="shared" si="632"/>
        <v>0</v>
      </c>
      <c r="Q1929" s="41">
        <f>IF(MONTH(G1930)-MONTH(G1929)&lt;&gt;0,SUBTOTAL(109,$P$14:$P$3665)," ")</f>
        <v>0</v>
      </c>
      <c r="R1929" s="108">
        <f t="shared" ca="1" si="640"/>
        <v>0</v>
      </c>
      <c r="S1929" s="25">
        <f t="shared" ca="1" si="641"/>
        <v>0</v>
      </c>
      <c r="T1929" s="108">
        <f t="shared" ca="1" si="642"/>
        <v>0</v>
      </c>
      <c r="U1929" s="163">
        <f t="shared" ca="1" si="643"/>
        <v>0</v>
      </c>
      <c r="V1929" s="25">
        <f t="shared" ca="1" si="644"/>
        <v>0</v>
      </c>
      <c r="W1929" s="25">
        <f t="shared" ca="1" si="645"/>
        <v>0</v>
      </c>
      <c r="X1929" s="108">
        <f t="shared" ca="1" si="646"/>
        <v>0</v>
      </c>
      <c r="Y1929" s="108">
        <f t="shared" ca="1" si="647"/>
        <v>0</v>
      </c>
      <c r="Z1929" s="108">
        <f t="shared" ca="1" si="648"/>
        <v>0</v>
      </c>
      <c r="AA1929" s="108">
        <f t="shared" ca="1" si="649"/>
        <v>0</v>
      </c>
      <c r="AB1929" s="108">
        <f t="shared" ca="1" si="650"/>
        <v>0</v>
      </c>
      <c r="AC1929" s="25">
        <f t="shared" ca="1" si="651"/>
        <v>0</v>
      </c>
    </row>
    <row r="1930" spans="1:29" ht="14.1" hidden="1" customHeight="1" thickBot="1" x14ac:dyDescent="0.25">
      <c r="A1930" s="3">
        <f t="shared" si="635"/>
        <v>2026</v>
      </c>
      <c r="B1930" s="3" t="str">
        <f t="shared" si="652"/>
        <v>04 duben</v>
      </c>
      <c r="C1930" s="4" t="str">
        <f t="shared" si="636"/>
        <v>duben</v>
      </c>
      <c r="D1930" s="10">
        <f t="shared" ca="1" si="637"/>
        <v>0</v>
      </c>
      <c r="E1930" s="10" t="str">
        <f t="shared" si="638"/>
        <v>středa</v>
      </c>
      <c r="F1930" s="42" t="str">
        <f ca="1">IF(COUNTIF(List1!$U$4:$AF$16,$G1930),"Svátek",TEXT($G1930,"dddd"))</f>
        <v>středa</v>
      </c>
      <c r="G1930" s="19">
        <v>46113</v>
      </c>
      <c r="H1930" s="49"/>
      <c r="I1930" s="50"/>
      <c r="J1930" s="49"/>
      <c r="K1930" s="50"/>
      <c r="L1930" s="21">
        <f t="shared" si="639"/>
        <v>0</v>
      </c>
      <c r="M1930" s="22">
        <f t="shared" si="633"/>
        <v>0</v>
      </c>
      <c r="N1930" s="98"/>
      <c r="O1930" s="101" t="str">
        <f t="shared" ca="1" si="634"/>
        <v/>
      </c>
      <c r="P1930" s="41" t="str">
        <f t="shared" si="632"/>
        <v xml:space="preserve"> </v>
      </c>
      <c r="Q1930" s="41" t="str">
        <f>IF(MONTH(G1931)-MONTH(G1930)&lt;&gt;0,SUBTOTAL(109,$P$14:$P$3665)," ")</f>
        <v xml:space="preserve"> </v>
      </c>
      <c r="R1930" s="108">
        <f t="shared" ca="1" si="640"/>
        <v>0</v>
      </c>
      <c r="S1930" s="25">
        <f t="shared" ca="1" si="641"/>
        <v>0</v>
      </c>
      <c r="T1930" s="108">
        <f t="shared" ca="1" si="642"/>
        <v>0</v>
      </c>
      <c r="U1930" s="163">
        <f t="shared" ca="1" si="643"/>
        <v>0</v>
      </c>
      <c r="V1930" s="25">
        <f t="shared" ca="1" si="644"/>
        <v>0</v>
      </c>
      <c r="W1930" s="25">
        <f t="shared" ca="1" si="645"/>
        <v>0</v>
      </c>
      <c r="X1930" s="108">
        <f t="shared" ca="1" si="646"/>
        <v>0</v>
      </c>
      <c r="Y1930" s="108">
        <f t="shared" ca="1" si="647"/>
        <v>0</v>
      </c>
      <c r="Z1930" s="108">
        <f t="shared" ca="1" si="648"/>
        <v>0</v>
      </c>
      <c r="AA1930" s="108">
        <f t="shared" ca="1" si="649"/>
        <v>0</v>
      </c>
      <c r="AB1930" s="108">
        <f t="shared" ca="1" si="650"/>
        <v>0</v>
      </c>
      <c r="AC1930" s="25">
        <f t="shared" ca="1" si="651"/>
        <v>0</v>
      </c>
    </row>
    <row r="1931" spans="1:29" ht="14.1" hidden="1" customHeight="1" thickBot="1" x14ac:dyDescent="0.25">
      <c r="A1931" s="3">
        <f t="shared" si="635"/>
        <v>2026</v>
      </c>
      <c r="B1931" s="3" t="str">
        <f t="shared" si="652"/>
        <v>04 duben</v>
      </c>
      <c r="C1931" s="4" t="str">
        <f t="shared" si="636"/>
        <v>duben</v>
      </c>
      <c r="D1931" s="10">
        <f t="shared" ca="1" si="637"/>
        <v>0</v>
      </c>
      <c r="E1931" s="10" t="str">
        <f t="shared" si="638"/>
        <v>čtvrtek</v>
      </c>
      <c r="F1931" s="42" t="str">
        <f ca="1">IF(COUNTIF(List1!$U$4:$AF$16,$G1931),"Svátek",TEXT($G1931,"dddd"))</f>
        <v>čtvrtek</v>
      </c>
      <c r="G1931" s="19">
        <v>46114</v>
      </c>
      <c r="H1931" s="49"/>
      <c r="I1931" s="50"/>
      <c r="J1931" s="49"/>
      <c r="K1931" s="50"/>
      <c r="L1931" s="21">
        <f t="shared" si="639"/>
        <v>0</v>
      </c>
      <c r="M1931" s="22">
        <f t="shared" si="633"/>
        <v>0</v>
      </c>
      <c r="N1931" s="98"/>
      <c r="O1931" s="101" t="str">
        <f t="shared" ca="1" si="634"/>
        <v/>
      </c>
      <c r="P1931" s="41" t="str">
        <f t="shared" si="632"/>
        <v xml:space="preserve"> </v>
      </c>
      <c r="Q1931" s="41" t="str">
        <f>IF(MONTH(G1932)-MONTH(G1931)&lt;&gt;0,SUBTOTAL(109,$P$14:$P$3665)," ")</f>
        <v xml:space="preserve"> </v>
      </c>
      <c r="R1931" s="108">
        <f t="shared" ca="1" si="640"/>
        <v>0</v>
      </c>
      <c r="S1931" s="25">
        <f t="shared" ca="1" si="641"/>
        <v>0</v>
      </c>
      <c r="T1931" s="108">
        <f t="shared" ca="1" si="642"/>
        <v>0</v>
      </c>
      <c r="U1931" s="163">
        <f t="shared" ca="1" si="643"/>
        <v>0</v>
      </c>
      <c r="V1931" s="25">
        <f t="shared" ca="1" si="644"/>
        <v>0</v>
      </c>
      <c r="W1931" s="25">
        <f t="shared" ca="1" si="645"/>
        <v>0</v>
      </c>
      <c r="X1931" s="108">
        <f t="shared" ca="1" si="646"/>
        <v>0</v>
      </c>
      <c r="Y1931" s="108">
        <f t="shared" ca="1" si="647"/>
        <v>0</v>
      </c>
      <c r="Z1931" s="108">
        <f t="shared" ca="1" si="648"/>
        <v>0</v>
      </c>
      <c r="AA1931" s="108">
        <f t="shared" ca="1" si="649"/>
        <v>0</v>
      </c>
      <c r="AB1931" s="108">
        <f t="shared" ca="1" si="650"/>
        <v>0</v>
      </c>
      <c r="AC1931" s="25">
        <f t="shared" ca="1" si="651"/>
        <v>0</v>
      </c>
    </row>
    <row r="1932" spans="1:29" ht="14.1" hidden="1" customHeight="1" thickBot="1" x14ac:dyDescent="0.25">
      <c r="A1932" s="3">
        <f t="shared" si="635"/>
        <v>2026</v>
      </c>
      <c r="B1932" s="3" t="str">
        <f t="shared" si="652"/>
        <v>04 duben</v>
      </c>
      <c r="C1932" s="4" t="str">
        <f t="shared" si="636"/>
        <v>duben</v>
      </c>
      <c r="D1932" s="10">
        <f t="shared" ca="1" si="637"/>
        <v>0</v>
      </c>
      <c r="E1932" s="10" t="str">
        <f t="shared" si="638"/>
        <v>pátek</v>
      </c>
      <c r="F1932" s="42" t="str">
        <f ca="1">IF(COUNTIF(List1!$U$4:$AF$16,$G1932),"Svátek",TEXT($G1932,"dddd"))</f>
        <v>pátek</v>
      </c>
      <c r="G1932" s="19">
        <v>46115</v>
      </c>
      <c r="H1932" s="49"/>
      <c r="I1932" s="50"/>
      <c r="J1932" s="49"/>
      <c r="K1932" s="50"/>
      <c r="L1932" s="21">
        <f t="shared" si="639"/>
        <v>0</v>
      </c>
      <c r="M1932" s="22">
        <f t="shared" si="633"/>
        <v>0</v>
      </c>
      <c r="N1932" s="98"/>
      <c r="O1932" s="101" t="str">
        <f t="shared" ca="1" si="634"/>
        <v/>
      </c>
      <c r="P1932" s="41" t="str">
        <f t="shared" si="632"/>
        <v xml:space="preserve"> </v>
      </c>
      <c r="Q1932" s="41" t="str">
        <f>IF(MONTH(G1933)-MONTH(G1932)&lt;&gt;0,SUBTOTAL(109,$P$14:$P$3665)," ")</f>
        <v xml:space="preserve"> </v>
      </c>
      <c r="R1932" s="108">
        <f t="shared" ca="1" si="640"/>
        <v>0</v>
      </c>
      <c r="S1932" s="25">
        <f t="shared" ca="1" si="641"/>
        <v>0</v>
      </c>
      <c r="T1932" s="108">
        <f t="shared" ca="1" si="642"/>
        <v>0</v>
      </c>
      <c r="U1932" s="163">
        <f t="shared" ca="1" si="643"/>
        <v>0</v>
      </c>
      <c r="V1932" s="25">
        <f t="shared" ca="1" si="644"/>
        <v>0</v>
      </c>
      <c r="W1932" s="25">
        <f t="shared" ca="1" si="645"/>
        <v>0</v>
      </c>
      <c r="X1932" s="108">
        <f t="shared" ca="1" si="646"/>
        <v>0</v>
      </c>
      <c r="Y1932" s="108">
        <f t="shared" ca="1" si="647"/>
        <v>0</v>
      </c>
      <c r="Z1932" s="108">
        <f t="shared" ca="1" si="648"/>
        <v>0</v>
      </c>
      <c r="AA1932" s="108">
        <f t="shared" ca="1" si="649"/>
        <v>0</v>
      </c>
      <c r="AB1932" s="108">
        <f t="shared" ca="1" si="650"/>
        <v>0</v>
      </c>
      <c r="AC1932" s="25">
        <f t="shared" ca="1" si="651"/>
        <v>0</v>
      </c>
    </row>
    <row r="1933" spans="1:29" ht="14.1" hidden="1" customHeight="1" thickBot="1" x14ac:dyDescent="0.25">
      <c r="A1933" s="3">
        <f t="shared" si="635"/>
        <v>2026</v>
      </c>
      <c r="B1933" s="3" t="str">
        <f t="shared" si="652"/>
        <v>04 duben</v>
      </c>
      <c r="C1933" s="4" t="str">
        <f t="shared" si="636"/>
        <v>duben</v>
      </c>
      <c r="D1933" s="10">
        <f t="shared" ca="1" si="637"/>
        <v>0</v>
      </c>
      <c r="E1933" s="10" t="str">
        <f t="shared" si="638"/>
        <v>sobota</v>
      </c>
      <c r="F1933" s="42" t="str">
        <f ca="1">IF(COUNTIF(List1!$U$4:$AF$16,$G1933),"Svátek",TEXT($G1933,"dddd"))</f>
        <v>sobota</v>
      </c>
      <c r="G1933" s="19">
        <v>46116</v>
      </c>
      <c r="H1933" s="49"/>
      <c r="I1933" s="50"/>
      <c r="J1933" s="49"/>
      <c r="K1933" s="50"/>
      <c r="L1933" s="21">
        <f t="shared" si="639"/>
        <v>0</v>
      </c>
      <c r="M1933" s="22">
        <f t="shared" si="633"/>
        <v>0</v>
      </c>
      <c r="N1933" s="98"/>
      <c r="O1933" s="101" t="str">
        <f t="shared" ca="1" si="634"/>
        <v/>
      </c>
      <c r="P1933" s="41" t="str">
        <f t="shared" si="632"/>
        <v xml:space="preserve"> </v>
      </c>
      <c r="Q1933" s="41" t="str">
        <f>IF(MONTH(G1934)-MONTH(G1933)&lt;&gt;0,SUBTOTAL(109,$P$14:$P$3665)," ")</f>
        <v xml:space="preserve"> </v>
      </c>
      <c r="R1933" s="108">
        <f t="shared" ca="1" si="640"/>
        <v>0</v>
      </c>
      <c r="S1933" s="25">
        <f t="shared" ca="1" si="641"/>
        <v>0</v>
      </c>
      <c r="T1933" s="108">
        <f t="shared" ca="1" si="642"/>
        <v>0</v>
      </c>
      <c r="U1933" s="163">
        <f t="shared" ca="1" si="643"/>
        <v>0</v>
      </c>
      <c r="V1933" s="25">
        <f t="shared" ca="1" si="644"/>
        <v>0</v>
      </c>
      <c r="W1933" s="25">
        <f t="shared" ca="1" si="645"/>
        <v>0</v>
      </c>
      <c r="X1933" s="108">
        <f t="shared" ca="1" si="646"/>
        <v>0</v>
      </c>
      <c r="Y1933" s="108">
        <f t="shared" ca="1" si="647"/>
        <v>0</v>
      </c>
      <c r="Z1933" s="108">
        <f t="shared" ca="1" si="648"/>
        <v>0</v>
      </c>
      <c r="AA1933" s="108">
        <f t="shared" ca="1" si="649"/>
        <v>0</v>
      </c>
      <c r="AB1933" s="108">
        <f t="shared" ca="1" si="650"/>
        <v>0</v>
      </c>
      <c r="AC1933" s="25">
        <f t="shared" ca="1" si="651"/>
        <v>0</v>
      </c>
    </row>
    <row r="1934" spans="1:29" ht="14.1" hidden="1" customHeight="1" thickBot="1" x14ac:dyDescent="0.25">
      <c r="A1934" s="3">
        <f t="shared" si="635"/>
        <v>2026</v>
      </c>
      <c r="B1934" s="3" t="str">
        <f t="shared" si="652"/>
        <v>04 duben</v>
      </c>
      <c r="C1934" s="4" t="str">
        <f t="shared" si="636"/>
        <v>duben</v>
      </c>
      <c r="D1934" s="10">
        <f t="shared" ca="1" si="637"/>
        <v>0</v>
      </c>
      <c r="E1934" s="10" t="str">
        <f t="shared" si="638"/>
        <v>neděle</v>
      </c>
      <c r="F1934" s="42" t="str">
        <f ca="1">IF(COUNTIF(List1!$U$4:$AF$16,$G1934),"Svátek",TEXT($G1934,"dddd"))</f>
        <v>neděle</v>
      </c>
      <c r="G1934" s="19">
        <v>46117</v>
      </c>
      <c r="H1934" s="49"/>
      <c r="I1934" s="50"/>
      <c r="J1934" s="49"/>
      <c r="K1934" s="50"/>
      <c r="L1934" s="21">
        <f t="shared" si="639"/>
        <v>0</v>
      </c>
      <c r="M1934" s="22">
        <f t="shared" si="633"/>
        <v>0</v>
      </c>
      <c r="N1934" s="98"/>
      <c r="O1934" s="101" t="str">
        <f t="shared" ca="1" si="634"/>
        <v/>
      </c>
      <c r="P1934" s="41">
        <f t="shared" si="632"/>
        <v>0</v>
      </c>
      <c r="Q1934" s="41" t="str">
        <f>IF(MONTH(G1935)-MONTH(G1934)&lt;&gt;0,SUBTOTAL(109,$P$14:$P$3665)," ")</f>
        <v xml:space="preserve"> </v>
      </c>
      <c r="R1934" s="108">
        <f t="shared" ca="1" si="640"/>
        <v>0</v>
      </c>
      <c r="S1934" s="25">
        <f t="shared" ca="1" si="641"/>
        <v>0</v>
      </c>
      <c r="T1934" s="108">
        <f t="shared" ca="1" si="642"/>
        <v>0</v>
      </c>
      <c r="U1934" s="163">
        <f t="shared" ca="1" si="643"/>
        <v>0</v>
      </c>
      <c r="V1934" s="25">
        <f t="shared" ca="1" si="644"/>
        <v>0</v>
      </c>
      <c r="W1934" s="25">
        <f t="shared" ca="1" si="645"/>
        <v>0</v>
      </c>
      <c r="X1934" s="108">
        <f t="shared" ca="1" si="646"/>
        <v>0</v>
      </c>
      <c r="Y1934" s="108">
        <f t="shared" ca="1" si="647"/>
        <v>0</v>
      </c>
      <c r="Z1934" s="108">
        <f t="shared" ca="1" si="648"/>
        <v>0</v>
      </c>
      <c r="AA1934" s="108">
        <f t="shared" ca="1" si="649"/>
        <v>0</v>
      </c>
      <c r="AB1934" s="108">
        <f t="shared" ca="1" si="650"/>
        <v>0</v>
      </c>
      <c r="AC1934" s="25">
        <f t="shared" ca="1" si="651"/>
        <v>0</v>
      </c>
    </row>
    <row r="1935" spans="1:29" ht="14.1" hidden="1" customHeight="1" thickBot="1" x14ac:dyDescent="0.25">
      <c r="A1935" s="3">
        <f t="shared" si="635"/>
        <v>2026</v>
      </c>
      <c r="B1935" s="3" t="str">
        <f t="shared" si="652"/>
        <v>04 duben</v>
      </c>
      <c r="C1935" s="4" t="str">
        <f t="shared" si="636"/>
        <v>duben</v>
      </c>
      <c r="D1935" s="10">
        <f t="shared" ca="1" si="637"/>
        <v>0</v>
      </c>
      <c r="E1935" s="10" t="str">
        <f t="shared" si="638"/>
        <v>pondělí</v>
      </c>
      <c r="F1935" s="42" t="str">
        <f ca="1">IF(COUNTIF(List1!$U$4:$AF$16,$G1935),"Svátek",TEXT($G1935,"dddd"))</f>
        <v>pondělí</v>
      </c>
      <c r="G1935" s="19">
        <v>46118</v>
      </c>
      <c r="H1935" s="49"/>
      <c r="I1935" s="50"/>
      <c r="J1935" s="49"/>
      <c r="K1935" s="50"/>
      <c r="L1935" s="21">
        <f t="shared" si="639"/>
        <v>0</v>
      </c>
      <c r="M1935" s="22">
        <f t="shared" si="633"/>
        <v>0</v>
      </c>
      <c r="N1935" s="98"/>
      <c r="O1935" s="101" t="str">
        <f t="shared" ca="1" si="634"/>
        <v/>
      </c>
      <c r="P1935" s="41" t="str">
        <f t="shared" si="632"/>
        <v xml:space="preserve"> </v>
      </c>
      <c r="Q1935" s="41" t="str">
        <f>IF(MONTH(G1936)-MONTH(G1935)&lt;&gt;0,SUBTOTAL(109,$P$14:$P$3665)," ")</f>
        <v xml:space="preserve"> </v>
      </c>
      <c r="R1935" s="108">
        <f t="shared" ca="1" si="640"/>
        <v>0</v>
      </c>
      <c r="S1935" s="25">
        <f t="shared" ca="1" si="641"/>
        <v>0</v>
      </c>
      <c r="T1935" s="108">
        <f t="shared" ca="1" si="642"/>
        <v>0</v>
      </c>
      <c r="U1935" s="163">
        <f t="shared" ca="1" si="643"/>
        <v>0</v>
      </c>
      <c r="V1935" s="25">
        <f t="shared" ca="1" si="644"/>
        <v>0</v>
      </c>
      <c r="W1935" s="25">
        <f t="shared" ca="1" si="645"/>
        <v>0</v>
      </c>
      <c r="X1935" s="108">
        <f t="shared" ca="1" si="646"/>
        <v>0</v>
      </c>
      <c r="Y1935" s="108">
        <f t="shared" ca="1" si="647"/>
        <v>0</v>
      </c>
      <c r="Z1935" s="108">
        <f t="shared" ca="1" si="648"/>
        <v>0</v>
      </c>
      <c r="AA1935" s="108">
        <f t="shared" ca="1" si="649"/>
        <v>0</v>
      </c>
      <c r="AB1935" s="108">
        <f t="shared" ca="1" si="650"/>
        <v>0</v>
      </c>
      <c r="AC1935" s="25">
        <f t="shared" ca="1" si="651"/>
        <v>0</v>
      </c>
    </row>
    <row r="1936" spans="1:29" ht="14.1" hidden="1" customHeight="1" thickBot="1" x14ac:dyDescent="0.25">
      <c r="A1936" s="3">
        <f t="shared" si="635"/>
        <v>2026</v>
      </c>
      <c r="B1936" s="3" t="str">
        <f t="shared" si="652"/>
        <v>04 duben</v>
      </c>
      <c r="C1936" s="4" t="str">
        <f t="shared" si="636"/>
        <v>duben</v>
      </c>
      <c r="D1936" s="10">
        <f t="shared" ca="1" si="637"/>
        <v>0</v>
      </c>
      <c r="E1936" s="10" t="str">
        <f t="shared" si="638"/>
        <v>úterý</v>
      </c>
      <c r="F1936" s="42" t="str">
        <f ca="1">IF(COUNTIF(List1!$U$4:$AF$16,$G1936),"Svátek",TEXT($G1936,"dddd"))</f>
        <v>úterý</v>
      </c>
      <c r="G1936" s="19">
        <v>46119</v>
      </c>
      <c r="H1936" s="49"/>
      <c r="I1936" s="50"/>
      <c r="J1936" s="49"/>
      <c r="K1936" s="50"/>
      <c r="L1936" s="21">
        <f t="shared" si="639"/>
        <v>0</v>
      </c>
      <c r="M1936" s="22">
        <f t="shared" si="633"/>
        <v>0</v>
      </c>
      <c r="N1936" s="98"/>
      <c r="O1936" s="101" t="str">
        <f t="shared" ca="1" si="634"/>
        <v/>
      </c>
      <c r="P1936" s="41" t="str">
        <f t="shared" si="632"/>
        <v xml:space="preserve"> </v>
      </c>
      <c r="Q1936" s="41" t="str">
        <f>IF(MONTH(G1937)-MONTH(G1936)&lt;&gt;0,SUBTOTAL(109,$P$14:$P$3665)," ")</f>
        <v xml:space="preserve"> </v>
      </c>
      <c r="R1936" s="108">
        <f t="shared" ca="1" si="640"/>
        <v>0</v>
      </c>
      <c r="S1936" s="25">
        <f t="shared" ca="1" si="641"/>
        <v>0</v>
      </c>
      <c r="T1936" s="108">
        <f t="shared" ca="1" si="642"/>
        <v>0</v>
      </c>
      <c r="U1936" s="163">
        <f t="shared" ca="1" si="643"/>
        <v>0</v>
      </c>
      <c r="V1936" s="25">
        <f t="shared" ca="1" si="644"/>
        <v>0</v>
      </c>
      <c r="W1936" s="25">
        <f t="shared" ca="1" si="645"/>
        <v>0</v>
      </c>
      <c r="X1936" s="108">
        <f t="shared" ca="1" si="646"/>
        <v>0</v>
      </c>
      <c r="Y1936" s="108">
        <f t="shared" ca="1" si="647"/>
        <v>0</v>
      </c>
      <c r="Z1936" s="108">
        <f t="shared" ca="1" si="648"/>
        <v>0</v>
      </c>
      <c r="AA1936" s="108">
        <f t="shared" ca="1" si="649"/>
        <v>0</v>
      </c>
      <c r="AB1936" s="108">
        <f t="shared" ca="1" si="650"/>
        <v>0</v>
      </c>
      <c r="AC1936" s="25">
        <f t="shared" ca="1" si="651"/>
        <v>0</v>
      </c>
    </row>
    <row r="1937" spans="1:29" ht="14.1" hidden="1" customHeight="1" thickBot="1" x14ac:dyDescent="0.25">
      <c r="A1937" s="3">
        <f t="shared" si="635"/>
        <v>2026</v>
      </c>
      <c r="B1937" s="3" t="str">
        <f t="shared" si="652"/>
        <v>04 duben</v>
      </c>
      <c r="C1937" s="4" t="str">
        <f t="shared" si="636"/>
        <v>duben</v>
      </c>
      <c r="D1937" s="10">
        <f t="shared" ca="1" si="637"/>
        <v>0</v>
      </c>
      <c r="E1937" s="10" t="str">
        <f t="shared" si="638"/>
        <v>středa</v>
      </c>
      <c r="F1937" s="42" t="str">
        <f ca="1">IF(COUNTIF(List1!$U$4:$AF$16,$G1937),"Svátek",TEXT($G1937,"dddd"))</f>
        <v>středa</v>
      </c>
      <c r="G1937" s="19">
        <v>46120</v>
      </c>
      <c r="H1937" s="49"/>
      <c r="I1937" s="50"/>
      <c r="J1937" s="49"/>
      <c r="K1937" s="50"/>
      <c r="L1937" s="21">
        <f t="shared" si="639"/>
        <v>0</v>
      </c>
      <c r="M1937" s="22">
        <f t="shared" si="633"/>
        <v>0</v>
      </c>
      <c r="N1937" s="98"/>
      <c r="O1937" s="101" t="str">
        <f t="shared" ca="1" si="634"/>
        <v/>
      </c>
      <c r="P1937" s="41" t="str">
        <f t="shared" si="632"/>
        <v xml:space="preserve"> </v>
      </c>
      <c r="Q1937" s="41" t="str">
        <f>IF(MONTH(G1938)-MONTH(G1937)&lt;&gt;0,SUBTOTAL(109,$P$14:$P$3665)," ")</f>
        <v xml:space="preserve"> </v>
      </c>
      <c r="R1937" s="108">
        <f t="shared" ca="1" si="640"/>
        <v>0</v>
      </c>
      <c r="S1937" s="25">
        <f t="shared" ca="1" si="641"/>
        <v>0</v>
      </c>
      <c r="T1937" s="108">
        <f t="shared" ca="1" si="642"/>
        <v>0</v>
      </c>
      <c r="U1937" s="163">
        <f t="shared" ca="1" si="643"/>
        <v>0</v>
      </c>
      <c r="V1937" s="25">
        <f t="shared" ca="1" si="644"/>
        <v>0</v>
      </c>
      <c r="W1937" s="25">
        <f t="shared" ca="1" si="645"/>
        <v>0</v>
      </c>
      <c r="X1937" s="108">
        <f t="shared" ca="1" si="646"/>
        <v>0</v>
      </c>
      <c r="Y1937" s="108">
        <f t="shared" ca="1" si="647"/>
        <v>0</v>
      </c>
      <c r="Z1937" s="108">
        <f t="shared" ca="1" si="648"/>
        <v>0</v>
      </c>
      <c r="AA1937" s="108">
        <f t="shared" ca="1" si="649"/>
        <v>0</v>
      </c>
      <c r="AB1937" s="108">
        <f t="shared" ca="1" si="650"/>
        <v>0</v>
      </c>
      <c r="AC1937" s="25">
        <f t="shared" ca="1" si="651"/>
        <v>0</v>
      </c>
    </row>
    <row r="1938" spans="1:29" ht="14.1" hidden="1" customHeight="1" thickBot="1" x14ac:dyDescent="0.25">
      <c r="A1938" s="3">
        <f t="shared" si="635"/>
        <v>2026</v>
      </c>
      <c r="B1938" s="3" t="str">
        <f t="shared" si="652"/>
        <v>04 duben</v>
      </c>
      <c r="C1938" s="4" t="str">
        <f t="shared" si="636"/>
        <v>duben</v>
      </c>
      <c r="D1938" s="10">
        <f t="shared" ca="1" si="637"/>
        <v>0</v>
      </c>
      <c r="E1938" s="10" t="str">
        <f t="shared" si="638"/>
        <v>čtvrtek</v>
      </c>
      <c r="F1938" s="42" t="str">
        <f ca="1">IF(COUNTIF(List1!$U$4:$AF$16,$G1938),"Svátek",TEXT($G1938,"dddd"))</f>
        <v>čtvrtek</v>
      </c>
      <c r="G1938" s="19">
        <v>46121</v>
      </c>
      <c r="H1938" s="49"/>
      <c r="I1938" s="50"/>
      <c r="J1938" s="49"/>
      <c r="K1938" s="50"/>
      <c r="L1938" s="21">
        <f t="shared" si="639"/>
        <v>0</v>
      </c>
      <c r="M1938" s="22">
        <f t="shared" si="633"/>
        <v>0</v>
      </c>
      <c r="N1938" s="98"/>
      <c r="O1938" s="101" t="str">
        <f t="shared" ca="1" si="634"/>
        <v/>
      </c>
      <c r="P1938" s="41" t="str">
        <f t="shared" si="632"/>
        <v xml:space="preserve"> </v>
      </c>
      <c r="Q1938" s="41" t="str">
        <f>IF(MONTH(G1939)-MONTH(G1938)&lt;&gt;0,SUBTOTAL(109,$P$14:$P$3665)," ")</f>
        <v xml:space="preserve"> </v>
      </c>
      <c r="R1938" s="108">
        <f t="shared" ca="1" si="640"/>
        <v>0</v>
      </c>
      <c r="S1938" s="25">
        <f t="shared" ca="1" si="641"/>
        <v>0</v>
      </c>
      <c r="T1938" s="108">
        <f t="shared" ca="1" si="642"/>
        <v>0</v>
      </c>
      <c r="U1938" s="163">
        <f t="shared" ca="1" si="643"/>
        <v>0</v>
      </c>
      <c r="V1938" s="25">
        <f t="shared" ca="1" si="644"/>
        <v>0</v>
      </c>
      <c r="W1938" s="25">
        <f t="shared" ca="1" si="645"/>
        <v>0</v>
      </c>
      <c r="X1938" s="108">
        <f t="shared" ca="1" si="646"/>
        <v>0</v>
      </c>
      <c r="Y1938" s="108">
        <f t="shared" ca="1" si="647"/>
        <v>0</v>
      </c>
      <c r="Z1938" s="108">
        <f t="shared" ca="1" si="648"/>
        <v>0</v>
      </c>
      <c r="AA1938" s="108">
        <f t="shared" ca="1" si="649"/>
        <v>0</v>
      </c>
      <c r="AB1938" s="108">
        <f t="shared" ca="1" si="650"/>
        <v>0</v>
      </c>
      <c r="AC1938" s="25">
        <f t="shared" ca="1" si="651"/>
        <v>0</v>
      </c>
    </row>
    <row r="1939" spans="1:29" ht="14.1" hidden="1" customHeight="1" thickBot="1" x14ac:dyDescent="0.25">
      <c r="A1939" s="3">
        <f t="shared" si="635"/>
        <v>2026</v>
      </c>
      <c r="B1939" s="3" t="str">
        <f t="shared" si="652"/>
        <v>04 duben</v>
      </c>
      <c r="C1939" s="4" t="str">
        <f t="shared" si="636"/>
        <v>duben</v>
      </c>
      <c r="D1939" s="10">
        <f t="shared" ca="1" si="637"/>
        <v>0</v>
      </c>
      <c r="E1939" s="10" t="str">
        <f t="shared" si="638"/>
        <v>pátek</v>
      </c>
      <c r="F1939" s="42" t="str">
        <f ca="1">IF(COUNTIF(List1!$U$4:$AF$16,$G1939),"Svátek",TEXT($G1939,"dddd"))</f>
        <v>pátek</v>
      </c>
      <c r="G1939" s="19">
        <v>46122</v>
      </c>
      <c r="H1939" s="49"/>
      <c r="I1939" s="50"/>
      <c r="J1939" s="49"/>
      <c r="K1939" s="50"/>
      <c r="L1939" s="21">
        <f t="shared" si="639"/>
        <v>0</v>
      </c>
      <c r="M1939" s="22">
        <f t="shared" si="633"/>
        <v>0</v>
      </c>
      <c r="N1939" s="98"/>
      <c r="O1939" s="101" t="str">
        <f t="shared" ca="1" si="634"/>
        <v/>
      </c>
      <c r="P1939" s="41" t="str">
        <f t="shared" si="632"/>
        <v xml:space="preserve"> </v>
      </c>
      <c r="Q1939" s="41" t="str">
        <f>IF(MONTH(G1940)-MONTH(G1939)&lt;&gt;0,SUBTOTAL(109,$P$14:$P$3665)," ")</f>
        <v xml:space="preserve"> </v>
      </c>
      <c r="R1939" s="108">
        <f t="shared" ca="1" si="640"/>
        <v>0</v>
      </c>
      <c r="S1939" s="25">
        <f t="shared" ca="1" si="641"/>
        <v>0</v>
      </c>
      <c r="T1939" s="108">
        <f t="shared" ca="1" si="642"/>
        <v>0</v>
      </c>
      <c r="U1939" s="163">
        <f t="shared" ca="1" si="643"/>
        <v>0</v>
      </c>
      <c r="V1939" s="25">
        <f t="shared" ca="1" si="644"/>
        <v>0</v>
      </c>
      <c r="W1939" s="25">
        <f t="shared" ca="1" si="645"/>
        <v>0</v>
      </c>
      <c r="X1939" s="108">
        <f t="shared" ca="1" si="646"/>
        <v>0</v>
      </c>
      <c r="Y1939" s="108">
        <f t="shared" ca="1" si="647"/>
        <v>0</v>
      </c>
      <c r="Z1939" s="108">
        <f t="shared" ca="1" si="648"/>
        <v>0</v>
      </c>
      <c r="AA1939" s="108">
        <f t="shared" ca="1" si="649"/>
        <v>0</v>
      </c>
      <c r="AB1939" s="108">
        <f t="shared" ca="1" si="650"/>
        <v>0</v>
      </c>
      <c r="AC1939" s="25">
        <f t="shared" ca="1" si="651"/>
        <v>0</v>
      </c>
    </row>
    <row r="1940" spans="1:29" ht="14.1" hidden="1" customHeight="1" thickBot="1" x14ac:dyDescent="0.25">
      <c r="A1940" s="3">
        <f t="shared" si="635"/>
        <v>2026</v>
      </c>
      <c r="B1940" s="3" t="str">
        <f t="shared" si="652"/>
        <v>04 duben</v>
      </c>
      <c r="C1940" s="4" t="str">
        <f t="shared" si="636"/>
        <v>duben</v>
      </c>
      <c r="D1940" s="10">
        <f t="shared" ca="1" si="637"/>
        <v>0</v>
      </c>
      <c r="E1940" s="10" t="str">
        <f t="shared" si="638"/>
        <v>sobota</v>
      </c>
      <c r="F1940" s="42" t="str">
        <f ca="1">IF(COUNTIF(List1!$U$4:$AF$16,$G1940),"Svátek",TEXT($G1940,"dddd"))</f>
        <v>sobota</v>
      </c>
      <c r="G1940" s="19">
        <v>46123</v>
      </c>
      <c r="H1940" s="49"/>
      <c r="I1940" s="50"/>
      <c r="J1940" s="49"/>
      <c r="K1940" s="50"/>
      <c r="L1940" s="21">
        <f t="shared" si="639"/>
        <v>0</v>
      </c>
      <c r="M1940" s="22">
        <f t="shared" si="633"/>
        <v>0</v>
      </c>
      <c r="N1940" s="98"/>
      <c r="O1940" s="101" t="str">
        <f t="shared" ca="1" si="634"/>
        <v/>
      </c>
      <c r="P1940" s="41" t="str">
        <f t="shared" si="632"/>
        <v xml:space="preserve"> </v>
      </c>
      <c r="Q1940" s="41" t="str">
        <f>IF(MONTH(G1941)-MONTH(G1940)&lt;&gt;0,SUBTOTAL(109,$P$14:$P$3665)," ")</f>
        <v xml:space="preserve"> </v>
      </c>
      <c r="R1940" s="108">
        <f t="shared" ca="1" si="640"/>
        <v>0</v>
      </c>
      <c r="S1940" s="25">
        <f t="shared" ca="1" si="641"/>
        <v>0</v>
      </c>
      <c r="T1940" s="108">
        <f t="shared" ca="1" si="642"/>
        <v>0</v>
      </c>
      <c r="U1940" s="163">
        <f t="shared" ca="1" si="643"/>
        <v>0</v>
      </c>
      <c r="V1940" s="25">
        <f t="shared" ca="1" si="644"/>
        <v>0</v>
      </c>
      <c r="W1940" s="25">
        <f t="shared" ca="1" si="645"/>
        <v>0</v>
      </c>
      <c r="X1940" s="108">
        <f t="shared" ca="1" si="646"/>
        <v>0</v>
      </c>
      <c r="Y1940" s="108">
        <f t="shared" ca="1" si="647"/>
        <v>0</v>
      </c>
      <c r="Z1940" s="108">
        <f t="shared" ca="1" si="648"/>
        <v>0</v>
      </c>
      <c r="AA1940" s="108">
        <f t="shared" ca="1" si="649"/>
        <v>0</v>
      </c>
      <c r="AB1940" s="108">
        <f t="shared" ca="1" si="650"/>
        <v>0</v>
      </c>
      <c r="AC1940" s="25">
        <f t="shared" ca="1" si="651"/>
        <v>0</v>
      </c>
    </row>
    <row r="1941" spans="1:29" ht="14.1" hidden="1" customHeight="1" thickBot="1" x14ac:dyDescent="0.25">
      <c r="A1941" s="3">
        <f t="shared" si="635"/>
        <v>2026</v>
      </c>
      <c r="B1941" s="3" t="str">
        <f t="shared" si="652"/>
        <v>04 duben</v>
      </c>
      <c r="C1941" s="4" t="str">
        <f t="shared" si="636"/>
        <v>duben</v>
      </c>
      <c r="D1941" s="10">
        <f t="shared" ca="1" si="637"/>
        <v>0</v>
      </c>
      <c r="E1941" s="10" t="str">
        <f t="shared" si="638"/>
        <v>neděle</v>
      </c>
      <c r="F1941" s="42" t="str">
        <f ca="1">IF(COUNTIF(List1!$U$4:$AF$16,$G1941),"Svátek",TEXT($G1941,"dddd"))</f>
        <v>neděle</v>
      </c>
      <c r="G1941" s="19">
        <v>46124</v>
      </c>
      <c r="H1941" s="49"/>
      <c r="I1941" s="50"/>
      <c r="J1941" s="49"/>
      <c r="K1941" s="50"/>
      <c r="L1941" s="21">
        <f t="shared" si="639"/>
        <v>0</v>
      </c>
      <c r="M1941" s="22">
        <f t="shared" si="633"/>
        <v>0</v>
      </c>
      <c r="N1941" s="98"/>
      <c r="O1941" s="101" t="str">
        <f t="shared" ca="1" si="634"/>
        <v/>
      </c>
      <c r="P1941" s="41">
        <f t="shared" si="632"/>
        <v>0</v>
      </c>
      <c r="Q1941" s="41" t="str">
        <f>IF(MONTH(G1942)-MONTH(G1941)&lt;&gt;0,SUBTOTAL(109,$P$14:$P$3665)," ")</f>
        <v xml:space="preserve"> </v>
      </c>
      <c r="R1941" s="108">
        <f t="shared" ca="1" si="640"/>
        <v>0</v>
      </c>
      <c r="S1941" s="25">
        <f t="shared" ca="1" si="641"/>
        <v>0</v>
      </c>
      <c r="T1941" s="108">
        <f t="shared" ca="1" si="642"/>
        <v>0</v>
      </c>
      <c r="U1941" s="163">
        <f t="shared" ca="1" si="643"/>
        <v>0</v>
      </c>
      <c r="V1941" s="25">
        <f t="shared" ca="1" si="644"/>
        <v>0</v>
      </c>
      <c r="W1941" s="25">
        <f t="shared" ca="1" si="645"/>
        <v>0</v>
      </c>
      <c r="X1941" s="108">
        <f t="shared" ca="1" si="646"/>
        <v>0</v>
      </c>
      <c r="Y1941" s="108">
        <f t="shared" ca="1" si="647"/>
        <v>0</v>
      </c>
      <c r="Z1941" s="108">
        <f t="shared" ca="1" si="648"/>
        <v>0</v>
      </c>
      <c r="AA1941" s="108">
        <f t="shared" ca="1" si="649"/>
        <v>0</v>
      </c>
      <c r="AB1941" s="108">
        <f t="shared" ca="1" si="650"/>
        <v>0</v>
      </c>
      <c r="AC1941" s="25">
        <f t="shared" ca="1" si="651"/>
        <v>0</v>
      </c>
    </row>
    <row r="1942" spans="1:29" ht="14.1" hidden="1" customHeight="1" thickBot="1" x14ac:dyDescent="0.25">
      <c r="A1942" s="3">
        <f t="shared" si="635"/>
        <v>2026</v>
      </c>
      <c r="B1942" s="3" t="str">
        <f t="shared" si="652"/>
        <v>04 duben</v>
      </c>
      <c r="C1942" s="4" t="str">
        <f t="shared" si="636"/>
        <v>duben</v>
      </c>
      <c r="D1942" s="10">
        <f t="shared" ca="1" si="637"/>
        <v>0</v>
      </c>
      <c r="E1942" s="10" t="str">
        <f t="shared" si="638"/>
        <v>pondělí</v>
      </c>
      <c r="F1942" s="42" t="str">
        <f ca="1">IF(COUNTIF(List1!$U$4:$AF$16,$G1942),"Svátek",TEXT($G1942,"dddd"))</f>
        <v>pondělí</v>
      </c>
      <c r="G1942" s="19">
        <v>46125</v>
      </c>
      <c r="H1942" s="49"/>
      <c r="I1942" s="50"/>
      <c r="J1942" s="49"/>
      <c r="K1942" s="50"/>
      <c r="L1942" s="21">
        <f t="shared" si="639"/>
        <v>0</v>
      </c>
      <c r="M1942" s="22">
        <f t="shared" si="633"/>
        <v>0</v>
      </c>
      <c r="N1942" s="98"/>
      <c r="O1942" s="101" t="str">
        <f t="shared" ca="1" si="634"/>
        <v/>
      </c>
      <c r="P1942" s="41" t="str">
        <f t="shared" si="632"/>
        <v xml:space="preserve"> </v>
      </c>
      <c r="Q1942" s="41" t="str">
        <f>IF(MONTH(G1943)-MONTH(G1942)&lt;&gt;0,SUBTOTAL(109,$P$14:$P$3665)," ")</f>
        <v xml:space="preserve"> </v>
      </c>
      <c r="R1942" s="108">
        <f t="shared" ca="1" si="640"/>
        <v>0</v>
      </c>
      <c r="S1942" s="25">
        <f t="shared" ca="1" si="641"/>
        <v>0</v>
      </c>
      <c r="T1942" s="108">
        <f t="shared" ca="1" si="642"/>
        <v>0</v>
      </c>
      <c r="U1942" s="163">
        <f t="shared" ca="1" si="643"/>
        <v>0</v>
      </c>
      <c r="V1942" s="25">
        <f t="shared" ca="1" si="644"/>
        <v>0</v>
      </c>
      <c r="W1942" s="25">
        <f t="shared" ca="1" si="645"/>
        <v>0</v>
      </c>
      <c r="X1942" s="108">
        <f t="shared" ca="1" si="646"/>
        <v>0</v>
      </c>
      <c r="Y1942" s="108">
        <f t="shared" ca="1" si="647"/>
        <v>0</v>
      </c>
      <c r="Z1942" s="108">
        <f t="shared" ca="1" si="648"/>
        <v>0</v>
      </c>
      <c r="AA1942" s="108">
        <f t="shared" ca="1" si="649"/>
        <v>0</v>
      </c>
      <c r="AB1942" s="108">
        <f t="shared" ca="1" si="650"/>
        <v>0</v>
      </c>
      <c r="AC1942" s="25">
        <f t="shared" ca="1" si="651"/>
        <v>0</v>
      </c>
    </row>
    <row r="1943" spans="1:29" ht="14.1" hidden="1" customHeight="1" thickBot="1" x14ac:dyDescent="0.25">
      <c r="A1943" s="3">
        <f t="shared" si="635"/>
        <v>2026</v>
      </c>
      <c r="B1943" s="3" t="str">
        <f t="shared" si="652"/>
        <v>04 duben</v>
      </c>
      <c r="C1943" s="4" t="str">
        <f t="shared" si="636"/>
        <v>duben</v>
      </c>
      <c r="D1943" s="10">
        <f t="shared" ca="1" si="637"/>
        <v>0</v>
      </c>
      <c r="E1943" s="10" t="str">
        <f t="shared" si="638"/>
        <v>úterý</v>
      </c>
      <c r="F1943" s="42" t="str">
        <f ca="1">IF(COUNTIF(List1!$U$4:$AF$16,$G1943),"Svátek",TEXT($G1943,"dddd"))</f>
        <v>úterý</v>
      </c>
      <c r="G1943" s="19">
        <v>46126</v>
      </c>
      <c r="H1943" s="49"/>
      <c r="I1943" s="50"/>
      <c r="J1943" s="49"/>
      <c r="K1943" s="50"/>
      <c r="L1943" s="21">
        <f t="shared" si="639"/>
        <v>0</v>
      </c>
      <c r="M1943" s="22">
        <f t="shared" si="633"/>
        <v>0</v>
      </c>
      <c r="N1943" s="98"/>
      <c r="O1943" s="101" t="str">
        <f t="shared" ca="1" si="634"/>
        <v/>
      </c>
      <c r="P1943" s="41" t="str">
        <f t="shared" si="632"/>
        <v xml:space="preserve"> </v>
      </c>
      <c r="Q1943" s="41" t="str">
        <f>IF(MONTH(G1944)-MONTH(G1943)&lt;&gt;0,SUBTOTAL(109,$P$14:$P$3665)," ")</f>
        <v xml:space="preserve"> </v>
      </c>
      <c r="R1943" s="108">
        <f t="shared" ca="1" si="640"/>
        <v>0</v>
      </c>
      <c r="S1943" s="25">
        <f t="shared" ca="1" si="641"/>
        <v>0</v>
      </c>
      <c r="T1943" s="108">
        <f t="shared" ca="1" si="642"/>
        <v>0</v>
      </c>
      <c r="U1943" s="163">
        <f t="shared" ca="1" si="643"/>
        <v>0</v>
      </c>
      <c r="V1943" s="25">
        <f t="shared" ca="1" si="644"/>
        <v>0</v>
      </c>
      <c r="W1943" s="25">
        <f t="shared" ca="1" si="645"/>
        <v>0</v>
      </c>
      <c r="X1943" s="108">
        <f t="shared" ca="1" si="646"/>
        <v>0</v>
      </c>
      <c r="Y1943" s="108">
        <f t="shared" ca="1" si="647"/>
        <v>0</v>
      </c>
      <c r="Z1943" s="108">
        <f t="shared" ca="1" si="648"/>
        <v>0</v>
      </c>
      <c r="AA1943" s="108">
        <f t="shared" ca="1" si="649"/>
        <v>0</v>
      </c>
      <c r="AB1943" s="108">
        <f t="shared" ca="1" si="650"/>
        <v>0</v>
      </c>
      <c r="AC1943" s="25">
        <f t="shared" ca="1" si="651"/>
        <v>0</v>
      </c>
    </row>
    <row r="1944" spans="1:29" ht="14.1" hidden="1" customHeight="1" thickBot="1" x14ac:dyDescent="0.25">
      <c r="A1944" s="3">
        <f t="shared" si="635"/>
        <v>2026</v>
      </c>
      <c r="B1944" s="3" t="str">
        <f t="shared" si="652"/>
        <v>04 duben</v>
      </c>
      <c r="C1944" s="4" t="str">
        <f t="shared" si="636"/>
        <v>duben</v>
      </c>
      <c r="D1944" s="10">
        <f t="shared" ca="1" si="637"/>
        <v>0</v>
      </c>
      <c r="E1944" s="10" t="str">
        <f t="shared" si="638"/>
        <v>středa</v>
      </c>
      <c r="F1944" s="42" t="str">
        <f ca="1">IF(COUNTIF(List1!$U$4:$AF$16,$G1944),"Svátek",TEXT($G1944,"dddd"))</f>
        <v>středa</v>
      </c>
      <c r="G1944" s="19">
        <v>46127</v>
      </c>
      <c r="H1944" s="49"/>
      <c r="I1944" s="50"/>
      <c r="J1944" s="49"/>
      <c r="K1944" s="50"/>
      <c r="L1944" s="21">
        <f t="shared" si="639"/>
        <v>0</v>
      </c>
      <c r="M1944" s="22">
        <f t="shared" si="633"/>
        <v>0</v>
      </c>
      <c r="N1944" s="98"/>
      <c r="O1944" s="101" t="str">
        <f t="shared" ca="1" si="634"/>
        <v/>
      </c>
      <c r="P1944" s="41" t="str">
        <f t="shared" si="632"/>
        <v xml:space="preserve"> </v>
      </c>
      <c r="Q1944" s="41" t="str">
        <f>IF(MONTH(G1945)-MONTH(G1944)&lt;&gt;0,SUBTOTAL(109,$P$14:$P$3665)," ")</f>
        <v xml:space="preserve"> </v>
      </c>
      <c r="R1944" s="108">
        <f t="shared" ca="1" si="640"/>
        <v>0</v>
      </c>
      <c r="S1944" s="25">
        <f t="shared" ca="1" si="641"/>
        <v>0</v>
      </c>
      <c r="T1944" s="108">
        <f t="shared" ca="1" si="642"/>
        <v>0</v>
      </c>
      <c r="U1944" s="163">
        <f t="shared" ca="1" si="643"/>
        <v>0</v>
      </c>
      <c r="V1944" s="25">
        <f t="shared" ca="1" si="644"/>
        <v>0</v>
      </c>
      <c r="W1944" s="25">
        <f t="shared" ca="1" si="645"/>
        <v>0</v>
      </c>
      <c r="X1944" s="108">
        <f t="shared" ca="1" si="646"/>
        <v>0</v>
      </c>
      <c r="Y1944" s="108">
        <f t="shared" ca="1" si="647"/>
        <v>0</v>
      </c>
      <c r="Z1944" s="108">
        <f t="shared" ca="1" si="648"/>
        <v>0</v>
      </c>
      <c r="AA1944" s="108">
        <f t="shared" ca="1" si="649"/>
        <v>0</v>
      </c>
      <c r="AB1944" s="108">
        <f t="shared" ca="1" si="650"/>
        <v>0</v>
      </c>
      <c r="AC1944" s="25">
        <f t="shared" ca="1" si="651"/>
        <v>0</v>
      </c>
    </row>
    <row r="1945" spans="1:29" ht="14.1" hidden="1" customHeight="1" thickBot="1" x14ac:dyDescent="0.25">
      <c r="A1945" s="3">
        <f t="shared" si="635"/>
        <v>2026</v>
      </c>
      <c r="B1945" s="3" t="str">
        <f t="shared" si="652"/>
        <v>04 duben</v>
      </c>
      <c r="C1945" s="4" t="str">
        <f t="shared" si="636"/>
        <v>duben</v>
      </c>
      <c r="D1945" s="10">
        <f t="shared" ca="1" si="637"/>
        <v>0</v>
      </c>
      <c r="E1945" s="10" t="str">
        <f t="shared" si="638"/>
        <v>čtvrtek</v>
      </c>
      <c r="F1945" s="42" t="str">
        <f ca="1">IF(COUNTIF(List1!$U$4:$AF$16,$G1945),"Svátek",TEXT($G1945,"dddd"))</f>
        <v>čtvrtek</v>
      </c>
      <c r="G1945" s="19">
        <v>46128</v>
      </c>
      <c r="H1945" s="49"/>
      <c r="I1945" s="50"/>
      <c r="J1945" s="49"/>
      <c r="K1945" s="50"/>
      <c r="L1945" s="21">
        <f t="shared" si="639"/>
        <v>0</v>
      </c>
      <c r="M1945" s="22">
        <f t="shared" si="633"/>
        <v>0</v>
      </c>
      <c r="N1945" s="98"/>
      <c r="O1945" s="101" t="str">
        <f t="shared" ca="1" si="634"/>
        <v/>
      </c>
      <c r="P1945" s="41" t="str">
        <f t="shared" si="632"/>
        <v xml:space="preserve"> </v>
      </c>
      <c r="Q1945" s="41" t="str">
        <f>IF(MONTH(G1946)-MONTH(G1945)&lt;&gt;0,SUBTOTAL(109,$P$14:$P$3665)," ")</f>
        <v xml:space="preserve"> </v>
      </c>
      <c r="R1945" s="108">
        <f t="shared" ca="1" si="640"/>
        <v>0</v>
      </c>
      <c r="S1945" s="25">
        <f t="shared" ca="1" si="641"/>
        <v>0</v>
      </c>
      <c r="T1945" s="108">
        <f t="shared" ca="1" si="642"/>
        <v>0</v>
      </c>
      <c r="U1945" s="163">
        <f t="shared" ca="1" si="643"/>
        <v>0</v>
      </c>
      <c r="V1945" s="25">
        <f t="shared" ca="1" si="644"/>
        <v>0</v>
      </c>
      <c r="W1945" s="25">
        <f t="shared" ca="1" si="645"/>
        <v>0</v>
      </c>
      <c r="X1945" s="108">
        <f t="shared" ca="1" si="646"/>
        <v>0</v>
      </c>
      <c r="Y1945" s="108">
        <f t="shared" ca="1" si="647"/>
        <v>0</v>
      </c>
      <c r="Z1945" s="108">
        <f t="shared" ca="1" si="648"/>
        <v>0</v>
      </c>
      <c r="AA1945" s="108">
        <f t="shared" ca="1" si="649"/>
        <v>0</v>
      </c>
      <c r="AB1945" s="108">
        <f t="shared" ca="1" si="650"/>
        <v>0</v>
      </c>
      <c r="AC1945" s="25">
        <f t="shared" ca="1" si="651"/>
        <v>0</v>
      </c>
    </row>
    <row r="1946" spans="1:29" ht="14.1" hidden="1" customHeight="1" thickBot="1" x14ac:dyDescent="0.25">
      <c r="A1946" s="3">
        <f t="shared" si="635"/>
        <v>2026</v>
      </c>
      <c r="B1946" s="3" t="str">
        <f t="shared" si="652"/>
        <v>04 duben</v>
      </c>
      <c r="C1946" s="4" t="str">
        <f t="shared" si="636"/>
        <v>duben</v>
      </c>
      <c r="D1946" s="10">
        <f t="shared" ca="1" si="637"/>
        <v>0</v>
      </c>
      <c r="E1946" s="10" t="str">
        <f t="shared" si="638"/>
        <v>pátek</v>
      </c>
      <c r="F1946" s="42" t="str">
        <f ca="1">IF(COUNTIF(List1!$U$4:$AF$16,$G1946),"Svátek",TEXT($G1946,"dddd"))</f>
        <v>pátek</v>
      </c>
      <c r="G1946" s="19">
        <v>46129</v>
      </c>
      <c r="H1946" s="49"/>
      <c r="I1946" s="50"/>
      <c r="J1946" s="49"/>
      <c r="K1946" s="50"/>
      <c r="L1946" s="21">
        <f t="shared" si="639"/>
        <v>0</v>
      </c>
      <c r="M1946" s="22">
        <f t="shared" si="633"/>
        <v>0</v>
      </c>
      <c r="N1946" s="98"/>
      <c r="O1946" s="101" t="str">
        <f t="shared" ca="1" si="634"/>
        <v/>
      </c>
      <c r="P1946" s="41" t="str">
        <f t="shared" si="632"/>
        <v xml:space="preserve"> </v>
      </c>
      <c r="Q1946" s="41" t="str">
        <f>IF(MONTH(G1947)-MONTH(G1946)&lt;&gt;0,SUBTOTAL(109,$P$14:$P$3665)," ")</f>
        <v xml:space="preserve"> </v>
      </c>
      <c r="R1946" s="108">
        <f t="shared" ca="1" si="640"/>
        <v>0</v>
      </c>
      <c r="S1946" s="25">
        <f t="shared" ca="1" si="641"/>
        <v>0</v>
      </c>
      <c r="T1946" s="108">
        <f t="shared" ca="1" si="642"/>
        <v>0</v>
      </c>
      <c r="U1946" s="163">
        <f t="shared" ca="1" si="643"/>
        <v>0</v>
      </c>
      <c r="V1946" s="25">
        <f t="shared" ca="1" si="644"/>
        <v>0</v>
      </c>
      <c r="W1946" s="25">
        <f t="shared" ca="1" si="645"/>
        <v>0</v>
      </c>
      <c r="X1946" s="108">
        <f t="shared" ca="1" si="646"/>
        <v>0</v>
      </c>
      <c r="Y1946" s="108">
        <f t="shared" ca="1" si="647"/>
        <v>0</v>
      </c>
      <c r="Z1946" s="108">
        <f t="shared" ca="1" si="648"/>
        <v>0</v>
      </c>
      <c r="AA1946" s="108">
        <f t="shared" ca="1" si="649"/>
        <v>0</v>
      </c>
      <c r="AB1946" s="108">
        <f t="shared" ca="1" si="650"/>
        <v>0</v>
      </c>
      <c r="AC1946" s="25">
        <f t="shared" ca="1" si="651"/>
        <v>0</v>
      </c>
    </row>
    <row r="1947" spans="1:29" ht="14.1" hidden="1" customHeight="1" thickBot="1" x14ac:dyDescent="0.25">
      <c r="A1947" s="3">
        <f t="shared" si="635"/>
        <v>2026</v>
      </c>
      <c r="B1947" s="3" t="str">
        <f t="shared" si="652"/>
        <v>04 duben</v>
      </c>
      <c r="C1947" s="4" t="str">
        <f t="shared" si="636"/>
        <v>duben</v>
      </c>
      <c r="D1947" s="10">
        <f t="shared" ca="1" si="637"/>
        <v>0</v>
      </c>
      <c r="E1947" s="10" t="str">
        <f t="shared" si="638"/>
        <v>sobota</v>
      </c>
      <c r="F1947" s="42" t="str">
        <f ca="1">IF(COUNTIF(List1!$U$4:$AF$16,$G1947),"Svátek",TEXT($G1947,"dddd"))</f>
        <v>sobota</v>
      </c>
      <c r="G1947" s="19">
        <v>46130</v>
      </c>
      <c r="H1947" s="49"/>
      <c r="I1947" s="50"/>
      <c r="J1947" s="49"/>
      <c r="K1947" s="50"/>
      <c r="L1947" s="21">
        <f t="shared" si="639"/>
        <v>0</v>
      </c>
      <c r="M1947" s="22">
        <f t="shared" si="633"/>
        <v>0</v>
      </c>
      <c r="N1947" s="98"/>
      <c r="O1947" s="101" t="str">
        <f t="shared" ca="1" si="634"/>
        <v/>
      </c>
      <c r="P1947" s="41" t="str">
        <f t="shared" ref="P1947:P2010" si="653">IF(OR(TEXT($G1947,"dddd")="neděle",TEXT($G2038,"dddd")="Sunday"),IF(DAY(G1947)&gt;=7,SUM(L1941:L1947),IF(DAY(G1947)=6,SUM(L1942:L1947),IF(DAY(G1947)=5,SUM(L1943:L1947),IF(DAY(G1947)=4,SUM(L1944:L1947),IF(DAY(G1947)=3,SUM(L1945:L1947),IF(DAY(G1947)=2,SUM(L1946:L1947),IF(DAY(G1947)=1,SUM(L1947:L1947)," "))))))),IF(MONTH(G1948)-MONTH(G1947)&lt;&gt;0,IF(TEXT($G1947,"dddd")="sobota",SUM(L1942:L1947),IF(TEXT($G1947,"dddd")="pátek",SUM(L1943:L1947),IF(TEXT($G1947,"dddd")="čtvrtek",SUM(L1944:L1947),IF(TEXT($G1947,"dddd")="středa",SUM(L1945:L1947),IF(TEXT($G1947,"dddd")="úterý",SUM(L1946:L1947),IF(TEXT($G1947,"dddd")="pondělí",SUM(L1947)," "))))))," "))</f>
        <v xml:space="preserve"> </v>
      </c>
      <c r="Q1947" s="41" t="str">
        <f>IF(MONTH(G1948)-MONTH(G1947)&lt;&gt;0,SUBTOTAL(109,$P$14:$P$3665)," ")</f>
        <v xml:space="preserve"> </v>
      </c>
      <c r="R1947" s="108">
        <f t="shared" ca="1" si="640"/>
        <v>0</v>
      </c>
      <c r="S1947" s="25">
        <f t="shared" ca="1" si="641"/>
        <v>0</v>
      </c>
      <c r="T1947" s="108">
        <f t="shared" ca="1" si="642"/>
        <v>0</v>
      </c>
      <c r="U1947" s="163">
        <f t="shared" ca="1" si="643"/>
        <v>0</v>
      </c>
      <c r="V1947" s="25">
        <f t="shared" ca="1" si="644"/>
        <v>0</v>
      </c>
      <c r="W1947" s="25">
        <f t="shared" ca="1" si="645"/>
        <v>0</v>
      </c>
      <c r="X1947" s="108">
        <f t="shared" ca="1" si="646"/>
        <v>0</v>
      </c>
      <c r="Y1947" s="108">
        <f t="shared" ca="1" si="647"/>
        <v>0</v>
      </c>
      <c r="Z1947" s="108">
        <f t="shared" ca="1" si="648"/>
        <v>0</v>
      </c>
      <c r="AA1947" s="108">
        <f t="shared" ca="1" si="649"/>
        <v>0</v>
      </c>
      <c r="AB1947" s="108">
        <f t="shared" ca="1" si="650"/>
        <v>0</v>
      </c>
      <c r="AC1947" s="25">
        <f t="shared" ca="1" si="651"/>
        <v>0</v>
      </c>
    </row>
    <row r="1948" spans="1:29" ht="14.1" hidden="1" customHeight="1" thickBot="1" x14ac:dyDescent="0.25">
      <c r="A1948" s="3">
        <f t="shared" si="635"/>
        <v>2026</v>
      </c>
      <c r="B1948" s="3" t="str">
        <f t="shared" si="652"/>
        <v>04 duben</v>
      </c>
      <c r="C1948" s="4" t="str">
        <f t="shared" si="636"/>
        <v>duben</v>
      </c>
      <c r="D1948" s="10">
        <f t="shared" ca="1" si="637"/>
        <v>0</v>
      </c>
      <c r="E1948" s="10" t="str">
        <f t="shared" si="638"/>
        <v>neděle</v>
      </c>
      <c r="F1948" s="42" t="str">
        <f ca="1">IF(COUNTIF(List1!$U$4:$AF$16,$G1948),"Svátek",TEXT($G1948,"dddd"))</f>
        <v>neděle</v>
      </c>
      <c r="G1948" s="19">
        <v>46131</v>
      </c>
      <c r="H1948" s="49"/>
      <c r="I1948" s="50"/>
      <c r="J1948" s="49"/>
      <c r="K1948" s="50"/>
      <c r="L1948" s="21">
        <f t="shared" si="639"/>
        <v>0</v>
      </c>
      <c r="M1948" s="22">
        <f t="shared" si="633"/>
        <v>0</v>
      </c>
      <c r="N1948" s="98"/>
      <c r="O1948" s="101" t="str">
        <f t="shared" ca="1" si="634"/>
        <v/>
      </c>
      <c r="P1948" s="41">
        <f t="shared" si="653"/>
        <v>0</v>
      </c>
      <c r="Q1948" s="41" t="str">
        <f>IF(MONTH(G1949)-MONTH(G1948)&lt;&gt;0,SUBTOTAL(109,$P$14:$P$3665)," ")</f>
        <v xml:space="preserve"> </v>
      </c>
      <c r="R1948" s="108">
        <f t="shared" ca="1" si="640"/>
        <v>0</v>
      </c>
      <c r="S1948" s="25">
        <f t="shared" ca="1" si="641"/>
        <v>0</v>
      </c>
      <c r="T1948" s="108">
        <f t="shared" ca="1" si="642"/>
        <v>0</v>
      </c>
      <c r="U1948" s="163">
        <f t="shared" ca="1" si="643"/>
        <v>0</v>
      </c>
      <c r="V1948" s="25">
        <f t="shared" ca="1" si="644"/>
        <v>0</v>
      </c>
      <c r="W1948" s="25">
        <f t="shared" ca="1" si="645"/>
        <v>0</v>
      </c>
      <c r="X1948" s="108">
        <f t="shared" ca="1" si="646"/>
        <v>0</v>
      </c>
      <c r="Y1948" s="108">
        <f t="shared" ca="1" si="647"/>
        <v>0</v>
      </c>
      <c r="Z1948" s="108">
        <f t="shared" ca="1" si="648"/>
        <v>0</v>
      </c>
      <c r="AA1948" s="108">
        <f t="shared" ca="1" si="649"/>
        <v>0</v>
      </c>
      <c r="AB1948" s="108">
        <f t="shared" ca="1" si="650"/>
        <v>0</v>
      </c>
      <c r="AC1948" s="25">
        <f t="shared" ca="1" si="651"/>
        <v>0</v>
      </c>
    </row>
    <row r="1949" spans="1:29" ht="14.1" hidden="1" customHeight="1" thickBot="1" x14ac:dyDescent="0.25">
      <c r="A1949" s="3">
        <f t="shared" si="635"/>
        <v>2026</v>
      </c>
      <c r="B1949" s="3" t="str">
        <f t="shared" si="652"/>
        <v>04 duben</v>
      </c>
      <c r="C1949" s="4" t="str">
        <f t="shared" si="636"/>
        <v>duben</v>
      </c>
      <c r="D1949" s="10">
        <f t="shared" ca="1" si="637"/>
        <v>0</v>
      </c>
      <c r="E1949" s="10" t="str">
        <f t="shared" si="638"/>
        <v>pondělí</v>
      </c>
      <c r="F1949" s="42" t="str">
        <f ca="1">IF(COUNTIF(List1!$U$4:$AF$16,$G1949),"Svátek",TEXT($G1949,"dddd"))</f>
        <v>pondělí</v>
      </c>
      <c r="G1949" s="19">
        <v>46132</v>
      </c>
      <c r="H1949" s="49"/>
      <c r="I1949" s="50"/>
      <c r="J1949" s="49"/>
      <c r="K1949" s="50"/>
      <c r="L1949" s="21">
        <f t="shared" si="639"/>
        <v>0</v>
      </c>
      <c r="M1949" s="22">
        <f t="shared" si="633"/>
        <v>0</v>
      </c>
      <c r="N1949" s="98"/>
      <c r="O1949" s="101" t="str">
        <f t="shared" ca="1" si="634"/>
        <v/>
      </c>
      <c r="P1949" s="41" t="str">
        <f t="shared" si="653"/>
        <v xml:space="preserve"> </v>
      </c>
      <c r="Q1949" s="41" t="str">
        <f>IF(MONTH(G1950)-MONTH(G1949)&lt;&gt;0,SUBTOTAL(109,$P$14:$P$3665)," ")</f>
        <v xml:space="preserve"> </v>
      </c>
      <c r="R1949" s="108">
        <f t="shared" ca="1" si="640"/>
        <v>0</v>
      </c>
      <c r="S1949" s="25">
        <f t="shared" ca="1" si="641"/>
        <v>0</v>
      </c>
      <c r="T1949" s="108">
        <f t="shared" ca="1" si="642"/>
        <v>0</v>
      </c>
      <c r="U1949" s="163">
        <f t="shared" ca="1" si="643"/>
        <v>0</v>
      </c>
      <c r="V1949" s="25">
        <f t="shared" ca="1" si="644"/>
        <v>0</v>
      </c>
      <c r="W1949" s="25">
        <f t="shared" ca="1" si="645"/>
        <v>0</v>
      </c>
      <c r="X1949" s="108">
        <f t="shared" ca="1" si="646"/>
        <v>0</v>
      </c>
      <c r="Y1949" s="108">
        <f t="shared" ca="1" si="647"/>
        <v>0</v>
      </c>
      <c r="Z1949" s="108">
        <f t="shared" ca="1" si="648"/>
        <v>0</v>
      </c>
      <c r="AA1949" s="108">
        <f t="shared" ca="1" si="649"/>
        <v>0</v>
      </c>
      <c r="AB1949" s="108">
        <f t="shared" ca="1" si="650"/>
        <v>0</v>
      </c>
      <c r="AC1949" s="25">
        <f t="shared" ca="1" si="651"/>
        <v>0</v>
      </c>
    </row>
    <row r="1950" spans="1:29" ht="14.1" hidden="1" customHeight="1" thickBot="1" x14ac:dyDescent="0.25">
      <c r="A1950" s="3">
        <f t="shared" si="635"/>
        <v>2026</v>
      </c>
      <c r="B1950" s="3" t="str">
        <f t="shared" si="652"/>
        <v>04 duben</v>
      </c>
      <c r="C1950" s="4" t="str">
        <f t="shared" si="636"/>
        <v>duben</v>
      </c>
      <c r="D1950" s="10">
        <f t="shared" ca="1" si="637"/>
        <v>0</v>
      </c>
      <c r="E1950" s="10" t="str">
        <f t="shared" si="638"/>
        <v>úterý</v>
      </c>
      <c r="F1950" s="42" t="str">
        <f ca="1">IF(COUNTIF(List1!$U$4:$AF$16,$G1950),"Svátek",TEXT($G1950,"dddd"))</f>
        <v>úterý</v>
      </c>
      <c r="G1950" s="19">
        <v>46133</v>
      </c>
      <c r="H1950" s="49"/>
      <c r="I1950" s="50"/>
      <c r="J1950" s="49"/>
      <c r="K1950" s="50"/>
      <c r="L1950" s="21">
        <f t="shared" si="639"/>
        <v>0</v>
      </c>
      <c r="M1950" s="22">
        <f t="shared" si="633"/>
        <v>0</v>
      </c>
      <c r="N1950" s="98"/>
      <c r="O1950" s="101" t="str">
        <f t="shared" ca="1" si="634"/>
        <v/>
      </c>
      <c r="P1950" s="41" t="str">
        <f t="shared" si="653"/>
        <v xml:space="preserve"> </v>
      </c>
      <c r="Q1950" s="41" t="str">
        <f>IF(MONTH(G1951)-MONTH(G1950)&lt;&gt;0,SUBTOTAL(109,$P$14:$P$3665)," ")</f>
        <v xml:space="preserve"> </v>
      </c>
      <c r="R1950" s="108">
        <f t="shared" ca="1" si="640"/>
        <v>0</v>
      </c>
      <c r="S1950" s="25">
        <f t="shared" ca="1" si="641"/>
        <v>0</v>
      </c>
      <c r="T1950" s="108">
        <f t="shared" ca="1" si="642"/>
        <v>0</v>
      </c>
      <c r="U1950" s="163">
        <f t="shared" ca="1" si="643"/>
        <v>0</v>
      </c>
      <c r="V1950" s="25">
        <f t="shared" ca="1" si="644"/>
        <v>0</v>
      </c>
      <c r="W1950" s="25">
        <f t="shared" ca="1" si="645"/>
        <v>0</v>
      </c>
      <c r="X1950" s="108">
        <f t="shared" ca="1" si="646"/>
        <v>0</v>
      </c>
      <c r="Y1950" s="108">
        <f t="shared" ca="1" si="647"/>
        <v>0</v>
      </c>
      <c r="Z1950" s="108">
        <f t="shared" ca="1" si="648"/>
        <v>0</v>
      </c>
      <c r="AA1950" s="108">
        <f t="shared" ca="1" si="649"/>
        <v>0</v>
      </c>
      <c r="AB1950" s="108">
        <f t="shared" ca="1" si="650"/>
        <v>0</v>
      </c>
      <c r="AC1950" s="25">
        <f t="shared" ca="1" si="651"/>
        <v>0</v>
      </c>
    </row>
    <row r="1951" spans="1:29" ht="14.1" hidden="1" customHeight="1" thickBot="1" x14ac:dyDescent="0.25">
      <c r="A1951" s="3">
        <f t="shared" si="635"/>
        <v>2026</v>
      </c>
      <c r="B1951" s="3" t="str">
        <f t="shared" si="652"/>
        <v>04 duben</v>
      </c>
      <c r="C1951" s="4" t="str">
        <f t="shared" si="636"/>
        <v>duben</v>
      </c>
      <c r="D1951" s="10">
        <f t="shared" ca="1" si="637"/>
        <v>0</v>
      </c>
      <c r="E1951" s="10" t="str">
        <f t="shared" si="638"/>
        <v>středa</v>
      </c>
      <c r="F1951" s="42" t="str">
        <f ca="1">IF(COUNTIF(List1!$U$4:$AF$16,$G1951),"Svátek",TEXT($G1951,"dddd"))</f>
        <v>středa</v>
      </c>
      <c r="G1951" s="19">
        <v>46134</v>
      </c>
      <c r="H1951" s="49"/>
      <c r="I1951" s="50"/>
      <c r="J1951" s="49"/>
      <c r="K1951" s="50"/>
      <c r="L1951" s="21">
        <f t="shared" si="639"/>
        <v>0</v>
      </c>
      <c r="M1951" s="22">
        <f t="shared" si="633"/>
        <v>0</v>
      </c>
      <c r="N1951" s="98"/>
      <c r="O1951" s="101" t="str">
        <f t="shared" ca="1" si="634"/>
        <v/>
      </c>
      <c r="P1951" s="41" t="str">
        <f t="shared" si="653"/>
        <v xml:space="preserve"> </v>
      </c>
      <c r="Q1951" s="41" t="str">
        <f>IF(MONTH(G1952)-MONTH(G1951)&lt;&gt;0,SUBTOTAL(109,$P$14:$P$3665)," ")</f>
        <v xml:space="preserve"> </v>
      </c>
      <c r="R1951" s="108">
        <f t="shared" ca="1" si="640"/>
        <v>0</v>
      </c>
      <c r="S1951" s="25">
        <f t="shared" ca="1" si="641"/>
        <v>0</v>
      </c>
      <c r="T1951" s="108">
        <f t="shared" ca="1" si="642"/>
        <v>0</v>
      </c>
      <c r="U1951" s="163">
        <f t="shared" ca="1" si="643"/>
        <v>0</v>
      </c>
      <c r="V1951" s="25">
        <f t="shared" ca="1" si="644"/>
        <v>0</v>
      </c>
      <c r="W1951" s="25">
        <f t="shared" ca="1" si="645"/>
        <v>0</v>
      </c>
      <c r="X1951" s="108">
        <f t="shared" ca="1" si="646"/>
        <v>0</v>
      </c>
      <c r="Y1951" s="108">
        <f t="shared" ca="1" si="647"/>
        <v>0</v>
      </c>
      <c r="Z1951" s="108">
        <f t="shared" ca="1" si="648"/>
        <v>0</v>
      </c>
      <c r="AA1951" s="108">
        <f t="shared" ca="1" si="649"/>
        <v>0</v>
      </c>
      <c r="AB1951" s="108">
        <f t="shared" ca="1" si="650"/>
        <v>0</v>
      </c>
      <c r="AC1951" s="25">
        <f t="shared" ca="1" si="651"/>
        <v>0</v>
      </c>
    </row>
    <row r="1952" spans="1:29" ht="14.1" hidden="1" customHeight="1" thickBot="1" x14ac:dyDescent="0.25">
      <c r="A1952" s="3">
        <f t="shared" si="635"/>
        <v>2026</v>
      </c>
      <c r="B1952" s="3" t="str">
        <f t="shared" si="652"/>
        <v>04 duben</v>
      </c>
      <c r="C1952" s="4" t="str">
        <f t="shared" si="636"/>
        <v>duben</v>
      </c>
      <c r="D1952" s="10">
        <f t="shared" ca="1" si="637"/>
        <v>0</v>
      </c>
      <c r="E1952" s="10" t="str">
        <f t="shared" si="638"/>
        <v>čtvrtek</v>
      </c>
      <c r="F1952" s="42" t="str">
        <f ca="1">IF(COUNTIF(List1!$U$4:$AF$16,$G1952),"Svátek",TEXT($G1952,"dddd"))</f>
        <v>čtvrtek</v>
      </c>
      <c r="G1952" s="19">
        <v>46135</v>
      </c>
      <c r="H1952" s="49"/>
      <c r="I1952" s="50"/>
      <c r="J1952" s="49"/>
      <c r="K1952" s="50"/>
      <c r="L1952" s="21">
        <f t="shared" si="639"/>
        <v>0</v>
      </c>
      <c r="M1952" s="22">
        <f t="shared" si="633"/>
        <v>0</v>
      </c>
      <c r="N1952" s="98"/>
      <c r="O1952" s="101" t="str">
        <f t="shared" ca="1" si="634"/>
        <v/>
      </c>
      <c r="P1952" s="41" t="str">
        <f t="shared" si="653"/>
        <v xml:space="preserve"> </v>
      </c>
      <c r="Q1952" s="41" t="str">
        <f>IF(MONTH(G1953)-MONTH(G1952)&lt;&gt;0,SUBTOTAL(109,$P$14:$P$3665)," ")</f>
        <v xml:space="preserve"> </v>
      </c>
      <c r="R1952" s="108">
        <f t="shared" ca="1" si="640"/>
        <v>0</v>
      </c>
      <c r="S1952" s="25">
        <f t="shared" ca="1" si="641"/>
        <v>0</v>
      </c>
      <c r="T1952" s="108">
        <f t="shared" ca="1" si="642"/>
        <v>0</v>
      </c>
      <c r="U1952" s="163">
        <f t="shared" ca="1" si="643"/>
        <v>0</v>
      </c>
      <c r="V1952" s="25">
        <f t="shared" ca="1" si="644"/>
        <v>0</v>
      </c>
      <c r="W1952" s="25">
        <f t="shared" ca="1" si="645"/>
        <v>0</v>
      </c>
      <c r="X1952" s="108">
        <f t="shared" ca="1" si="646"/>
        <v>0</v>
      </c>
      <c r="Y1952" s="108">
        <f t="shared" ca="1" si="647"/>
        <v>0</v>
      </c>
      <c r="Z1952" s="108">
        <f t="shared" ca="1" si="648"/>
        <v>0</v>
      </c>
      <c r="AA1952" s="108">
        <f t="shared" ca="1" si="649"/>
        <v>0</v>
      </c>
      <c r="AB1952" s="108">
        <f t="shared" ca="1" si="650"/>
        <v>0</v>
      </c>
      <c r="AC1952" s="25">
        <f t="shared" ca="1" si="651"/>
        <v>0</v>
      </c>
    </row>
    <row r="1953" spans="1:29" ht="14.1" hidden="1" customHeight="1" thickBot="1" x14ac:dyDescent="0.25">
      <c r="A1953" s="3">
        <f t="shared" si="635"/>
        <v>2026</v>
      </c>
      <c r="B1953" s="3" t="str">
        <f t="shared" si="652"/>
        <v>04 duben</v>
      </c>
      <c r="C1953" s="4" t="str">
        <f t="shared" si="636"/>
        <v>duben</v>
      </c>
      <c r="D1953" s="10">
        <f t="shared" ca="1" si="637"/>
        <v>0</v>
      </c>
      <c r="E1953" s="10" t="str">
        <f t="shared" si="638"/>
        <v>pátek</v>
      </c>
      <c r="F1953" s="42" t="str">
        <f ca="1">IF(COUNTIF(List1!$U$4:$AF$16,$G1953),"Svátek",TEXT($G1953,"dddd"))</f>
        <v>pátek</v>
      </c>
      <c r="G1953" s="19">
        <v>46136</v>
      </c>
      <c r="H1953" s="49"/>
      <c r="I1953" s="50"/>
      <c r="J1953" s="49"/>
      <c r="K1953" s="50"/>
      <c r="L1953" s="21">
        <f t="shared" si="639"/>
        <v>0</v>
      </c>
      <c r="M1953" s="22">
        <f t="shared" si="633"/>
        <v>0</v>
      </c>
      <c r="N1953" s="98"/>
      <c r="O1953" s="101" t="str">
        <f t="shared" ca="1" si="634"/>
        <v/>
      </c>
      <c r="P1953" s="41" t="str">
        <f t="shared" si="653"/>
        <v xml:space="preserve"> </v>
      </c>
      <c r="Q1953" s="41" t="str">
        <f>IF(MONTH(G1954)-MONTH(G1953)&lt;&gt;0,SUBTOTAL(109,$P$14:$P$3665)," ")</f>
        <v xml:space="preserve"> </v>
      </c>
      <c r="R1953" s="108">
        <f t="shared" ca="1" si="640"/>
        <v>0</v>
      </c>
      <c r="S1953" s="25">
        <f t="shared" ca="1" si="641"/>
        <v>0</v>
      </c>
      <c r="T1953" s="108">
        <f t="shared" ca="1" si="642"/>
        <v>0</v>
      </c>
      <c r="U1953" s="163">
        <f t="shared" ca="1" si="643"/>
        <v>0</v>
      </c>
      <c r="V1953" s="25">
        <f t="shared" ca="1" si="644"/>
        <v>0</v>
      </c>
      <c r="W1953" s="25">
        <f t="shared" ca="1" si="645"/>
        <v>0</v>
      </c>
      <c r="X1953" s="108">
        <f t="shared" ca="1" si="646"/>
        <v>0</v>
      </c>
      <c r="Y1953" s="108">
        <f t="shared" ca="1" si="647"/>
        <v>0</v>
      </c>
      <c r="Z1953" s="108">
        <f t="shared" ca="1" si="648"/>
        <v>0</v>
      </c>
      <c r="AA1953" s="108">
        <f t="shared" ca="1" si="649"/>
        <v>0</v>
      </c>
      <c r="AB1953" s="108">
        <f t="shared" ca="1" si="650"/>
        <v>0</v>
      </c>
      <c r="AC1953" s="25">
        <f t="shared" ca="1" si="651"/>
        <v>0</v>
      </c>
    </row>
    <row r="1954" spans="1:29" ht="14.1" hidden="1" customHeight="1" thickBot="1" x14ac:dyDescent="0.25">
      <c r="A1954" s="3">
        <f t="shared" si="635"/>
        <v>2026</v>
      </c>
      <c r="B1954" s="3" t="str">
        <f t="shared" si="652"/>
        <v>04 duben</v>
      </c>
      <c r="C1954" s="4" t="str">
        <f t="shared" si="636"/>
        <v>duben</v>
      </c>
      <c r="D1954" s="10">
        <f t="shared" ca="1" si="637"/>
        <v>0</v>
      </c>
      <c r="E1954" s="10" t="str">
        <f t="shared" si="638"/>
        <v>sobota</v>
      </c>
      <c r="F1954" s="42" t="str">
        <f ca="1">IF(COUNTIF(List1!$U$4:$AF$16,$G1954),"Svátek",TEXT($G1954,"dddd"))</f>
        <v>sobota</v>
      </c>
      <c r="G1954" s="19">
        <v>46137</v>
      </c>
      <c r="H1954" s="49"/>
      <c r="I1954" s="50"/>
      <c r="J1954" s="49"/>
      <c r="K1954" s="50"/>
      <c r="L1954" s="21">
        <f t="shared" si="639"/>
        <v>0</v>
      </c>
      <c r="M1954" s="22">
        <f t="shared" si="633"/>
        <v>0</v>
      </c>
      <c r="N1954" s="98"/>
      <c r="O1954" s="101" t="str">
        <f t="shared" ca="1" si="634"/>
        <v/>
      </c>
      <c r="P1954" s="41" t="str">
        <f t="shared" si="653"/>
        <v xml:space="preserve"> </v>
      </c>
      <c r="Q1954" s="41" t="str">
        <f>IF(MONTH(G1955)-MONTH(G1954)&lt;&gt;0,SUBTOTAL(109,$P$14:$P$3665)," ")</f>
        <v xml:space="preserve"> </v>
      </c>
      <c r="R1954" s="108">
        <f t="shared" ca="1" si="640"/>
        <v>0</v>
      </c>
      <c r="S1954" s="25">
        <f t="shared" ca="1" si="641"/>
        <v>0</v>
      </c>
      <c r="T1954" s="108">
        <f t="shared" ca="1" si="642"/>
        <v>0</v>
      </c>
      <c r="U1954" s="163">
        <f t="shared" ca="1" si="643"/>
        <v>0</v>
      </c>
      <c r="V1954" s="25">
        <f t="shared" ca="1" si="644"/>
        <v>0</v>
      </c>
      <c r="W1954" s="25">
        <f t="shared" ca="1" si="645"/>
        <v>0</v>
      </c>
      <c r="X1954" s="108">
        <f t="shared" ca="1" si="646"/>
        <v>0</v>
      </c>
      <c r="Y1954" s="108">
        <f t="shared" ca="1" si="647"/>
        <v>0</v>
      </c>
      <c r="Z1954" s="108">
        <f t="shared" ca="1" si="648"/>
        <v>0</v>
      </c>
      <c r="AA1954" s="108">
        <f t="shared" ca="1" si="649"/>
        <v>0</v>
      </c>
      <c r="AB1954" s="108">
        <f t="shared" ca="1" si="650"/>
        <v>0</v>
      </c>
      <c r="AC1954" s="25">
        <f t="shared" ca="1" si="651"/>
        <v>0</v>
      </c>
    </row>
    <row r="1955" spans="1:29" ht="14.1" hidden="1" customHeight="1" thickBot="1" x14ac:dyDescent="0.25">
      <c r="A1955" s="3">
        <f t="shared" si="635"/>
        <v>2026</v>
      </c>
      <c r="B1955" s="3" t="str">
        <f t="shared" si="652"/>
        <v>04 duben</v>
      </c>
      <c r="C1955" s="4" t="str">
        <f t="shared" si="636"/>
        <v>duben</v>
      </c>
      <c r="D1955" s="10">
        <f t="shared" ca="1" si="637"/>
        <v>0</v>
      </c>
      <c r="E1955" s="10" t="str">
        <f t="shared" si="638"/>
        <v>neděle</v>
      </c>
      <c r="F1955" s="42" t="str">
        <f ca="1">IF(COUNTIF(List1!$U$4:$AF$16,$G1955),"Svátek",TEXT($G1955,"dddd"))</f>
        <v>neděle</v>
      </c>
      <c r="G1955" s="19">
        <v>46138</v>
      </c>
      <c r="H1955" s="49"/>
      <c r="I1955" s="50"/>
      <c r="J1955" s="49"/>
      <c r="K1955" s="50"/>
      <c r="L1955" s="21">
        <f t="shared" si="639"/>
        <v>0</v>
      </c>
      <c r="M1955" s="22">
        <f t="shared" si="633"/>
        <v>0</v>
      </c>
      <c r="N1955" s="98"/>
      <c r="O1955" s="101" t="str">
        <f t="shared" ca="1" si="634"/>
        <v/>
      </c>
      <c r="P1955" s="41">
        <f t="shared" si="653"/>
        <v>0</v>
      </c>
      <c r="Q1955" s="41" t="str">
        <f>IF(MONTH(G1956)-MONTH(G1955)&lt;&gt;0,SUBTOTAL(109,$P$14:$P$3665)," ")</f>
        <v xml:space="preserve"> </v>
      </c>
      <c r="R1955" s="108">
        <f t="shared" ca="1" si="640"/>
        <v>0</v>
      </c>
      <c r="S1955" s="25">
        <f t="shared" ca="1" si="641"/>
        <v>0</v>
      </c>
      <c r="T1955" s="108">
        <f t="shared" ca="1" si="642"/>
        <v>0</v>
      </c>
      <c r="U1955" s="163">
        <f t="shared" ca="1" si="643"/>
        <v>0</v>
      </c>
      <c r="V1955" s="25">
        <f t="shared" ca="1" si="644"/>
        <v>0</v>
      </c>
      <c r="W1955" s="25">
        <f t="shared" ca="1" si="645"/>
        <v>0</v>
      </c>
      <c r="X1955" s="108">
        <f t="shared" ca="1" si="646"/>
        <v>0</v>
      </c>
      <c r="Y1955" s="108">
        <f t="shared" ca="1" si="647"/>
        <v>0</v>
      </c>
      <c r="Z1955" s="108">
        <f t="shared" ca="1" si="648"/>
        <v>0</v>
      </c>
      <c r="AA1955" s="108">
        <f t="shared" ca="1" si="649"/>
        <v>0</v>
      </c>
      <c r="AB1955" s="108">
        <f t="shared" ca="1" si="650"/>
        <v>0</v>
      </c>
      <c r="AC1955" s="25">
        <f t="shared" ca="1" si="651"/>
        <v>0</v>
      </c>
    </row>
    <row r="1956" spans="1:29" ht="14.1" hidden="1" customHeight="1" thickBot="1" x14ac:dyDescent="0.25">
      <c r="A1956" s="3">
        <f t="shared" si="635"/>
        <v>2026</v>
      </c>
      <c r="B1956" s="3" t="str">
        <f t="shared" si="652"/>
        <v>04 duben</v>
      </c>
      <c r="C1956" s="4" t="str">
        <f t="shared" si="636"/>
        <v>duben</v>
      </c>
      <c r="D1956" s="10">
        <f t="shared" ca="1" si="637"/>
        <v>0</v>
      </c>
      <c r="E1956" s="10" t="str">
        <f t="shared" si="638"/>
        <v>pondělí</v>
      </c>
      <c r="F1956" s="42" t="str">
        <f ca="1">IF(COUNTIF(List1!$U$4:$AF$16,$G1956),"Svátek",TEXT($G1956,"dddd"))</f>
        <v>pondělí</v>
      </c>
      <c r="G1956" s="19">
        <v>46139</v>
      </c>
      <c r="H1956" s="49"/>
      <c r="I1956" s="50"/>
      <c r="J1956" s="49"/>
      <c r="K1956" s="50"/>
      <c r="L1956" s="21">
        <f t="shared" si="639"/>
        <v>0</v>
      </c>
      <c r="M1956" s="22">
        <f t="shared" si="633"/>
        <v>0</v>
      </c>
      <c r="N1956" s="98"/>
      <c r="O1956" s="101" t="str">
        <f t="shared" ca="1" si="634"/>
        <v/>
      </c>
      <c r="P1956" s="41" t="str">
        <f t="shared" si="653"/>
        <v xml:space="preserve"> </v>
      </c>
      <c r="Q1956" s="41" t="str">
        <f>IF(MONTH(G1957)-MONTH(G1956)&lt;&gt;0,SUBTOTAL(109,$P$14:$P$3665)," ")</f>
        <v xml:space="preserve"> </v>
      </c>
      <c r="R1956" s="108">
        <f t="shared" ca="1" si="640"/>
        <v>0</v>
      </c>
      <c r="S1956" s="25">
        <f t="shared" ca="1" si="641"/>
        <v>0</v>
      </c>
      <c r="T1956" s="108">
        <f t="shared" ca="1" si="642"/>
        <v>0</v>
      </c>
      <c r="U1956" s="163">
        <f t="shared" ca="1" si="643"/>
        <v>0</v>
      </c>
      <c r="V1956" s="25">
        <f t="shared" ca="1" si="644"/>
        <v>0</v>
      </c>
      <c r="W1956" s="25">
        <f t="shared" ca="1" si="645"/>
        <v>0</v>
      </c>
      <c r="X1956" s="108">
        <f t="shared" ca="1" si="646"/>
        <v>0</v>
      </c>
      <c r="Y1956" s="108">
        <f t="shared" ca="1" si="647"/>
        <v>0</v>
      </c>
      <c r="Z1956" s="108">
        <f t="shared" ca="1" si="648"/>
        <v>0</v>
      </c>
      <c r="AA1956" s="108">
        <f t="shared" ca="1" si="649"/>
        <v>0</v>
      </c>
      <c r="AB1956" s="108">
        <f t="shared" ca="1" si="650"/>
        <v>0</v>
      </c>
      <c r="AC1956" s="25">
        <f t="shared" ca="1" si="651"/>
        <v>0</v>
      </c>
    </row>
    <row r="1957" spans="1:29" ht="14.1" hidden="1" customHeight="1" thickBot="1" x14ac:dyDescent="0.25">
      <c r="A1957" s="3">
        <f t="shared" si="635"/>
        <v>2026</v>
      </c>
      <c r="B1957" s="3" t="str">
        <f t="shared" si="652"/>
        <v>04 duben</v>
      </c>
      <c r="C1957" s="4" t="str">
        <f t="shared" si="636"/>
        <v>duben</v>
      </c>
      <c r="D1957" s="10">
        <f t="shared" ca="1" si="637"/>
        <v>0</v>
      </c>
      <c r="E1957" s="10" t="str">
        <f t="shared" si="638"/>
        <v>úterý</v>
      </c>
      <c r="F1957" s="42" t="str">
        <f ca="1">IF(COUNTIF(List1!$U$4:$AF$16,$G1957),"Svátek",TEXT($G1957,"dddd"))</f>
        <v>úterý</v>
      </c>
      <c r="G1957" s="19">
        <v>46140</v>
      </c>
      <c r="H1957" s="49"/>
      <c r="I1957" s="50"/>
      <c r="J1957" s="49"/>
      <c r="K1957" s="50"/>
      <c r="L1957" s="21">
        <f t="shared" si="639"/>
        <v>0</v>
      </c>
      <c r="M1957" s="22">
        <f t="shared" si="633"/>
        <v>0</v>
      </c>
      <c r="N1957" s="98"/>
      <c r="O1957" s="101" t="str">
        <f t="shared" ca="1" si="634"/>
        <v/>
      </c>
      <c r="P1957" s="41" t="str">
        <f t="shared" si="653"/>
        <v xml:space="preserve"> </v>
      </c>
      <c r="Q1957" s="41" t="str">
        <f>IF(MONTH(G1958)-MONTH(G1957)&lt;&gt;0,SUBTOTAL(109,$P$14:$P$3665)," ")</f>
        <v xml:space="preserve"> </v>
      </c>
      <c r="R1957" s="108">
        <f t="shared" ca="1" si="640"/>
        <v>0</v>
      </c>
      <c r="S1957" s="25">
        <f t="shared" ca="1" si="641"/>
        <v>0</v>
      </c>
      <c r="T1957" s="108">
        <f t="shared" ca="1" si="642"/>
        <v>0</v>
      </c>
      <c r="U1957" s="163">
        <f t="shared" ca="1" si="643"/>
        <v>0</v>
      </c>
      <c r="V1957" s="25">
        <f t="shared" ca="1" si="644"/>
        <v>0</v>
      </c>
      <c r="W1957" s="25">
        <f t="shared" ca="1" si="645"/>
        <v>0</v>
      </c>
      <c r="X1957" s="108">
        <f t="shared" ca="1" si="646"/>
        <v>0</v>
      </c>
      <c r="Y1957" s="108">
        <f t="shared" ca="1" si="647"/>
        <v>0</v>
      </c>
      <c r="Z1957" s="108">
        <f t="shared" ca="1" si="648"/>
        <v>0</v>
      </c>
      <c r="AA1957" s="108">
        <f t="shared" ca="1" si="649"/>
        <v>0</v>
      </c>
      <c r="AB1957" s="108">
        <f t="shared" ca="1" si="650"/>
        <v>0</v>
      </c>
      <c r="AC1957" s="25">
        <f t="shared" ca="1" si="651"/>
        <v>0</v>
      </c>
    </row>
    <row r="1958" spans="1:29" ht="14.1" hidden="1" customHeight="1" thickBot="1" x14ac:dyDescent="0.25">
      <c r="A1958" s="3">
        <f t="shared" si="635"/>
        <v>2026</v>
      </c>
      <c r="B1958" s="3" t="str">
        <f t="shared" si="652"/>
        <v>04 duben</v>
      </c>
      <c r="C1958" s="4" t="str">
        <f t="shared" si="636"/>
        <v>duben</v>
      </c>
      <c r="D1958" s="10">
        <f t="shared" ca="1" si="637"/>
        <v>0</v>
      </c>
      <c r="E1958" s="10" t="str">
        <f t="shared" si="638"/>
        <v>středa</v>
      </c>
      <c r="F1958" s="42" t="str">
        <f ca="1">IF(COUNTIF(List1!$U$4:$AF$16,$G1958),"Svátek",TEXT($G1958,"dddd"))</f>
        <v>středa</v>
      </c>
      <c r="G1958" s="19">
        <v>46141</v>
      </c>
      <c r="H1958" s="49"/>
      <c r="I1958" s="50"/>
      <c r="J1958" s="49"/>
      <c r="K1958" s="50"/>
      <c r="L1958" s="21">
        <f t="shared" si="639"/>
        <v>0</v>
      </c>
      <c r="M1958" s="22">
        <f t="shared" ref="M1958:M2021" si="654">(I1958-H1958)-(K1958-J1958)</f>
        <v>0</v>
      </c>
      <c r="N1958" s="98"/>
      <c r="O1958" s="101" t="str">
        <f t="shared" ref="O1958:O2021" ca="1" si="655">IF(F1958="Svátek","Svátek","")</f>
        <v/>
      </c>
      <c r="P1958" s="41" t="str">
        <f t="shared" si="653"/>
        <v xml:space="preserve"> </v>
      </c>
      <c r="Q1958" s="41" t="str">
        <f>IF(MONTH(G1959)-MONTH(G1958)&lt;&gt;0,SUBTOTAL(109,$P$14:$P$3665)," ")</f>
        <v xml:space="preserve"> </v>
      </c>
      <c r="R1958" s="108">
        <f t="shared" ca="1" si="640"/>
        <v>0</v>
      </c>
      <c r="S1958" s="25">
        <f t="shared" ca="1" si="641"/>
        <v>0</v>
      </c>
      <c r="T1958" s="108">
        <f t="shared" ca="1" si="642"/>
        <v>0</v>
      </c>
      <c r="U1958" s="163">
        <f t="shared" ca="1" si="643"/>
        <v>0</v>
      </c>
      <c r="V1958" s="25">
        <f t="shared" ca="1" si="644"/>
        <v>0</v>
      </c>
      <c r="W1958" s="25">
        <f t="shared" ca="1" si="645"/>
        <v>0</v>
      </c>
      <c r="X1958" s="108">
        <f t="shared" ca="1" si="646"/>
        <v>0</v>
      </c>
      <c r="Y1958" s="108">
        <f t="shared" ca="1" si="647"/>
        <v>0</v>
      </c>
      <c r="Z1958" s="108">
        <f t="shared" ca="1" si="648"/>
        <v>0</v>
      </c>
      <c r="AA1958" s="108">
        <f t="shared" ca="1" si="649"/>
        <v>0</v>
      </c>
      <c r="AB1958" s="108">
        <f t="shared" ca="1" si="650"/>
        <v>0</v>
      </c>
      <c r="AC1958" s="25">
        <f t="shared" ca="1" si="651"/>
        <v>0</v>
      </c>
    </row>
    <row r="1959" spans="1:29" ht="14.1" hidden="1" customHeight="1" thickBot="1" x14ac:dyDescent="0.25">
      <c r="A1959" s="3">
        <f t="shared" ref="A1959:A2022" si="656">YEAR(G1959)</f>
        <v>2026</v>
      </c>
      <c r="B1959" s="3" t="str">
        <f t="shared" si="652"/>
        <v>04 duben</v>
      </c>
      <c r="C1959" s="4" t="str">
        <f t="shared" ref="C1959:C2022" si="657">TEXT(G1959,"mmmm")</f>
        <v>duben</v>
      </c>
      <c r="D1959" s="10">
        <f t="shared" ref="D1959:D2022" ca="1" si="658">IF(F1959="Svátek",1,0)</f>
        <v>0</v>
      </c>
      <c r="E1959" s="10" t="str">
        <f t="shared" ref="E1959:E2022" si="659">TEXT($G1959,"dddd")</f>
        <v>čtvrtek</v>
      </c>
      <c r="F1959" s="42" t="str">
        <f ca="1">IF(COUNTIF(List1!$U$4:$AF$16,$G1959),"Svátek",TEXT($G1959,"dddd"))</f>
        <v>čtvrtek</v>
      </c>
      <c r="G1959" s="19">
        <v>46142</v>
      </c>
      <c r="H1959" s="49"/>
      <c r="I1959" s="50"/>
      <c r="J1959" s="49"/>
      <c r="K1959" s="50"/>
      <c r="L1959" s="21">
        <f t="shared" ref="L1959:L2022" si="660">(I1959-H1959)-(K1959-J1959)</f>
        <v>0</v>
      </c>
      <c r="M1959" s="22">
        <f t="shared" si="654"/>
        <v>0</v>
      </c>
      <c r="N1959" s="98"/>
      <c r="O1959" s="101" t="str">
        <f t="shared" ca="1" si="655"/>
        <v/>
      </c>
      <c r="P1959" s="41">
        <f t="shared" si="653"/>
        <v>0</v>
      </c>
      <c r="Q1959" s="41">
        <f>IF(MONTH(G1960)-MONTH(G1959)&lt;&gt;0,SUBTOTAL(109,$P$14:$P$3665)," ")</f>
        <v>0</v>
      </c>
      <c r="R1959" s="108">
        <f t="shared" ref="R1959:R2022" ca="1" si="661">IF(AND(IF(O1959="PC",1,0),OR((E1959="pondělí"),E1959="úterý",E1959="středa",E1959="čtvrtek",E1959="pátek")),IF($R$3-L1959&gt;0,$R$3-L1959,0),0)</f>
        <v>0</v>
      </c>
      <c r="S1959" s="25">
        <f t="shared" ref="S1959:S2022" ca="1" si="662">IF(AND(IF(F1959="Svátek",1,0),OR(E1959="pondělí",E1959="úterý",E1959="středa",E1959="čtvrtek",E1959="pátek"),IF(OR(O1959="SC",O1959="ŘD",O1959="NV",O1959="N",O1959="OČR",O1959="P",O1959="O"),FALSE,TRUE)),1,0)</f>
        <v>0</v>
      </c>
      <c r="T1959" s="108">
        <f t="shared" ref="T1959:T2022" ca="1" si="663">IF(AND(IF(O1959="PMP",1,0),OR((E1959="pondělí"),E1959="úterý",E1959="středa",E1959="čtvrtek",E1959="pátek")),IF($R$3-L1959&gt;0,$R$3-L1959,0),0)</f>
        <v>0</v>
      </c>
      <c r="U1959" s="163">
        <f t="shared" ref="U1959:U2022" ca="1" si="664">IF(AND(IF(O1959="1/2D",1,0),OR((E1959="pondělí"),E1959="úterý",E1959="středa",E1959="čtvrtek",E1959="pátek")),1,0)</f>
        <v>0</v>
      </c>
      <c r="V1959" s="25">
        <f t="shared" ref="V1959:V2022" ca="1" si="665">IF(AND(IF(O1959="D",1,0),OR((E1959="pondělí"),E1959="úterý",E1959="středa",E1959="čtvrtek",E1959="pátek")),1,0)</f>
        <v>0</v>
      </c>
      <c r="W1959" s="25">
        <f t="shared" ref="W1959:W2022" ca="1" si="666">IF(AND(IF(O1959="PN",1,0),OR((E1959="pondělí"),E1959="úterý",E1959="středa",E1959="čtvrtek",E1959="pátek")),1,0)</f>
        <v>0</v>
      </c>
      <c r="X1959" s="108">
        <f t="shared" ref="X1959:X2022" ca="1" si="667">IF(AND(IF(O1959="NV",1,0),OR((E1959="pondělí"),E1959="úterý",E1959="středa",E1959="čtvrtek",E1959="pátek")),IF($R$3-L1959&gt;0,$R$3-L1959,0),0)</f>
        <v>0</v>
      </c>
      <c r="Y1959" s="108">
        <f t="shared" ref="Y1959:Y2022" ca="1" si="668">IF(AND(IF(O1959="OČR",1,0),OR((E1959="pondělí"),E1959="úterý",E1959="středa",E1959="čtvrtek",E1959="pátek")),IF($R$3-L1959&gt;0,$R$3-L1959,0),0)</f>
        <v>0</v>
      </c>
      <c r="Z1959" s="108">
        <f t="shared" ref="Z1959:Z2022" ca="1" si="669">IF(AND(IF(O1959="P",1,0),OR((E1959="pondělí"),E1959="úterý",E1959="středa",E1959="čtvrtek",E1959="pátek")),IF($R$3-L1959&gt;0,$R$3-L1959,0),0)</f>
        <v>0</v>
      </c>
      <c r="AA1959" s="108">
        <f t="shared" ref="AA1959:AA2022" ca="1" si="670">IF(AND(IF(O1959="O",1,0),OR((E1959="pondělí"),E1959="úterý",E1959="středa",E1959="čtvrtek",E1959="pátek")),IF($R$3-L1959&gt;0,$R$3-L1959,0),0)</f>
        <v>0</v>
      </c>
      <c r="AB1959" s="108">
        <f t="shared" ref="AB1959:AB2022" ca="1" si="671">IF(AND(IF(O1959="PZ",1,0),OR((E1959="pondělí"),E1959="úterý",E1959="středa",E1959="čtvrtek",E1959="pátek")),IF($R$3-L1959&gt;0,$R$3-L1959,0),0)</f>
        <v>0</v>
      </c>
      <c r="AC1959" s="25">
        <f t="shared" ref="AC1959:AC2022" ca="1" si="672">IF(AND(IF(F1959="Svátek",1,0),OR(E1959="pondělí",E1959="úterý",E1959="středa",E1959="čtvrtek",E1959="pátek")),1,0)</f>
        <v>0</v>
      </c>
    </row>
    <row r="1960" spans="1:29" ht="14.1" hidden="1" customHeight="1" thickBot="1" x14ac:dyDescent="0.25">
      <c r="A1960" s="3">
        <f t="shared" si="656"/>
        <v>2026</v>
      </c>
      <c r="B1960" s="3" t="str">
        <f t="shared" ref="B1960:B2023" si="673">IF(C1960="leden","01 leden",IF(C1960="únor","02 únor",IF(C1960="březen","03 březen",IF(C1960="duben","04 duben",IF(C1960="květen","05 květen",IF(C1960="červen","06 červen",IF(C1960="červenec","07 červenec",IF(C1960="srpen","08 srpen",IF(C1960="září","09 září",IF(C1960="říjen","10 říjen",IF(C1960="listopad","11 listopad",IF(C1960="prosinec","12 prosinec",0))))))))))))</f>
        <v>05 květen</v>
      </c>
      <c r="C1960" s="4" t="str">
        <f t="shared" si="657"/>
        <v>květen</v>
      </c>
      <c r="D1960" s="10">
        <f t="shared" ca="1" si="658"/>
        <v>1</v>
      </c>
      <c r="E1960" s="10" t="str">
        <f t="shared" si="659"/>
        <v>pátek</v>
      </c>
      <c r="F1960" s="42" t="str">
        <f ca="1">IF(COUNTIF(List1!$U$4:$AF$16,$G1960),"Svátek",TEXT($G1960,"dddd"))</f>
        <v>Svátek</v>
      </c>
      <c r="G1960" s="19">
        <v>46143</v>
      </c>
      <c r="H1960" s="49"/>
      <c r="I1960" s="50"/>
      <c r="J1960" s="49"/>
      <c r="K1960" s="50"/>
      <c r="L1960" s="21">
        <f t="shared" si="660"/>
        <v>0</v>
      </c>
      <c r="M1960" s="22">
        <f t="shared" si="654"/>
        <v>0</v>
      </c>
      <c r="N1960" s="98"/>
      <c r="O1960" s="101" t="str">
        <f t="shared" ca="1" si="655"/>
        <v>Svátek</v>
      </c>
      <c r="P1960" s="41" t="str">
        <f t="shared" si="653"/>
        <v xml:space="preserve"> </v>
      </c>
      <c r="Q1960" s="41" t="str">
        <f>IF(MONTH(G1961)-MONTH(G1960)&lt;&gt;0,SUBTOTAL(109,$P$14:$P$3665)," ")</f>
        <v xml:space="preserve"> </v>
      </c>
      <c r="R1960" s="108">
        <f t="shared" ca="1" si="661"/>
        <v>0</v>
      </c>
      <c r="S1960" s="25">
        <f t="shared" ca="1" si="662"/>
        <v>1</v>
      </c>
      <c r="T1960" s="108">
        <f t="shared" ca="1" si="663"/>
        <v>0</v>
      </c>
      <c r="U1960" s="163">
        <f t="shared" ca="1" si="664"/>
        <v>0</v>
      </c>
      <c r="V1960" s="25">
        <f t="shared" ca="1" si="665"/>
        <v>0</v>
      </c>
      <c r="W1960" s="25">
        <f t="shared" ca="1" si="666"/>
        <v>0</v>
      </c>
      <c r="X1960" s="108">
        <f t="shared" ca="1" si="667"/>
        <v>0</v>
      </c>
      <c r="Y1960" s="108">
        <f t="shared" ca="1" si="668"/>
        <v>0</v>
      </c>
      <c r="Z1960" s="108">
        <f t="shared" ca="1" si="669"/>
        <v>0</v>
      </c>
      <c r="AA1960" s="108">
        <f t="shared" ca="1" si="670"/>
        <v>0</v>
      </c>
      <c r="AB1960" s="108">
        <f t="shared" ca="1" si="671"/>
        <v>0</v>
      </c>
      <c r="AC1960" s="25">
        <f t="shared" ca="1" si="672"/>
        <v>1</v>
      </c>
    </row>
    <row r="1961" spans="1:29" ht="14.1" hidden="1" customHeight="1" thickBot="1" x14ac:dyDescent="0.25">
      <c r="A1961" s="3">
        <f t="shared" si="656"/>
        <v>2026</v>
      </c>
      <c r="B1961" s="3" t="str">
        <f t="shared" si="673"/>
        <v>05 květen</v>
      </c>
      <c r="C1961" s="4" t="str">
        <f t="shared" si="657"/>
        <v>květen</v>
      </c>
      <c r="D1961" s="10">
        <f t="shared" ca="1" si="658"/>
        <v>0</v>
      </c>
      <c r="E1961" s="10" t="str">
        <f t="shared" si="659"/>
        <v>sobota</v>
      </c>
      <c r="F1961" s="42" t="str">
        <f ca="1">IF(COUNTIF(List1!$U$4:$AF$16,$G1961),"Svátek",TEXT($G1961,"dddd"))</f>
        <v>sobota</v>
      </c>
      <c r="G1961" s="19">
        <v>46144</v>
      </c>
      <c r="H1961" s="49"/>
      <c r="I1961" s="50"/>
      <c r="J1961" s="49"/>
      <c r="K1961" s="50"/>
      <c r="L1961" s="21">
        <f t="shared" si="660"/>
        <v>0</v>
      </c>
      <c r="M1961" s="22">
        <f t="shared" si="654"/>
        <v>0</v>
      </c>
      <c r="N1961" s="98"/>
      <c r="O1961" s="101" t="str">
        <f t="shared" ca="1" si="655"/>
        <v/>
      </c>
      <c r="P1961" s="41" t="str">
        <f t="shared" si="653"/>
        <v xml:space="preserve"> </v>
      </c>
      <c r="Q1961" s="41" t="str">
        <f>IF(MONTH(G1962)-MONTH(G1961)&lt;&gt;0,SUBTOTAL(109,$P$14:$P$3665)," ")</f>
        <v xml:space="preserve"> </v>
      </c>
      <c r="R1961" s="108">
        <f t="shared" ca="1" si="661"/>
        <v>0</v>
      </c>
      <c r="S1961" s="25">
        <f t="shared" ca="1" si="662"/>
        <v>0</v>
      </c>
      <c r="T1961" s="108">
        <f t="shared" ca="1" si="663"/>
        <v>0</v>
      </c>
      <c r="U1961" s="163">
        <f t="shared" ca="1" si="664"/>
        <v>0</v>
      </c>
      <c r="V1961" s="25">
        <f t="shared" ca="1" si="665"/>
        <v>0</v>
      </c>
      <c r="W1961" s="25">
        <f t="shared" ca="1" si="666"/>
        <v>0</v>
      </c>
      <c r="X1961" s="108">
        <f t="shared" ca="1" si="667"/>
        <v>0</v>
      </c>
      <c r="Y1961" s="108">
        <f t="shared" ca="1" si="668"/>
        <v>0</v>
      </c>
      <c r="Z1961" s="108">
        <f t="shared" ca="1" si="669"/>
        <v>0</v>
      </c>
      <c r="AA1961" s="108">
        <f t="shared" ca="1" si="670"/>
        <v>0</v>
      </c>
      <c r="AB1961" s="108">
        <f t="shared" ca="1" si="671"/>
        <v>0</v>
      </c>
      <c r="AC1961" s="25">
        <f t="shared" ca="1" si="672"/>
        <v>0</v>
      </c>
    </row>
    <row r="1962" spans="1:29" ht="14.1" hidden="1" customHeight="1" thickBot="1" x14ac:dyDescent="0.25">
      <c r="A1962" s="3">
        <f t="shared" si="656"/>
        <v>2026</v>
      </c>
      <c r="B1962" s="3" t="str">
        <f t="shared" si="673"/>
        <v>05 květen</v>
      </c>
      <c r="C1962" s="4" t="str">
        <f t="shared" si="657"/>
        <v>květen</v>
      </c>
      <c r="D1962" s="10">
        <f t="shared" ca="1" si="658"/>
        <v>0</v>
      </c>
      <c r="E1962" s="10" t="str">
        <f t="shared" si="659"/>
        <v>neděle</v>
      </c>
      <c r="F1962" s="42" t="str">
        <f ca="1">IF(COUNTIF(List1!$U$4:$AF$16,$G1962),"Svátek",TEXT($G1962,"dddd"))</f>
        <v>neděle</v>
      </c>
      <c r="G1962" s="19">
        <v>46145</v>
      </c>
      <c r="H1962" s="49"/>
      <c r="I1962" s="50"/>
      <c r="J1962" s="49"/>
      <c r="K1962" s="50"/>
      <c r="L1962" s="21">
        <f t="shared" si="660"/>
        <v>0</v>
      </c>
      <c r="M1962" s="22">
        <f t="shared" si="654"/>
        <v>0</v>
      </c>
      <c r="N1962" s="98"/>
      <c r="O1962" s="101" t="str">
        <f t="shared" ca="1" si="655"/>
        <v/>
      </c>
      <c r="P1962" s="41">
        <f t="shared" si="653"/>
        <v>0</v>
      </c>
      <c r="Q1962" s="41" t="str">
        <f>IF(MONTH(G1963)-MONTH(G1962)&lt;&gt;0,SUBTOTAL(109,$P$14:$P$3665)," ")</f>
        <v xml:space="preserve"> </v>
      </c>
      <c r="R1962" s="108">
        <f t="shared" ca="1" si="661"/>
        <v>0</v>
      </c>
      <c r="S1962" s="25">
        <f t="shared" ca="1" si="662"/>
        <v>0</v>
      </c>
      <c r="T1962" s="108">
        <f t="shared" ca="1" si="663"/>
        <v>0</v>
      </c>
      <c r="U1962" s="163">
        <f t="shared" ca="1" si="664"/>
        <v>0</v>
      </c>
      <c r="V1962" s="25">
        <f t="shared" ca="1" si="665"/>
        <v>0</v>
      </c>
      <c r="W1962" s="25">
        <f t="shared" ca="1" si="666"/>
        <v>0</v>
      </c>
      <c r="X1962" s="108">
        <f t="shared" ca="1" si="667"/>
        <v>0</v>
      </c>
      <c r="Y1962" s="108">
        <f t="shared" ca="1" si="668"/>
        <v>0</v>
      </c>
      <c r="Z1962" s="108">
        <f t="shared" ca="1" si="669"/>
        <v>0</v>
      </c>
      <c r="AA1962" s="108">
        <f t="shared" ca="1" si="670"/>
        <v>0</v>
      </c>
      <c r="AB1962" s="108">
        <f t="shared" ca="1" si="671"/>
        <v>0</v>
      </c>
      <c r="AC1962" s="25">
        <f t="shared" ca="1" si="672"/>
        <v>0</v>
      </c>
    </row>
    <row r="1963" spans="1:29" ht="14.1" hidden="1" customHeight="1" thickBot="1" x14ac:dyDescent="0.25">
      <c r="A1963" s="3">
        <f t="shared" si="656"/>
        <v>2026</v>
      </c>
      <c r="B1963" s="3" t="str">
        <f t="shared" si="673"/>
        <v>05 květen</v>
      </c>
      <c r="C1963" s="4" t="str">
        <f t="shared" si="657"/>
        <v>květen</v>
      </c>
      <c r="D1963" s="10">
        <f t="shared" ca="1" si="658"/>
        <v>0</v>
      </c>
      <c r="E1963" s="10" t="str">
        <f t="shared" si="659"/>
        <v>pondělí</v>
      </c>
      <c r="F1963" s="42" t="str">
        <f ca="1">IF(COUNTIF(List1!$U$4:$AF$16,$G1963),"Svátek",TEXT($G1963,"dddd"))</f>
        <v>pondělí</v>
      </c>
      <c r="G1963" s="19">
        <v>46146</v>
      </c>
      <c r="H1963" s="49"/>
      <c r="I1963" s="50"/>
      <c r="J1963" s="49"/>
      <c r="K1963" s="50"/>
      <c r="L1963" s="21">
        <f t="shared" si="660"/>
        <v>0</v>
      </c>
      <c r="M1963" s="22">
        <f t="shared" si="654"/>
        <v>0</v>
      </c>
      <c r="N1963" s="98"/>
      <c r="O1963" s="101" t="str">
        <f t="shared" ca="1" si="655"/>
        <v/>
      </c>
      <c r="P1963" s="41" t="str">
        <f t="shared" si="653"/>
        <v xml:space="preserve"> </v>
      </c>
      <c r="Q1963" s="41" t="str">
        <f>IF(MONTH(G1964)-MONTH(G1963)&lt;&gt;0,SUBTOTAL(109,$P$14:$P$3665)," ")</f>
        <v xml:space="preserve"> </v>
      </c>
      <c r="R1963" s="108">
        <f t="shared" ca="1" si="661"/>
        <v>0</v>
      </c>
      <c r="S1963" s="25">
        <f t="shared" ca="1" si="662"/>
        <v>0</v>
      </c>
      <c r="T1963" s="108">
        <f t="shared" ca="1" si="663"/>
        <v>0</v>
      </c>
      <c r="U1963" s="163">
        <f t="shared" ca="1" si="664"/>
        <v>0</v>
      </c>
      <c r="V1963" s="25">
        <f t="shared" ca="1" si="665"/>
        <v>0</v>
      </c>
      <c r="W1963" s="25">
        <f t="shared" ca="1" si="666"/>
        <v>0</v>
      </c>
      <c r="X1963" s="108">
        <f t="shared" ca="1" si="667"/>
        <v>0</v>
      </c>
      <c r="Y1963" s="108">
        <f t="shared" ca="1" si="668"/>
        <v>0</v>
      </c>
      <c r="Z1963" s="108">
        <f t="shared" ca="1" si="669"/>
        <v>0</v>
      </c>
      <c r="AA1963" s="108">
        <f t="shared" ca="1" si="670"/>
        <v>0</v>
      </c>
      <c r="AB1963" s="108">
        <f t="shared" ca="1" si="671"/>
        <v>0</v>
      </c>
      <c r="AC1963" s="25">
        <f t="shared" ca="1" si="672"/>
        <v>0</v>
      </c>
    </row>
    <row r="1964" spans="1:29" ht="14.1" hidden="1" customHeight="1" thickBot="1" x14ac:dyDescent="0.25">
      <c r="A1964" s="3">
        <f t="shared" si="656"/>
        <v>2026</v>
      </c>
      <c r="B1964" s="3" t="str">
        <f t="shared" si="673"/>
        <v>05 květen</v>
      </c>
      <c r="C1964" s="4" t="str">
        <f t="shared" si="657"/>
        <v>květen</v>
      </c>
      <c r="D1964" s="10">
        <f t="shared" ca="1" si="658"/>
        <v>0</v>
      </c>
      <c r="E1964" s="10" t="str">
        <f t="shared" si="659"/>
        <v>úterý</v>
      </c>
      <c r="F1964" s="42" t="str">
        <f ca="1">IF(COUNTIF(List1!$U$4:$AF$16,$G1964),"Svátek",TEXT($G1964,"dddd"))</f>
        <v>úterý</v>
      </c>
      <c r="G1964" s="19">
        <v>46147</v>
      </c>
      <c r="H1964" s="49"/>
      <c r="I1964" s="50"/>
      <c r="J1964" s="49"/>
      <c r="K1964" s="50"/>
      <c r="L1964" s="21">
        <f t="shared" si="660"/>
        <v>0</v>
      </c>
      <c r="M1964" s="22">
        <f t="shared" si="654"/>
        <v>0</v>
      </c>
      <c r="N1964" s="98"/>
      <c r="O1964" s="101" t="str">
        <f t="shared" ca="1" si="655"/>
        <v/>
      </c>
      <c r="P1964" s="41" t="str">
        <f t="shared" si="653"/>
        <v xml:space="preserve"> </v>
      </c>
      <c r="Q1964" s="41" t="str">
        <f>IF(MONTH(G1965)-MONTH(G1964)&lt;&gt;0,SUBTOTAL(109,$P$14:$P$3665)," ")</f>
        <v xml:space="preserve"> </v>
      </c>
      <c r="R1964" s="108">
        <f t="shared" ca="1" si="661"/>
        <v>0</v>
      </c>
      <c r="S1964" s="25">
        <f t="shared" ca="1" si="662"/>
        <v>0</v>
      </c>
      <c r="T1964" s="108">
        <f t="shared" ca="1" si="663"/>
        <v>0</v>
      </c>
      <c r="U1964" s="163">
        <f t="shared" ca="1" si="664"/>
        <v>0</v>
      </c>
      <c r="V1964" s="25">
        <f t="shared" ca="1" si="665"/>
        <v>0</v>
      </c>
      <c r="W1964" s="25">
        <f t="shared" ca="1" si="666"/>
        <v>0</v>
      </c>
      <c r="X1964" s="108">
        <f t="shared" ca="1" si="667"/>
        <v>0</v>
      </c>
      <c r="Y1964" s="108">
        <f t="shared" ca="1" si="668"/>
        <v>0</v>
      </c>
      <c r="Z1964" s="108">
        <f t="shared" ca="1" si="669"/>
        <v>0</v>
      </c>
      <c r="AA1964" s="108">
        <f t="shared" ca="1" si="670"/>
        <v>0</v>
      </c>
      <c r="AB1964" s="108">
        <f t="shared" ca="1" si="671"/>
        <v>0</v>
      </c>
      <c r="AC1964" s="25">
        <f t="shared" ca="1" si="672"/>
        <v>0</v>
      </c>
    </row>
    <row r="1965" spans="1:29" ht="14.1" hidden="1" customHeight="1" thickBot="1" x14ac:dyDescent="0.25">
      <c r="A1965" s="3">
        <f t="shared" si="656"/>
        <v>2026</v>
      </c>
      <c r="B1965" s="3" t="str">
        <f t="shared" si="673"/>
        <v>05 květen</v>
      </c>
      <c r="C1965" s="4" t="str">
        <f t="shared" si="657"/>
        <v>květen</v>
      </c>
      <c r="D1965" s="10">
        <f t="shared" ca="1" si="658"/>
        <v>0</v>
      </c>
      <c r="E1965" s="10" t="str">
        <f t="shared" si="659"/>
        <v>středa</v>
      </c>
      <c r="F1965" s="42" t="str">
        <f ca="1">IF(COUNTIF(List1!$U$4:$AF$16,$G1965),"Svátek",TEXT($G1965,"dddd"))</f>
        <v>středa</v>
      </c>
      <c r="G1965" s="19">
        <v>46148</v>
      </c>
      <c r="H1965" s="49"/>
      <c r="I1965" s="50"/>
      <c r="J1965" s="49"/>
      <c r="K1965" s="50"/>
      <c r="L1965" s="21">
        <f t="shared" si="660"/>
        <v>0</v>
      </c>
      <c r="M1965" s="22">
        <f t="shared" si="654"/>
        <v>0</v>
      </c>
      <c r="N1965" s="98"/>
      <c r="O1965" s="101" t="str">
        <f t="shared" ca="1" si="655"/>
        <v/>
      </c>
      <c r="P1965" s="41" t="str">
        <f t="shared" si="653"/>
        <v xml:space="preserve"> </v>
      </c>
      <c r="Q1965" s="41" t="str">
        <f>IF(MONTH(G1966)-MONTH(G1965)&lt;&gt;0,SUBTOTAL(109,$P$14:$P$3665)," ")</f>
        <v xml:space="preserve"> </v>
      </c>
      <c r="R1965" s="108">
        <f t="shared" ca="1" si="661"/>
        <v>0</v>
      </c>
      <c r="S1965" s="25">
        <f t="shared" ca="1" si="662"/>
        <v>0</v>
      </c>
      <c r="T1965" s="108">
        <f t="shared" ca="1" si="663"/>
        <v>0</v>
      </c>
      <c r="U1965" s="163">
        <f t="shared" ca="1" si="664"/>
        <v>0</v>
      </c>
      <c r="V1965" s="25">
        <f t="shared" ca="1" si="665"/>
        <v>0</v>
      </c>
      <c r="W1965" s="25">
        <f t="shared" ca="1" si="666"/>
        <v>0</v>
      </c>
      <c r="X1965" s="108">
        <f t="shared" ca="1" si="667"/>
        <v>0</v>
      </c>
      <c r="Y1965" s="108">
        <f t="shared" ca="1" si="668"/>
        <v>0</v>
      </c>
      <c r="Z1965" s="108">
        <f t="shared" ca="1" si="669"/>
        <v>0</v>
      </c>
      <c r="AA1965" s="108">
        <f t="shared" ca="1" si="670"/>
        <v>0</v>
      </c>
      <c r="AB1965" s="108">
        <f t="shared" ca="1" si="671"/>
        <v>0</v>
      </c>
      <c r="AC1965" s="25">
        <f t="shared" ca="1" si="672"/>
        <v>0</v>
      </c>
    </row>
    <row r="1966" spans="1:29" ht="14.1" hidden="1" customHeight="1" thickBot="1" x14ac:dyDescent="0.25">
      <c r="A1966" s="3">
        <f t="shared" si="656"/>
        <v>2026</v>
      </c>
      <c r="B1966" s="3" t="str">
        <f t="shared" si="673"/>
        <v>05 květen</v>
      </c>
      <c r="C1966" s="4" t="str">
        <f t="shared" si="657"/>
        <v>květen</v>
      </c>
      <c r="D1966" s="10">
        <f t="shared" ca="1" si="658"/>
        <v>0</v>
      </c>
      <c r="E1966" s="10" t="str">
        <f t="shared" si="659"/>
        <v>čtvrtek</v>
      </c>
      <c r="F1966" s="42" t="str">
        <f ca="1">IF(COUNTIF(List1!$U$4:$AF$16,$G1966),"Svátek",TEXT($G1966,"dddd"))</f>
        <v>čtvrtek</v>
      </c>
      <c r="G1966" s="19">
        <v>46149</v>
      </c>
      <c r="H1966" s="49"/>
      <c r="I1966" s="50"/>
      <c r="J1966" s="49"/>
      <c r="K1966" s="50"/>
      <c r="L1966" s="21">
        <f t="shared" si="660"/>
        <v>0</v>
      </c>
      <c r="M1966" s="22">
        <f t="shared" si="654"/>
        <v>0</v>
      </c>
      <c r="N1966" s="98"/>
      <c r="O1966" s="101" t="str">
        <f t="shared" ca="1" si="655"/>
        <v/>
      </c>
      <c r="P1966" s="41" t="str">
        <f t="shared" si="653"/>
        <v xml:space="preserve"> </v>
      </c>
      <c r="Q1966" s="41" t="str">
        <f>IF(MONTH(G1967)-MONTH(G1966)&lt;&gt;0,SUBTOTAL(109,$P$14:$P$3665)," ")</f>
        <v xml:space="preserve"> </v>
      </c>
      <c r="R1966" s="108">
        <f t="shared" ca="1" si="661"/>
        <v>0</v>
      </c>
      <c r="S1966" s="25">
        <f t="shared" ca="1" si="662"/>
        <v>0</v>
      </c>
      <c r="T1966" s="108">
        <f t="shared" ca="1" si="663"/>
        <v>0</v>
      </c>
      <c r="U1966" s="163">
        <f t="shared" ca="1" si="664"/>
        <v>0</v>
      </c>
      <c r="V1966" s="25">
        <f t="shared" ca="1" si="665"/>
        <v>0</v>
      </c>
      <c r="W1966" s="25">
        <f t="shared" ca="1" si="666"/>
        <v>0</v>
      </c>
      <c r="X1966" s="108">
        <f t="shared" ca="1" si="667"/>
        <v>0</v>
      </c>
      <c r="Y1966" s="108">
        <f t="shared" ca="1" si="668"/>
        <v>0</v>
      </c>
      <c r="Z1966" s="108">
        <f t="shared" ca="1" si="669"/>
        <v>0</v>
      </c>
      <c r="AA1966" s="108">
        <f t="shared" ca="1" si="670"/>
        <v>0</v>
      </c>
      <c r="AB1966" s="108">
        <f t="shared" ca="1" si="671"/>
        <v>0</v>
      </c>
      <c r="AC1966" s="25">
        <f t="shared" ca="1" si="672"/>
        <v>0</v>
      </c>
    </row>
    <row r="1967" spans="1:29" ht="14.1" hidden="1" customHeight="1" thickBot="1" x14ac:dyDescent="0.25">
      <c r="A1967" s="3">
        <f t="shared" si="656"/>
        <v>2026</v>
      </c>
      <c r="B1967" s="3" t="str">
        <f t="shared" si="673"/>
        <v>05 květen</v>
      </c>
      <c r="C1967" s="4" t="str">
        <f t="shared" si="657"/>
        <v>květen</v>
      </c>
      <c r="D1967" s="10">
        <f t="shared" ca="1" si="658"/>
        <v>1</v>
      </c>
      <c r="E1967" s="10" t="str">
        <f t="shared" si="659"/>
        <v>pátek</v>
      </c>
      <c r="F1967" s="42" t="str">
        <f ca="1">IF(COUNTIF(List1!$U$4:$AF$16,$G1967),"Svátek",TEXT($G1967,"dddd"))</f>
        <v>Svátek</v>
      </c>
      <c r="G1967" s="19">
        <v>46150</v>
      </c>
      <c r="H1967" s="49"/>
      <c r="I1967" s="50"/>
      <c r="J1967" s="49"/>
      <c r="K1967" s="50"/>
      <c r="L1967" s="21">
        <f t="shared" si="660"/>
        <v>0</v>
      </c>
      <c r="M1967" s="22">
        <f t="shared" si="654"/>
        <v>0</v>
      </c>
      <c r="N1967" s="98"/>
      <c r="O1967" s="101" t="str">
        <f t="shared" ca="1" si="655"/>
        <v>Svátek</v>
      </c>
      <c r="P1967" s="41" t="str">
        <f t="shared" si="653"/>
        <v xml:space="preserve"> </v>
      </c>
      <c r="Q1967" s="41" t="str">
        <f>IF(MONTH(G1968)-MONTH(G1967)&lt;&gt;0,SUBTOTAL(109,$P$14:$P$3665)," ")</f>
        <v xml:space="preserve"> </v>
      </c>
      <c r="R1967" s="108">
        <f t="shared" ca="1" si="661"/>
        <v>0</v>
      </c>
      <c r="S1967" s="25">
        <f t="shared" ca="1" si="662"/>
        <v>1</v>
      </c>
      <c r="T1967" s="108">
        <f t="shared" ca="1" si="663"/>
        <v>0</v>
      </c>
      <c r="U1967" s="163">
        <f t="shared" ca="1" si="664"/>
        <v>0</v>
      </c>
      <c r="V1967" s="25">
        <f t="shared" ca="1" si="665"/>
        <v>0</v>
      </c>
      <c r="W1967" s="25">
        <f t="shared" ca="1" si="666"/>
        <v>0</v>
      </c>
      <c r="X1967" s="108">
        <f t="shared" ca="1" si="667"/>
        <v>0</v>
      </c>
      <c r="Y1967" s="108">
        <f t="shared" ca="1" si="668"/>
        <v>0</v>
      </c>
      <c r="Z1967" s="108">
        <f t="shared" ca="1" si="669"/>
        <v>0</v>
      </c>
      <c r="AA1967" s="108">
        <f t="shared" ca="1" si="670"/>
        <v>0</v>
      </c>
      <c r="AB1967" s="108">
        <f t="shared" ca="1" si="671"/>
        <v>0</v>
      </c>
      <c r="AC1967" s="25">
        <f t="shared" ca="1" si="672"/>
        <v>1</v>
      </c>
    </row>
    <row r="1968" spans="1:29" ht="14.1" hidden="1" customHeight="1" thickBot="1" x14ac:dyDescent="0.25">
      <c r="A1968" s="3">
        <f t="shared" si="656"/>
        <v>2026</v>
      </c>
      <c r="B1968" s="3" t="str">
        <f t="shared" si="673"/>
        <v>05 květen</v>
      </c>
      <c r="C1968" s="4" t="str">
        <f t="shared" si="657"/>
        <v>květen</v>
      </c>
      <c r="D1968" s="10">
        <f t="shared" ca="1" si="658"/>
        <v>0</v>
      </c>
      <c r="E1968" s="10" t="str">
        <f t="shared" si="659"/>
        <v>sobota</v>
      </c>
      <c r="F1968" s="42" t="str">
        <f ca="1">IF(COUNTIF(List1!$U$4:$AF$16,$G1968),"Svátek",TEXT($G1968,"dddd"))</f>
        <v>sobota</v>
      </c>
      <c r="G1968" s="19">
        <v>46151</v>
      </c>
      <c r="H1968" s="49"/>
      <c r="I1968" s="50"/>
      <c r="J1968" s="49"/>
      <c r="K1968" s="50"/>
      <c r="L1968" s="21">
        <f t="shared" si="660"/>
        <v>0</v>
      </c>
      <c r="M1968" s="22">
        <f t="shared" si="654"/>
        <v>0</v>
      </c>
      <c r="N1968" s="98"/>
      <c r="O1968" s="101" t="str">
        <f t="shared" ca="1" si="655"/>
        <v/>
      </c>
      <c r="P1968" s="41" t="str">
        <f t="shared" si="653"/>
        <v xml:space="preserve"> </v>
      </c>
      <c r="Q1968" s="41" t="str">
        <f>IF(MONTH(G1969)-MONTH(G1968)&lt;&gt;0,SUBTOTAL(109,$P$14:$P$3665)," ")</f>
        <v xml:space="preserve"> </v>
      </c>
      <c r="R1968" s="108">
        <f t="shared" ca="1" si="661"/>
        <v>0</v>
      </c>
      <c r="S1968" s="25">
        <f t="shared" ca="1" si="662"/>
        <v>0</v>
      </c>
      <c r="T1968" s="108">
        <f t="shared" ca="1" si="663"/>
        <v>0</v>
      </c>
      <c r="U1968" s="163">
        <f t="shared" ca="1" si="664"/>
        <v>0</v>
      </c>
      <c r="V1968" s="25">
        <f t="shared" ca="1" si="665"/>
        <v>0</v>
      </c>
      <c r="W1968" s="25">
        <f t="shared" ca="1" si="666"/>
        <v>0</v>
      </c>
      <c r="X1968" s="108">
        <f t="shared" ca="1" si="667"/>
        <v>0</v>
      </c>
      <c r="Y1968" s="108">
        <f t="shared" ca="1" si="668"/>
        <v>0</v>
      </c>
      <c r="Z1968" s="108">
        <f t="shared" ca="1" si="669"/>
        <v>0</v>
      </c>
      <c r="AA1968" s="108">
        <f t="shared" ca="1" si="670"/>
        <v>0</v>
      </c>
      <c r="AB1968" s="108">
        <f t="shared" ca="1" si="671"/>
        <v>0</v>
      </c>
      <c r="AC1968" s="25">
        <f t="shared" ca="1" si="672"/>
        <v>0</v>
      </c>
    </row>
    <row r="1969" spans="1:29" ht="14.1" hidden="1" customHeight="1" thickBot="1" x14ac:dyDescent="0.25">
      <c r="A1969" s="3">
        <f t="shared" si="656"/>
        <v>2026</v>
      </c>
      <c r="B1969" s="3" t="str">
        <f t="shared" si="673"/>
        <v>05 květen</v>
      </c>
      <c r="C1969" s="4" t="str">
        <f t="shared" si="657"/>
        <v>květen</v>
      </c>
      <c r="D1969" s="10">
        <f t="shared" ca="1" si="658"/>
        <v>0</v>
      </c>
      <c r="E1969" s="10" t="str">
        <f t="shared" si="659"/>
        <v>neděle</v>
      </c>
      <c r="F1969" s="42" t="str">
        <f ca="1">IF(COUNTIF(List1!$U$4:$AF$16,$G1969),"Svátek",TEXT($G1969,"dddd"))</f>
        <v>neděle</v>
      </c>
      <c r="G1969" s="19">
        <v>46152</v>
      </c>
      <c r="H1969" s="49"/>
      <c r="I1969" s="50"/>
      <c r="J1969" s="49"/>
      <c r="K1969" s="50"/>
      <c r="L1969" s="21">
        <f t="shared" si="660"/>
        <v>0</v>
      </c>
      <c r="M1969" s="22">
        <f t="shared" si="654"/>
        <v>0</v>
      </c>
      <c r="N1969" s="98"/>
      <c r="O1969" s="101" t="str">
        <f t="shared" ca="1" si="655"/>
        <v/>
      </c>
      <c r="P1969" s="41">
        <f t="shared" si="653"/>
        <v>0</v>
      </c>
      <c r="Q1969" s="41" t="str">
        <f>IF(MONTH(G1970)-MONTH(G1969)&lt;&gt;0,SUBTOTAL(109,$P$14:$P$3665)," ")</f>
        <v xml:space="preserve"> </v>
      </c>
      <c r="R1969" s="108">
        <f t="shared" ca="1" si="661"/>
        <v>0</v>
      </c>
      <c r="S1969" s="25">
        <f t="shared" ca="1" si="662"/>
        <v>0</v>
      </c>
      <c r="T1969" s="108">
        <f t="shared" ca="1" si="663"/>
        <v>0</v>
      </c>
      <c r="U1969" s="163">
        <f t="shared" ca="1" si="664"/>
        <v>0</v>
      </c>
      <c r="V1969" s="25">
        <f t="shared" ca="1" si="665"/>
        <v>0</v>
      </c>
      <c r="W1969" s="25">
        <f t="shared" ca="1" si="666"/>
        <v>0</v>
      </c>
      <c r="X1969" s="108">
        <f t="shared" ca="1" si="667"/>
        <v>0</v>
      </c>
      <c r="Y1969" s="108">
        <f t="shared" ca="1" si="668"/>
        <v>0</v>
      </c>
      <c r="Z1969" s="108">
        <f t="shared" ca="1" si="669"/>
        <v>0</v>
      </c>
      <c r="AA1969" s="108">
        <f t="shared" ca="1" si="670"/>
        <v>0</v>
      </c>
      <c r="AB1969" s="108">
        <f t="shared" ca="1" si="671"/>
        <v>0</v>
      </c>
      <c r="AC1969" s="25">
        <f t="shared" ca="1" si="672"/>
        <v>0</v>
      </c>
    </row>
    <row r="1970" spans="1:29" ht="14.1" hidden="1" customHeight="1" thickBot="1" x14ac:dyDescent="0.25">
      <c r="A1970" s="3">
        <f t="shared" si="656"/>
        <v>2026</v>
      </c>
      <c r="B1970" s="3" t="str">
        <f t="shared" si="673"/>
        <v>05 květen</v>
      </c>
      <c r="C1970" s="4" t="str">
        <f t="shared" si="657"/>
        <v>květen</v>
      </c>
      <c r="D1970" s="10">
        <f t="shared" ca="1" si="658"/>
        <v>0</v>
      </c>
      <c r="E1970" s="10" t="str">
        <f t="shared" si="659"/>
        <v>pondělí</v>
      </c>
      <c r="F1970" s="42" t="str">
        <f ca="1">IF(COUNTIF(List1!$U$4:$AF$16,$G1970),"Svátek",TEXT($G1970,"dddd"))</f>
        <v>pondělí</v>
      </c>
      <c r="G1970" s="19">
        <v>46153</v>
      </c>
      <c r="H1970" s="49"/>
      <c r="I1970" s="50"/>
      <c r="J1970" s="49"/>
      <c r="K1970" s="50"/>
      <c r="L1970" s="21">
        <f t="shared" si="660"/>
        <v>0</v>
      </c>
      <c r="M1970" s="22">
        <f t="shared" si="654"/>
        <v>0</v>
      </c>
      <c r="N1970" s="98"/>
      <c r="O1970" s="101" t="str">
        <f t="shared" ca="1" si="655"/>
        <v/>
      </c>
      <c r="P1970" s="41" t="str">
        <f t="shared" si="653"/>
        <v xml:space="preserve"> </v>
      </c>
      <c r="Q1970" s="41" t="str">
        <f>IF(MONTH(G1971)-MONTH(G1970)&lt;&gt;0,SUBTOTAL(109,$P$14:$P$3665)," ")</f>
        <v xml:space="preserve"> </v>
      </c>
      <c r="R1970" s="108">
        <f t="shared" ca="1" si="661"/>
        <v>0</v>
      </c>
      <c r="S1970" s="25">
        <f t="shared" ca="1" si="662"/>
        <v>0</v>
      </c>
      <c r="T1970" s="108">
        <f t="shared" ca="1" si="663"/>
        <v>0</v>
      </c>
      <c r="U1970" s="163">
        <f t="shared" ca="1" si="664"/>
        <v>0</v>
      </c>
      <c r="V1970" s="25">
        <f t="shared" ca="1" si="665"/>
        <v>0</v>
      </c>
      <c r="W1970" s="25">
        <f t="shared" ca="1" si="666"/>
        <v>0</v>
      </c>
      <c r="X1970" s="108">
        <f t="shared" ca="1" si="667"/>
        <v>0</v>
      </c>
      <c r="Y1970" s="108">
        <f t="shared" ca="1" si="668"/>
        <v>0</v>
      </c>
      <c r="Z1970" s="108">
        <f t="shared" ca="1" si="669"/>
        <v>0</v>
      </c>
      <c r="AA1970" s="108">
        <f t="shared" ca="1" si="670"/>
        <v>0</v>
      </c>
      <c r="AB1970" s="108">
        <f t="shared" ca="1" si="671"/>
        <v>0</v>
      </c>
      <c r="AC1970" s="25">
        <f t="shared" ca="1" si="672"/>
        <v>0</v>
      </c>
    </row>
    <row r="1971" spans="1:29" ht="14.1" hidden="1" customHeight="1" thickBot="1" x14ac:dyDescent="0.25">
      <c r="A1971" s="3">
        <f t="shared" si="656"/>
        <v>2026</v>
      </c>
      <c r="B1971" s="3" t="str">
        <f t="shared" si="673"/>
        <v>05 květen</v>
      </c>
      <c r="C1971" s="4" t="str">
        <f t="shared" si="657"/>
        <v>květen</v>
      </c>
      <c r="D1971" s="10">
        <f t="shared" ca="1" si="658"/>
        <v>0</v>
      </c>
      <c r="E1971" s="10" t="str">
        <f t="shared" si="659"/>
        <v>úterý</v>
      </c>
      <c r="F1971" s="42" t="str">
        <f ca="1">IF(COUNTIF(List1!$U$4:$AF$16,$G1971),"Svátek",TEXT($G1971,"dddd"))</f>
        <v>úterý</v>
      </c>
      <c r="G1971" s="19">
        <v>46154</v>
      </c>
      <c r="H1971" s="49"/>
      <c r="I1971" s="50"/>
      <c r="J1971" s="49"/>
      <c r="K1971" s="50"/>
      <c r="L1971" s="21">
        <f t="shared" si="660"/>
        <v>0</v>
      </c>
      <c r="M1971" s="22">
        <f t="shared" si="654"/>
        <v>0</v>
      </c>
      <c r="N1971" s="98"/>
      <c r="O1971" s="101" t="str">
        <f t="shared" ca="1" si="655"/>
        <v/>
      </c>
      <c r="P1971" s="41" t="str">
        <f t="shared" si="653"/>
        <v xml:space="preserve"> </v>
      </c>
      <c r="Q1971" s="41" t="str">
        <f>IF(MONTH(G1972)-MONTH(G1971)&lt;&gt;0,SUBTOTAL(109,$P$14:$P$3665)," ")</f>
        <v xml:space="preserve"> </v>
      </c>
      <c r="R1971" s="108">
        <f t="shared" ca="1" si="661"/>
        <v>0</v>
      </c>
      <c r="S1971" s="25">
        <f t="shared" ca="1" si="662"/>
        <v>0</v>
      </c>
      <c r="T1971" s="108">
        <f t="shared" ca="1" si="663"/>
        <v>0</v>
      </c>
      <c r="U1971" s="163">
        <f t="shared" ca="1" si="664"/>
        <v>0</v>
      </c>
      <c r="V1971" s="25">
        <f t="shared" ca="1" si="665"/>
        <v>0</v>
      </c>
      <c r="W1971" s="25">
        <f t="shared" ca="1" si="666"/>
        <v>0</v>
      </c>
      <c r="X1971" s="108">
        <f t="shared" ca="1" si="667"/>
        <v>0</v>
      </c>
      <c r="Y1971" s="108">
        <f t="shared" ca="1" si="668"/>
        <v>0</v>
      </c>
      <c r="Z1971" s="108">
        <f t="shared" ca="1" si="669"/>
        <v>0</v>
      </c>
      <c r="AA1971" s="108">
        <f t="shared" ca="1" si="670"/>
        <v>0</v>
      </c>
      <c r="AB1971" s="108">
        <f t="shared" ca="1" si="671"/>
        <v>0</v>
      </c>
      <c r="AC1971" s="25">
        <f t="shared" ca="1" si="672"/>
        <v>0</v>
      </c>
    </row>
    <row r="1972" spans="1:29" ht="14.1" hidden="1" customHeight="1" thickBot="1" x14ac:dyDescent="0.25">
      <c r="A1972" s="3">
        <f t="shared" si="656"/>
        <v>2026</v>
      </c>
      <c r="B1972" s="3" t="str">
        <f t="shared" si="673"/>
        <v>05 květen</v>
      </c>
      <c r="C1972" s="4" t="str">
        <f t="shared" si="657"/>
        <v>květen</v>
      </c>
      <c r="D1972" s="10">
        <f t="shared" ca="1" si="658"/>
        <v>0</v>
      </c>
      <c r="E1972" s="10" t="str">
        <f t="shared" si="659"/>
        <v>středa</v>
      </c>
      <c r="F1972" s="42" t="str">
        <f ca="1">IF(COUNTIF(List1!$U$4:$AF$16,$G1972),"Svátek",TEXT($G1972,"dddd"))</f>
        <v>středa</v>
      </c>
      <c r="G1972" s="19">
        <v>46155</v>
      </c>
      <c r="H1972" s="49"/>
      <c r="I1972" s="50"/>
      <c r="J1972" s="49"/>
      <c r="K1972" s="50"/>
      <c r="L1972" s="21">
        <f t="shared" si="660"/>
        <v>0</v>
      </c>
      <c r="M1972" s="22">
        <f t="shared" si="654"/>
        <v>0</v>
      </c>
      <c r="N1972" s="98"/>
      <c r="O1972" s="101" t="str">
        <f t="shared" ca="1" si="655"/>
        <v/>
      </c>
      <c r="P1972" s="41" t="str">
        <f t="shared" si="653"/>
        <v xml:space="preserve"> </v>
      </c>
      <c r="Q1972" s="41" t="str">
        <f>IF(MONTH(G1973)-MONTH(G1972)&lt;&gt;0,SUBTOTAL(109,$P$14:$P$3665)," ")</f>
        <v xml:space="preserve"> </v>
      </c>
      <c r="R1972" s="108">
        <f t="shared" ca="1" si="661"/>
        <v>0</v>
      </c>
      <c r="S1972" s="25">
        <f t="shared" ca="1" si="662"/>
        <v>0</v>
      </c>
      <c r="T1972" s="108">
        <f t="shared" ca="1" si="663"/>
        <v>0</v>
      </c>
      <c r="U1972" s="163">
        <f t="shared" ca="1" si="664"/>
        <v>0</v>
      </c>
      <c r="V1972" s="25">
        <f t="shared" ca="1" si="665"/>
        <v>0</v>
      </c>
      <c r="W1972" s="25">
        <f t="shared" ca="1" si="666"/>
        <v>0</v>
      </c>
      <c r="X1972" s="108">
        <f t="shared" ca="1" si="667"/>
        <v>0</v>
      </c>
      <c r="Y1972" s="108">
        <f t="shared" ca="1" si="668"/>
        <v>0</v>
      </c>
      <c r="Z1972" s="108">
        <f t="shared" ca="1" si="669"/>
        <v>0</v>
      </c>
      <c r="AA1972" s="108">
        <f t="shared" ca="1" si="670"/>
        <v>0</v>
      </c>
      <c r="AB1972" s="108">
        <f t="shared" ca="1" si="671"/>
        <v>0</v>
      </c>
      <c r="AC1972" s="25">
        <f t="shared" ca="1" si="672"/>
        <v>0</v>
      </c>
    </row>
    <row r="1973" spans="1:29" ht="14.1" hidden="1" customHeight="1" thickBot="1" x14ac:dyDescent="0.25">
      <c r="A1973" s="3">
        <f t="shared" si="656"/>
        <v>2026</v>
      </c>
      <c r="B1973" s="3" t="str">
        <f t="shared" si="673"/>
        <v>05 květen</v>
      </c>
      <c r="C1973" s="4" t="str">
        <f t="shared" si="657"/>
        <v>květen</v>
      </c>
      <c r="D1973" s="10">
        <f t="shared" ca="1" si="658"/>
        <v>0</v>
      </c>
      <c r="E1973" s="10" t="str">
        <f t="shared" si="659"/>
        <v>čtvrtek</v>
      </c>
      <c r="F1973" s="42" t="str">
        <f ca="1">IF(COUNTIF(List1!$U$4:$AF$16,$G1973),"Svátek",TEXT($G1973,"dddd"))</f>
        <v>čtvrtek</v>
      </c>
      <c r="G1973" s="19">
        <v>46156</v>
      </c>
      <c r="H1973" s="49"/>
      <c r="I1973" s="50"/>
      <c r="J1973" s="49"/>
      <c r="K1973" s="50"/>
      <c r="L1973" s="21">
        <f t="shared" si="660"/>
        <v>0</v>
      </c>
      <c r="M1973" s="22">
        <f t="shared" si="654"/>
        <v>0</v>
      </c>
      <c r="N1973" s="98"/>
      <c r="O1973" s="101" t="str">
        <f t="shared" ca="1" si="655"/>
        <v/>
      </c>
      <c r="P1973" s="41" t="str">
        <f t="shared" si="653"/>
        <v xml:space="preserve"> </v>
      </c>
      <c r="Q1973" s="41" t="str">
        <f>IF(MONTH(G1974)-MONTH(G1973)&lt;&gt;0,SUBTOTAL(109,$P$14:$P$3665)," ")</f>
        <v xml:space="preserve"> </v>
      </c>
      <c r="R1973" s="108">
        <f t="shared" ca="1" si="661"/>
        <v>0</v>
      </c>
      <c r="S1973" s="25">
        <f t="shared" ca="1" si="662"/>
        <v>0</v>
      </c>
      <c r="T1973" s="108">
        <f t="shared" ca="1" si="663"/>
        <v>0</v>
      </c>
      <c r="U1973" s="163">
        <f t="shared" ca="1" si="664"/>
        <v>0</v>
      </c>
      <c r="V1973" s="25">
        <f t="shared" ca="1" si="665"/>
        <v>0</v>
      </c>
      <c r="W1973" s="25">
        <f t="shared" ca="1" si="666"/>
        <v>0</v>
      </c>
      <c r="X1973" s="108">
        <f t="shared" ca="1" si="667"/>
        <v>0</v>
      </c>
      <c r="Y1973" s="108">
        <f t="shared" ca="1" si="668"/>
        <v>0</v>
      </c>
      <c r="Z1973" s="108">
        <f t="shared" ca="1" si="669"/>
        <v>0</v>
      </c>
      <c r="AA1973" s="108">
        <f t="shared" ca="1" si="670"/>
        <v>0</v>
      </c>
      <c r="AB1973" s="108">
        <f t="shared" ca="1" si="671"/>
        <v>0</v>
      </c>
      <c r="AC1973" s="25">
        <f t="shared" ca="1" si="672"/>
        <v>0</v>
      </c>
    </row>
    <row r="1974" spans="1:29" ht="14.1" hidden="1" customHeight="1" thickBot="1" x14ac:dyDescent="0.25">
      <c r="A1974" s="3">
        <f t="shared" si="656"/>
        <v>2026</v>
      </c>
      <c r="B1974" s="3" t="str">
        <f t="shared" si="673"/>
        <v>05 květen</v>
      </c>
      <c r="C1974" s="4" t="str">
        <f t="shared" si="657"/>
        <v>květen</v>
      </c>
      <c r="D1974" s="10">
        <f t="shared" ca="1" si="658"/>
        <v>0</v>
      </c>
      <c r="E1974" s="10" t="str">
        <f t="shared" si="659"/>
        <v>pátek</v>
      </c>
      <c r="F1974" s="42" t="str">
        <f ca="1">IF(COUNTIF(List1!$U$4:$AF$16,$G1974),"Svátek",TEXT($G1974,"dddd"))</f>
        <v>pátek</v>
      </c>
      <c r="G1974" s="19">
        <v>46157</v>
      </c>
      <c r="H1974" s="49"/>
      <c r="I1974" s="50"/>
      <c r="J1974" s="49"/>
      <c r="K1974" s="50"/>
      <c r="L1974" s="21">
        <f t="shared" si="660"/>
        <v>0</v>
      </c>
      <c r="M1974" s="22">
        <f t="shared" si="654"/>
        <v>0</v>
      </c>
      <c r="N1974" s="98"/>
      <c r="O1974" s="101" t="str">
        <f t="shared" ca="1" si="655"/>
        <v/>
      </c>
      <c r="P1974" s="41" t="str">
        <f t="shared" si="653"/>
        <v xml:space="preserve"> </v>
      </c>
      <c r="Q1974" s="41" t="str">
        <f>IF(MONTH(G1975)-MONTH(G1974)&lt;&gt;0,SUBTOTAL(109,$P$14:$P$3665)," ")</f>
        <v xml:space="preserve"> </v>
      </c>
      <c r="R1974" s="108">
        <f t="shared" ca="1" si="661"/>
        <v>0</v>
      </c>
      <c r="S1974" s="25">
        <f t="shared" ca="1" si="662"/>
        <v>0</v>
      </c>
      <c r="T1974" s="108">
        <f t="shared" ca="1" si="663"/>
        <v>0</v>
      </c>
      <c r="U1974" s="163">
        <f t="shared" ca="1" si="664"/>
        <v>0</v>
      </c>
      <c r="V1974" s="25">
        <f t="shared" ca="1" si="665"/>
        <v>0</v>
      </c>
      <c r="W1974" s="25">
        <f t="shared" ca="1" si="666"/>
        <v>0</v>
      </c>
      <c r="X1974" s="108">
        <f t="shared" ca="1" si="667"/>
        <v>0</v>
      </c>
      <c r="Y1974" s="108">
        <f t="shared" ca="1" si="668"/>
        <v>0</v>
      </c>
      <c r="Z1974" s="108">
        <f t="shared" ca="1" si="669"/>
        <v>0</v>
      </c>
      <c r="AA1974" s="108">
        <f t="shared" ca="1" si="670"/>
        <v>0</v>
      </c>
      <c r="AB1974" s="108">
        <f t="shared" ca="1" si="671"/>
        <v>0</v>
      </c>
      <c r="AC1974" s="25">
        <f t="shared" ca="1" si="672"/>
        <v>0</v>
      </c>
    </row>
    <row r="1975" spans="1:29" ht="14.1" hidden="1" customHeight="1" thickBot="1" x14ac:dyDescent="0.25">
      <c r="A1975" s="3">
        <f t="shared" si="656"/>
        <v>2026</v>
      </c>
      <c r="B1975" s="3" t="str">
        <f t="shared" si="673"/>
        <v>05 květen</v>
      </c>
      <c r="C1975" s="4" t="str">
        <f t="shared" si="657"/>
        <v>květen</v>
      </c>
      <c r="D1975" s="10">
        <f t="shared" ca="1" si="658"/>
        <v>0</v>
      </c>
      <c r="E1975" s="10" t="str">
        <f t="shared" si="659"/>
        <v>sobota</v>
      </c>
      <c r="F1975" s="42" t="str">
        <f ca="1">IF(COUNTIF(List1!$U$4:$AF$16,$G1975),"Svátek",TEXT($G1975,"dddd"))</f>
        <v>sobota</v>
      </c>
      <c r="G1975" s="19">
        <v>46158</v>
      </c>
      <c r="H1975" s="49"/>
      <c r="I1975" s="50"/>
      <c r="J1975" s="49"/>
      <c r="K1975" s="50"/>
      <c r="L1975" s="21">
        <f t="shared" si="660"/>
        <v>0</v>
      </c>
      <c r="M1975" s="22">
        <f t="shared" si="654"/>
        <v>0</v>
      </c>
      <c r="N1975" s="98"/>
      <c r="O1975" s="101" t="str">
        <f t="shared" ca="1" si="655"/>
        <v/>
      </c>
      <c r="P1975" s="41" t="str">
        <f t="shared" si="653"/>
        <v xml:space="preserve"> </v>
      </c>
      <c r="Q1975" s="41" t="str">
        <f>IF(MONTH(G1976)-MONTH(G1975)&lt;&gt;0,SUBTOTAL(109,$P$14:$P$3665)," ")</f>
        <v xml:space="preserve"> </v>
      </c>
      <c r="R1975" s="108">
        <f t="shared" ca="1" si="661"/>
        <v>0</v>
      </c>
      <c r="S1975" s="25">
        <f t="shared" ca="1" si="662"/>
        <v>0</v>
      </c>
      <c r="T1975" s="108">
        <f t="shared" ca="1" si="663"/>
        <v>0</v>
      </c>
      <c r="U1975" s="163">
        <f t="shared" ca="1" si="664"/>
        <v>0</v>
      </c>
      <c r="V1975" s="25">
        <f t="shared" ca="1" si="665"/>
        <v>0</v>
      </c>
      <c r="W1975" s="25">
        <f t="shared" ca="1" si="666"/>
        <v>0</v>
      </c>
      <c r="X1975" s="108">
        <f t="shared" ca="1" si="667"/>
        <v>0</v>
      </c>
      <c r="Y1975" s="108">
        <f t="shared" ca="1" si="668"/>
        <v>0</v>
      </c>
      <c r="Z1975" s="108">
        <f t="shared" ca="1" si="669"/>
        <v>0</v>
      </c>
      <c r="AA1975" s="108">
        <f t="shared" ca="1" si="670"/>
        <v>0</v>
      </c>
      <c r="AB1975" s="108">
        <f t="shared" ca="1" si="671"/>
        <v>0</v>
      </c>
      <c r="AC1975" s="25">
        <f t="shared" ca="1" si="672"/>
        <v>0</v>
      </c>
    </row>
    <row r="1976" spans="1:29" ht="14.1" hidden="1" customHeight="1" thickBot="1" x14ac:dyDescent="0.25">
      <c r="A1976" s="3">
        <f t="shared" si="656"/>
        <v>2026</v>
      </c>
      <c r="B1976" s="3" t="str">
        <f t="shared" si="673"/>
        <v>05 květen</v>
      </c>
      <c r="C1976" s="4" t="str">
        <f t="shared" si="657"/>
        <v>květen</v>
      </c>
      <c r="D1976" s="10">
        <f t="shared" ca="1" si="658"/>
        <v>0</v>
      </c>
      <c r="E1976" s="10" t="str">
        <f t="shared" si="659"/>
        <v>neděle</v>
      </c>
      <c r="F1976" s="42" t="str">
        <f ca="1">IF(COUNTIF(List1!$U$4:$AF$16,$G1976),"Svátek",TEXT($G1976,"dddd"))</f>
        <v>neděle</v>
      </c>
      <c r="G1976" s="19">
        <v>46159</v>
      </c>
      <c r="H1976" s="49"/>
      <c r="I1976" s="50"/>
      <c r="J1976" s="49"/>
      <c r="K1976" s="50"/>
      <c r="L1976" s="21">
        <f t="shared" si="660"/>
        <v>0</v>
      </c>
      <c r="M1976" s="22">
        <f t="shared" si="654"/>
        <v>0</v>
      </c>
      <c r="N1976" s="98"/>
      <c r="O1976" s="101" t="str">
        <f t="shared" ca="1" si="655"/>
        <v/>
      </c>
      <c r="P1976" s="41">
        <f t="shared" si="653"/>
        <v>0</v>
      </c>
      <c r="Q1976" s="41" t="str">
        <f>IF(MONTH(G1977)-MONTH(G1976)&lt;&gt;0,SUBTOTAL(109,$P$14:$P$3665)," ")</f>
        <v xml:space="preserve"> </v>
      </c>
      <c r="R1976" s="108">
        <f t="shared" ca="1" si="661"/>
        <v>0</v>
      </c>
      <c r="S1976" s="25">
        <f t="shared" ca="1" si="662"/>
        <v>0</v>
      </c>
      <c r="T1976" s="108">
        <f t="shared" ca="1" si="663"/>
        <v>0</v>
      </c>
      <c r="U1976" s="163">
        <f t="shared" ca="1" si="664"/>
        <v>0</v>
      </c>
      <c r="V1976" s="25">
        <f t="shared" ca="1" si="665"/>
        <v>0</v>
      </c>
      <c r="W1976" s="25">
        <f t="shared" ca="1" si="666"/>
        <v>0</v>
      </c>
      <c r="X1976" s="108">
        <f t="shared" ca="1" si="667"/>
        <v>0</v>
      </c>
      <c r="Y1976" s="108">
        <f t="shared" ca="1" si="668"/>
        <v>0</v>
      </c>
      <c r="Z1976" s="108">
        <f t="shared" ca="1" si="669"/>
        <v>0</v>
      </c>
      <c r="AA1976" s="108">
        <f t="shared" ca="1" si="670"/>
        <v>0</v>
      </c>
      <c r="AB1976" s="108">
        <f t="shared" ca="1" si="671"/>
        <v>0</v>
      </c>
      <c r="AC1976" s="25">
        <f t="shared" ca="1" si="672"/>
        <v>0</v>
      </c>
    </row>
    <row r="1977" spans="1:29" ht="14.1" hidden="1" customHeight="1" thickBot="1" x14ac:dyDescent="0.25">
      <c r="A1977" s="3">
        <f t="shared" si="656"/>
        <v>2026</v>
      </c>
      <c r="B1977" s="3" t="str">
        <f t="shared" si="673"/>
        <v>05 květen</v>
      </c>
      <c r="C1977" s="4" t="str">
        <f t="shared" si="657"/>
        <v>květen</v>
      </c>
      <c r="D1977" s="10">
        <f t="shared" ca="1" si="658"/>
        <v>0</v>
      </c>
      <c r="E1977" s="10" t="str">
        <f t="shared" si="659"/>
        <v>pondělí</v>
      </c>
      <c r="F1977" s="42" t="str">
        <f ca="1">IF(COUNTIF(List1!$U$4:$AF$16,$G1977),"Svátek",TEXT($G1977,"dddd"))</f>
        <v>pondělí</v>
      </c>
      <c r="G1977" s="19">
        <v>46160</v>
      </c>
      <c r="H1977" s="49"/>
      <c r="I1977" s="50"/>
      <c r="J1977" s="49"/>
      <c r="K1977" s="50"/>
      <c r="L1977" s="21">
        <f t="shared" si="660"/>
        <v>0</v>
      </c>
      <c r="M1977" s="22">
        <f t="shared" si="654"/>
        <v>0</v>
      </c>
      <c r="N1977" s="98"/>
      <c r="O1977" s="101" t="str">
        <f t="shared" ca="1" si="655"/>
        <v/>
      </c>
      <c r="P1977" s="41" t="str">
        <f t="shared" si="653"/>
        <v xml:space="preserve"> </v>
      </c>
      <c r="Q1977" s="41" t="str">
        <f>IF(MONTH(G1978)-MONTH(G1977)&lt;&gt;0,SUBTOTAL(109,$P$14:$P$3665)," ")</f>
        <v xml:space="preserve"> </v>
      </c>
      <c r="R1977" s="108">
        <f t="shared" ca="1" si="661"/>
        <v>0</v>
      </c>
      <c r="S1977" s="25">
        <f t="shared" ca="1" si="662"/>
        <v>0</v>
      </c>
      <c r="T1977" s="108">
        <f t="shared" ca="1" si="663"/>
        <v>0</v>
      </c>
      <c r="U1977" s="163">
        <f t="shared" ca="1" si="664"/>
        <v>0</v>
      </c>
      <c r="V1977" s="25">
        <f t="shared" ca="1" si="665"/>
        <v>0</v>
      </c>
      <c r="W1977" s="25">
        <f t="shared" ca="1" si="666"/>
        <v>0</v>
      </c>
      <c r="X1977" s="108">
        <f t="shared" ca="1" si="667"/>
        <v>0</v>
      </c>
      <c r="Y1977" s="108">
        <f t="shared" ca="1" si="668"/>
        <v>0</v>
      </c>
      <c r="Z1977" s="108">
        <f t="shared" ca="1" si="669"/>
        <v>0</v>
      </c>
      <c r="AA1977" s="108">
        <f t="shared" ca="1" si="670"/>
        <v>0</v>
      </c>
      <c r="AB1977" s="108">
        <f t="shared" ca="1" si="671"/>
        <v>0</v>
      </c>
      <c r="AC1977" s="25">
        <f t="shared" ca="1" si="672"/>
        <v>0</v>
      </c>
    </row>
    <row r="1978" spans="1:29" ht="14.1" hidden="1" customHeight="1" thickBot="1" x14ac:dyDescent="0.25">
      <c r="A1978" s="3">
        <f t="shared" si="656"/>
        <v>2026</v>
      </c>
      <c r="B1978" s="3" t="str">
        <f t="shared" si="673"/>
        <v>05 květen</v>
      </c>
      <c r="C1978" s="4" t="str">
        <f t="shared" si="657"/>
        <v>květen</v>
      </c>
      <c r="D1978" s="10">
        <f t="shared" ca="1" si="658"/>
        <v>0</v>
      </c>
      <c r="E1978" s="10" t="str">
        <f t="shared" si="659"/>
        <v>úterý</v>
      </c>
      <c r="F1978" s="42" t="str">
        <f ca="1">IF(COUNTIF(List1!$U$4:$AF$16,$G1978),"Svátek",TEXT($G1978,"dddd"))</f>
        <v>úterý</v>
      </c>
      <c r="G1978" s="19">
        <v>46161</v>
      </c>
      <c r="H1978" s="49"/>
      <c r="I1978" s="50"/>
      <c r="J1978" s="49"/>
      <c r="K1978" s="50"/>
      <c r="L1978" s="21">
        <f t="shared" si="660"/>
        <v>0</v>
      </c>
      <c r="M1978" s="22">
        <f t="shared" si="654"/>
        <v>0</v>
      </c>
      <c r="N1978" s="98"/>
      <c r="O1978" s="101" t="str">
        <f t="shared" ca="1" si="655"/>
        <v/>
      </c>
      <c r="P1978" s="41" t="str">
        <f t="shared" si="653"/>
        <v xml:space="preserve"> </v>
      </c>
      <c r="Q1978" s="41" t="str">
        <f>IF(MONTH(G1979)-MONTH(G1978)&lt;&gt;0,SUBTOTAL(109,$P$14:$P$3665)," ")</f>
        <v xml:space="preserve"> </v>
      </c>
      <c r="R1978" s="108">
        <f t="shared" ca="1" si="661"/>
        <v>0</v>
      </c>
      <c r="S1978" s="25">
        <f t="shared" ca="1" si="662"/>
        <v>0</v>
      </c>
      <c r="T1978" s="108">
        <f t="shared" ca="1" si="663"/>
        <v>0</v>
      </c>
      <c r="U1978" s="163">
        <f t="shared" ca="1" si="664"/>
        <v>0</v>
      </c>
      <c r="V1978" s="25">
        <f t="shared" ca="1" si="665"/>
        <v>0</v>
      </c>
      <c r="W1978" s="25">
        <f t="shared" ca="1" si="666"/>
        <v>0</v>
      </c>
      <c r="X1978" s="108">
        <f t="shared" ca="1" si="667"/>
        <v>0</v>
      </c>
      <c r="Y1978" s="108">
        <f t="shared" ca="1" si="668"/>
        <v>0</v>
      </c>
      <c r="Z1978" s="108">
        <f t="shared" ca="1" si="669"/>
        <v>0</v>
      </c>
      <c r="AA1978" s="108">
        <f t="shared" ca="1" si="670"/>
        <v>0</v>
      </c>
      <c r="AB1978" s="108">
        <f t="shared" ca="1" si="671"/>
        <v>0</v>
      </c>
      <c r="AC1978" s="25">
        <f t="shared" ca="1" si="672"/>
        <v>0</v>
      </c>
    </row>
    <row r="1979" spans="1:29" ht="14.1" hidden="1" customHeight="1" thickBot="1" x14ac:dyDescent="0.25">
      <c r="A1979" s="3">
        <f t="shared" si="656"/>
        <v>2026</v>
      </c>
      <c r="B1979" s="3" t="str">
        <f t="shared" si="673"/>
        <v>05 květen</v>
      </c>
      <c r="C1979" s="4" t="str">
        <f t="shared" si="657"/>
        <v>květen</v>
      </c>
      <c r="D1979" s="10">
        <f t="shared" ca="1" si="658"/>
        <v>0</v>
      </c>
      <c r="E1979" s="10" t="str">
        <f t="shared" si="659"/>
        <v>středa</v>
      </c>
      <c r="F1979" s="42" t="str">
        <f ca="1">IF(COUNTIF(List1!$U$4:$AF$16,$G1979),"Svátek",TEXT($G1979,"dddd"))</f>
        <v>středa</v>
      </c>
      <c r="G1979" s="19">
        <v>46162</v>
      </c>
      <c r="H1979" s="49"/>
      <c r="I1979" s="50"/>
      <c r="J1979" s="49"/>
      <c r="K1979" s="50"/>
      <c r="L1979" s="21">
        <f t="shared" si="660"/>
        <v>0</v>
      </c>
      <c r="M1979" s="22">
        <f t="shared" si="654"/>
        <v>0</v>
      </c>
      <c r="N1979" s="98"/>
      <c r="O1979" s="101" t="str">
        <f t="shared" ca="1" si="655"/>
        <v/>
      </c>
      <c r="P1979" s="41" t="str">
        <f t="shared" si="653"/>
        <v xml:space="preserve"> </v>
      </c>
      <c r="Q1979" s="41" t="str">
        <f>IF(MONTH(G1980)-MONTH(G1979)&lt;&gt;0,SUBTOTAL(109,$P$14:$P$3665)," ")</f>
        <v xml:space="preserve"> </v>
      </c>
      <c r="R1979" s="108">
        <f t="shared" ca="1" si="661"/>
        <v>0</v>
      </c>
      <c r="S1979" s="25">
        <f t="shared" ca="1" si="662"/>
        <v>0</v>
      </c>
      <c r="T1979" s="108">
        <f t="shared" ca="1" si="663"/>
        <v>0</v>
      </c>
      <c r="U1979" s="163">
        <f t="shared" ca="1" si="664"/>
        <v>0</v>
      </c>
      <c r="V1979" s="25">
        <f t="shared" ca="1" si="665"/>
        <v>0</v>
      </c>
      <c r="W1979" s="25">
        <f t="shared" ca="1" si="666"/>
        <v>0</v>
      </c>
      <c r="X1979" s="108">
        <f t="shared" ca="1" si="667"/>
        <v>0</v>
      </c>
      <c r="Y1979" s="108">
        <f t="shared" ca="1" si="668"/>
        <v>0</v>
      </c>
      <c r="Z1979" s="108">
        <f t="shared" ca="1" si="669"/>
        <v>0</v>
      </c>
      <c r="AA1979" s="108">
        <f t="shared" ca="1" si="670"/>
        <v>0</v>
      </c>
      <c r="AB1979" s="108">
        <f t="shared" ca="1" si="671"/>
        <v>0</v>
      </c>
      <c r="AC1979" s="25">
        <f t="shared" ca="1" si="672"/>
        <v>0</v>
      </c>
    </row>
    <row r="1980" spans="1:29" ht="14.1" hidden="1" customHeight="1" thickBot="1" x14ac:dyDescent="0.25">
      <c r="A1980" s="3">
        <f t="shared" si="656"/>
        <v>2026</v>
      </c>
      <c r="B1980" s="3" t="str">
        <f t="shared" si="673"/>
        <v>05 květen</v>
      </c>
      <c r="C1980" s="4" t="str">
        <f t="shared" si="657"/>
        <v>květen</v>
      </c>
      <c r="D1980" s="10">
        <f t="shared" ca="1" si="658"/>
        <v>0</v>
      </c>
      <c r="E1980" s="10" t="str">
        <f t="shared" si="659"/>
        <v>čtvrtek</v>
      </c>
      <c r="F1980" s="42" t="str">
        <f ca="1">IF(COUNTIF(List1!$U$4:$AF$16,$G1980),"Svátek",TEXT($G1980,"dddd"))</f>
        <v>čtvrtek</v>
      </c>
      <c r="G1980" s="19">
        <v>46163</v>
      </c>
      <c r="H1980" s="49"/>
      <c r="I1980" s="50"/>
      <c r="J1980" s="49"/>
      <c r="K1980" s="50"/>
      <c r="L1980" s="21">
        <f t="shared" si="660"/>
        <v>0</v>
      </c>
      <c r="M1980" s="22">
        <f t="shared" si="654"/>
        <v>0</v>
      </c>
      <c r="N1980" s="98"/>
      <c r="O1980" s="101" t="str">
        <f t="shared" ca="1" si="655"/>
        <v/>
      </c>
      <c r="P1980" s="41" t="str">
        <f t="shared" si="653"/>
        <v xml:space="preserve"> </v>
      </c>
      <c r="Q1980" s="41" t="str">
        <f>IF(MONTH(G1981)-MONTH(G1980)&lt;&gt;0,SUBTOTAL(109,$P$14:$P$3665)," ")</f>
        <v xml:space="preserve"> </v>
      </c>
      <c r="R1980" s="108">
        <f t="shared" ca="1" si="661"/>
        <v>0</v>
      </c>
      <c r="S1980" s="25">
        <f t="shared" ca="1" si="662"/>
        <v>0</v>
      </c>
      <c r="T1980" s="108">
        <f t="shared" ca="1" si="663"/>
        <v>0</v>
      </c>
      <c r="U1980" s="163">
        <f t="shared" ca="1" si="664"/>
        <v>0</v>
      </c>
      <c r="V1980" s="25">
        <f t="shared" ca="1" si="665"/>
        <v>0</v>
      </c>
      <c r="W1980" s="25">
        <f t="shared" ca="1" si="666"/>
        <v>0</v>
      </c>
      <c r="X1980" s="108">
        <f t="shared" ca="1" si="667"/>
        <v>0</v>
      </c>
      <c r="Y1980" s="108">
        <f t="shared" ca="1" si="668"/>
        <v>0</v>
      </c>
      <c r="Z1980" s="108">
        <f t="shared" ca="1" si="669"/>
        <v>0</v>
      </c>
      <c r="AA1980" s="108">
        <f t="shared" ca="1" si="670"/>
        <v>0</v>
      </c>
      <c r="AB1980" s="108">
        <f t="shared" ca="1" si="671"/>
        <v>0</v>
      </c>
      <c r="AC1980" s="25">
        <f t="shared" ca="1" si="672"/>
        <v>0</v>
      </c>
    </row>
    <row r="1981" spans="1:29" ht="14.1" hidden="1" customHeight="1" thickBot="1" x14ac:dyDescent="0.25">
      <c r="A1981" s="3">
        <f t="shared" si="656"/>
        <v>2026</v>
      </c>
      <c r="B1981" s="3" t="str">
        <f t="shared" si="673"/>
        <v>05 květen</v>
      </c>
      <c r="C1981" s="4" t="str">
        <f t="shared" si="657"/>
        <v>květen</v>
      </c>
      <c r="D1981" s="10">
        <f t="shared" ca="1" si="658"/>
        <v>0</v>
      </c>
      <c r="E1981" s="10" t="str">
        <f t="shared" si="659"/>
        <v>pátek</v>
      </c>
      <c r="F1981" s="42" t="str">
        <f ca="1">IF(COUNTIF(List1!$U$4:$AF$16,$G1981),"Svátek",TEXT($G1981,"dddd"))</f>
        <v>pátek</v>
      </c>
      <c r="G1981" s="19">
        <v>46164</v>
      </c>
      <c r="H1981" s="49"/>
      <c r="I1981" s="50"/>
      <c r="J1981" s="49"/>
      <c r="K1981" s="50"/>
      <c r="L1981" s="21">
        <f t="shared" si="660"/>
        <v>0</v>
      </c>
      <c r="M1981" s="22">
        <f t="shared" si="654"/>
        <v>0</v>
      </c>
      <c r="N1981" s="98"/>
      <c r="O1981" s="101" t="str">
        <f t="shared" ca="1" si="655"/>
        <v/>
      </c>
      <c r="P1981" s="41" t="str">
        <f t="shared" si="653"/>
        <v xml:space="preserve"> </v>
      </c>
      <c r="Q1981" s="41" t="str">
        <f>IF(MONTH(G1982)-MONTH(G1981)&lt;&gt;0,SUBTOTAL(109,$P$14:$P$3665)," ")</f>
        <v xml:space="preserve"> </v>
      </c>
      <c r="R1981" s="108">
        <f t="shared" ca="1" si="661"/>
        <v>0</v>
      </c>
      <c r="S1981" s="25">
        <f t="shared" ca="1" si="662"/>
        <v>0</v>
      </c>
      <c r="T1981" s="108">
        <f t="shared" ca="1" si="663"/>
        <v>0</v>
      </c>
      <c r="U1981" s="163">
        <f t="shared" ca="1" si="664"/>
        <v>0</v>
      </c>
      <c r="V1981" s="25">
        <f t="shared" ca="1" si="665"/>
        <v>0</v>
      </c>
      <c r="W1981" s="25">
        <f t="shared" ca="1" si="666"/>
        <v>0</v>
      </c>
      <c r="X1981" s="108">
        <f t="shared" ca="1" si="667"/>
        <v>0</v>
      </c>
      <c r="Y1981" s="108">
        <f t="shared" ca="1" si="668"/>
        <v>0</v>
      </c>
      <c r="Z1981" s="108">
        <f t="shared" ca="1" si="669"/>
        <v>0</v>
      </c>
      <c r="AA1981" s="108">
        <f t="shared" ca="1" si="670"/>
        <v>0</v>
      </c>
      <c r="AB1981" s="108">
        <f t="shared" ca="1" si="671"/>
        <v>0</v>
      </c>
      <c r="AC1981" s="25">
        <f t="shared" ca="1" si="672"/>
        <v>0</v>
      </c>
    </row>
    <row r="1982" spans="1:29" ht="14.1" hidden="1" customHeight="1" thickBot="1" x14ac:dyDescent="0.25">
      <c r="A1982" s="3">
        <f t="shared" si="656"/>
        <v>2026</v>
      </c>
      <c r="B1982" s="3" t="str">
        <f t="shared" si="673"/>
        <v>05 květen</v>
      </c>
      <c r="C1982" s="4" t="str">
        <f t="shared" si="657"/>
        <v>květen</v>
      </c>
      <c r="D1982" s="10">
        <f t="shared" ca="1" si="658"/>
        <v>0</v>
      </c>
      <c r="E1982" s="10" t="str">
        <f t="shared" si="659"/>
        <v>sobota</v>
      </c>
      <c r="F1982" s="42" t="str">
        <f ca="1">IF(COUNTIF(List1!$U$4:$AF$16,$G1982),"Svátek",TEXT($G1982,"dddd"))</f>
        <v>sobota</v>
      </c>
      <c r="G1982" s="19">
        <v>46165</v>
      </c>
      <c r="H1982" s="49"/>
      <c r="I1982" s="50"/>
      <c r="J1982" s="49"/>
      <c r="K1982" s="50"/>
      <c r="L1982" s="21">
        <f t="shared" si="660"/>
        <v>0</v>
      </c>
      <c r="M1982" s="22">
        <f t="shared" si="654"/>
        <v>0</v>
      </c>
      <c r="N1982" s="98"/>
      <c r="O1982" s="101" t="str">
        <f t="shared" ca="1" si="655"/>
        <v/>
      </c>
      <c r="P1982" s="41" t="str">
        <f t="shared" si="653"/>
        <v xml:space="preserve"> </v>
      </c>
      <c r="Q1982" s="41" t="str">
        <f>IF(MONTH(G1983)-MONTH(G1982)&lt;&gt;0,SUBTOTAL(109,$P$14:$P$3665)," ")</f>
        <v xml:space="preserve"> </v>
      </c>
      <c r="R1982" s="108">
        <f t="shared" ca="1" si="661"/>
        <v>0</v>
      </c>
      <c r="S1982" s="25">
        <f t="shared" ca="1" si="662"/>
        <v>0</v>
      </c>
      <c r="T1982" s="108">
        <f t="shared" ca="1" si="663"/>
        <v>0</v>
      </c>
      <c r="U1982" s="163">
        <f t="shared" ca="1" si="664"/>
        <v>0</v>
      </c>
      <c r="V1982" s="25">
        <f t="shared" ca="1" si="665"/>
        <v>0</v>
      </c>
      <c r="W1982" s="25">
        <f t="shared" ca="1" si="666"/>
        <v>0</v>
      </c>
      <c r="X1982" s="108">
        <f t="shared" ca="1" si="667"/>
        <v>0</v>
      </c>
      <c r="Y1982" s="108">
        <f t="shared" ca="1" si="668"/>
        <v>0</v>
      </c>
      <c r="Z1982" s="108">
        <f t="shared" ca="1" si="669"/>
        <v>0</v>
      </c>
      <c r="AA1982" s="108">
        <f t="shared" ca="1" si="670"/>
        <v>0</v>
      </c>
      <c r="AB1982" s="108">
        <f t="shared" ca="1" si="671"/>
        <v>0</v>
      </c>
      <c r="AC1982" s="25">
        <f t="shared" ca="1" si="672"/>
        <v>0</v>
      </c>
    </row>
    <row r="1983" spans="1:29" ht="14.1" hidden="1" customHeight="1" thickBot="1" x14ac:dyDescent="0.25">
      <c r="A1983" s="3">
        <f t="shared" si="656"/>
        <v>2026</v>
      </c>
      <c r="B1983" s="3" t="str">
        <f t="shared" si="673"/>
        <v>05 květen</v>
      </c>
      <c r="C1983" s="4" t="str">
        <f t="shared" si="657"/>
        <v>květen</v>
      </c>
      <c r="D1983" s="10">
        <f t="shared" ca="1" si="658"/>
        <v>0</v>
      </c>
      <c r="E1983" s="10" t="str">
        <f t="shared" si="659"/>
        <v>neděle</v>
      </c>
      <c r="F1983" s="42" t="str">
        <f ca="1">IF(COUNTIF(List1!$U$4:$AF$16,$G1983),"Svátek",TEXT($G1983,"dddd"))</f>
        <v>neděle</v>
      </c>
      <c r="G1983" s="19">
        <v>46166</v>
      </c>
      <c r="H1983" s="49"/>
      <c r="I1983" s="50"/>
      <c r="J1983" s="49"/>
      <c r="K1983" s="50"/>
      <c r="L1983" s="21">
        <f t="shared" si="660"/>
        <v>0</v>
      </c>
      <c r="M1983" s="22">
        <f t="shared" si="654"/>
        <v>0</v>
      </c>
      <c r="N1983" s="98"/>
      <c r="O1983" s="101" t="str">
        <f t="shared" ca="1" si="655"/>
        <v/>
      </c>
      <c r="P1983" s="41">
        <f t="shared" si="653"/>
        <v>0</v>
      </c>
      <c r="Q1983" s="41" t="str">
        <f>IF(MONTH(G1984)-MONTH(G1983)&lt;&gt;0,SUBTOTAL(109,$P$14:$P$3665)," ")</f>
        <v xml:space="preserve"> </v>
      </c>
      <c r="R1983" s="108">
        <f t="shared" ca="1" si="661"/>
        <v>0</v>
      </c>
      <c r="S1983" s="25">
        <f t="shared" ca="1" si="662"/>
        <v>0</v>
      </c>
      <c r="T1983" s="108">
        <f t="shared" ca="1" si="663"/>
        <v>0</v>
      </c>
      <c r="U1983" s="163">
        <f t="shared" ca="1" si="664"/>
        <v>0</v>
      </c>
      <c r="V1983" s="25">
        <f t="shared" ca="1" si="665"/>
        <v>0</v>
      </c>
      <c r="W1983" s="25">
        <f t="shared" ca="1" si="666"/>
        <v>0</v>
      </c>
      <c r="X1983" s="108">
        <f t="shared" ca="1" si="667"/>
        <v>0</v>
      </c>
      <c r="Y1983" s="108">
        <f t="shared" ca="1" si="668"/>
        <v>0</v>
      </c>
      <c r="Z1983" s="108">
        <f t="shared" ca="1" si="669"/>
        <v>0</v>
      </c>
      <c r="AA1983" s="108">
        <f t="shared" ca="1" si="670"/>
        <v>0</v>
      </c>
      <c r="AB1983" s="108">
        <f t="shared" ca="1" si="671"/>
        <v>0</v>
      </c>
      <c r="AC1983" s="25">
        <f t="shared" ca="1" si="672"/>
        <v>0</v>
      </c>
    </row>
    <row r="1984" spans="1:29" ht="14.1" hidden="1" customHeight="1" thickBot="1" x14ac:dyDescent="0.25">
      <c r="A1984" s="3">
        <f t="shared" si="656"/>
        <v>2026</v>
      </c>
      <c r="B1984" s="3" t="str">
        <f t="shared" si="673"/>
        <v>05 květen</v>
      </c>
      <c r="C1984" s="4" t="str">
        <f t="shared" si="657"/>
        <v>květen</v>
      </c>
      <c r="D1984" s="10">
        <f t="shared" ca="1" si="658"/>
        <v>0</v>
      </c>
      <c r="E1984" s="10" t="str">
        <f t="shared" si="659"/>
        <v>pondělí</v>
      </c>
      <c r="F1984" s="42" t="str">
        <f ca="1">IF(COUNTIF(List1!$U$4:$AF$16,$G1984),"Svátek",TEXT($G1984,"dddd"))</f>
        <v>pondělí</v>
      </c>
      <c r="G1984" s="19">
        <v>46167</v>
      </c>
      <c r="H1984" s="49"/>
      <c r="I1984" s="50"/>
      <c r="J1984" s="49"/>
      <c r="K1984" s="50"/>
      <c r="L1984" s="21">
        <f t="shared" si="660"/>
        <v>0</v>
      </c>
      <c r="M1984" s="22">
        <f t="shared" si="654"/>
        <v>0</v>
      </c>
      <c r="N1984" s="98"/>
      <c r="O1984" s="101" t="str">
        <f t="shared" ca="1" si="655"/>
        <v/>
      </c>
      <c r="P1984" s="41" t="str">
        <f t="shared" si="653"/>
        <v xml:space="preserve"> </v>
      </c>
      <c r="Q1984" s="41" t="str">
        <f>IF(MONTH(G1985)-MONTH(G1984)&lt;&gt;0,SUBTOTAL(109,$P$14:$P$3665)," ")</f>
        <v xml:space="preserve"> </v>
      </c>
      <c r="R1984" s="108">
        <f t="shared" ca="1" si="661"/>
        <v>0</v>
      </c>
      <c r="S1984" s="25">
        <f t="shared" ca="1" si="662"/>
        <v>0</v>
      </c>
      <c r="T1984" s="108">
        <f t="shared" ca="1" si="663"/>
        <v>0</v>
      </c>
      <c r="U1984" s="163">
        <f t="shared" ca="1" si="664"/>
        <v>0</v>
      </c>
      <c r="V1984" s="25">
        <f t="shared" ca="1" si="665"/>
        <v>0</v>
      </c>
      <c r="W1984" s="25">
        <f t="shared" ca="1" si="666"/>
        <v>0</v>
      </c>
      <c r="X1984" s="108">
        <f t="shared" ca="1" si="667"/>
        <v>0</v>
      </c>
      <c r="Y1984" s="108">
        <f t="shared" ca="1" si="668"/>
        <v>0</v>
      </c>
      <c r="Z1984" s="108">
        <f t="shared" ca="1" si="669"/>
        <v>0</v>
      </c>
      <c r="AA1984" s="108">
        <f t="shared" ca="1" si="670"/>
        <v>0</v>
      </c>
      <c r="AB1984" s="108">
        <f t="shared" ca="1" si="671"/>
        <v>0</v>
      </c>
      <c r="AC1984" s="25">
        <f t="shared" ca="1" si="672"/>
        <v>0</v>
      </c>
    </row>
    <row r="1985" spans="1:29" ht="14.1" hidden="1" customHeight="1" thickBot="1" x14ac:dyDescent="0.25">
      <c r="A1985" s="3">
        <f t="shared" si="656"/>
        <v>2026</v>
      </c>
      <c r="B1985" s="3" t="str">
        <f t="shared" si="673"/>
        <v>05 květen</v>
      </c>
      <c r="C1985" s="4" t="str">
        <f t="shared" si="657"/>
        <v>květen</v>
      </c>
      <c r="D1985" s="10">
        <f t="shared" ca="1" si="658"/>
        <v>0</v>
      </c>
      <c r="E1985" s="10" t="str">
        <f t="shared" si="659"/>
        <v>úterý</v>
      </c>
      <c r="F1985" s="42" t="str">
        <f ca="1">IF(COUNTIF(List1!$U$4:$AF$16,$G1985),"Svátek",TEXT($G1985,"dddd"))</f>
        <v>úterý</v>
      </c>
      <c r="G1985" s="19">
        <v>46168</v>
      </c>
      <c r="H1985" s="49"/>
      <c r="I1985" s="50"/>
      <c r="J1985" s="49"/>
      <c r="K1985" s="50"/>
      <c r="L1985" s="21">
        <f t="shared" si="660"/>
        <v>0</v>
      </c>
      <c r="M1985" s="22">
        <f t="shared" si="654"/>
        <v>0</v>
      </c>
      <c r="N1985" s="98"/>
      <c r="O1985" s="101" t="str">
        <f t="shared" ca="1" si="655"/>
        <v/>
      </c>
      <c r="P1985" s="41" t="str">
        <f t="shared" si="653"/>
        <v xml:space="preserve"> </v>
      </c>
      <c r="Q1985" s="41" t="str">
        <f>IF(MONTH(G1986)-MONTH(G1985)&lt;&gt;0,SUBTOTAL(109,$P$14:$P$3665)," ")</f>
        <v xml:space="preserve"> </v>
      </c>
      <c r="R1985" s="108">
        <f t="shared" ca="1" si="661"/>
        <v>0</v>
      </c>
      <c r="S1985" s="25">
        <f t="shared" ca="1" si="662"/>
        <v>0</v>
      </c>
      <c r="T1985" s="108">
        <f t="shared" ca="1" si="663"/>
        <v>0</v>
      </c>
      <c r="U1985" s="163">
        <f t="shared" ca="1" si="664"/>
        <v>0</v>
      </c>
      <c r="V1985" s="25">
        <f t="shared" ca="1" si="665"/>
        <v>0</v>
      </c>
      <c r="W1985" s="25">
        <f t="shared" ca="1" si="666"/>
        <v>0</v>
      </c>
      <c r="X1985" s="108">
        <f t="shared" ca="1" si="667"/>
        <v>0</v>
      </c>
      <c r="Y1985" s="108">
        <f t="shared" ca="1" si="668"/>
        <v>0</v>
      </c>
      <c r="Z1985" s="108">
        <f t="shared" ca="1" si="669"/>
        <v>0</v>
      </c>
      <c r="AA1985" s="108">
        <f t="shared" ca="1" si="670"/>
        <v>0</v>
      </c>
      <c r="AB1985" s="108">
        <f t="shared" ca="1" si="671"/>
        <v>0</v>
      </c>
      <c r="AC1985" s="25">
        <f t="shared" ca="1" si="672"/>
        <v>0</v>
      </c>
    </row>
    <row r="1986" spans="1:29" ht="14.1" hidden="1" customHeight="1" thickBot="1" x14ac:dyDescent="0.25">
      <c r="A1986" s="3">
        <f t="shared" si="656"/>
        <v>2026</v>
      </c>
      <c r="B1986" s="3" t="str">
        <f t="shared" si="673"/>
        <v>05 květen</v>
      </c>
      <c r="C1986" s="4" t="str">
        <f t="shared" si="657"/>
        <v>květen</v>
      </c>
      <c r="D1986" s="10">
        <f t="shared" ca="1" si="658"/>
        <v>0</v>
      </c>
      <c r="E1986" s="10" t="str">
        <f t="shared" si="659"/>
        <v>středa</v>
      </c>
      <c r="F1986" s="42" t="str">
        <f ca="1">IF(COUNTIF(List1!$U$4:$AF$16,$G1986),"Svátek",TEXT($G1986,"dddd"))</f>
        <v>středa</v>
      </c>
      <c r="G1986" s="19">
        <v>46169</v>
      </c>
      <c r="H1986" s="49"/>
      <c r="I1986" s="50"/>
      <c r="J1986" s="49"/>
      <c r="K1986" s="50"/>
      <c r="L1986" s="21">
        <f t="shared" si="660"/>
        <v>0</v>
      </c>
      <c r="M1986" s="22">
        <f t="shared" si="654"/>
        <v>0</v>
      </c>
      <c r="N1986" s="98"/>
      <c r="O1986" s="101" t="str">
        <f t="shared" ca="1" si="655"/>
        <v/>
      </c>
      <c r="P1986" s="41" t="str">
        <f t="shared" si="653"/>
        <v xml:space="preserve"> </v>
      </c>
      <c r="Q1986" s="41" t="str">
        <f>IF(MONTH(G1987)-MONTH(G1986)&lt;&gt;0,SUBTOTAL(109,$P$14:$P$3665)," ")</f>
        <v xml:space="preserve"> </v>
      </c>
      <c r="R1986" s="108">
        <f t="shared" ca="1" si="661"/>
        <v>0</v>
      </c>
      <c r="S1986" s="25">
        <f t="shared" ca="1" si="662"/>
        <v>0</v>
      </c>
      <c r="T1986" s="108">
        <f t="shared" ca="1" si="663"/>
        <v>0</v>
      </c>
      <c r="U1986" s="163">
        <f t="shared" ca="1" si="664"/>
        <v>0</v>
      </c>
      <c r="V1986" s="25">
        <f t="shared" ca="1" si="665"/>
        <v>0</v>
      </c>
      <c r="W1986" s="25">
        <f t="shared" ca="1" si="666"/>
        <v>0</v>
      </c>
      <c r="X1986" s="108">
        <f t="shared" ca="1" si="667"/>
        <v>0</v>
      </c>
      <c r="Y1986" s="108">
        <f t="shared" ca="1" si="668"/>
        <v>0</v>
      </c>
      <c r="Z1986" s="108">
        <f t="shared" ca="1" si="669"/>
        <v>0</v>
      </c>
      <c r="AA1986" s="108">
        <f t="shared" ca="1" si="670"/>
        <v>0</v>
      </c>
      <c r="AB1986" s="108">
        <f t="shared" ca="1" si="671"/>
        <v>0</v>
      </c>
      <c r="AC1986" s="25">
        <f t="shared" ca="1" si="672"/>
        <v>0</v>
      </c>
    </row>
    <row r="1987" spans="1:29" ht="14.1" hidden="1" customHeight="1" thickBot="1" x14ac:dyDescent="0.25">
      <c r="A1987" s="3">
        <f t="shared" si="656"/>
        <v>2026</v>
      </c>
      <c r="B1987" s="3" t="str">
        <f t="shared" si="673"/>
        <v>05 květen</v>
      </c>
      <c r="C1987" s="4" t="str">
        <f t="shared" si="657"/>
        <v>květen</v>
      </c>
      <c r="D1987" s="10">
        <f t="shared" ca="1" si="658"/>
        <v>0</v>
      </c>
      <c r="E1987" s="10" t="str">
        <f t="shared" si="659"/>
        <v>čtvrtek</v>
      </c>
      <c r="F1987" s="42" t="str">
        <f ca="1">IF(COUNTIF(List1!$U$4:$AF$16,$G1987),"Svátek",TEXT($G1987,"dddd"))</f>
        <v>čtvrtek</v>
      </c>
      <c r="G1987" s="19">
        <v>46170</v>
      </c>
      <c r="H1987" s="49"/>
      <c r="I1987" s="50"/>
      <c r="J1987" s="49"/>
      <c r="K1987" s="50"/>
      <c r="L1987" s="21">
        <f t="shared" si="660"/>
        <v>0</v>
      </c>
      <c r="M1987" s="22">
        <f t="shared" si="654"/>
        <v>0</v>
      </c>
      <c r="N1987" s="98"/>
      <c r="O1987" s="101" t="str">
        <f t="shared" ca="1" si="655"/>
        <v/>
      </c>
      <c r="P1987" s="41" t="str">
        <f t="shared" si="653"/>
        <v xml:space="preserve"> </v>
      </c>
      <c r="Q1987" s="41" t="str">
        <f>IF(MONTH(G1988)-MONTH(G1987)&lt;&gt;0,SUBTOTAL(109,$P$14:$P$3665)," ")</f>
        <v xml:space="preserve"> </v>
      </c>
      <c r="R1987" s="108">
        <f t="shared" ca="1" si="661"/>
        <v>0</v>
      </c>
      <c r="S1987" s="25">
        <f t="shared" ca="1" si="662"/>
        <v>0</v>
      </c>
      <c r="T1987" s="108">
        <f t="shared" ca="1" si="663"/>
        <v>0</v>
      </c>
      <c r="U1987" s="163">
        <f t="shared" ca="1" si="664"/>
        <v>0</v>
      </c>
      <c r="V1987" s="25">
        <f t="shared" ca="1" si="665"/>
        <v>0</v>
      </c>
      <c r="W1987" s="25">
        <f t="shared" ca="1" si="666"/>
        <v>0</v>
      </c>
      <c r="X1987" s="108">
        <f t="shared" ca="1" si="667"/>
        <v>0</v>
      </c>
      <c r="Y1987" s="108">
        <f t="shared" ca="1" si="668"/>
        <v>0</v>
      </c>
      <c r="Z1987" s="108">
        <f t="shared" ca="1" si="669"/>
        <v>0</v>
      </c>
      <c r="AA1987" s="108">
        <f t="shared" ca="1" si="670"/>
        <v>0</v>
      </c>
      <c r="AB1987" s="108">
        <f t="shared" ca="1" si="671"/>
        <v>0</v>
      </c>
      <c r="AC1987" s="25">
        <f t="shared" ca="1" si="672"/>
        <v>0</v>
      </c>
    </row>
    <row r="1988" spans="1:29" ht="14.1" hidden="1" customHeight="1" thickBot="1" x14ac:dyDescent="0.25">
      <c r="A1988" s="3">
        <f t="shared" si="656"/>
        <v>2026</v>
      </c>
      <c r="B1988" s="3" t="str">
        <f t="shared" si="673"/>
        <v>05 květen</v>
      </c>
      <c r="C1988" s="4" t="str">
        <f t="shared" si="657"/>
        <v>květen</v>
      </c>
      <c r="D1988" s="10">
        <f t="shared" ca="1" si="658"/>
        <v>0</v>
      </c>
      <c r="E1988" s="10" t="str">
        <f t="shared" si="659"/>
        <v>pátek</v>
      </c>
      <c r="F1988" s="42" t="str">
        <f ca="1">IF(COUNTIF(List1!$U$4:$AF$16,$G1988),"Svátek",TEXT($G1988,"dddd"))</f>
        <v>pátek</v>
      </c>
      <c r="G1988" s="19">
        <v>46171</v>
      </c>
      <c r="H1988" s="49"/>
      <c r="I1988" s="50"/>
      <c r="J1988" s="49"/>
      <c r="K1988" s="50"/>
      <c r="L1988" s="21">
        <f t="shared" si="660"/>
        <v>0</v>
      </c>
      <c r="M1988" s="22">
        <f t="shared" si="654"/>
        <v>0</v>
      </c>
      <c r="N1988" s="98"/>
      <c r="O1988" s="101" t="str">
        <f t="shared" ca="1" si="655"/>
        <v/>
      </c>
      <c r="P1988" s="41" t="str">
        <f t="shared" si="653"/>
        <v xml:space="preserve"> </v>
      </c>
      <c r="Q1988" s="41" t="str">
        <f>IF(MONTH(G1989)-MONTH(G1988)&lt;&gt;0,SUBTOTAL(109,$P$14:$P$3665)," ")</f>
        <v xml:space="preserve"> </v>
      </c>
      <c r="R1988" s="108">
        <f t="shared" ca="1" si="661"/>
        <v>0</v>
      </c>
      <c r="S1988" s="25">
        <f t="shared" ca="1" si="662"/>
        <v>0</v>
      </c>
      <c r="T1988" s="108">
        <f t="shared" ca="1" si="663"/>
        <v>0</v>
      </c>
      <c r="U1988" s="163">
        <f t="shared" ca="1" si="664"/>
        <v>0</v>
      </c>
      <c r="V1988" s="25">
        <f t="shared" ca="1" si="665"/>
        <v>0</v>
      </c>
      <c r="W1988" s="25">
        <f t="shared" ca="1" si="666"/>
        <v>0</v>
      </c>
      <c r="X1988" s="108">
        <f t="shared" ca="1" si="667"/>
        <v>0</v>
      </c>
      <c r="Y1988" s="108">
        <f t="shared" ca="1" si="668"/>
        <v>0</v>
      </c>
      <c r="Z1988" s="108">
        <f t="shared" ca="1" si="669"/>
        <v>0</v>
      </c>
      <c r="AA1988" s="108">
        <f t="shared" ca="1" si="670"/>
        <v>0</v>
      </c>
      <c r="AB1988" s="108">
        <f t="shared" ca="1" si="671"/>
        <v>0</v>
      </c>
      <c r="AC1988" s="25">
        <f t="shared" ca="1" si="672"/>
        <v>0</v>
      </c>
    </row>
    <row r="1989" spans="1:29" ht="14.1" hidden="1" customHeight="1" thickBot="1" x14ac:dyDescent="0.25">
      <c r="A1989" s="3">
        <f t="shared" si="656"/>
        <v>2026</v>
      </c>
      <c r="B1989" s="3" t="str">
        <f t="shared" si="673"/>
        <v>05 květen</v>
      </c>
      <c r="C1989" s="4" t="str">
        <f t="shared" si="657"/>
        <v>květen</v>
      </c>
      <c r="D1989" s="10">
        <f t="shared" ca="1" si="658"/>
        <v>0</v>
      </c>
      <c r="E1989" s="10" t="str">
        <f t="shared" si="659"/>
        <v>sobota</v>
      </c>
      <c r="F1989" s="42" t="str">
        <f ca="1">IF(COUNTIF(List1!$U$4:$AF$16,$G1989),"Svátek",TEXT($G1989,"dddd"))</f>
        <v>sobota</v>
      </c>
      <c r="G1989" s="19">
        <v>46172</v>
      </c>
      <c r="H1989" s="49"/>
      <c r="I1989" s="50"/>
      <c r="J1989" s="49"/>
      <c r="K1989" s="50"/>
      <c r="L1989" s="21">
        <f t="shared" si="660"/>
        <v>0</v>
      </c>
      <c r="M1989" s="22">
        <f t="shared" si="654"/>
        <v>0</v>
      </c>
      <c r="N1989" s="98"/>
      <c r="O1989" s="101" t="str">
        <f t="shared" ca="1" si="655"/>
        <v/>
      </c>
      <c r="P1989" s="41" t="str">
        <f t="shared" si="653"/>
        <v xml:space="preserve"> </v>
      </c>
      <c r="Q1989" s="41" t="str">
        <f>IF(MONTH(G1990)-MONTH(G1989)&lt;&gt;0,SUBTOTAL(109,$P$14:$P$3665)," ")</f>
        <v xml:space="preserve"> </v>
      </c>
      <c r="R1989" s="108">
        <f t="shared" ca="1" si="661"/>
        <v>0</v>
      </c>
      <c r="S1989" s="25">
        <f t="shared" ca="1" si="662"/>
        <v>0</v>
      </c>
      <c r="T1989" s="108">
        <f t="shared" ca="1" si="663"/>
        <v>0</v>
      </c>
      <c r="U1989" s="163">
        <f t="shared" ca="1" si="664"/>
        <v>0</v>
      </c>
      <c r="V1989" s="25">
        <f t="shared" ca="1" si="665"/>
        <v>0</v>
      </c>
      <c r="W1989" s="25">
        <f t="shared" ca="1" si="666"/>
        <v>0</v>
      </c>
      <c r="X1989" s="108">
        <f t="shared" ca="1" si="667"/>
        <v>0</v>
      </c>
      <c r="Y1989" s="108">
        <f t="shared" ca="1" si="668"/>
        <v>0</v>
      </c>
      <c r="Z1989" s="108">
        <f t="shared" ca="1" si="669"/>
        <v>0</v>
      </c>
      <c r="AA1989" s="108">
        <f t="shared" ca="1" si="670"/>
        <v>0</v>
      </c>
      <c r="AB1989" s="108">
        <f t="shared" ca="1" si="671"/>
        <v>0</v>
      </c>
      <c r="AC1989" s="25">
        <f t="shared" ca="1" si="672"/>
        <v>0</v>
      </c>
    </row>
    <row r="1990" spans="1:29" ht="14.1" hidden="1" customHeight="1" thickBot="1" x14ac:dyDescent="0.25">
      <c r="A1990" s="3">
        <f t="shared" si="656"/>
        <v>2026</v>
      </c>
      <c r="B1990" s="3" t="str">
        <f t="shared" si="673"/>
        <v>05 květen</v>
      </c>
      <c r="C1990" s="4" t="str">
        <f t="shared" si="657"/>
        <v>květen</v>
      </c>
      <c r="D1990" s="10">
        <f t="shared" ca="1" si="658"/>
        <v>0</v>
      </c>
      <c r="E1990" s="10" t="str">
        <f t="shared" si="659"/>
        <v>neděle</v>
      </c>
      <c r="F1990" s="42" t="str">
        <f ca="1">IF(COUNTIF(List1!$U$4:$AF$16,$G1990),"Svátek",TEXT($G1990,"dddd"))</f>
        <v>neděle</v>
      </c>
      <c r="G1990" s="19">
        <v>46173</v>
      </c>
      <c r="H1990" s="49"/>
      <c r="I1990" s="50"/>
      <c r="J1990" s="49"/>
      <c r="K1990" s="50"/>
      <c r="L1990" s="21">
        <f t="shared" si="660"/>
        <v>0</v>
      </c>
      <c r="M1990" s="22">
        <f t="shared" si="654"/>
        <v>0</v>
      </c>
      <c r="N1990" s="98"/>
      <c r="O1990" s="101" t="str">
        <f t="shared" ca="1" si="655"/>
        <v/>
      </c>
      <c r="P1990" s="41">
        <f t="shared" si="653"/>
        <v>0</v>
      </c>
      <c r="Q1990" s="41">
        <f>IF(MONTH(G1991)-MONTH(G1990)&lt;&gt;0,SUBTOTAL(109,$P$14:$P$3665)," ")</f>
        <v>0</v>
      </c>
      <c r="R1990" s="108">
        <f t="shared" ca="1" si="661"/>
        <v>0</v>
      </c>
      <c r="S1990" s="25">
        <f t="shared" ca="1" si="662"/>
        <v>0</v>
      </c>
      <c r="T1990" s="108">
        <f t="shared" ca="1" si="663"/>
        <v>0</v>
      </c>
      <c r="U1990" s="163">
        <f t="shared" ca="1" si="664"/>
        <v>0</v>
      </c>
      <c r="V1990" s="25">
        <f t="shared" ca="1" si="665"/>
        <v>0</v>
      </c>
      <c r="W1990" s="25">
        <f t="shared" ca="1" si="666"/>
        <v>0</v>
      </c>
      <c r="X1990" s="108">
        <f t="shared" ca="1" si="667"/>
        <v>0</v>
      </c>
      <c r="Y1990" s="108">
        <f t="shared" ca="1" si="668"/>
        <v>0</v>
      </c>
      <c r="Z1990" s="108">
        <f t="shared" ca="1" si="669"/>
        <v>0</v>
      </c>
      <c r="AA1990" s="108">
        <f t="shared" ca="1" si="670"/>
        <v>0</v>
      </c>
      <c r="AB1990" s="108">
        <f t="shared" ca="1" si="671"/>
        <v>0</v>
      </c>
      <c r="AC1990" s="25">
        <f t="shared" ca="1" si="672"/>
        <v>0</v>
      </c>
    </row>
    <row r="1991" spans="1:29" ht="14.1" hidden="1" customHeight="1" thickBot="1" x14ac:dyDescent="0.25">
      <c r="A1991" s="3">
        <f t="shared" si="656"/>
        <v>2026</v>
      </c>
      <c r="B1991" s="3" t="str">
        <f t="shared" si="673"/>
        <v>06 červen</v>
      </c>
      <c r="C1991" s="4" t="str">
        <f t="shared" si="657"/>
        <v>červen</v>
      </c>
      <c r="D1991" s="10">
        <f t="shared" ca="1" si="658"/>
        <v>0</v>
      </c>
      <c r="E1991" s="10" t="str">
        <f t="shared" si="659"/>
        <v>pondělí</v>
      </c>
      <c r="F1991" s="42" t="str">
        <f ca="1">IF(COUNTIF(List1!$U$4:$AF$16,$G1991),"Svátek",TEXT($G1991,"dddd"))</f>
        <v>pondělí</v>
      </c>
      <c r="G1991" s="19">
        <v>46174</v>
      </c>
      <c r="H1991" s="49"/>
      <c r="I1991" s="50"/>
      <c r="J1991" s="49"/>
      <c r="K1991" s="50"/>
      <c r="L1991" s="21">
        <f t="shared" si="660"/>
        <v>0</v>
      </c>
      <c r="M1991" s="22">
        <f t="shared" si="654"/>
        <v>0</v>
      </c>
      <c r="N1991" s="98"/>
      <c r="O1991" s="101" t="str">
        <f t="shared" ca="1" si="655"/>
        <v/>
      </c>
      <c r="P1991" s="41" t="str">
        <f t="shared" si="653"/>
        <v xml:space="preserve"> </v>
      </c>
      <c r="Q1991" s="41" t="str">
        <f>IF(MONTH(G1992)-MONTH(G1991)&lt;&gt;0,SUBTOTAL(109,$P$14:$P$3665)," ")</f>
        <v xml:space="preserve"> </v>
      </c>
      <c r="R1991" s="108">
        <f t="shared" ca="1" si="661"/>
        <v>0</v>
      </c>
      <c r="S1991" s="25">
        <f t="shared" ca="1" si="662"/>
        <v>0</v>
      </c>
      <c r="T1991" s="108">
        <f t="shared" ca="1" si="663"/>
        <v>0</v>
      </c>
      <c r="U1991" s="163">
        <f t="shared" ca="1" si="664"/>
        <v>0</v>
      </c>
      <c r="V1991" s="25">
        <f t="shared" ca="1" si="665"/>
        <v>0</v>
      </c>
      <c r="W1991" s="25">
        <f t="shared" ca="1" si="666"/>
        <v>0</v>
      </c>
      <c r="X1991" s="108">
        <f t="shared" ca="1" si="667"/>
        <v>0</v>
      </c>
      <c r="Y1991" s="108">
        <f t="shared" ca="1" si="668"/>
        <v>0</v>
      </c>
      <c r="Z1991" s="108">
        <f t="shared" ca="1" si="669"/>
        <v>0</v>
      </c>
      <c r="AA1991" s="108">
        <f t="shared" ca="1" si="670"/>
        <v>0</v>
      </c>
      <c r="AB1991" s="108">
        <f t="shared" ca="1" si="671"/>
        <v>0</v>
      </c>
      <c r="AC1991" s="25">
        <f t="shared" ca="1" si="672"/>
        <v>0</v>
      </c>
    </row>
    <row r="1992" spans="1:29" ht="14.1" hidden="1" customHeight="1" thickBot="1" x14ac:dyDescent="0.25">
      <c r="A1992" s="3">
        <f t="shared" si="656"/>
        <v>2026</v>
      </c>
      <c r="B1992" s="3" t="str">
        <f t="shared" si="673"/>
        <v>06 červen</v>
      </c>
      <c r="C1992" s="4" t="str">
        <f t="shared" si="657"/>
        <v>červen</v>
      </c>
      <c r="D1992" s="10">
        <f t="shared" ca="1" si="658"/>
        <v>0</v>
      </c>
      <c r="E1992" s="10" t="str">
        <f t="shared" si="659"/>
        <v>úterý</v>
      </c>
      <c r="F1992" s="42" t="str">
        <f ca="1">IF(COUNTIF(List1!$U$4:$AF$16,$G1992),"Svátek",TEXT($G1992,"dddd"))</f>
        <v>úterý</v>
      </c>
      <c r="G1992" s="19">
        <v>46175</v>
      </c>
      <c r="H1992" s="49"/>
      <c r="I1992" s="50"/>
      <c r="J1992" s="49"/>
      <c r="K1992" s="50"/>
      <c r="L1992" s="21">
        <f t="shared" si="660"/>
        <v>0</v>
      </c>
      <c r="M1992" s="22">
        <f t="shared" si="654"/>
        <v>0</v>
      </c>
      <c r="N1992" s="98"/>
      <c r="O1992" s="101" t="str">
        <f t="shared" ca="1" si="655"/>
        <v/>
      </c>
      <c r="P1992" s="41" t="str">
        <f t="shared" si="653"/>
        <v xml:space="preserve"> </v>
      </c>
      <c r="Q1992" s="41" t="str">
        <f>IF(MONTH(G1993)-MONTH(G1992)&lt;&gt;0,SUBTOTAL(109,$P$14:$P$3665)," ")</f>
        <v xml:space="preserve"> </v>
      </c>
      <c r="R1992" s="108">
        <f t="shared" ca="1" si="661"/>
        <v>0</v>
      </c>
      <c r="S1992" s="25">
        <f t="shared" ca="1" si="662"/>
        <v>0</v>
      </c>
      <c r="T1992" s="108">
        <f t="shared" ca="1" si="663"/>
        <v>0</v>
      </c>
      <c r="U1992" s="163">
        <f t="shared" ca="1" si="664"/>
        <v>0</v>
      </c>
      <c r="V1992" s="25">
        <f t="shared" ca="1" si="665"/>
        <v>0</v>
      </c>
      <c r="W1992" s="25">
        <f t="shared" ca="1" si="666"/>
        <v>0</v>
      </c>
      <c r="X1992" s="108">
        <f t="shared" ca="1" si="667"/>
        <v>0</v>
      </c>
      <c r="Y1992" s="108">
        <f t="shared" ca="1" si="668"/>
        <v>0</v>
      </c>
      <c r="Z1992" s="108">
        <f t="shared" ca="1" si="669"/>
        <v>0</v>
      </c>
      <c r="AA1992" s="108">
        <f t="shared" ca="1" si="670"/>
        <v>0</v>
      </c>
      <c r="AB1992" s="108">
        <f t="shared" ca="1" si="671"/>
        <v>0</v>
      </c>
      <c r="AC1992" s="25">
        <f t="shared" ca="1" si="672"/>
        <v>0</v>
      </c>
    </row>
    <row r="1993" spans="1:29" ht="14.1" hidden="1" customHeight="1" thickBot="1" x14ac:dyDescent="0.25">
      <c r="A1993" s="3">
        <f t="shared" si="656"/>
        <v>2026</v>
      </c>
      <c r="B1993" s="3" t="str">
        <f t="shared" si="673"/>
        <v>06 červen</v>
      </c>
      <c r="C1993" s="4" t="str">
        <f t="shared" si="657"/>
        <v>červen</v>
      </c>
      <c r="D1993" s="10">
        <f t="shared" ca="1" si="658"/>
        <v>0</v>
      </c>
      <c r="E1993" s="10" t="str">
        <f t="shared" si="659"/>
        <v>středa</v>
      </c>
      <c r="F1993" s="42" t="str">
        <f ca="1">IF(COUNTIF(List1!$U$4:$AF$16,$G1993),"Svátek",TEXT($G1993,"dddd"))</f>
        <v>středa</v>
      </c>
      <c r="G1993" s="19">
        <v>46176</v>
      </c>
      <c r="H1993" s="49"/>
      <c r="I1993" s="50"/>
      <c r="J1993" s="49"/>
      <c r="K1993" s="50"/>
      <c r="L1993" s="21">
        <f t="shared" si="660"/>
        <v>0</v>
      </c>
      <c r="M1993" s="22">
        <f t="shared" si="654"/>
        <v>0</v>
      </c>
      <c r="N1993" s="98"/>
      <c r="O1993" s="101" t="str">
        <f t="shared" ca="1" si="655"/>
        <v/>
      </c>
      <c r="P1993" s="41" t="str">
        <f t="shared" si="653"/>
        <v xml:space="preserve"> </v>
      </c>
      <c r="Q1993" s="41" t="str">
        <f>IF(MONTH(G1994)-MONTH(G1993)&lt;&gt;0,SUBTOTAL(109,$P$14:$P$3665)," ")</f>
        <v xml:space="preserve"> </v>
      </c>
      <c r="R1993" s="108">
        <f t="shared" ca="1" si="661"/>
        <v>0</v>
      </c>
      <c r="S1993" s="25">
        <f t="shared" ca="1" si="662"/>
        <v>0</v>
      </c>
      <c r="T1993" s="108">
        <f t="shared" ca="1" si="663"/>
        <v>0</v>
      </c>
      <c r="U1993" s="163">
        <f t="shared" ca="1" si="664"/>
        <v>0</v>
      </c>
      <c r="V1993" s="25">
        <f t="shared" ca="1" si="665"/>
        <v>0</v>
      </c>
      <c r="W1993" s="25">
        <f t="shared" ca="1" si="666"/>
        <v>0</v>
      </c>
      <c r="X1993" s="108">
        <f t="shared" ca="1" si="667"/>
        <v>0</v>
      </c>
      <c r="Y1993" s="108">
        <f t="shared" ca="1" si="668"/>
        <v>0</v>
      </c>
      <c r="Z1993" s="108">
        <f t="shared" ca="1" si="669"/>
        <v>0</v>
      </c>
      <c r="AA1993" s="108">
        <f t="shared" ca="1" si="670"/>
        <v>0</v>
      </c>
      <c r="AB1993" s="108">
        <f t="shared" ca="1" si="671"/>
        <v>0</v>
      </c>
      <c r="AC1993" s="25">
        <f t="shared" ca="1" si="672"/>
        <v>0</v>
      </c>
    </row>
    <row r="1994" spans="1:29" ht="14.1" hidden="1" customHeight="1" thickBot="1" x14ac:dyDescent="0.25">
      <c r="A1994" s="3">
        <f t="shared" si="656"/>
        <v>2026</v>
      </c>
      <c r="B1994" s="3" t="str">
        <f t="shared" si="673"/>
        <v>06 červen</v>
      </c>
      <c r="C1994" s="4" t="str">
        <f t="shared" si="657"/>
        <v>červen</v>
      </c>
      <c r="D1994" s="10">
        <f t="shared" ca="1" si="658"/>
        <v>0</v>
      </c>
      <c r="E1994" s="10" t="str">
        <f t="shared" si="659"/>
        <v>čtvrtek</v>
      </c>
      <c r="F1994" s="42" t="str">
        <f ca="1">IF(COUNTIF(List1!$U$4:$AF$16,$G1994),"Svátek",TEXT($G1994,"dddd"))</f>
        <v>čtvrtek</v>
      </c>
      <c r="G1994" s="19">
        <v>46177</v>
      </c>
      <c r="H1994" s="49"/>
      <c r="I1994" s="50"/>
      <c r="J1994" s="49"/>
      <c r="K1994" s="50"/>
      <c r="L1994" s="21">
        <f t="shared" si="660"/>
        <v>0</v>
      </c>
      <c r="M1994" s="22">
        <f t="shared" si="654"/>
        <v>0</v>
      </c>
      <c r="N1994" s="98"/>
      <c r="O1994" s="101" t="str">
        <f t="shared" ca="1" si="655"/>
        <v/>
      </c>
      <c r="P1994" s="41" t="str">
        <f t="shared" si="653"/>
        <v xml:space="preserve"> </v>
      </c>
      <c r="Q1994" s="41" t="str">
        <f>IF(MONTH(G1995)-MONTH(G1994)&lt;&gt;0,SUBTOTAL(109,$P$14:$P$3665)," ")</f>
        <v xml:space="preserve"> </v>
      </c>
      <c r="R1994" s="108">
        <f t="shared" ca="1" si="661"/>
        <v>0</v>
      </c>
      <c r="S1994" s="25">
        <f t="shared" ca="1" si="662"/>
        <v>0</v>
      </c>
      <c r="T1994" s="108">
        <f t="shared" ca="1" si="663"/>
        <v>0</v>
      </c>
      <c r="U1994" s="163">
        <f t="shared" ca="1" si="664"/>
        <v>0</v>
      </c>
      <c r="V1994" s="25">
        <f t="shared" ca="1" si="665"/>
        <v>0</v>
      </c>
      <c r="W1994" s="25">
        <f t="shared" ca="1" si="666"/>
        <v>0</v>
      </c>
      <c r="X1994" s="108">
        <f t="shared" ca="1" si="667"/>
        <v>0</v>
      </c>
      <c r="Y1994" s="108">
        <f t="shared" ca="1" si="668"/>
        <v>0</v>
      </c>
      <c r="Z1994" s="108">
        <f t="shared" ca="1" si="669"/>
        <v>0</v>
      </c>
      <c r="AA1994" s="108">
        <f t="shared" ca="1" si="670"/>
        <v>0</v>
      </c>
      <c r="AB1994" s="108">
        <f t="shared" ca="1" si="671"/>
        <v>0</v>
      </c>
      <c r="AC1994" s="25">
        <f t="shared" ca="1" si="672"/>
        <v>0</v>
      </c>
    </row>
    <row r="1995" spans="1:29" ht="14.1" hidden="1" customHeight="1" thickBot="1" x14ac:dyDescent="0.25">
      <c r="A1995" s="3">
        <f t="shared" si="656"/>
        <v>2026</v>
      </c>
      <c r="B1995" s="3" t="str">
        <f t="shared" si="673"/>
        <v>06 červen</v>
      </c>
      <c r="C1995" s="4" t="str">
        <f t="shared" si="657"/>
        <v>červen</v>
      </c>
      <c r="D1995" s="10">
        <f t="shared" ca="1" si="658"/>
        <v>0</v>
      </c>
      <c r="E1995" s="10" t="str">
        <f t="shared" si="659"/>
        <v>pátek</v>
      </c>
      <c r="F1995" s="42" t="str">
        <f ca="1">IF(COUNTIF(List1!$U$4:$AF$16,$G1995),"Svátek",TEXT($G1995,"dddd"))</f>
        <v>pátek</v>
      </c>
      <c r="G1995" s="19">
        <v>46178</v>
      </c>
      <c r="H1995" s="49"/>
      <c r="I1995" s="50"/>
      <c r="J1995" s="49"/>
      <c r="K1995" s="50"/>
      <c r="L1995" s="21">
        <f t="shared" si="660"/>
        <v>0</v>
      </c>
      <c r="M1995" s="22">
        <f t="shared" si="654"/>
        <v>0</v>
      </c>
      <c r="N1995" s="98"/>
      <c r="O1995" s="101" t="str">
        <f t="shared" ca="1" si="655"/>
        <v/>
      </c>
      <c r="P1995" s="41" t="str">
        <f t="shared" si="653"/>
        <v xml:space="preserve"> </v>
      </c>
      <c r="Q1995" s="41" t="str">
        <f>IF(MONTH(G1996)-MONTH(G1995)&lt;&gt;0,SUBTOTAL(109,$P$14:$P$3665)," ")</f>
        <v xml:space="preserve"> </v>
      </c>
      <c r="R1995" s="108">
        <f t="shared" ca="1" si="661"/>
        <v>0</v>
      </c>
      <c r="S1995" s="25">
        <f t="shared" ca="1" si="662"/>
        <v>0</v>
      </c>
      <c r="T1995" s="108">
        <f t="shared" ca="1" si="663"/>
        <v>0</v>
      </c>
      <c r="U1995" s="163">
        <f t="shared" ca="1" si="664"/>
        <v>0</v>
      </c>
      <c r="V1995" s="25">
        <f t="shared" ca="1" si="665"/>
        <v>0</v>
      </c>
      <c r="W1995" s="25">
        <f t="shared" ca="1" si="666"/>
        <v>0</v>
      </c>
      <c r="X1995" s="108">
        <f t="shared" ca="1" si="667"/>
        <v>0</v>
      </c>
      <c r="Y1995" s="108">
        <f t="shared" ca="1" si="668"/>
        <v>0</v>
      </c>
      <c r="Z1995" s="108">
        <f t="shared" ca="1" si="669"/>
        <v>0</v>
      </c>
      <c r="AA1995" s="108">
        <f t="shared" ca="1" si="670"/>
        <v>0</v>
      </c>
      <c r="AB1995" s="108">
        <f t="shared" ca="1" si="671"/>
        <v>0</v>
      </c>
      <c r="AC1995" s="25">
        <f t="shared" ca="1" si="672"/>
        <v>0</v>
      </c>
    </row>
    <row r="1996" spans="1:29" ht="14.1" hidden="1" customHeight="1" thickBot="1" x14ac:dyDescent="0.25">
      <c r="A1996" s="3">
        <f t="shared" si="656"/>
        <v>2026</v>
      </c>
      <c r="B1996" s="3" t="str">
        <f t="shared" si="673"/>
        <v>06 červen</v>
      </c>
      <c r="C1996" s="4" t="str">
        <f t="shared" si="657"/>
        <v>červen</v>
      </c>
      <c r="D1996" s="10">
        <f t="shared" ca="1" si="658"/>
        <v>0</v>
      </c>
      <c r="E1996" s="10" t="str">
        <f t="shared" si="659"/>
        <v>sobota</v>
      </c>
      <c r="F1996" s="42" t="str">
        <f ca="1">IF(COUNTIF(List1!$U$4:$AF$16,$G1996),"Svátek",TEXT($G1996,"dddd"))</f>
        <v>sobota</v>
      </c>
      <c r="G1996" s="19">
        <v>46179</v>
      </c>
      <c r="H1996" s="49"/>
      <c r="I1996" s="50"/>
      <c r="J1996" s="49"/>
      <c r="K1996" s="50"/>
      <c r="L1996" s="21">
        <f t="shared" si="660"/>
        <v>0</v>
      </c>
      <c r="M1996" s="22">
        <f t="shared" si="654"/>
        <v>0</v>
      </c>
      <c r="N1996" s="98"/>
      <c r="O1996" s="101" t="str">
        <f t="shared" ca="1" si="655"/>
        <v/>
      </c>
      <c r="P1996" s="41" t="str">
        <f t="shared" si="653"/>
        <v xml:space="preserve"> </v>
      </c>
      <c r="Q1996" s="41" t="str">
        <f>IF(MONTH(G1997)-MONTH(G1996)&lt;&gt;0,SUBTOTAL(109,$P$14:$P$3665)," ")</f>
        <v xml:space="preserve"> </v>
      </c>
      <c r="R1996" s="108">
        <f t="shared" ca="1" si="661"/>
        <v>0</v>
      </c>
      <c r="S1996" s="25">
        <f t="shared" ca="1" si="662"/>
        <v>0</v>
      </c>
      <c r="T1996" s="108">
        <f t="shared" ca="1" si="663"/>
        <v>0</v>
      </c>
      <c r="U1996" s="163">
        <f t="shared" ca="1" si="664"/>
        <v>0</v>
      </c>
      <c r="V1996" s="25">
        <f t="shared" ca="1" si="665"/>
        <v>0</v>
      </c>
      <c r="W1996" s="25">
        <f t="shared" ca="1" si="666"/>
        <v>0</v>
      </c>
      <c r="X1996" s="108">
        <f t="shared" ca="1" si="667"/>
        <v>0</v>
      </c>
      <c r="Y1996" s="108">
        <f t="shared" ca="1" si="668"/>
        <v>0</v>
      </c>
      <c r="Z1996" s="108">
        <f t="shared" ca="1" si="669"/>
        <v>0</v>
      </c>
      <c r="AA1996" s="108">
        <f t="shared" ca="1" si="670"/>
        <v>0</v>
      </c>
      <c r="AB1996" s="108">
        <f t="shared" ca="1" si="671"/>
        <v>0</v>
      </c>
      <c r="AC1996" s="25">
        <f t="shared" ca="1" si="672"/>
        <v>0</v>
      </c>
    </row>
    <row r="1997" spans="1:29" ht="14.1" hidden="1" customHeight="1" thickBot="1" x14ac:dyDescent="0.25">
      <c r="A1997" s="3">
        <f t="shared" si="656"/>
        <v>2026</v>
      </c>
      <c r="B1997" s="3" t="str">
        <f t="shared" si="673"/>
        <v>06 červen</v>
      </c>
      <c r="C1997" s="4" t="str">
        <f t="shared" si="657"/>
        <v>červen</v>
      </c>
      <c r="D1997" s="10">
        <f t="shared" ca="1" si="658"/>
        <v>0</v>
      </c>
      <c r="E1997" s="10" t="str">
        <f t="shared" si="659"/>
        <v>neděle</v>
      </c>
      <c r="F1997" s="42" t="str">
        <f ca="1">IF(COUNTIF(List1!$U$4:$AF$16,$G1997),"Svátek",TEXT($G1997,"dddd"))</f>
        <v>neděle</v>
      </c>
      <c r="G1997" s="19">
        <v>46180</v>
      </c>
      <c r="H1997" s="49"/>
      <c r="I1997" s="50"/>
      <c r="J1997" s="49"/>
      <c r="K1997" s="50"/>
      <c r="L1997" s="21">
        <f t="shared" si="660"/>
        <v>0</v>
      </c>
      <c r="M1997" s="22">
        <f t="shared" si="654"/>
        <v>0</v>
      </c>
      <c r="N1997" s="98"/>
      <c r="O1997" s="101" t="str">
        <f t="shared" ca="1" si="655"/>
        <v/>
      </c>
      <c r="P1997" s="41">
        <f t="shared" si="653"/>
        <v>0</v>
      </c>
      <c r="Q1997" s="41" t="str">
        <f>IF(MONTH(G1998)-MONTH(G1997)&lt;&gt;0,SUBTOTAL(109,$P$14:$P$3665)," ")</f>
        <v xml:space="preserve"> </v>
      </c>
      <c r="R1997" s="108">
        <f t="shared" ca="1" si="661"/>
        <v>0</v>
      </c>
      <c r="S1997" s="25">
        <f t="shared" ca="1" si="662"/>
        <v>0</v>
      </c>
      <c r="T1997" s="108">
        <f t="shared" ca="1" si="663"/>
        <v>0</v>
      </c>
      <c r="U1997" s="163">
        <f t="shared" ca="1" si="664"/>
        <v>0</v>
      </c>
      <c r="V1997" s="25">
        <f t="shared" ca="1" si="665"/>
        <v>0</v>
      </c>
      <c r="W1997" s="25">
        <f t="shared" ca="1" si="666"/>
        <v>0</v>
      </c>
      <c r="X1997" s="108">
        <f t="shared" ca="1" si="667"/>
        <v>0</v>
      </c>
      <c r="Y1997" s="108">
        <f t="shared" ca="1" si="668"/>
        <v>0</v>
      </c>
      <c r="Z1997" s="108">
        <f t="shared" ca="1" si="669"/>
        <v>0</v>
      </c>
      <c r="AA1997" s="108">
        <f t="shared" ca="1" si="670"/>
        <v>0</v>
      </c>
      <c r="AB1997" s="108">
        <f t="shared" ca="1" si="671"/>
        <v>0</v>
      </c>
      <c r="AC1997" s="25">
        <f t="shared" ca="1" si="672"/>
        <v>0</v>
      </c>
    </row>
    <row r="1998" spans="1:29" ht="14.1" hidden="1" customHeight="1" thickBot="1" x14ac:dyDescent="0.25">
      <c r="A1998" s="3">
        <f t="shared" si="656"/>
        <v>2026</v>
      </c>
      <c r="B1998" s="3" t="str">
        <f t="shared" si="673"/>
        <v>06 červen</v>
      </c>
      <c r="C1998" s="4" t="str">
        <f t="shared" si="657"/>
        <v>červen</v>
      </c>
      <c r="D1998" s="10">
        <f t="shared" ca="1" si="658"/>
        <v>0</v>
      </c>
      <c r="E1998" s="10" t="str">
        <f t="shared" si="659"/>
        <v>pondělí</v>
      </c>
      <c r="F1998" s="42" t="str">
        <f ca="1">IF(COUNTIF(List1!$U$4:$AF$16,$G1998),"Svátek",TEXT($G1998,"dddd"))</f>
        <v>pondělí</v>
      </c>
      <c r="G1998" s="19">
        <v>46181</v>
      </c>
      <c r="H1998" s="49"/>
      <c r="I1998" s="50"/>
      <c r="J1998" s="49"/>
      <c r="K1998" s="50"/>
      <c r="L1998" s="21">
        <f t="shared" si="660"/>
        <v>0</v>
      </c>
      <c r="M1998" s="22">
        <f t="shared" si="654"/>
        <v>0</v>
      </c>
      <c r="N1998" s="98"/>
      <c r="O1998" s="101" t="str">
        <f t="shared" ca="1" si="655"/>
        <v/>
      </c>
      <c r="P1998" s="41" t="str">
        <f t="shared" si="653"/>
        <v xml:space="preserve"> </v>
      </c>
      <c r="Q1998" s="41" t="str">
        <f>IF(MONTH(G1999)-MONTH(G1998)&lt;&gt;0,SUBTOTAL(109,$P$14:$P$3665)," ")</f>
        <v xml:space="preserve"> </v>
      </c>
      <c r="R1998" s="108">
        <f t="shared" ca="1" si="661"/>
        <v>0</v>
      </c>
      <c r="S1998" s="25">
        <f t="shared" ca="1" si="662"/>
        <v>0</v>
      </c>
      <c r="T1998" s="108">
        <f t="shared" ca="1" si="663"/>
        <v>0</v>
      </c>
      <c r="U1998" s="163">
        <f t="shared" ca="1" si="664"/>
        <v>0</v>
      </c>
      <c r="V1998" s="25">
        <f t="shared" ca="1" si="665"/>
        <v>0</v>
      </c>
      <c r="W1998" s="25">
        <f t="shared" ca="1" si="666"/>
        <v>0</v>
      </c>
      <c r="X1998" s="108">
        <f t="shared" ca="1" si="667"/>
        <v>0</v>
      </c>
      <c r="Y1998" s="108">
        <f t="shared" ca="1" si="668"/>
        <v>0</v>
      </c>
      <c r="Z1998" s="108">
        <f t="shared" ca="1" si="669"/>
        <v>0</v>
      </c>
      <c r="AA1998" s="108">
        <f t="shared" ca="1" si="670"/>
        <v>0</v>
      </c>
      <c r="AB1998" s="108">
        <f t="shared" ca="1" si="671"/>
        <v>0</v>
      </c>
      <c r="AC1998" s="25">
        <f t="shared" ca="1" si="672"/>
        <v>0</v>
      </c>
    </row>
    <row r="1999" spans="1:29" ht="14.1" hidden="1" customHeight="1" thickBot="1" x14ac:dyDescent="0.25">
      <c r="A1999" s="3">
        <f t="shared" si="656"/>
        <v>2026</v>
      </c>
      <c r="B1999" s="3" t="str">
        <f t="shared" si="673"/>
        <v>06 červen</v>
      </c>
      <c r="C1999" s="4" t="str">
        <f t="shared" si="657"/>
        <v>červen</v>
      </c>
      <c r="D1999" s="10">
        <f t="shared" ca="1" si="658"/>
        <v>0</v>
      </c>
      <c r="E1999" s="10" t="str">
        <f t="shared" si="659"/>
        <v>úterý</v>
      </c>
      <c r="F1999" s="42" t="str">
        <f ca="1">IF(COUNTIF(List1!$U$4:$AF$16,$G1999),"Svátek",TEXT($G1999,"dddd"))</f>
        <v>úterý</v>
      </c>
      <c r="G1999" s="19">
        <v>46182</v>
      </c>
      <c r="H1999" s="49"/>
      <c r="I1999" s="50"/>
      <c r="J1999" s="49"/>
      <c r="K1999" s="50"/>
      <c r="L1999" s="21">
        <f t="shared" si="660"/>
        <v>0</v>
      </c>
      <c r="M1999" s="22">
        <f t="shared" si="654"/>
        <v>0</v>
      </c>
      <c r="N1999" s="98"/>
      <c r="O1999" s="101" t="str">
        <f t="shared" ca="1" si="655"/>
        <v/>
      </c>
      <c r="P1999" s="41" t="str">
        <f t="shared" si="653"/>
        <v xml:space="preserve"> </v>
      </c>
      <c r="Q1999" s="41" t="str">
        <f>IF(MONTH(G2000)-MONTH(G1999)&lt;&gt;0,SUBTOTAL(109,$P$14:$P$3665)," ")</f>
        <v xml:space="preserve"> </v>
      </c>
      <c r="R1999" s="108">
        <f t="shared" ca="1" si="661"/>
        <v>0</v>
      </c>
      <c r="S1999" s="25">
        <f t="shared" ca="1" si="662"/>
        <v>0</v>
      </c>
      <c r="T1999" s="108">
        <f t="shared" ca="1" si="663"/>
        <v>0</v>
      </c>
      <c r="U1999" s="163">
        <f t="shared" ca="1" si="664"/>
        <v>0</v>
      </c>
      <c r="V1999" s="25">
        <f t="shared" ca="1" si="665"/>
        <v>0</v>
      </c>
      <c r="W1999" s="25">
        <f t="shared" ca="1" si="666"/>
        <v>0</v>
      </c>
      <c r="X1999" s="108">
        <f t="shared" ca="1" si="667"/>
        <v>0</v>
      </c>
      <c r="Y1999" s="108">
        <f t="shared" ca="1" si="668"/>
        <v>0</v>
      </c>
      <c r="Z1999" s="108">
        <f t="shared" ca="1" si="669"/>
        <v>0</v>
      </c>
      <c r="AA1999" s="108">
        <f t="shared" ca="1" si="670"/>
        <v>0</v>
      </c>
      <c r="AB1999" s="108">
        <f t="shared" ca="1" si="671"/>
        <v>0</v>
      </c>
      <c r="AC1999" s="25">
        <f t="shared" ca="1" si="672"/>
        <v>0</v>
      </c>
    </row>
    <row r="2000" spans="1:29" ht="14.1" hidden="1" customHeight="1" thickBot="1" x14ac:dyDescent="0.25">
      <c r="A2000" s="3">
        <f t="shared" si="656"/>
        <v>2026</v>
      </c>
      <c r="B2000" s="3" t="str">
        <f t="shared" si="673"/>
        <v>06 červen</v>
      </c>
      <c r="C2000" s="4" t="str">
        <f t="shared" si="657"/>
        <v>červen</v>
      </c>
      <c r="D2000" s="10">
        <f t="shared" ca="1" si="658"/>
        <v>0</v>
      </c>
      <c r="E2000" s="10" t="str">
        <f t="shared" si="659"/>
        <v>středa</v>
      </c>
      <c r="F2000" s="42" t="str">
        <f ca="1">IF(COUNTIF(List1!$U$4:$AF$16,$G2000),"Svátek",TEXT($G2000,"dddd"))</f>
        <v>středa</v>
      </c>
      <c r="G2000" s="19">
        <v>46183</v>
      </c>
      <c r="H2000" s="49"/>
      <c r="I2000" s="50"/>
      <c r="J2000" s="49"/>
      <c r="K2000" s="50"/>
      <c r="L2000" s="21">
        <f t="shared" si="660"/>
        <v>0</v>
      </c>
      <c r="M2000" s="22">
        <f t="shared" si="654"/>
        <v>0</v>
      </c>
      <c r="N2000" s="98"/>
      <c r="O2000" s="101" t="str">
        <f t="shared" ca="1" si="655"/>
        <v/>
      </c>
      <c r="P2000" s="41" t="str">
        <f t="shared" si="653"/>
        <v xml:space="preserve"> </v>
      </c>
      <c r="Q2000" s="41" t="str">
        <f>IF(MONTH(G2001)-MONTH(G2000)&lt;&gt;0,SUBTOTAL(109,$P$14:$P$3665)," ")</f>
        <v xml:space="preserve"> </v>
      </c>
      <c r="R2000" s="108">
        <f t="shared" ca="1" si="661"/>
        <v>0</v>
      </c>
      <c r="S2000" s="25">
        <f t="shared" ca="1" si="662"/>
        <v>0</v>
      </c>
      <c r="T2000" s="108">
        <f t="shared" ca="1" si="663"/>
        <v>0</v>
      </c>
      <c r="U2000" s="163">
        <f t="shared" ca="1" si="664"/>
        <v>0</v>
      </c>
      <c r="V2000" s="25">
        <f t="shared" ca="1" si="665"/>
        <v>0</v>
      </c>
      <c r="W2000" s="25">
        <f t="shared" ca="1" si="666"/>
        <v>0</v>
      </c>
      <c r="X2000" s="108">
        <f t="shared" ca="1" si="667"/>
        <v>0</v>
      </c>
      <c r="Y2000" s="108">
        <f t="shared" ca="1" si="668"/>
        <v>0</v>
      </c>
      <c r="Z2000" s="108">
        <f t="shared" ca="1" si="669"/>
        <v>0</v>
      </c>
      <c r="AA2000" s="108">
        <f t="shared" ca="1" si="670"/>
        <v>0</v>
      </c>
      <c r="AB2000" s="108">
        <f t="shared" ca="1" si="671"/>
        <v>0</v>
      </c>
      <c r="AC2000" s="25">
        <f t="shared" ca="1" si="672"/>
        <v>0</v>
      </c>
    </row>
    <row r="2001" spans="1:29" ht="14.1" hidden="1" customHeight="1" thickBot="1" x14ac:dyDescent="0.25">
      <c r="A2001" s="3">
        <f t="shared" si="656"/>
        <v>2026</v>
      </c>
      <c r="B2001" s="3" t="str">
        <f t="shared" si="673"/>
        <v>06 červen</v>
      </c>
      <c r="C2001" s="4" t="str">
        <f t="shared" si="657"/>
        <v>červen</v>
      </c>
      <c r="D2001" s="10">
        <f t="shared" ca="1" si="658"/>
        <v>0</v>
      </c>
      <c r="E2001" s="10" t="str">
        <f t="shared" si="659"/>
        <v>čtvrtek</v>
      </c>
      <c r="F2001" s="42" t="str">
        <f ca="1">IF(COUNTIF(List1!$U$4:$AF$16,$G2001),"Svátek",TEXT($G2001,"dddd"))</f>
        <v>čtvrtek</v>
      </c>
      <c r="G2001" s="19">
        <v>46184</v>
      </c>
      <c r="H2001" s="49"/>
      <c r="I2001" s="50"/>
      <c r="J2001" s="49"/>
      <c r="K2001" s="50"/>
      <c r="L2001" s="21">
        <f t="shared" si="660"/>
        <v>0</v>
      </c>
      <c r="M2001" s="22">
        <f t="shared" si="654"/>
        <v>0</v>
      </c>
      <c r="N2001" s="98"/>
      <c r="O2001" s="101" t="str">
        <f t="shared" ca="1" si="655"/>
        <v/>
      </c>
      <c r="P2001" s="41" t="str">
        <f t="shared" si="653"/>
        <v xml:space="preserve"> </v>
      </c>
      <c r="Q2001" s="41" t="str">
        <f>IF(MONTH(G2002)-MONTH(G2001)&lt;&gt;0,SUBTOTAL(109,$P$14:$P$3665)," ")</f>
        <v xml:space="preserve"> </v>
      </c>
      <c r="R2001" s="108">
        <f t="shared" ca="1" si="661"/>
        <v>0</v>
      </c>
      <c r="S2001" s="25">
        <f t="shared" ca="1" si="662"/>
        <v>0</v>
      </c>
      <c r="T2001" s="108">
        <f t="shared" ca="1" si="663"/>
        <v>0</v>
      </c>
      <c r="U2001" s="163">
        <f t="shared" ca="1" si="664"/>
        <v>0</v>
      </c>
      <c r="V2001" s="25">
        <f t="shared" ca="1" si="665"/>
        <v>0</v>
      </c>
      <c r="W2001" s="25">
        <f t="shared" ca="1" si="666"/>
        <v>0</v>
      </c>
      <c r="X2001" s="108">
        <f t="shared" ca="1" si="667"/>
        <v>0</v>
      </c>
      <c r="Y2001" s="108">
        <f t="shared" ca="1" si="668"/>
        <v>0</v>
      </c>
      <c r="Z2001" s="108">
        <f t="shared" ca="1" si="669"/>
        <v>0</v>
      </c>
      <c r="AA2001" s="108">
        <f t="shared" ca="1" si="670"/>
        <v>0</v>
      </c>
      <c r="AB2001" s="108">
        <f t="shared" ca="1" si="671"/>
        <v>0</v>
      </c>
      <c r="AC2001" s="25">
        <f t="shared" ca="1" si="672"/>
        <v>0</v>
      </c>
    </row>
    <row r="2002" spans="1:29" ht="14.1" hidden="1" customHeight="1" thickBot="1" x14ac:dyDescent="0.25">
      <c r="A2002" s="3">
        <f t="shared" si="656"/>
        <v>2026</v>
      </c>
      <c r="B2002" s="3" t="str">
        <f t="shared" si="673"/>
        <v>06 červen</v>
      </c>
      <c r="C2002" s="4" t="str">
        <f t="shared" si="657"/>
        <v>červen</v>
      </c>
      <c r="D2002" s="10">
        <f t="shared" ca="1" si="658"/>
        <v>0</v>
      </c>
      <c r="E2002" s="10" t="str">
        <f t="shared" si="659"/>
        <v>pátek</v>
      </c>
      <c r="F2002" s="42" t="str">
        <f ca="1">IF(COUNTIF(List1!$U$4:$AF$16,$G2002),"Svátek",TEXT($G2002,"dddd"))</f>
        <v>pátek</v>
      </c>
      <c r="G2002" s="19">
        <v>46185</v>
      </c>
      <c r="H2002" s="49"/>
      <c r="I2002" s="50"/>
      <c r="J2002" s="49"/>
      <c r="K2002" s="50"/>
      <c r="L2002" s="21">
        <f t="shared" si="660"/>
        <v>0</v>
      </c>
      <c r="M2002" s="22">
        <f t="shared" si="654"/>
        <v>0</v>
      </c>
      <c r="N2002" s="98"/>
      <c r="O2002" s="101" t="str">
        <f t="shared" ca="1" si="655"/>
        <v/>
      </c>
      <c r="P2002" s="41" t="str">
        <f t="shared" si="653"/>
        <v xml:space="preserve"> </v>
      </c>
      <c r="Q2002" s="41" t="str">
        <f>IF(MONTH(G2003)-MONTH(G2002)&lt;&gt;0,SUBTOTAL(109,$P$14:$P$3665)," ")</f>
        <v xml:space="preserve"> </v>
      </c>
      <c r="R2002" s="108">
        <f t="shared" ca="1" si="661"/>
        <v>0</v>
      </c>
      <c r="S2002" s="25">
        <f t="shared" ca="1" si="662"/>
        <v>0</v>
      </c>
      <c r="T2002" s="108">
        <f t="shared" ca="1" si="663"/>
        <v>0</v>
      </c>
      <c r="U2002" s="163">
        <f t="shared" ca="1" si="664"/>
        <v>0</v>
      </c>
      <c r="V2002" s="25">
        <f t="shared" ca="1" si="665"/>
        <v>0</v>
      </c>
      <c r="W2002" s="25">
        <f t="shared" ca="1" si="666"/>
        <v>0</v>
      </c>
      <c r="X2002" s="108">
        <f t="shared" ca="1" si="667"/>
        <v>0</v>
      </c>
      <c r="Y2002" s="108">
        <f t="shared" ca="1" si="668"/>
        <v>0</v>
      </c>
      <c r="Z2002" s="108">
        <f t="shared" ca="1" si="669"/>
        <v>0</v>
      </c>
      <c r="AA2002" s="108">
        <f t="shared" ca="1" si="670"/>
        <v>0</v>
      </c>
      <c r="AB2002" s="108">
        <f t="shared" ca="1" si="671"/>
        <v>0</v>
      </c>
      <c r="AC2002" s="25">
        <f t="shared" ca="1" si="672"/>
        <v>0</v>
      </c>
    </row>
    <row r="2003" spans="1:29" ht="14.1" hidden="1" customHeight="1" thickBot="1" x14ac:dyDescent="0.25">
      <c r="A2003" s="3">
        <f t="shared" si="656"/>
        <v>2026</v>
      </c>
      <c r="B2003" s="3" t="str">
        <f t="shared" si="673"/>
        <v>06 červen</v>
      </c>
      <c r="C2003" s="4" t="str">
        <f t="shared" si="657"/>
        <v>červen</v>
      </c>
      <c r="D2003" s="10">
        <f t="shared" ca="1" si="658"/>
        <v>0</v>
      </c>
      <c r="E2003" s="10" t="str">
        <f t="shared" si="659"/>
        <v>sobota</v>
      </c>
      <c r="F2003" s="42" t="str">
        <f ca="1">IF(COUNTIF(List1!$U$4:$AF$16,$G2003),"Svátek",TEXT($G2003,"dddd"))</f>
        <v>sobota</v>
      </c>
      <c r="G2003" s="19">
        <v>46186</v>
      </c>
      <c r="H2003" s="49"/>
      <c r="I2003" s="50"/>
      <c r="J2003" s="49"/>
      <c r="K2003" s="50"/>
      <c r="L2003" s="21">
        <f t="shared" si="660"/>
        <v>0</v>
      </c>
      <c r="M2003" s="22">
        <f t="shared" si="654"/>
        <v>0</v>
      </c>
      <c r="N2003" s="98"/>
      <c r="O2003" s="101" t="str">
        <f t="shared" ca="1" si="655"/>
        <v/>
      </c>
      <c r="P2003" s="41" t="str">
        <f t="shared" si="653"/>
        <v xml:space="preserve"> </v>
      </c>
      <c r="Q2003" s="41" t="str">
        <f>IF(MONTH(G2004)-MONTH(G2003)&lt;&gt;0,SUBTOTAL(109,$P$14:$P$3665)," ")</f>
        <v xml:space="preserve"> </v>
      </c>
      <c r="R2003" s="108">
        <f t="shared" ca="1" si="661"/>
        <v>0</v>
      </c>
      <c r="S2003" s="25">
        <f t="shared" ca="1" si="662"/>
        <v>0</v>
      </c>
      <c r="T2003" s="108">
        <f t="shared" ca="1" si="663"/>
        <v>0</v>
      </c>
      <c r="U2003" s="163">
        <f t="shared" ca="1" si="664"/>
        <v>0</v>
      </c>
      <c r="V2003" s="25">
        <f t="shared" ca="1" si="665"/>
        <v>0</v>
      </c>
      <c r="W2003" s="25">
        <f t="shared" ca="1" si="666"/>
        <v>0</v>
      </c>
      <c r="X2003" s="108">
        <f t="shared" ca="1" si="667"/>
        <v>0</v>
      </c>
      <c r="Y2003" s="108">
        <f t="shared" ca="1" si="668"/>
        <v>0</v>
      </c>
      <c r="Z2003" s="108">
        <f t="shared" ca="1" si="669"/>
        <v>0</v>
      </c>
      <c r="AA2003" s="108">
        <f t="shared" ca="1" si="670"/>
        <v>0</v>
      </c>
      <c r="AB2003" s="108">
        <f t="shared" ca="1" si="671"/>
        <v>0</v>
      </c>
      <c r="AC2003" s="25">
        <f t="shared" ca="1" si="672"/>
        <v>0</v>
      </c>
    </row>
    <row r="2004" spans="1:29" ht="14.1" hidden="1" customHeight="1" thickBot="1" x14ac:dyDescent="0.25">
      <c r="A2004" s="3">
        <f t="shared" si="656"/>
        <v>2026</v>
      </c>
      <c r="B2004" s="3" t="str">
        <f t="shared" si="673"/>
        <v>06 červen</v>
      </c>
      <c r="C2004" s="4" t="str">
        <f t="shared" si="657"/>
        <v>červen</v>
      </c>
      <c r="D2004" s="10">
        <f t="shared" ca="1" si="658"/>
        <v>0</v>
      </c>
      <c r="E2004" s="10" t="str">
        <f t="shared" si="659"/>
        <v>neděle</v>
      </c>
      <c r="F2004" s="42" t="str">
        <f ca="1">IF(COUNTIF(List1!$U$4:$AF$16,$G2004),"Svátek",TEXT($G2004,"dddd"))</f>
        <v>neděle</v>
      </c>
      <c r="G2004" s="19">
        <v>46187</v>
      </c>
      <c r="H2004" s="49"/>
      <c r="I2004" s="50"/>
      <c r="J2004" s="49"/>
      <c r="K2004" s="50"/>
      <c r="L2004" s="21">
        <f t="shared" si="660"/>
        <v>0</v>
      </c>
      <c r="M2004" s="22">
        <f t="shared" si="654"/>
        <v>0</v>
      </c>
      <c r="N2004" s="98"/>
      <c r="O2004" s="101" t="str">
        <f t="shared" ca="1" si="655"/>
        <v/>
      </c>
      <c r="P2004" s="41">
        <f t="shared" si="653"/>
        <v>0</v>
      </c>
      <c r="Q2004" s="41" t="str">
        <f>IF(MONTH(G2005)-MONTH(G2004)&lt;&gt;0,SUBTOTAL(109,$P$14:$P$3665)," ")</f>
        <v xml:space="preserve"> </v>
      </c>
      <c r="R2004" s="108">
        <f t="shared" ca="1" si="661"/>
        <v>0</v>
      </c>
      <c r="S2004" s="25">
        <f t="shared" ca="1" si="662"/>
        <v>0</v>
      </c>
      <c r="T2004" s="108">
        <f t="shared" ca="1" si="663"/>
        <v>0</v>
      </c>
      <c r="U2004" s="163">
        <f t="shared" ca="1" si="664"/>
        <v>0</v>
      </c>
      <c r="V2004" s="25">
        <f t="shared" ca="1" si="665"/>
        <v>0</v>
      </c>
      <c r="W2004" s="25">
        <f t="shared" ca="1" si="666"/>
        <v>0</v>
      </c>
      <c r="X2004" s="108">
        <f t="shared" ca="1" si="667"/>
        <v>0</v>
      </c>
      <c r="Y2004" s="108">
        <f t="shared" ca="1" si="668"/>
        <v>0</v>
      </c>
      <c r="Z2004" s="108">
        <f t="shared" ca="1" si="669"/>
        <v>0</v>
      </c>
      <c r="AA2004" s="108">
        <f t="shared" ca="1" si="670"/>
        <v>0</v>
      </c>
      <c r="AB2004" s="108">
        <f t="shared" ca="1" si="671"/>
        <v>0</v>
      </c>
      <c r="AC2004" s="25">
        <f t="shared" ca="1" si="672"/>
        <v>0</v>
      </c>
    </row>
    <row r="2005" spans="1:29" ht="14.1" hidden="1" customHeight="1" thickBot="1" x14ac:dyDescent="0.25">
      <c r="A2005" s="3">
        <f t="shared" si="656"/>
        <v>2026</v>
      </c>
      <c r="B2005" s="3" t="str">
        <f t="shared" si="673"/>
        <v>06 červen</v>
      </c>
      <c r="C2005" s="4" t="str">
        <f t="shared" si="657"/>
        <v>červen</v>
      </c>
      <c r="D2005" s="10">
        <f t="shared" ca="1" si="658"/>
        <v>0</v>
      </c>
      <c r="E2005" s="10" t="str">
        <f t="shared" si="659"/>
        <v>pondělí</v>
      </c>
      <c r="F2005" s="42" t="str">
        <f ca="1">IF(COUNTIF(List1!$U$4:$AF$16,$G2005),"Svátek",TEXT($G2005,"dddd"))</f>
        <v>pondělí</v>
      </c>
      <c r="G2005" s="19">
        <v>46188</v>
      </c>
      <c r="H2005" s="49"/>
      <c r="I2005" s="50"/>
      <c r="J2005" s="49"/>
      <c r="K2005" s="50"/>
      <c r="L2005" s="21">
        <f t="shared" si="660"/>
        <v>0</v>
      </c>
      <c r="M2005" s="22">
        <f t="shared" si="654"/>
        <v>0</v>
      </c>
      <c r="N2005" s="98"/>
      <c r="O2005" s="101" t="str">
        <f t="shared" ca="1" si="655"/>
        <v/>
      </c>
      <c r="P2005" s="41" t="str">
        <f t="shared" si="653"/>
        <v xml:space="preserve"> </v>
      </c>
      <c r="Q2005" s="41" t="str">
        <f>IF(MONTH(G2006)-MONTH(G2005)&lt;&gt;0,SUBTOTAL(109,$P$14:$P$3665)," ")</f>
        <v xml:space="preserve"> </v>
      </c>
      <c r="R2005" s="108">
        <f t="shared" ca="1" si="661"/>
        <v>0</v>
      </c>
      <c r="S2005" s="25">
        <f t="shared" ca="1" si="662"/>
        <v>0</v>
      </c>
      <c r="T2005" s="108">
        <f t="shared" ca="1" si="663"/>
        <v>0</v>
      </c>
      <c r="U2005" s="163">
        <f t="shared" ca="1" si="664"/>
        <v>0</v>
      </c>
      <c r="V2005" s="25">
        <f t="shared" ca="1" si="665"/>
        <v>0</v>
      </c>
      <c r="W2005" s="25">
        <f t="shared" ca="1" si="666"/>
        <v>0</v>
      </c>
      <c r="X2005" s="108">
        <f t="shared" ca="1" si="667"/>
        <v>0</v>
      </c>
      <c r="Y2005" s="108">
        <f t="shared" ca="1" si="668"/>
        <v>0</v>
      </c>
      <c r="Z2005" s="108">
        <f t="shared" ca="1" si="669"/>
        <v>0</v>
      </c>
      <c r="AA2005" s="108">
        <f t="shared" ca="1" si="670"/>
        <v>0</v>
      </c>
      <c r="AB2005" s="108">
        <f t="shared" ca="1" si="671"/>
        <v>0</v>
      </c>
      <c r="AC2005" s="25">
        <f t="shared" ca="1" si="672"/>
        <v>0</v>
      </c>
    </row>
    <row r="2006" spans="1:29" ht="14.1" hidden="1" customHeight="1" thickBot="1" x14ac:dyDescent="0.25">
      <c r="A2006" s="3">
        <f t="shared" si="656"/>
        <v>2026</v>
      </c>
      <c r="B2006" s="3" t="str">
        <f t="shared" si="673"/>
        <v>06 červen</v>
      </c>
      <c r="C2006" s="4" t="str">
        <f t="shared" si="657"/>
        <v>červen</v>
      </c>
      <c r="D2006" s="10">
        <f t="shared" ca="1" si="658"/>
        <v>0</v>
      </c>
      <c r="E2006" s="10" t="str">
        <f t="shared" si="659"/>
        <v>úterý</v>
      </c>
      <c r="F2006" s="42" t="str">
        <f ca="1">IF(COUNTIF(List1!$U$4:$AF$16,$G2006),"Svátek",TEXT($G2006,"dddd"))</f>
        <v>úterý</v>
      </c>
      <c r="G2006" s="19">
        <v>46189</v>
      </c>
      <c r="H2006" s="49"/>
      <c r="I2006" s="50"/>
      <c r="J2006" s="49"/>
      <c r="K2006" s="50"/>
      <c r="L2006" s="21">
        <f t="shared" si="660"/>
        <v>0</v>
      </c>
      <c r="M2006" s="22">
        <f t="shared" si="654"/>
        <v>0</v>
      </c>
      <c r="N2006" s="98"/>
      <c r="O2006" s="101" t="str">
        <f t="shared" ca="1" si="655"/>
        <v/>
      </c>
      <c r="P2006" s="41" t="str">
        <f t="shared" si="653"/>
        <v xml:space="preserve"> </v>
      </c>
      <c r="Q2006" s="41" t="str">
        <f>IF(MONTH(G2007)-MONTH(G2006)&lt;&gt;0,SUBTOTAL(109,$P$14:$P$3665)," ")</f>
        <v xml:space="preserve"> </v>
      </c>
      <c r="R2006" s="108">
        <f t="shared" ca="1" si="661"/>
        <v>0</v>
      </c>
      <c r="S2006" s="25">
        <f t="shared" ca="1" si="662"/>
        <v>0</v>
      </c>
      <c r="T2006" s="108">
        <f t="shared" ca="1" si="663"/>
        <v>0</v>
      </c>
      <c r="U2006" s="163">
        <f t="shared" ca="1" si="664"/>
        <v>0</v>
      </c>
      <c r="V2006" s="25">
        <f t="shared" ca="1" si="665"/>
        <v>0</v>
      </c>
      <c r="W2006" s="25">
        <f t="shared" ca="1" si="666"/>
        <v>0</v>
      </c>
      <c r="X2006" s="108">
        <f t="shared" ca="1" si="667"/>
        <v>0</v>
      </c>
      <c r="Y2006" s="108">
        <f t="shared" ca="1" si="668"/>
        <v>0</v>
      </c>
      <c r="Z2006" s="108">
        <f t="shared" ca="1" si="669"/>
        <v>0</v>
      </c>
      <c r="AA2006" s="108">
        <f t="shared" ca="1" si="670"/>
        <v>0</v>
      </c>
      <c r="AB2006" s="108">
        <f t="shared" ca="1" si="671"/>
        <v>0</v>
      </c>
      <c r="AC2006" s="25">
        <f t="shared" ca="1" si="672"/>
        <v>0</v>
      </c>
    </row>
    <row r="2007" spans="1:29" ht="14.1" hidden="1" customHeight="1" thickBot="1" x14ac:dyDescent="0.25">
      <c r="A2007" s="3">
        <f t="shared" si="656"/>
        <v>2026</v>
      </c>
      <c r="B2007" s="3" t="str">
        <f t="shared" si="673"/>
        <v>06 červen</v>
      </c>
      <c r="C2007" s="4" t="str">
        <f t="shared" si="657"/>
        <v>červen</v>
      </c>
      <c r="D2007" s="10">
        <f t="shared" ca="1" si="658"/>
        <v>0</v>
      </c>
      <c r="E2007" s="10" t="str">
        <f t="shared" si="659"/>
        <v>středa</v>
      </c>
      <c r="F2007" s="42" t="str">
        <f ca="1">IF(COUNTIF(List1!$U$4:$AF$16,$G2007),"Svátek",TEXT($G2007,"dddd"))</f>
        <v>středa</v>
      </c>
      <c r="G2007" s="19">
        <v>46190</v>
      </c>
      <c r="H2007" s="49"/>
      <c r="I2007" s="50"/>
      <c r="J2007" s="49"/>
      <c r="K2007" s="50"/>
      <c r="L2007" s="21">
        <f t="shared" si="660"/>
        <v>0</v>
      </c>
      <c r="M2007" s="22">
        <f t="shared" si="654"/>
        <v>0</v>
      </c>
      <c r="N2007" s="98"/>
      <c r="O2007" s="101" t="str">
        <f t="shared" ca="1" si="655"/>
        <v/>
      </c>
      <c r="P2007" s="41" t="str">
        <f t="shared" si="653"/>
        <v xml:space="preserve"> </v>
      </c>
      <c r="Q2007" s="41" t="str">
        <f>IF(MONTH(G2008)-MONTH(G2007)&lt;&gt;0,SUBTOTAL(109,$P$14:$P$3665)," ")</f>
        <v xml:space="preserve"> </v>
      </c>
      <c r="R2007" s="108">
        <f t="shared" ca="1" si="661"/>
        <v>0</v>
      </c>
      <c r="S2007" s="25">
        <f t="shared" ca="1" si="662"/>
        <v>0</v>
      </c>
      <c r="T2007" s="108">
        <f t="shared" ca="1" si="663"/>
        <v>0</v>
      </c>
      <c r="U2007" s="163">
        <f t="shared" ca="1" si="664"/>
        <v>0</v>
      </c>
      <c r="V2007" s="25">
        <f t="shared" ca="1" si="665"/>
        <v>0</v>
      </c>
      <c r="W2007" s="25">
        <f t="shared" ca="1" si="666"/>
        <v>0</v>
      </c>
      <c r="X2007" s="108">
        <f t="shared" ca="1" si="667"/>
        <v>0</v>
      </c>
      <c r="Y2007" s="108">
        <f t="shared" ca="1" si="668"/>
        <v>0</v>
      </c>
      <c r="Z2007" s="108">
        <f t="shared" ca="1" si="669"/>
        <v>0</v>
      </c>
      <c r="AA2007" s="108">
        <f t="shared" ca="1" si="670"/>
        <v>0</v>
      </c>
      <c r="AB2007" s="108">
        <f t="shared" ca="1" si="671"/>
        <v>0</v>
      </c>
      <c r="AC2007" s="25">
        <f t="shared" ca="1" si="672"/>
        <v>0</v>
      </c>
    </row>
    <row r="2008" spans="1:29" ht="14.1" hidden="1" customHeight="1" thickBot="1" x14ac:dyDescent="0.25">
      <c r="A2008" s="3">
        <f t="shared" si="656"/>
        <v>2026</v>
      </c>
      <c r="B2008" s="3" t="str">
        <f t="shared" si="673"/>
        <v>06 červen</v>
      </c>
      <c r="C2008" s="4" t="str">
        <f t="shared" si="657"/>
        <v>červen</v>
      </c>
      <c r="D2008" s="10">
        <f t="shared" ca="1" si="658"/>
        <v>0</v>
      </c>
      <c r="E2008" s="10" t="str">
        <f t="shared" si="659"/>
        <v>čtvrtek</v>
      </c>
      <c r="F2008" s="42" t="str">
        <f ca="1">IF(COUNTIF(List1!$U$4:$AF$16,$G2008),"Svátek",TEXT($G2008,"dddd"))</f>
        <v>čtvrtek</v>
      </c>
      <c r="G2008" s="19">
        <v>46191</v>
      </c>
      <c r="H2008" s="49"/>
      <c r="I2008" s="50"/>
      <c r="J2008" s="49"/>
      <c r="K2008" s="50"/>
      <c r="L2008" s="21">
        <f t="shared" si="660"/>
        <v>0</v>
      </c>
      <c r="M2008" s="22">
        <f t="shared" si="654"/>
        <v>0</v>
      </c>
      <c r="N2008" s="98"/>
      <c r="O2008" s="101" t="str">
        <f t="shared" ca="1" si="655"/>
        <v/>
      </c>
      <c r="P2008" s="41" t="str">
        <f t="shared" si="653"/>
        <v xml:space="preserve"> </v>
      </c>
      <c r="Q2008" s="41" t="str">
        <f>IF(MONTH(G2009)-MONTH(G2008)&lt;&gt;0,SUBTOTAL(109,$P$14:$P$3665)," ")</f>
        <v xml:space="preserve"> </v>
      </c>
      <c r="R2008" s="108">
        <f t="shared" ca="1" si="661"/>
        <v>0</v>
      </c>
      <c r="S2008" s="25">
        <f t="shared" ca="1" si="662"/>
        <v>0</v>
      </c>
      <c r="T2008" s="108">
        <f t="shared" ca="1" si="663"/>
        <v>0</v>
      </c>
      <c r="U2008" s="163">
        <f t="shared" ca="1" si="664"/>
        <v>0</v>
      </c>
      <c r="V2008" s="25">
        <f t="shared" ca="1" si="665"/>
        <v>0</v>
      </c>
      <c r="W2008" s="25">
        <f t="shared" ca="1" si="666"/>
        <v>0</v>
      </c>
      <c r="X2008" s="108">
        <f t="shared" ca="1" si="667"/>
        <v>0</v>
      </c>
      <c r="Y2008" s="108">
        <f t="shared" ca="1" si="668"/>
        <v>0</v>
      </c>
      <c r="Z2008" s="108">
        <f t="shared" ca="1" si="669"/>
        <v>0</v>
      </c>
      <c r="AA2008" s="108">
        <f t="shared" ca="1" si="670"/>
        <v>0</v>
      </c>
      <c r="AB2008" s="108">
        <f t="shared" ca="1" si="671"/>
        <v>0</v>
      </c>
      <c r="AC2008" s="25">
        <f t="shared" ca="1" si="672"/>
        <v>0</v>
      </c>
    </row>
    <row r="2009" spans="1:29" ht="14.1" hidden="1" customHeight="1" thickBot="1" x14ac:dyDescent="0.25">
      <c r="A2009" s="3">
        <f t="shared" si="656"/>
        <v>2026</v>
      </c>
      <c r="B2009" s="3" t="str">
        <f t="shared" si="673"/>
        <v>06 červen</v>
      </c>
      <c r="C2009" s="4" t="str">
        <f t="shared" si="657"/>
        <v>červen</v>
      </c>
      <c r="D2009" s="10">
        <f t="shared" ca="1" si="658"/>
        <v>0</v>
      </c>
      <c r="E2009" s="10" t="str">
        <f t="shared" si="659"/>
        <v>pátek</v>
      </c>
      <c r="F2009" s="42" t="str">
        <f ca="1">IF(COUNTIF(List1!$U$4:$AF$16,$G2009),"Svátek",TEXT($G2009,"dddd"))</f>
        <v>pátek</v>
      </c>
      <c r="G2009" s="19">
        <v>46192</v>
      </c>
      <c r="H2009" s="49"/>
      <c r="I2009" s="50"/>
      <c r="J2009" s="49"/>
      <c r="K2009" s="50"/>
      <c r="L2009" s="21">
        <f t="shared" si="660"/>
        <v>0</v>
      </c>
      <c r="M2009" s="22">
        <f t="shared" si="654"/>
        <v>0</v>
      </c>
      <c r="N2009" s="98"/>
      <c r="O2009" s="101" t="str">
        <f t="shared" ca="1" si="655"/>
        <v/>
      </c>
      <c r="P2009" s="41" t="str">
        <f t="shared" si="653"/>
        <v xml:space="preserve"> </v>
      </c>
      <c r="Q2009" s="41" t="str">
        <f>IF(MONTH(G2010)-MONTH(G2009)&lt;&gt;0,SUBTOTAL(109,$P$14:$P$3665)," ")</f>
        <v xml:space="preserve"> </v>
      </c>
      <c r="R2009" s="108">
        <f t="shared" ca="1" si="661"/>
        <v>0</v>
      </c>
      <c r="S2009" s="25">
        <f t="shared" ca="1" si="662"/>
        <v>0</v>
      </c>
      <c r="T2009" s="108">
        <f t="shared" ca="1" si="663"/>
        <v>0</v>
      </c>
      <c r="U2009" s="163">
        <f t="shared" ca="1" si="664"/>
        <v>0</v>
      </c>
      <c r="V2009" s="25">
        <f t="shared" ca="1" si="665"/>
        <v>0</v>
      </c>
      <c r="W2009" s="25">
        <f t="shared" ca="1" si="666"/>
        <v>0</v>
      </c>
      <c r="X2009" s="108">
        <f t="shared" ca="1" si="667"/>
        <v>0</v>
      </c>
      <c r="Y2009" s="108">
        <f t="shared" ca="1" si="668"/>
        <v>0</v>
      </c>
      <c r="Z2009" s="108">
        <f t="shared" ca="1" si="669"/>
        <v>0</v>
      </c>
      <c r="AA2009" s="108">
        <f t="shared" ca="1" si="670"/>
        <v>0</v>
      </c>
      <c r="AB2009" s="108">
        <f t="shared" ca="1" si="671"/>
        <v>0</v>
      </c>
      <c r="AC2009" s="25">
        <f t="shared" ca="1" si="672"/>
        <v>0</v>
      </c>
    </row>
    <row r="2010" spans="1:29" ht="14.1" hidden="1" customHeight="1" thickBot="1" x14ac:dyDescent="0.25">
      <c r="A2010" s="3">
        <f t="shared" si="656"/>
        <v>2026</v>
      </c>
      <c r="B2010" s="3" t="str">
        <f t="shared" si="673"/>
        <v>06 červen</v>
      </c>
      <c r="C2010" s="4" t="str">
        <f t="shared" si="657"/>
        <v>červen</v>
      </c>
      <c r="D2010" s="10">
        <f t="shared" ca="1" si="658"/>
        <v>0</v>
      </c>
      <c r="E2010" s="10" t="str">
        <f t="shared" si="659"/>
        <v>sobota</v>
      </c>
      <c r="F2010" s="42" t="str">
        <f ca="1">IF(COUNTIF(List1!$U$4:$AF$16,$G2010),"Svátek",TEXT($G2010,"dddd"))</f>
        <v>sobota</v>
      </c>
      <c r="G2010" s="19">
        <v>46193</v>
      </c>
      <c r="H2010" s="49"/>
      <c r="I2010" s="50"/>
      <c r="J2010" s="49"/>
      <c r="K2010" s="50"/>
      <c r="L2010" s="21">
        <f t="shared" si="660"/>
        <v>0</v>
      </c>
      <c r="M2010" s="22">
        <f t="shared" si="654"/>
        <v>0</v>
      </c>
      <c r="N2010" s="98"/>
      <c r="O2010" s="101" t="str">
        <f t="shared" ca="1" si="655"/>
        <v/>
      </c>
      <c r="P2010" s="41" t="str">
        <f t="shared" si="653"/>
        <v xml:space="preserve"> </v>
      </c>
      <c r="Q2010" s="41" t="str">
        <f>IF(MONTH(G2011)-MONTH(G2010)&lt;&gt;0,SUBTOTAL(109,$P$14:$P$3665)," ")</f>
        <v xml:space="preserve"> </v>
      </c>
      <c r="R2010" s="108">
        <f t="shared" ca="1" si="661"/>
        <v>0</v>
      </c>
      <c r="S2010" s="25">
        <f t="shared" ca="1" si="662"/>
        <v>0</v>
      </c>
      <c r="T2010" s="108">
        <f t="shared" ca="1" si="663"/>
        <v>0</v>
      </c>
      <c r="U2010" s="163">
        <f t="shared" ca="1" si="664"/>
        <v>0</v>
      </c>
      <c r="V2010" s="25">
        <f t="shared" ca="1" si="665"/>
        <v>0</v>
      </c>
      <c r="W2010" s="25">
        <f t="shared" ca="1" si="666"/>
        <v>0</v>
      </c>
      <c r="X2010" s="108">
        <f t="shared" ca="1" si="667"/>
        <v>0</v>
      </c>
      <c r="Y2010" s="108">
        <f t="shared" ca="1" si="668"/>
        <v>0</v>
      </c>
      <c r="Z2010" s="108">
        <f t="shared" ca="1" si="669"/>
        <v>0</v>
      </c>
      <c r="AA2010" s="108">
        <f t="shared" ca="1" si="670"/>
        <v>0</v>
      </c>
      <c r="AB2010" s="108">
        <f t="shared" ca="1" si="671"/>
        <v>0</v>
      </c>
      <c r="AC2010" s="25">
        <f t="shared" ca="1" si="672"/>
        <v>0</v>
      </c>
    </row>
    <row r="2011" spans="1:29" ht="14.1" hidden="1" customHeight="1" thickBot="1" x14ac:dyDescent="0.25">
      <c r="A2011" s="3">
        <f t="shared" si="656"/>
        <v>2026</v>
      </c>
      <c r="B2011" s="3" t="str">
        <f t="shared" si="673"/>
        <v>06 červen</v>
      </c>
      <c r="C2011" s="4" t="str">
        <f t="shared" si="657"/>
        <v>červen</v>
      </c>
      <c r="D2011" s="10">
        <f t="shared" ca="1" si="658"/>
        <v>0</v>
      </c>
      <c r="E2011" s="10" t="str">
        <f t="shared" si="659"/>
        <v>neděle</v>
      </c>
      <c r="F2011" s="42" t="str">
        <f ca="1">IF(COUNTIF(List1!$U$4:$AF$16,$G2011),"Svátek",TEXT($G2011,"dddd"))</f>
        <v>neděle</v>
      </c>
      <c r="G2011" s="19">
        <v>46194</v>
      </c>
      <c r="H2011" s="49"/>
      <c r="I2011" s="50"/>
      <c r="J2011" s="49"/>
      <c r="K2011" s="50"/>
      <c r="L2011" s="21">
        <f t="shared" si="660"/>
        <v>0</v>
      </c>
      <c r="M2011" s="22">
        <f t="shared" si="654"/>
        <v>0</v>
      </c>
      <c r="N2011" s="98"/>
      <c r="O2011" s="101" t="str">
        <f t="shared" ca="1" si="655"/>
        <v/>
      </c>
      <c r="P2011" s="41">
        <f t="shared" ref="P2011:P2074" si="674">IF(OR(TEXT($G2011,"dddd")="neděle",TEXT($G2102,"dddd")="Sunday"),IF(DAY(G2011)&gt;=7,SUM(L2005:L2011),IF(DAY(G2011)=6,SUM(L2006:L2011),IF(DAY(G2011)=5,SUM(L2007:L2011),IF(DAY(G2011)=4,SUM(L2008:L2011),IF(DAY(G2011)=3,SUM(L2009:L2011),IF(DAY(G2011)=2,SUM(L2010:L2011),IF(DAY(G2011)=1,SUM(L2011:L2011)," "))))))),IF(MONTH(G2012)-MONTH(G2011)&lt;&gt;0,IF(TEXT($G2011,"dddd")="sobota",SUM(L2006:L2011),IF(TEXT($G2011,"dddd")="pátek",SUM(L2007:L2011),IF(TEXT($G2011,"dddd")="čtvrtek",SUM(L2008:L2011),IF(TEXT($G2011,"dddd")="středa",SUM(L2009:L2011),IF(TEXT($G2011,"dddd")="úterý",SUM(L2010:L2011),IF(TEXT($G2011,"dddd")="pondělí",SUM(L2011)," "))))))," "))</f>
        <v>0</v>
      </c>
      <c r="Q2011" s="41" t="str">
        <f>IF(MONTH(G2012)-MONTH(G2011)&lt;&gt;0,SUBTOTAL(109,$P$14:$P$3665)," ")</f>
        <v xml:space="preserve"> </v>
      </c>
      <c r="R2011" s="108">
        <f t="shared" ca="1" si="661"/>
        <v>0</v>
      </c>
      <c r="S2011" s="25">
        <f t="shared" ca="1" si="662"/>
        <v>0</v>
      </c>
      <c r="T2011" s="108">
        <f t="shared" ca="1" si="663"/>
        <v>0</v>
      </c>
      <c r="U2011" s="163">
        <f t="shared" ca="1" si="664"/>
        <v>0</v>
      </c>
      <c r="V2011" s="25">
        <f t="shared" ca="1" si="665"/>
        <v>0</v>
      </c>
      <c r="W2011" s="25">
        <f t="shared" ca="1" si="666"/>
        <v>0</v>
      </c>
      <c r="X2011" s="108">
        <f t="shared" ca="1" si="667"/>
        <v>0</v>
      </c>
      <c r="Y2011" s="108">
        <f t="shared" ca="1" si="668"/>
        <v>0</v>
      </c>
      <c r="Z2011" s="108">
        <f t="shared" ca="1" si="669"/>
        <v>0</v>
      </c>
      <c r="AA2011" s="108">
        <f t="shared" ca="1" si="670"/>
        <v>0</v>
      </c>
      <c r="AB2011" s="108">
        <f t="shared" ca="1" si="671"/>
        <v>0</v>
      </c>
      <c r="AC2011" s="25">
        <f t="shared" ca="1" si="672"/>
        <v>0</v>
      </c>
    </row>
    <row r="2012" spans="1:29" ht="14.1" hidden="1" customHeight="1" thickBot="1" x14ac:dyDescent="0.25">
      <c r="A2012" s="3">
        <f t="shared" si="656"/>
        <v>2026</v>
      </c>
      <c r="B2012" s="3" t="str">
        <f t="shared" si="673"/>
        <v>06 červen</v>
      </c>
      <c r="C2012" s="4" t="str">
        <f t="shared" si="657"/>
        <v>červen</v>
      </c>
      <c r="D2012" s="10">
        <f t="shared" ca="1" si="658"/>
        <v>0</v>
      </c>
      <c r="E2012" s="10" t="str">
        <f t="shared" si="659"/>
        <v>pondělí</v>
      </c>
      <c r="F2012" s="42" t="str">
        <f ca="1">IF(COUNTIF(List1!$U$4:$AF$16,$G2012),"Svátek",TEXT($G2012,"dddd"))</f>
        <v>pondělí</v>
      </c>
      <c r="G2012" s="19">
        <v>46195</v>
      </c>
      <c r="H2012" s="49"/>
      <c r="I2012" s="50"/>
      <c r="J2012" s="49"/>
      <c r="K2012" s="50"/>
      <c r="L2012" s="21">
        <f t="shared" si="660"/>
        <v>0</v>
      </c>
      <c r="M2012" s="22">
        <f t="shared" si="654"/>
        <v>0</v>
      </c>
      <c r="N2012" s="98"/>
      <c r="O2012" s="101" t="str">
        <f t="shared" ca="1" si="655"/>
        <v/>
      </c>
      <c r="P2012" s="41" t="str">
        <f t="shared" si="674"/>
        <v xml:space="preserve"> </v>
      </c>
      <c r="Q2012" s="41" t="str">
        <f>IF(MONTH(G2013)-MONTH(G2012)&lt;&gt;0,SUBTOTAL(109,$P$14:$P$3665)," ")</f>
        <v xml:space="preserve"> </v>
      </c>
      <c r="R2012" s="108">
        <f t="shared" ca="1" si="661"/>
        <v>0</v>
      </c>
      <c r="S2012" s="25">
        <f t="shared" ca="1" si="662"/>
        <v>0</v>
      </c>
      <c r="T2012" s="108">
        <f t="shared" ca="1" si="663"/>
        <v>0</v>
      </c>
      <c r="U2012" s="163">
        <f t="shared" ca="1" si="664"/>
        <v>0</v>
      </c>
      <c r="V2012" s="25">
        <f t="shared" ca="1" si="665"/>
        <v>0</v>
      </c>
      <c r="W2012" s="25">
        <f t="shared" ca="1" si="666"/>
        <v>0</v>
      </c>
      <c r="X2012" s="108">
        <f t="shared" ca="1" si="667"/>
        <v>0</v>
      </c>
      <c r="Y2012" s="108">
        <f t="shared" ca="1" si="668"/>
        <v>0</v>
      </c>
      <c r="Z2012" s="108">
        <f t="shared" ca="1" si="669"/>
        <v>0</v>
      </c>
      <c r="AA2012" s="108">
        <f t="shared" ca="1" si="670"/>
        <v>0</v>
      </c>
      <c r="AB2012" s="108">
        <f t="shared" ca="1" si="671"/>
        <v>0</v>
      </c>
      <c r="AC2012" s="25">
        <f t="shared" ca="1" si="672"/>
        <v>0</v>
      </c>
    </row>
    <row r="2013" spans="1:29" ht="14.1" hidden="1" customHeight="1" thickBot="1" x14ac:dyDescent="0.25">
      <c r="A2013" s="3">
        <f t="shared" si="656"/>
        <v>2026</v>
      </c>
      <c r="B2013" s="3" t="str">
        <f t="shared" si="673"/>
        <v>06 červen</v>
      </c>
      <c r="C2013" s="4" t="str">
        <f t="shared" si="657"/>
        <v>červen</v>
      </c>
      <c r="D2013" s="10">
        <f t="shared" ca="1" si="658"/>
        <v>0</v>
      </c>
      <c r="E2013" s="10" t="str">
        <f t="shared" si="659"/>
        <v>úterý</v>
      </c>
      <c r="F2013" s="42" t="str">
        <f ca="1">IF(COUNTIF(List1!$U$4:$AF$16,$G2013),"Svátek",TEXT($G2013,"dddd"))</f>
        <v>úterý</v>
      </c>
      <c r="G2013" s="19">
        <v>46196</v>
      </c>
      <c r="H2013" s="49"/>
      <c r="I2013" s="50"/>
      <c r="J2013" s="49"/>
      <c r="K2013" s="50"/>
      <c r="L2013" s="21">
        <f t="shared" si="660"/>
        <v>0</v>
      </c>
      <c r="M2013" s="22">
        <f t="shared" si="654"/>
        <v>0</v>
      </c>
      <c r="N2013" s="98"/>
      <c r="O2013" s="101" t="str">
        <f t="shared" ca="1" si="655"/>
        <v/>
      </c>
      <c r="P2013" s="41" t="str">
        <f t="shared" si="674"/>
        <v xml:space="preserve"> </v>
      </c>
      <c r="Q2013" s="41" t="str">
        <f>IF(MONTH(G2014)-MONTH(G2013)&lt;&gt;0,SUBTOTAL(109,$P$14:$P$3665)," ")</f>
        <v xml:space="preserve"> </v>
      </c>
      <c r="R2013" s="108">
        <f t="shared" ca="1" si="661"/>
        <v>0</v>
      </c>
      <c r="S2013" s="25">
        <f t="shared" ca="1" si="662"/>
        <v>0</v>
      </c>
      <c r="T2013" s="108">
        <f t="shared" ca="1" si="663"/>
        <v>0</v>
      </c>
      <c r="U2013" s="163">
        <f t="shared" ca="1" si="664"/>
        <v>0</v>
      </c>
      <c r="V2013" s="25">
        <f t="shared" ca="1" si="665"/>
        <v>0</v>
      </c>
      <c r="W2013" s="25">
        <f t="shared" ca="1" si="666"/>
        <v>0</v>
      </c>
      <c r="X2013" s="108">
        <f t="shared" ca="1" si="667"/>
        <v>0</v>
      </c>
      <c r="Y2013" s="108">
        <f t="shared" ca="1" si="668"/>
        <v>0</v>
      </c>
      <c r="Z2013" s="108">
        <f t="shared" ca="1" si="669"/>
        <v>0</v>
      </c>
      <c r="AA2013" s="108">
        <f t="shared" ca="1" si="670"/>
        <v>0</v>
      </c>
      <c r="AB2013" s="108">
        <f t="shared" ca="1" si="671"/>
        <v>0</v>
      </c>
      <c r="AC2013" s="25">
        <f t="shared" ca="1" si="672"/>
        <v>0</v>
      </c>
    </row>
    <row r="2014" spans="1:29" ht="14.1" hidden="1" customHeight="1" thickBot="1" x14ac:dyDescent="0.25">
      <c r="A2014" s="3">
        <f t="shared" si="656"/>
        <v>2026</v>
      </c>
      <c r="B2014" s="3" t="str">
        <f t="shared" si="673"/>
        <v>06 červen</v>
      </c>
      <c r="C2014" s="4" t="str">
        <f t="shared" si="657"/>
        <v>červen</v>
      </c>
      <c r="D2014" s="10">
        <f t="shared" ca="1" si="658"/>
        <v>0</v>
      </c>
      <c r="E2014" s="10" t="str">
        <f t="shared" si="659"/>
        <v>středa</v>
      </c>
      <c r="F2014" s="42" t="str">
        <f ca="1">IF(COUNTIF(List1!$U$4:$AF$16,$G2014),"Svátek",TEXT($G2014,"dddd"))</f>
        <v>středa</v>
      </c>
      <c r="G2014" s="19">
        <v>46197</v>
      </c>
      <c r="H2014" s="49"/>
      <c r="I2014" s="50"/>
      <c r="J2014" s="49"/>
      <c r="K2014" s="50"/>
      <c r="L2014" s="21">
        <f t="shared" si="660"/>
        <v>0</v>
      </c>
      <c r="M2014" s="22">
        <f t="shared" si="654"/>
        <v>0</v>
      </c>
      <c r="N2014" s="98"/>
      <c r="O2014" s="101" t="str">
        <f t="shared" ca="1" si="655"/>
        <v/>
      </c>
      <c r="P2014" s="41" t="str">
        <f t="shared" si="674"/>
        <v xml:space="preserve"> </v>
      </c>
      <c r="Q2014" s="41" t="str">
        <f>IF(MONTH(G2015)-MONTH(G2014)&lt;&gt;0,SUBTOTAL(109,$P$14:$P$3665)," ")</f>
        <v xml:space="preserve"> </v>
      </c>
      <c r="R2014" s="108">
        <f t="shared" ca="1" si="661"/>
        <v>0</v>
      </c>
      <c r="S2014" s="25">
        <f t="shared" ca="1" si="662"/>
        <v>0</v>
      </c>
      <c r="T2014" s="108">
        <f t="shared" ca="1" si="663"/>
        <v>0</v>
      </c>
      <c r="U2014" s="163">
        <f t="shared" ca="1" si="664"/>
        <v>0</v>
      </c>
      <c r="V2014" s="25">
        <f t="shared" ca="1" si="665"/>
        <v>0</v>
      </c>
      <c r="W2014" s="25">
        <f t="shared" ca="1" si="666"/>
        <v>0</v>
      </c>
      <c r="X2014" s="108">
        <f t="shared" ca="1" si="667"/>
        <v>0</v>
      </c>
      <c r="Y2014" s="108">
        <f t="shared" ca="1" si="668"/>
        <v>0</v>
      </c>
      <c r="Z2014" s="108">
        <f t="shared" ca="1" si="669"/>
        <v>0</v>
      </c>
      <c r="AA2014" s="108">
        <f t="shared" ca="1" si="670"/>
        <v>0</v>
      </c>
      <c r="AB2014" s="108">
        <f t="shared" ca="1" si="671"/>
        <v>0</v>
      </c>
      <c r="AC2014" s="25">
        <f t="shared" ca="1" si="672"/>
        <v>0</v>
      </c>
    </row>
    <row r="2015" spans="1:29" ht="14.1" hidden="1" customHeight="1" thickBot="1" x14ac:dyDescent="0.25">
      <c r="A2015" s="3">
        <f t="shared" si="656"/>
        <v>2026</v>
      </c>
      <c r="B2015" s="3" t="str">
        <f t="shared" si="673"/>
        <v>06 červen</v>
      </c>
      <c r="C2015" s="4" t="str">
        <f t="shared" si="657"/>
        <v>červen</v>
      </c>
      <c r="D2015" s="10">
        <f t="shared" ca="1" si="658"/>
        <v>0</v>
      </c>
      <c r="E2015" s="10" t="str">
        <f t="shared" si="659"/>
        <v>čtvrtek</v>
      </c>
      <c r="F2015" s="42" t="str">
        <f ca="1">IF(COUNTIF(List1!$U$4:$AF$16,$G2015),"Svátek",TEXT($G2015,"dddd"))</f>
        <v>čtvrtek</v>
      </c>
      <c r="G2015" s="19">
        <v>46198</v>
      </c>
      <c r="H2015" s="49"/>
      <c r="I2015" s="50"/>
      <c r="J2015" s="49"/>
      <c r="K2015" s="50"/>
      <c r="L2015" s="21">
        <f t="shared" si="660"/>
        <v>0</v>
      </c>
      <c r="M2015" s="22">
        <f t="shared" si="654"/>
        <v>0</v>
      </c>
      <c r="N2015" s="98"/>
      <c r="O2015" s="101" t="str">
        <f t="shared" ca="1" si="655"/>
        <v/>
      </c>
      <c r="P2015" s="41" t="str">
        <f t="shared" si="674"/>
        <v xml:space="preserve"> </v>
      </c>
      <c r="Q2015" s="41" t="str">
        <f>IF(MONTH(G2016)-MONTH(G2015)&lt;&gt;0,SUBTOTAL(109,$P$14:$P$3665)," ")</f>
        <v xml:space="preserve"> </v>
      </c>
      <c r="R2015" s="108">
        <f t="shared" ca="1" si="661"/>
        <v>0</v>
      </c>
      <c r="S2015" s="25">
        <f t="shared" ca="1" si="662"/>
        <v>0</v>
      </c>
      <c r="T2015" s="108">
        <f t="shared" ca="1" si="663"/>
        <v>0</v>
      </c>
      <c r="U2015" s="163">
        <f t="shared" ca="1" si="664"/>
        <v>0</v>
      </c>
      <c r="V2015" s="25">
        <f t="shared" ca="1" si="665"/>
        <v>0</v>
      </c>
      <c r="W2015" s="25">
        <f t="shared" ca="1" si="666"/>
        <v>0</v>
      </c>
      <c r="X2015" s="108">
        <f t="shared" ca="1" si="667"/>
        <v>0</v>
      </c>
      <c r="Y2015" s="108">
        <f t="shared" ca="1" si="668"/>
        <v>0</v>
      </c>
      <c r="Z2015" s="108">
        <f t="shared" ca="1" si="669"/>
        <v>0</v>
      </c>
      <c r="AA2015" s="108">
        <f t="shared" ca="1" si="670"/>
        <v>0</v>
      </c>
      <c r="AB2015" s="108">
        <f t="shared" ca="1" si="671"/>
        <v>0</v>
      </c>
      <c r="AC2015" s="25">
        <f t="shared" ca="1" si="672"/>
        <v>0</v>
      </c>
    </row>
    <row r="2016" spans="1:29" ht="14.1" hidden="1" customHeight="1" thickBot="1" x14ac:dyDescent="0.25">
      <c r="A2016" s="3">
        <f t="shared" si="656"/>
        <v>2026</v>
      </c>
      <c r="B2016" s="3" t="str">
        <f t="shared" si="673"/>
        <v>06 červen</v>
      </c>
      <c r="C2016" s="4" t="str">
        <f t="shared" si="657"/>
        <v>červen</v>
      </c>
      <c r="D2016" s="10">
        <f t="shared" ca="1" si="658"/>
        <v>0</v>
      </c>
      <c r="E2016" s="10" t="str">
        <f t="shared" si="659"/>
        <v>pátek</v>
      </c>
      <c r="F2016" s="42" t="str">
        <f ca="1">IF(COUNTIF(List1!$U$4:$AF$16,$G2016),"Svátek",TEXT($G2016,"dddd"))</f>
        <v>pátek</v>
      </c>
      <c r="G2016" s="19">
        <v>46199</v>
      </c>
      <c r="H2016" s="49"/>
      <c r="I2016" s="50"/>
      <c r="J2016" s="49"/>
      <c r="K2016" s="50"/>
      <c r="L2016" s="21">
        <f t="shared" si="660"/>
        <v>0</v>
      </c>
      <c r="M2016" s="22">
        <f t="shared" si="654"/>
        <v>0</v>
      </c>
      <c r="N2016" s="98"/>
      <c r="O2016" s="101" t="str">
        <f t="shared" ca="1" si="655"/>
        <v/>
      </c>
      <c r="P2016" s="41" t="str">
        <f t="shared" si="674"/>
        <v xml:space="preserve"> </v>
      </c>
      <c r="Q2016" s="41" t="str">
        <f>IF(MONTH(G2017)-MONTH(G2016)&lt;&gt;0,SUBTOTAL(109,$P$14:$P$3665)," ")</f>
        <v xml:space="preserve"> </v>
      </c>
      <c r="R2016" s="108">
        <f t="shared" ca="1" si="661"/>
        <v>0</v>
      </c>
      <c r="S2016" s="25">
        <f t="shared" ca="1" si="662"/>
        <v>0</v>
      </c>
      <c r="T2016" s="108">
        <f t="shared" ca="1" si="663"/>
        <v>0</v>
      </c>
      <c r="U2016" s="163">
        <f t="shared" ca="1" si="664"/>
        <v>0</v>
      </c>
      <c r="V2016" s="25">
        <f t="shared" ca="1" si="665"/>
        <v>0</v>
      </c>
      <c r="W2016" s="25">
        <f t="shared" ca="1" si="666"/>
        <v>0</v>
      </c>
      <c r="X2016" s="108">
        <f t="shared" ca="1" si="667"/>
        <v>0</v>
      </c>
      <c r="Y2016" s="108">
        <f t="shared" ca="1" si="668"/>
        <v>0</v>
      </c>
      <c r="Z2016" s="108">
        <f t="shared" ca="1" si="669"/>
        <v>0</v>
      </c>
      <c r="AA2016" s="108">
        <f t="shared" ca="1" si="670"/>
        <v>0</v>
      </c>
      <c r="AB2016" s="108">
        <f t="shared" ca="1" si="671"/>
        <v>0</v>
      </c>
      <c r="AC2016" s="25">
        <f t="shared" ca="1" si="672"/>
        <v>0</v>
      </c>
    </row>
    <row r="2017" spans="1:29" ht="14.1" hidden="1" customHeight="1" thickBot="1" x14ac:dyDescent="0.25">
      <c r="A2017" s="3">
        <f t="shared" si="656"/>
        <v>2026</v>
      </c>
      <c r="B2017" s="3" t="str">
        <f t="shared" si="673"/>
        <v>06 červen</v>
      </c>
      <c r="C2017" s="4" t="str">
        <f t="shared" si="657"/>
        <v>červen</v>
      </c>
      <c r="D2017" s="10">
        <f t="shared" ca="1" si="658"/>
        <v>0</v>
      </c>
      <c r="E2017" s="10" t="str">
        <f t="shared" si="659"/>
        <v>sobota</v>
      </c>
      <c r="F2017" s="42" t="str">
        <f ca="1">IF(COUNTIF(List1!$U$4:$AF$16,$G2017),"Svátek",TEXT($G2017,"dddd"))</f>
        <v>sobota</v>
      </c>
      <c r="G2017" s="19">
        <v>46200</v>
      </c>
      <c r="H2017" s="49"/>
      <c r="I2017" s="50"/>
      <c r="J2017" s="49"/>
      <c r="K2017" s="50"/>
      <c r="L2017" s="21">
        <f t="shared" si="660"/>
        <v>0</v>
      </c>
      <c r="M2017" s="22">
        <f t="shared" si="654"/>
        <v>0</v>
      </c>
      <c r="N2017" s="98"/>
      <c r="O2017" s="101" t="str">
        <f t="shared" ca="1" si="655"/>
        <v/>
      </c>
      <c r="P2017" s="41" t="str">
        <f t="shared" si="674"/>
        <v xml:space="preserve"> </v>
      </c>
      <c r="Q2017" s="41" t="str">
        <f>IF(MONTH(G2018)-MONTH(G2017)&lt;&gt;0,SUBTOTAL(109,$P$14:$P$3665)," ")</f>
        <v xml:space="preserve"> </v>
      </c>
      <c r="R2017" s="108">
        <f t="shared" ca="1" si="661"/>
        <v>0</v>
      </c>
      <c r="S2017" s="25">
        <f t="shared" ca="1" si="662"/>
        <v>0</v>
      </c>
      <c r="T2017" s="108">
        <f t="shared" ca="1" si="663"/>
        <v>0</v>
      </c>
      <c r="U2017" s="163">
        <f t="shared" ca="1" si="664"/>
        <v>0</v>
      </c>
      <c r="V2017" s="25">
        <f t="shared" ca="1" si="665"/>
        <v>0</v>
      </c>
      <c r="W2017" s="25">
        <f t="shared" ca="1" si="666"/>
        <v>0</v>
      </c>
      <c r="X2017" s="108">
        <f t="shared" ca="1" si="667"/>
        <v>0</v>
      </c>
      <c r="Y2017" s="108">
        <f t="shared" ca="1" si="668"/>
        <v>0</v>
      </c>
      <c r="Z2017" s="108">
        <f t="shared" ca="1" si="669"/>
        <v>0</v>
      </c>
      <c r="AA2017" s="108">
        <f t="shared" ca="1" si="670"/>
        <v>0</v>
      </c>
      <c r="AB2017" s="108">
        <f t="shared" ca="1" si="671"/>
        <v>0</v>
      </c>
      <c r="AC2017" s="25">
        <f t="shared" ca="1" si="672"/>
        <v>0</v>
      </c>
    </row>
    <row r="2018" spans="1:29" ht="14.1" hidden="1" customHeight="1" thickBot="1" x14ac:dyDescent="0.25">
      <c r="A2018" s="3">
        <f t="shared" si="656"/>
        <v>2026</v>
      </c>
      <c r="B2018" s="3" t="str">
        <f t="shared" si="673"/>
        <v>06 červen</v>
      </c>
      <c r="C2018" s="4" t="str">
        <f t="shared" si="657"/>
        <v>červen</v>
      </c>
      <c r="D2018" s="10">
        <f t="shared" ca="1" si="658"/>
        <v>0</v>
      </c>
      <c r="E2018" s="10" t="str">
        <f t="shared" si="659"/>
        <v>neděle</v>
      </c>
      <c r="F2018" s="42" t="str">
        <f ca="1">IF(COUNTIF(List1!$U$4:$AF$16,$G2018),"Svátek",TEXT($G2018,"dddd"))</f>
        <v>neděle</v>
      </c>
      <c r="G2018" s="19">
        <v>46201</v>
      </c>
      <c r="H2018" s="49"/>
      <c r="I2018" s="50"/>
      <c r="J2018" s="49"/>
      <c r="K2018" s="50"/>
      <c r="L2018" s="21">
        <f t="shared" si="660"/>
        <v>0</v>
      </c>
      <c r="M2018" s="22">
        <f t="shared" si="654"/>
        <v>0</v>
      </c>
      <c r="N2018" s="98"/>
      <c r="O2018" s="101" t="str">
        <f t="shared" ca="1" si="655"/>
        <v/>
      </c>
      <c r="P2018" s="41">
        <f t="shared" si="674"/>
        <v>0</v>
      </c>
      <c r="Q2018" s="41" t="str">
        <f>IF(MONTH(G2019)-MONTH(G2018)&lt;&gt;0,SUBTOTAL(109,$P$14:$P$3665)," ")</f>
        <v xml:space="preserve"> </v>
      </c>
      <c r="R2018" s="108">
        <f t="shared" ca="1" si="661"/>
        <v>0</v>
      </c>
      <c r="S2018" s="25">
        <f t="shared" ca="1" si="662"/>
        <v>0</v>
      </c>
      <c r="T2018" s="108">
        <f t="shared" ca="1" si="663"/>
        <v>0</v>
      </c>
      <c r="U2018" s="163">
        <f t="shared" ca="1" si="664"/>
        <v>0</v>
      </c>
      <c r="V2018" s="25">
        <f t="shared" ca="1" si="665"/>
        <v>0</v>
      </c>
      <c r="W2018" s="25">
        <f t="shared" ca="1" si="666"/>
        <v>0</v>
      </c>
      <c r="X2018" s="108">
        <f t="shared" ca="1" si="667"/>
        <v>0</v>
      </c>
      <c r="Y2018" s="108">
        <f t="shared" ca="1" si="668"/>
        <v>0</v>
      </c>
      <c r="Z2018" s="108">
        <f t="shared" ca="1" si="669"/>
        <v>0</v>
      </c>
      <c r="AA2018" s="108">
        <f t="shared" ca="1" si="670"/>
        <v>0</v>
      </c>
      <c r="AB2018" s="108">
        <f t="shared" ca="1" si="671"/>
        <v>0</v>
      </c>
      <c r="AC2018" s="25">
        <f t="shared" ca="1" si="672"/>
        <v>0</v>
      </c>
    </row>
    <row r="2019" spans="1:29" ht="14.1" hidden="1" customHeight="1" thickBot="1" x14ac:dyDescent="0.25">
      <c r="A2019" s="3">
        <f t="shared" si="656"/>
        <v>2026</v>
      </c>
      <c r="B2019" s="3" t="str">
        <f t="shared" si="673"/>
        <v>06 červen</v>
      </c>
      <c r="C2019" s="4" t="str">
        <f t="shared" si="657"/>
        <v>červen</v>
      </c>
      <c r="D2019" s="10">
        <f t="shared" ca="1" si="658"/>
        <v>0</v>
      </c>
      <c r="E2019" s="10" t="str">
        <f t="shared" si="659"/>
        <v>pondělí</v>
      </c>
      <c r="F2019" s="42" t="str">
        <f ca="1">IF(COUNTIF(List1!$U$4:$AF$16,$G2019),"Svátek",TEXT($G2019,"dddd"))</f>
        <v>pondělí</v>
      </c>
      <c r="G2019" s="19">
        <v>46202</v>
      </c>
      <c r="H2019" s="49"/>
      <c r="I2019" s="50"/>
      <c r="J2019" s="49"/>
      <c r="K2019" s="50"/>
      <c r="L2019" s="21">
        <f t="shared" si="660"/>
        <v>0</v>
      </c>
      <c r="M2019" s="22">
        <f t="shared" si="654"/>
        <v>0</v>
      </c>
      <c r="N2019" s="98"/>
      <c r="O2019" s="101" t="str">
        <f t="shared" ca="1" si="655"/>
        <v/>
      </c>
      <c r="P2019" s="41" t="str">
        <f t="shared" si="674"/>
        <v xml:space="preserve"> </v>
      </c>
      <c r="Q2019" s="41" t="str">
        <f>IF(MONTH(G2020)-MONTH(G2019)&lt;&gt;0,SUBTOTAL(109,$P$14:$P$3665)," ")</f>
        <v xml:space="preserve"> </v>
      </c>
      <c r="R2019" s="108">
        <f t="shared" ca="1" si="661"/>
        <v>0</v>
      </c>
      <c r="S2019" s="25">
        <f t="shared" ca="1" si="662"/>
        <v>0</v>
      </c>
      <c r="T2019" s="108">
        <f t="shared" ca="1" si="663"/>
        <v>0</v>
      </c>
      <c r="U2019" s="163">
        <f t="shared" ca="1" si="664"/>
        <v>0</v>
      </c>
      <c r="V2019" s="25">
        <f t="shared" ca="1" si="665"/>
        <v>0</v>
      </c>
      <c r="W2019" s="25">
        <f t="shared" ca="1" si="666"/>
        <v>0</v>
      </c>
      <c r="X2019" s="108">
        <f t="shared" ca="1" si="667"/>
        <v>0</v>
      </c>
      <c r="Y2019" s="108">
        <f t="shared" ca="1" si="668"/>
        <v>0</v>
      </c>
      <c r="Z2019" s="108">
        <f t="shared" ca="1" si="669"/>
        <v>0</v>
      </c>
      <c r="AA2019" s="108">
        <f t="shared" ca="1" si="670"/>
        <v>0</v>
      </c>
      <c r="AB2019" s="108">
        <f t="shared" ca="1" si="671"/>
        <v>0</v>
      </c>
      <c r="AC2019" s="25">
        <f t="shared" ca="1" si="672"/>
        <v>0</v>
      </c>
    </row>
    <row r="2020" spans="1:29" ht="14.1" hidden="1" customHeight="1" thickBot="1" x14ac:dyDescent="0.25">
      <c r="A2020" s="3">
        <f t="shared" si="656"/>
        <v>2026</v>
      </c>
      <c r="B2020" s="3" t="str">
        <f t="shared" si="673"/>
        <v>06 červen</v>
      </c>
      <c r="C2020" s="4" t="str">
        <f t="shared" si="657"/>
        <v>červen</v>
      </c>
      <c r="D2020" s="10">
        <f t="shared" ca="1" si="658"/>
        <v>0</v>
      </c>
      <c r="E2020" s="10" t="str">
        <f t="shared" si="659"/>
        <v>úterý</v>
      </c>
      <c r="F2020" s="42" t="str">
        <f ca="1">IF(COUNTIF(List1!$U$4:$AF$16,$G2020),"Svátek",TEXT($G2020,"dddd"))</f>
        <v>úterý</v>
      </c>
      <c r="G2020" s="19">
        <v>46203</v>
      </c>
      <c r="H2020" s="49"/>
      <c r="I2020" s="50"/>
      <c r="J2020" s="49"/>
      <c r="K2020" s="50"/>
      <c r="L2020" s="21">
        <f t="shared" si="660"/>
        <v>0</v>
      </c>
      <c r="M2020" s="22">
        <f t="shared" si="654"/>
        <v>0</v>
      </c>
      <c r="N2020" s="98"/>
      <c r="O2020" s="101" t="str">
        <f t="shared" ca="1" si="655"/>
        <v/>
      </c>
      <c r="P2020" s="41">
        <f t="shared" si="674"/>
        <v>0</v>
      </c>
      <c r="Q2020" s="41">
        <f>IF(MONTH(G2021)-MONTH(G2020)&lt;&gt;0,SUBTOTAL(109,$P$14:$P$3665)," ")</f>
        <v>0</v>
      </c>
      <c r="R2020" s="108">
        <f t="shared" ca="1" si="661"/>
        <v>0</v>
      </c>
      <c r="S2020" s="25">
        <f t="shared" ca="1" si="662"/>
        <v>0</v>
      </c>
      <c r="T2020" s="108">
        <f t="shared" ca="1" si="663"/>
        <v>0</v>
      </c>
      <c r="U2020" s="163">
        <f t="shared" ca="1" si="664"/>
        <v>0</v>
      </c>
      <c r="V2020" s="25">
        <f t="shared" ca="1" si="665"/>
        <v>0</v>
      </c>
      <c r="W2020" s="25">
        <f t="shared" ca="1" si="666"/>
        <v>0</v>
      </c>
      <c r="X2020" s="108">
        <f t="shared" ca="1" si="667"/>
        <v>0</v>
      </c>
      <c r="Y2020" s="108">
        <f t="shared" ca="1" si="668"/>
        <v>0</v>
      </c>
      <c r="Z2020" s="108">
        <f t="shared" ca="1" si="669"/>
        <v>0</v>
      </c>
      <c r="AA2020" s="108">
        <f t="shared" ca="1" si="670"/>
        <v>0</v>
      </c>
      <c r="AB2020" s="108">
        <f t="shared" ca="1" si="671"/>
        <v>0</v>
      </c>
      <c r="AC2020" s="25">
        <f t="shared" ca="1" si="672"/>
        <v>0</v>
      </c>
    </row>
    <row r="2021" spans="1:29" ht="14.1" hidden="1" customHeight="1" thickBot="1" x14ac:dyDescent="0.25">
      <c r="A2021" s="3">
        <f t="shared" si="656"/>
        <v>2026</v>
      </c>
      <c r="B2021" s="3" t="str">
        <f t="shared" si="673"/>
        <v>07 červenec</v>
      </c>
      <c r="C2021" s="4" t="str">
        <f t="shared" si="657"/>
        <v>červenec</v>
      </c>
      <c r="D2021" s="10">
        <f t="shared" ca="1" si="658"/>
        <v>0</v>
      </c>
      <c r="E2021" s="10" t="str">
        <f t="shared" si="659"/>
        <v>středa</v>
      </c>
      <c r="F2021" s="42" t="str">
        <f ca="1">IF(COUNTIF(List1!$U$4:$AF$16,$G2021),"Svátek",TEXT($G2021,"dddd"))</f>
        <v>středa</v>
      </c>
      <c r="G2021" s="19">
        <v>46204</v>
      </c>
      <c r="H2021" s="49"/>
      <c r="I2021" s="50"/>
      <c r="J2021" s="49"/>
      <c r="K2021" s="50"/>
      <c r="L2021" s="21">
        <f t="shared" si="660"/>
        <v>0</v>
      </c>
      <c r="M2021" s="22">
        <f t="shared" si="654"/>
        <v>0</v>
      </c>
      <c r="N2021" s="98"/>
      <c r="O2021" s="101" t="str">
        <f t="shared" ca="1" si="655"/>
        <v/>
      </c>
      <c r="P2021" s="41" t="str">
        <f t="shared" si="674"/>
        <v xml:space="preserve"> </v>
      </c>
      <c r="Q2021" s="41" t="str">
        <f>IF(MONTH(G2022)-MONTH(G2021)&lt;&gt;0,SUBTOTAL(109,$P$14:$P$3665)," ")</f>
        <v xml:space="preserve"> </v>
      </c>
      <c r="R2021" s="108">
        <f t="shared" ca="1" si="661"/>
        <v>0</v>
      </c>
      <c r="S2021" s="25">
        <f t="shared" ca="1" si="662"/>
        <v>0</v>
      </c>
      <c r="T2021" s="108">
        <f t="shared" ca="1" si="663"/>
        <v>0</v>
      </c>
      <c r="U2021" s="163">
        <f t="shared" ca="1" si="664"/>
        <v>0</v>
      </c>
      <c r="V2021" s="25">
        <f t="shared" ca="1" si="665"/>
        <v>0</v>
      </c>
      <c r="W2021" s="25">
        <f t="shared" ca="1" si="666"/>
        <v>0</v>
      </c>
      <c r="X2021" s="108">
        <f t="shared" ca="1" si="667"/>
        <v>0</v>
      </c>
      <c r="Y2021" s="108">
        <f t="shared" ca="1" si="668"/>
        <v>0</v>
      </c>
      <c r="Z2021" s="108">
        <f t="shared" ca="1" si="669"/>
        <v>0</v>
      </c>
      <c r="AA2021" s="108">
        <f t="shared" ca="1" si="670"/>
        <v>0</v>
      </c>
      <c r="AB2021" s="108">
        <f t="shared" ca="1" si="671"/>
        <v>0</v>
      </c>
      <c r="AC2021" s="25">
        <f t="shared" ca="1" si="672"/>
        <v>0</v>
      </c>
    </row>
    <row r="2022" spans="1:29" ht="14.1" hidden="1" customHeight="1" thickBot="1" x14ac:dyDescent="0.25">
      <c r="A2022" s="3">
        <f t="shared" si="656"/>
        <v>2026</v>
      </c>
      <c r="B2022" s="3" t="str">
        <f t="shared" si="673"/>
        <v>07 červenec</v>
      </c>
      <c r="C2022" s="4" t="str">
        <f t="shared" si="657"/>
        <v>červenec</v>
      </c>
      <c r="D2022" s="10">
        <f t="shared" ca="1" si="658"/>
        <v>0</v>
      </c>
      <c r="E2022" s="10" t="str">
        <f t="shared" si="659"/>
        <v>čtvrtek</v>
      </c>
      <c r="F2022" s="42" t="str">
        <f ca="1">IF(COUNTIF(List1!$U$4:$AF$16,$G2022),"Svátek",TEXT($G2022,"dddd"))</f>
        <v>čtvrtek</v>
      </c>
      <c r="G2022" s="19">
        <v>46205</v>
      </c>
      <c r="H2022" s="49"/>
      <c r="I2022" s="50"/>
      <c r="J2022" s="49"/>
      <c r="K2022" s="50"/>
      <c r="L2022" s="21">
        <f t="shared" si="660"/>
        <v>0</v>
      </c>
      <c r="M2022" s="22">
        <f t="shared" ref="M2022:M2085" si="675">(I2022-H2022)-(K2022-J2022)</f>
        <v>0</v>
      </c>
      <c r="N2022" s="98"/>
      <c r="O2022" s="101" t="str">
        <f t="shared" ref="O2022:O2085" ca="1" si="676">IF(F2022="Svátek","Svátek","")</f>
        <v/>
      </c>
      <c r="P2022" s="41" t="str">
        <f t="shared" si="674"/>
        <v xml:space="preserve"> </v>
      </c>
      <c r="Q2022" s="41" t="str">
        <f>IF(MONTH(G2023)-MONTH(G2022)&lt;&gt;0,SUBTOTAL(109,$P$14:$P$3665)," ")</f>
        <v xml:space="preserve"> </v>
      </c>
      <c r="R2022" s="108">
        <f t="shared" ca="1" si="661"/>
        <v>0</v>
      </c>
      <c r="S2022" s="25">
        <f t="shared" ca="1" si="662"/>
        <v>0</v>
      </c>
      <c r="T2022" s="108">
        <f t="shared" ca="1" si="663"/>
        <v>0</v>
      </c>
      <c r="U2022" s="163">
        <f t="shared" ca="1" si="664"/>
        <v>0</v>
      </c>
      <c r="V2022" s="25">
        <f t="shared" ca="1" si="665"/>
        <v>0</v>
      </c>
      <c r="W2022" s="25">
        <f t="shared" ca="1" si="666"/>
        <v>0</v>
      </c>
      <c r="X2022" s="108">
        <f t="shared" ca="1" si="667"/>
        <v>0</v>
      </c>
      <c r="Y2022" s="108">
        <f t="shared" ca="1" si="668"/>
        <v>0</v>
      </c>
      <c r="Z2022" s="108">
        <f t="shared" ca="1" si="669"/>
        <v>0</v>
      </c>
      <c r="AA2022" s="108">
        <f t="shared" ca="1" si="670"/>
        <v>0</v>
      </c>
      <c r="AB2022" s="108">
        <f t="shared" ca="1" si="671"/>
        <v>0</v>
      </c>
      <c r="AC2022" s="25">
        <f t="shared" ca="1" si="672"/>
        <v>0</v>
      </c>
    </row>
    <row r="2023" spans="1:29" ht="14.1" hidden="1" customHeight="1" thickBot="1" x14ac:dyDescent="0.25">
      <c r="A2023" s="3">
        <f t="shared" ref="A2023:A2086" si="677">YEAR(G2023)</f>
        <v>2026</v>
      </c>
      <c r="B2023" s="3" t="str">
        <f t="shared" si="673"/>
        <v>07 červenec</v>
      </c>
      <c r="C2023" s="4" t="str">
        <f t="shared" ref="C2023:C2086" si="678">TEXT(G2023,"mmmm")</f>
        <v>červenec</v>
      </c>
      <c r="D2023" s="10">
        <f t="shared" ref="D2023:D2086" ca="1" si="679">IF(F2023="Svátek",1,0)</f>
        <v>0</v>
      </c>
      <c r="E2023" s="10" t="str">
        <f t="shared" ref="E2023:E2086" si="680">TEXT($G2023,"dddd")</f>
        <v>pátek</v>
      </c>
      <c r="F2023" s="42" t="str">
        <f ca="1">IF(COUNTIF(List1!$U$4:$AF$16,$G2023),"Svátek",TEXT($G2023,"dddd"))</f>
        <v>pátek</v>
      </c>
      <c r="G2023" s="19">
        <v>46206</v>
      </c>
      <c r="H2023" s="49"/>
      <c r="I2023" s="50"/>
      <c r="J2023" s="49"/>
      <c r="K2023" s="50"/>
      <c r="L2023" s="21">
        <f t="shared" ref="L2023:L2086" si="681">(I2023-H2023)-(K2023-J2023)</f>
        <v>0</v>
      </c>
      <c r="M2023" s="22">
        <f t="shared" si="675"/>
        <v>0</v>
      </c>
      <c r="N2023" s="98"/>
      <c r="O2023" s="101" t="str">
        <f t="shared" ca="1" si="676"/>
        <v/>
      </c>
      <c r="P2023" s="41" t="str">
        <f t="shared" si="674"/>
        <v xml:space="preserve"> </v>
      </c>
      <c r="Q2023" s="41" t="str">
        <f>IF(MONTH(G2024)-MONTH(G2023)&lt;&gt;0,SUBTOTAL(109,$P$14:$P$3665)," ")</f>
        <v xml:space="preserve"> </v>
      </c>
      <c r="R2023" s="108">
        <f t="shared" ref="R2023:R2086" ca="1" si="682">IF(AND(IF(O2023="PC",1,0),OR((E2023="pondělí"),E2023="úterý",E2023="středa",E2023="čtvrtek",E2023="pátek")),IF($R$3-L2023&gt;0,$R$3-L2023,0),0)</f>
        <v>0</v>
      </c>
      <c r="S2023" s="25">
        <f t="shared" ref="S2023:S2086" ca="1" si="683">IF(AND(IF(F2023="Svátek",1,0),OR(E2023="pondělí",E2023="úterý",E2023="středa",E2023="čtvrtek",E2023="pátek"),IF(OR(O2023="SC",O2023="ŘD",O2023="NV",O2023="N",O2023="OČR",O2023="P",O2023="O"),FALSE,TRUE)),1,0)</f>
        <v>0</v>
      </c>
      <c r="T2023" s="108">
        <f t="shared" ref="T2023:T2086" ca="1" si="684">IF(AND(IF(O2023="PMP",1,0),OR((E2023="pondělí"),E2023="úterý",E2023="středa",E2023="čtvrtek",E2023="pátek")),IF($R$3-L2023&gt;0,$R$3-L2023,0),0)</f>
        <v>0</v>
      </c>
      <c r="U2023" s="163">
        <f t="shared" ref="U2023:U2086" ca="1" si="685">IF(AND(IF(O2023="1/2D",1,0),OR((E2023="pondělí"),E2023="úterý",E2023="středa",E2023="čtvrtek",E2023="pátek")),1,0)</f>
        <v>0</v>
      </c>
      <c r="V2023" s="25">
        <f t="shared" ref="V2023:V2086" ca="1" si="686">IF(AND(IF(O2023="D",1,0),OR((E2023="pondělí"),E2023="úterý",E2023="středa",E2023="čtvrtek",E2023="pátek")),1,0)</f>
        <v>0</v>
      </c>
      <c r="W2023" s="25">
        <f t="shared" ref="W2023:W2086" ca="1" si="687">IF(AND(IF(O2023="PN",1,0),OR((E2023="pondělí"),E2023="úterý",E2023="středa",E2023="čtvrtek",E2023="pátek")),1,0)</f>
        <v>0</v>
      </c>
      <c r="X2023" s="108">
        <f t="shared" ref="X2023:X2086" ca="1" si="688">IF(AND(IF(O2023="NV",1,0),OR((E2023="pondělí"),E2023="úterý",E2023="středa",E2023="čtvrtek",E2023="pátek")),IF($R$3-L2023&gt;0,$R$3-L2023,0),0)</f>
        <v>0</v>
      </c>
      <c r="Y2023" s="108">
        <f t="shared" ref="Y2023:Y2086" ca="1" si="689">IF(AND(IF(O2023="OČR",1,0),OR((E2023="pondělí"),E2023="úterý",E2023="středa",E2023="čtvrtek",E2023="pátek")),IF($R$3-L2023&gt;0,$R$3-L2023,0),0)</f>
        <v>0</v>
      </c>
      <c r="Z2023" s="108">
        <f t="shared" ref="Z2023:Z2086" ca="1" si="690">IF(AND(IF(O2023="P",1,0),OR((E2023="pondělí"),E2023="úterý",E2023="středa",E2023="čtvrtek",E2023="pátek")),IF($R$3-L2023&gt;0,$R$3-L2023,0),0)</f>
        <v>0</v>
      </c>
      <c r="AA2023" s="108">
        <f t="shared" ref="AA2023:AA2086" ca="1" si="691">IF(AND(IF(O2023="O",1,0),OR((E2023="pondělí"),E2023="úterý",E2023="středa",E2023="čtvrtek",E2023="pátek")),IF($R$3-L2023&gt;0,$R$3-L2023,0),0)</f>
        <v>0</v>
      </c>
      <c r="AB2023" s="108">
        <f t="shared" ref="AB2023:AB2086" ca="1" si="692">IF(AND(IF(O2023="PZ",1,0),OR((E2023="pondělí"),E2023="úterý",E2023="středa",E2023="čtvrtek",E2023="pátek")),IF($R$3-L2023&gt;0,$R$3-L2023,0),0)</f>
        <v>0</v>
      </c>
      <c r="AC2023" s="25">
        <f t="shared" ref="AC2023:AC2086" ca="1" si="693">IF(AND(IF(F2023="Svátek",1,0),OR(E2023="pondělí",E2023="úterý",E2023="středa",E2023="čtvrtek",E2023="pátek")),1,0)</f>
        <v>0</v>
      </c>
    </row>
    <row r="2024" spans="1:29" ht="14.1" hidden="1" customHeight="1" thickBot="1" x14ac:dyDescent="0.25">
      <c r="A2024" s="3">
        <f t="shared" si="677"/>
        <v>2026</v>
      </c>
      <c r="B2024" s="3" t="str">
        <f t="shared" ref="B2024:B2087" si="694">IF(C2024="leden","01 leden",IF(C2024="únor","02 únor",IF(C2024="březen","03 březen",IF(C2024="duben","04 duben",IF(C2024="květen","05 květen",IF(C2024="červen","06 červen",IF(C2024="červenec","07 červenec",IF(C2024="srpen","08 srpen",IF(C2024="září","09 září",IF(C2024="říjen","10 říjen",IF(C2024="listopad","11 listopad",IF(C2024="prosinec","12 prosinec",0))))))))))))</f>
        <v>07 červenec</v>
      </c>
      <c r="C2024" s="4" t="str">
        <f t="shared" si="678"/>
        <v>červenec</v>
      </c>
      <c r="D2024" s="10">
        <f t="shared" ca="1" si="679"/>
        <v>0</v>
      </c>
      <c r="E2024" s="10" t="str">
        <f t="shared" si="680"/>
        <v>sobota</v>
      </c>
      <c r="F2024" s="42" t="str">
        <f ca="1">IF(COUNTIF(List1!$U$4:$AF$16,$G2024),"Svátek",TEXT($G2024,"dddd"))</f>
        <v>sobota</v>
      </c>
      <c r="G2024" s="19">
        <v>46207</v>
      </c>
      <c r="H2024" s="49"/>
      <c r="I2024" s="50"/>
      <c r="J2024" s="49"/>
      <c r="K2024" s="50"/>
      <c r="L2024" s="21">
        <f t="shared" si="681"/>
        <v>0</v>
      </c>
      <c r="M2024" s="22">
        <f t="shared" si="675"/>
        <v>0</v>
      </c>
      <c r="N2024" s="98"/>
      <c r="O2024" s="101" t="str">
        <f t="shared" ca="1" si="676"/>
        <v/>
      </c>
      <c r="P2024" s="41" t="str">
        <f t="shared" si="674"/>
        <v xml:space="preserve"> </v>
      </c>
      <c r="Q2024" s="41" t="str">
        <f>IF(MONTH(G2025)-MONTH(G2024)&lt;&gt;0,SUBTOTAL(109,$P$14:$P$3665)," ")</f>
        <v xml:space="preserve"> </v>
      </c>
      <c r="R2024" s="108">
        <f t="shared" ca="1" si="682"/>
        <v>0</v>
      </c>
      <c r="S2024" s="25">
        <f t="shared" ca="1" si="683"/>
        <v>0</v>
      </c>
      <c r="T2024" s="108">
        <f t="shared" ca="1" si="684"/>
        <v>0</v>
      </c>
      <c r="U2024" s="163">
        <f t="shared" ca="1" si="685"/>
        <v>0</v>
      </c>
      <c r="V2024" s="25">
        <f t="shared" ca="1" si="686"/>
        <v>0</v>
      </c>
      <c r="W2024" s="25">
        <f t="shared" ca="1" si="687"/>
        <v>0</v>
      </c>
      <c r="X2024" s="108">
        <f t="shared" ca="1" si="688"/>
        <v>0</v>
      </c>
      <c r="Y2024" s="108">
        <f t="shared" ca="1" si="689"/>
        <v>0</v>
      </c>
      <c r="Z2024" s="108">
        <f t="shared" ca="1" si="690"/>
        <v>0</v>
      </c>
      <c r="AA2024" s="108">
        <f t="shared" ca="1" si="691"/>
        <v>0</v>
      </c>
      <c r="AB2024" s="108">
        <f t="shared" ca="1" si="692"/>
        <v>0</v>
      </c>
      <c r="AC2024" s="25">
        <f t="shared" ca="1" si="693"/>
        <v>0</v>
      </c>
    </row>
    <row r="2025" spans="1:29" ht="14.1" hidden="1" customHeight="1" thickBot="1" x14ac:dyDescent="0.25">
      <c r="A2025" s="3">
        <f t="shared" si="677"/>
        <v>2026</v>
      </c>
      <c r="B2025" s="3" t="str">
        <f t="shared" si="694"/>
        <v>07 červenec</v>
      </c>
      <c r="C2025" s="4" t="str">
        <f t="shared" si="678"/>
        <v>červenec</v>
      </c>
      <c r="D2025" s="10">
        <f t="shared" ca="1" si="679"/>
        <v>1</v>
      </c>
      <c r="E2025" s="10" t="str">
        <f t="shared" si="680"/>
        <v>neděle</v>
      </c>
      <c r="F2025" s="42" t="str">
        <f ca="1">IF(COUNTIF(List1!$U$4:$AF$16,$G2025),"Svátek",TEXT($G2025,"dddd"))</f>
        <v>Svátek</v>
      </c>
      <c r="G2025" s="19">
        <v>46208</v>
      </c>
      <c r="H2025" s="49"/>
      <c r="I2025" s="50"/>
      <c r="J2025" s="49"/>
      <c r="K2025" s="50"/>
      <c r="L2025" s="21">
        <f t="shared" si="681"/>
        <v>0</v>
      </c>
      <c r="M2025" s="22">
        <f t="shared" si="675"/>
        <v>0</v>
      </c>
      <c r="N2025" s="98"/>
      <c r="O2025" s="101" t="str">
        <f t="shared" ca="1" si="676"/>
        <v>Svátek</v>
      </c>
      <c r="P2025" s="41">
        <f t="shared" si="674"/>
        <v>0</v>
      </c>
      <c r="Q2025" s="41" t="str">
        <f>IF(MONTH(G2026)-MONTH(G2025)&lt;&gt;0,SUBTOTAL(109,$P$14:$P$3665)," ")</f>
        <v xml:space="preserve"> </v>
      </c>
      <c r="R2025" s="108">
        <f t="shared" ca="1" si="682"/>
        <v>0</v>
      </c>
      <c r="S2025" s="25">
        <f t="shared" ca="1" si="683"/>
        <v>0</v>
      </c>
      <c r="T2025" s="108">
        <f t="shared" ca="1" si="684"/>
        <v>0</v>
      </c>
      <c r="U2025" s="163">
        <f t="shared" ca="1" si="685"/>
        <v>0</v>
      </c>
      <c r="V2025" s="25">
        <f t="shared" ca="1" si="686"/>
        <v>0</v>
      </c>
      <c r="W2025" s="25">
        <f t="shared" ca="1" si="687"/>
        <v>0</v>
      </c>
      <c r="X2025" s="108">
        <f t="shared" ca="1" si="688"/>
        <v>0</v>
      </c>
      <c r="Y2025" s="108">
        <f t="shared" ca="1" si="689"/>
        <v>0</v>
      </c>
      <c r="Z2025" s="108">
        <f t="shared" ca="1" si="690"/>
        <v>0</v>
      </c>
      <c r="AA2025" s="108">
        <f t="shared" ca="1" si="691"/>
        <v>0</v>
      </c>
      <c r="AB2025" s="108">
        <f t="shared" ca="1" si="692"/>
        <v>0</v>
      </c>
      <c r="AC2025" s="25">
        <f t="shared" ca="1" si="693"/>
        <v>0</v>
      </c>
    </row>
    <row r="2026" spans="1:29" ht="14.1" hidden="1" customHeight="1" thickBot="1" x14ac:dyDescent="0.25">
      <c r="A2026" s="3">
        <f t="shared" si="677"/>
        <v>2026</v>
      </c>
      <c r="B2026" s="3" t="str">
        <f t="shared" si="694"/>
        <v>07 červenec</v>
      </c>
      <c r="C2026" s="4" t="str">
        <f t="shared" si="678"/>
        <v>červenec</v>
      </c>
      <c r="D2026" s="10">
        <f t="shared" ca="1" si="679"/>
        <v>1</v>
      </c>
      <c r="E2026" s="10" t="str">
        <f t="shared" si="680"/>
        <v>pondělí</v>
      </c>
      <c r="F2026" s="42" t="str">
        <f ca="1">IF(COUNTIF(List1!$U$4:$AF$16,$G2026),"Svátek",TEXT($G2026,"dddd"))</f>
        <v>Svátek</v>
      </c>
      <c r="G2026" s="19">
        <v>46209</v>
      </c>
      <c r="H2026" s="49"/>
      <c r="I2026" s="50"/>
      <c r="J2026" s="49"/>
      <c r="K2026" s="50"/>
      <c r="L2026" s="21">
        <f t="shared" si="681"/>
        <v>0</v>
      </c>
      <c r="M2026" s="22">
        <f t="shared" si="675"/>
        <v>0</v>
      </c>
      <c r="N2026" s="98"/>
      <c r="O2026" s="101" t="str">
        <f t="shared" ca="1" si="676"/>
        <v>Svátek</v>
      </c>
      <c r="P2026" s="41" t="str">
        <f t="shared" si="674"/>
        <v xml:space="preserve"> </v>
      </c>
      <c r="Q2026" s="41" t="str">
        <f>IF(MONTH(G2027)-MONTH(G2026)&lt;&gt;0,SUBTOTAL(109,$P$14:$P$3665)," ")</f>
        <v xml:space="preserve"> </v>
      </c>
      <c r="R2026" s="108">
        <f t="shared" ca="1" si="682"/>
        <v>0</v>
      </c>
      <c r="S2026" s="25">
        <f t="shared" ca="1" si="683"/>
        <v>1</v>
      </c>
      <c r="T2026" s="108">
        <f t="shared" ca="1" si="684"/>
        <v>0</v>
      </c>
      <c r="U2026" s="163">
        <f t="shared" ca="1" si="685"/>
        <v>0</v>
      </c>
      <c r="V2026" s="25">
        <f t="shared" ca="1" si="686"/>
        <v>0</v>
      </c>
      <c r="W2026" s="25">
        <f t="shared" ca="1" si="687"/>
        <v>0</v>
      </c>
      <c r="X2026" s="108">
        <f t="shared" ca="1" si="688"/>
        <v>0</v>
      </c>
      <c r="Y2026" s="108">
        <f t="shared" ca="1" si="689"/>
        <v>0</v>
      </c>
      <c r="Z2026" s="108">
        <f t="shared" ca="1" si="690"/>
        <v>0</v>
      </c>
      <c r="AA2026" s="108">
        <f t="shared" ca="1" si="691"/>
        <v>0</v>
      </c>
      <c r="AB2026" s="108">
        <f t="shared" ca="1" si="692"/>
        <v>0</v>
      </c>
      <c r="AC2026" s="25">
        <f t="shared" ca="1" si="693"/>
        <v>1</v>
      </c>
    </row>
    <row r="2027" spans="1:29" ht="14.1" hidden="1" customHeight="1" thickBot="1" x14ac:dyDescent="0.25">
      <c r="A2027" s="3">
        <f t="shared" si="677"/>
        <v>2026</v>
      </c>
      <c r="B2027" s="3" t="str">
        <f t="shared" si="694"/>
        <v>07 červenec</v>
      </c>
      <c r="C2027" s="4" t="str">
        <f t="shared" si="678"/>
        <v>červenec</v>
      </c>
      <c r="D2027" s="10">
        <f t="shared" ca="1" si="679"/>
        <v>0</v>
      </c>
      <c r="E2027" s="10" t="str">
        <f t="shared" si="680"/>
        <v>úterý</v>
      </c>
      <c r="F2027" s="42" t="str">
        <f ca="1">IF(COUNTIF(List1!$U$4:$AF$16,$G2027),"Svátek",TEXT($G2027,"dddd"))</f>
        <v>úterý</v>
      </c>
      <c r="G2027" s="19">
        <v>46210</v>
      </c>
      <c r="H2027" s="49"/>
      <c r="I2027" s="50"/>
      <c r="J2027" s="49"/>
      <c r="K2027" s="50"/>
      <c r="L2027" s="21">
        <f t="shared" si="681"/>
        <v>0</v>
      </c>
      <c r="M2027" s="22">
        <f t="shared" si="675"/>
        <v>0</v>
      </c>
      <c r="N2027" s="98"/>
      <c r="O2027" s="101" t="str">
        <f t="shared" ca="1" si="676"/>
        <v/>
      </c>
      <c r="P2027" s="41" t="str">
        <f t="shared" si="674"/>
        <v xml:space="preserve"> </v>
      </c>
      <c r="Q2027" s="41" t="str">
        <f>IF(MONTH(G2028)-MONTH(G2027)&lt;&gt;0,SUBTOTAL(109,$P$14:$P$3665)," ")</f>
        <v xml:space="preserve"> </v>
      </c>
      <c r="R2027" s="108">
        <f t="shared" ca="1" si="682"/>
        <v>0</v>
      </c>
      <c r="S2027" s="25">
        <f t="shared" ca="1" si="683"/>
        <v>0</v>
      </c>
      <c r="T2027" s="108">
        <f t="shared" ca="1" si="684"/>
        <v>0</v>
      </c>
      <c r="U2027" s="163">
        <f t="shared" ca="1" si="685"/>
        <v>0</v>
      </c>
      <c r="V2027" s="25">
        <f t="shared" ca="1" si="686"/>
        <v>0</v>
      </c>
      <c r="W2027" s="25">
        <f t="shared" ca="1" si="687"/>
        <v>0</v>
      </c>
      <c r="X2027" s="108">
        <f t="shared" ca="1" si="688"/>
        <v>0</v>
      </c>
      <c r="Y2027" s="108">
        <f t="shared" ca="1" si="689"/>
        <v>0</v>
      </c>
      <c r="Z2027" s="108">
        <f t="shared" ca="1" si="690"/>
        <v>0</v>
      </c>
      <c r="AA2027" s="108">
        <f t="shared" ca="1" si="691"/>
        <v>0</v>
      </c>
      <c r="AB2027" s="108">
        <f t="shared" ca="1" si="692"/>
        <v>0</v>
      </c>
      <c r="AC2027" s="25">
        <f t="shared" ca="1" si="693"/>
        <v>0</v>
      </c>
    </row>
    <row r="2028" spans="1:29" ht="14.1" hidden="1" customHeight="1" thickBot="1" x14ac:dyDescent="0.25">
      <c r="A2028" s="3">
        <f t="shared" si="677"/>
        <v>2026</v>
      </c>
      <c r="B2028" s="3" t="str">
        <f t="shared" si="694"/>
        <v>07 červenec</v>
      </c>
      <c r="C2028" s="4" t="str">
        <f t="shared" si="678"/>
        <v>červenec</v>
      </c>
      <c r="D2028" s="10">
        <f t="shared" ca="1" si="679"/>
        <v>0</v>
      </c>
      <c r="E2028" s="10" t="str">
        <f t="shared" si="680"/>
        <v>středa</v>
      </c>
      <c r="F2028" s="42" t="str">
        <f ca="1">IF(COUNTIF(List1!$U$4:$AF$16,$G2028),"Svátek",TEXT($G2028,"dddd"))</f>
        <v>středa</v>
      </c>
      <c r="G2028" s="19">
        <v>46211</v>
      </c>
      <c r="H2028" s="49"/>
      <c r="I2028" s="50"/>
      <c r="J2028" s="49"/>
      <c r="K2028" s="50"/>
      <c r="L2028" s="21">
        <f t="shared" si="681"/>
        <v>0</v>
      </c>
      <c r="M2028" s="22">
        <f t="shared" si="675"/>
        <v>0</v>
      </c>
      <c r="N2028" s="98"/>
      <c r="O2028" s="101" t="str">
        <f t="shared" ca="1" si="676"/>
        <v/>
      </c>
      <c r="P2028" s="41" t="str">
        <f t="shared" si="674"/>
        <v xml:space="preserve"> </v>
      </c>
      <c r="Q2028" s="41" t="str">
        <f>IF(MONTH(G2029)-MONTH(G2028)&lt;&gt;0,SUBTOTAL(109,$P$14:$P$3665)," ")</f>
        <v xml:space="preserve"> </v>
      </c>
      <c r="R2028" s="108">
        <f t="shared" ca="1" si="682"/>
        <v>0</v>
      </c>
      <c r="S2028" s="25">
        <f t="shared" ca="1" si="683"/>
        <v>0</v>
      </c>
      <c r="T2028" s="108">
        <f t="shared" ca="1" si="684"/>
        <v>0</v>
      </c>
      <c r="U2028" s="163">
        <f t="shared" ca="1" si="685"/>
        <v>0</v>
      </c>
      <c r="V2028" s="25">
        <f t="shared" ca="1" si="686"/>
        <v>0</v>
      </c>
      <c r="W2028" s="25">
        <f t="shared" ca="1" si="687"/>
        <v>0</v>
      </c>
      <c r="X2028" s="108">
        <f t="shared" ca="1" si="688"/>
        <v>0</v>
      </c>
      <c r="Y2028" s="108">
        <f t="shared" ca="1" si="689"/>
        <v>0</v>
      </c>
      <c r="Z2028" s="108">
        <f t="shared" ca="1" si="690"/>
        <v>0</v>
      </c>
      <c r="AA2028" s="108">
        <f t="shared" ca="1" si="691"/>
        <v>0</v>
      </c>
      <c r="AB2028" s="108">
        <f t="shared" ca="1" si="692"/>
        <v>0</v>
      </c>
      <c r="AC2028" s="25">
        <f t="shared" ca="1" si="693"/>
        <v>0</v>
      </c>
    </row>
    <row r="2029" spans="1:29" ht="14.1" hidden="1" customHeight="1" thickBot="1" x14ac:dyDescent="0.25">
      <c r="A2029" s="3">
        <f t="shared" si="677"/>
        <v>2026</v>
      </c>
      <c r="B2029" s="3" t="str">
        <f t="shared" si="694"/>
        <v>07 červenec</v>
      </c>
      <c r="C2029" s="4" t="str">
        <f t="shared" si="678"/>
        <v>červenec</v>
      </c>
      <c r="D2029" s="10">
        <f t="shared" ca="1" si="679"/>
        <v>0</v>
      </c>
      <c r="E2029" s="10" t="str">
        <f t="shared" si="680"/>
        <v>čtvrtek</v>
      </c>
      <c r="F2029" s="42" t="str">
        <f ca="1">IF(COUNTIF(List1!$U$4:$AF$16,$G2029),"Svátek",TEXT($G2029,"dddd"))</f>
        <v>čtvrtek</v>
      </c>
      <c r="G2029" s="19">
        <v>46212</v>
      </c>
      <c r="H2029" s="49"/>
      <c r="I2029" s="50"/>
      <c r="J2029" s="49"/>
      <c r="K2029" s="50"/>
      <c r="L2029" s="21">
        <f t="shared" si="681"/>
        <v>0</v>
      </c>
      <c r="M2029" s="22">
        <f t="shared" si="675"/>
        <v>0</v>
      </c>
      <c r="N2029" s="98"/>
      <c r="O2029" s="101" t="str">
        <f t="shared" ca="1" si="676"/>
        <v/>
      </c>
      <c r="P2029" s="41" t="str">
        <f t="shared" si="674"/>
        <v xml:space="preserve"> </v>
      </c>
      <c r="Q2029" s="41" t="str">
        <f>IF(MONTH(G2030)-MONTH(G2029)&lt;&gt;0,SUBTOTAL(109,$P$14:$P$3665)," ")</f>
        <v xml:space="preserve"> </v>
      </c>
      <c r="R2029" s="108">
        <f t="shared" ca="1" si="682"/>
        <v>0</v>
      </c>
      <c r="S2029" s="25">
        <f t="shared" ca="1" si="683"/>
        <v>0</v>
      </c>
      <c r="T2029" s="108">
        <f t="shared" ca="1" si="684"/>
        <v>0</v>
      </c>
      <c r="U2029" s="163">
        <f t="shared" ca="1" si="685"/>
        <v>0</v>
      </c>
      <c r="V2029" s="25">
        <f t="shared" ca="1" si="686"/>
        <v>0</v>
      </c>
      <c r="W2029" s="25">
        <f t="shared" ca="1" si="687"/>
        <v>0</v>
      </c>
      <c r="X2029" s="108">
        <f t="shared" ca="1" si="688"/>
        <v>0</v>
      </c>
      <c r="Y2029" s="108">
        <f t="shared" ca="1" si="689"/>
        <v>0</v>
      </c>
      <c r="Z2029" s="108">
        <f t="shared" ca="1" si="690"/>
        <v>0</v>
      </c>
      <c r="AA2029" s="108">
        <f t="shared" ca="1" si="691"/>
        <v>0</v>
      </c>
      <c r="AB2029" s="108">
        <f t="shared" ca="1" si="692"/>
        <v>0</v>
      </c>
      <c r="AC2029" s="25">
        <f t="shared" ca="1" si="693"/>
        <v>0</v>
      </c>
    </row>
    <row r="2030" spans="1:29" ht="14.1" hidden="1" customHeight="1" thickBot="1" x14ac:dyDescent="0.25">
      <c r="A2030" s="3">
        <f t="shared" si="677"/>
        <v>2026</v>
      </c>
      <c r="B2030" s="3" t="str">
        <f t="shared" si="694"/>
        <v>07 červenec</v>
      </c>
      <c r="C2030" s="4" t="str">
        <f t="shared" si="678"/>
        <v>červenec</v>
      </c>
      <c r="D2030" s="10">
        <f t="shared" ca="1" si="679"/>
        <v>0</v>
      </c>
      <c r="E2030" s="10" t="str">
        <f t="shared" si="680"/>
        <v>pátek</v>
      </c>
      <c r="F2030" s="42" t="str">
        <f ca="1">IF(COUNTIF(List1!$U$4:$AF$16,$G2030),"Svátek",TEXT($G2030,"dddd"))</f>
        <v>pátek</v>
      </c>
      <c r="G2030" s="19">
        <v>46213</v>
      </c>
      <c r="H2030" s="49"/>
      <c r="I2030" s="50"/>
      <c r="J2030" s="49"/>
      <c r="K2030" s="50"/>
      <c r="L2030" s="21">
        <f t="shared" si="681"/>
        <v>0</v>
      </c>
      <c r="M2030" s="22">
        <f t="shared" si="675"/>
        <v>0</v>
      </c>
      <c r="N2030" s="98"/>
      <c r="O2030" s="101" t="str">
        <f t="shared" ca="1" si="676"/>
        <v/>
      </c>
      <c r="P2030" s="41" t="str">
        <f t="shared" si="674"/>
        <v xml:space="preserve"> </v>
      </c>
      <c r="Q2030" s="41" t="str">
        <f>IF(MONTH(G2031)-MONTH(G2030)&lt;&gt;0,SUBTOTAL(109,$P$14:$P$3665)," ")</f>
        <v xml:space="preserve"> </v>
      </c>
      <c r="R2030" s="108">
        <f t="shared" ca="1" si="682"/>
        <v>0</v>
      </c>
      <c r="S2030" s="25">
        <f t="shared" ca="1" si="683"/>
        <v>0</v>
      </c>
      <c r="T2030" s="108">
        <f t="shared" ca="1" si="684"/>
        <v>0</v>
      </c>
      <c r="U2030" s="163">
        <f t="shared" ca="1" si="685"/>
        <v>0</v>
      </c>
      <c r="V2030" s="25">
        <f t="shared" ca="1" si="686"/>
        <v>0</v>
      </c>
      <c r="W2030" s="25">
        <f t="shared" ca="1" si="687"/>
        <v>0</v>
      </c>
      <c r="X2030" s="108">
        <f t="shared" ca="1" si="688"/>
        <v>0</v>
      </c>
      <c r="Y2030" s="108">
        <f t="shared" ca="1" si="689"/>
        <v>0</v>
      </c>
      <c r="Z2030" s="108">
        <f t="shared" ca="1" si="690"/>
        <v>0</v>
      </c>
      <c r="AA2030" s="108">
        <f t="shared" ca="1" si="691"/>
        <v>0</v>
      </c>
      <c r="AB2030" s="108">
        <f t="shared" ca="1" si="692"/>
        <v>0</v>
      </c>
      <c r="AC2030" s="25">
        <f t="shared" ca="1" si="693"/>
        <v>0</v>
      </c>
    </row>
    <row r="2031" spans="1:29" ht="14.1" hidden="1" customHeight="1" thickBot="1" x14ac:dyDescent="0.25">
      <c r="A2031" s="3">
        <f t="shared" si="677"/>
        <v>2026</v>
      </c>
      <c r="B2031" s="3" t="str">
        <f t="shared" si="694"/>
        <v>07 červenec</v>
      </c>
      <c r="C2031" s="4" t="str">
        <f t="shared" si="678"/>
        <v>červenec</v>
      </c>
      <c r="D2031" s="10">
        <f t="shared" ca="1" si="679"/>
        <v>0</v>
      </c>
      <c r="E2031" s="10" t="str">
        <f t="shared" si="680"/>
        <v>sobota</v>
      </c>
      <c r="F2031" s="42" t="str">
        <f ca="1">IF(COUNTIF(List1!$U$4:$AF$16,$G2031),"Svátek",TEXT($G2031,"dddd"))</f>
        <v>sobota</v>
      </c>
      <c r="G2031" s="19">
        <v>46214</v>
      </c>
      <c r="H2031" s="49"/>
      <c r="I2031" s="50"/>
      <c r="J2031" s="49"/>
      <c r="K2031" s="50"/>
      <c r="L2031" s="21">
        <f t="shared" si="681"/>
        <v>0</v>
      </c>
      <c r="M2031" s="22">
        <f t="shared" si="675"/>
        <v>0</v>
      </c>
      <c r="N2031" s="98"/>
      <c r="O2031" s="101" t="str">
        <f t="shared" ca="1" si="676"/>
        <v/>
      </c>
      <c r="P2031" s="41" t="str">
        <f t="shared" si="674"/>
        <v xml:space="preserve"> </v>
      </c>
      <c r="Q2031" s="41" t="str">
        <f>IF(MONTH(G2032)-MONTH(G2031)&lt;&gt;0,SUBTOTAL(109,$P$14:$P$3665)," ")</f>
        <v xml:space="preserve"> </v>
      </c>
      <c r="R2031" s="108">
        <f t="shared" ca="1" si="682"/>
        <v>0</v>
      </c>
      <c r="S2031" s="25">
        <f t="shared" ca="1" si="683"/>
        <v>0</v>
      </c>
      <c r="T2031" s="108">
        <f t="shared" ca="1" si="684"/>
        <v>0</v>
      </c>
      <c r="U2031" s="163">
        <f t="shared" ca="1" si="685"/>
        <v>0</v>
      </c>
      <c r="V2031" s="25">
        <f t="shared" ca="1" si="686"/>
        <v>0</v>
      </c>
      <c r="W2031" s="25">
        <f t="shared" ca="1" si="687"/>
        <v>0</v>
      </c>
      <c r="X2031" s="108">
        <f t="shared" ca="1" si="688"/>
        <v>0</v>
      </c>
      <c r="Y2031" s="108">
        <f t="shared" ca="1" si="689"/>
        <v>0</v>
      </c>
      <c r="Z2031" s="108">
        <f t="shared" ca="1" si="690"/>
        <v>0</v>
      </c>
      <c r="AA2031" s="108">
        <f t="shared" ca="1" si="691"/>
        <v>0</v>
      </c>
      <c r="AB2031" s="108">
        <f t="shared" ca="1" si="692"/>
        <v>0</v>
      </c>
      <c r="AC2031" s="25">
        <f t="shared" ca="1" si="693"/>
        <v>0</v>
      </c>
    </row>
    <row r="2032" spans="1:29" ht="14.1" hidden="1" customHeight="1" thickBot="1" x14ac:dyDescent="0.25">
      <c r="A2032" s="3">
        <f t="shared" si="677"/>
        <v>2026</v>
      </c>
      <c r="B2032" s="3" t="str">
        <f t="shared" si="694"/>
        <v>07 červenec</v>
      </c>
      <c r="C2032" s="4" t="str">
        <f t="shared" si="678"/>
        <v>červenec</v>
      </c>
      <c r="D2032" s="10">
        <f t="shared" ca="1" si="679"/>
        <v>0</v>
      </c>
      <c r="E2032" s="10" t="str">
        <f t="shared" si="680"/>
        <v>neděle</v>
      </c>
      <c r="F2032" s="42" t="str">
        <f ca="1">IF(COUNTIF(List1!$U$4:$AF$16,$G2032),"Svátek",TEXT($G2032,"dddd"))</f>
        <v>neděle</v>
      </c>
      <c r="G2032" s="19">
        <v>46215</v>
      </c>
      <c r="H2032" s="49"/>
      <c r="I2032" s="50"/>
      <c r="J2032" s="49"/>
      <c r="K2032" s="50"/>
      <c r="L2032" s="21">
        <f t="shared" si="681"/>
        <v>0</v>
      </c>
      <c r="M2032" s="22">
        <f t="shared" si="675"/>
        <v>0</v>
      </c>
      <c r="N2032" s="98"/>
      <c r="O2032" s="101" t="str">
        <f t="shared" ca="1" si="676"/>
        <v/>
      </c>
      <c r="P2032" s="41">
        <f t="shared" si="674"/>
        <v>0</v>
      </c>
      <c r="Q2032" s="41" t="str">
        <f>IF(MONTH(G2033)-MONTH(G2032)&lt;&gt;0,SUBTOTAL(109,$P$14:$P$3665)," ")</f>
        <v xml:space="preserve"> </v>
      </c>
      <c r="R2032" s="108">
        <f t="shared" ca="1" si="682"/>
        <v>0</v>
      </c>
      <c r="S2032" s="25">
        <f t="shared" ca="1" si="683"/>
        <v>0</v>
      </c>
      <c r="T2032" s="108">
        <f t="shared" ca="1" si="684"/>
        <v>0</v>
      </c>
      <c r="U2032" s="163">
        <f t="shared" ca="1" si="685"/>
        <v>0</v>
      </c>
      <c r="V2032" s="25">
        <f t="shared" ca="1" si="686"/>
        <v>0</v>
      </c>
      <c r="W2032" s="25">
        <f t="shared" ca="1" si="687"/>
        <v>0</v>
      </c>
      <c r="X2032" s="108">
        <f t="shared" ca="1" si="688"/>
        <v>0</v>
      </c>
      <c r="Y2032" s="108">
        <f t="shared" ca="1" si="689"/>
        <v>0</v>
      </c>
      <c r="Z2032" s="108">
        <f t="shared" ca="1" si="690"/>
        <v>0</v>
      </c>
      <c r="AA2032" s="108">
        <f t="shared" ca="1" si="691"/>
        <v>0</v>
      </c>
      <c r="AB2032" s="108">
        <f t="shared" ca="1" si="692"/>
        <v>0</v>
      </c>
      <c r="AC2032" s="25">
        <f t="shared" ca="1" si="693"/>
        <v>0</v>
      </c>
    </row>
    <row r="2033" spans="1:29" ht="14.1" hidden="1" customHeight="1" thickBot="1" x14ac:dyDescent="0.25">
      <c r="A2033" s="3">
        <f t="shared" si="677"/>
        <v>2026</v>
      </c>
      <c r="B2033" s="3" t="str">
        <f t="shared" si="694"/>
        <v>07 červenec</v>
      </c>
      <c r="C2033" s="4" t="str">
        <f t="shared" si="678"/>
        <v>červenec</v>
      </c>
      <c r="D2033" s="10">
        <f t="shared" ca="1" si="679"/>
        <v>0</v>
      </c>
      <c r="E2033" s="10" t="str">
        <f t="shared" si="680"/>
        <v>pondělí</v>
      </c>
      <c r="F2033" s="42" t="str">
        <f ca="1">IF(COUNTIF(List1!$U$4:$AF$16,$G2033),"Svátek",TEXT($G2033,"dddd"))</f>
        <v>pondělí</v>
      </c>
      <c r="G2033" s="19">
        <v>46216</v>
      </c>
      <c r="H2033" s="49"/>
      <c r="I2033" s="50"/>
      <c r="J2033" s="49"/>
      <c r="K2033" s="50"/>
      <c r="L2033" s="21">
        <f t="shared" si="681"/>
        <v>0</v>
      </c>
      <c r="M2033" s="22">
        <f t="shared" si="675"/>
        <v>0</v>
      </c>
      <c r="N2033" s="98"/>
      <c r="O2033" s="101" t="str">
        <f t="shared" ca="1" si="676"/>
        <v/>
      </c>
      <c r="P2033" s="41" t="str">
        <f t="shared" si="674"/>
        <v xml:space="preserve"> </v>
      </c>
      <c r="Q2033" s="41" t="str">
        <f>IF(MONTH(G2034)-MONTH(G2033)&lt;&gt;0,SUBTOTAL(109,$P$14:$P$3665)," ")</f>
        <v xml:space="preserve"> </v>
      </c>
      <c r="R2033" s="108">
        <f t="shared" ca="1" si="682"/>
        <v>0</v>
      </c>
      <c r="S2033" s="25">
        <f t="shared" ca="1" si="683"/>
        <v>0</v>
      </c>
      <c r="T2033" s="108">
        <f t="shared" ca="1" si="684"/>
        <v>0</v>
      </c>
      <c r="U2033" s="163">
        <f t="shared" ca="1" si="685"/>
        <v>0</v>
      </c>
      <c r="V2033" s="25">
        <f t="shared" ca="1" si="686"/>
        <v>0</v>
      </c>
      <c r="W2033" s="25">
        <f t="shared" ca="1" si="687"/>
        <v>0</v>
      </c>
      <c r="X2033" s="108">
        <f t="shared" ca="1" si="688"/>
        <v>0</v>
      </c>
      <c r="Y2033" s="108">
        <f t="shared" ca="1" si="689"/>
        <v>0</v>
      </c>
      <c r="Z2033" s="108">
        <f t="shared" ca="1" si="690"/>
        <v>0</v>
      </c>
      <c r="AA2033" s="108">
        <f t="shared" ca="1" si="691"/>
        <v>0</v>
      </c>
      <c r="AB2033" s="108">
        <f t="shared" ca="1" si="692"/>
        <v>0</v>
      </c>
      <c r="AC2033" s="25">
        <f t="shared" ca="1" si="693"/>
        <v>0</v>
      </c>
    </row>
    <row r="2034" spans="1:29" ht="14.1" hidden="1" customHeight="1" thickBot="1" x14ac:dyDescent="0.25">
      <c r="A2034" s="3">
        <f t="shared" si="677"/>
        <v>2026</v>
      </c>
      <c r="B2034" s="3" t="str">
        <f t="shared" si="694"/>
        <v>07 červenec</v>
      </c>
      <c r="C2034" s="4" t="str">
        <f t="shared" si="678"/>
        <v>červenec</v>
      </c>
      <c r="D2034" s="10">
        <f t="shared" ca="1" si="679"/>
        <v>0</v>
      </c>
      <c r="E2034" s="10" t="str">
        <f t="shared" si="680"/>
        <v>úterý</v>
      </c>
      <c r="F2034" s="42" t="str">
        <f ca="1">IF(COUNTIF(List1!$U$4:$AF$16,$G2034),"Svátek",TEXT($G2034,"dddd"))</f>
        <v>úterý</v>
      </c>
      <c r="G2034" s="19">
        <v>46217</v>
      </c>
      <c r="H2034" s="49"/>
      <c r="I2034" s="50"/>
      <c r="J2034" s="49"/>
      <c r="K2034" s="50"/>
      <c r="L2034" s="21">
        <f t="shared" si="681"/>
        <v>0</v>
      </c>
      <c r="M2034" s="22">
        <f t="shared" si="675"/>
        <v>0</v>
      </c>
      <c r="N2034" s="98"/>
      <c r="O2034" s="101" t="str">
        <f t="shared" ca="1" si="676"/>
        <v/>
      </c>
      <c r="P2034" s="41" t="str">
        <f t="shared" si="674"/>
        <v xml:space="preserve"> </v>
      </c>
      <c r="Q2034" s="41" t="str">
        <f>IF(MONTH(G2035)-MONTH(G2034)&lt;&gt;0,SUBTOTAL(109,$P$14:$P$3665)," ")</f>
        <v xml:space="preserve"> </v>
      </c>
      <c r="R2034" s="108">
        <f t="shared" ca="1" si="682"/>
        <v>0</v>
      </c>
      <c r="S2034" s="25">
        <f t="shared" ca="1" si="683"/>
        <v>0</v>
      </c>
      <c r="T2034" s="108">
        <f t="shared" ca="1" si="684"/>
        <v>0</v>
      </c>
      <c r="U2034" s="163">
        <f t="shared" ca="1" si="685"/>
        <v>0</v>
      </c>
      <c r="V2034" s="25">
        <f t="shared" ca="1" si="686"/>
        <v>0</v>
      </c>
      <c r="W2034" s="25">
        <f t="shared" ca="1" si="687"/>
        <v>0</v>
      </c>
      <c r="X2034" s="108">
        <f t="shared" ca="1" si="688"/>
        <v>0</v>
      </c>
      <c r="Y2034" s="108">
        <f t="shared" ca="1" si="689"/>
        <v>0</v>
      </c>
      <c r="Z2034" s="108">
        <f t="shared" ca="1" si="690"/>
        <v>0</v>
      </c>
      <c r="AA2034" s="108">
        <f t="shared" ca="1" si="691"/>
        <v>0</v>
      </c>
      <c r="AB2034" s="108">
        <f t="shared" ca="1" si="692"/>
        <v>0</v>
      </c>
      <c r="AC2034" s="25">
        <f t="shared" ca="1" si="693"/>
        <v>0</v>
      </c>
    </row>
    <row r="2035" spans="1:29" ht="14.1" hidden="1" customHeight="1" thickBot="1" x14ac:dyDescent="0.25">
      <c r="A2035" s="3">
        <f t="shared" si="677"/>
        <v>2026</v>
      </c>
      <c r="B2035" s="3" t="str">
        <f t="shared" si="694"/>
        <v>07 červenec</v>
      </c>
      <c r="C2035" s="4" t="str">
        <f t="shared" si="678"/>
        <v>červenec</v>
      </c>
      <c r="D2035" s="10">
        <f t="shared" ca="1" si="679"/>
        <v>0</v>
      </c>
      <c r="E2035" s="10" t="str">
        <f t="shared" si="680"/>
        <v>středa</v>
      </c>
      <c r="F2035" s="42" t="str">
        <f ca="1">IF(COUNTIF(List1!$U$4:$AF$16,$G2035),"Svátek",TEXT($G2035,"dddd"))</f>
        <v>středa</v>
      </c>
      <c r="G2035" s="19">
        <v>46218</v>
      </c>
      <c r="H2035" s="49"/>
      <c r="I2035" s="50"/>
      <c r="J2035" s="49"/>
      <c r="K2035" s="50"/>
      <c r="L2035" s="21">
        <f t="shared" si="681"/>
        <v>0</v>
      </c>
      <c r="M2035" s="22">
        <f t="shared" si="675"/>
        <v>0</v>
      </c>
      <c r="N2035" s="98"/>
      <c r="O2035" s="101" t="str">
        <f t="shared" ca="1" si="676"/>
        <v/>
      </c>
      <c r="P2035" s="41" t="str">
        <f t="shared" si="674"/>
        <v xml:space="preserve"> </v>
      </c>
      <c r="Q2035" s="41" t="str">
        <f>IF(MONTH(G2036)-MONTH(G2035)&lt;&gt;0,SUBTOTAL(109,$P$14:$P$3665)," ")</f>
        <v xml:space="preserve"> </v>
      </c>
      <c r="R2035" s="108">
        <f t="shared" ca="1" si="682"/>
        <v>0</v>
      </c>
      <c r="S2035" s="25">
        <f t="shared" ca="1" si="683"/>
        <v>0</v>
      </c>
      <c r="T2035" s="108">
        <f t="shared" ca="1" si="684"/>
        <v>0</v>
      </c>
      <c r="U2035" s="163">
        <f t="shared" ca="1" si="685"/>
        <v>0</v>
      </c>
      <c r="V2035" s="25">
        <f t="shared" ca="1" si="686"/>
        <v>0</v>
      </c>
      <c r="W2035" s="25">
        <f t="shared" ca="1" si="687"/>
        <v>0</v>
      </c>
      <c r="X2035" s="108">
        <f t="shared" ca="1" si="688"/>
        <v>0</v>
      </c>
      <c r="Y2035" s="108">
        <f t="shared" ca="1" si="689"/>
        <v>0</v>
      </c>
      <c r="Z2035" s="108">
        <f t="shared" ca="1" si="690"/>
        <v>0</v>
      </c>
      <c r="AA2035" s="108">
        <f t="shared" ca="1" si="691"/>
        <v>0</v>
      </c>
      <c r="AB2035" s="108">
        <f t="shared" ca="1" si="692"/>
        <v>0</v>
      </c>
      <c r="AC2035" s="25">
        <f t="shared" ca="1" si="693"/>
        <v>0</v>
      </c>
    </row>
    <row r="2036" spans="1:29" ht="14.1" hidden="1" customHeight="1" thickBot="1" x14ac:dyDescent="0.25">
      <c r="A2036" s="3">
        <f t="shared" si="677"/>
        <v>2026</v>
      </c>
      <c r="B2036" s="3" t="str">
        <f t="shared" si="694"/>
        <v>07 červenec</v>
      </c>
      <c r="C2036" s="4" t="str">
        <f t="shared" si="678"/>
        <v>červenec</v>
      </c>
      <c r="D2036" s="10">
        <f t="shared" ca="1" si="679"/>
        <v>0</v>
      </c>
      <c r="E2036" s="10" t="str">
        <f t="shared" si="680"/>
        <v>čtvrtek</v>
      </c>
      <c r="F2036" s="42" t="str">
        <f ca="1">IF(COUNTIF(List1!$U$4:$AF$16,$G2036),"Svátek",TEXT($G2036,"dddd"))</f>
        <v>čtvrtek</v>
      </c>
      <c r="G2036" s="19">
        <v>46219</v>
      </c>
      <c r="H2036" s="49"/>
      <c r="I2036" s="50"/>
      <c r="J2036" s="49"/>
      <c r="K2036" s="50"/>
      <c r="L2036" s="21">
        <f t="shared" si="681"/>
        <v>0</v>
      </c>
      <c r="M2036" s="22">
        <f t="shared" si="675"/>
        <v>0</v>
      </c>
      <c r="N2036" s="98"/>
      <c r="O2036" s="101" t="str">
        <f t="shared" ca="1" si="676"/>
        <v/>
      </c>
      <c r="P2036" s="41" t="str">
        <f t="shared" si="674"/>
        <v xml:space="preserve"> </v>
      </c>
      <c r="Q2036" s="41" t="str">
        <f>IF(MONTH(G2037)-MONTH(G2036)&lt;&gt;0,SUBTOTAL(109,$P$14:$P$3665)," ")</f>
        <v xml:space="preserve"> </v>
      </c>
      <c r="R2036" s="108">
        <f t="shared" ca="1" si="682"/>
        <v>0</v>
      </c>
      <c r="S2036" s="25">
        <f t="shared" ca="1" si="683"/>
        <v>0</v>
      </c>
      <c r="T2036" s="108">
        <f t="shared" ca="1" si="684"/>
        <v>0</v>
      </c>
      <c r="U2036" s="163">
        <f t="shared" ca="1" si="685"/>
        <v>0</v>
      </c>
      <c r="V2036" s="25">
        <f t="shared" ca="1" si="686"/>
        <v>0</v>
      </c>
      <c r="W2036" s="25">
        <f t="shared" ca="1" si="687"/>
        <v>0</v>
      </c>
      <c r="X2036" s="108">
        <f t="shared" ca="1" si="688"/>
        <v>0</v>
      </c>
      <c r="Y2036" s="108">
        <f t="shared" ca="1" si="689"/>
        <v>0</v>
      </c>
      <c r="Z2036" s="108">
        <f t="shared" ca="1" si="690"/>
        <v>0</v>
      </c>
      <c r="AA2036" s="108">
        <f t="shared" ca="1" si="691"/>
        <v>0</v>
      </c>
      <c r="AB2036" s="108">
        <f t="shared" ca="1" si="692"/>
        <v>0</v>
      </c>
      <c r="AC2036" s="25">
        <f t="shared" ca="1" si="693"/>
        <v>0</v>
      </c>
    </row>
    <row r="2037" spans="1:29" ht="14.1" hidden="1" customHeight="1" thickBot="1" x14ac:dyDescent="0.25">
      <c r="A2037" s="3">
        <f t="shared" si="677"/>
        <v>2026</v>
      </c>
      <c r="B2037" s="3" t="str">
        <f t="shared" si="694"/>
        <v>07 červenec</v>
      </c>
      <c r="C2037" s="4" t="str">
        <f t="shared" si="678"/>
        <v>červenec</v>
      </c>
      <c r="D2037" s="10">
        <f t="shared" ca="1" si="679"/>
        <v>0</v>
      </c>
      <c r="E2037" s="10" t="str">
        <f t="shared" si="680"/>
        <v>pátek</v>
      </c>
      <c r="F2037" s="42" t="str">
        <f ca="1">IF(COUNTIF(List1!$U$4:$AF$16,$G2037),"Svátek",TEXT($G2037,"dddd"))</f>
        <v>pátek</v>
      </c>
      <c r="G2037" s="19">
        <v>46220</v>
      </c>
      <c r="H2037" s="49"/>
      <c r="I2037" s="50"/>
      <c r="J2037" s="49"/>
      <c r="K2037" s="50"/>
      <c r="L2037" s="21">
        <f t="shared" si="681"/>
        <v>0</v>
      </c>
      <c r="M2037" s="22">
        <f t="shared" si="675"/>
        <v>0</v>
      </c>
      <c r="N2037" s="98"/>
      <c r="O2037" s="101" t="str">
        <f t="shared" ca="1" si="676"/>
        <v/>
      </c>
      <c r="P2037" s="41" t="str">
        <f t="shared" si="674"/>
        <v xml:space="preserve"> </v>
      </c>
      <c r="Q2037" s="41" t="str">
        <f>IF(MONTH(G2038)-MONTH(G2037)&lt;&gt;0,SUBTOTAL(109,$P$14:$P$3665)," ")</f>
        <v xml:space="preserve"> </v>
      </c>
      <c r="R2037" s="108">
        <f t="shared" ca="1" si="682"/>
        <v>0</v>
      </c>
      <c r="S2037" s="25">
        <f t="shared" ca="1" si="683"/>
        <v>0</v>
      </c>
      <c r="T2037" s="108">
        <f t="shared" ca="1" si="684"/>
        <v>0</v>
      </c>
      <c r="U2037" s="163">
        <f t="shared" ca="1" si="685"/>
        <v>0</v>
      </c>
      <c r="V2037" s="25">
        <f t="shared" ca="1" si="686"/>
        <v>0</v>
      </c>
      <c r="W2037" s="25">
        <f t="shared" ca="1" si="687"/>
        <v>0</v>
      </c>
      <c r="X2037" s="108">
        <f t="shared" ca="1" si="688"/>
        <v>0</v>
      </c>
      <c r="Y2037" s="108">
        <f t="shared" ca="1" si="689"/>
        <v>0</v>
      </c>
      <c r="Z2037" s="108">
        <f t="shared" ca="1" si="690"/>
        <v>0</v>
      </c>
      <c r="AA2037" s="108">
        <f t="shared" ca="1" si="691"/>
        <v>0</v>
      </c>
      <c r="AB2037" s="108">
        <f t="shared" ca="1" si="692"/>
        <v>0</v>
      </c>
      <c r="AC2037" s="25">
        <f t="shared" ca="1" si="693"/>
        <v>0</v>
      </c>
    </row>
    <row r="2038" spans="1:29" ht="14.1" hidden="1" customHeight="1" thickBot="1" x14ac:dyDescent="0.25">
      <c r="A2038" s="3">
        <f t="shared" si="677"/>
        <v>2026</v>
      </c>
      <c r="B2038" s="3" t="str">
        <f t="shared" si="694"/>
        <v>07 červenec</v>
      </c>
      <c r="C2038" s="4" t="str">
        <f t="shared" si="678"/>
        <v>červenec</v>
      </c>
      <c r="D2038" s="10">
        <f t="shared" ca="1" si="679"/>
        <v>0</v>
      </c>
      <c r="E2038" s="10" t="str">
        <f t="shared" si="680"/>
        <v>sobota</v>
      </c>
      <c r="F2038" s="42" t="str">
        <f ca="1">IF(COUNTIF(List1!$U$4:$AF$16,$G2038),"Svátek",TEXT($G2038,"dddd"))</f>
        <v>sobota</v>
      </c>
      <c r="G2038" s="19">
        <v>46221</v>
      </c>
      <c r="H2038" s="49"/>
      <c r="I2038" s="50"/>
      <c r="J2038" s="49"/>
      <c r="K2038" s="50"/>
      <c r="L2038" s="21">
        <f t="shared" si="681"/>
        <v>0</v>
      </c>
      <c r="M2038" s="22">
        <f t="shared" si="675"/>
        <v>0</v>
      </c>
      <c r="N2038" s="98"/>
      <c r="O2038" s="101" t="str">
        <f t="shared" ca="1" si="676"/>
        <v/>
      </c>
      <c r="P2038" s="41" t="str">
        <f t="shared" si="674"/>
        <v xml:space="preserve"> </v>
      </c>
      <c r="Q2038" s="41" t="str">
        <f>IF(MONTH(G2039)-MONTH(G2038)&lt;&gt;0,SUBTOTAL(109,$P$14:$P$3665)," ")</f>
        <v xml:space="preserve"> </v>
      </c>
      <c r="R2038" s="108">
        <f t="shared" ca="1" si="682"/>
        <v>0</v>
      </c>
      <c r="S2038" s="25">
        <f t="shared" ca="1" si="683"/>
        <v>0</v>
      </c>
      <c r="T2038" s="108">
        <f t="shared" ca="1" si="684"/>
        <v>0</v>
      </c>
      <c r="U2038" s="163">
        <f t="shared" ca="1" si="685"/>
        <v>0</v>
      </c>
      <c r="V2038" s="25">
        <f t="shared" ca="1" si="686"/>
        <v>0</v>
      </c>
      <c r="W2038" s="25">
        <f t="shared" ca="1" si="687"/>
        <v>0</v>
      </c>
      <c r="X2038" s="108">
        <f t="shared" ca="1" si="688"/>
        <v>0</v>
      </c>
      <c r="Y2038" s="108">
        <f t="shared" ca="1" si="689"/>
        <v>0</v>
      </c>
      <c r="Z2038" s="108">
        <f t="shared" ca="1" si="690"/>
        <v>0</v>
      </c>
      <c r="AA2038" s="108">
        <f t="shared" ca="1" si="691"/>
        <v>0</v>
      </c>
      <c r="AB2038" s="108">
        <f t="shared" ca="1" si="692"/>
        <v>0</v>
      </c>
      <c r="AC2038" s="25">
        <f t="shared" ca="1" si="693"/>
        <v>0</v>
      </c>
    </row>
    <row r="2039" spans="1:29" ht="14.1" hidden="1" customHeight="1" thickBot="1" x14ac:dyDescent="0.25">
      <c r="A2039" s="3">
        <f t="shared" si="677"/>
        <v>2026</v>
      </c>
      <c r="B2039" s="3" t="str">
        <f t="shared" si="694"/>
        <v>07 červenec</v>
      </c>
      <c r="C2039" s="4" t="str">
        <f t="shared" si="678"/>
        <v>červenec</v>
      </c>
      <c r="D2039" s="10">
        <f t="shared" ca="1" si="679"/>
        <v>0</v>
      </c>
      <c r="E2039" s="10" t="str">
        <f t="shared" si="680"/>
        <v>neděle</v>
      </c>
      <c r="F2039" s="42" t="str">
        <f ca="1">IF(COUNTIF(List1!$U$4:$AF$16,$G2039),"Svátek",TEXT($G2039,"dddd"))</f>
        <v>neděle</v>
      </c>
      <c r="G2039" s="19">
        <v>46222</v>
      </c>
      <c r="H2039" s="49"/>
      <c r="I2039" s="50"/>
      <c r="J2039" s="49"/>
      <c r="K2039" s="50"/>
      <c r="L2039" s="21">
        <f t="shared" si="681"/>
        <v>0</v>
      </c>
      <c r="M2039" s="22">
        <f t="shared" si="675"/>
        <v>0</v>
      </c>
      <c r="N2039" s="98"/>
      <c r="O2039" s="101" t="str">
        <f t="shared" ca="1" si="676"/>
        <v/>
      </c>
      <c r="P2039" s="41">
        <f t="shared" si="674"/>
        <v>0</v>
      </c>
      <c r="Q2039" s="41" t="str">
        <f>IF(MONTH(G2040)-MONTH(G2039)&lt;&gt;0,SUBTOTAL(109,$P$14:$P$3665)," ")</f>
        <v xml:space="preserve"> </v>
      </c>
      <c r="R2039" s="108">
        <f t="shared" ca="1" si="682"/>
        <v>0</v>
      </c>
      <c r="S2039" s="25">
        <f t="shared" ca="1" si="683"/>
        <v>0</v>
      </c>
      <c r="T2039" s="108">
        <f t="shared" ca="1" si="684"/>
        <v>0</v>
      </c>
      <c r="U2039" s="163">
        <f t="shared" ca="1" si="685"/>
        <v>0</v>
      </c>
      <c r="V2039" s="25">
        <f t="shared" ca="1" si="686"/>
        <v>0</v>
      </c>
      <c r="W2039" s="25">
        <f t="shared" ca="1" si="687"/>
        <v>0</v>
      </c>
      <c r="X2039" s="108">
        <f t="shared" ca="1" si="688"/>
        <v>0</v>
      </c>
      <c r="Y2039" s="108">
        <f t="shared" ca="1" si="689"/>
        <v>0</v>
      </c>
      <c r="Z2039" s="108">
        <f t="shared" ca="1" si="690"/>
        <v>0</v>
      </c>
      <c r="AA2039" s="108">
        <f t="shared" ca="1" si="691"/>
        <v>0</v>
      </c>
      <c r="AB2039" s="108">
        <f t="shared" ca="1" si="692"/>
        <v>0</v>
      </c>
      <c r="AC2039" s="25">
        <f t="shared" ca="1" si="693"/>
        <v>0</v>
      </c>
    </row>
    <row r="2040" spans="1:29" ht="14.1" hidden="1" customHeight="1" thickBot="1" x14ac:dyDescent="0.25">
      <c r="A2040" s="3">
        <f t="shared" si="677"/>
        <v>2026</v>
      </c>
      <c r="B2040" s="3" t="str">
        <f t="shared" si="694"/>
        <v>07 červenec</v>
      </c>
      <c r="C2040" s="4" t="str">
        <f t="shared" si="678"/>
        <v>červenec</v>
      </c>
      <c r="D2040" s="10">
        <f t="shared" ca="1" si="679"/>
        <v>0</v>
      </c>
      <c r="E2040" s="10" t="str">
        <f t="shared" si="680"/>
        <v>pondělí</v>
      </c>
      <c r="F2040" s="42" t="str">
        <f ca="1">IF(COUNTIF(List1!$U$4:$AF$16,$G2040),"Svátek",TEXT($G2040,"dddd"))</f>
        <v>pondělí</v>
      </c>
      <c r="G2040" s="19">
        <v>46223</v>
      </c>
      <c r="H2040" s="49"/>
      <c r="I2040" s="50"/>
      <c r="J2040" s="49"/>
      <c r="K2040" s="50"/>
      <c r="L2040" s="21">
        <f t="shared" si="681"/>
        <v>0</v>
      </c>
      <c r="M2040" s="22">
        <f t="shared" si="675"/>
        <v>0</v>
      </c>
      <c r="N2040" s="98"/>
      <c r="O2040" s="101" t="str">
        <f t="shared" ca="1" si="676"/>
        <v/>
      </c>
      <c r="P2040" s="41" t="str">
        <f t="shared" si="674"/>
        <v xml:space="preserve"> </v>
      </c>
      <c r="Q2040" s="41" t="str">
        <f>IF(MONTH(G2041)-MONTH(G2040)&lt;&gt;0,SUBTOTAL(109,$P$14:$P$3665)," ")</f>
        <v xml:space="preserve"> </v>
      </c>
      <c r="R2040" s="108">
        <f t="shared" ca="1" si="682"/>
        <v>0</v>
      </c>
      <c r="S2040" s="25">
        <f t="shared" ca="1" si="683"/>
        <v>0</v>
      </c>
      <c r="T2040" s="108">
        <f t="shared" ca="1" si="684"/>
        <v>0</v>
      </c>
      <c r="U2040" s="163">
        <f t="shared" ca="1" si="685"/>
        <v>0</v>
      </c>
      <c r="V2040" s="25">
        <f t="shared" ca="1" si="686"/>
        <v>0</v>
      </c>
      <c r="W2040" s="25">
        <f t="shared" ca="1" si="687"/>
        <v>0</v>
      </c>
      <c r="X2040" s="108">
        <f t="shared" ca="1" si="688"/>
        <v>0</v>
      </c>
      <c r="Y2040" s="108">
        <f t="shared" ca="1" si="689"/>
        <v>0</v>
      </c>
      <c r="Z2040" s="108">
        <f t="shared" ca="1" si="690"/>
        <v>0</v>
      </c>
      <c r="AA2040" s="108">
        <f t="shared" ca="1" si="691"/>
        <v>0</v>
      </c>
      <c r="AB2040" s="108">
        <f t="shared" ca="1" si="692"/>
        <v>0</v>
      </c>
      <c r="AC2040" s="25">
        <f t="shared" ca="1" si="693"/>
        <v>0</v>
      </c>
    </row>
    <row r="2041" spans="1:29" ht="14.1" hidden="1" customHeight="1" thickBot="1" x14ac:dyDescent="0.25">
      <c r="A2041" s="3">
        <f t="shared" si="677"/>
        <v>2026</v>
      </c>
      <c r="B2041" s="3" t="str">
        <f t="shared" si="694"/>
        <v>07 červenec</v>
      </c>
      <c r="C2041" s="4" t="str">
        <f t="shared" si="678"/>
        <v>červenec</v>
      </c>
      <c r="D2041" s="10">
        <f t="shared" ca="1" si="679"/>
        <v>0</v>
      </c>
      <c r="E2041" s="10" t="str">
        <f t="shared" si="680"/>
        <v>úterý</v>
      </c>
      <c r="F2041" s="42" t="str">
        <f ca="1">IF(COUNTIF(List1!$U$4:$AF$16,$G2041),"Svátek",TEXT($G2041,"dddd"))</f>
        <v>úterý</v>
      </c>
      <c r="G2041" s="19">
        <v>46224</v>
      </c>
      <c r="H2041" s="49"/>
      <c r="I2041" s="50"/>
      <c r="J2041" s="49"/>
      <c r="K2041" s="50"/>
      <c r="L2041" s="21">
        <f t="shared" si="681"/>
        <v>0</v>
      </c>
      <c r="M2041" s="22">
        <f t="shared" si="675"/>
        <v>0</v>
      </c>
      <c r="N2041" s="98"/>
      <c r="O2041" s="101" t="str">
        <f t="shared" ca="1" si="676"/>
        <v/>
      </c>
      <c r="P2041" s="41" t="str">
        <f t="shared" si="674"/>
        <v xml:space="preserve"> </v>
      </c>
      <c r="Q2041" s="41" t="str">
        <f>IF(MONTH(G2042)-MONTH(G2041)&lt;&gt;0,SUBTOTAL(109,$P$14:$P$3665)," ")</f>
        <v xml:space="preserve"> </v>
      </c>
      <c r="R2041" s="108">
        <f t="shared" ca="1" si="682"/>
        <v>0</v>
      </c>
      <c r="S2041" s="25">
        <f t="shared" ca="1" si="683"/>
        <v>0</v>
      </c>
      <c r="T2041" s="108">
        <f t="shared" ca="1" si="684"/>
        <v>0</v>
      </c>
      <c r="U2041" s="163">
        <f t="shared" ca="1" si="685"/>
        <v>0</v>
      </c>
      <c r="V2041" s="25">
        <f t="shared" ca="1" si="686"/>
        <v>0</v>
      </c>
      <c r="W2041" s="25">
        <f t="shared" ca="1" si="687"/>
        <v>0</v>
      </c>
      <c r="X2041" s="108">
        <f t="shared" ca="1" si="688"/>
        <v>0</v>
      </c>
      <c r="Y2041" s="108">
        <f t="shared" ca="1" si="689"/>
        <v>0</v>
      </c>
      <c r="Z2041" s="108">
        <f t="shared" ca="1" si="690"/>
        <v>0</v>
      </c>
      <c r="AA2041" s="108">
        <f t="shared" ca="1" si="691"/>
        <v>0</v>
      </c>
      <c r="AB2041" s="108">
        <f t="shared" ca="1" si="692"/>
        <v>0</v>
      </c>
      <c r="AC2041" s="25">
        <f t="shared" ca="1" si="693"/>
        <v>0</v>
      </c>
    </row>
    <row r="2042" spans="1:29" ht="14.1" hidden="1" customHeight="1" thickBot="1" x14ac:dyDescent="0.25">
      <c r="A2042" s="3">
        <f t="shared" si="677"/>
        <v>2026</v>
      </c>
      <c r="B2042" s="3" t="str">
        <f t="shared" si="694"/>
        <v>07 červenec</v>
      </c>
      <c r="C2042" s="4" t="str">
        <f t="shared" si="678"/>
        <v>červenec</v>
      </c>
      <c r="D2042" s="10">
        <f t="shared" ca="1" si="679"/>
        <v>0</v>
      </c>
      <c r="E2042" s="10" t="str">
        <f t="shared" si="680"/>
        <v>středa</v>
      </c>
      <c r="F2042" s="42" t="str">
        <f ca="1">IF(COUNTIF(List1!$U$4:$AF$16,$G2042),"Svátek",TEXT($G2042,"dddd"))</f>
        <v>středa</v>
      </c>
      <c r="G2042" s="19">
        <v>46225</v>
      </c>
      <c r="H2042" s="49"/>
      <c r="I2042" s="50"/>
      <c r="J2042" s="49"/>
      <c r="K2042" s="50"/>
      <c r="L2042" s="21">
        <f t="shared" si="681"/>
        <v>0</v>
      </c>
      <c r="M2042" s="22">
        <f t="shared" si="675"/>
        <v>0</v>
      </c>
      <c r="N2042" s="98"/>
      <c r="O2042" s="101" t="str">
        <f t="shared" ca="1" si="676"/>
        <v/>
      </c>
      <c r="P2042" s="41" t="str">
        <f t="shared" si="674"/>
        <v xml:space="preserve"> </v>
      </c>
      <c r="Q2042" s="41" t="str">
        <f>IF(MONTH(G2043)-MONTH(G2042)&lt;&gt;0,SUBTOTAL(109,$P$14:$P$3665)," ")</f>
        <v xml:space="preserve"> </v>
      </c>
      <c r="R2042" s="108">
        <f t="shared" ca="1" si="682"/>
        <v>0</v>
      </c>
      <c r="S2042" s="25">
        <f t="shared" ca="1" si="683"/>
        <v>0</v>
      </c>
      <c r="T2042" s="108">
        <f t="shared" ca="1" si="684"/>
        <v>0</v>
      </c>
      <c r="U2042" s="163">
        <f t="shared" ca="1" si="685"/>
        <v>0</v>
      </c>
      <c r="V2042" s="25">
        <f t="shared" ca="1" si="686"/>
        <v>0</v>
      </c>
      <c r="W2042" s="25">
        <f t="shared" ca="1" si="687"/>
        <v>0</v>
      </c>
      <c r="X2042" s="108">
        <f t="shared" ca="1" si="688"/>
        <v>0</v>
      </c>
      <c r="Y2042" s="108">
        <f t="shared" ca="1" si="689"/>
        <v>0</v>
      </c>
      <c r="Z2042" s="108">
        <f t="shared" ca="1" si="690"/>
        <v>0</v>
      </c>
      <c r="AA2042" s="108">
        <f t="shared" ca="1" si="691"/>
        <v>0</v>
      </c>
      <c r="AB2042" s="108">
        <f t="shared" ca="1" si="692"/>
        <v>0</v>
      </c>
      <c r="AC2042" s="25">
        <f t="shared" ca="1" si="693"/>
        <v>0</v>
      </c>
    </row>
    <row r="2043" spans="1:29" ht="14.1" hidden="1" customHeight="1" thickBot="1" x14ac:dyDescent="0.25">
      <c r="A2043" s="3">
        <f t="shared" si="677"/>
        <v>2026</v>
      </c>
      <c r="B2043" s="3" t="str">
        <f t="shared" si="694"/>
        <v>07 červenec</v>
      </c>
      <c r="C2043" s="4" t="str">
        <f t="shared" si="678"/>
        <v>červenec</v>
      </c>
      <c r="D2043" s="10">
        <f t="shared" ca="1" si="679"/>
        <v>0</v>
      </c>
      <c r="E2043" s="10" t="str">
        <f t="shared" si="680"/>
        <v>čtvrtek</v>
      </c>
      <c r="F2043" s="42" t="str">
        <f ca="1">IF(COUNTIF(List1!$U$4:$AF$16,$G2043),"Svátek",TEXT($G2043,"dddd"))</f>
        <v>čtvrtek</v>
      </c>
      <c r="G2043" s="19">
        <v>46226</v>
      </c>
      <c r="H2043" s="49"/>
      <c r="I2043" s="50"/>
      <c r="J2043" s="49"/>
      <c r="K2043" s="50"/>
      <c r="L2043" s="21">
        <f t="shared" si="681"/>
        <v>0</v>
      </c>
      <c r="M2043" s="22">
        <f t="shared" si="675"/>
        <v>0</v>
      </c>
      <c r="N2043" s="98"/>
      <c r="O2043" s="101" t="str">
        <f t="shared" ca="1" si="676"/>
        <v/>
      </c>
      <c r="P2043" s="41" t="str">
        <f t="shared" si="674"/>
        <v xml:space="preserve"> </v>
      </c>
      <c r="Q2043" s="41" t="str">
        <f>IF(MONTH(G2044)-MONTH(G2043)&lt;&gt;0,SUBTOTAL(109,$P$14:$P$3665)," ")</f>
        <v xml:space="preserve"> </v>
      </c>
      <c r="R2043" s="108">
        <f t="shared" ca="1" si="682"/>
        <v>0</v>
      </c>
      <c r="S2043" s="25">
        <f t="shared" ca="1" si="683"/>
        <v>0</v>
      </c>
      <c r="T2043" s="108">
        <f t="shared" ca="1" si="684"/>
        <v>0</v>
      </c>
      <c r="U2043" s="163">
        <f t="shared" ca="1" si="685"/>
        <v>0</v>
      </c>
      <c r="V2043" s="25">
        <f t="shared" ca="1" si="686"/>
        <v>0</v>
      </c>
      <c r="W2043" s="25">
        <f t="shared" ca="1" si="687"/>
        <v>0</v>
      </c>
      <c r="X2043" s="108">
        <f t="shared" ca="1" si="688"/>
        <v>0</v>
      </c>
      <c r="Y2043" s="108">
        <f t="shared" ca="1" si="689"/>
        <v>0</v>
      </c>
      <c r="Z2043" s="108">
        <f t="shared" ca="1" si="690"/>
        <v>0</v>
      </c>
      <c r="AA2043" s="108">
        <f t="shared" ca="1" si="691"/>
        <v>0</v>
      </c>
      <c r="AB2043" s="108">
        <f t="shared" ca="1" si="692"/>
        <v>0</v>
      </c>
      <c r="AC2043" s="25">
        <f t="shared" ca="1" si="693"/>
        <v>0</v>
      </c>
    </row>
    <row r="2044" spans="1:29" ht="14.1" hidden="1" customHeight="1" thickBot="1" x14ac:dyDescent="0.25">
      <c r="A2044" s="3">
        <f t="shared" si="677"/>
        <v>2026</v>
      </c>
      <c r="B2044" s="3" t="str">
        <f t="shared" si="694"/>
        <v>07 červenec</v>
      </c>
      <c r="C2044" s="4" t="str">
        <f t="shared" si="678"/>
        <v>červenec</v>
      </c>
      <c r="D2044" s="10">
        <f t="shared" ca="1" si="679"/>
        <v>0</v>
      </c>
      <c r="E2044" s="10" t="str">
        <f t="shared" si="680"/>
        <v>pátek</v>
      </c>
      <c r="F2044" s="42" t="str">
        <f ca="1">IF(COUNTIF(List1!$U$4:$AF$16,$G2044),"Svátek",TEXT($G2044,"dddd"))</f>
        <v>pátek</v>
      </c>
      <c r="G2044" s="19">
        <v>46227</v>
      </c>
      <c r="H2044" s="49"/>
      <c r="I2044" s="50"/>
      <c r="J2044" s="49"/>
      <c r="K2044" s="50"/>
      <c r="L2044" s="21">
        <f t="shared" si="681"/>
        <v>0</v>
      </c>
      <c r="M2044" s="22">
        <f t="shared" si="675"/>
        <v>0</v>
      </c>
      <c r="N2044" s="98"/>
      <c r="O2044" s="101" t="str">
        <f t="shared" ca="1" si="676"/>
        <v/>
      </c>
      <c r="P2044" s="41" t="str">
        <f t="shared" si="674"/>
        <v xml:space="preserve"> </v>
      </c>
      <c r="Q2044" s="41" t="str">
        <f>IF(MONTH(G2045)-MONTH(G2044)&lt;&gt;0,SUBTOTAL(109,$P$14:$P$3665)," ")</f>
        <v xml:space="preserve"> </v>
      </c>
      <c r="R2044" s="108">
        <f t="shared" ca="1" si="682"/>
        <v>0</v>
      </c>
      <c r="S2044" s="25">
        <f t="shared" ca="1" si="683"/>
        <v>0</v>
      </c>
      <c r="T2044" s="108">
        <f t="shared" ca="1" si="684"/>
        <v>0</v>
      </c>
      <c r="U2044" s="163">
        <f t="shared" ca="1" si="685"/>
        <v>0</v>
      </c>
      <c r="V2044" s="25">
        <f t="shared" ca="1" si="686"/>
        <v>0</v>
      </c>
      <c r="W2044" s="25">
        <f t="shared" ca="1" si="687"/>
        <v>0</v>
      </c>
      <c r="X2044" s="108">
        <f t="shared" ca="1" si="688"/>
        <v>0</v>
      </c>
      <c r="Y2044" s="108">
        <f t="shared" ca="1" si="689"/>
        <v>0</v>
      </c>
      <c r="Z2044" s="108">
        <f t="shared" ca="1" si="690"/>
        <v>0</v>
      </c>
      <c r="AA2044" s="108">
        <f t="shared" ca="1" si="691"/>
        <v>0</v>
      </c>
      <c r="AB2044" s="108">
        <f t="shared" ca="1" si="692"/>
        <v>0</v>
      </c>
      <c r="AC2044" s="25">
        <f t="shared" ca="1" si="693"/>
        <v>0</v>
      </c>
    </row>
    <row r="2045" spans="1:29" ht="14.1" hidden="1" customHeight="1" thickBot="1" x14ac:dyDescent="0.25">
      <c r="A2045" s="3">
        <f t="shared" si="677"/>
        <v>2026</v>
      </c>
      <c r="B2045" s="3" t="str">
        <f t="shared" si="694"/>
        <v>07 červenec</v>
      </c>
      <c r="C2045" s="4" t="str">
        <f t="shared" si="678"/>
        <v>červenec</v>
      </c>
      <c r="D2045" s="10">
        <f t="shared" ca="1" si="679"/>
        <v>0</v>
      </c>
      <c r="E2045" s="10" t="str">
        <f t="shared" si="680"/>
        <v>sobota</v>
      </c>
      <c r="F2045" s="42" t="str">
        <f ca="1">IF(COUNTIF(List1!$U$4:$AF$16,$G2045),"Svátek",TEXT($G2045,"dddd"))</f>
        <v>sobota</v>
      </c>
      <c r="G2045" s="19">
        <v>46228</v>
      </c>
      <c r="H2045" s="49"/>
      <c r="I2045" s="50"/>
      <c r="J2045" s="49"/>
      <c r="K2045" s="50"/>
      <c r="L2045" s="21">
        <f t="shared" si="681"/>
        <v>0</v>
      </c>
      <c r="M2045" s="22">
        <f t="shared" si="675"/>
        <v>0</v>
      </c>
      <c r="N2045" s="98"/>
      <c r="O2045" s="101" t="str">
        <f t="shared" ca="1" si="676"/>
        <v/>
      </c>
      <c r="P2045" s="41" t="str">
        <f t="shared" si="674"/>
        <v xml:space="preserve"> </v>
      </c>
      <c r="Q2045" s="41" t="str">
        <f>IF(MONTH(G2046)-MONTH(G2045)&lt;&gt;0,SUBTOTAL(109,$P$14:$P$3665)," ")</f>
        <v xml:space="preserve"> </v>
      </c>
      <c r="R2045" s="108">
        <f t="shared" ca="1" si="682"/>
        <v>0</v>
      </c>
      <c r="S2045" s="25">
        <f t="shared" ca="1" si="683"/>
        <v>0</v>
      </c>
      <c r="T2045" s="108">
        <f t="shared" ca="1" si="684"/>
        <v>0</v>
      </c>
      <c r="U2045" s="163">
        <f t="shared" ca="1" si="685"/>
        <v>0</v>
      </c>
      <c r="V2045" s="25">
        <f t="shared" ca="1" si="686"/>
        <v>0</v>
      </c>
      <c r="W2045" s="25">
        <f t="shared" ca="1" si="687"/>
        <v>0</v>
      </c>
      <c r="X2045" s="108">
        <f t="shared" ca="1" si="688"/>
        <v>0</v>
      </c>
      <c r="Y2045" s="108">
        <f t="shared" ca="1" si="689"/>
        <v>0</v>
      </c>
      <c r="Z2045" s="108">
        <f t="shared" ca="1" si="690"/>
        <v>0</v>
      </c>
      <c r="AA2045" s="108">
        <f t="shared" ca="1" si="691"/>
        <v>0</v>
      </c>
      <c r="AB2045" s="108">
        <f t="shared" ca="1" si="692"/>
        <v>0</v>
      </c>
      <c r="AC2045" s="25">
        <f t="shared" ca="1" si="693"/>
        <v>0</v>
      </c>
    </row>
    <row r="2046" spans="1:29" ht="14.1" hidden="1" customHeight="1" thickBot="1" x14ac:dyDescent="0.25">
      <c r="A2046" s="3">
        <f t="shared" si="677"/>
        <v>2026</v>
      </c>
      <c r="B2046" s="3" t="str">
        <f t="shared" si="694"/>
        <v>07 červenec</v>
      </c>
      <c r="C2046" s="4" t="str">
        <f t="shared" si="678"/>
        <v>červenec</v>
      </c>
      <c r="D2046" s="10">
        <f t="shared" ca="1" si="679"/>
        <v>0</v>
      </c>
      <c r="E2046" s="10" t="str">
        <f t="shared" si="680"/>
        <v>neděle</v>
      </c>
      <c r="F2046" s="42" t="str">
        <f ca="1">IF(COUNTIF(List1!$U$4:$AF$16,$G2046),"Svátek",TEXT($G2046,"dddd"))</f>
        <v>neděle</v>
      </c>
      <c r="G2046" s="19">
        <v>46229</v>
      </c>
      <c r="H2046" s="49"/>
      <c r="I2046" s="50"/>
      <c r="J2046" s="49"/>
      <c r="K2046" s="50"/>
      <c r="L2046" s="21">
        <f t="shared" si="681"/>
        <v>0</v>
      </c>
      <c r="M2046" s="22">
        <f t="shared" si="675"/>
        <v>0</v>
      </c>
      <c r="N2046" s="98"/>
      <c r="O2046" s="101" t="str">
        <f t="shared" ca="1" si="676"/>
        <v/>
      </c>
      <c r="P2046" s="41">
        <f t="shared" si="674"/>
        <v>0</v>
      </c>
      <c r="Q2046" s="41" t="str">
        <f>IF(MONTH(G2047)-MONTH(G2046)&lt;&gt;0,SUBTOTAL(109,$P$14:$P$3665)," ")</f>
        <v xml:space="preserve"> </v>
      </c>
      <c r="R2046" s="108">
        <f t="shared" ca="1" si="682"/>
        <v>0</v>
      </c>
      <c r="S2046" s="25">
        <f t="shared" ca="1" si="683"/>
        <v>0</v>
      </c>
      <c r="T2046" s="108">
        <f t="shared" ca="1" si="684"/>
        <v>0</v>
      </c>
      <c r="U2046" s="163">
        <f t="shared" ca="1" si="685"/>
        <v>0</v>
      </c>
      <c r="V2046" s="25">
        <f t="shared" ca="1" si="686"/>
        <v>0</v>
      </c>
      <c r="W2046" s="25">
        <f t="shared" ca="1" si="687"/>
        <v>0</v>
      </c>
      <c r="X2046" s="108">
        <f t="shared" ca="1" si="688"/>
        <v>0</v>
      </c>
      <c r="Y2046" s="108">
        <f t="shared" ca="1" si="689"/>
        <v>0</v>
      </c>
      <c r="Z2046" s="108">
        <f t="shared" ca="1" si="690"/>
        <v>0</v>
      </c>
      <c r="AA2046" s="108">
        <f t="shared" ca="1" si="691"/>
        <v>0</v>
      </c>
      <c r="AB2046" s="108">
        <f t="shared" ca="1" si="692"/>
        <v>0</v>
      </c>
      <c r="AC2046" s="25">
        <f t="shared" ca="1" si="693"/>
        <v>0</v>
      </c>
    </row>
    <row r="2047" spans="1:29" ht="14.1" hidden="1" customHeight="1" thickBot="1" x14ac:dyDescent="0.25">
      <c r="A2047" s="3">
        <f t="shared" si="677"/>
        <v>2026</v>
      </c>
      <c r="B2047" s="3" t="str">
        <f t="shared" si="694"/>
        <v>07 červenec</v>
      </c>
      <c r="C2047" s="4" t="str">
        <f t="shared" si="678"/>
        <v>červenec</v>
      </c>
      <c r="D2047" s="10">
        <f t="shared" ca="1" si="679"/>
        <v>0</v>
      </c>
      <c r="E2047" s="10" t="str">
        <f t="shared" si="680"/>
        <v>pondělí</v>
      </c>
      <c r="F2047" s="42" t="str">
        <f ca="1">IF(COUNTIF(List1!$U$4:$AF$16,$G2047),"Svátek",TEXT($G2047,"dddd"))</f>
        <v>pondělí</v>
      </c>
      <c r="G2047" s="19">
        <v>46230</v>
      </c>
      <c r="H2047" s="49"/>
      <c r="I2047" s="50"/>
      <c r="J2047" s="49"/>
      <c r="K2047" s="50"/>
      <c r="L2047" s="21">
        <f t="shared" si="681"/>
        <v>0</v>
      </c>
      <c r="M2047" s="22">
        <f t="shared" si="675"/>
        <v>0</v>
      </c>
      <c r="N2047" s="98"/>
      <c r="O2047" s="101" t="str">
        <f t="shared" ca="1" si="676"/>
        <v/>
      </c>
      <c r="P2047" s="41" t="str">
        <f t="shared" si="674"/>
        <v xml:space="preserve"> </v>
      </c>
      <c r="Q2047" s="41" t="str">
        <f>IF(MONTH(G2048)-MONTH(G2047)&lt;&gt;0,SUBTOTAL(109,$P$14:$P$3665)," ")</f>
        <v xml:space="preserve"> </v>
      </c>
      <c r="R2047" s="108">
        <f t="shared" ca="1" si="682"/>
        <v>0</v>
      </c>
      <c r="S2047" s="25">
        <f t="shared" ca="1" si="683"/>
        <v>0</v>
      </c>
      <c r="T2047" s="108">
        <f t="shared" ca="1" si="684"/>
        <v>0</v>
      </c>
      <c r="U2047" s="163">
        <f t="shared" ca="1" si="685"/>
        <v>0</v>
      </c>
      <c r="V2047" s="25">
        <f t="shared" ca="1" si="686"/>
        <v>0</v>
      </c>
      <c r="W2047" s="25">
        <f t="shared" ca="1" si="687"/>
        <v>0</v>
      </c>
      <c r="X2047" s="108">
        <f t="shared" ca="1" si="688"/>
        <v>0</v>
      </c>
      <c r="Y2047" s="108">
        <f t="shared" ca="1" si="689"/>
        <v>0</v>
      </c>
      <c r="Z2047" s="108">
        <f t="shared" ca="1" si="690"/>
        <v>0</v>
      </c>
      <c r="AA2047" s="108">
        <f t="shared" ca="1" si="691"/>
        <v>0</v>
      </c>
      <c r="AB2047" s="108">
        <f t="shared" ca="1" si="692"/>
        <v>0</v>
      </c>
      <c r="AC2047" s="25">
        <f t="shared" ca="1" si="693"/>
        <v>0</v>
      </c>
    </row>
    <row r="2048" spans="1:29" ht="14.1" hidden="1" customHeight="1" thickBot="1" x14ac:dyDescent="0.25">
      <c r="A2048" s="3">
        <f t="shared" si="677"/>
        <v>2026</v>
      </c>
      <c r="B2048" s="3" t="str">
        <f t="shared" si="694"/>
        <v>07 červenec</v>
      </c>
      <c r="C2048" s="4" t="str">
        <f t="shared" si="678"/>
        <v>červenec</v>
      </c>
      <c r="D2048" s="10">
        <f t="shared" ca="1" si="679"/>
        <v>0</v>
      </c>
      <c r="E2048" s="10" t="str">
        <f t="shared" si="680"/>
        <v>úterý</v>
      </c>
      <c r="F2048" s="42" t="str">
        <f ca="1">IF(COUNTIF(List1!$U$4:$AF$16,$G2048),"Svátek",TEXT($G2048,"dddd"))</f>
        <v>úterý</v>
      </c>
      <c r="G2048" s="19">
        <v>46231</v>
      </c>
      <c r="H2048" s="49"/>
      <c r="I2048" s="50"/>
      <c r="J2048" s="49"/>
      <c r="K2048" s="50"/>
      <c r="L2048" s="21">
        <f t="shared" si="681"/>
        <v>0</v>
      </c>
      <c r="M2048" s="22">
        <f t="shared" si="675"/>
        <v>0</v>
      </c>
      <c r="N2048" s="98"/>
      <c r="O2048" s="101" t="str">
        <f t="shared" ca="1" si="676"/>
        <v/>
      </c>
      <c r="P2048" s="41" t="str">
        <f t="shared" si="674"/>
        <v xml:space="preserve"> </v>
      </c>
      <c r="Q2048" s="41" t="str">
        <f>IF(MONTH(G2049)-MONTH(G2048)&lt;&gt;0,SUBTOTAL(109,$P$14:$P$3665)," ")</f>
        <v xml:space="preserve"> </v>
      </c>
      <c r="R2048" s="108">
        <f t="shared" ca="1" si="682"/>
        <v>0</v>
      </c>
      <c r="S2048" s="25">
        <f t="shared" ca="1" si="683"/>
        <v>0</v>
      </c>
      <c r="T2048" s="108">
        <f t="shared" ca="1" si="684"/>
        <v>0</v>
      </c>
      <c r="U2048" s="163">
        <f t="shared" ca="1" si="685"/>
        <v>0</v>
      </c>
      <c r="V2048" s="25">
        <f t="shared" ca="1" si="686"/>
        <v>0</v>
      </c>
      <c r="W2048" s="25">
        <f t="shared" ca="1" si="687"/>
        <v>0</v>
      </c>
      <c r="X2048" s="108">
        <f t="shared" ca="1" si="688"/>
        <v>0</v>
      </c>
      <c r="Y2048" s="108">
        <f t="shared" ca="1" si="689"/>
        <v>0</v>
      </c>
      <c r="Z2048" s="108">
        <f t="shared" ca="1" si="690"/>
        <v>0</v>
      </c>
      <c r="AA2048" s="108">
        <f t="shared" ca="1" si="691"/>
        <v>0</v>
      </c>
      <c r="AB2048" s="108">
        <f t="shared" ca="1" si="692"/>
        <v>0</v>
      </c>
      <c r="AC2048" s="25">
        <f t="shared" ca="1" si="693"/>
        <v>0</v>
      </c>
    </row>
    <row r="2049" spans="1:29" ht="14.1" hidden="1" customHeight="1" thickBot="1" x14ac:dyDescent="0.25">
      <c r="A2049" s="3">
        <f t="shared" si="677"/>
        <v>2026</v>
      </c>
      <c r="B2049" s="3" t="str">
        <f t="shared" si="694"/>
        <v>07 červenec</v>
      </c>
      <c r="C2049" s="4" t="str">
        <f t="shared" si="678"/>
        <v>červenec</v>
      </c>
      <c r="D2049" s="10">
        <f t="shared" ca="1" si="679"/>
        <v>0</v>
      </c>
      <c r="E2049" s="10" t="str">
        <f t="shared" si="680"/>
        <v>středa</v>
      </c>
      <c r="F2049" s="42" t="str">
        <f ca="1">IF(COUNTIF(List1!$U$4:$AF$16,$G2049),"Svátek",TEXT($G2049,"dddd"))</f>
        <v>středa</v>
      </c>
      <c r="G2049" s="19">
        <v>46232</v>
      </c>
      <c r="H2049" s="49"/>
      <c r="I2049" s="50"/>
      <c r="J2049" s="49"/>
      <c r="K2049" s="50"/>
      <c r="L2049" s="21">
        <f t="shared" si="681"/>
        <v>0</v>
      </c>
      <c r="M2049" s="22">
        <f t="shared" si="675"/>
        <v>0</v>
      </c>
      <c r="N2049" s="98"/>
      <c r="O2049" s="101" t="str">
        <f t="shared" ca="1" si="676"/>
        <v/>
      </c>
      <c r="P2049" s="41" t="str">
        <f t="shared" si="674"/>
        <v xml:space="preserve"> </v>
      </c>
      <c r="Q2049" s="41" t="str">
        <f>IF(MONTH(G2050)-MONTH(G2049)&lt;&gt;0,SUBTOTAL(109,$P$14:$P$3665)," ")</f>
        <v xml:space="preserve"> </v>
      </c>
      <c r="R2049" s="108">
        <f t="shared" ca="1" si="682"/>
        <v>0</v>
      </c>
      <c r="S2049" s="25">
        <f t="shared" ca="1" si="683"/>
        <v>0</v>
      </c>
      <c r="T2049" s="108">
        <f t="shared" ca="1" si="684"/>
        <v>0</v>
      </c>
      <c r="U2049" s="163">
        <f t="shared" ca="1" si="685"/>
        <v>0</v>
      </c>
      <c r="V2049" s="25">
        <f t="shared" ca="1" si="686"/>
        <v>0</v>
      </c>
      <c r="W2049" s="25">
        <f t="shared" ca="1" si="687"/>
        <v>0</v>
      </c>
      <c r="X2049" s="108">
        <f t="shared" ca="1" si="688"/>
        <v>0</v>
      </c>
      <c r="Y2049" s="108">
        <f t="shared" ca="1" si="689"/>
        <v>0</v>
      </c>
      <c r="Z2049" s="108">
        <f t="shared" ca="1" si="690"/>
        <v>0</v>
      </c>
      <c r="AA2049" s="108">
        <f t="shared" ca="1" si="691"/>
        <v>0</v>
      </c>
      <c r="AB2049" s="108">
        <f t="shared" ca="1" si="692"/>
        <v>0</v>
      </c>
      <c r="AC2049" s="25">
        <f t="shared" ca="1" si="693"/>
        <v>0</v>
      </c>
    </row>
    <row r="2050" spans="1:29" ht="14.1" hidden="1" customHeight="1" thickBot="1" x14ac:dyDescent="0.25">
      <c r="A2050" s="3">
        <f t="shared" si="677"/>
        <v>2026</v>
      </c>
      <c r="B2050" s="3" t="str">
        <f t="shared" si="694"/>
        <v>07 červenec</v>
      </c>
      <c r="C2050" s="4" t="str">
        <f t="shared" si="678"/>
        <v>červenec</v>
      </c>
      <c r="D2050" s="10">
        <f t="shared" ca="1" si="679"/>
        <v>0</v>
      </c>
      <c r="E2050" s="10" t="str">
        <f t="shared" si="680"/>
        <v>čtvrtek</v>
      </c>
      <c r="F2050" s="42" t="str">
        <f ca="1">IF(COUNTIF(List1!$U$4:$AF$16,$G2050),"Svátek",TEXT($G2050,"dddd"))</f>
        <v>čtvrtek</v>
      </c>
      <c r="G2050" s="19">
        <v>46233</v>
      </c>
      <c r="H2050" s="49"/>
      <c r="I2050" s="50"/>
      <c r="J2050" s="49"/>
      <c r="K2050" s="50"/>
      <c r="L2050" s="21">
        <f t="shared" si="681"/>
        <v>0</v>
      </c>
      <c r="M2050" s="22">
        <f t="shared" si="675"/>
        <v>0</v>
      </c>
      <c r="N2050" s="98"/>
      <c r="O2050" s="101" t="str">
        <f t="shared" ca="1" si="676"/>
        <v/>
      </c>
      <c r="P2050" s="41" t="str">
        <f t="shared" si="674"/>
        <v xml:space="preserve"> </v>
      </c>
      <c r="Q2050" s="41" t="str">
        <f>IF(MONTH(G2051)-MONTH(G2050)&lt;&gt;0,SUBTOTAL(109,$P$14:$P$3665)," ")</f>
        <v xml:space="preserve"> </v>
      </c>
      <c r="R2050" s="108">
        <f t="shared" ca="1" si="682"/>
        <v>0</v>
      </c>
      <c r="S2050" s="25">
        <f t="shared" ca="1" si="683"/>
        <v>0</v>
      </c>
      <c r="T2050" s="108">
        <f t="shared" ca="1" si="684"/>
        <v>0</v>
      </c>
      <c r="U2050" s="163">
        <f t="shared" ca="1" si="685"/>
        <v>0</v>
      </c>
      <c r="V2050" s="25">
        <f t="shared" ca="1" si="686"/>
        <v>0</v>
      </c>
      <c r="W2050" s="25">
        <f t="shared" ca="1" si="687"/>
        <v>0</v>
      </c>
      <c r="X2050" s="108">
        <f t="shared" ca="1" si="688"/>
        <v>0</v>
      </c>
      <c r="Y2050" s="108">
        <f t="shared" ca="1" si="689"/>
        <v>0</v>
      </c>
      <c r="Z2050" s="108">
        <f t="shared" ca="1" si="690"/>
        <v>0</v>
      </c>
      <c r="AA2050" s="108">
        <f t="shared" ca="1" si="691"/>
        <v>0</v>
      </c>
      <c r="AB2050" s="108">
        <f t="shared" ca="1" si="692"/>
        <v>0</v>
      </c>
      <c r="AC2050" s="25">
        <f t="shared" ca="1" si="693"/>
        <v>0</v>
      </c>
    </row>
    <row r="2051" spans="1:29" ht="14.1" hidden="1" customHeight="1" thickBot="1" x14ac:dyDescent="0.25">
      <c r="A2051" s="3">
        <f t="shared" si="677"/>
        <v>2026</v>
      </c>
      <c r="B2051" s="3" t="str">
        <f t="shared" si="694"/>
        <v>07 červenec</v>
      </c>
      <c r="C2051" s="4" t="str">
        <f t="shared" si="678"/>
        <v>červenec</v>
      </c>
      <c r="D2051" s="10">
        <f t="shared" ca="1" si="679"/>
        <v>0</v>
      </c>
      <c r="E2051" s="10" t="str">
        <f t="shared" si="680"/>
        <v>pátek</v>
      </c>
      <c r="F2051" s="42" t="str">
        <f ca="1">IF(COUNTIF(List1!$U$4:$AF$16,$G2051),"Svátek",TEXT($G2051,"dddd"))</f>
        <v>pátek</v>
      </c>
      <c r="G2051" s="19">
        <v>46234</v>
      </c>
      <c r="H2051" s="49"/>
      <c r="I2051" s="50"/>
      <c r="J2051" s="49"/>
      <c r="K2051" s="50"/>
      <c r="L2051" s="21">
        <f t="shared" si="681"/>
        <v>0</v>
      </c>
      <c r="M2051" s="22">
        <f t="shared" si="675"/>
        <v>0</v>
      </c>
      <c r="N2051" s="98"/>
      <c r="O2051" s="101" t="str">
        <f t="shared" ca="1" si="676"/>
        <v/>
      </c>
      <c r="P2051" s="41">
        <f t="shared" si="674"/>
        <v>0</v>
      </c>
      <c r="Q2051" s="41">
        <f>IF(MONTH(G2052)-MONTH(G2051)&lt;&gt;0,SUBTOTAL(109,$P$14:$P$3665)," ")</f>
        <v>0</v>
      </c>
      <c r="R2051" s="108">
        <f t="shared" ca="1" si="682"/>
        <v>0</v>
      </c>
      <c r="S2051" s="25">
        <f t="shared" ca="1" si="683"/>
        <v>0</v>
      </c>
      <c r="T2051" s="108">
        <f t="shared" ca="1" si="684"/>
        <v>0</v>
      </c>
      <c r="U2051" s="163">
        <f t="shared" ca="1" si="685"/>
        <v>0</v>
      </c>
      <c r="V2051" s="25">
        <f t="shared" ca="1" si="686"/>
        <v>0</v>
      </c>
      <c r="W2051" s="25">
        <f t="shared" ca="1" si="687"/>
        <v>0</v>
      </c>
      <c r="X2051" s="108">
        <f t="shared" ca="1" si="688"/>
        <v>0</v>
      </c>
      <c r="Y2051" s="108">
        <f t="shared" ca="1" si="689"/>
        <v>0</v>
      </c>
      <c r="Z2051" s="108">
        <f t="shared" ca="1" si="690"/>
        <v>0</v>
      </c>
      <c r="AA2051" s="108">
        <f t="shared" ca="1" si="691"/>
        <v>0</v>
      </c>
      <c r="AB2051" s="108">
        <f t="shared" ca="1" si="692"/>
        <v>0</v>
      </c>
      <c r="AC2051" s="25">
        <f t="shared" ca="1" si="693"/>
        <v>0</v>
      </c>
    </row>
    <row r="2052" spans="1:29" ht="14.1" hidden="1" customHeight="1" thickBot="1" x14ac:dyDescent="0.25">
      <c r="A2052" s="3">
        <f t="shared" si="677"/>
        <v>2026</v>
      </c>
      <c r="B2052" s="3" t="str">
        <f t="shared" si="694"/>
        <v>08 srpen</v>
      </c>
      <c r="C2052" s="4" t="str">
        <f t="shared" si="678"/>
        <v>srpen</v>
      </c>
      <c r="D2052" s="10">
        <f t="shared" ca="1" si="679"/>
        <v>0</v>
      </c>
      <c r="E2052" s="10" t="str">
        <f t="shared" si="680"/>
        <v>sobota</v>
      </c>
      <c r="F2052" s="42" t="str">
        <f ca="1">IF(COUNTIF(List1!$U$4:$AF$16,$G2052),"Svátek",TEXT($G2052,"dddd"))</f>
        <v>sobota</v>
      </c>
      <c r="G2052" s="19">
        <v>46235</v>
      </c>
      <c r="H2052" s="49"/>
      <c r="I2052" s="50"/>
      <c r="J2052" s="49"/>
      <c r="K2052" s="50"/>
      <c r="L2052" s="21">
        <f t="shared" si="681"/>
        <v>0</v>
      </c>
      <c r="M2052" s="22">
        <f t="shared" si="675"/>
        <v>0</v>
      </c>
      <c r="N2052" s="98"/>
      <c r="O2052" s="101" t="str">
        <f t="shared" ca="1" si="676"/>
        <v/>
      </c>
      <c r="P2052" s="41" t="str">
        <f t="shared" si="674"/>
        <v xml:space="preserve"> </v>
      </c>
      <c r="Q2052" s="41" t="str">
        <f>IF(MONTH(G2053)-MONTH(G2052)&lt;&gt;0,SUBTOTAL(109,$P$14:$P$3665)," ")</f>
        <v xml:space="preserve"> </v>
      </c>
      <c r="R2052" s="108">
        <f t="shared" ca="1" si="682"/>
        <v>0</v>
      </c>
      <c r="S2052" s="25">
        <f t="shared" ca="1" si="683"/>
        <v>0</v>
      </c>
      <c r="T2052" s="108">
        <f t="shared" ca="1" si="684"/>
        <v>0</v>
      </c>
      <c r="U2052" s="163">
        <f t="shared" ca="1" si="685"/>
        <v>0</v>
      </c>
      <c r="V2052" s="25">
        <f t="shared" ca="1" si="686"/>
        <v>0</v>
      </c>
      <c r="W2052" s="25">
        <f t="shared" ca="1" si="687"/>
        <v>0</v>
      </c>
      <c r="X2052" s="108">
        <f t="shared" ca="1" si="688"/>
        <v>0</v>
      </c>
      <c r="Y2052" s="108">
        <f t="shared" ca="1" si="689"/>
        <v>0</v>
      </c>
      <c r="Z2052" s="108">
        <f t="shared" ca="1" si="690"/>
        <v>0</v>
      </c>
      <c r="AA2052" s="108">
        <f t="shared" ca="1" si="691"/>
        <v>0</v>
      </c>
      <c r="AB2052" s="108">
        <f t="shared" ca="1" si="692"/>
        <v>0</v>
      </c>
      <c r="AC2052" s="25">
        <f t="shared" ca="1" si="693"/>
        <v>0</v>
      </c>
    </row>
    <row r="2053" spans="1:29" ht="14.1" hidden="1" customHeight="1" thickBot="1" x14ac:dyDescent="0.25">
      <c r="A2053" s="3">
        <f t="shared" si="677"/>
        <v>2026</v>
      </c>
      <c r="B2053" s="3" t="str">
        <f t="shared" si="694"/>
        <v>08 srpen</v>
      </c>
      <c r="C2053" s="4" t="str">
        <f t="shared" si="678"/>
        <v>srpen</v>
      </c>
      <c r="D2053" s="10">
        <f t="shared" ca="1" si="679"/>
        <v>0</v>
      </c>
      <c r="E2053" s="10" t="str">
        <f t="shared" si="680"/>
        <v>neděle</v>
      </c>
      <c r="F2053" s="42" t="str">
        <f ca="1">IF(COUNTIF(List1!$U$4:$AF$16,$G2053),"Svátek",TEXT($G2053,"dddd"))</f>
        <v>neděle</v>
      </c>
      <c r="G2053" s="19">
        <v>46236</v>
      </c>
      <c r="H2053" s="49"/>
      <c r="I2053" s="50"/>
      <c r="J2053" s="49"/>
      <c r="K2053" s="50"/>
      <c r="L2053" s="21">
        <f t="shared" si="681"/>
        <v>0</v>
      </c>
      <c r="M2053" s="22">
        <f t="shared" si="675"/>
        <v>0</v>
      </c>
      <c r="N2053" s="98"/>
      <c r="O2053" s="101" t="str">
        <f t="shared" ca="1" si="676"/>
        <v/>
      </c>
      <c r="P2053" s="41">
        <f t="shared" si="674"/>
        <v>0</v>
      </c>
      <c r="Q2053" s="41" t="str">
        <f>IF(MONTH(G2054)-MONTH(G2053)&lt;&gt;0,SUBTOTAL(109,$P$14:$P$3665)," ")</f>
        <v xml:space="preserve"> </v>
      </c>
      <c r="R2053" s="108">
        <f t="shared" ca="1" si="682"/>
        <v>0</v>
      </c>
      <c r="S2053" s="25">
        <f t="shared" ca="1" si="683"/>
        <v>0</v>
      </c>
      <c r="T2053" s="108">
        <f t="shared" ca="1" si="684"/>
        <v>0</v>
      </c>
      <c r="U2053" s="163">
        <f t="shared" ca="1" si="685"/>
        <v>0</v>
      </c>
      <c r="V2053" s="25">
        <f t="shared" ca="1" si="686"/>
        <v>0</v>
      </c>
      <c r="W2053" s="25">
        <f t="shared" ca="1" si="687"/>
        <v>0</v>
      </c>
      <c r="X2053" s="108">
        <f t="shared" ca="1" si="688"/>
        <v>0</v>
      </c>
      <c r="Y2053" s="108">
        <f t="shared" ca="1" si="689"/>
        <v>0</v>
      </c>
      <c r="Z2053" s="108">
        <f t="shared" ca="1" si="690"/>
        <v>0</v>
      </c>
      <c r="AA2053" s="108">
        <f t="shared" ca="1" si="691"/>
        <v>0</v>
      </c>
      <c r="AB2053" s="108">
        <f t="shared" ca="1" si="692"/>
        <v>0</v>
      </c>
      <c r="AC2053" s="25">
        <f t="shared" ca="1" si="693"/>
        <v>0</v>
      </c>
    </row>
    <row r="2054" spans="1:29" ht="14.1" hidden="1" customHeight="1" thickBot="1" x14ac:dyDescent="0.25">
      <c r="A2054" s="3">
        <f t="shared" si="677"/>
        <v>2026</v>
      </c>
      <c r="B2054" s="3" t="str">
        <f t="shared" si="694"/>
        <v>08 srpen</v>
      </c>
      <c r="C2054" s="4" t="str">
        <f t="shared" si="678"/>
        <v>srpen</v>
      </c>
      <c r="D2054" s="10">
        <f t="shared" ca="1" si="679"/>
        <v>0</v>
      </c>
      <c r="E2054" s="10" t="str">
        <f t="shared" si="680"/>
        <v>pondělí</v>
      </c>
      <c r="F2054" s="42" t="str">
        <f ca="1">IF(COUNTIF(List1!$U$4:$AF$16,$G2054),"Svátek",TEXT($G2054,"dddd"))</f>
        <v>pondělí</v>
      </c>
      <c r="G2054" s="19">
        <v>46237</v>
      </c>
      <c r="H2054" s="49"/>
      <c r="I2054" s="50"/>
      <c r="J2054" s="49"/>
      <c r="K2054" s="50"/>
      <c r="L2054" s="21">
        <f t="shared" si="681"/>
        <v>0</v>
      </c>
      <c r="M2054" s="22">
        <f t="shared" si="675"/>
        <v>0</v>
      </c>
      <c r="N2054" s="98"/>
      <c r="O2054" s="101" t="str">
        <f t="shared" ca="1" si="676"/>
        <v/>
      </c>
      <c r="P2054" s="41" t="str">
        <f t="shared" si="674"/>
        <v xml:space="preserve"> </v>
      </c>
      <c r="Q2054" s="41" t="str">
        <f>IF(MONTH(G2055)-MONTH(G2054)&lt;&gt;0,SUBTOTAL(109,$P$14:$P$3665)," ")</f>
        <v xml:space="preserve"> </v>
      </c>
      <c r="R2054" s="108">
        <f t="shared" ca="1" si="682"/>
        <v>0</v>
      </c>
      <c r="S2054" s="25">
        <f t="shared" ca="1" si="683"/>
        <v>0</v>
      </c>
      <c r="T2054" s="108">
        <f t="shared" ca="1" si="684"/>
        <v>0</v>
      </c>
      <c r="U2054" s="163">
        <f t="shared" ca="1" si="685"/>
        <v>0</v>
      </c>
      <c r="V2054" s="25">
        <f t="shared" ca="1" si="686"/>
        <v>0</v>
      </c>
      <c r="W2054" s="25">
        <f t="shared" ca="1" si="687"/>
        <v>0</v>
      </c>
      <c r="X2054" s="108">
        <f t="shared" ca="1" si="688"/>
        <v>0</v>
      </c>
      <c r="Y2054" s="108">
        <f t="shared" ca="1" si="689"/>
        <v>0</v>
      </c>
      <c r="Z2054" s="108">
        <f t="shared" ca="1" si="690"/>
        <v>0</v>
      </c>
      <c r="AA2054" s="108">
        <f t="shared" ca="1" si="691"/>
        <v>0</v>
      </c>
      <c r="AB2054" s="108">
        <f t="shared" ca="1" si="692"/>
        <v>0</v>
      </c>
      <c r="AC2054" s="25">
        <f t="shared" ca="1" si="693"/>
        <v>0</v>
      </c>
    </row>
    <row r="2055" spans="1:29" ht="14.1" hidden="1" customHeight="1" thickBot="1" x14ac:dyDescent="0.25">
      <c r="A2055" s="3">
        <f t="shared" si="677"/>
        <v>2026</v>
      </c>
      <c r="B2055" s="3" t="str">
        <f t="shared" si="694"/>
        <v>08 srpen</v>
      </c>
      <c r="C2055" s="4" t="str">
        <f t="shared" si="678"/>
        <v>srpen</v>
      </c>
      <c r="D2055" s="10">
        <f t="shared" ca="1" si="679"/>
        <v>0</v>
      </c>
      <c r="E2055" s="10" t="str">
        <f t="shared" si="680"/>
        <v>úterý</v>
      </c>
      <c r="F2055" s="42" t="str">
        <f ca="1">IF(COUNTIF(List1!$U$4:$AF$16,$G2055),"Svátek",TEXT($G2055,"dddd"))</f>
        <v>úterý</v>
      </c>
      <c r="G2055" s="19">
        <v>46238</v>
      </c>
      <c r="H2055" s="49"/>
      <c r="I2055" s="50"/>
      <c r="J2055" s="49"/>
      <c r="K2055" s="50"/>
      <c r="L2055" s="21">
        <f t="shared" si="681"/>
        <v>0</v>
      </c>
      <c r="M2055" s="22">
        <f t="shared" si="675"/>
        <v>0</v>
      </c>
      <c r="N2055" s="98"/>
      <c r="O2055" s="101" t="str">
        <f t="shared" ca="1" si="676"/>
        <v/>
      </c>
      <c r="P2055" s="41" t="str">
        <f t="shared" si="674"/>
        <v xml:space="preserve"> </v>
      </c>
      <c r="Q2055" s="41" t="str">
        <f>IF(MONTH(G2056)-MONTH(G2055)&lt;&gt;0,SUBTOTAL(109,$P$14:$P$3665)," ")</f>
        <v xml:space="preserve"> </v>
      </c>
      <c r="R2055" s="108">
        <f t="shared" ca="1" si="682"/>
        <v>0</v>
      </c>
      <c r="S2055" s="25">
        <f t="shared" ca="1" si="683"/>
        <v>0</v>
      </c>
      <c r="T2055" s="108">
        <f t="shared" ca="1" si="684"/>
        <v>0</v>
      </c>
      <c r="U2055" s="163">
        <f t="shared" ca="1" si="685"/>
        <v>0</v>
      </c>
      <c r="V2055" s="25">
        <f t="shared" ca="1" si="686"/>
        <v>0</v>
      </c>
      <c r="W2055" s="25">
        <f t="shared" ca="1" si="687"/>
        <v>0</v>
      </c>
      <c r="X2055" s="108">
        <f t="shared" ca="1" si="688"/>
        <v>0</v>
      </c>
      <c r="Y2055" s="108">
        <f t="shared" ca="1" si="689"/>
        <v>0</v>
      </c>
      <c r="Z2055" s="108">
        <f t="shared" ca="1" si="690"/>
        <v>0</v>
      </c>
      <c r="AA2055" s="108">
        <f t="shared" ca="1" si="691"/>
        <v>0</v>
      </c>
      <c r="AB2055" s="108">
        <f t="shared" ca="1" si="692"/>
        <v>0</v>
      </c>
      <c r="AC2055" s="25">
        <f t="shared" ca="1" si="693"/>
        <v>0</v>
      </c>
    </row>
    <row r="2056" spans="1:29" ht="14.1" hidden="1" customHeight="1" thickBot="1" x14ac:dyDescent="0.25">
      <c r="A2056" s="3">
        <f t="shared" si="677"/>
        <v>2026</v>
      </c>
      <c r="B2056" s="3" t="str">
        <f t="shared" si="694"/>
        <v>08 srpen</v>
      </c>
      <c r="C2056" s="4" t="str">
        <f t="shared" si="678"/>
        <v>srpen</v>
      </c>
      <c r="D2056" s="10">
        <f t="shared" ca="1" si="679"/>
        <v>0</v>
      </c>
      <c r="E2056" s="10" t="str">
        <f t="shared" si="680"/>
        <v>středa</v>
      </c>
      <c r="F2056" s="42" t="str">
        <f ca="1">IF(COUNTIF(List1!$U$4:$AF$16,$G2056),"Svátek",TEXT($G2056,"dddd"))</f>
        <v>středa</v>
      </c>
      <c r="G2056" s="19">
        <v>46239</v>
      </c>
      <c r="H2056" s="49"/>
      <c r="I2056" s="50"/>
      <c r="J2056" s="49"/>
      <c r="K2056" s="50"/>
      <c r="L2056" s="21">
        <f t="shared" si="681"/>
        <v>0</v>
      </c>
      <c r="M2056" s="22">
        <f t="shared" si="675"/>
        <v>0</v>
      </c>
      <c r="N2056" s="98"/>
      <c r="O2056" s="101" t="str">
        <f t="shared" ca="1" si="676"/>
        <v/>
      </c>
      <c r="P2056" s="41" t="str">
        <f t="shared" si="674"/>
        <v xml:space="preserve"> </v>
      </c>
      <c r="Q2056" s="41" t="str">
        <f>IF(MONTH(G2057)-MONTH(G2056)&lt;&gt;0,SUBTOTAL(109,$P$14:$P$3665)," ")</f>
        <v xml:space="preserve"> </v>
      </c>
      <c r="R2056" s="108">
        <f t="shared" ca="1" si="682"/>
        <v>0</v>
      </c>
      <c r="S2056" s="25">
        <f t="shared" ca="1" si="683"/>
        <v>0</v>
      </c>
      <c r="T2056" s="108">
        <f t="shared" ca="1" si="684"/>
        <v>0</v>
      </c>
      <c r="U2056" s="163">
        <f t="shared" ca="1" si="685"/>
        <v>0</v>
      </c>
      <c r="V2056" s="25">
        <f t="shared" ca="1" si="686"/>
        <v>0</v>
      </c>
      <c r="W2056" s="25">
        <f t="shared" ca="1" si="687"/>
        <v>0</v>
      </c>
      <c r="X2056" s="108">
        <f t="shared" ca="1" si="688"/>
        <v>0</v>
      </c>
      <c r="Y2056" s="108">
        <f t="shared" ca="1" si="689"/>
        <v>0</v>
      </c>
      <c r="Z2056" s="108">
        <f t="shared" ca="1" si="690"/>
        <v>0</v>
      </c>
      <c r="AA2056" s="108">
        <f t="shared" ca="1" si="691"/>
        <v>0</v>
      </c>
      <c r="AB2056" s="108">
        <f t="shared" ca="1" si="692"/>
        <v>0</v>
      </c>
      <c r="AC2056" s="25">
        <f t="shared" ca="1" si="693"/>
        <v>0</v>
      </c>
    </row>
    <row r="2057" spans="1:29" ht="14.1" hidden="1" customHeight="1" thickBot="1" x14ac:dyDescent="0.25">
      <c r="A2057" s="3">
        <f t="shared" si="677"/>
        <v>2026</v>
      </c>
      <c r="B2057" s="3" t="str">
        <f t="shared" si="694"/>
        <v>08 srpen</v>
      </c>
      <c r="C2057" s="4" t="str">
        <f t="shared" si="678"/>
        <v>srpen</v>
      </c>
      <c r="D2057" s="10">
        <f t="shared" ca="1" si="679"/>
        <v>0</v>
      </c>
      <c r="E2057" s="10" t="str">
        <f t="shared" si="680"/>
        <v>čtvrtek</v>
      </c>
      <c r="F2057" s="42" t="str">
        <f ca="1">IF(COUNTIF(List1!$U$4:$AF$16,$G2057),"Svátek",TEXT($G2057,"dddd"))</f>
        <v>čtvrtek</v>
      </c>
      <c r="G2057" s="19">
        <v>46240</v>
      </c>
      <c r="H2057" s="49"/>
      <c r="I2057" s="50"/>
      <c r="J2057" s="49"/>
      <c r="K2057" s="50"/>
      <c r="L2057" s="21">
        <f t="shared" si="681"/>
        <v>0</v>
      </c>
      <c r="M2057" s="22">
        <f t="shared" si="675"/>
        <v>0</v>
      </c>
      <c r="N2057" s="98"/>
      <c r="O2057" s="101" t="str">
        <f t="shared" ca="1" si="676"/>
        <v/>
      </c>
      <c r="P2057" s="41" t="str">
        <f t="shared" si="674"/>
        <v xml:space="preserve"> </v>
      </c>
      <c r="Q2057" s="41" t="str">
        <f>IF(MONTH(G2058)-MONTH(G2057)&lt;&gt;0,SUBTOTAL(109,$P$14:$P$3665)," ")</f>
        <v xml:space="preserve"> </v>
      </c>
      <c r="R2057" s="108">
        <f t="shared" ca="1" si="682"/>
        <v>0</v>
      </c>
      <c r="S2057" s="25">
        <f t="shared" ca="1" si="683"/>
        <v>0</v>
      </c>
      <c r="T2057" s="108">
        <f t="shared" ca="1" si="684"/>
        <v>0</v>
      </c>
      <c r="U2057" s="163">
        <f t="shared" ca="1" si="685"/>
        <v>0</v>
      </c>
      <c r="V2057" s="25">
        <f t="shared" ca="1" si="686"/>
        <v>0</v>
      </c>
      <c r="W2057" s="25">
        <f t="shared" ca="1" si="687"/>
        <v>0</v>
      </c>
      <c r="X2057" s="108">
        <f t="shared" ca="1" si="688"/>
        <v>0</v>
      </c>
      <c r="Y2057" s="108">
        <f t="shared" ca="1" si="689"/>
        <v>0</v>
      </c>
      <c r="Z2057" s="108">
        <f t="shared" ca="1" si="690"/>
        <v>0</v>
      </c>
      <c r="AA2057" s="108">
        <f t="shared" ca="1" si="691"/>
        <v>0</v>
      </c>
      <c r="AB2057" s="108">
        <f t="shared" ca="1" si="692"/>
        <v>0</v>
      </c>
      <c r="AC2057" s="25">
        <f t="shared" ca="1" si="693"/>
        <v>0</v>
      </c>
    </row>
    <row r="2058" spans="1:29" ht="14.1" hidden="1" customHeight="1" thickBot="1" x14ac:dyDescent="0.25">
      <c r="A2058" s="3">
        <f t="shared" si="677"/>
        <v>2026</v>
      </c>
      <c r="B2058" s="3" t="str">
        <f t="shared" si="694"/>
        <v>08 srpen</v>
      </c>
      <c r="C2058" s="4" t="str">
        <f t="shared" si="678"/>
        <v>srpen</v>
      </c>
      <c r="D2058" s="10">
        <f t="shared" ca="1" si="679"/>
        <v>0</v>
      </c>
      <c r="E2058" s="10" t="str">
        <f t="shared" si="680"/>
        <v>pátek</v>
      </c>
      <c r="F2058" s="42" t="str">
        <f ca="1">IF(COUNTIF(List1!$U$4:$AF$16,$G2058),"Svátek",TEXT($G2058,"dddd"))</f>
        <v>pátek</v>
      </c>
      <c r="G2058" s="19">
        <v>46241</v>
      </c>
      <c r="H2058" s="49"/>
      <c r="I2058" s="50"/>
      <c r="J2058" s="49"/>
      <c r="K2058" s="50"/>
      <c r="L2058" s="21">
        <f t="shared" si="681"/>
        <v>0</v>
      </c>
      <c r="M2058" s="22">
        <f t="shared" si="675"/>
        <v>0</v>
      </c>
      <c r="N2058" s="98"/>
      <c r="O2058" s="101" t="str">
        <f t="shared" ca="1" si="676"/>
        <v/>
      </c>
      <c r="P2058" s="41" t="str">
        <f t="shared" si="674"/>
        <v xml:space="preserve"> </v>
      </c>
      <c r="Q2058" s="41" t="str">
        <f>IF(MONTH(G2059)-MONTH(G2058)&lt;&gt;0,SUBTOTAL(109,$P$14:$P$3665)," ")</f>
        <v xml:space="preserve"> </v>
      </c>
      <c r="R2058" s="108">
        <f t="shared" ca="1" si="682"/>
        <v>0</v>
      </c>
      <c r="S2058" s="25">
        <f t="shared" ca="1" si="683"/>
        <v>0</v>
      </c>
      <c r="T2058" s="108">
        <f t="shared" ca="1" si="684"/>
        <v>0</v>
      </c>
      <c r="U2058" s="163">
        <f t="shared" ca="1" si="685"/>
        <v>0</v>
      </c>
      <c r="V2058" s="25">
        <f t="shared" ca="1" si="686"/>
        <v>0</v>
      </c>
      <c r="W2058" s="25">
        <f t="shared" ca="1" si="687"/>
        <v>0</v>
      </c>
      <c r="X2058" s="108">
        <f t="shared" ca="1" si="688"/>
        <v>0</v>
      </c>
      <c r="Y2058" s="108">
        <f t="shared" ca="1" si="689"/>
        <v>0</v>
      </c>
      <c r="Z2058" s="108">
        <f t="shared" ca="1" si="690"/>
        <v>0</v>
      </c>
      <c r="AA2058" s="108">
        <f t="shared" ca="1" si="691"/>
        <v>0</v>
      </c>
      <c r="AB2058" s="108">
        <f t="shared" ca="1" si="692"/>
        <v>0</v>
      </c>
      <c r="AC2058" s="25">
        <f t="shared" ca="1" si="693"/>
        <v>0</v>
      </c>
    </row>
    <row r="2059" spans="1:29" ht="14.1" hidden="1" customHeight="1" thickBot="1" x14ac:dyDescent="0.25">
      <c r="A2059" s="3">
        <f t="shared" si="677"/>
        <v>2026</v>
      </c>
      <c r="B2059" s="3" t="str">
        <f t="shared" si="694"/>
        <v>08 srpen</v>
      </c>
      <c r="C2059" s="4" t="str">
        <f t="shared" si="678"/>
        <v>srpen</v>
      </c>
      <c r="D2059" s="10">
        <f t="shared" ca="1" si="679"/>
        <v>0</v>
      </c>
      <c r="E2059" s="10" t="str">
        <f t="shared" si="680"/>
        <v>sobota</v>
      </c>
      <c r="F2059" s="42" t="str">
        <f ca="1">IF(COUNTIF(List1!$U$4:$AF$16,$G2059),"Svátek",TEXT($G2059,"dddd"))</f>
        <v>sobota</v>
      </c>
      <c r="G2059" s="19">
        <v>46242</v>
      </c>
      <c r="H2059" s="49"/>
      <c r="I2059" s="50"/>
      <c r="J2059" s="49"/>
      <c r="K2059" s="50"/>
      <c r="L2059" s="21">
        <f t="shared" si="681"/>
        <v>0</v>
      </c>
      <c r="M2059" s="22">
        <f t="shared" si="675"/>
        <v>0</v>
      </c>
      <c r="N2059" s="98"/>
      <c r="O2059" s="101" t="str">
        <f t="shared" ca="1" si="676"/>
        <v/>
      </c>
      <c r="P2059" s="41" t="str">
        <f t="shared" si="674"/>
        <v xml:space="preserve"> </v>
      </c>
      <c r="Q2059" s="41" t="str">
        <f>IF(MONTH(G2060)-MONTH(G2059)&lt;&gt;0,SUBTOTAL(109,$P$14:$P$3665)," ")</f>
        <v xml:space="preserve"> </v>
      </c>
      <c r="R2059" s="108">
        <f t="shared" ca="1" si="682"/>
        <v>0</v>
      </c>
      <c r="S2059" s="25">
        <f t="shared" ca="1" si="683"/>
        <v>0</v>
      </c>
      <c r="T2059" s="108">
        <f t="shared" ca="1" si="684"/>
        <v>0</v>
      </c>
      <c r="U2059" s="163">
        <f t="shared" ca="1" si="685"/>
        <v>0</v>
      </c>
      <c r="V2059" s="25">
        <f t="shared" ca="1" si="686"/>
        <v>0</v>
      </c>
      <c r="W2059" s="25">
        <f t="shared" ca="1" si="687"/>
        <v>0</v>
      </c>
      <c r="X2059" s="108">
        <f t="shared" ca="1" si="688"/>
        <v>0</v>
      </c>
      <c r="Y2059" s="108">
        <f t="shared" ca="1" si="689"/>
        <v>0</v>
      </c>
      <c r="Z2059" s="108">
        <f t="shared" ca="1" si="690"/>
        <v>0</v>
      </c>
      <c r="AA2059" s="108">
        <f t="shared" ca="1" si="691"/>
        <v>0</v>
      </c>
      <c r="AB2059" s="108">
        <f t="shared" ca="1" si="692"/>
        <v>0</v>
      </c>
      <c r="AC2059" s="25">
        <f t="shared" ca="1" si="693"/>
        <v>0</v>
      </c>
    </row>
    <row r="2060" spans="1:29" ht="14.1" hidden="1" customHeight="1" thickBot="1" x14ac:dyDescent="0.25">
      <c r="A2060" s="3">
        <f t="shared" si="677"/>
        <v>2026</v>
      </c>
      <c r="B2060" s="3" t="str">
        <f t="shared" si="694"/>
        <v>08 srpen</v>
      </c>
      <c r="C2060" s="4" t="str">
        <f t="shared" si="678"/>
        <v>srpen</v>
      </c>
      <c r="D2060" s="10">
        <f t="shared" ca="1" si="679"/>
        <v>0</v>
      </c>
      <c r="E2060" s="10" t="str">
        <f t="shared" si="680"/>
        <v>neděle</v>
      </c>
      <c r="F2060" s="42" t="str">
        <f ca="1">IF(COUNTIF(List1!$U$4:$AF$16,$G2060),"Svátek",TEXT($G2060,"dddd"))</f>
        <v>neděle</v>
      </c>
      <c r="G2060" s="19">
        <v>46243</v>
      </c>
      <c r="H2060" s="49"/>
      <c r="I2060" s="50"/>
      <c r="J2060" s="49"/>
      <c r="K2060" s="50"/>
      <c r="L2060" s="21">
        <f t="shared" si="681"/>
        <v>0</v>
      </c>
      <c r="M2060" s="22">
        <f t="shared" si="675"/>
        <v>0</v>
      </c>
      <c r="N2060" s="98"/>
      <c r="O2060" s="101" t="str">
        <f t="shared" ca="1" si="676"/>
        <v/>
      </c>
      <c r="P2060" s="41">
        <f t="shared" si="674"/>
        <v>0</v>
      </c>
      <c r="Q2060" s="41" t="str">
        <f>IF(MONTH(G2061)-MONTH(G2060)&lt;&gt;0,SUBTOTAL(109,$P$14:$P$3665)," ")</f>
        <v xml:space="preserve"> </v>
      </c>
      <c r="R2060" s="108">
        <f t="shared" ca="1" si="682"/>
        <v>0</v>
      </c>
      <c r="S2060" s="25">
        <f t="shared" ca="1" si="683"/>
        <v>0</v>
      </c>
      <c r="T2060" s="108">
        <f t="shared" ca="1" si="684"/>
        <v>0</v>
      </c>
      <c r="U2060" s="163">
        <f t="shared" ca="1" si="685"/>
        <v>0</v>
      </c>
      <c r="V2060" s="25">
        <f t="shared" ca="1" si="686"/>
        <v>0</v>
      </c>
      <c r="W2060" s="25">
        <f t="shared" ca="1" si="687"/>
        <v>0</v>
      </c>
      <c r="X2060" s="108">
        <f t="shared" ca="1" si="688"/>
        <v>0</v>
      </c>
      <c r="Y2060" s="108">
        <f t="shared" ca="1" si="689"/>
        <v>0</v>
      </c>
      <c r="Z2060" s="108">
        <f t="shared" ca="1" si="690"/>
        <v>0</v>
      </c>
      <c r="AA2060" s="108">
        <f t="shared" ca="1" si="691"/>
        <v>0</v>
      </c>
      <c r="AB2060" s="108">
        <f t="shared" ca="1" si="692"/>
        <v>0</v>
      </c>
      <c r="AC2060" s="25">
        <f t="shared" ca="1" si="693"/>
        <v>0</v>
      </c>
    </row>
    <row r="2061" spans="1:29" ht="14.1" hidden="1" customHeight="1" thickBot="1" x14ac:dyDescent="0.25">
      <c r="A2061" s="3">
        <f t="shared" si="677"/>
        <v>2026</v>
      </c>
      <c r="B2061" s="3" t="str">
        <f t="shared" si="694"/>
        <v>08 srpen</v>
      </c>
      <c r="C2061" s="4" t="str">
        <f t="shared" si="678"/>
        <v>srpen</v>
      </c>
      <c r="D2061" s="10">
        <f t="shared" ca="1" si="679"/>
        <v>0</v>
      </c>
      <c r="E2061" s="10" t="str">
        <f t="shared" si="680"/>
        <v>pondělí</v>
      </c>
      <c r="F2061" s="42" t="str">
        <f ca="1">IF(COUNTIF(List1!$U$4:$AF$16,$G2061),"Svátek",TEXT($G2061,"dddd"))</f>
        <v>pondělí</v>
      </c>
      <c r="G2061" s="19">
        <v>46244</v>
      </c>
      <c r="H2061" s="49"/>
      <c r="I2061" s="50"/>
      <c r="J2061" s="49"/>
      <c r="K2061" s="50"/>
      <c r="L2061" s="21">
        <f t="shared" si="681"/>
        <v>0</v>
      </c>
      <c r="M2061" s="22">
        <f t="shared" si="675"/>
        <v>0</v>
      </c>
      <c r="N2061" s="98"/>
      <c r="O2061" s="101" t="str">
        <f t="shared" ca="1" si="676"/>
        <v/>
      </c>
      <c r="P2061" s="41" t="str">
        <f t="shared" si="674"/>
        <v xml:space="preserve"> </v>
      </c>
      <c r="Q2061" s="41" t="str">
        <f>IF(MONTH(G2062)-MONTH(G2061)&lt;&gt;0,SUBTOTAL(109,$P$14:$P$3665)," ")</f>
        <v xml:space="preserve"> </v>
      </c>
      <c r="R2061" s="108">
        <f t="shared" ca="1" si="682"/>
        <v>0</v>
      </c>
      <c r="S2061" s="25">
        <f t="shared" ca="1" si="683"/>
        <v>0</v>
      </c>
      <c r="T2061" s="108">
        <f t="shared" ca="1" si="684"/>
        <v>0</v>
      </c>
      <c r="U2061" s="163">
        <f t="shared" ca="1" si="685"/>
        <v>0</v>
      </c>
      <c r="V2061" s="25">
        <f t="shared" ca="1" si="686"/>
        <v>0</v>
      </c>
      <c r="W2061" s="25">
        <f t="shared" ca="1" si="687"/>
        <v>0</v>
      </c>
      <c r="X2061" s="108">
        <f t="shared" ca="1" si="688"/>
        <v>0</v>
      </c>
      <c r="Y2061" s="108">
        <f t="shared" ca="1" si="689"/>
        <v>0</v>
      </c>
      <c r="Z2061" s="108">
        <f t="shared" ca="1" si="690"/>
        <v>0</v>
      </c>
      <c r="AA2061" s="108">
        <f t="shared" ca="1" si="691"/>
        <v>0</v>
      </c>
      <c r="AB2061" s="108">
        <f t="shared" ca="1" si="692"/>
        <v>0</v>
      </c>
      <c r="AC2061" s="25">
        <f t="shared" ca="1" si="693"/>
        <v>0</v>
      </c>
    </row>
    <row r="2062" spans="1:29" ht="14.1" hidden="1" customHeight="1" thickBot="1" x14ac:dyDescent="0.25">
      <c r="A2062" s="3">
        <f t="shared" si="677"/>
        <v>2026</v>
      </c>
      <c r="B2062" s="3" t="str">
        <f t="shared" si="694"/>
        <v>08 srpen</v>
      </c>
      <c r="C2062" s="4" t="str">
        <f t="shared" si="678"/>
        <v>srpen</v>
      </c>
      <c r="D2062" s="10">
        <f t="shared" ca="1" si="679"/>
        <v>0</v>
      </c>
      <c r="E2062" s="10" t="str">
        <f t="shared" si="680"/>
        <v>úterý</v>
      </c>
      <c r="F2062" s="42" t="str">
        <f ca="1">IF(COUNTIF(List1!$U$4:$AF$16,$G2062),"Svátek",TEXT($G2062,"dddd"))</f>
        <v>úterý</v>
      </c>
      <c r="G2062" s="19">
        <v>46245</v>
      </c>
      <c r="H2062" s="49"/>
      <c r="I2062" s="50"/>
      <c r="J2062" s="49"/>
      <c r="K2062" s="50"/>
      <c r="L2062" s="21">
        <f t="shared" si="681"/>
        <v>0</v>
      </c>
      <c r="M2062" s="22">
        <f t="shared" si="675"/>
        <v>0</v>
      </c>
      <c r="N2062" s="98"/>
      <c r="O2062" s="101" t="str">
        <f t="shared" ca="1" si="676"/>
        <v/>
      </c>
      <c r="P2062" s="41" t="str">
        <f t="shared" si="674"/>
        <v xml:space="preserve"> </v>
      </c>
      <c r="Q2062" s="41" t="str">
        <f>IF(MONTH(G2063)-MONTH(G2062)&lt;&gt;0,SUBTOTAL(109,$P$14:$P$3665)," ")</f>
        <v xml:space="preserve"> </v>
      </c>
      <c r="R2062" s="108">
        <f t="shared" ca="1" si="682"/>
        <v>0</v>
      </c>
      <c r="S2062" s="25">
        <f t="shared" ca="1" si="683"/>
        <v>0</v>
      </c>
      <c r="T2062" s="108">
        <f t="shared" ca="1" si="684"/>
        <v>0</v>
      </c>
      <c r="U2062" s="163">
        <f t="shared" ca="1" si="685"/>
        <v>0</v>
      </c>
      <c r="V2062" s="25">
        <f t="shared" ca="1" si="686"/>
        <v>0</v>
      </c>
      <c r="W2062" s="25">
        <f t="shared" ca="1" si="687"/>
        <v>0</v>
      </c>
      <c r="X2062" s="108">
        <f t="shared" ca="1" si="688"/>
        <v>0</v>
      </c>
      <c r="Y2062" s="108">
        <f t="shared" ca="1" si="689"/>
        <v>0</v>
      </c>
      <c r="Z2062" s="108">
        <f t="shared" ca="1" si="690"/>
        <v>0</v>
      </c>
      <c r="AA2062" s="108">
        <f t="shared" ca="1" si="691"/>
        <v>0</v>
      </c>
      <c r="AB2062" s="108">
        <f t="shared" ca="1" si="692"/>
        <v>0</v>
      </c>
      <c r="AC2062" s="25">
        <f t="shared" ca="1" si="693"/>
        <v>0</v>
      </c>
    </row>
    <row r="2063" spans="1:29" ht="14.1" hidden="1" customHeight="1" thickBot="1" x14ac:dyDescent="0.25">
      <c r="A2063" s="3">
        <f t="shared" si="677"/>
        <v>2026</v>
      </c>
      <c r="B2063" s="3" t="str">
        <f t="shared" si="694"/>
        <v>08 srpen</v>
      </c>
      <c r="C2063" s="4" t="str">
        <f t="shared" si="678"/>
        <v>srpen</v>
      </c>
      <c r="D2063" s="10">
        <f t="shared" ca="1" si="679"/>
        <v>0</v>
      </c>
      <c r="E2063" s="10" t="str">
        <f t="shared" si="680"/>
        <v>středa</v>
      </c>
      <c r="F2063" s="42" t="str">
        <f ca="1">IF(COUNTIF(List1!$U$4:$AF$16,$G2063),"Svátek",TEXT($G2063,"dddd"))</f>
        <v>středa</v>
      </c>
      <c r="G2063" s="19">
        <v>46246</v>
      </c>
      <c r="H2063" s="49"/>
      <c r="I2063" s="50"/>
      <c r="J2063" s="49"/>
      <c r="K2063" s="50"/>
      <c r="L2063" s="21">
        <f t="shared" si="681"/>
        <v>0</v>
      </c>
      <c r="M2063" s="22">
        <f t="shared" si="675"/>
        <v>0</v>
      </c>
      <c r="N2063" s="98"/>
      <c r="O2063" s="101" t="str">
        <f t="shared" ca="1" si="676"/>
        <v/>
      </c>
      <c r="P2063" s="41" t="str">
        <f t="shared" si="674"/>
        <v xml:space="preserve"> </v>
      </c>
      <c r="Q2063" s="41" t="str">
        <f>IF(MONTH(G2064)-MONTH(G2063)&lt;&gt;0,SUBTOTAL(109,$P$14:$P$3665)," ")</f>
        <v xml:space="preserve"> </v>
      </c>
      <c r="R2063" s="108">
        <f t="shared" ca="1" si="682"/>
        <v>0</v>
      </c>
      <c r="S2063" s="25">
        <f t="shared" ca="1" si="683"/>
        <v>0</v>
      </c>
      <c r="T2063" s="108">
        <f t="shared" ca="1" si="684"/>
        <v>0</v>
      </c>
      <c r="U2063" s="163">
        <f t="shared" ca="1" si="685"/>
        <v>0</v>
      </c>
      <c r="V2063" s="25">
        <f t="shared" ca="1" si="686"/>
        <v>0</v>
      </c>
      <c r="W2063" s="25">
        <f t="shared" ca="1" si="687"/>
        <v>0</v>
      </c>
      <c r="X2063" s="108">
        <f t="shared" ca="1" si="688"/>
        <v>0</v>
      </c>
      <c r="Y2063" s="108">
        <f t="shared" ca="1" si="689"/>
        <v>0</v>
      </c>
      <c r="Z2063" s="108">
        <f t="shared" ca="1" si="690"/>
        <v>0</v>
      </c>
      <c r="AA2063" s="108">
        <f t="shared" ca="1" si="691"/>
        <v>0</v>
      </c>
      <c r="AB2063" s="108">
        <f t="shared" ca="1" si="692"/>
        <v>0</v>
      </c>
      <c r="AC2063" s="25">
        <f t="shared" ca="1" si="693"/>
        <v>0</v>
      </c>
    </row>
    <row r="2064" spans="1:29" ht="14.1" hidden="1" customHeight="1" thickBot="1" x14ac:dyDescent="0.25">
      <c r="A2064" s="3">
        <f t="shared" si="677"/>
        <v>2026</v>
      </c>
      <c r="B2064" s="3" t="str">
        <f t="shared" si="694"/>
        <v>08 srpen</v>
      </c>
      <c r="C2064" s="4" t="str">
        <f t="shared" si="678"/>
        <v>srpen</v>
      </c>
      <c r="D2064" s="10">
        <f t="shared" ca="1" si="679"/>
        <v>0</v>
      </c>
      <c r="E2064" s="10" t="str">
        <f t="shared" si="680"/>
        <v>čtvrtek</v>
      </c>
      <c r="F2064" s="42" t="str">
        <f ca="1">IF(COUNTIF(List1!$U$4:$AF$16,$G2064),"Svátek",TEXT($G2064,"dddd"))</f>
        <v>čtvrtek</v>
      </c>
      <c r="G2064" s="19">
        <v>46247</v>
      </c>
      <c r="H2064" s="49"/>
      <c r="I2064" s="50"/>
      <c r="J2064" s="49"/>
      <c r="K2064" s="50"/>
      <c r="L2064" s="21">
        <f t="shared" si="681"/>
        <v>0</v>
      </c>
      <c r="M2064" s="22">
        <f t="shared" si="675"/>
        <v>0</v>
      </c>
      <c r="N2064" s="98"/>
      <c r="O2064" s="101" t="str">
        <f t="shared" ca="1" si="676"/>
        <v/>
      </c>
      <c r="P2064" s="41" t="str">
        <f t="shared" si="674"/>
        <v xml:space="preserve"> </v>
      </c>
      <c r="Q2064" s="41" t="str">
        <f>IF(MONTH(G2065)-MONTH(G2064)&lt;&gt;0,SUBTOTAL(109,$P$14:$P$3665)," ")</f>
        <v xml:space="preserve"> </v>
      </c>
      <c r="R2064" s="108">
        <f t="shared" ca="1" si="682"/>
        <v>0</v>
      </c>
      <c r="S2064" s="25">
        <f t="shared" ca="1" si="683"/>
        <v>0</v>
      </c>
      <c r="T2064" s="108">
        <f t="shared" ca="1" si="684"/>
        <v>0</v>
      </c>
      <c r="U2064" s="163">
        <f t="shared" ca="1" si="685"/>
        <v>0</v>
      </c>
      <c r="V2064" s="25">
        <f t="shared" ca="1" si="686"/>
        <v>0</v>
      </c>
      <c r="W2064" s="25">
        <f t="shared" ca="1" si="687"/>
        <v>0</v>
      </c>
      <c r="X2064" s="108">
        <f t="shared" ca="1" si="688"/>
        <v>0</v>
      </c>
      <c r="Y2064" s="108">
        <f t="shared" ca="1" si="689"/>
        <v>0</v>
      </c>
      <c r="Z2064" s="108">
        <f t="shared" ca="1" si="690"/>
        <v>0</v>
      </c>
      <c r="AA2064" s="108">
        <f t="shared" ca="1" si="691"/>
        <v>0</v>
      </c>
      <c r="AB2064" s="108">
        <f t="shared" ca="1" si="692"/>
        <v>0</v>
      </c>
      <c r="AC2064" s="25">
        <f t="shared" ca="1" si="693"/>
        <v>0</v>
      </c>
    </row>
    <row r="2065" spans="1:29" ht="14.1" hidden="1" customHeight="1" thickBot="1" x14ac:dyDescent="0.25">
      <c r="A2065" s="3">
        <f t="shared" si="677"/>
        <v>2026</v>
      </c>
      <c r="B2065" s="3" t="str">
        <f t="shared" si="694"/>
        <v>08 srpen</v>
      </c>
      <c r="C2065" s="4" t="str">
        <f t="shared" si="678"/>
        <v>srpen</v>
      </c>
      <c r="D2065" s="10">
        <f t="shared" ca="1" si="679"/>
        <v>0</v>
      </c>
      <c r="E2065" s="10" t="str">
        <f t="shared" si="680"/>
        <v>pátek</v>
      </c>
      <c r="F2065" s="42" t="str">
        <f ca="1">IF(COUNTIF(List1!$U$4:$AF$16,$G2065),"Svátek",TEXT($G2065,"dddd"))</f>
        <v>pátek</v>
      </c>
      <c r="G2065" s="19">
        <v>46248</v>
      </c>
      <c r="H2065" s="49"/>
      <c r="I2065" s="50"/>
      <c r="J2065" s="49"/>
      <c r="K2065" s="50"/>
      <c r="L2065" s="21">
        <f t="shared" si="681"/>
        <v>0</v>
      </c>
      <c r="M2065" s="22">
        <f t="shared" si="675"/>
        <v>0</v>
      </c>
      <c r="N2065" s="98"/>
      <c r="O2065" s="101" t="str">
        <f t="shared" ca="1" si="676"/>
        <v/>
      </c>
      <c r="P2065" s="41" t="str">
        <f t="shared" si="674"/>
        <v xml:space="preserve"> </v>
      </c>
      <c r="Q2065" s="41" t="str">
        <f>IF(MONTH(G2066)-MONTH(G2065)&lt;&gt;0,SUBTOTAL(109,$P$14:$P$3665)," ")</f>
        <v xml:space="preserve"> </v>
      </c>
      <c r="R2065" s="108">
        <f t="shared" ca="1" si="682"/>
        <v>0</v>
      </c>
      <c r="S2065" s="25">
        <f t="shared" ca="1" si="683"/>
        <v>0</v>
      </c>
      <c r="T2065" s="108">
        <f t="shared" ca="1" si="684"/>
        <v>0</v>
      </c>
      <c r="U2065" s="163">
        <f t="shared" ca="1" si="685"/>
        <v>0</v>
      </c>
      <c r="V2065" s="25">
        <f t="shared" ca="1" si="686"/>
        <v>0</v>
      </c>
      <c r="W2065" s="25">
        <f t="shared" ca="1" si="687"/>
        <v>0</v>
      </c>
      <c r="X2065" s="108">
        <f t="shared" ca="1" si="688"/>
        <v>0</v>
      </c>
      <c r="Y2065" s="108">
        <f t="shared" ca="1" si="689"/>
        <v>0</v>
      </c>
      <c r="Z2065" s="108">
        <f t="shared" ca="1" si="690"/>
        <v>0</v>
      </c>
      <c r="AA2065" s="108">
        <f t="shared" ca="1" si="691"/>
        <v>0</v>
      </c>
      <c r="AB2065" s="108">
        <f t="shared" ca="1" si="692"/>
        <v>0</v>
      </c>
      <c r="AC2065" s="25">
        <f t="shared" ca="1" si="693"/>
        <v>0</v>
      </c>
    </row>
    <row r="2066" spans="1:29" ht="14.1" hidden="1" customHeight="1" thickBot="1" x14ac:dyDescent="0.25">
      <c r="A2066" s="3">
        <f t="shared" si="677"/>
        <v>2026</v>
      </c>
      <c r="B2066" s="3" t="str">
        <f t="shared" si="694"/>
        <v>08 srpen</v>
      </c>
      <c r="C2066" s="4" t="str">
        <f t="shared" si="678"/>
        <v>srpen</v>
      </c>
      <c r="D2066" s="10">
        <f t="shared" ca="1" si="679"/>
        <v>0</v>
      </c>
      <c r="E2066" s="10" t="str">
        <f t="shared" si="680"/>
        <v>sobota</v>
      </c>
      <c r="F2066" s="42" t="str">
        <f ca="1">IF(COUNTIF(List1!$U$4:$AF$16,$G2066),"Svátek",TEXT($G2066,"dddd"))</f>
        <v>sobota</v>
      </c>
      <c r="G2066" s="19">
        <v>46249</v>
      </c>
      <c r="H2066" s="49"/>
      <c r="I2066" s="50"/>
      <c r="J2066" s="49"/>
      <c r="K2066" s="50"/>
      <c r="L2066" s="21">
        <f t="shared" si="681"/>
        <v>0</v>
      </c>
      <c r="M2066" s="22">
        <f t="shared" si="675"/>
        <v>0</v>
      </c>
      <c r="N2066" s="98"/>
      <c r="O2066" s="101" t="str">
        <f t="shared" ca="1" si="676"/>
        <v/>
      </c>
      <c r="P2066" s="41" t="str">
        <f t="shared" si="674"/>
        <v xml:space="preserve"> </v>
      </c>
      <c r="Q2066" s="41" t="str">
        <f>IF(MONTH(G2067)-MONTH(G2066)&lt;&gt;0,SUBTOTAL(109,$P$14:$P$3665)," ")</f>
        <v xml:space="preserve"> </v>
      </c>
      <c r="R2066" s="108">
        <f t="shared" ca="1" si="682"/>
        <v>0</v>
      </c>
      <c r="S2066" s="25">
        <f t="shared" ca="1" si="683"/>
        <v>0</v>
      </c>
      <c r="T2066" s="108">
        <f t="shared" ca="1" si="684"/>
        <v>0</v>
      </c>
      <c r="U2066" s="163">
        <f t="shared" ca="1" si="685"/>
        <v>0</v>
      </c>
      <c r="V2066" s="25">
        <f t="shared" ca="1" si="686"/>
        <v>0</v>
      </c>
      <c r="W2066" s="25">
        <f t="shared" ca="1" si="687"/>
        <v>0</v>
      </c>
      <c r="X2066" s="108">
        <f t="shared" ca="1" si="688"/>
        <v>0</v>
      </c>
      <c r="Y2066" s="108">
        <f t="shared" ca="1" si="689"/>
        <v>0</v>
      </c>
      <c r="Z2066" s="108">
        <f t="shared" ca="1" si="690"/>
        <v>0</v>
      </c>
      <c r="AA2066" s="108">
        <f t="shared" ca="1" si="691"/>
        <v>0</v>
      </c>
      <c r="AB2066" s="108">
        <f t="shared" ca="1" si="692"/>
        <v>0</v>
      </c>
      <c r="AC2066" s="25">
        <f t="shared" ca="1" si="693"/>
        <v>0</v>
      </c>
    </row>
    <row r="2067" spans="1:29" ht="14.1" hidden="1" customHeight="1" thickBot="1" x14ac:dyDescent="0.25">
      <c r="A2067" s="3">
        <f t="shared" si="677"/>
        <v>2026</v>
      </c>
      <c r="B2067" s="3" t="str">
        <f t="shared" si="694"/>
        <v>08 srpen</v>
      </c>
      <c r="C2067" s="4" t="str">
        <f t="shared" si="678"/>
        <v>srpen</v>
      </c>
      <c r="D2067" s="10">
        <f t="shared" ca="1" si="679"/>
        <v>0</v>
      </c>
      <c r="E2067" s="10" t="str">
        <f t="shared" si="680"/>
        <v>neděle</v>
      </c>
      <c r="F2067" s="42" t="str">
        <f ca="1">IF(COUNTIF(List1!$U$4:$AF$16,$G2067),"Svátek",TEXT($G2067,"dddd"))</f>
        <v>neděle</v>
      </c>
      <c r="G2067" s="19">
        <v>46250</v>
      </c>
      <c r="H2067" s="49"/>
      <c r="I2067" s="50"/>
      <c r="J2067" s="49"/>
      <c r="K2067" s="50"/>
      <c r="L2067" s="21">
        <f t="shared" si="681"/>
        <v>0</v>
      </c>
      <c r="M2067" s="22">
        <f t="shared" si="675"/>
        <v>0</v>
      </c>
      <c r="N2067" s="98"/>
      <c r="O2067" s="101" t="str">
        <f t="shared" ca="1" si="676"/>
        <v/>
      </c>
      <c r="P2067" s="41">
        <f t="shared" si="674"/>
        <v>0</v>
      </c>
      <c r="Q2067" s="41" t="str">
        <f>IF(MONTH(G2068)-MONTH(G2067)&lt;&gt;0,SUBTOTAL(109,$P$14:$P$3665)," ")</f>
        <v xml:space="preserve"> </v>
      </c>
      <c r="R2067" s="108">
        <f t="shared" ca="1" si="682"/>
        <v>0</v>
      </c>
      <c r="S2067" s="25">
        <f t="shared" ca="1" si="683"/>
        <v>0</v>
      </c>
      <c r="T2067" s="108">
        <f t="shared" ca="1" si="684"/>
        <v>0</v>
      </c>
      <c r="U2067" s="163">
        <f t="shared" ca="1" si="685"/>
        <v>0</v>
      </c>
      <c r="V2067" s="25">
        <f t="shared" ca="1" si="686"/>
        <v>0</v>
      </c>
      <c r="W2067" s="25">
        <f t="shared" ca="1" si="687"/>
        <v>0</v>
      </c>
      <c r="X2067" s="108">
        <f t="shared" ca="1" si="688"/>
        <v>0</v>
      </c>
      <c r="Y2067" s="108">
        <f t="shared" ca="1" si="689"/>
        <v>0</v>
      </c>
      <c r="Z2067" s="108">
        <f t="shared" ca="1" si="690"/>
        <v>0</v>
      </c>
      <c r="AA2067" s="108">
        <f t="shared" ca="1" si="691"/>
        <v>0</v>
      </c>
      <c r="AB2067" s="108">
        <f t="shared" ca="1" si="692"/>
        <v>0</v>
      </c>
      <c r="AC2067" s="25">
        <f t="shared" ca="1" si="693"/>
        <v>0</v>
      </c>
    </row>
    <row r="2068" spans="1:29" ht="14.1" hidden="1" customHeight="1" thickBot="1" x14ac:dyDescent="0.25">
      <c r="A2068" s="3">
        <f t="shared" si="677"/>
        <v>2026</v>
      </c>
      <c r="B2068" s="3" t="str">
        <f t="shared" si="694"/>
        <v>08 srpen</v>
      </c>
      <c r="C2068" s="4" t="str">
        <f t="shared" si="678"/>
        <v>srpen</v>
      </c>
      <c r="D2068" s="10">
        <f t="shared" ca="1" si="679"/>
        <v>0</v>
      </c>
      <c r="E2068" s="10" t="str">
        <f t="shared" si="680"/>
        <v>pondělí</v>
      </c>
      <c r="F2068" s="42" t="str">
        <f ca="1">IF(COUNTIF(List1!$U$4:$AF$16,$G2068),"Svátek",TEXT($G2068,"dddd"))</f>
        <v>pondělí</v>
      </c>
      <c r="G2068" s="19">
        <v>46251</v>
      </c>
      <c r="H2068" s="49"/>
      <c r="I2068" s="50"/>
      <c r="J2068" s="49"/>
      <c r="K2068" s="50"/>
      <c r="L2068" s="21">
        <f t="shared" si="681"/>
        <v>0</v>
      </c>
      <c r="M2068" s="22">
        <f t="shared" si="675"/>
        <v>0</v>
      </c>
      <c r="N2068" s="98"/>
      <c r="O2068" s="101" t="str">
        <f t="shared" ca="1" si="676"/>
        <v/>
      </c>
      <c r="P2068" s="41" t="str">
        <f t="shared" si="674"/>
        <v xml:space="preserve"> </v>
      </c>
      <c r="Q2068" s="41" t="str">
        <f>IF(MONTH(G2069)-MONTH(G2068)&lt;&gt;0,SUBTOTAL(109,$P$14:$P$3665)," ")</f>
        <v xml:space="preserve"> </v>
      </c>
      <c r="R2068" s="108">
        <f t="shared" ca="1" si="682"/>
        <v>0</v>
      </c>
      <c r="S2068" s="25">
        <f t="shared" ca="1" si="683"/>
        <v>0</v>
      </c>
      <c r="T2068" s="108">
        <f t="shared" ca="1" si="684"/>
        <v>0</v>
      </c>
      <c r="U2068" s="163">
        <f t="shared" ca="1" si="685"/>
        <v>0</v>
      </c>
      <c r="V2068" s="25">
        <f t="shared" ca="1" si="686"/>
        <v>0</v>
      </c>
      <c r="W2068" s="25">
        <f t="shared" ca="1" si="687"/>
        <v>0</v>
      </c>
      <c r="X2068" s="108">
        <f t="shared" ca="1" si="688"/>
        <v>0</v>
      </c>
      <c r="Y2068" s="108">
        <f t="shared" ca="1" si="689"/>
        <v>0</v>
      </c>
      <c r="Z2068" s="108">
        <f t="shared" ca="1" si="690"/>
        <v>0</v>
      </c>
      <c r="AA2068" s="108">
        <f t="shared" ca="1" si="691"/>
        <v>0</v>
      </c>
      <c r="AB2068" s="108">
        <f t="shared" ca="1" si="692"/>
        <v>0</v>
      </c>
      <c r="AC2068" s="25">
        <f t="shared" ca="1" si="693"/>
        <v>0</v>
      </c>
    </row>
    <row r="2069" spans="1:29" ht="14.1" hidden="1" customHeight="1" thickBot="1" x14ac:dyDescent="0.25">
      <c r="A2069" s="3">
        <f t="shared" si="677"/>
        <v>2026</v>
      </c>
      <c r="B2069" s="3" t="str">
        <f t="shared" si="694"/>
        <v>08 srpen</v>
      </c>
      <c r="C2069" s="4" t="str">
        <f t="shared" si="678"/>
        <v>srpen</v>
      </c>
      <c r="D2069" s="10">
        <f t="shared" ca="1" si="679"/>
        <v>0</v>
      </c>
      <c r="E2069" s="10" t="str">
        <f t="shared" si="680"/>
        <v>úterý</v>
      </c>
      <c r="F2069" s="42" t="str">
        <f ca="1">IF(COUNTIF(List1!$U$4:$AF$16,$G2069),"Svátek",TEXT($G2069,"dddd"))</f>
        <v>úterý</v>
      </c>
      <c r="G2069" s="19">
        <v>46252</v>
      </c>
      <c r="H2069" s="49"/>
      <c r="I2069" s="50"/>
      <c r="J2069" s="49"/>
      <c r="K2069" s="50"/>
      <c r="L2069" s="21">
        <f t="shared" si="681"/>
        <v>0</v>
      </c>
      <c r="M2069" s="22">
        <f t="shared" si="675"/>
        <v>0</v>
      </c>
      <c r="N2069" s="98"/>
      <c r="O2069" s="101" t="str">
        <f t="shared" ca="1" si="676"/>
        <v/>
      </c>
      <c r="P2069" s="41" t="str">
        <f t="shared" si="674"/>
        <v xml:space="preserve"> </v>
      </c>
      <c r="Q2069" s="41" t="str">
        <f>IF(MONTH(G2070)-MONTH(G2069)&lt;&gt;0,SUBTOTAL(109,$P$14:$P$3665)," ")</f>
        <v xml:space="preserve"> </v>
      </c>
      <c r="R2069" s="108">
        <f t="shared" ca="1" si="682"/>
        <v>0</v>
      </c>
      <c r="S2069" s="25">
        <f t="shared" ca="1" si="683"/>
        <v>0</v>
      </c>
      <c r="T2069" s="108">
        <f t="shared" ca="1" si="684"/>
        <v>0</v>
      </c>
      <c r="U2069" s="163">
        <f t="shared" ca="1" si="685"/>
        <v>0</v>
      </c>
      <c r="V2069" s="25">
        <f t="shared" ca="1" si="686"/>
        <v>0</v>
      </c>
      <c r="W2069" s="25">
        <f t="shared" ca="1" si="687"/>
        <v>0</v>
      </c>
      <c r="X2069" s="108">
        <f t="shared" ca="1" si="688"/>
        <v>0</v>
      </c>
      <c r="Y2069" s="108">
        <f t="shared" ca="1" si="689"/>
        <v>0</v>
      </c>
      <c r="Z2069" s="108">
        <f t="shared" ca="1" si="690"/>
        <v>0</v>
      </c>
      <c r="AA2069" s="108">
        <f t="shared" ca="1" si="691"/>
        <v>0</v>
      </c>
      <c r="AB2069" s="108">
        <f t="shared" ca="1" si="692"/>
        <v>0</v>
      </c>
      <c r="AC2069" s="25">
        <f t="shared" ca="1" si="693"/>
        <v>0</v>
      </c>
    </row>
    <row r="2070" spans="1:29" ht="14.1" hidden="1" customHeight="1" thickBot="1" x14ac:dyDescent="0.25">
      <c r="A2070" s="3">
        <f t="shared" si="677"/>
        <v>2026</v>
      </c>
      <c r="B2070" s="3" t="str">
        <f t="shared" si="694"/>
        <v>08 srpen</v>
      </c>
      <c r="C2070" s="4" t="str">
        <f t="shared" si="678"/>
        <v>srpen</v>
      </c>
      <c r="D2070" s="10">
        <f t="shared" ca="1" si="679"/>
        <v>0</v>
      </c>
      <c r="E2070" s="10" t="str">
        <f t="shared" si="680"/>
        <v>středa</v>
      </c>
      <c r="F2070" s="42" t="str">
        <f ca="1">IF(COUNTIF(List1!$U$4:$AF$16,$G2070),"Svátek",TEXT($G2070,"dddd"))</f>
        <v>středa</v>
      </c>
      <c r="G2070" s="19">
        <v>46253</v>
      </c>
      <c r="H2070" s="49"/>
      <c r="I2070" s="50"/>
      <c r="J2070" s="49"/>
      <c r="K2070" s="50"/>
      <c r="L2070" s="21">
        <f t="shared" si="681"/>
        <v>0</v>
      </c>
      <c r="M2070" s="22">
        <f t="shared" si="675"/>
        <v>0</v>
      </c>
      <c r="N2070" s="98"/>
      <c r="O2070" s="101" t="str">
        <f t="shared" ca="1" si="676"/>
        <v/>
      </c>
      <c r="P2070" s="41" t="str">
        <f t="shared" si="674"/>
        <v xml:space="preserve"> </v>
      </c>
      <c r="Q2070" s="41" t="str">
        <f>IF(MONTH(G2071)-MONTH(G2070)&lt;&gt;0,SUBTOTAL(109,$P$14:$P$3665)," ")</f>
        <v xml:space="preserve"> </v>
      </c>
      <c r="R2070" s="108">
        <f t="shared" ca="1" si="682"/>
        <v>0</v>
      </c>
      <c r="S2070" s="25">
        <f t="shared" ca="1" si="683"/>
        <v>0</v>
      </c>
      <c r="T2070" s="108">
        <f t="shared" ca="1" si="684"/>
        <v>0</v>
      </c>
      <c r="U2070" s="163">
        <f t="shared" ca="1" si="685"/>
        <v>0</v>
      </c>
      <c r="V2070" s="25">
        <f t="shared" ca="1" si="686"/>
        <v>0</v>
      </c>
      <c r="W2070" s="25">
        <f t="shared" ca="1" si="687"/>
        <v>0</v>
      </c>
      <c r="X2070" s="108">
        <f t="shared" ca="1" si="688"/>
        <v>0</v>
      </c>
      <c r="Y2070" s="108">
        <f t="shared" ca="1" si="689"/>
        <v>0</v>
      </c>
      <c r="Z2070" s="108">
        <f t="shared" ca="1" si="690"/>
        <v>0</v>
      </c>
      <c r="AA2070" s="108">
        <f t="shared" ca="1" si="691"/>
        <v>0</v>
      </c>
      <c r="AB2070" s="108">
        <f t="shared" ca="1" si="692"/>
        <v>0</v>
      </c>
      <c r="AC2070" s="25">
        <f t="shared" ca="1" si="693"/>
        <v>0</v>
      </c>
    </row>
    <row r="2071" spans="1:29" ht="14.1" hidden="1" customHeight="1" thickBot="1" x14ac:dyDescent="0.25">
      <c r="A2071" s="3">
        <f t="shared" si="677"/>
        <v>2026</v>
      </c>
      <c r="B2071" s="3" t="str">
        <f t="shared" si="694"/>
        <v>08 srpen</v>
      </c>
      <c r="C2071" s="4" t="str">
        <f t="shared" si="678"/>
        <v>srpen</v>
      </c>
      <c r="D2071" s="10">
        <f t="shared" ca="1" si="679"/>
        <v>0</v>
      </c>
      <c r="E2071" s="10" t="str">
        <f t="shared" si="680"/>
        <v>čtvrtek</v>
      </c>
      <c r="F2071" s="42" t="str">
        <f ca="1">IF(COUNTIF(List1!$U$4:$AF$16,$G2071),"Svátek",TEXT($G2071,"dddd"))</f>
        <v>čtvrtek</v>
      </c>
      <c r="G2071" s="19">
        <v>46254</v>
      </c>
      <c r="H2071" s="49"/>
      <c r="I2071" s="50"/>
      <c r="J2071" s="49"/>
      <c r="K2071" s="50"/>
      <c r="L2071" s="21">
        <f t="shared" si="681"/>
        <v>0</v>
      </c>
      <c r="M2071" s="22">
        <f t="shared" si="675"/>
        <v>0</v>
      </c>
      <c r="N2071" s="98"/>
      <c r="O2071" s="101" t="str">
        <f t="shared" ca="1" si="676"/>
        <v/>
      </c>
      <c r="P2071" s="41" t="str">
        <f t="shared" si="674"/>
        <v xml:space="preserve"> </v>
      </c>
      <c r="Q2071" s="41" t="str">
        <f>IF(MONTH(G2072)-MONTH(G2071)&lt;&gt;0,SUBTOTAL(109,$P$14:$P$3665)," ")</f>
        <v xml:space="preserve"> </v>
      </c>
      <c r="R2071" s="108">
        <f t="shared" ca="1" si="682"/>
        <v>0</v>
      </c>
      <c r="S2071" s="25">
        <f t="shared" ca="1" si="683"/>
        <v>0</v>
      </c>
      <c r="T2071" s="108">
        <f t="shared" ca="1" si="684"/>
        <v>0</v>
      </c>
      <c r="U2071" s="163">
        <f t="shared" ca="1" si="685"/>
        <v>0</v>
      </c>
      <c r="V2071" s="25">
        <f t="shared" ca="1" si="686"/>
        <v>0</v>
      </c>
      <c r="W2071" s="25">
        <f t="shared" ca="1" si="687"/>
        <v>0</v>
      </c>
      <c r="X2071" s="108">
        <f t="shared" ca="1" si="688"/>
        <v>0</v>
      </c>
      <c r="Y2071" s="108">
        <f t="shared" ca="1" si="689"/>
        <v>0</v>
      </c>
      <c r="Z2071" s="108">
        <f t="shared" ca="1" si="690"/>
        <v>0</v>
      </c>
      <c r="AA2071" s="108">
        <f t="shared" ca="1" si="691"/>
        <v>0</v>
      </c>
      <c r="AB2071" s="108">
        <f t="shared" ca="1" si="692"/>
        <v>0</v>
      </c>
      <c r="AC2071" s="25">
        <f t="shared" ca="1" si="693"/>
        <v>0</v>
      </c>
    </row>
    <row r="2072" spans="1:29" ht="14.1" hidden="1" customHeight="1" thickBot="1" x14ac:dyDescent="0.25">
      <c r="A2072" s="3">
        <f t="shared" si="677"/>
        <v>2026</v>
      </c>
      <c r="B2072" s="3" t="str">
        <f t="shared" si="694"/>
        <v>08 srpen</v>
      </c>
      <c r="C2072" s="4" t="str">
        <f t="shared" si="678"/>
        <v>srpen</v>
      </c>
      <c r="D2072" s="10">
        <f t="shared" ca="1" si="679"/>
        <v>0</v>
      </c>
      <c r="E2072" s="10" t="str">
        <f t="shared" si="680"/>
        <v>pátek</v>
      </c>
      <c r="F2072" s="42" t="str">
        <f ca="1">IF(COUNTIF(List1!$U$4:$AF$16,$G2072),"Svátek",TEXT($G2072,"dddd"))</f>
        <v>pátek</v>
      </c>
      <c r="G2072" s="19">
        <v>46255</v>
      </c>
      <c r="H2072" s="49"/>
      <c r="I2072" s="50"/>
      <c r="J2072" s="49"/>
      <c r="K2072" s="50"/>
      <c r="L2072" s="21">
        <f t="shared" si="681"/>
        <v>0</v>
      </c>
      <c r="M2072" s="22">
        <f t="shared" si="675"/>
        <v>0</v>
      </c>
      <c r="N2072" s="98"/>
      <c r="O2072" s="101" t="str">
        <f t="shared" ca="1" si="676"/>
        <v/>
      </c>
      <c r="P2072" s="41" t="str">
        <f t="shared" si="674"/>
        <v xml:space="preserve"> </v>
      </c>
      <c r="Q2072" s="41" t="str">
        <f>IF(MONTH(G2073)-MONTH(G2072)&lt;&gt;0,SUBTOTAL(109,$P$14:$P$3665)," ")</f>
        <v xml:space="preserve"> </v>
      </c>
      <c r="R2072" s="108">
        <f t="shared" ca="1" si="682"/>
        <v>0</v>
      </c>
      <c r="S2072" s="25">
        <f t="shared" ca="1" si="683"/>
        <v>0</v>
      </c>
      <c r="T2072" s="108">
        <f t="shared" ca="1" si="684"/>
        <v>0</v>
      </c>
      <c r="U2072" s="163">
        <f t="shared" ca="1" si="685"/>
        <v>0</v>
      </c>
      <c r="V2072" s="25">
        <f t="shared" ca="1" si="686"/>
        <v>0</v>
      </c>
      <c r="W2072" s="25">
        <f t="shared" ca="1" si="687"/>
        <v>0</v>
      </c>
      <c r="X2072" s="108">
        <f t="shared" ca="1" si="688"/>
        <v>0</v>
      </c>
      <c r="Y2072" s="108">
        <f t="shared" ca="1" si="689"/>
        <v>0</v>
      </c>
      <c r="Z2072" s="108">
        <f t="shared" ca="1" si="690"/>
        <v>0</v>
      </c>
      <c r="AA2072" s="108">
        <f t="shared" ca="1" si="691"/>
        <v>0</v>
      </c>
      <c r="AB2072" s="108">
        <f t="shared" ca="1" si="692"/>
        <v>0</v>
      </c>
      <c r="AC2072" s="25">
        <f t="shared" ca="1" si="693"/>
        <v>0</v>
      </c>
    </row>
    <row r="2073" spans="1:29" ht="14.1" hidden="1" customHeight="1" thickBot="1" x14ac:dyDescent="0.25">
      <c r="A2073" s="3">
        <f t="shared" si="677"/>
        <v>2026</v>
      </c>
      <c r="B2073" s="3" t="str">
        <f t="shared" si="694"/>
        <v>08 srpen</v>
      </c>
      <c r="C2073" s="4" t="str">
        <f t="shared" si="678"/>
        <v>srpen</v>
      </c>
      <c r="D2073" s="10">
        <f t="shared" ca="1" si="679"/>
        <v>0</v>
      </c>
      <c r="E2073" s="10" t="str">
        <f t="shared" si="680"/>
        <v>sobota</v>
      </c>
      <c r="F2073" s="42" t="str">
        <f ca="1">IF(COUNTIF(List1!$U$4:$AF$16,$G2073),"Svátek",TEXT($G2073,"dddd"))</f>
        <v>sobota</v>
      </c>
      <c r="G2073" s="19">
        <v>46256</v>
      </c>
      <c r="H2073" s="49"/>
      <c r="I2073" s="50"/>
      <c r="J2073" s="49"/>
      <c r="K2073" s="50"/>
      <c r="L2073" s="21">
        <f t="shared" si="681"/>
        <v>0</v>
      </c>
      <c r="M2073" s="22">
        <f t="shared" si="675"/>
        <v>0</v>
      </c>
      <c r="N2073" s="98"/>
      <c r="O2073" s="101" t="str">
        <f t="shared" ca="1" si="676"/>
        <v/>
      </c>
      <c r="P2073" s="41" t="str">
        <f t="shared" si="674"/>
        <v xml:space="preserve"> </v>
      </c>
      <c r="Q2073" s="41" t="str">
        <f>IF(MONTH(G2074)-MONTH(G2073)&lt;&gt;0,SUBTOTAL(109,$P$14:$P$3665)," ")</f>
        <v xml:space="preserve"> </v>
      </c>
      <c r="R2073" s="108">
        <f t="shared" ca="1" si="682"/>
        <v>0</v>
      </c>
      <c r="S2073" s="25">
        <f t="shared" ca="1" si="683"/>
        <v>0</v>
      </c>
      <c r="T2073" s="108">
        <f t="shared" ca="1" si="684"/>
        <v>0</v>
      </c>
      <c r="U2073" s="163">
        <f t="shared" ca="1" si="685"/>
        <v>0</v>
      </c>
      <c r="V2073" s="25">
        <f t="shared" ca="1" si="686"/>
        <v>0</v>
      </c>
      <c r="W2073" s="25">
        <f t="shared" ca="1" si="687"/>
        <v>0</v>
      </c>
      <c r="X2073" s="108">
        <f t="shared" ca="1" si="688"/>
        <v>0</v>
      </c>
      <c r="Y2073" s="108">
        <f t="shared" ca="1" si="689"/>
        <v>0</v>
      </c>
      <c r="Z2073" s="108">
        <f t="shared" ca="1" si="690"/>
        <v>0</v>
      </c>
      <c r="AA2073" s="108">
        <f t="shared" ca="1" si="691"/>
        <v>0</v>
      </c>
      <c r="AB2073" s="108">
        <f t="shared" ca="1" si="692"/>
        <v>0</v>
      </c>
      <c r="AC2073" s="25">
        <f t="shared" ca="1" si="693"/>
        <v>0</v>
      </c>
    </row>
    <row r="2074" spans="1:29" ht="14.1" hidden="1" customHeight="1" thickBot="1" x14ac:dyDescent="0.25">
      <c r="A2074" s="3">
        <f t="shared" si="677"/>
        <v>2026</v>
      </c>
      <c r="B2074" s="3" t="str">
        <f t="shared" si="694"/>
        <v>08 srpen</v>
      </c>
      <c r="C2074" s="4" t="str">
        <f t="shared" si="678"/>
        <v>srpen</v>
      </c>
      <c r="D2074" s="10">
        <f t="shared" ca="1" si="679"/>
        <v>0</v>
      </c>
      <c r="E2074" s="10" t="str">
        <f t="shared" si="680"/>
        <v>neděle</v>
      </c>
      <c r="F2074" s="42" t="str">
        <f ca="1">IF(COUNTIF(List1!$U$4:$AF$16,$G2074),"Svátek",TEXT($G2074,"dddd"))</f>
        <v>neděle</v>
      </c>
      <c r="G2074" s="19">
        <v>46257</v>
      </c>
      <c r="H2074" s="49"/>
      <c r="I2074" s="50"/>
      <c r="J2074" s="49"/>
      <c r="K2074" s="50"/>
      <c r="L2074" s="21">
        <f t="shared" si="681"/>
        <v>0</v>
      </c>
      <c r="M2074" s="22">
        <f t="shared" si="675"/>
        <v>0</v>
      </c>
      <c r="N2074" s="98"/>
      <c r="O2074" s="101" t="str">
        <f t="shared" ca="1" si="676"/>
        <v/>
      </c>
      <c r="P2074" s="41">
        <f t="shared" si="674"/>
        <v>0</v>
      </c>
      <c r="Q2074" s="41" t="str">
        <f>IF(MONTH(G2075)-MONTH(G2074)&lt;&gt;0,SUBTOTAL(109,$P$14:$P$3665)," ")</f>
        <v xml:space="preserve"> </v>
      </c>
      <c r="R2074" s="108">
        <f t="shared" ca="1" si="682"/>
        <v>0</v>
      </c>
      <c r="S2074" s="25">
        <f t="shared" ca="1" si="683"/>
        <v>0</v>
      </c>
      <c r="T2074" s="108">
        <f t="shared" ca="1" si="684"/>
        <v>0</v>
      </c>
      <c r="U2074" s="163">
        <f t="shared" ca="1" si="685"/>
        <v>0</v>
      </c>
      <c r="V2074" s="25">
        <f t="shared" ca="1" si="686"/>
        <v>0</v>
      </c>
      <c r="W2074" s="25">
        <f t="shared" ca="1" si="687"/>
        <v>0</v>
      </c>
      <c r="X2074" s="108">
        <f t="shared" ca="1" si="688"/>
        <v>0</v>
      </c>
      <c r="Y2074" s="108">
        <f t="shared" ca="1" si="689"/>
        <v>0</v>
      </c>
      <c r="Z2074" s="108">
        <f t="shared" ca="1" si="690"/>
        <v>0</v>
      </c>
      <c r="AA2074" s="108">
        <f t="shared" ca="1" si="691"/>
        <v>0</v>
      </c>
      <c r="AB2074" s="108">
        <f t="shared" ca="1" si="692"/>
        <v>0</v>
      </c>
      <c r="AC2074" s="25">
        <f t="shared" ca="1" si="693"/>
        <v>0</v>
      </c>
    </row>
    <row r="2075" spans="1:29" ht="14.1" hidden="1" customHeight="1" thickBot="1" x14ac:dyDescent="0.25">
      <c r="A2075" s="3">
        <f t="shared" si="677"/>
        <v>2026</v>
      </c>
      <c r="B2075" s="3" t="str">
        <f t="shared" si="694"/>
        <v>08 srpen</v>
      </c>
      <c r="C2075" s="4" t="str">
        <f t="shared" si="678"/>
        <v>srpen</v>
      </c>
      <c r="D2075" s="10">
        <f t="shared" ca="1" si="679"/>
        <v>0</v>
      </c>
      <c r="E2075" s="10" t="str">
        <f t="shared" si="680"/>
        <v>pondělí</v>
      </c>
      <c r="F2075" s="42" t="str">
        <f ca="1">IF(COUNTIF(List1!$U$4:$AF$16,$G2075),"Svátek",TEXT($G2075,"dddd"))</f>
        <v>pondělí</v>
      </c>
      <c r="G2075" s="19">
        <v>46258</v>
      </c>
      <c r="H2075" s="49"/>
      <c r="I2075" s="50"/>
      <c r="J2075" s="49"/>
      <c r="K2075" s="50"/>
      <c r="L2075" s="21">
        <f t="shared" si="681"/>
        <v>0</v>
      </c>
      <c r="M2075" s="22">
        <f t="shared" si="675"/>
        <v>0</v>
      </c>
      <c r="N2075" s="98"/>
      <c r="O2075" s="101" t="str">
        <f t="shared" ca="1" si="676"/>
        <v/>
      </c>
      <c r="P2075" s="41" t="str">
        <f t="shared" ref="P2075:P2138" si="695">IF(OR(TEXT($G2075,"dddd")="neděle",TEXT($G2166,"dddd")="Sunday"),IF(DAY(G2075)&gt;=7,SUM(L2069:L2075),IF(DAY(G2075)=6,SUM(L2070:L2075),IF(DAY(G2075)=5,SUM(L2071:L2075),IF(DAY(G2075)=4,SUM(L2072:L2075),IF(DAY(G2075)=3,SUM(L2073:L2075),IF(DAY(G2075)=2,SUM(L2074:L2075),IF(DAY(G2075)=1,SUM(L2075:L2075)," "))))))),IF(MONTH(G2076)-MONTH(G2075)&lt;&gt;0,IF(TEXT($G2075,"dddd")="sobota",SUM(L2070:L2075),IF(TEXT($G2075,"dddd")="pátek",SUM(L2071:L2075),IF(TEXT($G2075,"dddd")="čtvrtek",SUM(L2072:L2075),IF(TEXT($G2075,"dddd")="středa",SUM(L2073:L2075),IF(TEXT($G2075,"dddd")="úterý",SUM(L2074:L2075),IF(TEXT($G2075,"dddd")="pondělí",SUM(L2075)," "))))))," "))</f>
        <v xml:space="preserve"> </v>
      </c>
      <c r="Q2075" s="41" t="str">
        <f>IF(MONTH(G2076)-MONTH(G2075)&lt;&gt;0,SUBTOTAL(109,$P$14:$P$3665)," ")</f>
        <v xml:space="preserve"> </v>
      </c>
      <c r="R2075" s="108">
        <f t="shared" ca="1" si="682"/>
        <v>0</v>
      </c>
      <c r="S2075" s="25">
        <f t="shared" ca="1" si="683"/>
        <v>0</v>
      </c>
      <c r="T2075" s="108">
        <f t="shared" ca="1" si="684"/>
        <v>0</v>
      </c>
      <c r="U2075" s="163">
        <f t="shared" ca="1" si="685"/>
        <v>0</v>
      </c>
      <c r="V2075" s="25">
        <f t="shared" ca="1" si="686"/>
        <v>0</v>
      </c>
      <c r="W2075" s="25">
        <f t="shared" ca="1" si="687"/>
        <v>0</v>
      </c>
      <c r="X2075" s="108">
        <f t="shared" ca="1" si="688"/>
        <v>0</v>
      </c>
      <c r="Y2075" s="108">
        <f t="shared" ca="1" si="689"/>
        <v>0</v>
      </c>
      <c r="Z2075" s="108">
        <f t="shared" ca="1" si="690"/>
        <v>0</v>
      </c>
      <c r="AA2075" s="108">
        <f t="shared" ca="1" si="691"/>
        <v>0</v>
      </c>
      <c r="AB2075" s="108">
        <f t="shared" ca="1" si="692"/>
        <v>0</v>
      </c>
      <c r="AC2075" s="25">
        <f t="shared" ca="1" si="693"/>
        <v>0</v>
      </c>
    </row>
    <row r="2076" spans="1:29" ht="14.1" hidden="1" customHeight="1" thickBot="1" x14ac:dyDescent="0.25">
      <c r="A2076" s="3">
        <f t="shared" si="677"/>
        <v>2026</v>
      </c>
      <c r="B2076" s="3" t="str">
        <f t="shared" si="694"/>
        <v>08 srpen</v>
      </c>
      <c r="C2076" s="4" t="str">
        <f t="shared" si="678"/>
        <v>srpen</v>
      </c>
      <c r="D2076" s="10">
        <f t="shared" ca="1" si="679"/>
        <v>0</v>
      </c>
      <c r="E2076" s="10" t="str">
        <f t="shared" si="680"/>
        <v>úterý</v>
      </c>
      <c r="F2076" s="42" t="str">
        <f ca="1">IF(COUNTIF(List1!$U$4:$AF$16,$G2076),"Svátek",TEXT($G2076,"dddd"))</f>
        <v>úterý</v>
      </c>
      <c r="G2076" s="19">
        <v>46259</v>
      </c>
      <c r="H2076" s="49"/>
      <c r="I2076" s="50"/>
      <c r="J2076" s="49"/>
      <c r="K2076" s="50"/>
      <c r="L2076" s="21">
        <f t="shared" si="681"/>
        <v>0</v>
      </c>
      <c r="M2076" s="22">
        <f t="shared" si="675"/>
        <v>0</v>
      </c>
      <c r="N2076" s="98"/>
      <c r="O2076" s="101" t="str">
        <f t="shared" ca="1" si="676"/>
        <v/>
      </c>
      <c r="P2076" s="41" t="str">
        <f t="shared" si="695"/>
        <v xml:space="preserve"> </v>
      </c>
      <c r="Q2076" s="41" t="str">
        <f>IF(MONTH(G2077)-MONTH(G2076)&lt;&gt;0,SUBTOTAL(109,$P$14:$P$3665)," ")</f>
        <v xml:space="preserve"> </v>
      </c>
      <c r="R2076" s="108">
        <f t="shared" ca="1" si="682"/>
        <v>0</v>
      </c>
      <c r="S2076" s="25">
        <f t="shared" ca="1" si="683"/>
        <v>0</v>
      </c>
      <c r="T2076" s="108">
        <f t="shared" ca="1" si="684"/>
        <v>0</v>
      </c>
      <c r="U2076" s="163">
        <f t="shared" ca="1" si="685"/>
        <v>0</v>
      </c>
      <c r="V2076" s="25">
        <f t="shared" ca="1" si="686"/>
        <v>0</v>
      </c>
      <c r="W2076" s="25">
        <f t="shared" ca="1" si="687"/>
        <v>0</v>
      </c>
      <c r="X2076" s="108">
        <f t="shared" ca="1" si="688"/>
        <v>0</v>
      </c>
      <c r="Y2076" s="108">
        <f t="shared" ca="1" si="689"/>
        <v>0</v>
      </c>
      <c r="Z2076" s="108">
        <f t="shared" ca="1" si="690"/>
        <v>0</v>
      </c>
      <c r="AA2076" s="108">
        <f t="shared" ca="1" si="691"/>
        <v>0</v>
      </c>
      <c r="AB2076" s="108">
        <f t="shared" ca="1" si="692"/>
        <v>0</v>
      </c>
      <c r="AC2076" s="25">
        <f t="shared" ca="1" si="693"/>
        <v>0</v>
      </c>
    </row>
    <row r="2077" spans="1:29" ht="14.1" hidden="1" customHeight="1" thickBot="1" x14ac:dyDescent="0.25">
      <c r="A2077" s="3">
        <f t="shared" si="677"/>
        <v>2026</v>
      </c>
      <c r="B2077" s="3" t="str">
        <f t="shared" si="694"/>
        <v>08 srpen</v>
      </c>
      <c r="C2077" s="4" t="str">
        <f t="shared" si="678"/>
        <v>srpen</v>
      </c>
      <c r="D2077" s="10">
        <f t="shared" ca="1" si="679"/>
        <v>0</v>
      </c>
      <c r="E2077" s="10" t="str">
        <f t="shared" si="680"/>
        <v>středa</v>
      </c>
      <c r="F2077" s="42" t="str">
        <f ca="1">IF(COUNTIF(List1!$U$4:$AF$16,$G2077),"Svátek",TEXT($G2077,"dddd"))</f>
        <v>středa</v>
      </c>
      <c r="G2077" s="19">
        <v>46260</v>
      </c>
      <c r="H2077" s="49"/>
      <c r="I2077" s="50"/>
      <c r="J2077" s="49"/>
      <c r="K2077" s="50"/>
      <c r="L2077" s="21">
        <f t="shared" si="681"/>
        <v>0</v>
      </c>
      <c r="M2077" s="22">
        <f t="shared" si="675"/>
        <v>0</v>
      </c>
      <c r="N2077" s="98"/>
      <c r="O2077" s="101" t="str">
        <f t="shared" ca="1" si="676"/>
        <v/>
      </c>
      <c r="P2077" s="41" t="str">
        <f t="shared" si="695"/>
        <v xml:space="preserve"> </v>
      </c>
      <c r="Q2077" s="41" t="str">
        <f>IF(MONTH(G2078)-MONTH(G2077)&lt;&gt;0,SUBTOTAL(109,$P$14:$P$3665)," ")</f>
        <v xml:space="preserve"> </v>
      </c>
      <c r="R2077" s="108">
        <f t="shared" ca="1" si="682"/>
        <v>0</v>
      </c>
      <c r="S2077" s="25">
        <f t="shared" ca="1" si="683"/>
        <v>0</v>
      </c>
      <c r="T2077" s="108">
        <f t="shared" ca="1" si="684"/>
        <v>0</v>
      </c>
      <c r="U2077" s="163">
        <f t="shared" ca="1" si="685"/>
        <v>0</v>
      </c>
      <c r="V2077" s="25">
        <f t="shared" ca="1" si="686"/>
        <v>0</v>
      </c>
      <c r="W2077" s="25">
        <f t="shared" ca="1" si="687"/>
        <v>0</v>
      </c>
      <c r="X2077" s="108">
        <f t="shared" ca="1" si="688"/>
        <v>0</v>
      </c>
      <c r="Y2077" s="108">
        <f t="shared" ca="1" si="689"/>
        <v>0</v>
      </c>
      <c r="Z2077" s="108">
        <f t="shared" ca="1" si="690"/>
        <v>0</v>
      </c>
      <c r="AA2077" s="108">
        <f t="shared" ca="1" si="691"/>
        <v>0</v>
      </c>
      <c r="AB2077" s="108">
        <f t="shared" ca="1" si="692"/>
        <v>0</v>
      </c>
      <c r="AC2077" s="25">
        <f t="shared" ca="1" si="693"/>
        <v>0</v>
      </c>
    </row>
    <row r="2078" spans="1:29" ht="14.1" hidden="1" customHeight="1" thickBot="1" x14ac:dyDescent="0.25">
      <c r="A2078" s="3">
        <f t="shared" si="677"/>
        <v>2026</v>
      </c>
      <c r="B2078" s="3" t="str">
        <f t="shared" si="694"/>
        <v>08 srpen</v>
      </c>
      <c r="C2078" s="4" t="str">
        <f t="shared" si="678"/>
        <v>srpen</v>
      </c>
      <c r="D2078" s="10">
        <f t="shared" ca="1" si="679"/>
        <v>0</v>
      </c>
      <c r="E2078" s="10" t="str">
        <f t="shared" si="680"/>
        <v>čtvrtek</v>
      </c>
      <c r="F2078" s="42" t="str">
        <f ca="1">IF(COUNTIF(List1!$U$4:$AF$16,$G2078),"Svátek",TEXT($G2078,"dddd"))</f>
        <v>čtvrtek</v>
      </c>
      <c r="G2078" s="19">
        <v>46261</v>
      </c>
      <c r="H2078" s="49"/>
      <c r="I2078" s="50"/>
      <c r="J2078" s="49"/>
      <c r="K2078" s="50"/>
      <c r="L2078" s="21">
        <f t="shared" si="681"/>
        <v>0</v>
      </c>
      <c r="M2078" s="22">
        <f t="shared" si="675"/>
        <v>0</v>
      </c>
      <c r="N2078" s="98"/>
      <c r="O2078" s="101" t="str">
        <f t="shared" ca="1" si="676"/>
        <v/>
      </c>
      <c r="P2078" s="41" t="str">
        <f t="shared" si="695"/>
        <v xml:space="preserve"> </v>
      </c>
      <c r="Q2078" s="41" t="str">
        <f>IF(MONTH(G2079)-MONTH(G2078)&lt;&gt;0,SUBTOTAL(109,$P$14:$P$3665)," ")</f>
        <v xml:space="preserve"> </v>
      </c>
      <c r="R2078" s="108">
        <f t="shared" ca="1" si="682"/>
        <v>0</v>
      </c>
      <c r="S2078" s="25">
        <f t="shared" ca="1" si="683"/>
        <v>0</v>
      </c>
      <c r="T2078" s="108">
        <f t="shared" ca="1" si="684"/>
        <v>0</v>
      </c>
      <c r="U2078" s="163">
        <f t="shared" ca="1" si="685"/>
        <v>0</v>
      </c>
      <c r="V2078" s="25">
        <f t="shared" ca="1" si="686"/>
        <v>0</v>
      </c>
      <c r="W2078" s="25">
        <f t="shared" ca="1" si="687"/>
        <v>0</v>
      </c>
      <c r="X2078" s="108">
        <f t="shared" ca="1" si="688"/>
        <v>0</v>
      </c>
      <c r="Y2078" s="108">
        <f t="shared" ca="1" si="689"/>
        <v>0</v>
      </c>
      <c r="Z2078" s="108">
        <f t="shared" ca="1" si="690"/>
        <v>0</v>
      </c>
      <c r="AA2078" s="108">
        <f t="shared" ca="1" si="691"/>
        <v>0</v>
      </c>
      <c r="AB2078" s="108">
        <f t="shared" ca="1" si="692"/>
        <v>0</v>
      </c>
      <c r="AC2078" s="25">
        <f t="shared" ca="1" si="693"/>
        <v>0</v>
      </c>
    </row>
    <row r="2079" spans="1:29" ht="14.1" hidden="1" customHeight="1" thickBot="1" x14ac:dyDescent="0.25">
      <c r="A2079" s="3">
        <f t="shared" si="677"/>
        <v>2026</v>
      </c>
      <c r="B2079" s="3" t="str">
        <f t="shared" si="694"/>
        <v>08 srpen</v>
      </c>
      <c r="C2079" s="4" t="str">
        <f t="shared" si="678"/>
        <v>srpen</v>
      </c>
      <c r="D2079" s="10">
        <f t="shared" ca="1" si="679"/>
        <v>0</v>
      </c>
      <c r="E2079" s="10" t="str">
        <f t="shared" si="680"/>
        <v>pátek</v>
      </c>
      <c r="F2079" s="42" t="str">
        <f ca="1">IF(COUNTIF(List1!$U$4:$AF$16,$G2079),"Svátek",TEXT($G2079,"dddd"))</f>
        <v>pátek</v>
      </c>
      <c r="G2079" s="19">
        <v>46262</v>
      </c>
      <c r="H2079" s="49"/>
      <c r="I2079" s="50"/>
      <c r="J2079" s="49"/>
      <c r="K2079" s="50"/>
      <c r="L2079" s="21">
        <f t="shared" si="681"/>
        <v>0</v>
      </c>
      <c r="M2079" s="22">
        <f t="shared" si="675"/>
        <v>0</v>
      </c>
      <c r="N2079" s="98"/>
      <c r="O2079" s="101" t="str">
        <f t="shared" ca="1" si="676"/>
        <v/>
      </c>
      <c r="P2079" s="41" t="str">
        <f t="shared" si="695"/>
        <v xml:space="preserve"> </v>
      </c>
      <c r="Q2079" s="41" t="str">
        <f>IF(MONTH(G2080)-MONTH(G2079)&lt;&gt;0,SUBTOTAL(109,$P$14:$P$3665)," ")</f>
        <v xml:space="preserve"> </v>
      </c>
      <c r="R2079" s="108">
        <f t="shared" ca="1" si="682"/>
        <v>0</v>
      </c>
      <c r="S2079" s="25">
        <f t="shared" ca="1" si="683"/>
        <v>0</v>
      </c>
      <c r="T2079" s="108">
        <f t="shared" ca="1" si="684"/>
        <v>0</v>
      </c>
      <c r="U2079" s="163">
        <f t="shared" ca="1" si="685"/>
        <v>0</v>
      </c>
      <c r="V2079" s="25">
        <f t="shared" ca="1" si="686"/>
        <v>0</v>
      </c>
      <c r="W2079" s="25">
        <f t="shared" ca="1" si="687"/>
        <v>0</v>
      </c>
      <c r="X2079" s="108">
        <f t="shared" ca="1" si="688"/>
        <v>0</v>
      </c>
      <c r="Y2079" s="108">
        <f t="shared" ca="1" si="689"/>
        <v>0</v>
      </c>
      <c r="Z2079" s="108">
        <f t="shared" ca="1" si="690"/>
        <v>0</v>
      </c>
      <c r="AA2079" s="108">
        <f t="shared" ca="1" si="691"/>
        <v>0</v>
      </c>
      <c r="AB2079" s="108">
        <f t="shared" ca="1" si="692"/>
        <v>0</v>
      </c>
      <c r="AC2079" s="25">
        <f t="shared" ca="1" si="693"/>
        <v>0</v>
      </c>
    </row>
    <row r="2080" spans="1:29" ht="14.1" hidden="1" customHeight="1" thickBot="1" x14ac:dyDescent="0.25">
      <c r="A2080" s="3">
        <f t="shared" si="677"/>
        <v>2026</v>
      </c>
      <c r="B2080" s="3" t="str">
        <f t="shared" si="694"/>
        <v>08 srpen</v>
      </c>
      <c r="C2080" s="4" t="str">
        <f t="shared" si="678"/>
        <v>srpen</v>
      </c>
      <c r="D2080" s="10">
        <f t="shared" ca="1" si="679"/>
        <v>0</v>
      </c>
      <c r="E2080" s="10" t="str">
        <f t="shared" si="680"/>
        <v>sobota</v>
      </c>
      <c r="F2080" s="42" t="str">
        <f ca="1">IF(COUNTIF(List1!$U$4:$AF$16,$G2080),"Svátek",TEXT($G2080,"dddd"))</f>
        <v>sobota</v>
      </c>
      <c r="G2080" s="19">
        <v>46263</v>
      </c>
      <c r="H2080" s="49"/>
      <c r="I2080" s="50"/>
      <c r="J2080" s="49"/>
      <c r="K2080" s="50"/>
      <c r="L2080" s="21">
        <f t="shared" si="681"/>
        <v>0</v>
      </c>
      <c r="M2080" s="22">
        <f t="shared" si="675"/>
        <v>0</v>
      </c>
      <c r="N2080" s="98"/>
      <c r="O2080" s="101" t="str">
        <f t="shared" ca="1" si="676"/>
        <v/>
      </c>
      <c r="P2080" s="41" t="str">
        <f t="shared" si="695"/>
        <v xml:space="preserve"> </v>
      </c>
      <c r="Q2080" s="41" t="str">
        <f>IF(MONTH(G2081)-MONTH(G2080)&lt;&gt;0,SUBTOTAL(109,$P$14:$P$3665)," ")</f>
        <v xml:space="preserve"> </v>
      </c>
      <c r="R2080" s="108">
        <f t="shared" ca="1" si="682"/>
        <v>0</v>
      </c>
      <c r="S2080" s="25">
        <f t="shared" ca="1" si="683"/>
        <v>0</v>
      </c>
      <c r="T2080" s="108">
        <f t="shared" ca="1" si="684"/>
        <v>0</v>
      </c>
      <c r="U2080" s="163">
        <f t="shared" ca="1" si="685"/>
        <v>0</v>
      </c>
      <c r="V2080" s="25">
        <f t="shared" ca="1" si="686"/>
        <v>0</v>
      </c>
      <c r="W2080" s="25">
        <f t="shared" ca="1" si="687"/>
        <v>0</v>
      </c>
      <c r="X2080" s="108">
        <f t="shared" ca="1" si="688"/>
        <v>0</v>
      </c>
      <c r="Y2080" s="108">
        <f t="shared" ca="1" si="689"/>
        <v>0</v>
      </c>
      <c r="Z2080" s="108">
        <f t="shared" ca="1" si="690"/>
        <v>0</v>
      </c>
      <c r="AA2080" s="108">
        <f t="shared" ca="1" si="691"/>
        <v>0</v>
      </c>
      <c r="AB2080" s="108">
        <f t="shared" ca="1" si="692"/>
        <v>0</v>
      </c>
      <c r="AC2080" s="25">
        <f t="shared" ca="1" si="693"/>
        <v>0</v>
      </c>
    </row>
    <row r="2081" spans="1:29" ht="14.1" hidden="1" customHeight="1" thickBot="1" x14ac:dyDescent="0.25">
      <c r="A2081" s="3">
        <f t="shared" si="677"/>
        <v>2026</v>
      </c>
      <c r="B2081" s="3" t="str">
        <f t="shared" si="694"/>
        <v>08 srpen</v>
      </c>
      <c r="C2081" s="4" t="str">
        <f t="shared" si="678"/>
        <v>srpen</v>
      </c>
      <c r="D2081" s="10">
        <f t="shared" ca="1" si="679"/>
        <v>0</v>
      </c>
      <c r="E2081" s="10" t="str">
        <f t="shared" si="680"/>
        <v>neděle</v>
      </c>
      <c r="F2081" s="42" t="str">
        <f ca="1">IF(COUNTIF(List1!$U$4:$AF$16,$G2081),"Svátek",TEXT($G2081,"dddd"))</f>
        <v>neděle</v>
      </c>
      <c r="G2081" s="19">
        <v>46264</v>
      </c>
      <c r="H2081" s="49"/>
      <c r="I2081" s="50"/>
      <c r="J2081" s="49"/>
      <c r="K2081" s="50"/>
      <c r="L2081" s="21">
        <f t="shared" si="681"/>
        <v>0</v>
      </c>
      <c r="M2081" s="22">
        <f t="shared" si="675"/>
        <v>0</v>
      </c>
      <c r="N2081" s="98"/>
      <c r="O2081" s="101" t="str">
        <f t="shared" ca="1" si="676"/>
        <v/>
      </c>
      <c r="P2081" s="41">
        <f t="shared" si="695"/>
        <v>0</v>
      </c>
      <c r="Q2081" s="41" t="str">
        <f>IF(MONTH(G2082)-MONTH(G2081)&lt;&gt;0,SUBTOTAL(109,$P$14:$P$3665)," ")</f>
        <v xml:space="preserve"> </v>
      </c>
      <c r="R2081" s="108">
        <f t="shared" ca="1" si="682"/>
        <v>0</v>
      </c>
      <c r="S2081" s="25">
        <f t="shared" ca="1" si="683"/>
        <v>0</v>
      </c>
      <c r="T2081" s="108">
        <f t="shared" ca="1" si="684"/>
        <v>0</v>
      </c>
      <c r="U2081" s="163">
        <f t="shared" ca="1" si="685"/>
        <v>0</v>
      </c>
      <c r="V2081" s="25">
        <f t="shared" ca="1" si="686"/>
        <v>0</v>
      </c>
      <c r="W2081" s="25">
        <f t="shared" ca="1" si="687"/>
        <v>0</v>
      </c>
      <c r="X2081" s="108">
        <f t="shared" ca="1" si="688"/>
        <v>0</v>
      </c>
      <c r="Y2081" s="108">
        <f t="shared" ca="1" si="689"/>
        <v>0</v>
      </c>
      <c r="Z2081" s="108">
        <f t="shared" ca="1" si="690"/>
        <v>0</v>
      </c>
      <c r="AA2081" s="108">
        <f t="shared" ca="1" si="691"/>
        <v>0</v>
      </c>
      <c r="AB2081" s="108">
        <f t="shared" ca="1" si="692"/>
        <v>0</v>
      </c>
      <c r="AC2081" s="25">
        <f t="shared" ca="1" si="693"/>
        <v>0</v>
      </c>
    </row>
    <row r="2082" spans="1:29" ht="14.1" hidden="1" customHeight="1" thickBot="1" x14ac:dyDescent="0.25">
      <c r="A2082" s="3">
        <f t="shared" si="677"/>
        <v>2026</v>
      </c>
      <c r="B2082" s="3" t="str">
        <f t="shared" si="694"/>
        <v>08 srpen</v>
      </c>
      <c r="C2082" s="4" t="str">
        <f t="shared" si="678"/>
        <v>srpen</v>
      </c>
      <c r="D2082" s="10">
        <f t="shared" ca="1" si="679"/>
        <v>0</v>
      </c>
      <c r="E2082" s="10" t="str">
        <f t="shared" si="680"/>
        <v>pondělí</v>
      </c>
      <c r="F2082" s="42" t="str">
        <f ca="1">IF(COUNTIF(List1!$U$4:$AF$16,$G2082),"Svátek",TEXT($G2082,"dddd"))</f>
        <v>pondělí</v>
      </c>
      <c r="G2082" s="19">
        <v>46265</v>
      </c>
      <c r="H2082" s="49"/>
      <c r="I2082" s="50"/>
      <c r="J2082" s="49"/>
      <c r="K2082" s="50"/>
      <c r="L2082" s="21">
        <f t="shared" si="681"/>
        <v>0</v>
      </c>
      <c r="M2082" s="22">
        <f t="shared" si="675"/>
        <v>0</v>
      </c>
      <c r="N2082" s="98"/>
      <c r="O2082" s="101" t="str">
        <f t="shared" ca="1" si="676"/>
        <v/>
      </c>
      <c r="P2082" s="41">
        <f t="shared" si="695"/>
        <v>0</v>
      </c>
      <c r="Q2082" s="41">
        <f>IF(MONTH(G2083)-MONTH(G2082)&lt;&gt;0,SUBTOTAL(109,$P$14:$P$3665)," ")</f>
        <v>0</v>
      </c>
      <c r="R2082" s="108">
        <f t="shared" ca="1" si="682"/>
        <v>0</v>
      </c>
      <c r="S2082" s="25">
        <f t="shared" ca="1" si="683"/>
        <v>0</v>
      </c>
      <c r="T2082" s="108">
        <f t="shared" ca="1" si="684"/>
        <v>0</v>
      </c>
      <c r="U2082" s="163">
        <f t="shared" ca="1" si="685"/>
        <v>0</v>
      </c>
      <c r="V2082" s="25">
        <f t="shared" ca="1" si="686"/>
        <v>0</v>
      </c>
      <c r="W2082" s="25">
        <f t="shared" ca="1" si="687"/>
        <v>0</v>
      </c>
      <c r="X2082" s="108">
        <f t="shared" ca="1" si="688"/>
        <v>0</v>
      </c>
      <c r="Y2082" s="108">
        <f t="shared" ca="1" si="689"/>
        <v>0</v>
      </c>
      <c r="Z2082" s="108">
        <f t="shared" ca="1" si="690"/>
        <v>0</v>
      </c>
      <c r="AA2082" s="108">
        <f t="shared" ca="1" si="691"/>
        <v>0</v>
      </c>
      <c r="AB2082" s="108">
        <f t="shared" ca="1" si="692"/>
        <v>0</v>
      </c>
      <c r="AC2082" s="25">
        <f t="shared" ca="1" si="693"/>
        <v>0</v>
      </c>
    </row>
    <row r="2083" spans="1:29" ht="14.1" hidden="1" customHeight="1" thickBot="1" x14ac:dyDescent="0.25">
      <c r="A2083" s="3">
        <f t="shared" si="677"/>
        <v>2026</v>
      </c>
      <c r="B2083" s="3" t="str">
        <f t="shared" si="694"/>
        <v>09 září</v>
      </c>
      <c r="C2083" s="4" t="str">
        <f t="shared" si="678"/>
        <v>září</v>
      </c>
      <c r="D2083" s="10">
        <f t="shared" ca="1" si="679"/>
        <v>0</v>
      </c>
      <c r="E2083" s="10" t="str">
        <f t="shared" si="680"/>
        <v>úterý</v>
      </c>
      <c r="F2083" s="42" t="str">
        <f ca="1">IF(COUNTIF(List1!$U$4:$AF$16,$G2083),"Svátek",TEXT($G2083,"dddd"))</f>
        <v>úterý</v>
      </c>
      <c r="G2083" s="19">
        <v>46266</v>
      </c>
      <c r="H2083" s="49"/>
      <c r="I2083" s="50"/>
      <c r="J2083" s="49"/>
      <c r="K2083" s="50"/>
      <c r="L2083" s="21">
        <f t="shared" si="681"/>
        <v>0</v>
      </c>
      <c r="M2083" s="22">
        <f t="shared" si="675"/>
        <v>0</v>
      </c>
      <c r="N2083" s="98"/>
      <c r="O2083" s="101" t="str">
        <f t="shared" ca="1" si="676"/>
        <v/>
      </c>
      <c r="P2083" s="41" t="str">
        <f t="shared" si="695"/>
        <v xml:space="preserve"> </v>
      </c>
      <c r="Q2083" s="41" t="str">
        <f>IF(MONTH(G2084)-MONTH(G2083)&lt;&gt;0,SUBTOTAL(109,$P$14:$P$3665)," ")</f>
        <v xml:space="preserve"> </v>
      </c>
      <c r="R2083" s="108">
        <f t="shared" ca="1" si="682"/>
        <v>0</v>
      </c>
      <c r="S2083" s="25">
        <f t="shared" ca="1" si="683"/>
        <v>0</v>
      </c>
      <c r="T2083" s="108">
        <f t="shared" ca="1" si="684"/>
        <v>0</v>
      </c>
      <c r="U2083" s="163">
        <f t="shared" ca="1" si="685"/>
        <v>0</v>
      </c>
      <c r="V2083" s="25">
        <f t="shared" ca="1" si="686"/>
        <v>0</v>
      </c>
      <c r="W2083" s="25">
        <f t="shared" ca="1" si="687"/>
        <v>0</v>
      </c>
      <c r="X2083" s="108">
        <f t="shared" ca="1" si="688"/>
        <v>0</v>
      </c>
      <c r="Y2083" s="108">
        <f t="shared" ca="1" si="689"/>
        <v>0</v>
      </c>
      <c r="Z2083" s="108">
        <f t="shared" ca="1" si="690"/>
        <v>0</v>
      </c>
      <c r="AA2083" s="108">
        <f t="shared" ca="1" si="691"/>
        <v>0</v>
      </c>
      <c r="AB2083" s="108">
        <f t="shared" ca="1" si="692"/>
        <v>0</v>
      </c>
      <c r="AC2083" s="25">
        <f t="shared" ca="1" si="693"/>
        <v>0</v>
      </c>
    </row>
    <row r="2084" spans="1:29" ht="14.1" hidden="1" customHeight="1" thickBot="1" x14ac:dyDescent="0.25">
      <c r="A2084" s="3">
        <f t="shared" si="677"/>
        <v>2026</v>
      </c>
      <c r="B2084" s="3" t="str">
        <f t="shared" si="694"/>
        <v>09 září</v>
      </c>
      <c r="C2084" s="4" t="str">
        <f t="shared" si="678"/>
        <v>září</v>
      </c>
      <c r="D2084" s="10">
        <f t="shared" ca="1" si="679"/>
        <v>0</v>
      </c>
      <c r="E2084" s="10" t="str">
        <f t="shared" si="680"/>
        <v>středa</v>
      </c>
      <c r="F2084" s="42" t="str">
        <f ca="1">IF(COUNTIF(List1!$U$4:$AF$16,$G2084),"Svátek",TEXT($G2084,"dddd"))</f>
        <v>středa</v>
      </c>
      <c r="G2084" s="19">
        <v>46267</v>
      </c>
      <c r="H2084" s="49"/>
      <c r="I2084" s="50"/>
      <c r="J2084" s="49"/>
      <c r="K2084" s="50"/>
      <c r="L2084" s="21">
        <f t="shared" si="681"/>
        <v>0</v>
      </c>
      <c r="M2084" s="22">
        <f t="shared" si="675"/>
        <v>0</v>
      </c>
      <c r="N2084" s="98"/>
      <c r="O2084" s="101" t="str">
        <f t="shared" ca="1" si="676"/>
        <v/>
      </c>
      <c r="P2084" s="41" t="str">
        <f t="shared" si="695"/>
        <v xml:space="preserve"> </v>
      </c>
      <c r="Q2084" s="41" t="str">
        <f>IF(MONTH(G2085)-MONTH(G2084)&lt;&gt;0,SUBTOTAL(109,$P$14:$P$3665)," ")</f>
        <v xml:space="preserve"> </v>
      </c>
      <c r="R2084" s="108">
        <f t="shared" ca="1" si="682"/>
        <v>0</v>
      </c>
      <c r="S2084" s="25">
        <f t="shared" ca="1" si="683"/>
        <v>0</v>
      </c>
      <c r="T2084" s="108">
        <f t="shared" ca="1" si="684"/>
        <v>0</v>
      </c>
      <c r="U2084" s="163">
        <f t="shared" ca="1" si="685"/>
        <v>0</v>
      </c>
      <c r="V2084" s="25">
        <f t="shared" ca="1" si="686"/>
        <v>0</v>
      </c>
      <c r="W2084" s="25">
        <f t="shared" ca="1" si="687"/>
        <v>0</v>
      </c>
      <c r="X2084" s="108">
        <f t="shared" ca="1" si="688"/>
        <v>0</v>
      </c>
      <c r="Y2084" s="108">
        <f t="shared" ca="1" si="689"/>
        <v>0</v>
      </c>
      <c r="Z2084" s="108">
        <f t="shared" ca="1" si="690"/>
        <v>0</v>
      </c>
      <c r="AA2084" s="108">
        <f t="shared" ca="1" si="691"/>
        <v>0</v>
      </c>
      <c r="AB2084" s="108">
        <f t="shared" ca="1" si="692"/>
        <v>0</v>
      </c>
      <c r="AC2084" s="25">
        <f t="shared" ca="1" si="693"/>
        <v>0</v>
      </c>
    </row>
    <row r="2085" spans="1:29" ht="14.1" hidden="1" customHeight="1" thickBot="1" x14ac:dyDescent="0.25">
      <c r="A2085" s="3">
        <f t="shared" si="677"/>
        <v>2026</v>
      </c>
      <c r="B2085" s="3" t="str">
        <f t="shared" si="694"/>
        <v>09 září</v>
      </c>
      <c r="C2085" s="4" t="str">
        <f t="shared" si="678"/>
        <v>září</v>
      </c>
      <c r="D2085" s="10">
        <f t="shared" ca="1" si="679"/>
        <v>0</v>
      </c>
      <c r="E2085" s="10" t="str">
        <f t="shared" si="680"/>
        <v>čtvrtek</v>
      </c>
      <c r="F2085" s="42" t="str">
        <f ca="1">IF(COUNTIF(List1!$U$4:$AF$16,$G2085),"Svátek",TEXT($G2085,"dddd"))</f>
        <v>čtvrtek</v>
      </c>
      <c r="G2085" s="19">
        <v>46268</v>
      </c>
      <c r="H2085" s="49"/>
      <c r="I2085" s="50"/>
      <c r="J2085" s="49"/>
      <c r="K2085" s="50"/>
      <c r="L2085" s="21">
        <f t="shared" si="681"/>
        <v>0</v>
      </c>
      <c r="M2085" s="22">
        <f t="shared" si="675"/>
        <v>0</v>
      </c>
      <c r="N2085" s="98"/>
      <c r="O2085" s="101" t="str">
        <f t="shared" ca="1" si="676"/>
        <v/>
      </c>
      <c r="P2085" s="41" t="str">
        <f t="shared" si="695"/>
        <v xml:space="preserve"> </v>
      </c>
      <c r="Q2085" s="41" t="str">
        <f>IF(MONTH(G2086)-MONTH(G2085)&lt;&gt;0,SUBTOTAL(109,$P$14:$P$3665)," ")</f>
        <v xml:space="preserve"> </v>
      </c>
      <c r="R2085" s="108">
        <f t="shared" ca="1" si="682"/>
        <v>0</v>
      </c>
      <c r="S2085" s="25">
        <f t="shared" ca="1" si="683"/>
        <v>0</v>
      </c>
      <c r="T2085" s="108">
        <f t="shared" ca="1" si="684"/>
        <v>0</v>
      </c>
      <c r="U2085" s="163">
        <f t="shared" ca="1" si="685"/>
        <v>0</v>
      </c>
      <c r="V2085" s="25">
        <f t="shared" ca="1" si="686"/>
        <v>0</v>
      </c>
      <c r="W2085" s="25">
        <f t="shared" ca="1" si="687"/>
        <v>0</v>
      </c>
      <c r="X2085" s="108">
        <f t="shared" ca="1" si="688"/>
        <v>0</v>
      </c>
      <c r="Y2085" s="108">
        <f t="shared" ca="1" si="689"/>
        <v>0</v>
      </c>
      <c r="Z2085" s="108">
        <f t="shared" ca="1" si="690"/>
        <v>0</v>
      </c>
      <c r="AA2085" s="108">
        <f t="shared" ca="1" si="691"/>
        <v>0</v>
      </c>
      <c r="AB2085" s="108">
        <f t="shared" ca="1" si="692"/>
        <v>0</v>
      </c>
      <c r="AC2085" s="25">
        <f t="shared" ca="1" si="693"/>
        <v>0</v>
      </c>
    </row>
    <row r="2086" spans="1:29" ht="14.1" hidden="1" customHeight="1" thickBot="1" x14ac:dyDescent="0.25">
      <c r="A2086" s="3">
        <f t="shared" si="677"/>
        <v>2026</v>
      </c>
      <c r="B2086" s="3" t="str">
        <f t="shared" si="694"/>
        <v>09 září</v>
      </c>
      <c r="C2086" s="4" t="str">
        <f t="shared" si="678"/>
        <v>září</v>
      </c>
      <c r="D2086" s="10">
        <f t="shared" ca="1" si="679"/>
        <v>0</v>
      </c>
      <c r="E2086" s="10" t="str">
        <f t="shared" si="680"/>
        <v>pátek</v>
      </c>
      <c r="F2086" s="42" t="str">
        <f ca="1">IF(COUNTIF(List1!$U$4:$AF$16,$G2086),"Svátek",TEXT($G2086,"dddd"))</f>
        <v>pátek</v>
      </c>
      <c r="G2086" s="19">
        <v>46269</v>
      </c>
      <c r="H2086" s="49"/>
      <c r="I2086" s="50"/>
      <c r="J2086" s="49"/>
      <c r="K2086" s="50"/>
      <c r="L2086" s="21">
        <f t="shared" si="681"/>
        <v>0</v>
      </c>
      <c r="M2086" s="22">
        <f t="shared" ref="M2086:M2149" si="696">(I2086-H2086)-(K2086-J2086)</f>
        <v>0</v>
      </c>
      <c r="N2086" s="98"/>
      <c r="O2086" s="101" t="str">
        <f t="shared" ref="O2086:O2149" ca="1" si="697">IF(F2086="Svátek","Svátek","")</f>
        <v/>
      </c>
      <c r="P2086" s="41" t="str">
        <f t="shared" si="695"/>
        <v xml:space="preserve"> </v>
      </c>
      <c r="Q2086" s="41" t="str">
        <f>IF(MONTH(G2087)-MONTH(G2086)&lt;&gt;0,SUBTOTAL(109,$P$14:$P$3665)," ")</f>
        <v xml:space="preserve"> </v>
      </c>
      <c r="R2086" s="108">
        <f t="shared" ca="1" si="682"/>
        <v>0</v>
      </c>
      <c r="S2086" s="25">
        <f t="shared" ca="1" si="683"/>
        <v>0</v>
      </c>
      <c r="T2086" s="108">
        <f t="shared" ca="1" si="684"/>
        <v>0</v>
      </c>
      <c r="U2086" s="163">
        <f t="shared" ca="1" si="685"/>
        <v>0</v>
      </c>
      <c r="V2086" s="25">
        <f t="shared" ca="1" si="686"/>
        <v>0</v>
      </c>
      <c r="W2086" s="25">
        <f t="shared" ca="1" si="687"/>
        <v>0</v>
      </c>
      <c r="X2086" s="108">
        <f t="shared" ca="1" si="688"/>
        <v>0</v>
      </c>
      <c r="Y2086" s="108">
        <f t="shared" ca="1" si="689"/>
        <v>0</v>
      </c>
      <c r="Z2086" s="108">
        <f t="shared" ca="1" si="690"/>
        <v>0</v>
      </c>
      <c r="AA2086" s="108">
        <f t="shared" ca="1" si="691"/>
        <v>0</v>
      </c>
      <c r="AB2086" s="108">
        <f t="shared" ca="1" si="692"/>
        <v>0</v>
      </c>
      <c r="AC2086" s="25">
        <f t="shared" ca="1" si="693"/>
        <v>0</v>
      </c>
    </row>
    <row r="2087" spans="1:29" ht="14.1" hidden="1" customHeight="1" thickBot="1" x14ac:dyDescent="0.25">
      <c r="A2087" s="3">
        <f t="shared" ref="A2087:A2150" si="698">YEAR(G2087)</f>
        <v>2026</v>
      </c>
      <c r="B2087" s="3" t="str">
        <f t="shared" si="694"/>
        <v>09 září</v>
      </c>
      <c r="C2087" s="4" t="str">
        <f t="shared" ref="C2087:C2150" si="699">TEXT(G2087,"mmmm")</f>
        <v>září</v>
      </c>
      <c r="D2087" s="10">
        <f t="shared" ref="D2087:D2150" ca="1" si="700">IF(F2087="Svátek",1,0)</f>
        <v>0</v>
      </c>
      <c r="E2087" s="10" t="str">
        <f t="shared" ref="E2087:E2150" si="701">TEXT($G2087,"dddd")</f>
        <v>sobota</v>
      </c>
      <c r="F2087" s="42" t="str">
        <f ca="1">IF(COUNTIF(List1!$U$4:$AF$16,$G2087),"Svátek",TEXT($G2087,"dddd"))</f>
        <v>sobota</v>
      </c>
      <c r="G2087" s="19">
        <v>46270</v>
      </c>
      <c r="H2087" s="49"/>
      <c r="I2087" s="50"/>
      <c r="J2087" s="49"/>
      <c r="K2087" s="50"/>
      <c r="L2087" s="21">
        <f t="shared" ref="L2087:L2150" si="702">(I2087-H2087)-(K2087-J2087)</f>
        <v>0</v>
      </c>
      <c r="M2087" s="22">
        <f t="shared" si="696"/>
        <v>0</v>
      </c>
      <c r="N2087" s="98"/>
      <c r="O2087" s="101" t="str">
        <f t="shared" ca="1" si="697"/>
        <v/>
      </c>
      <c r="P2087" s="41" t="str">
        <f t="shared" si="695"/>
        <v xml:space="preserve"> </v>
      </c>
      <c r="Q2087" s="41" t="str">
        <f>IF(MONTH(G2088)-MONTH(G2087)&lt;&gt;0,SUBTOTAL(109,$P$14:$P$3665)," ")</f>
        <v xml:space="preserve"> </v>
      </c>
      <c r="R2087" s="108">
        <f t="shared" ref="R2087:R2150" ca="1" si="703">IF(AND(IF(O2087="PC",1,0),OR((E2087="pondělí"),E2087="úterý",E2087="středa",E2087="čtvrtek",E2087="pátek")),IF($R$3-L2087&gt;0,$R$3-L2087,0),0)</f>
        <v>0</v>
      </c>
      <c r="S2087" s="25">
        <f t="shared" ref="S2087:S2150" ca="1" si="704">IF(AND(IF(F2087="Svátek",1,0),OR(E2087="pondělí",E2087="úterý",E2087="středa",E2087="čtvrtek",E2087="pátek"),IF(OR(O2087="SC",O2087="ŘD",O2087="NV",O2087="N",O2087="OČR",O2087="P",O2087="O"),FALSE,TRUE)),1,0)</f>
        <v>0</v>
      </c>
      <c r="T2087" s="108">
        <f t="shared" ref="T2087:T2150" ca="1" si="705">IF(AND(IF(O2087="PMP",1,0),OR((E2087="pondělí"),E2087="úterý",E2087="středa",E2087="čtvrtek",E2087="pátek")),IF($R$3-L2087&gt;0,$R$3-L2087,0),0)</f>
        <v>0</v>
      </c>
      <c r="U2087" s="163">
        <f t="shared" ref="U2087:U2150" ca="1" si="706">IF(AND(IF(O2087="1/2D",1,0),OR((E2087="pondělí"),E2087="úterý",E2087="středa",E2087="čtvrtek",E2087="pátek")),1,0)</f>
        <v>0</v>
      </c>
      <c r="V2087" s="25">
        <f t="shared" ref="V2087:V2150" ca="1" si="707">IF(AND(IF(O2087="D",1,0),OR((E2087="pondělí"),E2087="úterý",E2087="středa",E2087="čtvrtek",E2087="pátek")),1,0)</f>
        <v>0</v>
      </c>
      <c r="W2087" s="25">
        <f t="shared" ref="W2087:W2150" ca="1" si="708">IF(AND(IF(O2087="PN",1,0),OR((E2087="pondělí"),E2087="úterý",E2087="středa",E2087="čtvrtek",E2087="pátek")),1,0)</f>
        <v>0</v>
      </c>
      <c r="X2087" s="108">
        <f t="shared" ref="X2087:X2150" ca="1" si="709">IF(AND(IF(O2087="NV",1,0),OR((E2087="pondělí"),E2087="úterý",E2087="středa",E2087="čtvrtek",E2087="pátek")),IF($R$3-L2087&gt;0,$R$3-L2087,0),0)</f>
        <v>0</v>
      </c>
      <c r="Y2087" s="108">
        <f t="shared" ref="Y2087:Y2150" ca="1" si="710">IF(AND(IF(O2087="OČR",1,0),OR((E2087="pondělí"),E2087="úterý",E2087="středa",E2087="čtvrtek",E2087="pátek")),IF($R$3-L2087&gt;0,$R$3-L2087,0),0)</f>
        <v>0</v>
      </c>
      <c r="Z2087" s="108">
        <f t="shared" ref="Z2087:Z2150" ca="1" si="711">IF(AND(IF(O2087="P",1,0),OR((E2087="pondělí"),E2087="úterý",E2087="středa",E2087="čtvrtek",E2087="pátek")),IF($R$3-L2087&gt;0,$R$3-L2087,0),0)</f>
        <v>0</v>
      </c>
      <c r="AA2087" s="108">
        <f t="shared" ref="AA2087:AA2150" ca="1" si="712">IF(AND(IF(O2087="O",1,0),OR((E2087="pondělí"),E2087="úterý",E2087="středa",E2087="čtvrtek",E2087="pátek")),IF($R$3-L2087&gt;0,$R$3-L2087,0),0)</f>
        <v>0</v>
      </c>
      <c r="AB2087" s="108">
        <f t="shared" ref="AB2087:AB2150" ca="1" si="713">IF(AND(IF(O2087="PZ",1,0),OR((E2087="pondělí"),E2087="úterý",E2087="středa",E2087="čtvrtek",E2087="pátek")),IF($R$3-L2087&gt;0,$R$3-L2087,0),0)</f>
        <v>0</v>
      </c>
      <c r="AC2087" s="25">
        <f t="shared" ref="AC2087:AC2150" ca="1" si="714">IF(AND(IF(F2087="Svátek",1,0),OR(E2087="pondělí",E2087="úterý",E2087="středa",E2087="čtvrtek",E2087="pátek")),1,0)</f>
        <v>0</v>
      </c>
    </row>
    <row r="2088" spans="1:29" ht="14.1" hidden="1" customHeight="1" thickBot="1" x14ac:dyDescent="0.25">
      <c r="A2088" s="3">
        <f t="shared" si="698"/>
        <v>2026</v>
      </c>
      <c r="B2088" s="3" t="str">
        <f t="shared" ref="B2088:B2151" si="715">IF(C2088="leden","01 leden",IF(C2088="únor","02 únor",IF(C2088="březen","03 březen",IF(C2088="duben","04 duben",IF(C2088="květen","05 květen",IF(C2088="červen","06 červen",IF(C2088="červenec","07 červenec",IF(C2088="srpen","08 srpen",IF(C2088="září","09 září",IF(C2088="říjen","10 říjen",IF(C2088="listopad","11 listopad",IF(C2088="prosinec","12 prosinec",0))))))))))))</f>
        <v>09 září</v>
      </c>
      <c r="C2088" s="4" t="str">
        <f t="shared" si="699"/>
        <v>září</v>
      </c>
      <c r="D2088" s="10">
        <f t="shared" ca="1" si="700"/>
        <v>0</v>
      </c>
      <c r="E2088" s="10" t="str">
        <f t="shared" si="701"/>
        <v>neděle</v>
      </c>
      <c r="F2088" s="42" t="str">
        <f ca="1">IF(COUNTIF(List1!$U$4:$AF$16,$G2088),"Svátek",TEXT($G2088,"dddd"))</f>
        <v>neděle</v>
      </c>
      <c r="G2088" s="19">
        <v>46271</v>
      </c>
      <c r="H2088" s="49"/>
      <c r="I2088" s="50"/>
      <c r="J2088" s="49"/>
      <c r="K2088" s="50"/>
      <c r="L2088" s="21">
        <f t="shared" si="702"/>
        <v>0</v>
      </c>
      <c r="M2088" s="22">
        <f t="shared" si="696"/>
        <v>0</v>
      </c>
      <c r="N2088" s="98"/>
      <c r="O2088" s="101" t="str">
        <f t="shared" ca="1" si="697"/>
        <v/>
      </c>
      <c r="P2088" s="41">
        <f t="shared" si="695"/>
        <v>0</v>
      </c>
      <c r="Q2088" s="41" t="str">
        <f>IF(MONTH(G2089)-MONTH(G2088)&lt;&gt;0,SUBTOTAL(109,$P$14:$P$3665)," ")</f>
        <v xml:space="preserve"> </v>
      </c>
      <c r="R2088" s="108">
        <f t="shared" ca="1" si="703"/>
        <v>0</v>
      </c>
      <c r="S2088" s="25">
        <f t="shared" ca="1" si="704"/>
        <v>0</v>
      </c>
      <c r="T2088" s="108">
        <f t="shared" ca="1" si="705"/>
        <v>0</v>
      </c>
      <c r="U2088" s="163">
        <f t="shared" ca="1" si="706"/>
        <v>0</v>
      </c>
      <c r="V2088" s="25">
        <f t="shared" ca="1" si="707"/>
        <v>0</v>
      </c>
      <c r="W2088" s="25">
        <f t="shared" ca="1" si="708"/>
        <v>0</v>
      </c>
      <c r="X2088" s="108">
        <f t="shared" ca="1" si="709"/>
        <v>0</v>
      </c>
      <c r="Y2088" s="108">
        <f t="shared" ca="1" si="710"/>
        <v>0</v>
      </c>
      <c r="Z2088" s="108">
        <f t="shared" ca="1" si="711"/>
        <v>0</v>
      </c>
      <c r="AA2088" s="108">
        <f t="shared" ca="1" si="712"/>
        <v>0</v>
      </c>
      <c r="AB2088" s="108">
        <f t="shared" ca="1" si="713"/>
        <v>0</v>
      </c>
      <c r="AC2088" s="25">
        <f t="shared" ca="1" si="714"/>
        <v>0</v>
      </c>
    </row>
    <row r="2089" spans="1:29" ht="14.1" hidden="1" customHeight="1" thickBot="1" x14ac:dyDescent="0.25">
      <c r="A2089" s="3">
        <f t="shared" si="698"/>
        <v>2026</v>
      </c>
      <c r="B2089" s="3" t="str">
        <f t="shared" si="715"/>
        <v>09 září</v>
      </c>
      <c r="C2089" s="4" t="str">
        <f t="shared" si="699"/>
        <v>září</v>
      </c>
      <c r="D2089" s="10">
        <f t="shared" ca="1" si="700"/>
        <v>0</v>
      </c>
      <c r="E2089" s="10" t="str">
        <f t="shared" si="701"/>
        <v>pondělí</v>
      </c>
      <c r="F2089" s="42" t="str">
        <f ca="1">IF(COUNTIF(List1!$U$4:$AF$16,$G2089),"Svátek",TEXT($G2089,"dddd"))</f>
        <v>pondělí</v>
      </c>
      <c r="G2089" s="19">
        <v>46272</v>
      </c>
      <c r="H2089" s="49"/>
      <c r="I2089" s="50"/>
      <c r="J2089" s="49"/>
      <c r="K2089" s="50"/>
      <c r="L2089" s="21">
        <f t="shared" si="702"/>
        <v>0</v>
      </c>
      <c r="M2089" s="22">
        <f t="shared" si="696"/>
        <v>0</v>
      </c>
      <c r="N2089" s="98"/>
      <c r="O2089" s="101" t="str">
        <f t="shared" ca="1" si="697"/>
        <v/>
      </c>
      <c r="P2089" s="41" t="str">
        <f t="shared" si="695"/>
        <v xml:space="preserve"> </v>
      </c>
      <c r="Q2089" s="41" t="str">
        <f>IF(MONTH(G2090)-MONTH(G2089)&lt;&gt;0,SUBTOTAL(109,$P$14:$P$3665)," ")</f>
        <v xml:space="preserve"> </v>
      </c>
      <c r="R2089" s="108">
        <f t="shared" ca="1" si="703"/>
        <v>0</v>
      </c>
      <c r="S2089" s="25">
        <f t="shared" ca="1" si="704"/>
        <v>0</v>
      </c>
      <c r="T2089" s="108">
        <f t="shared" ca="1" si="705"/>
        <v>0</v>
      </c>
      <c r="U2089" s="163">
        <f t="shared" ca="1" si="706"/>
        <v>0</v>
      </c>
      <c r="V2089" s="25">
        <f t="shared" ca="1" si="707"/>
        <v>0</v>
      </c>
      <c r="W2089" s="25">
        <f t="shared" ca="1" si="708"/>
        <v>0</v>
      </c>
      <c r="X2089" s="108">
        <f t="shared" ca="1" si="709"/>
        <v>0</v>
      </c>
      <c r="Y2089" s="108">
        <f t="shared" ca="1" si="710"/>
        <v>0</v>
      </c>
      <c r="Z2089" s="108">
        <f t="shared" ca="1" si="711"/>
        <v>0</v>
      </c>
      <c r="AA2089" s="108">
        <f t="shared" ca="1" si="712"/>
        <v>0</v>
      </c>
      <c r="AB2089" s="108">
        <f t="shared" ca="1" si="713"/>
        <v>0</v>
      </c>
      <c r="AC2089" s="25">
        <f t="shared" ca="1" si="714"/>
        <v>0</v>
      </c>
    </row>
    <row r="2090" spans="1:29" ht="14.1" hidden="1" customHeight="1" thickBot="1" x14ac:dyDescent="0.25">
      <c r="A2090" s="3">
        <f t="shared" si="698"/>
        <v>2026</v>
      </c>
      <c r="B2090" s="3" t="str">
        <f t="shared" si="715"/>
        <v>09 září</v>
      </c>
      <c r="C2090" s="4" t="str">
        <f t="shared" si="699"/>
        <v>září</v>
      </c>
      <c r="D2090" s="10">
        <f t="shared" ca="1" si="700"/>
        <v>0</v>
      </c>
      <c r="E2090" s="10" t="str">
        <f t="shared" si="701"/>
        <v>úterý</v>
      </c>
      <c r="F2090" s="42" t="str">
        <f ca="1">IF(COUNTIF(List1!$U$4:$AF$16,$G2090),"Svátek",TEXT($G2090,"dddd"))</f>
        <v>úterý</v>
      </c>
      <c r="G2090" s="19">
        <v>46273</v>
      </c>
      <c r="H2090" s="49"/>
      <c r="I2090" s="50"/>
      <c r="J2090" s="49"/>
      <c r="K2090" s="50"/>
      <c r="L2090" s="21">
        <f t="shared" si="702"/>
        <v>0</v>
      </c>
      <c r="M2090" s="22">
        <f t="shared" si="696"/>
        <v>0</v>
      </c>
      <c r="N2090" s="98"/>
      <c r="O2090" s="101" t="str">
        <f t="shared" ca="1" si="697"/>
        <v/>
      </c>
      <c r="P2090" s="41" t="str">
        <f t="shared" si="695"/>
        <v xml:space="preserve"> </v>
      </c>
      <c r="Q2090" s="41" t="str">
        <f>IF(MONTH(G2091)-MONTH(G2090)&lt;&gt;0,SUBTOTAL(109,$P$14:$P$3665)," ")</f>
        <v xml:space="preserve"> </v>
      </c>
      <c r="R2090" s="108">
        <f t="shared" ca="1" si="703"/>
        <v>0</v>
      </c>
      <c r="S2090" s="25">
        <f t="shared" ca="1" si="704"/>
        <v>0</v>
      </c>
      <c r="T2090" s="108">
        <f t="shared" ca="1" si="705"/>
        <v>0</v>
      </c>
      <c r="U2090" s="163">
        <f t="shared" ca="1" si="706"/>
        <v>0</v>
      </c>
      <c r="V2090" s="25">
        <f t="shared" ca="1" si="707"/>
        <v>0</v>
      </c>
      <c r="W2090" s="25">
        <f t="shared" ca="1" si="708"/>
        <v>0</v>
      </c>
      <c r="X2090" s="108">
        <f t="shared" ca="1" si="709"/>
        <v>0</v>
      </c>
      <c r="Y2090" s="108">
        <f t="shared" ca="1" si="710"/>
        <v>0</v>
      </c>
      <c r="Z2090" s="108">
        <f t="shared" ca="1" si="711"/>
        <v>0</v>
      </c>
      <c r="AA2090" s="108">
        <f t="shared" ca="1" si="712"/>
        <v>0</v>
      </c>
      <c r="AB2090" s="108">
        <f t="shared" ca="1" si="713"/>
        <v>0</v>
      </c>
      <c r="AC2090" s="25">
        <f t="shared" ca="1" si="714"/>
        <v>0</v>
      </c>
    </row>
    <row r="2091" spans="1:29" ht="14.1" hidden="1" customHeight="1" thickBot="1" x14ac:dyDescent="0.25">
      <c r="A2091" s="3">
        <f t="shared" si="698"/>
        <v>2026</v>
      </c>
      <c r="B2091" s="3" t="str">
        <f t="shared" si="715"/>
        <v>09 září</v>
      </c>
      <c r="C2091" s="4" t="str">
        <f t="shared" si="699"/>
        <v>září</v>
      </c>
      <c r="D2091" s="10">
        <f t="shared" ca="1" si="700"/>
        <v>0</v>
      </c>
      <c r="E2091" s="10" t="str">
        <f t="shared" si="701"/>
        <v>středa</v>
      </c>
      <c r="F2091" s="42" t="str">
        <f ca="1">IF(COUNTIF(List1!$U$4:$AF$16,$G2091),"Svátek",TEXT($G2091,"dddd"))</f>
        <v>středa</v>
      </c>
      <c r="G2091" s="19">
        <v>46274</v>
      </c>
      <c r="H2091" s="49"/>
      <c r="I2091" s="50"/>
      <c r="J2091" s="49"/>
      <c r="K2091" s="50"/>
      <c r="L2091" s="21">
        <f t="shared" si="702"/>
        <v>0</v>
      </c>
      <c r="M2091" s="22">
        <f t="shared" si="696"/>
        <v>0</v>
      </c>
      <c r="N2091" s="98"/>
      <c r="O2091" s="101" t="str">
        <f t="shared" ca="1" si="697"/>
        <v/>
      </c>
      <c r="P2091" s="41" t="str">
        <f t="shared" si="695"/>
        <v xml:space="preserve"> </v>
      </c>
      <c r="Q2091" s="41" t="str">
        <f>IF(MONTH(G2092)-MONTH(G2091)&lt;&gt;0,SUBTOTAL(109,$P$14:$P$3665)," ")</f>
        <v xml:space="preserve"> </v>
      </c>
      <c r="R2091" s="108">
        <f t="shared" ca="1" si="703"/>
        <v>0</v>
      </c>
      <c r="S2091" s="25">
        <f t="shared" ca="1" si="704"/>
        <v>0</v>
      </c>
      <c r="T2091" s="108">
        <f t="shared" ca="1" si="705"/>
        <v>0</v>
      </c>
      <c r="U2091" s="163">
        <f t="shared" ca="1" si="706"/>
        <v>0</v>
      </c>
      <c r="V2091" s="25">
        <f t="shared" ca="1" si="707"/>
        <v>0</v>
      </c>
      <c r="W2091" s="25">
        <f t="shared" ca="1" si="708"/>
        <v>0</v>
      </c>
      <c r="X2091" s="108">
        <f t="shared" ca="1" si="709"/>
        <v>0</v>
      </c>
      <c r="Y2091" s="108">
        <f t="shared" ca="1" si="710"/>
        <v>0</v>
      </c>
      <c r="Z2091" s="108">
        <f t="shared" ca="1" si="711"/>
        <v>0</v>
      </c>
      <c r="AA2091" s="108">
        <f t="shared" ca="1" si="712"/>
        <v>0</v>
      </c>
      <c r="AB2091" s="108">
        <f t="shared" ca="1" si="713"/>
        <v>0</v>
      </c>
      <c r="AC2091" s="25">
        <f t="shared" ca="1" si="714"/>
        <v>0</v>
      </c>
    </row>
    <row r="2092" spans="1:29" ht="14.1" hidden="1" customHeight="1" thickBot="1" x14ac:dyDescent="0.25">
      <c r="A2092" s="3">
        <f t="shared" si="698"/>
        <v>2026</v>
      </c>
      <c r="B2092" s="3" t="str">
        <f t="shared" si="715"/>
        <v>09 září</v>
      </c>
      <c r="C2092" s="4" t="str">
        <f t="shared" si="699"/>
        <v>září</v>
      </c>
      <c r="D2092" s="10">
        <f t="shared" ca="1" si="700"/>
        <v>0</v>
      </c>
      <c r="E2092" s="10" t="str">
        <f t="shared" si="701"/>
        <v>čtvrtek</v>
      </c>
      <c r="F2092" s="42" t="str">
        <f ca="1">IF(COUNTIF(List1!$U$4:$AF$16,$G2092),"Svátek",TEXT($G2092,"dddd"))</f>
        <v>čtvrtek</v>
      </c>
      <c r="G2092" s="19">
        <v>46275</v>
      </c>
      <c r="H2092" s="49"/>
      <c r="I2092" s="50"/>
      <c r="J2092" s="49"/>
      <c r="K2092" s="50"/>
      <c r="L2092" s="21">
        <f t="shared" si="702"/>
        <v>0</v>
      </c>
      <c r="M2092" s="22">
        <f t="shared" si="696"/>
        <v>0</v>
      </c>
      <c r="N2092" s="98"/>
      <c r="O2092" s="101" t="str">
        <f t="shared" ca="1" si="697"/>
        <v/>
      </c>
      <c r="P2092" s="41" t="str">
        <f t="shared" si="695"/>
        <v xml:space="preserve"> </v>
      </c>
      <c r="Q2092" s="41" t="str">
        <f>IF(MONTH(G2093)-MONTH(G2092)&lt;&gt;0,SUBTOTAL(109,$P$14:$P$3665)," ")</f>
        <v xml:space="preserve"> </v>
      </c>
      <c r="R2092" s="108">
        <f t="shared" ca="1" si="703"/>
        <v>0</v>
      </c>
      <c r="S2092" s="25">
        <f t="shared" ca="1" si="704"/>
        <v>0</v>
      </c>
      <c r="T2092" s="108">
        <f t="shared" ca="1" si="705"/>
        <v>0</v>
      </c>
      <c r="U2092" s="163">
        <f t="shared" ca="1" si="706"/>
        <v>0</v>
      </c>
      <c r="V2092" s="25">
        <f t="shared" ca="1" si="707"/>
        <v>0</v>
      </c>
      <c r="W2092" s="25">
        <f t="shared" ca="1" si="708"/>
        <v>0</v>
      </c>
      <c r="X2092" s="108">
        <f t="shared" ca="1" si="709"/>
        <v>0</v>
      </c>
      <c r="Y2092" s="108">
        <f t="shared" ca="1" si="710"/>
        <v>0</v>
      </c>
      <c r="Z2092" s="108">
        <f t="shared" ca="1" si="711"/>
        <v>0</v>
      </c>
      <c r="AA2092" s="108">
        <f t="shared" ca="1" si="712"/>
        <v>0</v>
      </c>
      <c r="AB2092" s="108">
        <f t="shared" ca="1" si="713"/>
        <v>0</v>
      </c>
      <c r="AC2092" s="25">
        <f t="shared" ca="1" si="714"/>
        <v>0</v>
      </c>
    </row>
    <row r="2093" spans="1:29" ht="14.1" hidden="1" customHeight="1" thickBot="1" x14ac:dyDescent="0.25">
      <c r="A2093" s="3">
        <f t="shared" si="698"/>
        <v>2026</v>
      </c>
      <c r="B2093" s="3" t="str">
        <f t="shared" si="715"/>
        <v>09 září</v>
      </c>
      <c r="C2093" s="4" t="str">
        <f t="shared" si="699"/>
        <v>září</v>
      </c>
      <c r="D2093" s="10">
        <f t="shared" ca="1" si="700"/>
        <v>0</v>
      </c>
      <c r="E2093" s="10" t="str">
        <f t="shared" si="701"/>
        <v>pátek</v>
      </c>
      <c r="F2093" s="42" t="str">
        <f ca="1">IF(COUNTIF(List1!$U$4:$AF$16,$G2093),"Svátek",TEXT($G2093,"dddd"))</f>
        <v>pátek</v>
      </c>
      <c r="G2093" s="19">
        <v>46276</v>
      </c>
      <c r="H2093" s="49"/>
      <c r="I2093" s="50"/>
      <c r="J2093" s="49"/>
      <c r="K2093" s="50"/>
      <c r="L2093" s="21">
        <f t="shared" si="702"/>
        <v>0</v>
      </c>
      <c r="M2093" s="22">
        <f t="shared" si="696"/>
        <v>0</v>
      </c>
      <c r="N2093" s="98"/>
      <c r="O2093" s="101" t="str">
        <f t="shared" ca="1" si="697"/>
        <v/>
      </c>
      <c r="P2093" s="41" t="str">
        <f t="shared" si="695"/>
        <v xml:space="preserve"> </v>
      </c>
      <c r="Q2093" s="41" t="str">
        <f>IF(MONTH(G2094)-MONTH(G2093)&lt;&gt;0,SUBTOTAL(109,$P$14:$P$3665)," ")</f>
        <v xml:space="preserve"> </v>
      </c>
      <c r="R2093" s="108">
        <f t="shared" ca="1" si="703"/>
        <v>0</v>
      </c>
      <c r="S2093" s="25">
        <f t="shared" ca="1" si="704"/>
        <v>0</v>
      </c>
      <c r="T2093" s="108">
        <f t="shared" ca="1" si="705"/>
        <v>0</v>
      </c>
      <c r="U2093" s="163">
        <f t="shared" ca="1" si="706"/>
        <v>0</v>
      </c>
      <c r="V2093" s="25">
        <f t="shared" ca="1" si="707"/>
        <v>0</v>
      </c>
      <c r="W2093" s="25">
        <f t="shared" ca="1" si="708"/>
        <v>0</v>
      </c>
      <c r="X2093" s="108">
        <f t="shared" ca="1" si="709"/>
        <v>0</v>
      </c>
      <c r="Y2093" s="108">
        <f t="shared" ca="1" si="710"/>
        <v>0</v>
      </c>
      <c r="Z2093" s="108">
        <f t="shared" ca="1" si="711"/>
        <v>0</v>
      </c>
      <c r="AA2093" s="108">
        <f t="shared" ca="1" si="712"/>
        <v>0</v>
      </c>
      <c r="AB2093" s="108">
        <f t="shared" ca="1" si="713"/>
        <v>0</v>
      </c>
      <c r="AC2093" s="25">
        <f t="shared" ca="1" si="714"/>
        <v>0</v>
      </c>
    </row>
    <row r="2094" spans="1:29" ht="14.1" hidden="1" customHeight="1" thickBot="1" x14ac:dyDescent="0.25">
      <c r="A2094" s="3">
        <f t="shared" si="698"/>
        <v>2026</v>
      </c>
      <c r="B2094" s="3" t="str">
        <f t="shared" si="715"/>
        <v>09 září</v>
      </c>
      <c r="C2094" s="4" t="str">
        <f t="shared" si="699"/>
        <v>září</v>
      </c>
      <c r="D2094" s="10">
        <f t="shared" ca="1" si="700"/>
        <v>0</v>
      </c>
      <c r="E2094" s="10" t="str">
        <f t="shared" si="701"/>
        <v>sobota</v>
      </c>
      <c r="F2094" s="42" t="str">
        <f ca="1">IF(COUNTIF(List1!$U$4:$AF$16,$G2094),"Svátek",TEXT($G2094,"dddd"))</f>
        <v>sobota</v>
      </c>
      <c r="G2094" s="19">
        <v>46277</v>
      </c>
      <c r="H2094" s="49"/>
      <c r="I2094" s="50"/>
      <c r="J2094" s="49"/>
      <c r="K2094" s="50"/>
      <c r="L2094" s="21">
        <f t="shared" si="702"/>
        <v>0</v>
      </c>
      <c r="M2094" s="22">
        <f t="shared" si="696"/>
        <v>0</v>
      </c>
      <c r="N2094" s="98"/>
      <c r="O2094" s="101" t="str">
        <f t="shared" ca="1" si="697"/>
        <v/>
      </c>
      <c r="P2094" s="41" t="str">
        <f t="shared" si="695"/>
        <v xml:space="preserve"> </v>
      </c>
      <c r="Q2094" s="41" t="str">
        <f>IF(MONTH(G2095)-MONTH(G2094)&lt;&gt;0,SUBTOTAL(109,$P$14:$P$3665)," ")</f>
        <v xml:space="preserve"> </v>
      </c>
      <c r="R2094" s="108">
        <f t="shared" ca="1" si="703"/>
        <v>0</v>
      </c>
      <c r="S2094" s="25">
        <f t="shared" ca="1" si="704"/>
        <v>0</v>
      </c>
      <c r="T2094" s="108">
        <f t="shared" ca="1" si="705"/>
        <v>0</v>
      </c>
      <c r="U2094" s="163">
        <f t="shared" ca="1" si="706"/>
        <v>0</v>
      </c>
      <c r="V2094" s="25">
        <f t="shared" ca="1" si="707"/>
        <v>0</v>
      </c>
      <c r="W2094" s="25">
        <f t="shared" ca="1" si="708"/>
        <v>0</v>
      </c>
      <c r="X2094" s="108">
        <f t="shared" ca="1" si="709"/>
        <v>0</v>
      </c>
      <c r="Y2094" s="108">
        <f t="shared" ca="1" si="710"/>
        <v>0</v>
      </c>
      <c r="Z2094" s="108">
        <f t="shared" ca="1" si="711"/>
        <v>0</v>
      </c>
      <c r="AA2094" s="108">
        <f t="shared" ca="1" si="712"/>
        <v>0</v>
      </c>
      <c r="AB2094" s="108">
        <f t="shared" ca="1" si="713"/>
        <v>0</v>
      </c>
      <c r="AC2094" s="25">
        <f t="shared" ca="1" si="714"/>
        <v>0</v>
      </c>
    </row>
    <row r="2095" spans="1:29" ht="14.1" hidden="1" customHeight="1" thickBot="1" x14ac:dyDescent="0.25">
      <c r="A2095" s="3">
        <f t="shared" si="698"/>
        <v>2026</v>
      </c>
      <c r="B2095" s="3" t="str">
        <f t="shared" si="715"/>
        <v>09 září</v>
      </c>
      <c r="C2095" s="4" t="str">
        <f t="shared" si="699"/>
        <v>září</v>
      </c>
      <c r="D2095" s="10">
        <f t="shared" ca="1" si="700"/>
        <v>0</v>
      </c>
      <c r="E2095" s="10" t="str">
        <f t="shared" si="701"/>
        <v>neděle</v>
      </c>
      <c r="F2095" s="42" t="str">
        <f ca="1">IF(COUNTIF(List1!$U$4:$AF$16,$G2095),"Svátek",TEXT($G2095,"dddd"))</f>
        <v>neděle</v>
      </c>
      <c r="G2095" s="19">
        <v>46278</v>
      </c>
      <c r="H2095" s="49"/>
      <c r="I2095" s="50"/>
      <c r="J2095" s="49"/>
      <c r="K2095" s="50"/>
      <c r="L2095" s="21">
        <f t="shared" si="702"/>
        <v>0</v>
      </c>
      <c r="M2095" s="22">
        <f t="shared" si="696"/>
        <v>0</v>
      </c>
      <c r="N2095" s="98"/>
      <c r="O2095" s="101" t="str">
        <f t="shared" ca="1" si="697"/>
        <v/>
      </c>
      <c r="P2095" s="41">
        <f t="shared" si="695"/>
        <v>0</v>
      </c>
      <c r="Q2095" s="41" t="str">
        <f>IF(MONTH(G2096)-MONTH(G2095)&lt;&gt;0,SUBTOTAL(109,$P$14:$P$3665)," ")</f>
        <v xml:space="preserve"> </v>
      </c>
      <c r="R2095" s="108">
        <f t="shared" ca="1" si="703"/>
        <v>0</v>
      </c>
      <c r="S2095" s="25">
        <f t="shared" ca="1" si="704"/>
        <v>0</v>
      </c>
      <c r="T2095" s="108">
        <f t="shared" ca="1" si="705"/>
        <v>0</v>
      </c>
      <c r="U2095" s="163">
        <f t="shared" ca="1" si="706"/>
        <v>0</v>
      </c>
      <c r="V2095" s="25">
        <f t="shared" ca="1" si="707"/>
        <v>0</v>
      </c>
      <c r="W2095" s="25">
        <f t="shared" ca="1" si="708"/>
        <v>0</v>
      </c>
      <c r="X2095" s="108">
        <f t="shared" ca="1" si="709"/>
        <v>0</v>
      </c>
      <c r="Y2095" s="108">
        <f t="shared" ca="1" si="710"/>
        <v>0</v>
      </c>
      <c r="Z2095" s="108">
        <f t="shared" ca="1" si="711"/>
        <v>0</v>
      </c>
      <c r="AA2095" s="108">
        <f t="shared" ca="1" si="712"/>
        <v>0</v>
      </c>
      <c r="AB2095" s="108">
        <f t="shared" ca="1" si="713"/>
        <v>0</v>
      </c>
      <c r="AC2095" s="25">
        <f t="shared" ca="1" si="714"/>
        <v>0</v>
      </c>
    </row>
    <row r="2096" spans="1:29" ht="14.1" hidden="1" customHeight="1" thickBot="1" x14ac:dyDescent="0.25">
      <c r="A2096" s="3">
        <f t="shared" si="698"/>
        <v>2026</v>
      </c>
      <c r="B2096" s="3" t="str">
        <f t="shared" si="715"/>
        <v>09 září</v>
      </c>
      <c r="C2096" s="4" t="str">
        <f t="shared" si="699"/>
        <v>září</v>
      </c>
      <c r="D2096" s="10">
        <f t="shared" ca="1" si="700"/>
        <v>0</v>
      </c>
      <c r="E2096" s="10" t="str">
        <f t="shared" si="701"/>
        <v>pondělí</v>
      </c>
      <c r="F2096" s="42" t="str">
        <f ca="1">IF(COUNTIF(List1!$U$4:$AF$16,$G2096),"Svátek",TEXT($G2096,"dddd"))</f>
        <v>pondělí</v>
      </c>
      <c r="G2096" s="19">
        <v>46279</v>
      </c>
      <c r="H2096" s="49"/>
      <c r="I2096" s="50"/>
      <c r="J2096" s="49"/>
      <c r="K2096" s="50"/>
      <c r="L2096" s="21">
        <f t="shared" si="702"/>
        <v>0</v>
      </c>
      <c r="M2096" s="22">
        <f t="shared" si="696"/>
        <v>0</v>
      </c>
      <c r="N2096" s="98"/>
      <c r="O2096" s="101" t="str">
        <f t="shared" ca="1" si="697"/>
        <v/>
      </c>
      <c r="P2096" s="41" t="str">
        <f t="shared" si="695"/>
        <v xml:space="preserve"> </v>
      </c>
      <c r="Q2096" s="41" t="str">
        <f>IF(MONTH(G2097)-MONTH(G2096)&lt;&gt;0,SUBTOTAL(109,$P$14:$P$3665)," ")</f>
        <v xml:space="preserve"> </v>
      </c>
      <c r="R2096" s="108">
        <f t="shared" ca="1" si="703"/>
        <v>0</v>
      </c>
      <c r="S2096" s="25">
        <f t="shared" ca="1" si="704"/>
        <v>0</v>
      </c>
      <c r="T2096" s="108">
        <f t="shared" ca="1" si="705"/>
        <v>0</v>
      </c>
      <c r="U2096" s="163">
        <f t="shared" ca="1" si="706"/>
        <v>0</v>
      </c>
      <c r="V2096" s="25">
        <f t="shared" ca="1" si="707"/>
        <v>0</v>
      </c>
      <c r="W2096" s="25">
        <f t="shared" ca="1" si="708"/>
        <v>0</v>
      </c>
      <c r="X2096" s="108">
        <f t="shared" ca="1" si="709"/>
        <v>0</v>
      </c>
      <c r="Y2096" s="108">
        <f t="shared" ca="1" si="710"/>
        <v>0</v>
      </c>
      <c r="Z2096" s="108">
        <f t="shared" ca="1" si="711"/>
        <v>0</v>
      </c>
      <c r="AA2096" s="108">
        <f t="shared" ca="1" si="712"/>
        <v>0</v>
      </c>
      <c r="AB2096" s="108">
        <f t="shared" ca="1" si="713"/>
        <v>0</v>
      </c>
      <c r="AC2096" s="25">
        <f t="shared" ca="1" si="714"/>
        <v>0</v>
      </c>
    </row>
    <row r="2097" spans="1:29" ht="14.1" hidden="1" customHeight="1" thickBot="1" x14ac:dyDescent="0.25">
      <c r="A2097" s="3">
        <f t="shared" si="698"/>
        <v>2026</v>
      </c>
      <c r="B2097" s="3" t="str">
        <f t="shared" si="715"/>
        <v>09 září</v>
      </c>
      <c r="C2097" s="4" t="str">
        <f t="shared" si="699"/>
        <v>září</v>
      </c>
      <c r="D2097" s="10">
        <f t="shared" ca="1" si="700"/>
        <v>0</v>
      </c>
      <c r="E2097" s="10" t="str">
        <f t="shared" si="701"/>
        <v>úterý</v>
      </c>
      <c r="F2097" s="42" t="str">
        <f ca="1">IF(COUNTIF(List1!$U$4:$AF$16,$G2097),"Svátek",TEXT($G2097,"dddd"))</f>
        <v>úterý</v>
      </c>
      <c r="G2097" s="19">
        <v>46280</v>
      </c>
      <c r="H2097" s="49"/>
      <c r="I2097" s="50"/>
      <c r="J2097" s="49"/>
      <c r="K2097" s="50"/>
      <c r="L2097" s="21">
        <f t="shared" si="702"/>
        <v>0</v>
      </c>
      <c r="M2097" s="22">
        <f t="shared" si="696"/>
        <v>0</v>
      </c>
      <c r="N2097" s="98"/>
      <c r="O2097" s="101" t="str">
        <f t="shared" ca="1" si="697"/>
        <v/>
      </c>
      <c r="P2097" s="41" t="str">
        <f t="shared" si="695"/>
        <v xml:space="preserve"> </v>
      </c>
      <c r="Q2097" s="41" t="str">
        <f>IF(MONTH(G2098)-MONTH(G2097)&lt;&gt;0,SUBTOTAL(109,$P$14:$P$3665)," ")</f>
        <v xml:space="preserve"> </v>
      </c>
      <c r="R2097" s="108">
        <f t="shared" ca="1" si="703"/>
        <v>0</v>
      </c>
      <c r="S2097" s="25">
        <f t="shared" ca="1" si="704"/>
        <v>0</v>
      </c>
      <c r="T2097" s="108">
        <f t="shared" ca="1" si="705"/>
        <v>0</v>
      </c>
      <c r="U2097" s="163">
        <f t="shared" ca="1" si="706"/>
        <v>0</v>
      </c>
      <c r="V2097" s="25">
        <f t="shared" ca="1" si="707"/>
        <v>0</v>
      </c>
      <c r="W2097" s="25">
        <f t="shared" ca="1" si="708"/>
        <v>0</v>
      </c>
      <c r="X2097" s="108">
        <f t="shared" ca="1" si="709"/>
        <v>0</v>
      </c>
      <c r="Y2097" s="108">
        <f t="shared" ca="1" si="710"/>
        <v>0</v>
      </c>
      <c r="Z2097" s="108">
        <f t="shared" ca="1" si="711"/>
        <v>0</v>
      </c>
      <c r="AA2097" s="108">
        <f t="shared" ca="1" si="712"/>
        <v>0</v>
      </c>
      <c r="AB2097" s="108">
        <f t="shared" ca="1" si="713"/>
        <v>0</v>
      </c>
      <c r="AC2097" s="25">
        <f t="shared" ca="1" si="714"/>
        <v>0</v>
      </c>
    </row>
    <row r="2098" spans="1:29" ht="14.1" hidden="1" customHeight="1" thickBot="1" x14ac:dyDescent="0.25">
      <c r="A2098" s="3">
        <f t="shared" si="698"/>
        <v>2026</v>
      </c>
      <c r="B2098" s="3" t="str">
        <f t="shared" si="715"/>
        <v>09 září</v>
      </c>
      <c r="C2098" s="4" t="str">
        <f t="shared" si="699"/>
        <v>září</v>
      </c>
      <c r="D2098" s="10">
        <f t="shared" ca="1" si="700"/>
        <v>0</v>
      </c>
      <c r="E2098" s="10" t="str">
        <f t="shared" si="701"/>
        <v>středa</v>
      </c>
      <c r="F2098" s="42" t="str">
        <f ca="1">IF(COUNTIF(List1!$U$4:$AF$16,$G2098),"Svátek",TEXT($G2098,"dddd"))</f>
        <v>středa</v>
      </c>
      <c r="G2098" s="19">
        <v>46281</v>
      </c>
      <c r="H2098" s="49"/>
      <c r="I2098" s="50"/>
      <c r="J2098" s="49"/>
      <c r="K2098" s="50"/>
      <c r="L2098" s="21">
        <f t="shared" si="702"/>
        <v>0</v>
      </c>
      <c r="M2098" s="22">
        <f t="shared" si="696"/>
        <v>0</v>
      </c>
      <c r="N2098" s="98"/>
      <c r="O2098" s="101" t="str">
        <f t="shared" ca="1" si="697"/>
        <v/>
      </c>
      <c r="P2098" s="41" t="str">
        <f t="shared" si="695"/>
        <v xml:space="preserve"> </v>
      </c>
      <c r="Q2098" s="41" t="str">
        <f>IF(MONTH(G2099)-MONTH(G2098)&lt;&gt;0,SUBTOTAL(109,$P$14:$P$3665)," ")</f>
        <v xml:space="preserve"> </v>
      </c>
      <c r="R2098" s="108">
        <f t="shared" ca="1" si="703"/>
        <v>0</v>
      </c>
      <c r="S2098" s="25">
        <f t="shared" ca="1" si="704"/>
        <v>0</v>
      </c>
      <c r="T2098" s="108">
        <f t="shared" ca="1" si="705"/>
        <v>0</v>
      </c>
      <c r="U2098" s="163">
        <f t="shared" ca="1" si="706"/>
        <v>0</v>
      </c>
      <c r="V2098" s="25">
        <f t="shared" ca="1" si="707"/>
        <v>0</v>
      </c>
      <c r="W2098" s="25">
        <f t="shared" ca="1" si="708"/>
        <v>0</v>
      </c>
      <c r="X2098" s="108">
        <f t="shared" ca="1" si="709"/>
        <v>0</v>
      </c>
      <c r="Y2098" s="108">
        <f t="shared" ca="1" si="710"/>
        <v>0</v>
      </c>
      <c r="Z2098" s="108">
        <f t="shared" ca="1" si="711"/>
        <v>0</v>
      </c>
      <c r="AA2098" s="108">
        <f t="shared" ca="1" si="712"/>
        <v>0</v>
      </c>
      <c r="AB2098" s="108">
        <f t="shared" ca="1" si="713"/>
        <v>0</v>
      </c>
      <c r="AC2098" s="25">
        <f t="shared" ca="1" si="714"/>
        <v>0</v>
      </c>
    </row>
    <row r="2099" spans="1:29" ht="14.1" hidden="1" customHeight="1" thickBot="1" x14ac:dyDescent="0.25">
      <c r="A2099" s="3">
        <f t="shared" si="698"/>
        <v>2026</v>
      </c>
      <c r="B2099" s="3" t="str">
        <f t="shared" si="715"/>
        <v>09 září</v>
      </c>
      <c r="C2099" s="4" t="str">
        <f t="shared" si="699"/>
        <v>září</v>
      </c>
      <c r="D2099" s="10">
        <f t="shared" ca="1" si="700"/>
        <v>0</v>
      </c>
      <c r="E2099" s="10" t="str">
        <f t="shared" si="701"/>
        <v>čtvrtek</v>
      </c>
      <c r="F2099" s="42" t="str">
        <f ca="1">IF(COUNTIF(List1!$U$4:$AF$16,$G2099),"Svátek",TEXT($G2099,"dddd"))</f>
        <v>čtvrtek</v>
      </c>
      <c r="G2099" s="19">
        <v>46282</v>
      </c>
      <c r="H2099" s="49"/>
      <c r="I2099" s="50"/>
      <c r="J2099" s="49"/>
      <c r="K2099" s="50"/>
      <c r="L2099" s="21">
        <f t="shared" si="702"/>
        <v>0</v>
      </c>
      <c r="M2099" s="22">
        <f t="shared" si="696"/>
        <v>0</v>
      </c>
      <c r="N2099" s="98"/>
      <c r="O2099" s="101" t="str">
        <f t="shared" ca="1" si="697"/>
        <v/>
      </c>
      <c r="P2099" s="41" t="str">
        <f t="shared" si="695"/>
        <v xml:space="preserve"> </v>
      </c>
      <c r="Q2099" s="41" t="str">
        <f>IF(MONTH(G2100)-MONTH(G2099)&lt;&gt;0,SUBTOTAL(109,$P$14:$P$3665)," ")</f>
        <v xml:space="preserve"> </v>
      </c>
      <c r="R2099" s="108">
        <f t="shared" ca="1" si="703"/>
        <v>0</v>
      </c>
      <c r="S2099" s="25">
        <f t="shared" ca="1" si="704"/>
        <v>0</v>
      </c>
      <c r="T2099" s="108">
        <f t="shared" ca="1" si="705"/>
        <v>0</v>
      </c>
      <c r="U2099" s="163">
        <f t="shared" ca="1" si="706"/>
        <v>0</v>
      </c>
      <c r="V2099" s="25">
        <f t="shared" ca="1" si="707"/>
        <v>0</v>
      </c>
      <c r="W2099" s="25">
        <f t="shared" ca="1" si="708"/>
        <v>0</v>
      </c>
      <c r="X2099" s="108">
        <f t="shared" ca="1" si="709"/>
        <v>0</v>
      </c>
      <c r="Y2099" s="108">
        <f t="shared" ca="1" si="710"/>
        <v>0</v>
      </c>
      <c r="Z2099" s="108">
        <f t="shared" ca="1" si="711"/>
        <v>0</v>
      </c>
      <c r="AA2099" s="108">
        <f t="shared" ca="1" si="712"/>
        <v>0</v>
      </c>
      <c r="AB2099" s="108">
        <f t="shared" ca="1" si="713"/>
        <v>0</v>
      </c>
      <c r="AC2099" s="25">
        <f t="shared" ca="1" si="714"/>
        <v>0</v>
      </c>
    </row>
    <row r="2100" spans="1:29" ht="14.1" hidden="1" customHeight="1" thickBot="1" x14ac:dyDescent="0.25">
      <c r="A2100" s="3">
        <f t="shared" si="698"/>
        <v>2026</v>
      </c>
      <c r="B2100" s="3" t="str">
        <f t="shared" si="715"/>
        <v>09 září</v>
      </c>
      <c r="C2100" s="4" t="str">
        <f t="shared" si="699"/>
        <v>září</v>
      </c>
      <c r="D2100" s="10">
        <f t="shared" ca="1" si="700"/>
        <v>0</v>
      </c>
      <c r="E2100" s="10" t="str">
        <f t="shared" si="701"/>
        <v>pátek</v>
      </c>
      <c r="F2100" s="42" t="str">
        <f ca="1">IF(COUNTIF(List1!$U$4:$AF$16,$G2100),"Svátek",TEXT($G2100,"dddd"))</f>
        <v>pátek</v>
      </c>
      <c r="G2100" s="19">
        <v>46283</v>
      </c>
      <c r="H2100" s="49"/>
      <c r="I2100" s="50"/>
      <c r="J2100" s="49"/>
      <c r="K2100" s="50"/>
      <c r="L2100" s="21">
        <f t="shared" si="702"/>
        <v>0</v>
      </c>
      <c r="M2100" s="22">
        <f t="shared" si="696"/>
        <v>0</v>
      </c>
      <c r="N2100" s="98"/>
      <c r="O2100" s="101" t="str">
        <f t="shared" ca="1" si="697"/>
        <v/>
      </c>
      <c r="P2100" s="41" t="str">
        <f t="shared" si="695"/>
        <v xml:space="preserve"> </v>
      </c>
      <c r="Q2100" s="41" t="str">
        <f>IF(MONTH(G2101)-MONTH(G2100)&lt;&gt;0,SUBTOTAL(109,$P$14:$P$3665)," ")</f>
        <v xml:space="preserve"> </v>
      </c>
      <c r="R2100" s="108">
        <f t="shared" ca="1" si="703"/>
        <v>0</v>
      </c>
      <c r="S2100" s="25">
        <f t="shared" ca="1" si="704"/>
        <v>0</v>
      </c>
      <c r="T2100" s="108">
        <f t="shared" ca="1" si="705"/>
        <v>0</v>
      </c>
      <c r="U2100" s="163">
        <f t="shared" ca="1" si="706"/>
        <v>0</v>
      </c>
      <c r="V2100" s="25">
        <f t="shared" ca="1" si="707"/>
        <v>0</v>
      </c>
      <c r="W2100" s="25">
        <f t="shared" ca="1" si="708"/>
        <v>0</v>
      </c>
      <c r="X2100" s="108">
        <f t="shared" ca="1" si="709"/>
        <v>0</v>
      </c>
      <c r="Y2100" s="108">
        <f t="shared" ca="1" si="710"/>
        <v>0</v>
      </c>
      <c r="Z2100" s="108">
        <f t="shared" ca="1" si="711"/>
        <v>0</v>
      </c>
      <c r="AA2100" s="108">
        <f t="shared" ca="1" si="712"/>
        <v>0</v>
      </c>
      <c r="AB2100" s="108">
        <f t="shared" ca="1" si="713"/>
        <v>0</v>
      </c>
      <c r="AC2100" s="25">
        <f t="shared" ca="1" si="714"/>
        <v>0</v>
      </c>
    </row>
    <row r="2101" spans="1:29" ht="14.1" hidden="1" customHeight="1" thickBot="1" x14ac:dyDescent="0.25">
      <c r="A2101" s="3">
        <f t="shared" si="698"/>
        <v>2026</v>
      </c>
      <c r="B2101" s="3" t="str">
        <f t="shared" si="715"/>
        <v>09 září</v>
      </c>
      <c r="C2101" s="4" t="str">
        <f t="shared" si="699"/>
        <v>září</v>
      </c>
      <c r="D2101" s="10">
        <f t="shared" ca="1" si="700"/>
        <v>0</v>
      </c>
      <c r="E2101" s="10" t="str">
        <f t="shared" si="701"/>
        <v>sobota</v>
      </c>
      <c r="F2101" s="42" t="str">
        <f ca="1">IF(COUNTIF(List1!$U$4:$AF$16,$G2101),"Svátek",TEXT($G2101,"dddd"))</f>
        <v>sobota</v>
      </c>
      <c r="G2101" s="19">
        <v>46284</v>
      </c>
      <c r="H2101" s="49"/>
      <c r="I2101" s="50"/>
      <c r="J2101" s="49"/>
      <c r="K2101" s="50"/>
      <c r="L2101" s="21">
        <f t="shared" si="702"/>
        <v>0</v>
      </c>
      <c r="M2101" s="22">
        <f t="shared" si="696"/>
        <v>0</v>
      </c>
      <c r="N2101" s="98"/>
      <c r="O2101" s="101" t="str">
        <f t="shared" ca="1" si="697"/>
        <v/>
      </c>
      <c r="P2101" s="41" t="str">
        <f t="shared" si="695"/>
        <v xml:space="preserve"> </v>
      </c>
      <c r="Q2101" s="41" t="str">
        <f>IF(MONTH(G2102)-MONTH(G2101)&lt;&gt;0,SUBTOTAL(109,$P$14:$P$3665)," ")</f>
        <v xml:space="preserve"> </v>
      </c>
      <c r="R2101" s="108">
        <f t="shared" ca="1" si="703"/>
        <v>0</v>
      </c>
      <c r="S2101" s="25">
        <f t="shared" ca="1" si="704"/>
        <v>0</v>
      </c>
      <c r="T2101" s="108">
        <f t="shared" ca="1" si="705"/>
        <v>0</v>
      </c>
      <c r="U2101" s="163">
        <f t="shared" ca="1" si="706"/>
        <v>0</v>
      </c>
      <c r="V2101" s="25">
        <f t="shared" ca="1" si="707"/>
        <v>0</v>
      </c>
      <c r="W2101" s="25">
        <f t="shared" ca="1" si="708"/>
        <v>0</v>
      </c>
      <c r="X2101" s="108">
        <f t="shared" ca="1" si="709"/>
        <v>0</v>
      </c>
      <c r="Y2101" s="108">
        <f t="shared" ca="1" si="710"/>
        <v>0</v>
      </c>
      <c r="Z2101" s="108">
        <f t="shared" ca="1" si="711"/>
        <v>0</v>
      </c>
      <c r="AA2101" s="108">
        <f t="shared" ca="1" si="712"/>
        <v>0</v>
      </c>
      <c r="AB2101" s="108">
        <f t="shared" ca="1" si="713"/>
        <v>0</v>
      </c>
      <c r="AC2101" s="25">
        <f t="shared" ca="1" si="714"/>
        <v>0</v>
      </c>
    </row>
    <row r="2102" spans="1:29" ht="14.1" hidden="1" customHeight="1" thickBot="1" x14ac:dyDescent="0.25">
      <c r="A2102" s="3">
        <f t="shared" si="698"/>
        <v>2026</v>
      </c>
      <c r="B2102" s="3" t="str">
        <f t="shared" si="715"/>
        <v>09 září</v>
      </c>
      <c r="C2102" s="4" t="str">
        <f t="shared" si="699"/>
        <v>září</v>
      </c>
      <c r="D2102" s="10">
        <f t="shared" ca="1" si="700"/>
        <v>0</v>
      </c>
      <c r="E2102" s="10" t="str">
        <f t="shared" si="701"/>
        <v>neděle</v>
      </c>
      <c r="F2102" s="42" t="str">
        <f ca="1">IF(COUNTIF(List1!$U$4:$AF$16,$G2102),"Svátek",TEXT($G2102,"dddd"))</f>
        <v>neděle</v>
      </c>
      <c r="G2102" s="19">
        <v>46285</v>
      </c>
      <c r="H2102" s="49"/>
      <c r="I2102" s="50"/>
      <c r="J2102" s="49"/>
      <c r="K2102" s="50"/>
      <c r="L2102" s="21">
        <f t="shared" si="702"/>
        <v>0</v>
      </c>
      <c r="M2102" s="22">
        <f t="shared" si="696"/>
        <v>0</v>
      </c>
      <c r="N2102" s="98"/>
      <c r="O2102" s="101" t="str">
        <f t="shared" ca="1" si="697"/>
        <v/>
      </c>
      <c r="P2102" s="41">
        <f t="shared" si="695"/>
        <v>0</v>
      </c>
      <c r="Q2102" s="41" t="str">
        <f>IF(MONTH(G2103)-MONTH(G2102)&lt;&gt;0,SUBTOTAL(109,$P$14:$P$3665)," ")</f>
        <v xml:space="preserve"> </v>
      </c>
      <c r="R2102" s="108">
        <f t="shared" ca="1" si="703"/>
        <v>0</v>
      </c>
      <c r="S2102" s="25">
        <f t="shared" ca="1" si="704"/>
        <v>0</v>
      </c>
      <c r="T2102" s="108">
        <f t="shared" ca="1" si="705"/>
        <v>0</v>
      </c>
      <c r="U2102" s="163">
        <f t="shared" ca="1" si="706"/>
        <v>0</v>
      </c>
      <c r="V2102" s="25">
        <f t="shared" ca="1" si="707"/>
        <v>0</v>
      </c>
      <c r="W2102" s="25">
        <f t="shared" ca="1" si="708"/>
        <v>0</v>
      </c>
      <c r="X2102" s="108">
        <f t="shared" ca="1" si="709"/>
        <v>0</v>
      </c>
      <c r="Y2102" s="108">
        <f t="shared" ca="1" si="710"/>
        <v>0</v>
      </c>
      <c r="Z2102" s="108">
        <f t="shared" ca="1" si="711"/>
        <v>0</v>
      </c>
      <c r="AA2102" s="108">
        <f t="shared" ca="1" si="712"/>
        <v>0</v>
      </c>
      <c r="AB2102" s="108">
        <f t="shared" ca="1" si="713"/>
        <v>0</v>
      </c>
      <c r="AC2102" s="25">
        <f t="shared" ca="1" si="714"/>
        <v>0</v>
      </c>
    </row>
    <row r="2103" spans="1:29" ht="14.1" hidden="1" customHeight="1" thickBot="1" x14ac:dyDescent="0.25">
      <c r="A2103" s="3">
        <f t="shared" si="698"/>
        <v>2026</v>
      </c>
      <c r="B2103" s="3" t="str">
        <f t="shared" si="715"/>
        <v>09 září</v>
      </c>
      <c r="C2103" s="4" t="str">
        <f t="shared" si="699"/>
        <v>září</v>
      </c>
      <c r="D2103" s="10">
        <f t="shared" ca="1" si="700"/>
        <v>0</v>
      </c>
      <c r="E2103" s="10" t="str">
        <f t="shared" si="701"/>
        <v>pondělí</v>
      </c>
      <c r="F2103" s="42" t="str">
        <f ca="1">IF(COUNTIF(List1!$U$4:$AF$16,$G2103),"Svátek",TEXT($G2103,"dddd"))</f>
        <v>pondělí</v>
      </c>
      <c r="G2103" s="19">
        <v>46286</v>
      </c>
      <c r="H2103" s="49"/>
      <c r="I2103" s="50"/>
      <c r="J2103" s="49"/>
      <c r="K2103" s="50"/>
      <c r="L2103" s="21">
        <f t="shared" si="702"/>
        <v>0</v>
      </c>
      <c r="M2103" s="22">
        <f t="shared" si="696"/>
        <v>0</v>
      </c>
      <c r="N2103" s="98"/>
      <c r="O2103" s="101" t="str">
        <f t="shared" ca="1" si="697"/>
        <v/>
      </c>
      <c r="P2103" s="41" t="str">
        <f t="shared" si="695"/>
        <v xml:space="preserve"> </v>
      </c>
      <c r="Q2103" s="41" t="str">
        <f>IF(MONTH(G2104)-MONTH(G2103)&lt;&gt;0,SUBTOTAL(109,$P$14:$P$3665)," ")</f>
        <v xml:space="preserve"> </v>
      </c>
      <c r="R2103" s="108">
        <f t="shared" ca="1" si="703"/>
        <v>0</v>
      </c>
      <c r="S2103" s="25">
        <f t="shared" ca="1" si="704"/>
        <v>0</v>
      </c>
      <c r="T2103" s="108">
        <f t="shared" ca="1" si="705"/>
        <v>0</v>
      </c>
      <c r="U2103" s="163">
        <f t="shared" ca="1" si="706"/>
        <v>0</v>
      </c>
      <c r="V2103" s="25">
        <f t="shared" ca="1" si="707"/>
        <v>0</v>
      </c>
      <c r="W2103" s="25">
        <f t="shared" ca="1" si="708"/>
        <v>0</v>
      </c>
      <c r="X2103" s="108">
        <f t="shared" ca="1" si="709"/>
        <v>0</v>
      </c>
      <c r="Y2103" s="108">
        <f t="shared" ca="1" si="710"/>
        <v>0</v>
      </c>
      <c r="Z2103" s="108">
        <f t="shared" ca="1" si="711"/>
        <v>0</v>
      </c>
      <c r="AA2103" s="108">
        <f t="shared" ca="1" si="712"/>
        <v>0</v>
      </c>
      <c r="AB2103" s="108">
        <f t="shared" ca="1" si="713"/>
        <v>0</v>
      </c>
      <c r="AC2103" s="25">
        <f t="shared" ca="1" si="714"/>
        <v>0</v>
      </c>
    </row>
    <row r="2104" spans="1:29" ht="14.1" hidden="1" customHeight="1" thickBot="1" x14ac:dyDescent="0.25">
      <c r="A2104" s="3">
        <f t="shared" si="698"/>
        <v>2026</v>
      </c>
      <c r="B2104" s="3" t="str">
        <f t="shared" si="715"/>
        <v>09 září</v>
      </c>
      <c r="C2104" s="4" t="str">
        <f t="shared" si="699"/>
        <v>září</v>
      </c>
      <c r="D2104" s="10">
        <f t="shared" ca="1" si="700"/>
        <v>0</v>
      </c>
      <c r="E2104" s="10" t="str">
        <f t="shared" si="701"/>
        <v>úterý</v>
      </c>
      <c r="F2104" s="42" t="str">
        <f ca="1">IF(COUNTIF(List1!$U$4:$AF$16,$G2104),"Svátek",TEXT($G2104,"dddd"))</f>
        <v>úterý</v>
      </c>
      <c r="G2104" s="19">
        <v>46287</v>
      </c>
      <c r="H2104" s="49"/>
      <c r="I2104" s="50"/>
      <c r="J2104" s="49"/>
      <c r="K2104" s="50"/>
      <c r="L2104" s="21">
        <f t="shared" si="702"/>
        <v>0</v>
      </c>
      <c r="M2104" s="22">
        <f t="shared" si="696"/>
        <v>0</v>
      </c>
      <c r="N2104" s="98"/>
      <c r="O2104" s="101" t="str">
        <f t="shared" ca="1" si="697"/>
        <v/>
      </c>
      <c r="P2104" s="41" t="str">
        <f t="shared" si="695"/>
        <v xml:space="preserve"> </v>
      </c>
      <c r="Q2104" s="41" t="str">
        <f>IF(MONTH(G2105)-MONTH(G2104)&lt;&gt;0,SUBTOTAL(109,$P$14:$P$3665)," ")</f>
        <v xml:space="preserve"> </v>
      </c>
      <c r="R2104" s="108">
        <f t="shared" ca="1" si="703"/>
        <v>0</v>
      </c>
      <c r="S2104" s="25">
        <f t="shared" ca="1" si="704"/>
        <v>0</v>
      </c>
      <c r="T2104" s="108">
        <f t="shared" ca="1" si="705"/>
        <v>0</v>
      </c>
      <c r="U2104" s="163">
        <f t="shared" ca="1" si="706"/>
        <v>0</v>
      </c>
      <c r="V2104" s="25">
        <f t="shared" ca="1" si="707"/>
        <v>0</v>
      </c>
      <c r="W2104" s="25">
        <f t="shared" ca="1" si="708"/>
        <v>0</v>
      </c>
      <c r="X2104" s="108">
        <f t="shared" ca="1" si="709"/>
        <v>0</v>
      </c>
      <c r="Y2104" s="108">
        <f t="shared" ca="1" si="710"/>
        <v>0</v>
      </c>
      <c r="Z2104" s="108">
        <f t="shared" ca="1" si="711"/>
        <v>0</v>
      </c>
      <c r="AA2104" s="108">
        <f t="shared" ca="1" si="712"/>
        <v>0</v>
      </c>
      <c r="AB2104" s="108">
        <f t="shared" ca="1" si="713"/>
        <v>0</v>
      </c>
      <c r="AC2104" s="25">
        <f t="shared" ca="1" si="714"/>
        <v>0</v>
      </c>
    </row>
    <row r="2105" spans="1:29" ht="14.1" hidden="1" customHeight="1" thickBot="1" x14ac:dyDescent="0.25">
      <c r="A2105" s="3">
        <f t="shared" si="698"/>
        <v>2026</v>
      </c>
      <c r="B2105" s="3" t="str">
        <f t="shared" si="715"/>
        <v>09 září</v>
      </c>
      <c r="C2105" s="4" t="str">
        <f t="shared" si="699"/>
        <v>září</v>
      </c>
      <c r="D2105" s="10">
        <f t="shared" ca="1" si="700"/>
        <v>0</v>
      </c>
      <c r="E2105" s="10" t="str">
        <f t="shared" si="701"/>
        <v>středa</v>
      </c>
      <c r="F2105" s="42" t="str">
        <f ca="1">IF(COUNTIF(List1!$U$4:$AF$16,$G2105),"Svátek",TEXT($G2105,"dddd"))</f>
        <v>středa</v>
      </c>
      <c r="G2105" s="19">
        <v>46288</v>
      </c>
      <c r="H2105" s="49"/>
      <c r="I2105" s="50"/>
      <c r="J2105" s="49"/>
      <c r="K2105" s="50"/>
      <c r="L2105" s="21">
        <f t="shared" si="702"/>
        <v>0</v>
      </c>
      <c r="M2105" s="22">
        <f t="shared" si="696"/>
        <v>0</v>
      </c>
      <c r="N2105" s="98"/>
      <c r="O2105" s="101" t="str">
        <f t="shared" ca="1" si="697"/>
        <v/>
      </c>
      <c r="P2105" s="41" t="str">
        <f t="shared" si="695"/>
        <v xml:space="preserve"> </v>
      </c>
      <c r="Q2105" s="41" t="str">
        <f>IF(MONTH(G2106)-MONTH(G2105)&lt;&gt;0,SUBTOTAL(109,$P$14:$P$3665)," ")</f>
        <v xml:space="preserve"> </v>
      </c>
      <c r="R2105" s="108">
        <f t="shared" ca="1" si="703"/>
        <v>0</v>
      </c>
      <c r="S2105" s="25">
        <f t="shared" ca="1" si="704"/>
        <v>0</v>
      </c>
      <c r="T2105" s="108">
        <f t="shared" ca="1" si="705"/>
        <v>0</v>
      </c>
      <c r="U2105" s="163">
        <f t="shared" ca="1" si="706"/>
        <v>0</v>
      </c>
      <c r="V2105" s="25">
        <f t="shared" ca="1" si="707"/>
        <v>0</v>
      </c>
      <c r="W2105" s="25">
        <f t="shared" ca="1" si="708"/>
        <v>0</v>
      </c>
      <c r="X2105" s="108">
        <f t="shared" ca="1" si="709"/>
        <v>0</v>
      </c>
      <c r="Y2105" s="108">
        <f t="shared" ca="1" si="710"/>
        <v>0</v>
      </c>
      <c r="Z2105" s="108">
        <f t="shared" ca="1" si="711"/>
        <v>0</v>
      </c>
      <c r="AA2105" s="108">
        <f t="shared" ca="1" si="712"/>
        <v>0</v>
      </c>
      <c r="AB2105" s="108">
        <f t="shared" ca="1" si="713"/>
        <v>0</v>
      </c>
      <c r="AC2105" s="25">
        <f t="shared" ca="1" si="714"/>
        <v>0</v>
      </c>
    </row>
    <row r="2106" spans="1:29" ht="14.1" hidden="1" customHeight="1" thickBot="1" x14ac:dyDescent="0.25">
      <c r="A2106" s="3">
        <f t="shared" si="698"/>
        <v>2026</v>
      </c>
      <c r="B2106" s="3" t="str">
        <f t="shared" si="715"/>
        <v>09 září</v>
      </c>
      <c r="C2106" s="4" t="str">
        <f t="shared" si="699"/>
        <v>září</v>
      </c>
      <c r="D2106" s="10">
        <f t="shared" ca="1" si="700"/>
        <v>0</v>
      </c>
      <c r="E2106" s="10" t="str">
        <f t="shared" si="701"/>
        <v>čtvrtek</v>
      </c>
      <c r="F2106" s="42" t="str">
        <f ca="1">IF(COUNTIF(List1!$U$4:$AF$16,$G2106),"Svátek",TEXT($G2106,"dddd"))</f>
        <v>čtvrtek</v>
      </c>
      <c r="G2106" s="19">
        <v>46289</v>
      </c>
      <c r="H2106" s="49"/>
      <c r="I2106" s="50"/>
      <c r="J2106" s="49"/>
      <c r="K2106" s="50"/>
      <c r="L2106" s="21">
        <f t="shared" si="702"/>
        <v>0</v>
      </c>
      <c r="M2106" s="22">
        <f t="shared" si="696"/>
        <v>0</v>
      </c>
      <c r="N2106" s="98"/>
      <c r="O2106" s="101" t="str">
        <f t="shared" ca="1" si="697"/>
        <v/>
      </c>
      <c r="P2106" s="41" t="str">
        <f t="shared" si="695"/>
        <v xml:space="preserve"> </v>
      </c>
      <c r="Q2106" s="41" t="str">
        <f>IF(MONTH(G2107)-MONTH(G2106)&lt;&gt;0,SUBTOTAL(109,$P$14:$P$3665)," ")</f>
        <v xml:space="preserve"> </v>
      </c>
      <c r="R2106" s="108">
        <f t="shared" ca="1" si="703"/>
        <v>0</v>
      </c>
      <c r="S2106" s="25">
        <f t="shared" ca="1" si="704"/>
        <v>0</v>
      </c>
      <c r="T2106" s="108">
        <f t="shared" ca="1" si="705"/>
        <v>0</v>
      </c>
      <c r="U2106" s="163">
        <f t="shared" ca="1" si="706"/>
        <v>0</v>
      </c>
      <c r="V2106" s="25">
        <f t="shared" ca="1" si="707"/>
        <v>0</v>
      </c>
      <c r="W2106" s="25">
        <f t="shared" ca="1" si="708"/>
        <v>0</v>
      </c>
      <c r="X2106" s="108">
        <f t="shared" ca="1" si="709"/>
        <v>0</v>
      </c>
      <c r="Y2106" s="108">
        <f t="shared" ca="1" si="710"/>
        <v>0</v>
      </c>
      <c r="Z2106" s="108">
        <f t="shared" ca="1" si="711"/>
        <v>0</v>
      </c>
      <c r="AA2106" s="108">
        <f t="shared" ca="1" si="712"/>
        <v>0</v>
      </c>
      <c r="AB2106" s="108">
        <f t="shared" ca="1" si="713"/>
        <v>0</v>
      </c>
      <c r="AC2106" s="25">
        <f t="shared" ca="1" si="714"/>
        <v>0</v>
      </c>
    </row>
    <row r="2107" spans="1:29" ht="14.1" hidden="1" customHeight="1" thickBot="1" x14ac:dyDescent="0.25">
      <c r="A2107" s="3">
        <f t="shared" si="698"/>
        <v>2026</v>
      </c>
      <c r="B2107" s="3" t="str">
        <f t="shared" si="715"/>
        <v>09 září</v>
      </c>
      <c r="C2107" s="4" t="str">
        <f t="shared" si="699"/>
        <v>září</v>
      </c>
      <c r="D2107" s="10">
        <f t="shared" ca="1" si="700"/>
        <v>0</v>
      </c>
      <c r="E2107" s="10" t="str">
        <f t="shared" si="701"/>
        <v>pátek</v>
      </c>
      <c r="F2107" s="42" t="str">
        <f ca="1">IF(COUNTIF(List1!$U$4:$AF$16,$G2107),"Svátek",TEXT($G2107,"dddd"))</f>
        <v>pátek</v>
      </c>
      <c r="G2107" s="19">
        <v>46290</v>
      </c>
      <c r="H2107" s="49"/>
      <c r="I2107" s="50"/>
      <c r="J2107" s="49"/>
      <c r="K2107" s="50"/>
      <c r="L2107" s="21">
        <f t="shared" si="702"/>
        <v>0</v>
      </c>
      <c r="M2107" s="22">
        <f t="shared" si="696"/>
        <v>0</v>
      </c>
      <c r="N2107" s="98"/>
      <c r="O2107" s="101" t="str">
        <f t="shared" ca="1" si="697"/>
        <v/>
      </c>
      <c r="P2107" s="41" t="str">
        <f t="shared" si="695"/>
        <v xml:space="preserve"> </v>
      </c>
      <c r="Q2107" s="41" t="str">
        <f>IF(MONTH(G2108)-MONTH(G2107)&lt;&gt;0,SUBTOTAL(109,$P$14:$P$3665)," ")</f>
        <v xml:space="preserve"> </v>
      </c>
      <c r="R2107" s="108">
        <f t="shared" ca="1" si="703"/>
        <v>0</v>
      </c>
      <c r="S2107" s="25">
        <f t="shared" ca="1" si="704"/>
        <v>0</v>
      </c>
      <c r="T2107" s="108">
        <f t="shared" ca="1" si="705"/>
        <v>0</v>
      </c>
      <c r="U2107" s="163">
        <f t="shared" ca="1" si="706"/>
        <v>0</v>
      </c>
      <c r="V2107" s="25">
        <f t="shared" ca="1" si="707"/>
        <v>0</v>
      </c>
      <c r="W2107" s="25">
        <f t="shared" ca="1" si="708"/>
        <v>0</v>
      </c>
      <c r="X2107" s="108">
        <f t="shared" ca="1" si="709"/>
        <v>0</v>
      </c>
      <c r="Y2107" s="108">
        <f t="shared" ca="1" si="710"/>
        <v>0</v>
      </c>
      <c r="Z2107" s="108">
        <f t="shared" ca="1" si="711"/>
        <v>0</v>
      </c>
      <c r="AA2107" s="108">
        <f t="shared" ca="1" si="712"/>
        <v>0</v>
      </c>
      <c r="AB2107" s="108">
        <f t="shared" ca="1" si="713"/>
        <v>0</v>
      </c>
      <c r="AC2107" s="25">
        <f t="shared" ca="1" si="714"/>
        <v>0</v>
      </c>
    </row>
    <row r="2108" spans="1:29" ht="14.1" hidden="1" customHeight="1" thickBot="1" x14ac:dyDescent="0.25">
      <c r="A2108" s="3">
        <f t="shared" si="698"/>
        <v>2026</v>
      </c>
      <c r="B2108" s="3" t="str">
        <f t="shared" si="715"/>
        <v>09 září</v>
      </c>
      <c r="C2108" s="4" t="str">
        <f t="shared" si="699"/>
        <v>září</v>
      </c>
      <c r="D2108" s="10">
        <f t="shared" ca="1" si="700"/>
        <v>0</v>
      </c>
      <c r="E2108" s="10" t="str">
        <f t="shared" si="701"/>
        <v>sobota</v>
      </c>
      <c r="F2108" s="42" t="str">
        <f ca="1">IF(COUNTIF(List1!$U$4:$AF$16,$G2108),"Svátek",TEXT($G2108,"dddd"))</f>
        <v>sobota</v>
      </c>
      <c r="G2108" s="19">
        <v>46291</v>
      </c>
      <c r="H2108" s="49"/>
      <c r="I2108" s="50"/>
      <c r="J2108" s="49"/>
      <c r="K2108" s="50"/>
      <c r="L2108" s="21">
        <f t="shared" si="702"/>
        <v>0</v>
      </c>
      <c r="M2108" s="22">
        <f t="shared" si="696"/>
        <v>0</v>
      </c>
      <c r="N2108" s="98"/>
      <c r="O2108" s="101" t="str">
        <f t="shared" ca="1" si="697"/>
        <v/>
      </c>
      <c r="P2108" s="41" t="str">
        <f t="shared" si="695"/>
        <v xml:space="preserve"> </v>
      </c>
      <c r="Q2108" s="41" t="str">
        <f>IF(MONTH(G2109)-MONTH(G2108)&lt;&gt;0,SUBTOTAL(109,$P$14:$P$3665)," ")</f>
        <v xml:space="preserve"> </v>
      </c>
      <c r="R2108" s="108">
        <f t="shared" ca="1" si="703"/>
        <v>0</v>
      </c>
      <c r="S2108" s="25">
        <f t="shared" ca="1" si="704"/>
        <v>0</v>
      </c>
      <c r="T2108" s="108">
        <f t="shared" ca="1" si="705"/>
        <v>0</v>
      </c>
      <c r="U2108" s="163">
        <f t="shared" ca="1" si="706"/>
        <v>0</v>
      </c>
      <c r="V2108" s="25">
        <f t="shared" ca="1" si="707"/>
        <v>0</v>
      </c>
      <c r="W2108" s="25">
        <f t="shared" ca="1" si="708"/>
        <v>0</v>
      </c>
      <c r="X2108" s="108">
        <f t="shared" ca="1" si="709"/>
        <v>0</v>
      </c>
      <c r="Y2108" s="108">
        <f t="shared" ca="1" si="710"/>
        <v>0</v>
      </c>
      <c r="Z2108" s="108">
        <f t="shared" ca="1" si="711"/>
        <v>0</v>
      </c>
      <c r="AA2108" s="108">
        <f t="shared" ca="1" si="712"/>
        <v>0</v>
      </c>
      <c r="AB2108" s="108">
        <f t="shared" ca="1" si="713"/>
        <v>0</v>
      </c>
      <c r="AC2108" s="25">
        <f t="shared" ca="1" si="714"/>
        <v>0</v>
      </c>
    </row>
    <row r="2109" spans="1:29" ht="14.1" hidden="1" customHeight="1" thickBot="1" x14ac:dyDescent="0.25">
      <c r="A2109" s="3">
        <f t="shared" si="698"/>
        <v>2026</v>
      </c>
      <c r="B2109" s="3" t="str">
        <f t="shared" si="715"/>
        <v>09 září</v>
      </c>
      <c r="C2109" s="4" t="str">
        <f t="shared" si="699"/>
        <v>září</v>
      </c>
      <c r="D2109" s="10">
        <f t="shared" ca="1" si="700"/>
        <v>0</v>
      </c>
      <c r="E2109" s="10" t="str">
        <f t="shared" si="701"/>
        <v>neděle</v>
      </c>
      <c r="F2109" s="42" t="str">
        <f ca="1">IF(COUNTIF(List1!$U$4:$AF$16,$G2109),"Svátek",TEXT($G2109,"dddd"))</f>
        <v>neděle</v>
      </c>
      <c r="G2109" s="19">
        <v>46292</v>
      </c>
      <c r="H2109" s="49"/>
      <c r="I2109" s="50"/>
      <c r="J2109" s="49"/>
      <c r="K2109" s="50"/>
      <c r="L2109" s="21">
        <f t="shared" si="702"/>
        <v>0</v>
      </c>
      <c r="M2109" s="22">
        <f t="shared" si="696"/>
        <v>0</v>
      </c>
      <c r="N2109" s="98"/>
      <c r="O2109" s="101" t="str">
        <f t="shared" ca="1" si="697"/>
        <v/>
      </c>
      <c r="P2109" s="41">
        <f t="shared" si="695"/>
        <v>0</v>
      </c>
      <c r="Q2109" s="41" t="str">
        <f>IF(MONTH(G2110)-MONTH(G2109)&lt;&gt;0,SUBTOTAL(109,$P$14:$P$3665)," ")</f>
        <v xml:space="preserve"> </v>
      </c>
      <c r="R2109" s="108">
        <f t="shared" ca="1" si="703"/>
        <v>0</v>
      </c>
      <c r="S2109" s="25">
        <f t="shared" ca="1" si="704"/>
        <v>0</v>
      </c>
      <c r="T2109" s="108">
        <f t="shared" ca="1" si="705"/>
        <v>0</v>
      </c>
      <c r="U2109" s="163">
        <f t="shared" ca="1" si="706"/>
        <v>0</v>
      </c>
      <c r="V2109" s="25">
        <f t="shared" ca="1" si="707"/>
        <v>0</v>
      </c>
      <c r="W2109" s="25">
        <f t="shared" ca="1" si="708"/>
        <v>0</v>
      </c>
      <c r="X2109" s="108">
        <f t="shared" ca="1" si="709"/>
        <v>0</v>
      </c>
      <c r="Y2109" s="108">
        <f t="shared" ca="1" si="710"/>
        <v>0</v>
      </c>
      <c r="Z2109" s="108">
        <f t="shared" ca="1" si="711"/>
        <v>0</v>
      </c>
      <c r="AA2109" s="108">
        <f t="shared" ca="1" si="712"/>
        <v>0</v>
      </c>
      <c r="AB2109" s="108">
        <f t="shared" ca="1" si="713"/>
        <v>0</v>
      </c>
      <c r="AC2109" s="25">
        <f t="shared" ca="1" si="714"/>
        <v>0</v>
      </c>
    </row>
    <row r="2110" spans="1:29" ht="14.1" hidden="1" customHeight="1" thickBot="1" x14ac:dyDescent="0.25">
      <c r="A2110" s="3">
        <f t="shared" si="698"/>
        <v>2026</v>
      </c>
      <c r="B2110" s="3" t="str">
        <f t="shared" si="715"/>
        <v>09 září</v>
      </c>
      <c r="C2110" s="4" t="str">
        <f t="shared" si="699"/>
        <v>září</v>
      </c>
      <c r="D2110" s="10">
        <f t="shared" ca="1" si="700"/>
        <v>1</v>
      </c>
      <c r="E2110" s="10" t="str">
        <f t="shared" si="701"/>
        <v>pondělí</v>
      </c>
      <c r="F2110" s="42" t="str">
        <f ca="1">IF(COUNTIF(List1!$U$4:$AF$16,$G2110),"Svátek",TEXT($G2110,"dddd"))</f>
        <v>Svátek</v>
      </c>
      <c r="G2110" s="19">
        <v>46293</v>
      </c>
      <c r="H2110" s="49"/>
      <c r="I2110" s="50"/>
      <c r="J2110" s="49"/>
      <c r="K2110" s="50"/>
      <c r="L2110" s="21">
        <f t="shared" si="702"/>
        <v>0</v>
      </c>
      <c r="M2110" s="22">
        <f t="shared" si="696"/>
        <v>0</v>
      </c>
      <c r="N2110" s="98"/>
      <c r="O2110" s="101" t="str">
        <f t="shared" ca="1" si="697"/>
        <v>Svátek</v>
      </c>
      <c r="P2110" s="41" t="str">
        <f t="shared" si="695"/>
        <v xml:space="preserve"> </v>
      </c>
      <c r="Q2110" s="41" t="str">
        <f>IF(MONTH(G2111)-MONTH(G2110)&lt;&gt;0,SUBTOTAL(109,$P$14:$P$3665)," ")</f>
        <v xml:space="preserve"> </v>
      </c>
      <c r="R2110" s="108">
        <f t="shared" ca="1" si="703"/>
        <v>0</v>
      </c>
      <c r="S2110" s="25">
        <f t="shared" ca="1" si="704"/>
        <v>1</v>
      </c>
      <c r="T2110" s="108">
        <f t="shared" ca="1" si="705"/>
        <v>0</v>
      </c>
      <c r="U2110" s="163">
        <f t="shared" ca="1" si="706"/>
        <v>0</v>
      </c>
      <c r="V2110" s="25">
        <f t="shared" ca="1" si="707"/>
        <v>0</v>
      </c>
      <c r="W2110" s="25">
        <f t="shared" ca="1" si="708"/>
        <v>0</v>
      </c>
      <c r="X2110" s="108">
        <f t="shared" ca="1" si="709"/>
        <v>0</v>
      </c>
      <c r="Y2110" s="108">
        <f t="shared" ca="1" si="710"/>
        <v>0</v>
      </c>
      <c r="Z2110" s="108">
        <f t="shared" ca="1" si="711"/>
        <v>0</v>
      </c>
      <c r="AA2110" s="108">
        <f t="shared" ca="1" si="712"/>
        <v>0</v>
      </c>
      <c r="AB2110" s="108">
        <f t="shared" ca="1" si="713"/>
        <v>0</v>
      </c>
      <c r="AC2110" s="25">
        <f t="shared" ca="1" si="714"/>
        <v>1</v>
      </c>
    </row>
    <row r="2111" spans="1:29" ht="14.1" hidden="1" customHeight="1" thickBot="1" x14ac:dyDescent="0.25">
      <c r="A2111" s="3">
        <f t="shared" si="698"/>
        <v>2026</v>
      </c>
      <c r="B2111" s="3" t="str">
        <f t="shared" si="715"/>
        <v>09 září</v>
      </c>
      <c r="C2111" s="4" t="str">
        <f t="shared" si="699"/>
        <v>září</v>
      </c>
      <c r="D2111" s="10">
        <f t="shared" ca="1" si="700"/>
        <v>0</v>
      </c>
      <c r="E2111" s="10" t="str">
        <f t="shared" si="701"/>
        <v>úterý</v>
      </c>
      <c r="F2111" s="42" t="str">
        <f ca="1">IF(COUNTIF(List1!$U$4:$AF$16,$G2111),"Svátek",TEXT($G2111,"dddd"))</f>
        <v>úterý</v>
      </c>
      <c r="G2111" s="19">
        <v>46294</v>
      </c>
      <c r="H2111" s="49"/>
      <c r="I2111" s="50"/>
      <c r="J2111" s="49"/>
      <c r="K2111" s="50"/>
      <c r="L2111" s="21">
        <f t="shared" si="702"/>
        <v>0</v>
      </c>
      <c r="M2111" s="22">
        <f t="shared" si="696"/>
        <v>0</v>
      </c>
      <c r="N2111" s="98"/>
      <c r="O2111" s="101" t="str">
        <f t="shared" ca="1" si="697"/>
        <v/>
      </c>
      <c r="P2111" s="41" t="str">
        <f t="shared" si="695"/>
        <v xml:space="preserve"> </v>
      </c>
      <c r="Q2111" s="41" t="str">
        <f>IF(MONTH(G2112)-MONTH(G2111)&lt;&gt;0,SUBTOTAL(109,$P$14:$P$3665)," ")</f>
        <v xml:space="preserve"> </v>
      </c>
      <c r="R2111" s="108">
        <f t="shared" ca="1" si="703"/>
        <v>0</v>
      </c>
      <c r="S2111" s="25">
        <f t="shared" ca="1" si="704"/>
        <v>0</v>
      </c>
      <c r="T2111" s="108">
        <f t="shared" ca="1" si="705"/>
        <v>0</v>
      </c>
      <c r="U2111" s="163">
        <f t="shared" ca="1" si="706"/>
        <v>0</v>
      </c>
      <c r="V2111" s="25">
        <f t="shared" ca="1" si="707"/>
        <v>0</v>
      </c>
      <c r="W2111" s="25">
        <f t="shared" ca="1" si="708"/>
        <v>0</v>
      </c>
      <c r="X2111" s="108">
        <f t="shared" ca="1" si="709"/>
        <v>0</v>
      </c>
      <c r="Y2111" s="108">
        <f t="shared" ca="1" si="710"/>
        <v>0</v>
      </c>
      <c r="Z2111" s="108">
        <f t="shared" ca="1" si="711"/>
        <v>0</v>
      </c>
      <c r="AA2111" s="108">
        <f t="shared" ca="1" si="712"/>
        <v>0</v>
      </c>
      <c r="AB2111" s="108">
        <f t="shared" ca="1" si="713"/>
        <v>0</v>
      </c>
      <c r="AC2111" s="25">
        <f t="shared" ca="1" si="714"/>
        <v>0</v>
      </c>
    </row>
    <row r="2112" spans="1:29" ht="14.1" hidden="1" customHeight="1" thickBot="1" x14ac:dyDescent="0.25">
      <c r="A2112" s="3">
        <f t="shared" si="698"/>
        <v>2026</v>
      </c>
      <c r="B2112" s="3" t="str">
        <f t="shared" si="715"/>
        <v>09 září</v>
      </c>
      <c r="C2112" s="4" t="str">
        <f t="shared" si="699"/>
        <v>září</v>
      </c>
      <c r="D2112" s="10">
        <f t="shared" ca="1" si="700"/>
        <v>0</v>
      </c>
      <c r="E2112" s="10" t="str">
        <f t="shared" si="701"/>
        <v>středa</v>
      </c>
      <c r="F2112" s="42" t="str">
        <f ca="1">IF(COUNTIF(List1!$U$4:$AF$16,$G2112),"Svátek",TEXT($G2112,"dddd"))</f>
        <v>středa</v>
      </c>
      <c r="G2112" s="19">
        <v>46295</v>
      </c>
      <c r="H2112" s="49"/>
      <c r="I2112" s="50"/>
      <c r="J2112" s="49"/>
      <c r="K2112" s="50"/>
      <c r="L2112" s="21">
        <f t="shared" si="702"/>
        <v>0</v>
      </c>
      <c r="M2112" s="22">
        <f t="shared" si="696"/>
        <v>0</v>
      </c>
      <c r="N2112" s="98"/>
      <c r="O2112" s="101" t="str">
        <f t="shared" ca="1" si="697"/>
        <v/>
      </c>
      <c r="P2112" s="41">
        <f t="shared" si="695"/>
        <v>0</v>
      </c>
      <c r="Q2112" s="41">
        <f>IF(MONTH(G2113)-MONTH(G2112)&lt;&gt;0,SUBTOTAL(109,$P$14:$P$3665)," ")</f>
        <v>0</v>
      </c>
      <c r="R2112" s="108">
        <f t="shared" ca="1" si="703"/>
        <v>0</v>
      </c>
      <c r="S2112" s="25">
        <f t="shared" ca="1" si="704"/>
        <v>0</v>
      </c>
      <c r="T2112" s="108">
        <f t="shared" ca="1" si="705"/>
        <v>0</v>
      </c>
      <c r="U2112" s="163">
        <f t="shared" ca="1" si="706"/>
        <v>0</v>
      </c>
      <c r="V2112" s="25">
        <f t="shared" ca="1" si="707"/>
        <v>0</v>
      </c>
      <c r="W2112" s="25">
        <f t="shared" ca="1" si="708"/>
        <v>0</v>
      </c>
      <c r="X2112" s="108">
        <f t="shared" ca="1" si="709"/>
        <v>0</v>
      </c>
      <c r="Y2112" s="108">
        <f t="shared" ca="1" si="710"/>
        <v>0</v>
      </c>
      <c r="Z2112" s="108">
        <f t="shared" ca="1" si="711"/>
        <v>0</v>
      </c>
      <c r="AA2112" s="108">
        <f t="shared" ca="1" si="712"/>
        <v>0</v>
      </c>
      <c r="AB2112" s="108">
        <f t="shared" ca="1" si="713"/>
        <v>0</v>
      </c>
      <c r="AC2112" s="25">
        <f t="shared" ca="1" si="714"/>
        <v>0</v>
      </c>
    </row>
    <row r="2113" spans="1:29" ht="14.1" hidden="1" customHeight="1" thickBot="1" x14ac:dyDescent="0.25">
      <c r="A2113" s="3">
        <f t="shared" si="698"/>
        <v>2026</v>
      </c>
      <c r="B2113" s="3" t="str">
        <f t="shared" si="715"/>
        <v>10 říjen</v>
      </c>
      <c r="C2113" s="4" t="str">
        <f t="shared" si="699"/>
        <v>říjen</v>
      </c>
      <c r="D2113" s="10">
        <f t="shared" ca="1" si="700"/>
        <v>0</v>
      </c>
      <c r="E2113" s="10" t="str">
        <f t="shared" si="701"/>
        <v>čtvrtek</v>
      </c>
      <c r="F2113" s="42" t="str">
        <f ca="1">IF(COUNTIF(List1!$U$4:$AF$16,$G2113),"Svátek",TEXT($G2113,"dddd"))</f>
        <v>čtvrtek</v>
      </c>
      <c r="G2113" s="19">
        <v>46296</v>
      </c>
      <c r="H2113" s="49"/>
      <c r="I2113" s="50"/>
      <c r="J2113" s="49"/>
      <c r="K2113" s="50"/>
      <c r="L2113" s="21">
        <f t="shared" si="702"/>
        <v>0</v>
      </c>
      <c r="M2113" s="22">
        <f t="shared" si="696"/>
        <v>0</v>
      </c>
      <c r="N2113" s="98"/>
      <c r="O2113" s="101" t="str">
        <f t="shared" ca="1" si="697"/>
        <v/>
      </c>
      <c r="P2113" s="41" t="str">
        <f t="shared" si="695"/>
        <v xml:space="preserve"> </v>
      </c>
      <c r="Q2113" s="41" t="str">
        <f>IF(MONTH(G2114)-MONTH(G2113)&lt;&gt;0,SUBTOTAL(109,$P$14:$P$3665)," ")</f>
        <v xml:space="preserve"> </v>
      </c>
      <c r="R2113" s="108">
        <f t="shared" ca="1" si="703"/>
        <v>0</v>
      </c>
      <c r="S2113" s="25">
        <f t="shared" ca="1" si="704"/>
        <v>0</v>
      </c>
      <c r="T2113" s="108">
        <f t="shared" ca="1" si="705"/>
        <v>0</v>
      </c>
      <c r="U2113" s="163">
        <f t="shared" ca="1" si="706"/>
        <v>0</v>
      </c>
      <c r="V2113" s="25">
        <f t="shared" ca="1" si="707"/>
        <v>0</v>
      </c>
      <c r="W2113" s="25">
        <f t="shared" ca="1" si="708"/>
        <v>0</v>
      </c>
      <c r="X2113" s="108">
        <f t="shared" ca="1" si="709"/>
        <v>0</v>
      </c>
      <c r="Y2113" s="108">
        <f t="shared" ca="1" si="710"/>
        <v>0</v>
      </c>
      <c r="Z2113" s="108">
        <f t="shared" ca="1" si="711"/>
        <v>0</v>
      </c>
      <c r="AA2113" s="108">
        <f t="shared" ca="1" si="712"/>
        <v>0</v>
      </c>
      <c r="AB2113" s="108">
        <f t="shared" ca="1" si="713"/>
        <v>0</v>
      </c>
      <c r="AC2113" s="25">
        <f t="shared" ca="1" si="714"/>
        <v>0</v>
      </c>
    </row>
    <row r="2114" spans="1:29" ht="14.1" hidden="1" customHeight="1" thickBot="1" x14ac:dyDescent="0.25">
      <c r="A2114" s="3">
        <f t="shared" si="698"/>
        <v>2026</v>
      </c>
      <c r="B2114" s="3" t="str">
        <f t="shared" si="715"/>
        <v>10 říjen</v>
      </c>
      <c r="C2114" s="4" t="str">
        <f t="shared" si="699"/>
        <v>říjen</v>
      </c>
      <c r="D2114" s="10">
        <f t="shared" ca="1" si="700"/>
        <v>0</v>
      </c>
      <c r="E2114" s="10" t="str">
        <f t="shared" si="701"/>
        <v>pátek</v>
      </c>
      <c r="F2114" s="42" t="str">
        <f ca="1">IF(COUNTIF(List1!$U$4:$AF$16,$G2114),"Svátek",TEXT($G2114,"dddd"))</f>
        <v>pátek</v>
      </c>
      <c r="G2114" s="19">
        <v>46297</v>
      </c>
      <c r="H2114" s="49"/>
      <c r="I2114" s="50"/>
      <c r="J2114" s="49"/>
      <c r="K2114" s="50"/>
      <c r="L2114" s="21">
        <f t="shared" si="702"/>
        <v>0</v>
      </c>
      <c r="M2114" s="22">
        <f t="shared" si="696"/>
        <v>0</v>
      </c>
      <c r="N2114" s="98"/>
      <c r="O2114" s="101" t="str">
        <f t="shared" ca="1" si="697"/>
        <v/>
      </c>
      <c r="P2114" s="41" t="str">
        <f t="shared" si="695"/>
        <v xml:space="preserve"> </v>
      </c>
      <c r="Q2114" s="41" t="str">
        <f>IF(MONTH(G2115)-MONTH(G2114)&lt;&gt;0,SUBTOTAL(109,$P$14:$P$3665)," ")</f>
        <v xml:space="preserve"> </v>
      </c>
      <c r="R2114" s="108">
        <f t="shared" ca="1" si="703"/>
        <v>0</v>
      </c>
      <c r="S2114" s="25">
        <f t="shared" ca="1" si="704"/>
        <v>0</v>
      </c>
      <c r="T2114" s="108">
        <f t="shared" ca="1" si="705"/>
        <v>0</v>
      </c>
      <c r="U2114" s="163">
        <f t="shared" ca="1" si="706"/>
        <v>0</v>
      </c>
      <c r="V2114" s="25">
        <f t="shared" ca="1" si="707"/>
        <v>0</v>
      </c>
      <c r="W2114" s="25">
        <f t="shared" ca="1" si="708"/>
        <v>0</v>
      </c>
      <c r="X2114" s="108">
        <f t="shared" ca="1" si="709"/>
        <v>0</v>
      </c>
      <c r="Y2114" s="108">
        <f t="shared" ca="1" si="710"/>
        <v>0</v>
      </c>
      <c r="Z2114" s="108">
        <f t="shared" ca="1" si="711"/>
        <v>0</v>
      </c>
      <c r="AA2114" s="108">
        <f t="shared" ca="1" si="712"/>
        <v>0</v>
      </c>
      <c r="AB2114" s="108">
        <f t="shared" ca="1" si="713"/>
        <v>0</v>
      </c>
      <c r="AC2114" s="25">
        <f t="shared" ca="1" si="714"/>
        <v>0</v>
      </c>
    </row>
    <row r="2115" spans="1:29" ht="14.1" hidden="1" customHeight="1" thickBot="1" x14ac:dyDescent="0.25">
      <c r="A2115" s="3">
        <f t="shared" si="698"/>
        <v>2026</v>
      </c>
      <c r="B2115" s="3" t="str">
        <f t="shared" si="715"/>
        <v>10 říjen</v>
      </c>
      <c r="C2115" s="4" t="str">
        <f t="shared" si="699"/>
        <v>říjen</v>
      </c>
      <c r="D2115" s="10">
        <f t="shared" ca="1" si="700"/>
        <v>0</v>
      </c>
      <c r="E2115" s="10" t="str">
        <f t="shared" si="701"/>
        <v>sobota</v>
      </c>
      <c r="F2115" s="42" t="str">
        <f ca="1">IF(COUNTIF(List1!$U$4:$AF$16,$G2115),"Svátek",TEXT($G2115,"dddd"))</f>
        <v>sobota</v>
      </c>
      <c r="G2115" s="19">
        <v>46298</v>
      </c>
      <c r="H2115" s="49"/>
      <c r="I2115" s="50"/>
      <c r="J2115" s="49"/>
      <c r="K2115" s="50"/>
      <c r="L2115" s="21">
        <f t="shared" si="702"/>
        <v>0</v>
      </c>
      <c r="M2115" s="22">
        <f t="shared" si="696"/>
        <v>0</v>
      </c>
      <c r="N2115" s="98"/>
      <c r="O2115" s="101" t="str">
        <f t="shared" ca="1" si="697"/>
        <v/>
      </c>
      <c r="P2115" s="41" t="str">
        <f t="shared" si="695"/>
        <v xml:space="preserve"> </v>
      </c>
      <c r="Q2115" s="41" t="str">
        <f>IF(MONTH(G2116)-MONTH(G2115)&lt;&gt;0,SUBTOTAL(109,$P$14:$P$3665)," ")</f>
        <v xml:space="preserve"> </v>
      </c>
      <c r="R2115" s="108">
        <f t="shared" ca="1" si="703"/>
        <v>0</v>
      </c>
      <c r="S2115" s="25">
        <f t="shared" ca="1" si="704"/>
        <v>0</v>
      </c>
      <c r="T2115" s="108">
        <f t="shared" ca="1" si="705"/>
        <v>0</v>
      </c>
      <c r="U2115" s="163">
        <f t="shared" ca="1" si="706"/>
        <v>0</v>
      </c>
      <c r="V2115" s="25">
        <f t="shared" ca="1" si="707"/>
        <v>0</v>
      </c>
      <c r="W2115" s="25">
        <f t="shared" ca="1" si="708"/>
        <v>0</v>
      </c>
      <c r="X2115" s="108">
        <f t="shared" ca="1" si="709"/>
        <v>0</v>
      </c>
      <c r="Y2115" s="108">
        <f t="shared" ca="1" si="710"/>
        <v>0</v>
      </c>
      <c r="Z2115" s="108">
        <f t="shared" ca="1" si="711"/>
        <v>0</v>
      </c>
      <c r="AA2115" s="108">
        <f t="shared" ca="1" si="712"/>
        <v>0</v>
      </c>
      <c r="AB2115" s="108">
        <f t="shared" ca="1" si="713"/>
        <v>0</v>
      </c>
      <c r="AC2115" s="25">
        <f t="shared" ca="1" si="714"/>
        <v>0</v>
      </c>
    </row>
    <row r="2116" spans="1:29" ht="14.1" hidden="1" customHeight="1" thickBot="1" x14ac:dyDescent="0.25">
      <c r="A2116" s="3">
        <f t="shared" si="698"/>
        <v>2026</v>
      </c>
      <c r="B2116" s="3" t="str">
        <f t="shared" si="715"/>
        <v>10 říjen</v>
      </c>
      <c r="C2116" s="4" t="str">
        <f t="shared" si="699"/>
        <v>říjen</v>
      </c>
      <c r="D2116" s="10">
        <f t="shared" ca="1" si="700"/>
        <v>0</v>
      </c>
      <c r="E2116" s="10" t="str">
        <f t="shared" si="701"/>
        <v>neděle</v>
      </c>
      <c r="F2116" s="42" t="str">
        <f ca="1">IF(COUNTIF(List1!$U$4:$AF$16,$G2116),"Svátek",TEXT($G2116,"dddd"))</f>
        <v>neděle</v>
      </c>
      <c r="G2116" s="19">
        <v>46299</v>
      </c>
      <c r="H2116" s="49"/>
      <c r="I2116" s="50"/>
      <c r="J2116" s="49"/>
      <c r="K2116" s="50"/>
      <c r="L2116" s="21">
        <f t="shared" si="702"/>
        <v>0</v>
      </c>
      <c r="M2116" s="22">
        <f t="shared" si="696"/>
        <v>0</v>
      </c>
      <c r="N2116" s="98"/>
      <c r="O2116" s="101" t="str">
        <f t="shared" ca="1" si="697"/>
        <v/>
      </c>
      <c r="P2116" s="41">
        <f t="shared" si="695"/>
        <v>0</v>
      </c>
      <c r="Q2116" s="41" t="str">
        <f>IF(MONTH(G2117)-MONTH(G2116)&lt;&gt;0,SUBTOTAL(109,$P$14:$P$3665)," ")</f>
        <v xml:space="preserve"> </v>
      </c>
      <c r="R2116" s="108">
        <f t="shared" ca="1" si="703"/>
        <v>0</v>
      </c>
      <c r="S2116" s="25">
        <f t="shared" ca="1" si="704"/>
        <v>0</v>
      </c>
      <c r="T2116" s="108">
        <f t="shared" ca="1" si="705"/>
        <v>0</v>
      </c>
      <c r="U2116" s="163">
        <f t="shared" ca="1" si="706"/>
        <v>0</v>
      </c>
      <c r="V2116" s="25">
        <f t="shared" ca="1" si="707"/>
        <v>0</v>
      </c>
      <c r="W2116" s="25">
        <f t="shared" ca="1" si="708"/>
        <v>0</v>
      </c>
      <c r="X2116" s="108">
        <f t="shared" ca="1" si="709"/>
        <v>0</v>
      </c>
      <c r="Y2116" s="108">
        <f t="shared" ca="1" si="710"/>
        <v>0</v>
      </c>
      <c r="Z2116" s="108">
        <f t="shared" ca="1" si="711"/>
        <v>0</v>
      </c>
      <c r="AA2116" s="108">
        <f t="shared" ca="1" si="712"/>
        <v>0</v>
      </c>
      <c r="AB2116" s="108">
        <f t="shared" ca="1" si="713"/>
        <v>0</v>
      </c>
      <c r="AC2116" s="25">
        <f t="shared" ca="1" si="714"/>
        <v>0</v>
      </c>
    </row>
    <row r="2117" spans="1:29" ht="14.1" hidden="1" customHeight="1" thickBot="1" x14ac:dyDescent="0.25">
      <c r="A2117" s="3">
        <f t="shared" si="698"/>
        <v>2026</v>
      </c>
      <c r="B2117" s="3" t="str">
        <f t="shared" si="715"/>
        <v>10 říjen</v>
      </c>
      <c r="C2117" s="4" t="str">
        <f t="shared" si="699"/>
        <v>říjen</v>
      </c>
      <c r="D2117" s="10">
        <f t="shared" ca="1" si="700"/>
        <v>0</v>
      </c>
      <c r="E2117" s="10" t="str">
        <f t="shared" si="701"/>
        <v>pondělí</v>
      </c>
      <c r="F2117" s="42" t="str">
        <f ca="1">IF(COUNTIF(List1!$U$4:$AF$16,$G2117),"Svátek",TEXT($G2117,"dddd"))</f>
        <v>pondělí</v>
      </c>
      <c r="G2117" s="19">
        <v>46300</v>
      </c>
      <c r="H2117" s="49"/>
      <c r="I2117" s="50"/>
      <c r="J2117" s="49"/>
      <c r="K2117" s="50"/>
      <c r="L2117" s="21">
        <f t="shared" si="702"/>
        <v>0</v>
      </c>
      <c r="M2117" s="22">
        <f t="shared" si="696"/>
        <v>0</v>
      </c>
      <c r="N2117" s="98"/>
      <c r="O2117" s="101" t="str">
        <f t="shared" ca="1" si="697"/>
        <v/>
      </c>
      <c r="P2117" s="41" t="str">
        <f t="shared" si="695"/>
        <v xml:space="preserve"> </v>
      </c>
      <c r="Q2117" s="41" t="str">
        <f>IF(MONTH(G2118)-MONTH(G2117)&lt;&gt;0,SUBTOTAL(109,$P$14:$P$3665)," ")</f>
        <v xml:space="preserve"> </v>
      </c>
      <c r="R2117" s="108">
        <f t="shared" ca="1" si="703"/>
        <v>0</v>
      </c>
      <c r="S2117" s="25">
        <f t="shared" ca="1" si="704"/>
        <v>0</v>
      </c>
      <c r="T2117" s="108">
        <f t="shared" ca="1" si="705"/>
        <v>0</v>
      </c>
      <c r="U2117" s="163">
        <f t="shared" ca="1" si="706"/>
        <v>0</v>
      </c>
      <c r="V2117" s="25">
        <f t="shared" ca="1" si="707"/>
        <v>0</v>
      </c>
      <c r="W2117" s="25">
        <f t="shared" ca="1" si="708"/>
        <v>0</v>
      </c>
      <c r="X2117" s="108">
        <f t="shared" ca="1" si="709"/>
        <v>0</v>
      </c>
      <c r="Y2117" s="108">
        <f t="shared" ca="1" si="710"/>
        <v>0</v>
      </c>
      <c r="Z2117" s="108">
        <f t="shared" ca="1" si="711"/>
        <v>0</v>
      </c>
      <c r="AA2117" s="108">
        <f t="shared" ca="1" si="712"/>
        <v>0</v>
      </c>
      <c r="AB2117" s="108">
        <f t="shared" ca="1" si="713"/>
        <v>0</v>
      </c>
      <c r="AC2117" s="25">
        <f t="shared" ca="1" si="714"/>
        <v>0</v>
      </c>
    </row>
    <row r="2118" spans="1:29" ht="14.1" hidden="1" customHeight="1" thickBot="1" x14ac:dyDescent="0.25">
      <c r="A2118" s="3">
        <f t="shared" si="698"/>
        <v>2026</v>
      </c>
      <c r="B2118" s="3" t="str">
        <f t="shared" si="715"/>
        <v>10 říjen</v>
      </c>
      <c r="C2118" s="4" t="str">
        <f t="shared" si="699"/>
        <v>říjen</v>
      </c>
      <c r="D2118" s="10">
        <f t="shared" ca="1" si="700"/>
        <v>0</v>
      </c>
      <c r="E2118" s="10" t="str">
        <f t="shared" si="701"/>
        <v>úterý</v>
      </c>
      <c r="F2118" s="42" t="str">
        <f ca="1">IF(COUNTIF(List1!$U$4:$AF$16,$G2118),"Svátek",TEXT($G2118,"dddd"))</f>
        <v>úterý</v>
      </c>
      <c r="G2118" s="19">
        <v>46301</v>
      </c>
      <c r="H2118" s="49"/>
      <c r="I2118" s="50"/>
      <c r="J2118" s="49"/>
      <c r="K2118" s="50"/>
      <c r="L2118" s="21">
        <f t="shared" si="702"/>
        <v>0</v>
      </c>
      <c r="M2118" s="22">
        <f t="shared" si="696"/>
        <v>0</v>
      </c>
      <c r="N2118" s="98"/>
      <c r="O2118" s="101" t="str">
        <f t="shared" ca="1" si="697"/>
        <v/>
      </c>
      <c r="P2118" s="41" t="str">
        <f t="shared" si="695"/>
        <v xml:space="preserve"> </v>
      </c>
      <c r="Q2118" s="41" t="str">
        <f>IF(MONTH(G2119)-MONTH(G2118)&lt;&gt;0,SUBTOTAL(109,$P$14:$P$3665)," ")</f>
        <v xml:space="preserve"> </v>
      </c>
      <c r="R2118" s="108">
        <f t="shared" ca="1" si="703"/>
        <v>0</v>
      </c>
      <c r="S2118" s="25">
        <f t="shared" ca="1" si="704"/>
        <v>0</v>
      </c>
      <c r="T2118" s="108">
        <f t="shared" ca="1" si="705"/>
        <v>0</v>
      </c>
      <c r="U2118" s="163">
        <f t="shared" ca="1" si="706"/>
        <v>0</v>
      </c>
      <c r="V2118" s="25">
        <f t="shared" ca="1" si="707"/>
        <v>0</v>
      </c>
      <c r="W2118" s="25">
        <f t="shared" ca="1" si="708"/>
        <v>0</v>
      </c>
      <c r="X2118" s="108">
        <f t="shared" ca="1" si="709"/>
        <v>0</v>
      </c>
      <c r="Y2118" s="108">
        <f t="shared" ca="1" si="710"/>
        <v>0</v>
      </c>
      <c r="Z2118" s="108">
        <f t="shared" ca="1" si="711"/>
        <v>0</v>
      </c>
      <c r="AA2118" s="108">
        <f t="shared" ca="1" si="712"/>
        <v>0</v>
      </c>
      <c r="AB2118" s="108">
        <f t="shared" ca="1" si="713"/>
        <v>0</v>
      </c>
      <c r="AC2118" s="25">
        <f t="shared" ca="1" si="714"/>
        <v>0</v>
      </c>
    </row>
    <row r="2119" spans="1:29" ht="14.1" hidden="1" customHeight="1" thickBot="1" x14ac:dyDescent="0.25">
      <c r="A2119" s="3">
        <f t="shared" si="698"/>
        <v>2026</v>
      </c>
      <c r="B2119" s="3" t="str">
        <f t="shared" si="715"/>
        <v>10 říjen</v>
      </c>
      <c r="C2119" s="4" t="str">
        <f t="shared" si="699"/>
        <v>říjen</v>
      </c>
      <c r="D2119" s="10">
        <f t="shared" ca="1" si="700"/>
        <v>0</v>
      </c>
      <c r="E2119" s="10" t="str">
        <f t="shared" si="701"/>
        <v>středa</v>
      </c>
      <c r="F2119" s="42" t="str">
        <f ca="1">IF(COUNTIF(List1!$U$4:$AF$16,$G2119),"Svátek",TEXT($G2119,"dddd"))</f>
        <v>středa</v>
      </c>
      <c r="G2119" s="19">
        <v>46302</v>
      </c>
      <c r="H2119" s="49"/>
      <c r="I2119" s="50"/>
      <c r="J2119" s="49"/>
      <c r="K2119" s="50"/>
      <c r="L2119" s="21">
        <f t="shared" si="702"/>
        <v>0</v>
      </c>
      <c r="M2119" s="22">
        <f t="shared" si="696"/>
        <v>0</v>
      </c>
      <c r="N2119" s="98"/>
      <c r="O2119" s="101" t="str">
        <f t="shared" ca="1" si="697"/>
        <v/>
      </c>
      <c r="P2119" s="41" t="str">
        <f t="shared" si="695"/>
        <v xml:space="preserve"> </v>
      </c>
      <c r="Q2119" s="41" t="str">
        <f>IF(MONTH(G2120)-MONTH(G2119)&lt;&gt;0,SUBTOTAL(109,$P$14:$P$3665)," ")</f>
        <v xml:space="preserve"> </v>
      </c>
      <c r="R2119" s="108">
        <f t="shared" ca="1" si="703"/>
        <v>0</v>
      </c>
      <c r="S2119" s="25">
        <f t="shared" ca="1" si="704"/>
        <v>0</v>
      </c>
      <c r="T2119" s="108">
        <f t="shared" ca="1" si="705"/>
        <v>0</v>
      </c>
      <c r="U2119" s="163">
        <f t="shared" ca="1" si="706"/>
        <v>0</v>
      </c>
      <c r="V2119" s="25">
        <f t="shared" ca="1" si="707"/>
        <v>0</v>
      </c>
      <c r="W2119" s="25">
        <f t="shared" ca="1" si="708"/>
        <v>0</v>
      </c>
      <c r="X2119" s="108">
        <f t="shared" ca="1" si="709"/>
        <v>0</v>
      </c>
      <c r="Y2119" s="108">
        <f t="shared" ca="1" si="710"/>
        <v>0</v>
      </c>
      <c r="Z2119" s="108">
        <f t="shared" ca="1" si="711"/>
        <v>0</v>
      </c>
      <c r="AA2119" s="108">
        <f t="shared" ca="1" si="712"/>
        <v>0</v>
      </c>
      <c r="AB2119" s="108">
        <f t="shared" ca="1" si="713"/>
        <v>0</v>
      </c>
      <c r="AC2119" s="25">
        <f t="shared" ca="1" si="714"/>
        <v>0</v>
      </c>
    </row>
    <row r="2120" spans="1:29" ht="14.1" hidden="1" customHeight="1" thickBot="1" x14ac:dyDescent="0.25">
      <c r="A2120" s="3">
        <f t="shared" si="698"/>
        <v>2026</v>
      </c>
      <c r="B2120" s="3" t="str">
        <f t="shared" si="715"/>
        <v>10 říjen</v>
      </c>
      <c r="C2120" s="4" t="str">
        <f t="shared" si="699"/>
        <v>říjen</v>
      </c>
      <c r="D2120" s="10">
        <f t="shared" ca="1" si="700"/>
        <v>0</v>
      </c>
      <c r="E2120" s="10" t="str">
        <f t="shared" si="701"/>
        <v>čtvrtek</v>
      </c>
      <c r="F2120" s="42" t="str">
        <f ca="1">IF(COUNTIF(List1!$U$4:$AF$16,$G2120),"Svátek",TEXT($G2120,"dddd"))</f>
        <v>čtvrtek</v>
      </c>
      <c r="G2120" s="19">
        <v>46303</v>
      </c>
      <c r="H2120" s="49"/>
      <c r="I2120" s="50"/>
      <c r="J2120" s="49"/>
      <c r="K2120" s="50"/>
      <c r="L2120" s="21">
        <f t="shared" si="702"/>
        <v>0</v>
      </c>
      <c r="M2120" s="22">
        <f t="shared" si="696"/>
        <v>0</v>
      </c>
      <c r="N2120" s="98"/>
      <c r="O2120" s="101" t="str">
        <f t="shared" ca="1" si="697"/>
        <v/>
      </c>
      <c r="P2120" s="41" t="str">
        <f t="shared" si="695"/>
        <v xml:space="preserve"> </v>
      </c>
      <c r="Q2120" s="41" t="str">
        <f>IF(MONTH(G2121)-MONTH(G2120)&lt;&gt;0,SUBTOTAL(109,$P$14:$P$3665)," ")</f>
        <v xml:space="preserve"> </v>
      </c>
      <c r="R2120" s="108">
        <f t="shared" ca="1" si="703"/>
        <v>0</v>
      </c>
      <c r="S2120" s="25">
        <f t="shared" ca="1" si="704"/>
        <v>0</v>
      </c>
      <c r="T2120" s="108">
        <f t="shared" ca="1" si="705"/>
        <v>0</v>
      </c>
      <c r="U2120" s="163">
        <f t="shared" ca="1" si="706"/>
        <v>0</v>
      </c>
      <c r="V2120" s="25">
        <f t="shared" ca="1" si="707"/>
        <v>0</v>
      </c>
      <c r="W2120" s="25">
        <f t="shared" ca="1" si="708"/>
        <v>0</v>
      </c>
      <c r="X2120" s="108">
        <f t="shared" ca="1" si="709"/>
        <v>0</v>
      </c>
      <c r="Y2120" s="108">
        <f t="shared" ca="1" si="710"/>
        <v>0</v>
      </c>
      <c r="Z2120" s="108">
        <f t="shared" ca="1" si="711"/>
        <v>0</v>
      </c>
      <c r="AA2120" s="108">
        <f t="shared" ca="1" si="712"/>
        <v>0</v>
      </c>
      <c r="AB2120" s="108">
        <f t="shared" ca="1" si="713"/>
        <v>0</v>
      </c>
      <c r="AC2120" s="25">
        <f t="shared" ca="1" si="714"/>
        <v>0</v>
      </c>
    </row>
    <row r="2121" spans="1:29" ht="14.1" hidden="1" customHeight="1" thickBot="1" x14ac:dyDescent="0.25">
      <c r="A2121" s="3">
        <f t="shared" si="698"/>
        <v>2026</v>
      </c>
      <c r="B2121" s="3" t="str">
        <f t="shared" si="715"/>
        <v>10 říjen</v>
      </c>
      <c r="C2121" s="4" t="str">
        <f t="shared" si="699"/>
        <v>říjen</v>
      </c>
      <c r="D2121" s="10">
        <f t="shared" ca="1" si="700"/>
        <v>0</v>
      </c>
      <c r="E2121" s="10" t="str">
        <f t="shared" si="701"/>
        <v>pátek</v>
      </c>
      <c r="F2121" s="42" t="str">
        <f ca="1">IF(COUNTIF(List1!$U$4:$AF$16,$G2121),"Svátek",TEXT($G2121,"dddd"))</f>
        <v>pátek</v>
      </c>
      <c r="G2121" s="19">
        <v>46304</v>
      </c>
      <c r="H2121" s="49"/>
      <c r="I2121" s="50"/>
      <c r="J2121" s="49"/>
      <c r="K2121" s="50"/>
      <c r="L2121" s="21">
        <f t="shared" si="702"/>
        <v>0</v>
      </c>
      <c r="M2121" s="22">
        <f t="shared" si="696"/>
        <v>0</v>
      </c>
      <c r="N2121" s="98"/>
      <c r="O2121" s="101" t="str">
        <f t="shared" ca="1" si="697"/>
        <v/>
      </c>
      <c r="P2121" s="41" t="str">
        <f t="shared" si="695"/>
        <v xml:space="preserve"> </v>
      </c>
      <c r="Q2121" s="41" t="str">
        <f>IF(MONTH(G2122)-MONTH(G2121)&lt;&gt;0,SUBTOTAL(109,$P$14:$P$3665)," ")</f>
        <v xml:space="preserve"> </v>
      </c>
      <c r="R2121" s="108">
        <f t="shared" ca="1" si="703"/>
        <v>0</v>
      </c>
      <c r="S2121" s="25">
        <f t="shared" ca="1" si="704"/>
        <v>0</v>
      </c>
      <c r="T2121" s="108">
        <f t="shared" ca="1" si="705"/>
        <v>0</v>
      </c>
      <c r="U2121" s="163">
        <f t="shared" ca="1" si="706"/>
        <v>0</v>
      </c>
      <c r="V2121" s="25">
        <f t="shared" ca="1" si="707"/>
        <v>0</v>
      </c>
      <c r="W2121" s="25">
        <f t="shared" ca="1" si="708"/>
        <v>0</v>
      </c>
      <c r="X2121" s="108">
        <f t="shared" ca="1" si="709"/>
        <v>0</v>
      </c>
      <c r="Y2121" s="108">
        <f t="shared" ca="1" si="710"/>
        <v>0</v>
      </c>
      <c r="Z2121" s="108">
        <f t="shared" ca="1" si="711"/>
        <v>0</v>
      </c>
      <c r="AA2121" s="108">
        <f t="shared" ca="1" si="712"/>
        <v>0</v>
      </c>
      <c r="AB2121" s="108">
        <f t="shared" ca="1" si="713"/>
        <v>0</v>
      </c>
      <c r="AC2121" s="25">
        <f t="shared" ca="1" si="714"/>
        <v>0</v>
      </c>
    </row>
    <row r="2122" spans="1:29" ht="14.1" hidden="1" customHeight="1" thickBot="1" x14ac:dyDescent="0.25">
      <c r="A2122" s="3">
        <f t="shared" si="698"/>
        <v>2026</v>
      </c>
      <c r="B2122" s="3" t="str">
        <f t="shared" si="715"/>
        <v>10 říjen</v>
      </c>
      <c r="C2122" s="4" t="str">
        <f t="shared" si="699"/>
        <v>říjen</v>
      </c>
      <c r="D2122" s="10">
        <f t="shared" ca="1" si="700"/>
        <v>0</v>
      </c>
      <c r="E2122" s="10" t="str">
        <f t="shared" si="701"/>
        <v>sobota</v>
      </c>
      <c r="F2122" s="42" t="str">
        <f ca="1">IF(COUNTIF(List1!$U$4:$AF$16,$G2122),"Svátek",TEXT($G2122,"dddd"))</f>
        <v>sobota</v>
      </c>
      <c r="G2122" s="19">
        <v>46305</v>
      </c>
      <c r="H2122" s="49"/>
      <c r="I2122" s="50"/>
      <c r="J2122" s="49"/>
      <c r="K2122" s="50"/>
      <c r="L2122" s="21">
        <f t="shared" si="702"/>
        <v>0</v>
      </c>
      <c r="M2122" s="22">
        <f t="shared" si="696"/>
        <v>0</v>
      </c>
      <c r="N2122" s="98"/>
      <c r="O2122" s="101" t="str">
        <f t="shared" ca="1" si="697"/>
        <v/>
      </c>
      <c r="P2122" s="41" t="str">
        <f t="shared" si="695"/>
        <v xml:space="preserve"> </v>
      </c>
      <c r="Q2122" s="41" t="str">
        <f>IF(MONTH(G2123)-MONTH(G2122)&lt;&gt;0,SUBTOTAL(109,$P$14:$P$3665)," ")</f>
        <v xml:space="preserve"> </v>
      </c>
      <c r="R2122" s="108">
        <f t="shared" ca="1" si="703"/>
        <v>0</v>
      </c>
      <c r="S2122" s="25">
        <f t="shared" ca="1" si="704"/>
        <v>0</v>
      </c>
      <c r="T2122" s="108">
        <f t="shared" ca="1" si="705"/>
        <v>0</v>
      </c>
      <c r="U2122" s="163">
        <f t="shared" ca="1" si="706"/>
        <v>0</v>
      </c>
      <c r="V2122" s="25">
        <f t="shared" ca="1" si="707"/>
        <v>0</v>
      </c>
      <c r="W2122" s="25">
        <f t="shared" ca="1" si="708"/>
        <v>0</v>
      </c>
      <c r="X2122" s="108">
        <f t="shared" ca="1" si="709"/>
        <v>0</v>
      </c>
      <c r="Y2122" s="108">
        <f t="shared" ca="1" si="710"/>
        <v>0</v>
      </c>
      <c r="Z2122" s="108">
        <f t="shared" ca="1" si="711"/>
        <v>0</v>
      </c>
      <c r="AA2122" s="108">
        <f t="shared" ca="1" si="712"/>
        <v>0</v>
      </c>
      <c r="AB2122" s="108">
        <f t="shared" ca="1" si="713"/>
        <v>0</v>
      </c>
      <c r="AC2122" s="25">
        <f t="shared" ca="1" si="714"/>
        <v>0</v>
      </c>
    </row>
    <row r="2123" spans="1:29" ht="14.1" hidden="1" customHeight="1" thickBot="1" x14ac:dyDescent="0.25">
      <c r="A2123" s="3">
        <f t="shared" si="698"/>
        <v>2026</v>
      </c>
      <c r="B2123" s="3" t="str">
        <f t="shared" si="715"/>
        <v>10 říjen</v>
      </c>
      <c r="C2123" s="4" t="str">
        <f t="shared" si="699"/>
        <v>říjen</v>
      </c>
      <c r="D2123" s="10">
        <f t="shared" ca="1" si="700"/>
        <v>0</v>
      </c>
      <c r="E2123" s="10" t="str">
        <f t="shared" si="701"/>
        <v>neděle</v>
      </c>
      <c r="F2123" s="42" t="str">
        <f ca="1">IF(COUNTIF(List1!$U$4:$AF$16,$G2123),"Svátek",TEXT($G2123,"dddd"))</f>
        <v>neděle</v>
      </c>
      <c r="G2123" s="19">
        <v>46306</v>
      </c>
      <c r="H2123" s="49"/>
      <c r="I2123" s="50"/>
      <c r="J2123" s="49"/>
      <c r="K2123" s="50"/>
      <c r="L2123" s="21">
        <f t="shared" si="702"/>
        <v>0</v>
      </c>
      <c r="M2123" s="22">
        <f t="shared" si="696"/>
        <v>0</v>
      </c>
      <c r="N2123" s="98"/>
      <c r="O2123" s="101" t="str">
        <f t="shared" ca="1" si="697"/>
        <v/>
      </c>
      <c r="P2123" s="41">
        <f t="shared" si="695"/>
        <v>0</v>
      </c>
      <c r="Q2123" s="41" t="str">
        <f>IF(MONTH(G2124)-MONTH(G2123)&lt;&gt;0,SUBTOTAL(109,$P$14:$P$3665)," ")</f>
        <v xml:space="preserve"> </v>
      </c>
      <c r="R2123" s="108">
        <f t="shared" ca="1" si="703"/>
        <v>0</v>
      </c>
      <c r="S2123" s="25">
        <f t="shared" ca="1" si="704"/>
        <v>0</v>
      </c>
      <c r="T2123" s="108">
        <f t="shared" ca="1" si="705"/>
        <v>0</v>
      </c>
      <c r="U2123" s="163">
        <f t="shared" ca="1" si="706"/>
        <v>0</v>
      </c>
      <c r="V2123" s="25">
        <f t="shared" ca="1" si="707"/>
        <v>0</v>
      </c>
      <c r="W2123" s="25">
        <f t="shared" ca="1" si="708"/>
        <v>0</v>
      </c>
      <c r="X2123" s="108">
        <f t="shared" ca="1" si="709"/>
        <v>0</v>
      </c>
      <c r="Y2123" s="108">
        <f t="shared" ca="1" si="710"/>
        <v>0</v>
      </c>
      <c r="Z2123" s="108">
        <f t="shared" ca="1" si="711"/>
        <v>0</v>
      </c>
      <c r="AA2123" s="108">
        <f t="shared" ca="1" si="712"/>
        <v>0</v>
      </c>
      <c r="AB2123" s="108">
        <f t="shared" ca="1" si="713"/>
        <v>0</v>
      </c>
      <c r="AC2123" s="25">
        <f t="shared" ca="1" si="714"/>
        <v>0</v>
      </c>
    </row>
    <row r="2124" spans="1:29" ht="14.1" hidden="1" customHeight="1" thickBot="1" x14ac:dyDescent="0.25">
      <c r="A2124" s="3">
        <f t="shared" si="698"/>
        <v>2026</v>
      </c>
      <c r="B2124" s="3" t="str">
        <f t="shared" si="715"/>
        <v>10 říjen</v>
      </c>
      <c r="C2124" s="4" t="str">
        <f t="shared" si="699"/>
        <v>říjen</v>
      </c>
      <c r="D2124" s="10">
        <f t="shared" ca="1" si="700"/>
        <v>0</v>
      </c>
      <c r="E2124" s="10" t="str">
        <f t="shared" si="701"/>
        <v>pondělí</v>
      </c>
      <c r="F2124" s="42" t="str">
        <f ca="1">IF(COUNTIF(List1!$U$4:$AF$16,$G2124),"Svátek",TEXT($G2124,"dddd"))</f>
        <v>pondělí</v>
      </c>
      <c r="G2124" s="19">
        <v>46307</v>
      </c>
      <c r="H2124" s="49"/>
      <c r="I2124" s="50"/>
      <c r="J2124" s="49"/>
      <c r="K2124" s="50"/>
      <c r="L2124" s="21">
        <f t="shared" si="702"/>
        <v>0</v>
      </c>
      <c r="M2124" s="22">
        <f t="shared" si="696"/>
        <v>0</v>
      </c>
      <c r="N2124" s="98"/>
      <c r="O2124" s="101" t="str">
        <f t="shared" ca="1" si="697"/>
        <v/>
      </c>
      <c r="P2124" s="41" t="str">
        <f t="shared" si="695"/>
        <v xml:space="preserve"> </v>
      </c>
      <c r="Q2124" s="41" t="str">
        <f>IF(MONTH(G2125)-MONTH(G2124)&lt;&gt;0,SUBTOTAL(109,$P$14:$P$3665)," ")</f>
        <v xml:space="preserve"> </v>
      </c>
      <c r="R2124" s="108">
        <f t="shared" ca="1" si="703"/>
        <v>0</v>
      </c>
      <c r="S2124" s="25">
        <f t="shared" ca="1" si="704"/>
        <v>0</v>
      </c>
      <c r="T2124" s="108">
        <f t="shared" ca="1" si="705"/>
        <v>0</v>
      </c>
      <c r="U2124" s="163">
        <f t="shared" ca="1" si="706"/>
        <v>0</v>
      </c>
      <c r="V2124" s="25">
        <f t="shared" ca="1" si="707"/>
        <v>0</v>
      </c>
      <c r="W2124" s="25">
        <f t="shared" ca="1" si="708"/>
        <v>0</v>
      </c>
      <c r="X2124" s="108">
        <f t="shared" ca="1" si="709"/>
        <v>0</v>
      </c>
      <c r="Y2124" s="108">
        <f t="shared" ca="1" si="710"/>
        <v>0</v>
      </c>
      <c r="Z2124" s="108">
        <f t="shared" ca="1" si="711"/>
        <v>0</v>
      </c>
      <c r="AA2124" s="108">
        <f t="shared" ca="1" si="712"/>
        <v>0</v>
      </c>
      <c r="AB2124" s="108">
        <f t="shared" ca="1" si="713"/>
        <v>0</v>
      </c>
      <c r="AC2124" s="25">
        <f t="shared" ca="1" si="714"/>
        <v>0</v>
      </c>
    </row>
    <row r="2125" spans="1:29" ht="14.1" hidden="1" customHeight="1" thickBot="1" x14ac:dyDescent="0.25">
      <c r="A2125" s="3">
        <f t="shared" si="698"/>
        <v>2026</v>
      </c>
      <c r="B2125" s="3" t="str">
        <f t="shared" si="715"/>
        <v>10 říjen</v>
      </c>
      <c r="C2125" s="4" t="str">
        <f t="shared" si="699"/>
        <v>říjen</v>
      </c>
      <c r="D2125" s="10">
        <f t="shared" ca="1" si="700"/>
        <v>0</v>
      </c>
      <c r="E2125" s="10" t="str">
        <f t="shared" si="701"/>
        <v>úterý</v>
      </c>
      <c r="F2125" s="42" t="str">
        <f ca="1">IF(COUNTIF(List1!$U$4:$AF$16,$G2125),"Svátek",TEXT($G2125,"dddd"))</f>
        <v>úterý</v>
      </c>
      <c r="G2125" s="19">
        <v>46308</v>
      </c>
      <c r="H2125" s="49"/>
      <c r="I2125" s="50"/>
      <c r="J2125" s="49"/>
      <c r="K2125" s="50"/>
      <c r="L2125" s="21">
        <f t="shared" si="702"/>
        <v>0</v>
      </c>
      <c r="M2125" s="22">
        <f t="shared" si="696"/>
        <v>0</v>
      </c>
      <c r="N2125" s="98"/>
      <c r="O2125" s="101" t="str">
        <f t="shared" ca="1" si="697"/>
        <v/>
      </c>
      <c r="P2125" s="41" t="str">
        <f t="shared" si="695"/>
        <v xml:space="preserve"> </v>
      </c>
      <c r="Q2125" s="41" t="str">
        <f>IF(MONTH(G2126)-MONTH(G2125)&lt;&gt;0,SUBTOTAL(109,$P$14:$P$3665)," ")</f>
        <v xml:space="preserve"> </v>
      </c>
      <c r="R2125" s="108">
        <f t="shared" ca="1" si="703"/>
        <v>0</v>
      </c>
      <c r="S2125" s="25">
        <f t="shared" ca="1" si="704"/>
        <v>0</v>
      </c>
      <c r="T2125" s="108">
        <f t="shared" ca="1" si="705"/>
        <v>0</v>
      </c>
      <c r="U2125" s="163">
        <f t="shared" ca="1" si="706"/>
        <v>0</v>
      </c>
      <c r="V2125" s="25">
        <f t="shared" ca="1" si="707"/>
        <v>0</v>
      </c>
      <c r="W2125" s="25">
        <f t="shared" ca="1" si="708"/>
        <v>0</v>
      </c>
      <c r="X2125" s="108">
        <f t="shared" ca="1" si="709"/>
        <v>0</v>
      </c>
      <c r="Y2125" s="108">
        <f t="shared" ca="1" si="710"/>
        <v>0</v>
      </c>
      <c r="Z2125" s="108">
        <f t="shared" ca="1" si="711"/>
        <v>0</v>
      </c>
      <c r="AA2125" s="108">
        <f t="shared" ca="1" si="712"/>
        <v>0</v>
      </c>
      <c r="AB2125" s="108">
        <f t="shared" ca="1" si="713"/>
        <v>0</v>
      </c>
      <c r="AC2125" s="25">
        <f t="shared" ca="1" si="714"/>
        <v>0</v>
      </c>
    </row>
    <row r="2126" spans="1:29" ht="14.1" hidden="1" customHeight="1" thickBot="1" x14ac:dyDescent="0.25">
      <c r="A2126" s="3">
        <f t="shared" si="698"/>
        <v>2026</v>
      </c>
      <c r="B2126" s="3" t="str">
        <f t="shared" si="715"/>
        <v>10 říjen</v>
      </c>
      <c r="C2126" s="4" t="str">
        <f t="shared" si="699"/>
        <v>říjen</v>
      </c>
      <c r="D2126" s="10">
        <f t="shared" ca="1" si="700"/>
        <v>0</v>
      </c>
      <c r="E2126" s="10" t="str">
        <f t="shared" si="701"/>
        <v>středa</v>
      </c>
      <c r="F2126" s="42" t="str">
        <f ca="1">IF(COUNTIF(List1!$U$4:$AF$16,$G2126),"Svátek",TEXT($G2126,"dddd"))</f>
        <v>středa</v>
      </c>
      <c r="G2126" s="19">
        <v>46309</v>
      </c>
      <c r="H2126" s="49"/>
      <c r="I2126" s="50"/>
      <c r="J2126" s="49"/>
      <c r="K2126" s="50"/>
      <c r="L2126" s="21">
        <f t="shared" si="702"/>
        <v>0</v>
      </c>
      <c r="M2126" s="22">
        <f t="shared" si="696"/>
        <v>0</v>
      </c>
      <c r="N2126" s="98"/>
      <c r="O2126" s="101" t="str">
        <f t="shared" ca="1" si="697"/>
        <v/>
      </c>
      <c r="P2126" s="41" t="str">
        <f t="shared" si="695"/>
        <v xml:space="preserve"> </v>
      </c>
      <c r="Q2126" s="41" t="str">
        <f>IF(MONTH(G2127)-MONTH(G2126)&lt;&gt;0,SUBTOTAL(109,$P$14:$P$3665)," ")</f>
        <v xml:space="preserve"> </v>
      </c>
      <c r="R2126" s="108">
        <f t="shared" ca="1" si="703"/>
        <v>0</v>
      </c>
      <c r="S2126" s="25">
        <f t="shared" ca="1" si="704"/>
        <v>0</v>
      </c>
      <c r="T2126" s="108">
        <f t="shared" ca="1" si="705"/>
        <v>0</v>
      </c>
      <c r="U2126" s="163">
        <f t="shared" ca="1" si="706"/>
        <v>0</v>
      </c>
      <c r="V2126" s="25">
        <f t="shared" ca="1" si="707"/>
        <v>0</v>
      </c>
      <c r="W2126" s="25">
        <f t="shared" ca="1" si="708"/>
        <v>0</v>
      </c>
      <c r="X2126" s="108">
        <f t="shared" ca="1" si="709"/>
        <v>0</v>
      </c>
      <c r="Y2126" s="108">
        <f t="shared" ca="1" si="710"/>
        <v>0</v>
      </c>
      <c r="Z2126" s="108">
        <f t="shared" ca="1" si="711"/>
        <v>0</v>
      </c>
      <c r="AA2126" s="108">
        <f t="shared" ca="1" si="712"/>
        <v>0</v>
      </c>
      <c r="AB2126" s="108">
        <f t="shared" ca="1" si="713"/>
        <v>0</v>
      </c>
      <c r="AC2126" s="25">
        <f t="shared" ca="1" si="714"/>
        <v>0</v>
      </c>
    </row>
    <row r="2127" spans="1:29" ht="14.1" hidden="1" customHeight="1" thickBot="1" x14ac:dyDescent="0.25">
      <c r="A2127" s="3">
        <f t="shared" si="698"/>
        <v>2026</v>
      </c>
      <c r="B2127" s="3" t="str">
        <f t="shared" si="715"/>
        <v>10 říjen</v>
      </c>
      <c r="C2127" s="4" t="str">
        <f t="shared" si="699"/>
        <v>říjen</v>
      </c>
      <c r="D2127" s="10">
        <f t="shared" ca="1" si="700"/>
        <v>0</v>
      </c>
      <c r="E2127" s="10" t="str">
        <f t="shared" si="701"/>
        <v>čtvrtek</v>
      </c>
      <c r="F2127" s="42" t="str">
        <f ca="1">IF(COUNTIF(List1!$U$4:$AF$16,$G2127),"Svátek",TEXT($G2127,"dddd"))</f>
        <v>čtvrtek</v>
      </c>
      <c r="G2127" s="19">
        <v>46310</v>
      </c>
      <c r="H2127" s="49"/>
      <c r="I2127" s="50"/>
      <c r="J2127" s="49"/>
      <c r="K2127" s="50"/>
      <c r="L2127" s="21">
        <f t="shared" si="702"/>
        <v>0</v>
      </c>
      <c r="M2127" s="22">
        <f t="shared" si="696"/>
        <v>0</v>
      </c>
      <c r="N2127" s="98"/>
      <c r="O2127" s="101" t="str">
        <f t="shared" ca="1" si="697"/>
        <v/>
      </c>
      <c r="P2127" s="41" t="str">
        <f t="shared" si="695"/>
        <v xml:space="preserve"> </v>
      </c>
      <c r="Q2127" s="41" t="str">
        <f>IF(MONTH(G2128)-MONTH(G2127)&lt;&gt;0,SUBTOTAL(109,$P$14:$P$3665)," ")</f>
        <v xml:space="preserve"> </v>
      </c>
      <c r="R2127" s="108">
        <f t="shared" ca="1" si="703"/>
        <v>0</v>
      </c>
      <c r="S2127" s="25">
        <f t="shared" ca="1" si="704"/>
        <v>0</v>
      </c>
      <c r="T2127" s="108">
        <f t="shared" ca="1" si="705"/>
        <v>0</v>
      </c>
      <c r="U2127" s="163">
        <f t="shared" ca="1" si="706"/>
        <v>0</v>
      </c>
      <c r="V2127" s="25">
        <f t="shared" ca="1" si="707"/>
        <v>0</v>
      </c>
      <c r="W2127" s="25">
        <f t="shared" ca="1" si="708"/>
        <v>0</v>
      </c>
      <c r="X2127" s="108">
        <f t="shared" ca="1" si="709"/>
        <v>0</v>
      </c>
      <c r="Y2127" s="108">
        <f t="shared" ca="1" si="710"/>
        <v>0</v>
      </c>
      <c r="Z2127" s="108">
        <f t="shared" ca="1" si="711"/>
        <v>0</v>
      </c>
      <c r="AA2127" s="108">
        <f t="shared" ca="1" si="712"/>
        <v>0</v>
      </c>
      <c r="AB2127" s="108">
        <f t="shared" ca="1" si="713"/>
        <v>0</v>
      </c>
      <c r="AC2127" s="25">
        <f t="shared" ca="1" si="714"/>
        <v>0</v>
      </c>
    </row>
    <row r="2128" spans="1:29" ht="14.1" hidden="1" customHeight="1" thickBot="1" x14ac:dyDescent="0.25">
      <c r="A2128" s="3">
        <f t="shared" si="698"/>
        <v>2026</v>
      </c>
      <c r="B2128" s="3" t="str">
        <f t="shared" si="715"/>
        <v>10 říjen</v>
      </c>
      <c r="C2128" s="4" t="str">
        <f t="shared" si="699"/>
        <v>říjen</v>
      </c>
      <c r="D2128" s="10">
        <f t="shared" ca="1" si="700"/>
        <v>0</v>
      </c>
      <c r="E2128" s="10" t="str">
        <f t="shared" si="701"/>
        <v>pátek</v>
      </c>
      <c r="F2128" s="42" t="str">
        <f ca="1">IF(COUNTIF(List1!$U$4:$AF$16,$G2128),"Svátek",TEXT($G2128,"dddd"))</f>
        <v>pátek</v>
      </c>
      <c r="G2128" s="19">
        <v>46311</v>
      </c>
      <c r="H2128" s="49"/>
      <c r="I2128" s="50"/>
      <c r="J2128" s="49"/>
      <c r="K2128" s="50"/>
      <c r="L2128" s="21">
        <f t="shared" si="702"/>
        <v>0</v>
      </c>
      <c r="M2128" s="22">
        <f t="shared" si="696"/>
        <v>0</v>
      </c>
      <c r="N2128" s="98"/>
      <c r="O2128" s="101" t="str">
        <f t="shared" ca="1" si="697"/>
        <v/>
      </c>
      <c r="P2128" s="41" t="str">
        <f t="shared" si="695"/>
        <v xml:space="preserve"> </v>
      </c>
      <c r="Q2128" s="41" t="str">
        <f>IF(MONTH(G2129)-MONTH(G2128)&lt;&gt;0,SUBTOTAL(109,$P$14:$P$3665)," ")</f>
        <v xml:space="preserve"> </v>
      </c>
      <c r="R2128" s="108">
        <f t="shared" ca="1" si="703"/>
        <v>0</v>
      </c>
      <c r="S2128" s="25">
        <f t="shared" ca="1" si="704"/>
        <v>0</v>
      </c>
      <c r="T2128" s="108">
        <f t="shared" ca="1" si="705"/>
        <v>0</v>
      </c>
      <c r="U2128" s="163">
        <f t="shared" ca="1" si="706"/>
        <v>0</v>
      </c>
      <c r="V2128" s="25">
        <f t="shared" ca="1" si="707"/>
        <v>0</v>
      </c>
      <c r="W2128" s="25">
        <f t="shared" ca="1" si="708"/>
        <v>0</v>
      </c>
      <c r="X2128" s="108">
        <f t="shared" ca="1" si="709"/>
        <v>0</v>
      </c>
      <c r="Y2128" s="108">
        <f t="shared" ca="1" si="710"/>
        <v>0</v>
      </c>
      <c r="Z2128" s="108">
        <f t="shared" ca="1" si="711"/>
        <v>0</v>
      </c>
      <c r="AA2128" s="108">
        <f t="shared" ca="1" si="712"/>
        <v>0</v>
      </c>
      <c r="AB2128" s="108">
        <f t="shared" ca="1" si="713"/>
        <v>0</v>
      </c>
      <c r="AC2128" s="25">
        <f t="shared" ca="1" si="714"/>
        <v>0</v>
      </c>
    </row>
    <row r="2129" spans="1:29" ht="14.1" hidden="1" customHeight="1" thickBot="1" x14ac:dyDescent="0.25">
      <c r="A2129" s="3">
        <f t="shared" si="698"/>
        <v>2026</v>
      </c>
      <c r="B2129" s="3" t="str">
        <f t="shared" si="715"/>
        <v>10 říjen</v>
      </c>
      <c r="C2129" s="4" t="str">
        <f t="shared" si="699"/>
        <v>říjen</v>
      </c>
      <c r="D2129" s="10">
        <f t="shared" ca="1" si="700"/>
        <v>0</v>
      </c>
      <c r="E2129" s="10" t="str">
        <f t="shared" si="701"/>
        <v>sobota</v>
      </c>
      <c r="F2129" s="42" t="str">
        <f ca="1">IF(COUNTIF(List1!$U$4:$AF$16,$G2129),"Svátek",TEXT($G2129,"dddd"))</f>
        <v>sobota</v>
      </c>
      <c r="G2129" s="19">
        <v>46312</v>
      </c>
      <c r="H2129" s="49"/>
      <c r="I2129" s="50"/>
      <c r="J2129" s="49"/>
      <c r="K2129" s="50"/>
      <c r="L2129" s="21">
        <f t="shared" si="702"/>
        <v>0</v>
      </c>
      <c r="M2129" s="22">
        <f t="shared" si="696"/>
        <v>0</v>
      </c>
      <c r="N2129" s="98"/>
      <c r="O2129" s="101" t="str">
        <f t="shared" ca="1" si="697"/>
        <v/>
      </c>
      <c r="P2129" s="41" t="str">
        <f t="shared" si="695"/>
        <v xml:space="preserve"> </v>
      </c>
      <c r="Q2129" s="41" t="str">
        <f>IF(MONTH(G2130)-MONTH(G2129)&lt;&gt;0,SUBTOTAL(109,$P$14:$P$3665)," ")</f>
        <v xml:space="preserve"> </v>
      </c>
      <c r="R2129" s="108">
        <f t="shared" ca="1" si="703"/>
        <v>0</v>
      </c>
      <c r="S2129" s="25">
        <f t="shared" ca="1" si="704"/>
        <v>0</v>
      </c>
      <c r="T2129" s="108">
        <f t="shared" ca="1" si="705"/>
        <v>0</v>
      </c>
      <c r="U2129" s="163">
        <f t="shared" ca="1" si="706"/>
        <v>0</v>
      </c>
      <c r="V2129" s="25">
        <f t="shared" ca="1" si="707"/>
        <v>0</v>
      </c>
      <c r="W2129" s="25">
        <f t="shared" ca="1" si="708"/>
        <v>0</v>
      </c>
      <c r="X2129" s="108">
        <f t="shared" ca="1" si="709"/>
        <v>0</v>
      </c>
      <c r="Y2129" s="108">
        <f t="shared" ca="1" si="710"/>
        <v>0</v>
      </c>
      <c r="Z2129" s="108">
        <f t="shared" ca="1" si="711"/>
        <v>0</v>
      </c>
      <c r="AA2129" s="108">
        <f t="shared" ca="1" si="712"/>
        <v>0</v>
      </c>
      <c r="AB2129" s="108">
        <f t="shared" ca="1" si="713"/>
        <v>0</v>
      </c>
      <c r="AC2129" s="25">
        <f t="shared" ca="1" si="714"/>
        <v>0</v>
      </c>
    </row>
    <row r="2130" spans="1:29" ht="14.1" hidden="1" customHeight="1" thickBot="1" x14ac:dyDescent="0.25">
      <c r="A2130" s="3">
        <f t="shared" si="698"/>
        <v>2026</v>
      </c>
      <c r="B2130" s="3" t="str">
        <f t="shared" si="715"/>
        <v>10 říjen</v>
      </c>
      <c r="C2130" s="4" t="str">
        <f t="shared" si="699"/>
        <v>říjen</v>
      </c>
      <c r="D2130" s="10">
        <f t="shared" ca="1" si="700"/>
        <v>0</v>
      </c>
      <c r="E2130" s="10" t="str">
        <f t="shared" si="701"/>
        <v>neděle</v>
      </c>
      <c r="F2130" s="42" t="str">
        <f ca="1">IF(COUNTIF(List1!$U$4:$AF$16,$G2130),"Svátek",TEXT($G2130,"dddd"))</f>
        <v>neděle</v>
      </c>
      <c r="G2130" s="19">
        <v>46313</v>
      </c>
      <c r="H2130" s="49"/>
      <c r="I2130" s="50"/>
      <c r="J2130" s="49"/>
      <c r="K2130" s="50"/>
      <c r="L2130" s="21">
        <f t="shared" si="702"/>
        <v>0</v>
      </c>
      <c r="M2130" s="22">
        <f t="shared" si="696"/>
        <v>0</v>
      </c>
      <c r="N2130" s="98"/>
      <c r="O2130" s="101" t="str">
        <f t="shared" ca="1" si="697"/>
        <v/>
      </c>
      <c r="P2130" s="41">
        <f t="shared" si="695"/>
        <v>0</v>
      </c>
      <c r="Q2130" s="41" t="str">
        <f>IF(MONTH(G2131)-MONTH(G2130)&lt;&gt;0,SUBTOTAL(109,$P$14:$P$3665)," ")</f>
        <v xml:space="preserve"> </v>
      </c>
      <c r="R2130" s="108">
        <f t="shared" ca="1" si="703"/>
        <v>0</v>
      </c>
      <c r="S2130" s="25">
        <f t="shared" ca="1" si="704"/>
        <v>0</v>
      </c>
      <c r="T2130" s="108">
        <f t="shared" ca="1" si="705"/>
        <v>0</v>
      </c>
      <c r="U2130" s="163">
        <f t="shared" ca="1" si="706"/>
        <v>0</v>
      </c>
      <c r="V2130" s="25">
        <f t="shared" ca="1" si="707"/>
        <v>0</v>
      </c>
      <c r="W2130" s="25">
        <f t="shared" ca="1" si="708"/>
        <v>0</v>
      </c>
      <c r="X2130" s="108">
        <f t="shared" ca="1" si="709"/>
        <v>0</v>
      </c>
      <c r="Y2130" s="108">
        <f t="shared" ca="1" si="710"/>
        <v>0</v>
      </c>
      <c r="Z2130" s="108">
        <f t="shared" ca="1" si="711"/>
        <v>0</v>
      </c>
      <c r="AA2130" s="108">
        <f t="shared" ca="1" si="712"/>
        <v>0</v>
      </c>
      <c r="AB2130" s="108">
        <f t="shared" ca="1" si="713"/>
        <v>0</v>
      </c>
      <c r="AC2130" s="25">
        <f t="shared" ca="1" si="714"/>
        <v>0</v>
      </c>
    </row>
    <row r="2131" spans="1:29" ht="14.1" hidden="1" customHeight="1" thickBot="1" x14ac:dyDescent="0.25">
      <c r="A2131" s="3">
        <f t="shared" si="698"/>
        <v>2026</v>
      </c>
      <c r="B2131" s="3" t="str">
        <f t="shared" si="715"/>
        <v>10 říjen</v>
      </c>
      <c r="C2131" s="4" t="str">
        <f t="shared" si="699"/>
        <v>říjen</v>
      </c>
      <c r="D2131" s="10">
        <f t="shared" ca="1" si="700"/>
        <v>0</v>
      </c>
      <c r="E2131" s="10" t="str">
        <f t="shared" si="701"/>
        <v>pondělí</v>
      </c>
      <c r="F2131" s="42" t="str">
        <f ca="1">IF(COUNTIF(List1!$U$4:$AF$16,$G2131),"Svátek",TEXT($G2131,"dddd"))</f>
        <v>pondělí</v>
      </c>
      <c r="G2131" s="19">
        <v>46314</v>
      </c>
      <c r="H2131" s="49"/>
      <c r="I2131" s="50"/>
      <c r="J2131" s="49"/>
      <c r="K2131" s="50"/>
      <c r="L2131" s="21">
        <f t="shared" si="702"/>
        <v>0</v>
      </c>
      <c r="M2131" s="22">
        <f t="shared" si="696"/>
        <v>0</v>
      </c>
      <c r="N2131" s="98"/>
      <c r="O2131" s="101" t="str">
        <f t="shared" ca="1" si="697"/>
        <v/>
      </c>
      <c r="P2131" s="41" t="str">
        <f t="shared" si="695"/>
        <v xml:space="preserve"> </v>
      </c>
      <c r="Q2131" s="41" t="str">
        <f>IF(MONTH(G2132)-MONTH(G2131)&lt;&gt;0,SUBTOTAL(109,$P$14:$P$3665)," ")</f>
        <v xml:space="preserve"> </v>
      </c>
      <c r="R2131" s="108">
        <f t="shared" ca="1" si="703"/>
        <v>0</v>
      </c>
      <c r="S2131" s="25">
        <f t="shared" ca="1" si="704"/>
        <v>0</v>
      </c>
      <c r="T2131" s="108">
        <f t="shared" ca="1" si="705"/>
        <v>0</v>
      </c>
      <c r="U2131" s="163">
        <f t="shared" ca="1" si="706"/>
        <v>0</v>
      </c>
      <c r="V2131" s="25">
        <f t="shared" ca="1" si="707"/>
        <v>0</v>
      </c>
      <c r="W2131" s="25">
        <f t="shared" ca="1" si="708"/>
        <v>0</v>
      </c>
      <c r="X2131" s="108">
        <f t="shared" ca="1" si="709"/>
        <v>0</v>
      </c>
      <c r="Y2131" s="108">
        <f t="shared" ca="1" si="710"/>
        <v>0</v>
      </c>
      <c r="Z2131" s="108">
        <f t="shared" ca="1" si="711"/>
        <v>0</v>
      </c>
      <c r="AA2131" s="108">
        <f t="shared" ca="1" si="712"/>
        <v>0</v>
      </c>
      <c r="AB2131" s="108">
        <f t="shared" ca="1" si="713"/>
        <v>0</v>
      </c>
      <c r="AC2131" s="25">
        <f t="shared" ca="1" si="714"/>
        <v>0</v>
      </c>
    </row>
    <row r="2132" spans="1:29" ht="14.1" hidden="1" customHeight="1" thickBot="1" x14ac:dyDescent="0.25">
      <c r="A2132" s="3">
        <f t="shared" si="698"/>
        <v>2026</v>
      </c>
      <c r="B2132" s="3" t="str">
        <f t="shared" si="715"/>
        <v>10 říjen</v>
      </c>
      <c r="C2132" s="4" t="str">
        <f t="shared" si="699"/>
        <v>říjen</v>
      </c>
      <c r="D2132" s="10">
        <f t="shared" ca="1" si="700"/>
        <v>0</v>
      </c>
      <c r="E2132" s="10" t="str">
        <f t="shared" si="701"/>
        <v>úterý</v>
      </c>
      <c r="F2132" s="42" t="str">
        <f ca="1">IF(COUNTIF(List1!$U$4:$AF$16,$G2132),"Svátek",TEXT($G2132,"dddd"))</f>
        <v>úterý</v>
      </c>
      <c r="G2132" s="19">
        <v>46315</v>
      </c>
      <c r="H2132" s="49"/>
      <c r="I2132" s="50"/>
      <c r="J2132" s="49"/>
      <c r="K2132" s="50"/>
      <c r="L2132" s="21">
        <f t="shared" si="702"/>
        <v>0</v>
      </c>
      <c r="M2132" s="22">
        <f t="shared" si="696"/>
        <v>0</v>
      </c>
      <c r="N2132" s="98"/>
      <c r="O2132" s="101" t="str">
        <f t="shared" ca="1" si="697"/>
        <v/>
      </c>
      <c r="P2132" s="41" t="str">
        <f t="shared" si="695"/>
        <v xml:space="preserve"> </v>
      </c>
      <c r="Q2132" s="41" t="str">
        <f>IF(MONTH(G2133)-MONTH(G2132)&lt;&gt;0,SUBTOTAL(109,$P$14:$P$3665)," ")</f>
        <v xml:space="preserve"> </v>
      </c>
      <c r="R2132" s="108">
        <f t="shared" ca="1" si="703"/>
        <v>0</v>
      </c>
      <c r="S2132" s="25">
        <f t="shared" ca="1" si="704"/>
        <v>0</v>
      </c>
      <c r="T2132" s="108">
        <f t="shared" ca="1" si="705"/>
        <v>0</v>
      </c>
      <c r="U2132" s="163">
        <f t="shared" ca="1" si="706"/>
        <v>0</v>
      </c>
      <c r="V2132" s="25">
        <f t="shared" ca="1" si="707"/>
        <v>0</v>
      </c>
      <c r="W2132" s="25">
        <f t="shared" ca="1" si="708"/>
        <v>0</v>
      </c>
      <c r="X2132" s="108">
        <f t="shared" ca="1" si="709"/>
        <v>0</v>
      </c>
      <c r="Y2132" s="108">
        <f t="shared" ca="1" si="710"/>
        <v>0</v>
      </c>
      <c r="Z2132" s="108">
        <f t="shared" ca="1" si="711"/>
        <v>0</v>
      </c>
      <c r="AA2132" s="108">
        <f t="shared" ca="1" si="712"/>
        <v>0</v>
      </c>
      <c r="AB2132" s="108">
        <f t="shared" ca="1" si="713"/>
        <v>0</v>
      </c>
      <c r="AC2132" s="25">
        <f t="shared" ca="1" si="714"/>
        <v>0</v>
      </c>
    </row>
    <row r="2133" spans="1:29" ht="14.1" hidden="1" customHeight="1" thickBot="1" x14ac:dyDescent="0.25">
      <c r="A2133" s="3">
        <f t="shared" si="698"/>
        <v>2026</v>
      </c>
      <c r="B2133" s="3" t="str">
        <f t="shared" si="715"/>
        <v>10 říjen</v>
      </c>
      <c r="C2133" s="4" t="str">
        <f t="shared" si="699"/>
        <v>říjen</v>
      </c>
      <c r="D2133" s="10">
        <f t="shared" ca="1" si="700"/>
        <v>0</v>
      </c>
      <c r="E2133" s="10" t="str">
        <f t="shared" si="701"/>
        <v>středa</v>
      </c>
      <c r="F2133" s="42" t="str">
        <f ca="1">IF(COUNTIF(List1!$U$4:$AF$16,$G2133),"Svátek",TEXT($G2133,"dddd"))</f>
        <v>středa</v>
      </c>
      <c r="G2133" s="19">
        <v>46316</v>
      </c>
      <c r="H2133" s="49"/>
      <c r="I2133" s="50"/>
      <c r="J2133" s="49"/>
      <c r="K2133" s="50"/>
      <c r="L2133" s="21">
        <f t="shared" si="702"/>
        <v>0</v>
      </c>
      <c r="M2133" s="22">
        <f t="shared" si="696"/>
        <v>0</v>
      </c>
      <c r="N2133" s="98"/>
      <c r="O2133" s="101" t="str">
        <f t="shared" ca="1" si="697"/>
        <v/>
      </c>
      <c r="P2133" s="41" t="str">
        <f t="shared" si="695"/>
        <v xml:space="preserve"> </v>
      </c>
      <c r="Q2133" s="41" t="str">
        <f>IF(MONTH(G2134)-MONTH(G2133)&lt;&gt;0,SUBTOTAL(109,$P$14:$P$3665)," ")</f>
        <v xml:space="preserve"> </v>
      </c>
      <c r="R2133" s="108">
        <f t="shared" ca="1" si="703"/>
        <v>0</v>
      </c>
      <c r="S2133" s="25">
        <f t="shared" ca="1" si="704"/>
        <v>0</v>
      </c>
      <c r="T2133" s="108">
        <f t="shared" ca="1" si="705"/>
        <v>0</v>
      </c>
      <c r="U2133" s="163">
        <f t="shared" ca="1" si="706"/>
        <v>0</v>
      </c>
      <c r="V2133" s="25">
        <f t="shared" ca="1" si="707"/>
        <v>0</v>
      </c>
      <c r="W2133" s="25">
        <f t="shared" ca="1" si="708"/>
        <v>0</v>
      </c>
      <c r="X2133" s="108">
        <f t="shared" ca="1" si="709"/>
        <v>0</v>
      </c>
      <c r="Y2133" s="108">
        <f t="shared" ca="1" si="710"/>
        <v>0</v>
      </c>
      <c r="Z2133" s="108">
        <f t="shared" ca="1" si="711"/>
        <v>0</v>
      </c>
      <c r="AA2133" s="108">
        <f t="shared" ca="1" si="712"/>
        <v>0</v>
      </c>
      <c r="AB2133" s="108">
        <f t="shared" ca="1" si="713"/>
        <v>0</v>
      </c>
      <c r="AC2133" s="25">
        <f t="shared" ca="1" si="714"/>
        <v>0</v>
      </c>
    </row>
    <row r="2134" spans="1:29" ht="14.1" hidden="1" customHeight="1" thickBot="1" x14ac:dyDescent="0.25">
      <c r="A2134" s="3">
        <f t="shared" si="698"/>
        <v>2026</v>
      </c>
      <c r="B2134" s="3" t="str">
        <f t="shared" si="715"/>
        <v>10 říjen</v>
      </c>
      <c r="C2134" s="4" t="str">
        <f t="shared" si="699"/>
        <v>říjen</v>
      </c>
      <c r="D2134" s="10">
        <f t="shared" ca="1" si="700"/>
        <v>0</v>
      </c>
      <c r="E2134" s="10" t="str">
        <f t="shared" si="701"/>
        <v>čtvrtek</v>
      </c>
      <c r="F2134" s="42" t="str">
        <f ca="1">IF(COUNTIF(List1!$U$4:$AF$16,$G2134),"Svátek",TEXT($G2134,"dddd"))</f>
        <v>čtvrtek</v>
      </c>
      <c r="G2134" s="19">
        <v>46317</v>
      </c>
      <c r="H2134" s="49"/>
      <c r="I2134" s="50"/>
      <c r="J2134" s="49"/>
      <c r="K2134" s="50"/>
      <c r="L2134" s="21">
        <f t="shared" si="702"/>
        <v>0</v>
      </c>
      <c r="M2134" s="22">
        <f t="shared" si="696"/>
        <v>0</v>
      </c>
      <c r="N2134" s="98"/>
      <c r="O2134" s="101" t="str">
        <f t="shared" ca="1" si="697"/>
        <v/>
      </c>
      <c r="P2134" s="41" t="str">
        <f t="shared" si="695"/>
        <v xml:space="preserve"> </v>
      </c>
      <c r="Q2134" s="41" t="str">
        <f>IF(MONTH(G2135)-MONTH(G2134)&lt;&gt;0,SUBTOTAL(109,$P$14:$P$3665)," ")</f>
        <v xml:space="preserve"> </v>
      </c>
      <c r="R2134" s="108">
        <f t="shared" ca="1" si="703"/>
        <v>0</v>
      </c>
      <c r="S2134" s="25">
        <f t="shared" ca="1" si="704"/>
        <v>0</v>
      </c>
      <c r="T2134" s="108">
        <f t="shared" ca="1" si="705"/>
        <v>0</v>
      </c>
      <c r="U2134" s="163">
        <f t="shared" ca="1" si="706"/>
        <v>0</v>
      </c>
      <c r="V2134" s="25">
        <f t="shared" ca="1" si="707"/>
        <v>0</v>
      </c>
      <c r="W2134" s="25">
        <f t="shared" ca="1" si="708"/>
        <v>0</v>
      </c>
      <c r="X2134" s="108">
        <f t="shared" ca="1" si="709"/>
        <v>0</v>
      </c>
      <c r="Y2134" s="108">
        <f t="shared" ca="1" si="710"/>
        <v>0</v>
      </c>
      <c r="Z2134" s="108">
        <f t="shared" ca="1" si="711"/>
        <v>0</v>
      </c>
      <c r="AA2134" s="108">
        <f t="shared" ca="1" si="712"/>
        <v>0</v>
      </c>
      <c r="AB2134" s="108">
        <f t="shared" ca="1" si="713"/>
        <v>0</v>
      </c>
      <c r="AC2134" s="25">
        <f t="shared" ca="1" si="714"/>
        <v>0</v>
      </c>
    </row>
    <row r="2135" spans="1:29" ht="14.1" hidden="1" customHeight="1" thickBot="1" x14ac:dyDescent="0.25">
      <c r="A2135" s="3">
        <f t="shared" si="698"/>
        <v>2026</v>
      </c>
      <c r="B2135" s="3" t="str">
        <f t="shared" si="715"/>
        <v>10 říjen</v>
      </c>
      <c r="C2135" s="4" t="str">
        <f t="shared" si="699"/>
        <v>říjen</v>
      </c>
      <c r="D2135" s="10">
        <f t="shared" ca="1" si="700"/>
        <v>0</v>
      </c>
      <c r="E2135" s="10" t="str">
        <f t="shared" si="701"/>
        <v>pátek</v>
      </c>
      <c r="F2135" s="42" t="str">
        <f ca="1">IF(COUNTIF(List1!$U$4:$AF$16,$G2135),"Svátek",TEXT($G2135,"dddd"))</f>
        <v>pátek</v>
      </c>
      <c r="G2135" s="19">
        <v>46318</v>
      </c>
      <c r="H2135" s="49"/>
      <c r="I2135" s="50"/>
      <c r="J2135" s="49"/>
      <c r="K2135" s="50"/>
      <c r="L2135" s="21">
        <f t="shared" si="702"/>
        <v>0</v>
      </c>
      <c r="M2135" s="22">
        <f t="shared" si="696"/>
        <v>0</v>
      </c>
      <c r="N2135" s="98"/>
      <c r="O2135" s="101" t="str">
        <f t="shared" ca="1" si="697"/>
        <v/>
      </c>
      <c r="P2135" s="41" t="str">
        <f t="shared" si="695"/>
        <v xml:space="preserve"> </v>
      </c>
      <c r="Q2135" s="41" t="str">
        <f>IF(MONTH(G2136)-MONTH(G2135)&lt;&gt;0,SUBTOTAL(109,$P$14:$P$3665)," ")</f>
        <v xml:space="preserve"> </v>
      </c>
      <c r="R2135" s="108">
        <f t="shared" ca="1" si="703"/>
        <v>0</v>
      </c>
      <c r="S2135" s="25">
        <f t="shared" ca="1" si="704"/>
        <v>0</v>
      </c>
      <c r="T2135" s="108">
        <f t="shared" ca="1" si="705"/>
        <v>0</v>
      </c>
      <c r="U2135" s="163">
        <f t="shared" ca="1" si="706"/>
        <v>0</v>
      </c>
      <c r="V2135" s="25">
        <f t="shared" ca="1" si="707"/>
        <v>0</v>
      </c>
      <c r="W2135" s="25">
        <f t="shared" ca="1" si="708"/>
        <v>0</v>
      </c>
      <c r="X2135" s="108">
        <f t="shared" ca="1" si="709"/>
        <v>0</v>
      </c>
      <c r="Y2135" s="108">
        <f t="shared" ca="1" si="710"/>
        <v>0</v>
      </c>
      <c r="Z2135" s="108">
        <f t="shared" ca="1" si="711"/>
        <v>0</v>
      </c>
      <c r="AA2135" s="108">
        <f t="shared" ca="1" si="712"/>
        <v>0</v>
      </c>
      <c r="AB2135" s="108">
        <f t="shared" ca="1" si="713"/>
        <v>0</v>
      </c>
      <c r="AC2135" s="25">
        <f t="shared" ca="1" si="714"/>
        <v>0</v>
      </c>
    </row>
    <row r="2136" spans="1:29" ht="14.1" hidden="1" customHeight="1" thickBot="1" x14ac:dyDescent="0.25">
      <c r="A2136" s="3">
        <f t="shared" si="698"/>
        <v>2026</v>
      </c>
      <c r="B2136" s="3" t="str">
        <f t="shared" si="715"/>
        <v>10 říjen</v>
      </c>
      <c r="C2136" s="4" t="str">
        <f t="shared" si="699"/>
        <v>říjen</v>
      </c>
      <c r="D2136" s="10">
        <f t="shared" ca="1" si="700"/>
        <v>0</v>
      </c>
      <c r="E2136" s="10" t="str">
        <f t="shared" si="701"/>
        <v>sobota</v>
      </c>
      <c r="F2136" s="42" t="str">
        <f ca="1">IF(COUNTIF(List1!$U$4:$AF$16,$G2136),"Svátek",TEXT($G2136,"dddd"))</f>
        <v>sobota</v>
      </c>
      <c r="G2136" s="19">
        <v>46319</v>
      </c>
      <c r="H2136" s="49"/>
      <c r="I2136" s="50"/>
      <c r="J2136" s="49"/>
      <c r="K2136" s="50"/>
      <c r="L2136" s="21">
        <f t="shared" si="702"/>
        <v>0</v>
      </c>
      <c r="M2136" s="22">
        <f t="shared" si="696"/>
        <v>0</v>
      </c>
      <c r="N2136" s="98"/>
      <c r="O2136" s="101" t="str">
        <f t="shared" ca="1" si="697"/>
        <v/>
      </c>
      <c r="P2136" s="41" t="str">
        <f t="shared" si="695"/>
        <v xml:space="preserve"> </v>
      </c>
      <c r="Q2136" s="41" t="str">
        <f>IF(MONTH(G2137)-MONTH(G2136)&lt;&gt;0,SUBTOTAL(109,$P$14:$P$3665)," ")</f>
        <v xml:space="preserve"> </v>
      </c>
      <c r="R2136" s="108">
        <f t="shared" ca="1" si="703"/>
        <v>0</v>
      </c>
      <c r="S2136" s="25">
        <f t="shared" ca="1" si="704"/>
        <v>0</v>
      </c>
      <c r="T2136" s="108">
        <f t="shared" ca="1" si="705"/>
        <v>0</v>
      </c>
      <c r="U2136" s="163">
        <f t="shared" ca="1" si="706"/>
        <v>0</v>
      </c>
      <c r="V2136" s="25">
        <f t="shared" ca="1" si="707"/>
        <v>0</v>
      </c>
      <c r="W2136" s="25">
        <f t="shared" ca="1" si="708"/>
        <v>0</v>
      </c>
      <c r="X2136" s="108">
        <f t="shared" ca="1" si="709"/>
        <v>0</v>
      </c>
      <c r="Y2136" s="108">
        <f t="shared" ca="1" si="710"/>
        <v>0</v>
      </c>
      <c r="Z2136" s="108">
        <f t="shared" ca="1" si="711"/>
        <v>0</v>
      </c>
      <c r="AA2136" s="108">
        <f t="shared" ca="1" si="712"/>
        <v>0</v>
      </c>
      <c r="AB2136" s="108">
        <f t="shared" ca="1" si="713"/>
        <v>0</v>
      </c>
      <c r="AC2136" s="25">
        <f t="shared" ca="1" si="714"/>
        <v>0</v>
      </c>
    </row>
    <row r="2137" spans="1:29" ht="14.1" hidden="1" customHeight="1" thickBot="1" x14ac:dyDescent="0.25">
      <c r="A2137" s="3">
        <f t="shared" si="698"/>
        <v>2026</v>
      </c>
      <c r="B2137" s="3" t="str">
        <f t="shared" si="715"/>
        <v>10 říjen</v>
      </c>
      <c r="C2137" s="4" t="str">
        <f t="shared" si="699"/>
        <v>říjen</v>
      </c>
      <c r="D2137" s="10">
        <f t="shared" ca="1" si="700"/>
        <v>0</v>
      </c>
      <c r="E2137" s="10" t="str">
        <f t="shared" si="701"/>
        <v>neděle</v>
      </c>
      <c r="F2137" s="42" t="str">
        <f ca="1">IF(COUNTIF(List1!$U$4:$AF$16,$G2137),"Svátek",TEXT($G2137,"dddd"))</f>
        <v>neděle</v>
      </c>
      <c r="G2137" s="19">
        <v>46320</v>
      </c>
      <c r="H2137" s="49"/>
      <c r="I2137" s="50"/>
      <c r="J2137" s="49"/>
      <c r="K2137" s="50"/>
      <c r="L2137" s="21">
        <f t="shared" si="702"/>
        <v>0</v>
      </c>
      <c r="M2137" s="22">
        <f t="shared" si="696"/>
        <v>0</v>
      </c>
      <c r="N2137" s="98"/>
      <c r="O2137" s="101" t="str">
        <f t="shared" ca="1" si="697"/>
        <v/>
      </c>
      <c r="P2137" s="41">
        <f t="shared" si="695"/>
        <v>0</v>
      </c>
      <c r="Q2137" s="41" t="str">
        <f>IF(MONTH(G2138)-MONTH(G2137)&lt;&gt;0,SUBTOTAL(109,$P$14:$P$3665)," ")</f>
        <v xml:space="preserve"> </v>
      </c>
      <c r="R2137" s="108">
        <f t="shared" ca="1" si="703"/>
        <v>0</v>
      </c>
      <c r="S2137" s="25">
        <f t="shared" ca="1" si="704"/>
        <v>0</v>
      </c>
      <c r="T2137" s="108">
        <f t="shared" ca="1" si="705"/>
        <v>0</v>
      </c>
      <c r="U2137" s="163">
        <f t="shared" ca="1" si="706"/>
        <v>0</v>
      </c>
      <c r="V2137" s="25">
        <f t="shared" ca="1" si="707"/>
        <v>0</v>
      </c>
      <c r="W2137" s="25">
        <f t="shared" ca="1" si="708"/>
        <v>0</v>
      </c>
      <c r="X2137" s="108">
        <f t="shared" ca="1" si="709"/>
        <v>0</v>
      </c>
      <c r="Y2137" s="108">
        <f t="shared" ca="1" si="710"/>
        <v>0</v>
      </c>
      <c r="Z2137" s="108">
        <f t="shared" ca="1" si="711"/>
        <v>0</v>
      </c>
      <c r="AA2137" s="108">
        <f t="shared" ca="1" si="712"/>
        <v>0</v>
      </c>
      <c r="AB2137" s="108">
        <f t="shared" ca="1" si="713"/>
        <v>0</v>
      </c>
      <c r="AC2137" s="25">
        <f t="shared" ca="1" si="714"/>
        <v>0</v>
      </c>
    </row>
    <row r="2138" spans="1:29" ht="14.1" hidden="1" customHeight="1" thickBot="1" x14ac:dyDescent="0.25">
      <c r="A2138" s="3">
        <f t="shared" si="698"/>
        <v>2026</v>
      </c>
      <c r="B2138" s="3" t="str">
        <f t="shared" si="715"/>
        <v>10 říjen</v>
      </c>
      <c r="C2138" s="4" t="str">
        <f t="shared" si="699"/>
        <v>říjen</v>
      </c>
      <c r="D2138" s="10">
        <f t="shared" ca="1" si="700"/>
        <v>0</v>
      </c>
      <c r="E2138" s="10" t="str">
        <f t="shared" si="701"/>
        <v>pondělí</v>
      </c>
      <c r="F2138" s="42" t="str">
        <f ca="1">IF(COUNTIF(List1!$U$4:$AF$16,$G2138),"Svátek",TEXT($G2138,"dddd"))</f>
        <v>pondělí</v>
      </c>
      <c r="G2138" s="19">
        <v>46321</v>
      </c>
      <c r="H2138" s="49"/>
      <c r="I2138" s="50"/>
      <c r="J2138" s="49"/>
      <c r="K2138" s="50"/>
      <c r="L2138" s="21">
        <f t="shared" si="702"/>
        <v>0</v>
      </c>
      <c r="M2138" s="22">
        <f t="shared" si="696"/>
        <v>0</v>
      </c>
      <c r="N2138" s="98"/>
      <c r="O2138" s="101" t="str">
        <f t="shared" ca="1" si="697"/>
        <v/>
      </c>
      <c r="P2138" s="41" t="str">
        <f t="shared" si="695"/>
        <v xml:space="preserve"> </v>
      </c>
      <c r="Q2138" s="41" t="str">
        <f>IF(MONTH(G2139)-MONTH(G2138)&lt;&gt;0,SUBTOTAL(109,$P$14:$P$3665)," ")</f>
        <v xml:space="preserve"> </v>
      </c>
      <c r="R2138" s="108">
        <f t="shared" ca="1" si="703"/>
        <v>0</v>
      </c>
      <c r="S2138" s="25">
        <f t="shared" ca="1" si="704"/>
        <v>0</v>
      </c>
      <c r="T2138" s="108">
        <f t="shared" ca="1" si="705"/>
        <v>0</v>
      </c>
      <c r="U2138" s="163">
        <f t="shared" ca="1" si="706"/>
        <v>0</v>
      </c>
      <c r="V2138" s="25">
        <f t="shared" ca="1" si="707"/>
        <v>0</v>
      </c>
      <c r="W2138" s="25">
        <f t="shared" ca="1" si="708"/>
        <v>0</v>
      </c>
      <c r="X2138" s="108">
        <f t="shared" ca="1" si="709"/>
        <v>0</v>
      </c>
      <c r="Y2138" s="108">
        <f t="shared" ca="1" si="710"/>
        <v>0</v>
      </c>
      <c r="Z2138" s="108">
        <f t="shared" ca="1" si="711"/>
        <v>0</v>
      </c>
      <c r="AA2138" s="108">
        <f t="shared" ca="1" si="712"/>
        <v>0</v>
      </c>
      <c r="AB2138" s="108">
        <f t="shared" ca="1" si="713"/>
        <v>0</v>
      </c>
      <c r="AC2138" s="25">
        <f t="shared" ca="1" si="714"/>
        <v>0</v>
      </c>
    </row>
    <row r="2139" spans="1:29" ht="14.1" hidden="1" customHeight="1" thickBot="1" x14ac:dyDescent="0.25">
      <c r="A2139" s="3">
        <f t="shared" si="698"/>
        <v>2026</v>
      </c>
      <c r="B2139" s="3" t="str">
        <f t="shared" si="715"/>
        <v>10 říjen</v>
      </c>
      <c r="C2139" s="4" t="str">
        <f t="shared" si="699"/>
        <v>říjen</v>
      </c>
      <c r="D2139" s="10">
        <f t="shared" ca="1" si="700"/>
        <v>0</v>
      </c>
      <c r="E2139" s="10" t="str">
        <f t="shared" si="701"/>
        <v>úterý</v>
      </c>
      <c r="F2139" s="42" t="str">
        <f ca="1">IF(COUNTIF(List1!$U$4:$AF$16,$G2139),"Svátek",TEXT($G2139,"dddd"))</f>
        <v>úterý</v>
      </c>
      <c r="G2139" s="19">
        <v>46322</v>
      </c>
      <c r="H2139" s="49"/>
      <c r="I2139" s="50"/>
      <c r="J2139" s="49"/>
      <c r="K2139" s="50"/>
      <c r="L2139" s="21">
        <f t="shared" si="702"/>
        <v>0</v>
      </c>
      <c r="M2139" s="22">
        <f t="shared" si="696"/>
        <v>0</v>
      </c>
      <c r="N2139" s="98"/>
      <c r="O2139" s="101" t="str">
        <f t="shared" ca="1" si="697"/>
        <v/>
      </c>
      <c r="P2139" s="41" t="str">
        <f t="shared" ref="P2139:P2202" si="716">IF(OR(TEXT($G2139,"dddd")="neděle",TEXT($G2230,"dddd")="Sunday"),IF(DAY(G2139)&gt;=7,SUM(L2133:L2139),IF(DAY(G2139)=6,SUM(L2134:L2139),IF(DAY(G2139)=5,SUM(L2135:L2139),IF(DAY(G2139)=4,SUM(L2136:L2139),IF(DAY(G2139)=3,SUM(L2137:L2139),IF(DAY(G2139)=2,SUM(L2138:L2139),IF(DAY(G2139)=1,SUM(L2139:L2139)," "))))))),IF(MONTH(G2140)-MONTH(G2139)&lt;&gt;0,IF(TEXT($G2139,"dddd")="sobota",SUM(L2134:L2139),IF(TEXT($G2139,"dddd")="pátek",SUM(L2135:L2139),IF(TEXT($G2139,"dddd")="čtvrtek",SUM(L2136:L2139),IF(TEXT($G2139,"dddd")="středa",SUM(L2137:L2139),IF(TEXT($G2139,"dddd")="úterý",SUM(L2138:L2139),IF(TEXT($G2139,"dddd")="pondělí",SUM(L2139)," "))))))," "))</f>
        <v xml:space="preserve"> </v>
      </c>
      <c r="Q2139" s="41" t="str">
        <f>IF(MONTH(G2140)-MONTH(G2139)&lt;&gt;0,SUBTOTAL(109,$P$14:$P$3665)," ")</f>
        <v xml:space="preserve"> </v>
      </c>
      <c r="R2139" s="108">
        <f t="shared" ca="1" si="703"/>
        <v>0</v>
      </c>
      <c r="S2139" s="25">
        <f t="shared" ca="1" si="704"/>
        <v>0</v>
      </c>
      <c r="T2139" s="108">
        <f t="shared" ca="1" si="705"/>
        <v>0</v>
      </c>
      <c r="U2139" s="163">
        <f t="shared" ca="1" si="706"/>
        <v>0</v>
      </c>
      <c r="V2139" s="25">
        <f t="shared" ca="1" si="707"/>
        <v>0</v>
      </c>
      <c r="W2139" s="25">
        <f t="shared" ca="1" si="708"/>
        <v>0</v>
      </c>
      <c r="X2139" s="108">
        <f t="shared" ca="1" si="709"/>
        <v>0</v>
      </c>
      <c r="Y2139" s="108">
        <f t="shared" ca="1" si="710"/>
        <v>0</v>
      </c>
      <c r="Z2139" s="108">
        <f t="shared" ca="1" si="711"/>
        <v>0</v>
      </c>
      <c r="AA2139" s="108">
        <f t="shared" ca="1" si="712"/>
        <v>0</v>
      </c>
      <c r="AB2139" s="108">
        <f t="shared" ca="1" si="713"/>
        <v>0</v>
      </c>
      <c r="AC2139" s="25">
        <f t="shared" ca="1" si="714"/>
        <v>0</v>
      </c>
    </row>
    <row r="2140" spans="1:29" ht="14.1" hidden="1" customHeight="1" thickBot="1" x14ac:dyDescent="0.25">
      <c r="A2140" s="3">
        <f t="shared" si="698"/>
        <v>2026</v>
      </c>
      <c r="B2140" s="3" t="str">
        <f t="shared" si="715"/>
        <v>10 říjen</v>
      </c>
      <c r="C2140" s="4" t="str">
        <f t="shared" si="699"/>
        <v>říjen</v>
      </c>
      <c r="D2140" s="10">
        <f t="shared" ca="1" si="700"/>
        <v>1</v>
      </c>
      <c r="E2140" s="10" t="str">
        <f t="shared" si="701"/>
        <v>středa</v>
      </c>
      <c r="F2140" s="42" t="str">
        <f ca="1">IF(COUNTIF(List1!$U$4:$AF$16,$G2140),"Svátek",TEXT($G2140,"dddd"))</f>
        <v>Svátek</v>
      </c>
      <c r="G2140" s="19">
        <v>46323</v>
      </c>
      <c r="H2140" s="49"/>
      <c r="I2140" s="50"/>
      <c r="J2140" s="49"/>
      <c r="K2140" s="50"/>
      <c r="L2140" s="21">
        <f t="shared" si="702"/>
        <v>0</v>
      </c>
      <c r="M2140" s="22">
        <f t="shared" si="696"/>
        <v>0</v>
      </c>
      <c r="N2140" s="98"/>
      <c r="O2140" s="101" t="str">
        <f t="shared" ca="1" si="697"/>
        <v>Svátek</v>
      </c>
      <c r="P2140" s="41" t="str">
        <f t="shared" si="716"/>
        <v xml:space="preserve"> </v>
      </c>
      <c r="Q2140" s="41" t="str">
        <f>IF(MONTH(G2141)-MONTH(G2140)&lt;&gt;0,SUBTOTAL(109,$P$14:$P$3665)," ")</f>
        <v xml:space="preserve"> </v>
      </c>
      <c r="R2140" s="108">
        <f t="shared" ca="1" si="703"/>
        <v>0</v>
      </c>
      <c r="S2140" s="25">
        <f t="shared" ca="1" si="704"/>
        <v>1</v>
      </c>
      <c r="T2140" s="108">
        <f t="shared" ca="1" si="705"/>
        <v>0</v>
      </c>
      <c r="U2140" s="163">
        <f t="shared" ca="1" si="706"/>
        <v>0</v>
      </c>
      <c r="V2140" s="25">
        <f t="shared" ca="1" si="707"/>
        <v>0</v>
      </c>
      <c r="W2140" s="25">
        <f t="shared" ca="1" si="708"/>
        <v>0</v>
      </c>
      <c r="X2140" s="108">
        <f t="shared" ca="1" si="709"/>
        <v>0</v>
      </c>
      <c r="Y2140" s="108">
        <f t="shared" ca="1" si="710"/>
        <v>0</v>
      </c>
      <c r="Z2140" s="108">
        <f t="shared" ca="1" si="711"/>
        <v>0</v>
      </c>
      <c r="AA2140" s="108">
        <f t="shared" ca="1" si="712"/>
        <v>0</v>
      </c>
      <c r="AB2140" s="108">
        <f t="shared" ca="1" si="713"/>
        <v>0</v>
      </c>
      <c r="AC2140" s="25">
        <f t="shared" ca="1" si="714"/>
        <v>1</v>
      </c>
    </row>
    <row r="2141" spans="1:29" ht="14.1" hidden="1" customHeight="1" thickBot="1" x14ac:dyDescent="0.25">
      <c r="A2141" s="3">
        <f t="shared" si="698"/>
        <v>2026</v>
      </c>
      <c r="B2141" s="3" t="str">
        <f t="shared" si="715"/>
        <v>10 říjen</v>
      </c>
      <c r="C2141" s="4" t="str">
        <f t="shared" si="699"/>
        <v>říjen</v>
      </c>
      <c r="D2141" s="10">
        <f t="shared" ca="1" si="700"/>
        <v>0</v>
      </c>
      <c r="E2141" s="10" t="str">
        <f t="shared" si="701"/>
        <v>čtvrtek</v>
      </c>
      <c r="F2141" s="42" t="str">
        <f ca="1">IF(COUNTIF(List1!$U$4:$AF$16,$G2141),"Svátek",TEXT($G2141,"dddd"))</f>
        <v>čtvrtek</v>
      </c>
      <c r="G2141" s="19">
        <v>46324</v>
      </c>
      <c r="H2141" s="49"/>
      <c r="I2141" s="50"/>
      <c r="J2141" s="49"/>
      <c r="K2141" s="50"/>
      <c r="L2141" s="21">
        <f t="shared" si="702"/>
        <v>0</v>
      </c>
      <c r="M2141" s="22">
        <f t="shared" si="696"/>
        <v>0</v>
      </c>
      <c r="N2141" s="98"/>
      <c r="O2141" s="101" t="str">
        <f t="shared" ca="1" si="697"/>
        <v/>
      </c>
      <c r="P2141" s="41" t="str">
        <f t="shared" si="716"/>
        <v xml:space="preserve"> </v>
      </c>
      <c r="Q2141" s="41" t="str">
        <f>IF(MONTH(G2142)-MONTH(G2141)&lt;&gt;0,SUBTOTAL(109,$P$14:$P$3665)," ")</f>
        <v xml:space="preserve"> </v>
      </c>
      <c r="R2141" s="108">
        <f t="shared" ca="1" si="703"/>
        <v>0</v>
      </c>
      <c r="S2141" s="25">
        <f t="shared" ca="1" si="704"/>
        <v>0</v>
      </c>
      <c r="T2141" s="108">
        <f t="shared" ca="1" si="705"/>
        <v>0</v>
      </c>
      <c r="U2141" s="163">
        <f t="shared" ca="1" si="706"/>
        <v>0</v>
      </c>
      <c r="V2141" s="25">
        <f t="shared" ca="1" si="707"/>
        <v>0</v>
      </c>
      <c r="W2141" s="25">
        <f t="shared" ca="1" si="708"/>
        <v>0</v>
      </c>
      <c r="X2141" s="108">
        <f t="shared" ca="1" si="709"/>
        <v>0</v>
      </c>
      <c r="Y2141" s="108">
        <f t="shared" ca="1" si="710"/>
        <v>0</v>
      </c>
      <c r="Z2141" s="108">
        <f t="shared" ca="1" si="711"/>
        <v>0</v>
      </c>
      <c r="AA2141" s="108">
        <f t="shared" ca="1" si="712"/>
        <v>0</v>
      </c>
      <c r="AB2141" s="108">
        <f t="shared" ca="1" si="713"/>
        <v>0</v>
      </c>
      <c r="AC2141" s="25">
        <f t="shared" ca="1" si="714"/>
        <v>0</v>
      </c>
    </row>
    <row r="2142" spans="1:29" ht="14.1" hidden="1" customHeight="1" thickBot="1" x14ac:dyDescent="0.25">
      <c r="A2142" s="3">
        <f t="shared" si="698"/>
        <v>2026</v>
      </c>
      <c r="B2142" s="3" t="str">
        <f t="shared" si="715"/>
        <v>10 říjen</v>
      </c>
      <c r="C2142" s="4" t="str">
        <f t="shared" si="699"/>
        <v>říjen</v>
      </c>
      <c r="D2142" s="10">
        <f t="shared" ca="1" si="700"/>
        <v>0</v>
      </c>
      <c r="E2142" s="10" t="str">
        <f t="shared" si="701"/>
        <v>pátek</v>
      </c>
      <c r="F2142" s="42" t="str">
        <f ca="1">IF(COUNTIF(List1!$U$4:$AF$16,$G2142),"Svátek",TEXT($G2142,"dddd"))</f>
        <v>pátek</v>
      </c>
      <c r="G2142" s="19">
        <v>46325</v>
      </c>
      <c r="H2142" s="49"/>
      <c r="I2142" s="50"/>
      <c r="J2142" s="49"/>
      <c r="K2142" s="50"/>
      <c r="L2142" s="21">
        <f t="shared" si="702"/>
        <v>0</v>
      </c>
      <c r="M2142" s="22">
        <f t="shared" si="696"/>
        <v>0</v>
      </c>
      <c r="N2142" s="98"/>
      <c r="O2142" s="101" t="str">
        <f t="shared" ca="1" si="697"/>
        <v/>
      </c>
      <c r="P2142" s="41" t="str">
        <f t="shared" si="716"/>
        <v xml:space="preserve"> </v>
      </c>
      <c r="Q2142" s="41" t="str">
        <f>IF(MONTH(G2143)-MONTH(G2142)&lt;&gt;0,SUBTOTAL(109,$P$14:$P$3665)," ")</f>
        <v xml:space="preserve"> </v>
      </c>
      <c r="R2142" s="108">
        <f t="shared" ca="1" si="703"/>
        <v>0</v>
      </c>
      <c r="S2142" s="25">
        <f t="shared" ca="1" si="704"/>
        <v>0</v>
      </c>
      <c r="T2142" s="108">
        <f t="shared" ca="1" si="705"/>
        <v>0</v>
      </c>
      <c r="U2142" s="163">
        <f t="shared" ca="1" si="706"/>
        <v>0</v>
      </c>
      <c r="V2142" s="25">
        <f t="shared" ca="1" si="707"/>
        <v>0</v>
      </c>
      <c r="W2142" s="25">
        <f t="shared" ca="1" si="708"/>
        <v>0</v>
      </c>
      <c r="X2142" s="108">
        <f t="shared" ca="1" si="709"/>
        <v>0</v>
      </c>
      <c r="Y2142" s="108">
        <f t="shared" ca="1" si="710"/>
        <v>0</v>
      </c>
      <c r="Z2142" s="108">
        <f t="shared" ca="1" si="711"/>
        <v>0</v>
      </c>
      <c r="AA2142" s="108">
        <f t="shared" ca="1" si="712"/>
        <v>0</v>
      </c>
      <c r="AB2142" s="108">
        <f t="shared" ca="1" si="713"/>
        <v>0</v>
      </c>
      <c r="AC2142" s="25">
        <f t="shared" ca="1" si="714"/>
        <v>0</v>
      </c>
    </row>
    <row r="2143" spans="1:29" ht="14.1" hidden="1" customHeight="1" thickBot="1" x14ac:dyDescent="0.25">
      <c r="A2143" s="3">
        <f t="shared" si="698"/>
        <v>2026</v>
      </c>
      <c r="B2143" s="3" t="str">
        <f t="shared" si="715"/>
        <v>10 říjen</v>
      </c>
      <c r="C2143" s="4" t="str">
        <f t="shared" si="699"/>
        <v>říjen</v>
      </c>
      <c r="D2143" s="10">
        <f t="shared" ca="1" si="700"/>
        <v>0</v>
      </c>
      <c r="E2143" s="10" t="str">
        <f t="shared" si="701"/>
        <v>sobota</v>
      </c>
      <c r="F2143" s="42" t="str">
        <f ca="1">IF(COUNTIF(List1!$U$4:$AF$16,$G2143),"Svátek",TEXT($G2143,"dddd"))</f>
        <v>sobota</v>
      </c>
      <c r="G2143" s="19">
        <v>46326</v>
      </c>
      <c r="H2143" s="49"/>
      <c r="I2143" s="50"/>
      <c r="J2143" s="49"/>
      <c r="K2143" s="50"/>
      <c r="L2143" s="21">
        <f t="shared" si="702"/>
        <v>0</v>
      </c>
      <c r="M2143" s="22">
        <f t="shared" si="696"/>
        <v>0</v>
      </c>
      <c r="N2143" s="98"/>
      <c r="O2143" s="101" t="str">
        <f t="shared" ca="1" si="697"/>
        <v/>
      </c>
      <c r="P2143" s="41">
        <f t="shared" si="716"/>
        <v>0</v>
      </c>
      <c r="Q2143" s="41">
        <f>IF(MONTH(G2144)-MONTH(G2143)&lt;&gt;0,SUBTOTAL(109,$P$14:$P$3665)," ")</f>
        <v>0</v>
      </c>
      <c r="R2143" s="108">
        <f t="shared" ca="1" si="703"/>
        <v>0</v>
      </c>
      <c r="S2143" s="25">
        <f t="shared" ca="1" si="704"/>
        <v>0</v>
      </c>
      <c r="T2143" s="108">
        <f t="shared" ca="1" si="705"/>
        <v>0</v>
      </c>
      <c r="U2143" s="163">
        <f t="shared" ca="1" si="706"/>
        <v>0</v>
      </c>
      <c r="V2143" s="25">
        <f t="shared" ca="1" si="707"/>
        <v>0</v>
      </c>
      <c r="W2143" s="25">
        <f t="shared" ca="1" si="708"/>
        <v>0</v>
      </c>
      <c r="X2143" s="108">
        <f t="shared" ca="1" si="709"/>
        <v>0</v>
      </c>
      <c r="Y2143" s="108">
        <f t="shared" ca="1" si="710"/>
        <v>0</v>
      </c>
      <c r="Z2143" s="108">
        <f t="shared" ca="1" si="711"/>
        <v>0</v>
      </c>
      <c r="AA2143" s="108">
        <f t="shared" ca="1" si="712"/>
        <v>0</v>
      </c>
      <c r="AB2143" s="108">
        <f t="shared" ca="1" si="713"/>
        <v>0</v>
      </c>
      <c r="AC2143" s="25">
        <f t="shared" ca="1" si="714"/>
        <v>0</v>
      </c>
    </row>
    <row r="2144" spans="1:29" ht="14.1" hidden="1" customHeight="1" thickBot="1" x14ac:dyDescent="0.25">
      <c r="A2144" s="3">
        <f t="shared" si="698"/>
        <v>2026</v>
      </c>
      <c r="B2144" s="3" t="str">
        <f t="shared" si="715"/>
        <v>11 listopad</v>
      </c>
      <c r="C2144" s="4" t="str">
        <f t="shared" si="699"/>
        <v>listopad</v>
      </c>
      <c r="D2144" s="10">
        <f t="shared" ca="1" si="700"/>
        <v>0</v>
      </c>
      <c r="E2144" s="10" t="str">
        <f t="shared" si="701"/>
        <v>neděle</v>
      </c>
      <c r="F2144" s="42" t="str">
        <f ca="1">IF(COUNTIF(List1!$U$4:$AF$16,$G2144),"Svátek",TEXT($G2144,"dddd"))</f>
        <v>neděle</v>
      </c>
      <c r="G2144" s="19">
        <v>46327</v>
      </c>
      <c r="H2144" s="49"/>
      <c r="I2144" s="50"/>
      <c r="J2144" s="49"/>
      <c r="K2144" s="50"/>
      <c r="L2144" s="21">
        <f t="shared" si="702"/>
        <v>0</v>
      </c>
      <c r="M2144" s="22">
        <f t="shared" si="696"/>
        <v>0</v>
      </c>
      <c r="N2144" s="98"/>
      <c r="O2144" s="101" t="str">
        <f t="shared" ca="1" si="697"/>
        <v/>
      </c>
      <c r="P2144" s="41">
        <f t="shared" si="716"/>
        <v>0</v>
      </c>
      <c r="Q2144" s="41" t="str">
        <f>IF(MONTH(G2145)-MONTH(G2144)&lt;&gt;0,SUBTOTAL(109,$P$14:$P$3665)," ")</f>
        <v xml:space="preserve"> </v>
      </c>
      <c r="R2144" s="108">
        <f t="shared" ca="1" si="703"/>
        <v>0</v>
      </c>
      <c r="S2144" s="25">
        <f t="shared" ca="1" si="704"/>
        <v>0</v>
      </c>
      <c r="T2144" s="108">
        <f t="shared" ca="1" si="705"/>
        <v>0</v>
      </c>
      <c r="U2144" s="163">
        <f t="shared" ca="1" si="706"/>
        <v>0</v>
      </c>
      <c r="V2144" s="25">
        <f t="shared" ca="1" si="707"/>
        <v>0</v>
      </c>
      <c r="W2144" s="25">
        <f t="shared" ca="1" si="708"/>
        <v>0</v>
      </c>
      <c r="X2144" s="108">
        <f t="shared" ca="1" si="709"/>
        <v>0</v>
      </c>
      <c r="Y2144" s="108">
        <f t="shared" ca="1" si="710"/>
        <v>0</v>
      </c>
      <c r="Z2144" s="108">
        <f t="shared" ca="1" si="711"/>
        <v>0</v>
      </c>
      <c r="AA2144" s="108">
        <f t="shared" ca="1" si="712"/>
        <v>0</v>
      </c>
      <c r="AB2144" s="108">
        <f t="shared" ca="1" si="713"/>
        <v>0</v>
      </c>
      <c r="AC2144" s="25">
        <f t="shared" ca="1" si="714"/>
        <v>0</v>
      </c>
    </row>
    <row r="2145" spans="1:29" ht="14.1" hidden="1" customHeight="1" thickBot="1" x14ac:dyDescent="0.25">
      <c r="A2145" s="3">
        <f t="shared" si="698"/>
        <v>2026</v>
      </c>
      <c r="B2145" s="3" t="str">
        <f t="shared" si="715"/>
        <v>11 listopad</v>
      </c>
      <c r="C2145" s="4" t="str">
        <f t="shared" si="699"/>
        <v>listopad</v>
      </c>
      <c r="D2145" s="10">
        <f t="shared" ca="1" si="700"/>
        <v>0</v>
      </c>
      <c r="E2145" s="10" t="str">
        <f t="shared" si="701"/>
        <v>pondělí</v>
      </c>
      <c r="F2145" s="42" t="str">
        <f ca="1">IF(COUNTIF(List1!$U$4:$AF$16,$G2145),"Svátek",TEXT($G2145,"dddd"))</f>
        <v>pondělí</v>
      </c>
      <c r="G2145" s="19">
        <v>46328</v>
      </c>
      <c r="H2145" s="49"/>
      <c r="I2145" s="50"/>
      <c r="J2145" s="49"/>
      <c r="K2145" s="50"/>
      <c r="L2145" s="21">
        <f t="shared" si="702"/>
        <v>0</v>
      </c>
      <c r="M2145" s="22">
        <f t="shared" si="696"/>
        <v>0</v>
      </c>
      <c r="N2145" s="98"/>
      <c r="O2145" s="101" t="str">
        <f t="shared" ca="1" si="697"/>
        <v/>
      </c>
      <c r="P2145" s="41" t="str">
        <f t="shared" si="716"/>
        <v xml:space="preserve"> </v>
      </c>
      <c r="Q2145" s="41" t="str">
        <f>IF(MONTH(G2146)-MONTH(G2145)&lt;&gt;0,SUBTOTAL(109,$P$14:$P$3665)," ")</f>
        <v xml:space="preserve"> </v>
      </c>
      <c r="R2145" s="108">
        <f t="shared" ca="1" si="703"/>
        <v>0</v>
      </c>
      <c r="S2145" s="25">
        <f t="shared" ca="1" si="704"/>
        <v>0</v>
      </c>
      <c r="T2145" s="108">
        <f t="shared" ca="1" si="705"/>
        <v>0</v>
      </c>
      <c r="U2145" s="163">
        <f t="shared" ca="1" si="706"/>
        <v>0</v>
      </c>
      <c r="V2145" s="25">
        <f t="shared" ca="1" si="707"/>
        <v>0</v>
      </c>
      <c r="W2145" s="25">
        <f t="shared" ca="1" si="708"/>
        <v>0</v>
      </c>
      <c r="X2145" s="108">
        <f t="shared" ca="1" si="709"/>
        <v>0</v>
      </c>
      <c r="Y2145" s="108">
        <f t="shared" ca="1" si="710"/>
        <v>0</v>
      </c>
      <c r="Z2145" s="108">
        <f t="shared" ca="1" si="711"/>
        <v>0</v>
      </c>
      <c r="AA2145" s="108">
        <f t="shared" ca="1" si="712"/>
        <v>0</v>
      </c>
      <c r="AB2145" s="108">
        <f t="shared" ca="1" si="713"/>
        <v>0</v>
      </c>
      <c r="AC2145" s="25">
        <f t="shared" ca="1" si="714"/>
        <v>0</v>
      </c>
    </row>
    <row r="2146" spans="1:29" ht="14.1" hidden="1" customHeight="1" thickBot="1" x14ac:dyDescent="0.25">
      <c r="A2146" s="3">
        <f t="shared" si="698"/>
        <v>2026</v>
      </c>
      <c r="B2146" s="3" t="str">
        <f t="shared" si="715"/>
        <v>11 listopad</v>
      </c>
      <c r="C2146" s="4" t="str">
        <f t="shared" si="699"/>
        <v>listopad</v>
      </c>
      <c r="D2146" s="10">
        <f t="shared" ca="1" si="700"/>
        <v>0</v>
      </c>
      <c r="E2146" s="10" t="str">
        <f t="shared" si="701"/>
        <v>úterý</v>
      </c>
      <c r="F2146" s="42" t="str">
        <f ca="1">IF(COUNTIF(List1!$U$4:$AF$16,$G2146),"Svátek",TEXT($G2146,"dddd"))</f>
        <v>úterý</v>
      </c>
      <c r="G2146" s="19">
        <v>46329</v>
      </c>
      <c r="H2146" s="49"/>
      <c r="I2146" s="50"/>
      <c r="J2146" s="49"/>
      <c r="K2146" s="50"/>
      <c r="L2146" s="21">
        <f t="shared" si="702"/>
        <v>0</v>
      </c>
      <c r="M2146" s="22">
        <f t="shared" si="696"/>
        <v>0</v>
      </c>
      <c r="N2146" s="98"/>
      <c r="O2146" s="101" t="str">
        <f t="shared" ca="1" si="697"/>
        <v/>
      </c>
      <c r="P2146" s="41" t="str">
        <f t="shared" si="716"/>
        <v xml:space="preserve"> </v>
      </c>
      <c r="Q2146" s="41" t="str">
        <f>IF(MONTH(G2147)-MONTH(G2146)&lt;&gt;0,SUBTOTAL(109,$P$14:$P$3665)," ")</f>
        <v xml:space="preserve"> </v>
      </c>
      <c r="R2146" s="108">
        <f t="shared" ca="1" si="703"/>
        <v>0</v>
      </c>
      <c r="S2146" s="25">
        <f t="shared" ca="1" si="704"/>
        <v>0</v>
      </c>
      <c r="T2146" s="108">
        <f t="shared" ca="1" si="705"/>
        <v>0</v>
      </c>
      <c r="U2146" s="163">
        <f t="shared" ca="1" si="706"/>
        <v>0</v>
      </c>
      <c r="V2146" s="25">
        <f t="shared" ca="1" si="707"/>
        <v>0</v>
      </c>
      <c r="W2146" s="25">
        <f t="shared" ca="1" si="708"/>
        <v>0</v>
      </c>
      <c r="X2146" s="108">
        <f t="shared" ca="1" si="709"/>
        <v>0</v>
      </c>
      <c r="Y2146" s="108">
        <f t="shared" ca="1" si="710"/>
        <v>0</v>
      </c>
      <c r="Z2146" s="108">
        <f t="shared" ca="1" si="711"/>
        <v>0</v>
      </c>
      <c r="AA2146" s="108">
        <f t="shared" ca="1" si="712"/>
        <v>0</v>
      </c>
      <c r="AB2146" s="108">
        <f t="shared" ca="1" si="713"/>
        <v>0</v>
      </c>
      <c r="AC2146" s="25">
        <f t="shared" ca="1" si="714"/>
        <v>0</v>
      </c>
    </row>
    <row r="2147" spans="1:29" ht="14.1" hidden="1" customHeight="1" thickBot="1" x14ac:dyDescent="0.25">
      <c r="A2147" s="3">
        <f t="shared" si="698"/>
        <v>2026</v>
      </c>
      <c r="B2147" s="3" t="str">
        <f t="shared" si="715"/>
        <v>11 listopad</v>
      </c>
      <c r="C2147" s="4" t="str">
        <f t="shared" si="699"/>
        <v>listopad</v>
      </c>
      <c r="D2147" s="10">
        <f t="shared" ca="1" si="700"/>
        <v>0</v>
      </c>
      <c r="E2147" s="10" t="str">
        <f t="shared" si="701"/>
        <v>středa</v>
      </c>
      <c r="F2147" s="42" t="str">
        <f ca="1">IF(COUNTIF(List1!$U$4:$AF$16,$G2147),"Svátek",TEXT($G2147,"dddd"))</f>
        <v>středa</v>
      </c>
      <c r="G2147" s="19">
        <v>46330</v>
      </c>
      <c r="H2147" s="49"/>
      <c r="I2147" s="50"/>
      <c r="J2147" s="49"/>
      <c r="K2147" s="50"/>
      <c r="L2147" s="21">
        <f t="shared" si="702"/>
        <v>0</v>
      </c>
      <c r="M2147" s="22">
        <f t="shared" si="696"/>
        <v>0</v>
      </c>
      <c r="N2147" s="98"/>
      <c r="O2147" s="101" t="str">
        <f t="shared" ca="1" si="697"/>
        <v/>
      </c>
      <c r="P2147" s="41" t="str">
        <f t="shared" si="716"/>
        <v xml:space="preserve"> </v>
      </c>
      <c r="Q2147" s="41" t="str">
        <f>IF(MONTH(G2148)-MONTH(G2147)&lt;&gt;0,SUBTOTAL(109,$P$14:$P$3665)," ")</f>
        <v xml:space="preserve"> </v>
      </c>
      <c r="R2147" s="108">
        <f t="shared" ca="1" si="703"/>
        <v>0</v>
      </c>
      <c r="S2147" s="25">
        <f t="shared" ca="1" si="704"/>
        <v>0</v>
      </c>
      <c r="T2147" s="108">
        <f t="shared" ca="1" si="705"/>
        <v>0</v>
      </c>
      <c r="U2147" s="163">
        <f t="shared" ca="1" si="706"/>
        <v>0</v>
      </c>
      <c r="V2147" s="25">
        <f t="shared" ca="1" si="707"/>
        <v>0</v>
      </c>
      <c r="W2147" s="25">
        <f t="shared" ca="1" si="708"/>
        <v>0</v>
      </c>
      <c r="X2147" s="108">
        <f t="shared" ca="1" si="709"/>
        <v>0</v>
      </c>
      <c r="Y2147" s="108">
        <f t="shared" ca="1" si="710"/>
        <v>0</v>
      </c>
      <c r="Z2147" s="108">
        <f t="shared" ca="1" si="711"/>
        <v>0</v>
      </c>
      <c r="AA2147" s="108">
        <f t="shared" ca="1" si="712"/>
        <v>0</v>
      </c>
      <c r="AB2147" s="108">
        <f t="shared" ca="1" si="713"/>
        <v>0</v>
      </c>
      <c r="AC2147" s="25">
        <f t="shared" ca="1" si="714"/>
        <v>0</v>
      </c>
    </row>
    <row r="2148" spans="1:29" ht="14.1" hidden="1" customHeight="1" thickBot="1" x14ac:dyDescent="0.25">
      <c r="A2148" s="3">
        <f t="shared" si="698"/>
        <v>2026</v>
      </c>
      <c r="B2148" s="3" t="str">
        <f t="shared" si="715"/>
        <v>11 listopad</v>
      </c>
      <c r="C2148" s="4" t="str">
        <f t="shared" si="699"/>
        <v>listopad</v>
      </c>
      <c r="D2148" s="10">
        <f t="shared" ca="1" si="700"/>
        <v>0</v>
      </c>
      <c r="E2148" s="10" t="str">
        <f t="shared" si="701"/>
        <v>čtvrtek</v>
      </c>
      <c r="F2148" s="42" t="str">
        <f ca="1">IF(COUNTIF(List1!$U$4:$AF$16,$G2148),"Svátek",TEXT($G2148,"dddd"))</f>
        <v>čtvrtek</v>
      </c>
      <c r="G2148" s="19">
        <v>46331</v>
      </c>
      <c r="H2148" s="49"/>
      <c r="I2148" s="50"/>
      <c r="J2148" s="49"/>
      <c r="K2148" s="50"/>
      <c r="L2148" s="21">
        <f t="shared" si="702"/>
        <v>0</v>
      </c>
      <c r="M2148" s="22">
        <f t="shared" si="696"/>
        <v>0</v>
      </c>
      <c r="N2148" s="98"/>
      <c r="O2148" s="101" t="str">
        <f t="shared" ca="1" si="697"/>
        <v/>
      </c>
      <c r="P2148" s="41" t="str">
        <f t="shared" si="716"/>
        <v xml:space="preserve"> </v>
      </c>
      <c r="Q2148" s="41" t="str">
        <f>IF(MONTH(G2149)-MONTH(G2148)&lt;&gt;0,SUBTOTAL(109,$P$14:$P$3665)," ")</f>
        <v xml:space="preserve"> </v>
      </c>
      <c r="R2148" s="108">
        <f t="shared" ca="1" si="703"/>
        <v>0</v>
      </c>
      <c r="S2148" s="25">
        <f t="shared" ca="1" si="704"/>
        <v>0</v>
      </c>
      <c r="T2148" s="108">
        <f t="shared" ca="1" si="705"/>
        <v>0</v>
      </c>
      <c r="U2148" s="163">
        <f t="shared" ca="1" si="706"/>
        <v>0</v>
      </c>
      <c r="V2148" s="25">
        <f t="shared" ca="1" si="707"/>
        <v>0</v>
      </c>
      <c r="W2148" s="25">
        <f t="shared" ca="1" si="708"/>
        <v>0</v>
      </c>
      <c r="X2148" s="108">
        <f t="shared" ca="1" si="709"/>
        <v>0</v>
      </c>
      <c r="Y2148" s="108">
        <f t="shared" ca="1" si="710"/>
        <v>0</v>
      </c>
      <c r="Z2148" s="108">
        <f t="shared" ca="1" si="711"/>
        <v>0</v>
      </c>
      <c r="AA2148" s="108">
        <f t="shared" ca="1" si="712"/>
        <v>0</v>
      </c>
      <c r="AB2148" s="108">
        <f t="shared" ca="1" si="713"/>
        <v>0</v>
      </c>
      <c r="AC2148" s="25">
        <f t="shared" ca="1" si="714"/>
        <v>0</v>
      </c>
    </row>
    <row r="2149" spans="1:29" ht="14.1" hidden="1" customHeight="1" thickBot="1" x14ac:dyDescent="0.25">
      <c r="A2149" s="3">
        <f t="shared" si="698"/>
        <v>2026</v>
      </c>
      <c r="B2149" s="3" t="str">
        <f t="shared" si="715"/>
        <v>11 listopad</v>
      </c>
      <c r="C2149" s="4" t="str">
        <f t="shared" si="699"/>
        <v>listopad</v>
      </c>
      <c r="D2149" s="10">
        <f t="shared" ca="1" si="700"/>
        <v>0</v>
      </c>
      <c r="E2149" s="10" t="str">
        <f t="shared" si="701"/>
        <v>pátek</v>
      </c>
      <c r="F2149" s="42" t="str">
        <f ca="1">IF(COUNTIF(List1!$U$4:$AF$16,$G2149),"Svátek",TEXT($G2149,"dddd"))</f>
        <v>pátek</v>
      </c>
      <c r="G2149" s="19">
        <v>46332</v>
      </c>
      <c r="H2149" s="49"/>
      <c r="I2149" s="50"/>
      <c r="J2149" s="49"/>
      <c r="K2149" s="50"/>
      <c r="L2149" s="21">
        <f t="shared" si="702"/>
        <v>0</v>
      </c>
      <c r="M2149" s="22">
        <f t="shared" si="696"/>
        <v>0</v>
      </c>
      <c r="N2149" s="98"/>
      <c r="O2149" s="101" t="str">
        <f t="shared" ca="1" si="697"/>
        <v/>
      </c>
      <c r="P2149" s="41" t="str">
        <f t="shared" si="716"/>
        <v xml:space="preserve"> </v>
      </c>
      <c r="Q2149" s="41" t="str">
        <f>IF(MONTH(G2150)-MONTH(G2149)&lt;&gt;0,SUBTOTAL(109,$P$14:$P$3665)," ")</f>
        <v xml:space="preserve"> </v>
      </c>
      <c r="R2149" s="108">
        <f t="shared" ca="1" si="703"/>
        <v>0</v>
      </c>
      <c r="S2149" s="25">
        <f t="shared" ca="1" si="704"/>
        <v>0</v>
      </c>
      <c r="T2149" s="108">
        <f t="shared" ca="1" si="705"/>
        <v>0</v>
      </c>
      <c r="U2149" s="163">
        <f t="shared" ca="1" si="706"/>
        <v>0</v>
      </c>
      <c r="V2149" s="25">
        <f t="shared" ca="1" si="707"/>
        <v>0</v>
      </c>
      <c r="W2149" s="25">
        <f t="shared" ca="1" si="708"/>
        <v>0</v>
      </c>
      <c r="X2149" s="108">
        <f t="shared" ca="1" si="709"/>
        <v>0</v>
      </c>
      <c r="Y2149" s="108">
        <f t="shared" ca="1" si="710"/>
        <v>0</v>
      </c>
      <c r="Z2149" s="108">
        <f t="shared" ca="1" si="711"/>
        <v>0</v>
      </c>
      <c r="AA2149" s="108">
        <f t="shared" ca="1" si="712"/>
        <v>0</v>
      </c>
      <c r="AB2149" s="108">
        <f t="shared" ca="1" si="713"/>
        <v>0</v>
      </c>
      <c r="AC2149" s="25">
        <f t="shared" ca="1" si="714"/>
        <v>0</v>
      </c>
    </row>
    <row r="2150" spans="1:29" ht="14.1" hidden="1" customHeight="1" thickBot="1" x14ac:dyDescent="0.25">
      <c r="A2150" s="3">
        <f t="shared" si="698"/>
        <v>2026</v>
      </c>
      <c r="B2150" s="3" t="str">
        <f t="shared" si="715"/>
        <v>11 listopad</v>
      </c>
      <c r="C2150" s="4" t="str">
        <f t="shared" si="699"/>
        <v>listopad</v>
      </c>
      <c r="D2150" s="10">
        <f t="shared" ca="1" si="700"/>
        <v>0</v>
      </c>
      <c r="E2150" s="10" t="str">
        <f t="shared" si="701"/>
        <v>sobota</v>
      </c>
      <c r="F2150" s="42" t="str">
        <f ca="1">IF(COUNTIF(List1!$U$4:$AF$16,$G2150),"Svátek",TEXT($G2150,"dddd"))</f>
        <v>sobota</v>
      </c>
      <c r="G2150" s="19">
        <v>46333</v>
      </c>
      <c r="H2150" s="49"/>
      <c r="I2150" s="50"/>
      <c r="J2150" s="49"/>
      <c r="K2150" s="50"/>
      <c r="L2150" s="21">
        <f t="shared" si="702"/>
        <v>0</v>
      </c>
      <c r="M2150" s="22">
        <f t="shared" ref="M2150:M2213" si="717">(I2150-H2150)-(K2150-J2150)</f>
        <v>0</v>
      </c>
      <c r="N2150" s="98"/>
      <c r="O2150" s="101" t="str">
        <f t="shared" ref="O2150:O2213" ca="1" si="718">IF(F2150="Svátek","Svátek","")</f>
        <v/>
      </c>
      <c r="P2150" s="41" t="str">
        <f t="shared" si="716"/>
        <v xml:space="preserve"> </v>
      </c>
      <c r="Q2150" s="41" t="str">
        <f>IF(MONTH(G2151)-MONTH(G2150)&lt;&gt;0,SUBTOTAL(109,$P$14:$P$3665)," ")</f>
        <v xml:space="preserve"> </v>
      </c>
      <c r="R2150" s="108">
        <f t="shared" ca="1" si="703"/>
        <v>0</v>
      </c>
      <c r="S2150" s="25">
        <f t="shared" ca="1" si="704"/>
        <v>0</v>
      </c>
      <c r="T2150" s="108">
        <f t="shared" ca="1" si="705"/>
        <v>0</v>
      </c>
      <c r="U2150" s="163">
        <f t="shared" ca="1" si="706"/>
        <v>0</v>
      </c>
      <c r="V2150" s="25">
        <f t="shared" ca="1" si="707"/>
        <v>0</v>
      </c>
      <c r="W2150" s="25">
        <f t="shared" ca="1" si="708"/>
        <v>0</v>
      </c>
      <c r="X2150" s="108">
        <f t="shared" ca="1" si="709"/>
        <v>0</v>
      </c>
      <c r="Y2150" s="108">
        <f t="shared" ca="1" si="710"/>
        <v>0</v>
      </c>
      <c r="Z2150" s="108">
        <f t="shared" ca="1" si="711"/>
        <v>0</v>
      </c>
      <c r="AA2150" s="108">
        <f t="shared" ca="1" si="712"/>
        <v>0</v>
      </c>
      <c r="AB2150" s="108">
        <f t="shared" ca="1" si="713"/>
        <v>0</v>
      </c>
      <c r="AC2150" s="25">
        <f t="shared" ca="1" si="714"/>
        <v>0</v>
      </c>
    </row>
    <row r="2151" spans="1:29" ht="14.1" hidden="1" customHeight="1" thickBot="1" x14ac:dyDescent="0.25">
      <c r="A2151" s="3">
        <f t="shared" ref="A2151:A2214" si="719">YEAR(G2151)</f>
        <v>2026</v>
      </c>
      <c r="B2151" s="3" t="str">
        <f t="shared" si="715"/>
        <v>11 listopad</v>
      </c>
      <c r="C2151" s="4" t="str">
        <f t="shared" ref="C2151:C2214" si="720">TEXT(G2151,"mmmm")</f>
        <v>listopad</v>
      </c>
      <c r="D2151" s="10">
        <f t="shared" ref="D2151:D2214" ca="1" si="721">IF(F2151="Svátek",1,0)</f>
        <v>0</v>
      </c>
      <c r="E2151" s="10" t="str">
        <f t="shared" ref="E2151:E2214" si="722">TEXT($G2151,"dddd")</f>
        <v>neděle</v>
      </c>
      <c r="F2151" s="42" t="str">
        <f ca="1">IF(COUNTIF(List1!$U$4:$AF$16,$G2151),"Svátek",TEXT($G2151,"dddd"))</f>
        <v>neděle</v>
      </c>
      <c r="G2151" s="19">
        <v>46334</v>
      </c>
      <c r="H2151" s="49"/>
      <c r="I2151" s="50"/>
      <c r="J2151" s="49"/>
      <c r="K2151" s="50"/>
      <c r="L2151" s="21">
        <f t="shared" ref="L2151:L2214" si="723">(I2151-H2151)-(K2151-J2151)</f>
        <v>0</v>
      </c>
      <c r="M2151" s="22">
        <f t="shared" si="717"/>
        <v>0</v>
      </c>
      <c r="N2151" s="98"/>
      <c r="O2151" s="101" t="str">
        <f t="shared" ca="1" si="718"/>
        <v/>
      </c>
      <c r="P2151" s="41">
        <f t="shared" si="716"/>
        <v>0</v>
      </c>
      <c r="Q2151" s="41" t="str">
        <f>IF(MONTH(G2152)-MONTH(G2151)&lt;&gt;0,SUBTOTAL(109,$P$14:$P$3665)," ")</f>
        <v xml:space="preserve"> </v>
      </c>
      <c r="R2151" s="108">
        <f t="shared" ref="R2151:R2214" ca="1" si="724">IF(AND(IF(O2151="PC",1,0),OR((E2151="pondělí"),E2151="úterý",E2151="středa",E2151="čtvrtek",E2151="pátek")),IF($R$3-L2151&gt;0,$R$3-L2151,0),0)</f>
        <v>0</v>
      </c>
      <c r="S2151" s="25">
        <f t="shared" ref="S2151:S2214" ca="1" si="725">IF(AND(IF(F2151="Svátek",1,0),OR(E2151="pondělí",E2151="úterý",E2151="středa",E2151="čtvrtek",E2151="pátek"),IF(OR(O2151="SC",O2151="ŘD",O2151="NV",O2151="N",O2151="OČR",O2151="P",O2151="O"),FALSE,TRUE)),1,0)</f>
        <v>0</v>
      </c>
      <c r="T2151" s="108">
        <f t="shared" ref="T2151:T2214" ca="1" si="726">IF(AND(IF(O2151="PMP",1,0),OR((E2151="pondělí"),E2151="úterý",E2151="středa",E2151="čtvrtek",E2151="pátek")),IF($R$3-L2151&gt;0,$R$3-L2151,0),0)</f>
        <v>0</v>
      </c>
      <c r="U2151" s="163">
        <f t="shared" ref="U2151:U2214" ca="1" si="727">IF(AND(IF(O2151="1/2D",1,0),OR((E2151="pondělí"),E2151="úterý",E2151="středa",E2151="čtvrtek",E2151="pátek")),1,0)</f>
        <v>0</v>
      </c>
      <c r="V2151" s="25">
        <f t="shared" ref="V2151:V2214" ca="1" si="728">IF(AND(IF(O2151="D",1,0),OR((E2151="pondělí"),E2151="úterý",E2151="středa",E2151="čtvrtek",E2151="pátek")),1,0)</f>
        <v>0</v>
      </c>
      <c r="W2151" s="25">
        <f t="shared" ref="W2151:W2214" ca="1" si="729">IF(AND(IF(O2151="PN",1,0),OR((E2151="pondělí"),E2151="úterý",E2151="středa",E2151="čtvrtek",E2151="pátek")),1,0)</f>
        <v>0</v>
      </c>
      <c r="X2151" s="108">
        <f t="shared" ref="X2151:X2214" ca="1" si="730">IF(AND(IF(O2151="NV",1,0),OR((E2151="pondělí"),E2151="úterý",E2151="středa",E2151="čtvrtek",E2151="pátek")),IF($R$3-L2151&gt;0,$R$3-L2151,0),0)</f>
        <v>0</v>
      </c>
      <c r="Y2151" s="108">
        <f t="shared" ref="Y2151:Y2214" ca="1" si="731">IF(AND(IF(O2151="OČR",1,0),OR((E2151="pondělí"),E2151="úterý",E2151="středa",E2151="čtvrtek",E2151="pátek")),IF($R$3-L2151&gt;0,$R$3-L2151,0),0)</f>
        <v>0</v>
      </c>
      <c r="Z2151" s="108">
        <f t="shared" ref="Z2151:Z2214" ca="1" si="732">IF(AND(IF(O2151="P",1,0),OR((E2151="pondělí"),E2151="úterý",E2151="středa",E2151="čtvrtek",E2151="pátek")),IF($R$3-L2151&gt;0,$R$3-L2151,0),0)</f>
        <v>0</v>
      </c>
      <c r="AA2151" s="108">
        <f t="shared" ref="AA2151:AA2214" ca="1" si="733">IF(AND(IF(O2151="O",1,0),OR((E2151="pondělí"),E2151="úterý",E2151="středa",E2151="čtvrtek",E2151="pátek")),IF($R$3-L2151&gt;0,$R$3-L2151,0),0)</f>
        <v>0</v>
      </c>
      <c r="AB2151" s="108">
        <f t="shared" ref="AB2151:AB2214" ca="1" si="734">IF(AND(IF(O2151="PZ",1,0),OR((E2151="pondělí"),E2151="úterý",E2151="středa",E2151="čtvrtek",E2151="pátek")),IF($R$3-L2151&gt;0,$R$3-L2151,0),0)</f>
        <v>0</v>
      </c>
      <c r="AC2151" s="25">
        <f t="shared" ref="AC2151:AC2214" ca="1" si="735">IF(AND(IF(F2151="Svátek",1,0),OR(E2151="pondělí",E2151="úterý",E2151="středa",E2151="čtvrtek",E2151="pátek")),1,0)</f>
        <v>0</v>
      </c>
    </row>
    <row r="2152" spans="1:29" ht="14.1" hidden="1" customHeight="1" thickBot="1" x14ac:dyDescent="0.25">
      <c r="A2152" s="3">
        <f t="shared" si="719"/>
        <v>2026</v>
      </c>
      <c r="B2152" s="3" t="str">
        <f t="shared" ref="B2152:B2215" si="736">IF(C2152="leden","01 leden",IF(C2152="únor","02 únor",IF(C2152="březen","03 březen",IF(C2152="duben","04 duben",IF(C2152="květen","05 květen",IF(C2152="červen","06 červen",IF(C2152="červenec","07 červenec",IF(C2152="srpen","08 srpen",IF(C2152="září","09 září",IF(C2152="říjen","10 říjen",IF(C2152="listopad","11 listopad",IF(C2152="prosinec","12 prosinec",0))))))))))))</f>
        <v>11 listopad</v>
      </c>
      <c r="C2152" s="4" t="str">
        <f t="shared" si="720"/>
        <v>listopad</v>
      </c>
      <c r="D2152" s="10">
        <f t="shared" ca="1" si="721"/>
        <v>0</v>
      </c>
      <c r="E2152" s="10" t="str">
        <f t="shared" si="722"/>
        <v>pondělí</v>
      </c>
      <c r="F2152" s="42" t="str">
        <f ca="1">IF(COUNTIF(List1!$U$4:$AF$16,$G2152),"Svátek",TEXT($G2152,"dddd"))</f>
        <v>pondělí</v>
      </c>
      <c r="G2152" s="19">
        <v>46335</v>
      </c>
      <c r="H2152" s="49"/>
      <c r="I2152" s="50"/>
      <c r="J2152" s="49"/>
      <c r="K2152" s="50"/>
      <c r="L2152" s="21">
        <f t="shared" si="723"/>
        <v>0</v>
      </c>
      <c r="M2152" s="22">
        <f t="shared" si="717"/>
        <v>0</v>
      </c>
      <c r="N2152" s="98"/>
      <c r="O2152" s="101" t="str">
        <f t="shared" ca="1" si="718"/>
        <v/>
      </c>
      <c r="P2152" s="41" t="str">
        <f t="shared" si="716"/>
        <v xml:space="preserve"> </v>
      </c>
      <c r="Q2152" s="41" t="str">
        <f>IF(MONTH(G2153)-MONTH(G2152)&lt;&gt;0,SUBTOTAL(109,$P$14:$P$3665)," ")</f>
        <v xml:space="preserve"> </v>
      </c>
      <c r="R2152" s="108">
        <f t="shared" ca="1" si="724"/>
        <v>0</v>
      </c>
      <c r="S2152" s="25">
        <f t="shared" ca="1" si="725"/>
        <v>0</v>
      </c>
      <c r="T2152" s="108">
        <f t="shared" ca="1" si="726"/>
        <v>0</v>
      </c>
      <c r="U2152" s="163">
        <f t="shared" ca="1" si="727"/>
        <v>0</v>
      </c>
      <c r="V2152" s="25">
        <f t="shared" ca="1" si="728"/>
        <v>0</v>
      </c>
      <c r="W2152" s="25">
        <f t="shared" ca="1" si="729"/>
        <v>0</v>
      </c>
      <c r="X2152" s="108">
        <f t="shared" ca="1" si="730"/>
        <v>0</v>
      </c>
      <c r="Y2152" s="108">
        <f t="shared" ca="1" si="731"/>
        <v>0</v>
      </c>
      <c r="Z2152" s="108">
        <f t="shared" ca="1" si="732"/>
        <v>0</v>
      </c>
      <c r="AA2152" s="108">
        <f t="shared" ca="1" si="733"/>
        <v>0</v>
      </c>
      <c r="AB2152" s="108">
        <f t="shared" ca="1" si="734"/>
        <v>0</v>
      </c>
      <c r="AC2152" s="25">
        <f t="shared" ca="1" si="735"/>
        <v>0</v>
      </c>
    </row>
    <row r="2153" spans="1:29" ht="14.1" hidden="1" customHeight="1" thickBot="1" x14ac:dyDescent="0.25">
      <c r="A2153" s="3">
        <f t="shared" si="719"/>
        <v>2026</v>
      </c>
      <c r="B2153" s="3" t="str">
        <f t="shared" si="736"/>
        <v>11 listopad</v>
      </c>
      <c r="C2153" s="4" t="str">
        <f t="shared" si="720"/>
        <v>listopad</v>
      </c>
      <c r="D2153" s="10">
        <f t="shared" ca="1" si="721"/>
        <v>0</v>
      </c>
      <c r="E2153" s="10" t="str">
        <f t="shared" si="722"/>
        <v>úterý</v>
      </c>
      <c r="F2153" s="42" t="str">
        <f ca="1">IF(COUNTIF(List1!$U$4:$AF$16,$G2153),"Svátek",TEXT($G2153,"dddd"))</f>
        <v>úterý</v>
      </c>
      <c r="G2153" s="19">
        <v>46336</v>
      </c>
      <c r="H2153" s="49"/>
      <c r="I2153" s="50"/>
      <c r="J2153" s="49"/>
      <c r="K2153" s="50"/>
      <c r="L2153" s="21">
        <f t="shared" si="723"/>
        <v>0</v>
      </c>
      <c r="M2153" s="22">
        <f t="shared" si="717"/>
        <v>0</v>
      </c>
      <c r="N2153" s="98"/>
      <c r="O2153" s="101" t="str">
        <f t="shared" ca="1" si="718"/>
        <v/>
      </c>
      <c r="P2153" s="41" t="str">
        <f t="shared" si="716"/>
        <v xml:space="preserve"> </v>
      </c>
      <c r="Q2153" s="41" t="str">
        <f>IF(MONTH(G2154)-MONTH(G2153)&lt;&gt;0,SUBTOTAL(109,$P$14:$P$3665)," ")</f>
        <v xml:space="preserve"> </v>
      </c>
      <c r="R2153" s="108">
        <f t="shared" ca="1" si="724"/>
        <v>0</v>
      </c>
      <c r="S2153" s="25">
        <f t="shared" ca="1" si="725"/>
        <v>0</v>
      </c>
      <c r="T2153" s="108">
        <f t="shared" ca="1" si="726"/>
        <v>0</v>
      </c>
      <c r="U2153" s="163">
        <f t="shared" ca="1" si="727"/>
        <v>0</v>
      </c>
      <c r="V2153" s="25">
        <f t="shared" ca="1" si="728"/>
        <v>0</v>
      </c>
      <c r="W2153" s="25">
        <f t="shared" ca="1" si="729"/>
        <v>0</v>
      </c>
      <c r="X2153" s="108">
        <f t="shared" ca="1" si="730"/>
        <v>0</v>
      </c>
      <c r="Y2153" s="108">
        <f t="shared" ca="1" si="731"/>
        <v>0</v>
      </c>
      <c r="Z2153" s="108">
        <f t="shared" ca="1" si="732"/>
        <v>0</v>
      </c>
      <c r="AA2153" s="108">
        <f t="shared" ca="1" si="733"/>
        <v>0</v>
      </c>
      <c r="AB2153" s="108">
        <f t="shared" ca="1" si="734"/>
        <v>0</v>
      </c>
      <c r="AC2153" s="25">
        <f t="shared" ca="1" si="735"/>
        <v>0</v>
      </c>
    </row>
    <row r="2154" spans="1:29" ht="14.1" hidden="1" customHeight="1" thickBot="1" x14ac:dyDescent="0.25">
      <c r="A2154" s="3">
        <f t="shared" si="719"/>
        <v>2026</v>
      </c>
      <c r="B2154" s="3" t="str">
        <f t="shared" si="736"/>
        <v>11 listopad</v>
      </c>
      <c r="C2154" s="4" t="str">
        <f t="shared" si="720"/>
        <v>listopad</v>
      </c>
      <c r="D2154" s="10">
        <f t="shared" ca="1" si="721"/>
        <v>0</v>
      </c>
      <c r="E2154" s="10" t="str">
        <f t="shared" si="722"/>
        <v>středa</v>
      </c>
      <c r="F2154" s="42" t="str">
        <f ca="1">IF(COUNTIF(List1!$U$4:$AF$16,$G2154),"Svátek",TEXT($G2154,"dddd"))</f>
        <v>středa</v>
      </c>
      <c r="G2154" s="19">
        <v>46337</v>
      </c>
      <c r="H2154" s="49"/>
      <c r="I2154" s="50"/>
      <c r="J2154" s="49"/>
      <c r="K2154" s="50"/>
      <c r="L2154" s="21">
        <f t="shared" si="723"/>
        <v>0</v>
      </c>
      <c r="M2154" s="22">
        <f t="shared" si="717"/>
        <v>0</v>
      </c>
      <c r="N2154" s="98"/>
      <c r="O2154" s="101" t="str">
        <f t="shared" ca="1" si="718"/>
        <v/>
      </c>
      <c r="P2154" s="41" t="str">
        <f t="shared" si="716"/>
        <v xml:space="preserve"> </v>
      </c>
      <c r="Q2154" s="41" t="str">
        <f>IF(MONTH(G2155)-MONTH(G2154)&lt;&gt;0,SUBTOTAL(109,$P$14:$P$3665)," ")</f>
        <v xml:space="preserve"> </v>
      </c>
      <c r="R2154" s="108">
        <f t="shared" ca="1" si="724"/>
        <v>0</v>
      </c>
      <c r="S2154" s="25">
        <f t="shared" ca="1" si="725"/>
        <v>0</v>
      </c>
      <c r="T2154" s="108">
        <f t="shared" ca="1" si="726"/>
        <v>0</v>
      </c>
      <c r="U2154" s="163">
        <f t="shared" ca="1" si="727"/>
        <v>0</v>
      </c>
      <c r="V2154" s="25">
        <f t="shared" ca="1" si="728"/>
        <v>0</v>
      </c>
      <c r="W2154" s="25">
        <f t="shared" ca="1" si="729"/>
        <v>0</v>
      </c>
      <c r="X2154" s="108">
        <f t="shared" ca="1" si="730"/>
        <v>0</v>
      </c>
      <c r="Y2154" s="108">
        <f t="shared" ca="1" si="731"/>
        <v>0</v>
      </c>
      <c r="Z2154" s="108">
        <f t="shared" ca="1" si="732"/>
        <v>0</v>
      </c>
      <c r="AA2154" s="108">
        <f t="shared" ca="1" si="733"/>
        <v>0</v>
      </c>
      <c r="AB2154" s="108">
        <f t="shared" ca="1" si="734"/>
        <v>0</v>
      </c>
      <c r="AC2154" s="25">
        <f t="shared" ca="1" si="735"/>
        <v>0</v>
      </c>
    </row>
    <row r="2155" spans="1:29" ht="14.1" hidden="1" customHeight="1" thickBot="1" x14ac:dyDescent="0.25">
      <c r="A2155" s="3">
        <f t="shared" si="719"/>
        <v>2026</v>
      </c>
      <c r="B2155" s="3" t="str">
        <f t="shared" si="736"/>
        <v>11 listopad</v>
      </c>
      <c r="C2155" s="4" t="str">
        <f t="shared" si="720"/>
        <v>listopad</v>
      </c>
      <c r="D2155" s="10">
        <f t="shared" ca="1" si="721"/>
        <v>0</v>
      </c>
      <c r="E2155" s="10" t="str">
        <f t="shared" si="722"/>
        <v>čtvrtek</v>
      </c>
      <c r="F2155" s="42" t="str">
        <f ca="1">IF(COUNTIF(List1!$U$4:$AF$16,$G2155),"Svátek",TEXT($G2155,"dddd"))</f>
        <v>čtvrtek</v>
      </c>
      <c r="G2155" s="19">
        <v>46338</v>
      </c>
      <c r="H2155" s="49"/>
      <c r="I2155" s="50"/>
      <c r="J2155" s="49"/>
      <c r="K2155" s="50"/>
      <c r="L2155" s="21">
        <f t="shared" si="723"/>
        <v>0</v>
      </c>
      <c r="M2155" s="22">
        <f t="shared" si="717"/>
        <v>0</v>
      </c>
      <c r="N2155" s="98"/>
      <c r="O2155" s="101" t="str">
        <f t="shared" ca="1" si="718"/>
        <v/>
      </c>
      <c r="P2155" s="41" t="str">
        <f t="shared" si="716"/>
        <v xml:space="preserve"> </v>
      </c>
      <c r="Q2155" s="41" t="str">
        <f>IF(MONTH(G2156)-MONTH(G2155)&lt;&gt;0,SUBTOTAL(109,$P$14:$P$3665)," ")</f>
        <v xml:space="preserve"> </v>
      </c>
      <c r="R2155" s="108">
        <f t="shared" ca="1" si="724"/>
        <v>0</v>
      </c>
      <c r="S2155" s="25">
        <f t="shared" ca="1" si="725"/>
        <v>0</v>
      </c>
      <c r="T2155" s="108">
        <f t="shared" ca="1" si="726"/>
        <v>0</v>
      </c>
      <c r="U2155" s="163">
        <f t="shared" ca="1" si="727"/>
        <v>0</v>
      </c>
      <c r="V2155" s="25">
        <f t="shared" ca="1" si="728"/>
        <v>0</v>
      </c>
      <c r="W2155" s="25">
        <f t="shared" ca="1" si="729"/>
        <v>0</v>
      </c>
      <c r="X2155" s="108">
        <f t="shared" ca="1" si="730"/>
        <v>0</v>
      </c>
      <c r="Y2155" s="108">
        <f t="shared" ca="1" si="731"/>
        <v>0</v>
      </c>
      <c r="Z2155" s="108">
        <f t="shared" ca="1" si="732"/>
        <v>0</v>
      </c>
      <c r="AA2155" s="108">
        <f t="shared" ca="1" si="733"/>
        <v>0</v>
      </c>
      <c r="AB2155" s="108">
        <f t="shared" ca="1" si="734"/>
        <v>0</v>
      </c>
      <c r="AC2155" s="25">
        <f t="shared" ca="1" si="735"/>
        <v>0</v>
      </c>
    </row>
    <row r="2156" spans="1:29" ht="14.1" hidden="1" customHeight="1" thickBot="1" x14ac:dyDescent="0.25">
      <c r="A2156" s="3">
        <f t="shared" si="719"/>
        <v>2026</v>
      </c>
      <c r="B2156" s="3" t="str">
        <f t="shared" si="736"/>
        <v>11 listopad</v>
      </c>
      <c r="C2156" s="4" t="str">
        <f t="shared" si="720"/>
        <v>listopad</v>
      </c>
      <c r="D2156" s="10">
        <f t="shared" ca="1" si="721"/>
        <v>0</v>
      </c>
      <c r="E2156" s="10" t="str">
        <f t="shared" si="722"/>
        <v>pátek</v>
      </c>
      <c r="F2156" s="42" t="str">
        <f ca="1">IF(COUNTIF(List1!$U$4:$AF$16,$G2156),"Svátek",TEXT($G2156,"dddd"))</f>
        <v>pátek</v>
      </c>
      <c r="G2156" s="19">
        <v>46339</v>
      </c>
      <c r="H2156" s="49"/>
      <c r="I2156" s="50"/>
      <c r="J2156" s="49"/>
      <c r="K2156" s="50"/>
      <c r="L2156" s="21">
        <f t="shared" si="723"/>
        <v>0</v>
      </c>
      <c r="M2156" s="22">
        <f t="shared" si="717"/>
        <v>0</v>
      </c>
      <c r="N2156" s="98"/>
      <c r="O2156" s="101" t="str">
        <f t="shared" ca="1" si="718"/>
        <v/>
      </c>
      <c r="P2156" s="41" t="str">
        <f t="shared" si="716"/>
        <v xml:space="preserve"> </v>
      </c>
      <c r="Q2156" s="41" t="str">
        <f>IF(MONTH(G2157)-MONTH(G2156)&lt;&gt;0,SUBTOTAL(109,$P$14:$P$3665)," ")</f>
        <v xml:space="preserve"> </v>
      </c>
      <c r="R2156" s="108">
        <f t="shared" ca="1" si="724"/>
        <v>0</v>
      </c>
      <c r="S2156" s="25">
        <f t="shared" ca="1" si="725"/>
        <v>0</v>
      </c>
      <c r="T2156" s="108">
        <f t="shared" ca="1" si="726"/>
        <v>0</v>
      </c>
      <c r="U2156" s="163">
        <f t="shared" ca="1" si="727"/>
        <v>0</v>
      </c>
      <c r="V2156" s="25">
        <f t="shared" ca="1" si="728"/>
        <v>0</v>
      </c>
      <c r="W2156" s="25">
        <f t="shared" ca="1" si="729"/>
        <v>0</v>
      </c>
      <c r="X2156" s="108">
        <f t="shared" ca="1" si="730"/>
        <v>0</v>
      </c>
      <c r="Y2156" s="108">
        <f t="shared" ca="1" si="731"/>
        <v>0</v>
      </c>
      <c r="Z2156" s="108">
        <f t="shared" ca="1" si="732"/>
        <v>0</v>
      </c>
      <c r="AA2156" s="108">
        <f t="shared" ca="1" si="733"/>
        <v>0</v>
      </c>
      <c r="AB2156" s="108">
        <f t="shared" ca="1" si="734"/>
        <v>0</v>
      </c>
      <c r="AC2156" s="25">
        <f t="shared" ca="1" si="735"/>
        <v>0</v>
      </c>
    </row>
    <row r="2157" spans="1:29" ht="14.1" hidden="1" customHeight="1" thickBot="1" x14ac:dyDescent="0.25">
      <c r="A2157" s="3">
        <f t="shared" si="719"/>
        <v>2026</v>
      </c>
      <c r="B2157" s="3" t="str">
        <f t="shared" si="736"/>
        <v>11 listopad</v>
      </c>
      <c r="C2157" s="4" t="str">
        <f t="shared" si="720"/>
        <v>listopad</v>
      </c>
      <c r="D2157" s="10">
        <f t="shared" ca="1" si="721"/>
        <v>0</v>
      </c>
      <c r="E2157" s="10" t="str">
        <f t="shared" si="722"/>
        <v>sobota</v>
      </c>
      <c r="F2157" s="42" t="str">
        <f ca="1">IF(COUNTIF(List1!$U$4:$AF$16,$G2157),"Svátek",TEXT($G2157,"dddd"))</f>
        <v>sobota</v>
      </c>
      <c r="G2157" s="19">
        <v>46340</v>
      </c>
      <c r="H2157" s="49"/>
      <c r="I2157" s="50"/>
      <c r="J2157" s="49"/>
      <c r="K2157" s="50"/>
      <c r="L2157" s="21">
        <f t="shared" si="723"/>
        <v>0</v>
      </c>
      <c r="M2157" s="22">
        <f t="shared" si="717"/>
        <v>0</v>
      </c>
      <c r="N2157" s="98"/>
      <c r="O2157" s="101" t="str">
        <f t="shared" ca="1" si="718"/>
        <v/>
      </c>
      <c r="P2157" s="41" t="str">
        <f t="shared" si="716"/>
        <v xml:space="preserve"> </v>
      </c>
      <c r="Q2157" s="41" t="str">
        <f>IF(MONTH(G2158)-MONTH(G2157)&lt;&gt;0,SUBTOTAL(109,$P$14:$P$3665)," ")</f>
        <v xml:space="preserve"> </v>
      </c>
      <c r="R2157" s="108">
        <f t="shared" ca="1" si="724"/>
        <v>0</v>
      </c>
      <c r="S2157" s="25">
        <f t="shared" ca="1" si="725"/>
        <v>0</v>
      </c>
      <c r="T2157" s="108">
        <f t="shared" ca="1" si="726"/>
        <v>0</v>
      </c>
      <c r="U2157" s="163">
        <f t="shared" ca="1" si="727"/>
        <v>0</v>
      </c>
      <c r="V2157" s="25">
        <f t="shared" ca="1" si="728"/>
        <v>0</v>
      </c>
      <c r="W2157" s="25">
        <f t="shared" ca="1" si="729"/>
        <v>0</v>
      </c>
      <c r="X2157" s="108">
        <f t="shared" ca="1" si="730"/>
        <v>0</v>
      </c>
      <c r="Y2157" s="108">
        <f t="shared" ca="1" si="731"/>
        <v>0</v>
      </c>
      <c r="Z2157" s="108">
        <f t="shared" ca="1" si="732"/>
        <v>0</v>
      </c>
      <c r="AA2157" s="108">
        <f t="shared" ca="1" si="733"/>
        <v>0</v>
      </c>
      <c r="AB2157" s="108">
        <f t="shared" ca="1" si="734"/>
        <v>0</v>
      </c>
      <c r="AC2157" s="25">
        <f t="shared" ca="1" si="735"/>
        <v>0</v>
      </c>
    </row>
    <row r="2158" spans="1:29" ht="14.1" hidden="1" customHeight="1" thickBot="1" x14ac:dyDescent="0.25">
      <c r="A2158" s="3">
        <f t="shared" si="719"/>
        <v>2026</v>
      </c>
      <c r="B2158" s="3" t="str">
        <f t="shared" si="736"/>
        <v>11 listopad</v>
      </c>
      <c r="C2158" s="4" t="str">
        <f t="shared" si="720"/>
        <v>listopad</v>
      </c>
      <c r="D2158" s="10">
        <f t="shared" ca="1" si="721"/>
        <v>0</v>
      </c>
      <c r="E2158" s="10" t="str">
        <f t="shared" si="722"/>
        <v>neděle</v>
      </c>
      <c r="F2158" s="42" t="str">
        <f ca="1">IF(COUNTIF(List1!$U$4:$AF$16,$G2158),"Svátek",TEXT($G2158,"dddd"))</f>
        <v>neděle</v>
      </c>
      <c r="G2158" s="19">
        <v>46341</v>
      </c>
      <c r="H2158" s="49"/>
      <c r="I2158" s="50"/>
      <c r="J2158" s="49"/>
      <c r="K2158" s="50"/>
      <c r="L2158" s="21">
        <f t="shared" si="723"/>
        <v>0</v>
      </c>
      <c r="M2158" s="22">
        <f t="shared" si="717"/>
        <v>0</v>
      </c>
      <c r="N2158" s="98"/>
      <c r="O2158" s="101" t="str">
        <f t="shared" ca="1" si="718"/>
        <v/>
      </c>
      <c r="P2158" s="41">
        <f t="shared" si="716"/>
        <v>0</v>
      </c>
      <c r="Q2158" s="41" t="str">
        <f>IF(MONTH(G2159)-MONTH(G2158)&lt;&gt;0,SUBTOTAL(109,$P$14:$P$3665)," ")</f>
        <v xml:space="preserve"> </v>
      </c>
      <c r="R2158" s="108">
        <f t="shared" ca="1" si="724"/>
        <v>0</v>
      </c>
      <c r="S2158" s="25">
        <f t="shared" ca="1" si="725"/>
        <v>0</v>
      </c>
      <c r="T2158" s="108">
        <f t="shared" ca="1" si="726"/>
        <v>0</v>
      </c>
      <c r="U2158" s="163">
        <f t="shared" ca="1" si="727"/>
        <v>0</v>
      </c>
      <c r="V2158" s="25">
        <f t="shared" ca="1" si="728"/>
        <v>0</v>
      </c>
      <c r="W2158" s="25">
        <f t="shared" ca="1" si="729"/>
        <v>0</v>
      </c>
      <c r="X2158" s="108">
        <f t="shared" ca="1" si="730"/>
        <v>0</v>
      </c>
      <c r="Y2158" s="108">
        <f t="shared" ca="1" si="731"/>
        <v>0</v>
      </c>
      <c r="Z2158" s="108">
        <f t="shared" ca="1" si="732"/>
        <v>0</v>
      </c>
      <c r="AA2158" s="108">
        <f t="shared" ca="1" si="733"/>
        <v>0</v>
      </c>
      <c r="AB2158" s="108">
        <f t="shared" ca="1" si="734"/>
        <v>0</v>
      </c>
      <c r="AC2158" s="25">
        <f t="shared" ca="1" si="735"/>
        <v>0</v>
      </c>
    </row>
    <row r="2159" spans="1:29" ht="14.1" hidden="1" customHeight="1" thickBot="1" x14ac:dyDescent="0.25">
      <c r="A2159" s="3">
        <f t="shared" si="719"/>
        <v>2026</v>
      </c>
      <c r="B2159" s="3" t="str">
        <f t="shared" si="736"/>
        <v>11 listopad</v>
      </c>
      <c r="C2159" s="4" t="str">
        <f t="shared" si="720"/>
        <v>listopad</v>
      </c>
      <c r="D2159" s="10">
        <f t="shared" ca="1" si="721"/>
        <v>0</v>
      </c>
      <c r="E2159" s="10" t="str">
        <f t="shared" si="722"/>
        <v>pondělí</v>
      </c>
      <c r="F2159" s="42" t="str">
        <f ca="1">IF(COUNTIF(List1!$U$4:$AF$16,$G2159),"Svátek",TEXT($G2159,"dddd"))</f>
        <v>pondělí</v>
      </c>
      <c r="G2159" s="19">
        <v>46342</v>
      </c>
      <c r="H2159" s="49"/>
      <c r="I2159" s="50"/>
      <c r="J2159" s="49"/>
      <c r="K2159" s="50"/>
      <c r="L2159" s="21">
        <f t="shared" si="723"/>
        <v>0</v>
      </c>
      <c r="M2159" s="22">
        <f t="shared" si="717"/>
        <v>0</v>
      </c>
      <c r="N2159" s="98"/>
      <c r="O2159" s="101" t="str">
        <f t="shared" ca="1" si="718"/>
        <v/>
      </c>
      <c r="P2159" s="41" t="str">
        <f t="shared" si="716"/>
        <v xml:space="preserve"> </v>
      </c>
      <c r="Q2159" s="41" t="str">
        <f>IF(MONTH(G2160)-MONTH(G2159)&lt;&gt;0,SUBTOTAL(109,$P$14:$P$3665)," ")</f>
        <v xml:space="preserve"> </v>
      </c>
      <c r="R2159" s="108">
        <f t="shared" ca="1" si="724"/>
        <v>0</v>
      </c>
      <c r="S2159" s="25">
        <f t="shared" ca="1" si="725"/>
        <v>0</v>
      </c>
      <c r="T2159" s="108">
        <f t="shared" ca="1" si="726"/>
        <v>0</v>
      </c>
      <c r="U2159" s="163">
        <f t="shared" ca="1" si="727"/>
        <v>0</v>
      </c>
      <c r="V2159" s="25">
        <f t="shared" ca="1" si="728"/>
        <v>0</v>
      </c>
      <c r="W2159" s="25">
        <f t="shared" ca="1" si="729"/>
        <v>0</v>
      </c>
      <c r="X2159" s="108">
        <f t="shared" ca="1" si="730"/>
        <v>0</v>
      </c>
      <c r="Y2159" s="108">
        <f t="shared" ca="1" si="731"/>
        <v>0</v>
      </c>
      <c r="Z2159" s="108">
        <f t="shared" ca="1" si="732"/>
        <v>0</v>
      </c>
      <c r="AA2159" s="108">
        <f t="shared" ca="1" si="733"/>
        <v>0</v>
      </c>
      <c r="AB2159" s="108">
        <f t="shared" ca="1" si="734"/>
        <v>0</v>
      </c>
      <c r="AC2159" s="25">
        <f t="shared" ca="1" si="735"/>
        <v>0</v>
      </c>
    </row>
    <row r="2160" spans="1:29" ht="14.1" hidden="1" customHeight="1" thickBot="1" x14ac:dyDescent="0.25">
      <c r="A2160" s="3">
        <f t="shared" si="719"/>
        <v>2026</v>
      </c>
      <c r="B2160" s="3" t="str">
        <f t="shared" si="736"/>
        <v>11 listopad</v>
      </c>
      <c r="C2160" s="4" t="str">
        <f t="shared" si="720"/>
        <v>listopad</v>
      </c>
      <c r="D2160" s="10">
        <f t="shared" ca="1" si="721"/>
        <v>1</v>
      </c>
      <c r="E2160" s="10" t="str">
        <f t="shared" si="722"/>
        <v>úterý</v>
      </c>
      <c r="F2160" s="42" t="str">
        <f ca="1">IF(COUNTIF(List1!$U$4:$AF$16,$G2160),"Svátek",TEXT($G2160,"dddd"))</f>
        <v>Svátek</v>
      </c>
      <c r="G2160" s="19">
        <v>46343</v>
      </c>
      <c r="H2160" s="49"/>
      <c r="I2160" s="50"/>
      <c r="J2160" s="49"/>
      <c r="K2160" s="50"/>
      <c r="L2160" s="21">
        <f t="shared" si="723"/>
        <v>0</v>
      </c>
      <c r="M2160" s="22">
        <f t="shared" si="717"/>
        <v>0</v>
      </c>
      <c r="N2160" s="98"/>
      <c r="O2160" s="101" t="str">
        <f t="shared" ca="1" si="718"/>
        <v>Svátek</v>
      </c>
      <c r="P2160" s="41" t="str">
        <f t="shared" si="716"/>
        <v xml:space="preserve"> </v>
      </c>
      <c r="Q2160" s="41" t="str">
        <f>IF(MONTH(G2161)-MONTH(G2160)&lt;&gt;0,SUBTOTAL(109,$P$14:$P$3665)," ")</f>
        <v xml:space="preserve"> </v>
      </c>
      <c r="R2160" s="108">
        <f t="shared" ca="1" si="724"/>
        <v>0</v>
      </c>
      <c r="S2160" s="25">
        <f t="shared" ca="1" si="725"/>
        <v>1</v>
      </c>
      <c r="T2160" s="108">
        <f t="shared" ca="1" si="726"/>
        <v>0</v>
      </c>
      <c r="U2160" s="163">
        <f t="shared" ca="1" si="727"/>
        <v>0</v>
      </c>
      <c r="V2160" s="25">
        <f t="shared" ca="1" si="728"/>
        <v>0</v>
      </c>
      <c r="W2160" s="25">
        <f t="shared" ca="1" si="729"/>
        <v>0</v>
      </c>
      <c r="X2160" s="108">
        <f t="shared" ca="1" si="730"/>
        <v>0</v>
      </c>
      <c r="Y2160" s="108">
        <f t="shared" ca="1" si="731"/>
        <v>0</v>
      </c>
      <c r="Z2160" s="108">
        <f t="shared" ca="1" si="732"/>
        <v>0</v>
      </c>
      <c r="AA2160" s="108">
        <f t="shared" ca="1" si="733"/>
        <v>0</v>
      </c>
      <c r="AB2160" s="108">
        <f t="shared" ca="1" si="734"/>
        <v>0</v>
      </c>
      <c r="AC2160" s="25">
        <f t="shared" ca="1" si="735"/>
        <v>1</v>
      </c>
    </row>
    <row r="2161" spans="1:29" ht="14.1" hidden="1" customHeight="1" thickBot="1" x14ac:dyDescent="0.25">
      <c r="A2161" s="3">
        <f t="shared" si="719"/>
        <v>2026</v>
      </c>
      <c r="B2161" s="3" t="str">
        <f t="shared" si="736"/>
        <v>11 listopad</v>
      </c>
      <c r="C2161" s="4" t="str">
        <f t="shared" si="720"/>
        <v>listopad</v>
      </c>
      <c r="D2161" s="10">
        <f t="shared" ca="1" si="721"/>
        <v>0</v>
      </c>
      <c r="E2161" s="10" t="str">
        <f t="shared" si="722"/>
        <v>středa</v>
      </c>
      <c r="F2161" s="42" t="str">
        <f ca="1">IF(COUNTIF(List1!$U$4:$AF$16,$G2161),"Svátek",TEXT($G2161,"dddd"))</f>
        <v>středa</v>
      </c>
      <c r="G2161" s="19">
        <v>46344</v>
      </c>
      <c r="H2161" s="49"/>
      <c r="I2161" s="50"/>
      <c r="J2161" s="49"/>
      <c r="K2161" s="50"/>
      <c r="L2161" s="21">
        <f t="shared" si="723"/>
        <v>0</v>
      </c>
      <c r="M2161" s="22">
        <f t="shared" si="717"/>
        <v>0</v>
      </c>
      <c r="N2161" s="98"/>
      <c r="O2161" s="101" t="str">
        <f t="shared" ca="1" si="718"/>
        <v/>
      </c>
      <c r="P2161" s="41" t="str">
        <f t="shared" si="716"/>
        <v xml:space="preserve"> </v>
      </c>
      <c r="Q2161" s="41" t="str">
        <f>IF(MONTH(G2162)-MONTH(G2161)&lt;&gt;0,SUBTOTAL(109,$P$14:$P$3665)," ")</f>
        <v xml:space="preserve"> </v>
      </c>
      <c r="R2161" s="108">
        <f t="shared" ca="1" si="724"/>
        <v>0</v>
      </c>
      <c r="S2161" s="25">
        <f t="shared" ca="1" si="725"/>
        <v>0</v>
      </c>
      <c r="T2161" s="108">
        <f t="shared" ca="1" si="726"/>
        <v>0</v>
      </c>
      <c r="U2161" s="163">
        <f t="shared" ca="1" si="727"/>
        <v>0</v>
      </c>
      <c r="V2161" s="25">
        <f t="shared" ca="1" si="728"/>
        <v>0</v>
      </c>
      <c r="W2161" s="25">
        <f t="shared" ca="1" si="729"/>
        <v>0</v>
      </c>
      <c r="X2161" s="108">
        <f t="shared" ca="1" si="730"/>
        <v>0</v>
      </c>
      <c r="Y2161" s="108">
        <f t="shared" ca="1" si="731"/>
        <v>0</v>
      </c>
      <c r="Z2161" s="108">
        <f t="shared" ca="1" si="732"/>
        <v>0</v>
      </c>
      <c r="AA2161" s="108">
        <f t="shared" ca="1" si="733"/>
        <v>0</v>
      </c>
      <c r="AB2161" s="108">
        <f t="shared" ca="1" si="734"/>
        <v>0</v>
      </c>
      <c r="AC2161" s="25">
        <f t="shared" ca="1" si="735"/>
        <v>0</v>
      </c>
    </row>
    <row r="2162" spans="1:29" ht="14.1" hidden="1" customHeight="1" thickBot="1" x14ac:dyDescent="0.25">
      <c r="A2162" s="3">
        <f t="shared" si="719"/>
        <v>2026</v>
      </c>
      <c r="B2162" s="3" t="str">
        <f t="shared" si="736"/>
        <v>11 listopad</v>
      </c>
      <c r="C2162" s="4" t="str">
        <f t="shared" si="720"/>
        <v>listopad</v>
      </c>
      <c r="D2162" s="10">
        <f t="shared" ca="1" si="721"/>
        <v>0</v>
      </c>
      <c r="E2162" s="10" t="str">
        <f t="shared" si="722"/>
        <v>čtvrtek</v>
      </c>
      <c r="F2162" s="42" t="str">
        <f ca="1">IF(COUNTIF(List1!$U$4:$AF$16,$G2162),"Svátek",TEXT($G2162,"dddd"))</f>
        <v>čtvrtek</v>
      </c>
      <c r="G2162" s="19">
        <v>46345</v>
      </c>
      <c r="H2162" s="49"/>
      <c r="I2162" s="50"/>
      <c r="J2162" s="49"/>
      <c r="K2162" s="50"/>
      <c r="L2162" s="21">
        <f t="shared" si="723"/>
        <v>0</v>
      </c>
      <c r="M2162" s="22">
        <f t="shared" si="717"/>
        <v>0</v>
      </c>
      <c r="N2162" s="98"/>
      <c r="O2162" s="101" t="str">
        <f t="shared" ca="1" si="718"/>
        <v/>
      </c>
      <c r="P2162" s="41" t="str">
        <f t="shared" si="716"/>
        <v xml:space="preserve"> </v>
      </c>
      <c r="Q2162" s="41" t="str">
        <f>IF(MONTH(G2163)-MONTH(G2162)&lt;&gt;0,SUBTOTAL(109,$P$14:$P$3665)," ")</f>
        <v xml:space="preserve"> </v>
      </c>
      <c r="R2162" s="108">
        <f t="shared" ca="1" si="724"/>
        <v>0</v>
      </c>
      <c r="S2162" s="25">
        <f t="shared" ca="1" si="725"/>
        <v>0</v>
      </c>
      <c r="T2162" s="108">
        <f t="shared" ca="1" si="726"/>
        <v>0</v>
      </c>
      <c r="U2162" s="163">
        <f t="shared" ca="1" si="727"/>
        <v>0</v>
      </c>
      <c r="V2162" s="25">
        <f t="shared" ca="1" si="728"/>
        <v>0</v>
      </c>
      <c r="W2162" s="25">
        <f t="shared" ca="1" si="729"/>
        <v>0</v>
      </c>
      <c r="X2162" s="108">
        <f t="shared" ca="1" si="730"/>
        <v>0</v>
      </c>
      <c r="Y2162" s="108">
        <f t="shared" ca="1" si="731"/>
        <v>0</v>
      </c>
      <c r="Z2162" s="108">
        <f t="shared" ca="1" si="732"/>
        <v>0</v>
      </c>
      <c r="AA2162" s="108">
        <f t="shared" ca="1" si="733"/>
        <v>0</v>
      </c>
      <c r="AB2162" s="108">
        <f t="shared" ca="1" si="734"/>
        <v>0</v>
      </c>
      <c r="AC2162" s="25">
        <f t="shared" ca="1" si="735"/>
        <v>0</v>
      </c>
    </row>
    <row r="2163" spans="1:29" ht="14.1" hidden="1" customHeight="1" thickBot="1" x14ac:dyDescent="0.25">
      <c r="A2163" s="3">
        <f t="shared" si="719"/>
        <v>2026</v>
      </c>
      <c r="B2163" s="3" t="str">
        <f t="shared" si="736"/>
        <v>11 listopad</v>
      </c>
      <c r="C2163" s="4" t="str">
        <f t="shared" si="720"/>
        <v>listopad</v>
      </c>
      <c r="D2163" s="10">
        <f t="shared" ca="1" si="721"/>
        <v>0</v>
      </c>
      <c r="E2163" s="10" t="str">
        <f t="shared" si="722"/>
        <v>pátek</v>
      </c>
      <c r="F2163" s="42" t="str">
        <f ca="1">IF(COUNTIF(List1!$U$4:$AF$16,$G2163),"Svátek",TEXT($G2163,"dddd"))</f>
        <v>pátek</v>
      </c>
      <c r="G2163" s="19">
        <v>46346</v>
      </c>
      <c r="H2163" s="49"/>
      <c r="I2163" s="50"/>
      <c r="J2163" s="49"/>
      <c r="K2163" s="50"/>
      <c r="L2163" s="21">
        <f t="shared" si="723"/>
        <v>0</v>
      </c>
      <c r="M2163" s="22">
        <f t="shared" si="717"/>
        <v>0</v>
      </c>
      <c r="N2163" s="98"/>
      <c r="O2163" s="101" t="str">
        <f t="shared" ca="1" si="718"/>
        <v/>
      </c>
      <c r="P2163" s="41" t="str">
        <f t="shared" si="716"/>
        <v xml:space="preserve"> </v>
      </c>
      <c r="Q2163" s="41" t="str">
        <f>IF(MONTH(G2164)-MONTH(G2163)&lt;&gt;0,SUBTOTAL(109,$P$14:$P$3665)," ")</f>
        <v xml:space="preserve"> </v>
      </c>
      <c r="R2163" s="108">
        <f t="shared" ca="1" si="724"/>
        <v>0</v>
      </c>
      <c r="S2163" s="25">
        <f t="shared" ca="1" si="725"/>
        <v>0</v>
      </c>
      <c r="T2163" s="108">
        <f t="shared" ca="1" si="726"/>
        <v>0</v>
      </c>
      <c r="U2163" s="163">
        <f t="shared" ca="1" si="727"/>
        <v>0</v>
      </c>
      <c r="V2163" s="25">
        <f t="shared" ca="1" si="728"/>
        <v>0</v>
      </c>
      <c r="W2163" s="25">
        <f t="shared" ca="1" si="729"/>
        <v>0</v>
      </c>
      <c r="X2163" s="108">
        <f t="shared" ca="1" si="730"/>
        <v>0</v>
      </c>
      <c r="Y2163" s="108">
        <f t="shared" ca="1" si="731"/>
        <v>0</v>
      </c>
      <c r="Z2163" s="108">
        <f t="shared" ca="1" si="732"/>
        <v>0</v>
      </c>
      <c r="AA2163" s="108">
        <f t="shared" ca="1" si="733"/>
        <v>0</v>
      </c>
      <c r="AB2163" s="108">
        <f t="shared" ca="1" si="734"/>
        <v>0</v>
      </c>
      <c r="AC2163" s="25">
        <f t="shared" ca="1" si="735"/>
        <v>0</v>
      </c>
    </row>
    <row r="2164" spans="1:29" ht="14.1" hidden="1" customHeight="1" thickBot="1" x14ac:dyDescent="0.25">
      <c r="A2164" s="3">
        <f t="shared" si="719"/>
        <v>2026</v>
      </c>
      <c r="B2164" s="3" t="str">
        <f t="shared" si="736"/>
        <v>11 listopad</v>
      </c>
      <c r="C2164" s="4" t="str">
        <f t="shared" si="720"/>
        <v>listopad</v>
      </c>
      <c r="D2164" s="10">
        <f t="shared" ca="1" si="721"/>
        <v>0</v>
      </c>
      <c r="E2164" s="10" t="str">
        <f t="shared" si="722"/>
        <v>sobota</v>
      </c>
      <c r="F2164" s="42" t="str">
        <f ca="1">IF(COUNTIF(List1!$U$4:$AF$16,$G2164),"Svátek",TEXT($G2164,"dddd"))</f>
        <v>sobota</v>
      </c>
      <c r="G2164" s="19">
        <v>46347</v>
      </c>
      <c r="H2164" s="49"/>
      <c r="I2164" s="50"/>
      <c r="J2164" s="49"/>
      <c r="K2164" s="50"/>
      <c r="L2164" s="21">
        <f t="shared" si="723"/>
        <v>0</v>
      </c>
      <c r="M2164" s="22">
        <f t="shared" si="717"/>
        <v>0</v>
      </c>
      <c r="N2164" s="98"/>
      <c r="O2164" s="101" t="str">
        <f t="shared" ca="1" si="718"/>
        <v/>
      </c>
      <c r="P2164" s="41" t="str">
        <f t="shared" si="716"/>
        <v xml:space="preserve"> </v>
      </c>
      <c r="Q2164" s="41" t="str">
        <f>IF(MONTH(G2165)-MONTH(G2164)&lt;&gt;0,SUBTOTAL(109,$P$14:$P$3665)," ")</f>
        <v xml:space="preserve"> </v>
      </c>
      <c r="R2164" s="108">
        <f t="shared" ca="1" si="724"/>
        <v>0</v>
      </c>
      <c r="S2164" s="25">
        <f t="shared" ca="1" si="725"/>
        <v>0</v>
      </c>
      <c r="T2164" s="108">
        <f t="shared" ca="1" si="726"/>
        <v>0</v>
      </c>
      <c r="U2164" s="163">
        <f t="shared" ca="1" si="727"/>
        <v>0</v>
      </c>
      <c r="V2164" s="25">
        <f t="shared" ca="1" si="728"/>
        <v>0</v>
      </c>
      <c r="W2164" s="25">
        <f t="shared" ca="1" si="729"/>
        <v>0</v>
      </c>
      <c r="X2164" s="108">
        <f t="shared" ca="1" si="730"/>
        <v>0</v>
      </c>
      <c r="Y2164" s="108">
        <f t="shared" ca="1" si="731"/>
        <v>0</v>
      </c>
      <c r="Z2164" s="108">
        <f t="shared" ca="1" si="732"/>
        <v>0</v>
      </c>
      <c r="AA2164" s="108">
        <f t="shared" ca="1" si="733"/>
        <v>0</v>
      </c>
      <c r="AB2164" s="108">
        <f t="shared" ca="1" si="734"/>
        <v>0</v>
      </c>
      <c r="AC2164" s="25">
        <f t="shared" ca="1" si="735"/>
        <v>0</v>
      </c>
    </row>
    <row r="2165" spans="1:29" ht="14.1" hidden="1" customHeight="1" thickBot="1" x14ac:dyDescent="0.25">
      <c r="A2165" s="3">
        <f t="shared" si="719"/>
        <v>2026</v>
      </c>
      <c r="B2165" s="3" t="str">
        <f t="shared" si="736"/>
        <v>11 listopad</v>
      </c>
      <c r="C2165" s="4" t="str">
        <f t="shared" si="720"/>
        <v>listopad</v>
      </c>
      <c r="D2165" s="10">
        <f t="shared" ca="1" si="721"/>
        <v>0</v>
      </c>
      <c r="E2165" s="10" t="str">
        <f t="shared" si="722"/>
        <v>neděle</v>
      </c>
      <c r="F2165" s="42" t="str">
        <f ca="1">IF(COUNTIF(List1!$U$4:$AF$16,$G2165),"Svátek",TEXT($G2165,"dddd"))</f>
        <v>neděle</v>
      </c>
      <c r="G2165" s="19">
        <v>46348</v>
      </c>
      <c r="H2165" s="49"/>
      <c r="I2165" s="50"/>
      <c r="J2165" s="49"/>
      <c r="K2165" s="50"/>
      <c r="L2165" s="21">
        <f t="shared" si="723"/>
        <v>0</v>
      </c>
      <c r="M2165" s="22">
        <f t="shared" si="717"/>
        <v>0</v>
      </c>
      <c r="N2165" s="98"/>
      <c r="O2165" s="101" t="str">
        <f t="shared" ca="1" si="718"/>
        <v/>
      </c>
      <c r="P2165" s="41">
        <f t="shared" si="716"/>
        <v>0</v>
      </c>
      <c r="Q2165" s="41" t="str">
        <f>IF(MONTH(G2166)-MONTH(G2165)&lt;&gt;0,SUBTOTAL(109,$P$14:$P$3665)," ")</f>
        <v xml:space="preserve"> </v>
      </c>
      <c r="R2165" s="108">
        <f t="shared" ca="1" si="724"/>
        <v>0</v>
      </c>
      <c r="S2165" s="25">
        <f t="shared" ca="1" si="725"/>
        <v>0</v>
      </c>
      <c r="T2165" s="108">
        <f t="shared" ca="1" si="726"/>
        <v>0</v>
      </c>
      <c r="U2165" s="163">
        <f t="shared" ca="1" si="727"/>
        <v>0</v>
      </c>
      <c r="V2165" s="25">
        <f t="shared" ca="1" si="728"/>
        <v>0</v>
      </c>
      <c r="W2165" s="25">
        <f t="shared" ca="1" si="729"/>
        <v>0</v>
      </c>
      <c r="X2165" s="108">
        <f t="shared" ca="1" si="730"/>
        <v>0</v>
      </c>
      <c r="Y2165" s="108">
        <f t="shared" ca="1" si="731"/>
        <v>0</v>
      </c>
      <c r="Z2165" s="108">
        <f t="shared" ca="1" si="732"/>
        <v>0</v>
      </c>
      <c r="AA2165" s="108">
        <f t="shared" ca="1" si="733"/>
        <v>0</v>
      </c>
      <c r="AB2165" s="108">
        <f t="shared" ca="1" si="734"/>
        <v>0</v>
      </c>
      <c r="AC2165" s="25">
        <f t="shared" ca="1" si="735"/>
        <v>0</v>
      </c>
    </row>
    <row r="2166" spans="1:29" ht="14.1" hidden="1" customHeight="1" thickBot="1" x14ac:dyDescent="0.25">
      <c r="A2166" s="3">
        <f t="shared" si="719"/>
        <v>2026</v>
      </c>
      <c r="B2166" s="3" t="str">
        <f t="shared" si="736"/>
        <v>11 listopad</v>
      </c>
      <c r="C2166" s="4" t="str">
        <f t="shared" si="720"/>
        <v>listopad</v>
      </c>
      <c r="D2166" s="10">
        <f t="shared" ca="1" si="721"/>
        <v>0</v>
      </c>
      <c r="E2166" s="10" t="str">
        <f t="shared" si="722"/>
        <v>pondělí</v>
      </c>
      <c r="F2166" s="42" t="str">
        <f ca="1">IF(COUNTIF(List1!$U$4:$AF$16,$G2166),"Svátek",TEXT($G2166,"dddd"))</f>
        <v>pondělí</v>
      </c>
      <c r="G2166" s="19">
        <v>46349</v>
      </c>
      <c r="H2166" s="49"/>
      <c r="I2166" s="50"/>
      <c r="J2166" s="49"/>
      <c r="K2166" s="50"/>
      <c r="L2166" s="21">
        <f t="shared" si="723"/>
        <v>0</v>
      </c>
      <c r="M2166" s="22">
        <f t="shared" si="717"/>
        <v>0</v>
      </c>
      <c r="N2166" s="98"/>
      <c r="O2166" s="101" t="str">
        <f t="shared" ca="1" si="718"/>
        <v/>
      </c>
      <c r="P2166" s="41" t="str">
        <f t="shared" si="716"/>
        <v xml:space="preserve"> </v>
      </c>
      <c r="Q2166" s="41" t="str">
        <f>IF(MONTH(G2167)-MONTH(G2166)&lt;&gt;0,SUBTOTAL(109,$P$14:$P$3665)," ")</f>
        <v xml:space="preserve"> </v>
      </c>
      <c r="R2166" s="108">
        <f t="shared" ca="1" si="724"/>
        <v>0</v>
      </c>
      <c r="S2166" s="25">
        <f t="shared" ca="1" si="725"/>
        <v>0</v>
      </c>
      <c r="T2166" s="108">
        <f t="shared" ca="1" si="726"/>
        <v>0</v>
      </c>
      <c r="U2166" s="163">
        <f t="shared" ca="1" si="727"/>
        <v>0</v>
      </c>
      <c r="V2166" s="25">
        <f t="shared" ca="1" si="728"/>
        <v>0</v>
      </c>
      <c r="W2166" s="25">
        <f t="shared" ca="1" si="729"/>
        <v>0</v>
      </c>
      <c r="X2166" s="108">
        <f t="shared" ca="1" si="730"/>
        <v>0</v>
      </c>
      <c r="Y2166" s="108">
        <f t="shared" ca="1" si="731"/>
        <v>0</v>
      </c>
      <c r="Z2166" s="108">
        <f t="shared" ca="1" si="732"/>
        <v>0</v>
      </c>
      <c r="AA2166" s="108">
        <f t="shared" ca="1" si="733"/>
        <v>0</v>
      </c>
      <c r="AB2166" s="108">
        <f t="shared" ca="1" si="734"/>
        <v>0</v>
      </c>
      <c r="AC2166" s="25">
        <f t="shared" ca="1" si="735"/>
        <v>0</v>
      </c>
    </row>
    <row r="2167" spans="1:29" ht="14.1" hidden="1" customHeight="1" thickBot="1" x14ac:dyDescent="0.25">
      <c r="A2167" s="3">
        <f t="shared" si="719"/>
        <v>2026</v>
      </c>
      <c r="B2167" s="3" t="str">
        <f t="shared" si="736"/>
        <v>11 listopad</v>
      </c>
      <c r="C2167" s="4" t="str">
        <f t="shared" si="720"/>
        <v>listopad</v>
      </c>
      <c r="D2167" s="10">
        <f t="shared" ca="1" si="721"/>
        <v>0</v>
      </c>
      <c r="E2167" s="10" t="str">
        <f t="shared" si="722"/>
        <v>úterý</v>
      </c>
      <c r="F2167" s="42" t="str">
        <f ca="1">IF(COUNTIF(List1!$U$4:$AF$16,$G2167),"Svátek",TEXT($G2167,"dddd"))</f>
        <v>úterý</v>
      </c>
      <c r="G2167" s="19">
        <v>46350</v>
      </c>
      <c r="H2167" s="49"/>
      <c r="I2167" s="50"/>
      <c r="J2167" s="49"/>
      <c r="K2167" s="50"/>
      <c r="L2167" s="21">
        <f t="shared" si="723"/>
        <v>0</v>
      </c>
      <c r="M2167" s="22">
        <f t="shared" si="717"/>
        <v>0</v>
      </c>
      <c r="N2167" s="98"/>
      <c r="O2167" s="101" t="str">
        <f t="shared" ca="1" si="718"/>
        <v/>
      </c>
      <c r="P2167" s="41" t="str">
        <f t="shared" si="716"/>
        <v xml:space="preserve"> </v>
      </c>
      <c r="Q2167" s="41" t="str">
        <f>IF(MONTH(G2168)-MONTH(G2167)&lt;&gt;0,SUBTOTAL(109,$P$14:$P$3665)," ")</f>
        <v xml:space="preserve"> </v>
      </c>
      <c r="R2167" s="108">
        <f t="shared" ca="1" si="724"/>
        <v>0</v>
      </c>
      <c r="S2167" s="25">
        <f t="shared" ca="1" si="725"/>
        <v>0</v>
      </c>
      <c r="T2167" s="108">
        <f t="shared" ca="1" si="726"/>
        <v>0</v>
      </c>
      <c r="U2167" s="163">
        <f t="shared" ca="1" si="727"/>
        <v>0</v>
      </c>
      <c r="V2167" s="25">
        <f t="shared" ca="1" si="728"/>
        <v>0</v>
      </c>
      <c r="W2167" s="25">
        <f t="shared" ca="1" si="729"/>
        <v>0</v>
      </c>
      <c r="X2167" s="108">
        <f t="shared" ca="1" si="730"/>
        <v>0</v>
      </c>
      <c r="Y2167" s="108">
        <f t="shared" ca="1" si="731"/>
        <v>0</v>
      </c>
      <c r="Z2167" s="108">
        <f t="shared" ca="1" si="732"/>
        <v>0</v>
      </c>
      <c r="AA2167" s="108">
        <f t="shared" ca="1" si="733"/>
        <v>0</v>
      </c>
      <c r="AB2167" s="108">
        <f t="shared" ca="1" si="734"/>
        <v>0</v>
      </c>
      <c r="AC2167" s="25">
        <f t="shared" ca="1" si="735"/>
        <v>0</v>
      </c>
    </row>
    <row r="2168" spans="1:29" ht="14.1" hidden="1" customHeight="1" thickBot="1" x14ac:dyDescent="0.25">
      <c r="A2168" s="3">
        <f t="shared" si="719"/>
        <v>2026</v>
      </c>
      <c r="B2168" s="3" t="str">
        <f t="shared" si="736"/>
        <v>11 listopad</v>
      </c>
      <c r="C2168" s="4" t="str">
        <f t="shared" si="720"/>
        <v>listopad</v>
      </c>
      <c r="D2168" s="10">
        <f t="shared" ca="1" si="721"/>
        <v>0</v>
      </c>
      <c r="E2168" s="10" t="str">
        <f t="shared" si="722"/>
        <v>středa</v>
      </c>
      <c r="F2168" s="42" t="str">
        <f ca="1">IF(COUNTIF(List1!$U$4:$AF$16,$G2168),"Svátek",TEXT($G2168,"dddd"))</f>
        <v>středa</v>
      </c>
      <c r="G2168" s="19">
        <v>46351</v>
      </c>
      <c r="H2168" s="49"/>
      <c r="I2168" s="50"/>
      <c r="J2168" s="49"/>
      <c r="K2168" s="50"/>
      <c r="L2168" s="21">
        <f t="shared" si="723"/>
        <v>0</v>
      </c>
      <c r="M2168" s="22">
        <f t="shared" si="717"/>
        <v>0</v>
      </c>
      <c r="N2168" s="98"/>
      <c r="O2168" s="101" t="str">
        <f t="shared" ca="1" si="718"/>
        <v/>
      </c>
      <c r="P2168" s="41" t="str">
        <f t="shared" si="716"/>
        <v xml:space="preserve"> </v>
      </c>
      <c r="Q2168" s="41" t="str">
        <f>IF(MONTH(G2169)-MONTH(G2168)&lt;&gt;0,SUBTOTAL(109,$P$14:$P$3665)," ")</f>
        <v xml:space="preserve"> </v>
      </c>
      <c r="R2168" s="108">
        <f t="shared" ca="1" si="724"/>
        <v>0</v>
      </c>
      <c r="S2168" s="25">
        <f t="shared" ca="1" si="725"/>
        <v>0</v>
      </c>
      <c r="T2168" s="108">
        <f t="shared" ca="1" si="726"/>
        <v>0</v>
      </c>
      <c r="U2168" s="163">
        <f t="shared" ca="1" si="727"/>
        <v>0</v>
      </c>
      <c r="V2168" s="25">
        <f t="shared" ca="1" si="728"/>
        <v>0</v>
      </c>
      <c r="W2168" s="25">
        <f t="shared" ca="1" si="729"/>
        <v>0</v>
      </c>
      <c r="X2168" s="108">
        <f t="shared" ca="1" si="730"/>
        <v>0</v>
      </c>
      <c r="Y2168" s="108">
        <f t="shared" ca="1" si="731"/>
        <v>0</v>
      </c>
      <c r="Z2168" s="108">
        <f t="shared" ca="1" si="732"/>
        <v>0</v>
      </c>
      <c r="AA2168" s="108">
        <f t="shared" ca="1" si="733"/>
        <v>0</v>
      </c>
      <c r="AB2168" s="108">
        <f t="shared" ca="1" si="734"/>
        <v>0</v>
      </c>
      <c r="AC2168" s="25">
        <f t="shared" ca="1" si="735"/>
        <v>0</v>
      </c>
    </row>
    <row r="2169" spans="1:29" ht="14.1" hidden="1" customHeight="1" thickBot="1" x14ac:dyDescent="0.25">
      <c r="A2169" s="3">
        <f t="shared" si="719"/>
        <v>2026</v>
      </c>
      <c r="B2169" s="3" t="str">
        <f t="shared" si="736"/>
        <v>11 listopad</v>
      </c>
      <c r="C2169" s="4" t="str">
        <f t="shared" si="720"/>
        <v>listopad</v>
      </c>
      <c r="D2169" s="10">
        <f t="shared" ca="1" si="721"/>
        <v>0</v>
      </c>
      <c r="E2169" s="10" t="str">
        <f t="shared" si="722"/>
        <v>čtvrtek</v>
      </c>
      <c r="F2169" s="42" t="str">
        <f ca="1">IF(COUNTIF(List1!$U$4:$AF$16,$G2169),"Svátek",TEXT($G2169,"dddd"))</f>
        <v>čtvrtek</v>
      </c>
      <c r="G2169" s="19">
        <v>46352</v>
      </c>
      <c r="H2169" s="49"/>
      <c r="I2169" s="50"/>
      <c r="J2169" s="49"/>
      <c r="K2169" s="50"/>
      <c r="L2169" s="21">
        <f t="shared" si="723"/>
        <v>0</v>
      </c>
      <c r="M2169" s="22">
        <f t="shared" si="717"/>
        <v>0</v>
      </c>
      <c r="N2169" s="98"/>
      <c r="O2169" s="101" t="str">
        <f t="shared" ca="1" si="718"/>
        <v/>
      </c>
      <c r="P2169" s="41" t="str">
        <f t="shared" si="716"/>
        <v xml:space="preserve"> </v>
      </c>
      <c r="Q2169" s="41" t="str">
        <f>IF(MONTH(G2170)-MONTH(G2169)&lt;&gt;0,SUBTOTAL(109,$P$14:$P$3665)," ")</f>
        <v xml:space="preserve"> </v>
      </c>
      <c r="R2169" s="108">
        <f t="shared" ca="1" si="724"/>
        <v>0</v>
      </c>
      <c r="S2169" s="25">
        <f t="shared" ca="1" si="725"/>
        <v>0</v>
      </c>
      <c r="T2169" s="108">
        <f t="shared" ca="1" si="726"/>
        <v>0</v>
      </c>
      <c r="U2169" s="163">
        <f t="shared" ca="1" si="727"/>
        <v>0</v>
      </c>
      <c r="V2169" s="25">
        <f t="shared" ca="1" si="728"/>
        <v>0</v>
      </c>
      <c r="W2169" s="25">
        <f t="shared" ca="1" si="729"/>
        <v>0</v>
      </c>
      <c r="X2169" s="108">
        <f t="shared" ca="1" si="730"/>
        <v>0</v>
      </c>
      <c r="Y2169" s="108">
        <f t="shared" ca="1" si="731"/>
        <v>0</v>
      </c>
      <c r="Z2169" s="108">
        <f t="shared" ca="1" si="732"/>
        <v>0</v>
      </c>
      <c r="AA2169" s="108">
        <f t="shared" ca="1" si="733"/>
        <v>0</v>
      </c>
      <c r="AB2169" s="108">
        <f t="shared" ca="1" si="734"/>
        <v>0</v>
      </c>
      <c r="AC2169" s="25">
        <f t="shared" ca="1" si="735"/>
        <v>0</v>
      </c>
    </row>
    <row r="2170" spans="1:29" ht="14.1" hidden="1" customHeight="1" thickBot="1" x14ac:dyDescent="0.25">
      <c r="A2170" s="3">
        <f t="shared" si="719"/>
        <v>2026</v>
      </c>
      <c r="B2170" s="3" t="str">
        <f t="shared" si="736"/>
        <v>11 listopad</v>
      </c>
      <c r="C2170" s="4" t="str">
        <f t="shared" si="720"/>
        <v>listopad</v>
      </c>
      <c r="D2170" s="10">
        <f t="shared" ca="1" si="721"/>
        <v>0</v>
      </c>
      <c r="E2170" s="10" t="str">
        <f t="shared" si="722"/>
        <v>pátek</v>
      </c>
      <c r="F2170" s="42" t="str">
        <f ca="1">IF(COUNTIF(List1!$U$4:$AF$16,$G2170),"Svátek",TEXT($G2170,"dddd"))</f>
        <v>pátek</v>
      </c>
      <c r="G2170" s="19">
        <v>46353</v>
      </c>
      <c r="H2170" s="49"/>
      <c r="I2170" s="50"/>
      <c r="J2170" s="49"/>
      <c r="K2170" s="50"/>
      <c r="L2170" s="21">
        <f t="shared" si="723"/>
        <v>0</v>
      </c>
      <c r="M2170" s="22">
        <f t="shared" si="717"/>
        <v>0</v>
      </c>
      <c r="N2170" s="98"/>
      <c r="O2170" s="101" t="str">
        <f t="shared" ca="1" si="718"/>
        <v/>
      </c>
      <c r="P2170" s="41" t="str">
        <f t="shared" si="716"/>
        <v xml:space="preserve"> </v>
      </c>
      <c r="Q2170" s="41" t="str">
        <f>IF(MONTH(G2171)-MONTH(G2170)&lt;&gt;0,SUBTOTAL(109,$P$14:$P$3665)," ")</f>
        <v xml:space="preserve"> </v>
      </c>
      <c r="R2170" s="108">
        <f t="shared" ca="1" si="724"/>
        <v>0</v>
      </c>
      <c r="S2170" s="25">
        <f t="shared" ca="1" si="725"/>
        <v>0</v>
      </c>
      <c r="T2170" s="108">
        <f t="shared" ca="1" si="726"/>
        <v>0</v>
      </c>
      <c r="U2170" s="163">
        <f t="shared" ca="1" si="727"/>
        <v>0</v>
      </c>
      <c r="V2170" s="25">
        <f t="shared" ca="1" si="728"/>
        <v>0</v>
      </c>
      <c r="W2170" s="25">
        <f t="shared" ca="1" si="729"/>
        <v>0</v>
      </c>
      <c r="X2170" s="108">
        <f t="shared" ca="1" si="730"/>
        <v>0</v>
      </c>
      <c r="Y2170" s="108">
        <f t="shared" ca="1" si="731"/>
        <v>0</v>
      </c>
      <c r="Z2170" s="108">
        <f t="shared" ca="1" si="732"/>
        <v>0</v>
      </c>
      <c r="AA2170" s="108">
        <f t="shared" ca="1" si="733"/>
        <v>0</v>
      </c>
      <c r="AB2170" s="108">
        <f t="shared" ca="1" si="734"/>
        <v>0</v>
      </c>
      <c r="AC2170" s="25">
        <f t="shared" ca="1" si="735"/>
        <v>0</v>
      </c>
    </row>
    <row r="2171" spans="1:29" ht="14.1" hidden="1" customHeight="1" thickBot="1" x14ac:dyDescent="0.25">
      <c r="A2171" s="3">
        <f t="shared" si="719"/>
        <v>2026</v>
      </c>
      <c r="B2171" s="3" t="str">
        <f t="shared" si="736"/>
        <v>11 listopad</v>
      </c>
      <c r="C2171" s="4" t="str">
        <f t="shared" si="720"/>
        <v>listopad</v>
      </c>
      <c r="D2171" s="10">
        <f t="shared" ca="1" si="721"/>
        <v>0</v>
      </c>
      <c r="E2171" s="10" t="str">
        <f t="shared" si="722"/>
        <v>sobota</v>
      </c>
      <c r="F2171" s="42" t="str">
        <f ca="1">IF(COUNTIF(List1!$U$4:$AF$16,$G2171),"Svátek",TEXT($G2171,"dddd"))</f>
        <v>sobota</v>
      </c>
      <c r="G2171" s="19">
        <v>46354</v>
      </c>
      <c r="H2171" s="49"/>
      <c r="I2171" s="50"/>
      <c r="J2171" s="49"/>
      <c r="K2171" s="50"/>
      <c r="L2171" s="21">
        <f t="shared" si="723"/>
        <v>0</v>
      </c>
      <c r="M2171" s="22">
        <f t="shared" si="717"/>
        <v>0</v>
      </c>
      <c r="N2171" s="98"/>
      <c r="O2171" s="101" t="str">
        <f t="shared" ca="1" si="718"/>
        <v/>
      </c>
      <c r="P2171" s="41" t="str">
        <f t="shared" si="716"/>
        <v xml:space="preserve"> </v>
      </c>
      <c r="Q2171" s="41" t="str">
        <f>IF(MONTH(G2172)-MONTH(G2171)&lt;&gt;0,SUBTOTAL(109,$P$14:$P$3665)," ")</f>
        <v xml:space="preserve"> </v>
      </c>
      <c r="R2171" s="108">
        <f t="shared" ca="1" si="724"/>
        <v>0</v>
      </c>
      <c r="S2171" s="25">
        <f t="shared" ca="1" si="725"/>
        <v>0</v>
      </c>
      <c r="T2171" s="108">
        <f t="shared" ca="1" si="726"/>
        <v>0</v>
      </c>
      <c r="U2171" s="163">
        <f t="shared" ca="1" si="727"/>
        <v>0</v>
      </c>
      <c r="V2171" s="25">
        <f t="shared" ca="1" si="728"/>
        <v>0</v>
      </c>
      <c r="W2171" s="25">
        <f t="shared" ca="1" si="729"/>
        <v>0</v>
      </c>
      <c r="X2171" s="108">
        <f t="shared" ca="1" si="730"/>
        <v>0</v>
      </c>
      <c r="Y2171" s="108">
        <f t="shared" ca="1" si="731"/>
        <v>0</v>
      </c>
      <c r="Z2171" s="108">
        <f t="shared" ca="1" si="732"/>
        <v>0</v>
      </c>
      <c r="AA2171" s="108">
        <f t="shared" ca="1" si="733"/>
        <v>0</v>
      </c>
      <c r="AB2171" s="108">
        <f t="shared" ca="1" si="734"/>
        <v>0</v>
      </c>
      <c r="AC2171" s="25">
        <f t="shared" ca="1" si="735"/>
        <v>0</v>
      </c>
    </row>
    <row r="2172" spans="1:29" ht="14.1" hidden="1" customHeight="1" thickBot="1" x14ac:dyDescent="0.25">
      <c r="A2172" s="3">
        <f t="shared" si="719"/>
        <v>2026</v>
      </c>
      <c r="B2172" s="3" t="str">
        <f t="shared" si="736"/>
        <v>11 listopad</v>
      </c>
      <c r="C2172" s="4" t="str">
        <f t="shared" si="720"/>
        <v>listopad</v>
      </c>
      <c r="D2172" s="10">
        <f t="shared" ca="1" si="721"/>
        <v>0</v>
      </c>
      <c r="E2172" s="10" t="str">
        <f t="shared" si="722"/>
        <v>neděle</v>
      </c>
      <c r="F2172" s="42" t="str">
        <f ca="1">IF(COUNTIF(List1!$U$4:$AF$16,$G2172),"Svátek",TEXT($G2172,"dddd"))</f>
        <v>neděle</v>
      </c>
      <c r="G2172" s="19">
        <v>46355</v>
      </c>
      <c r="H2172" s="49"/>
      <c r="I2172" s="50"/>
      <c r="J2172" s="49"/>
      <c r="K2172" s="50"/>
      <c r="L2172" s="21">
        <f t="shared" si="723"/>
        <v>0</v>
      </c>
      <c r="M2172" s="22">
        <f t="shared" si="717"/>
        <v>0</v>
      </c>
      <c r="N2172" s="98"/>
      <c r="O2172" s="101" t="str">
        <f t="shared" ca="1" si="718"/>
        <v/>
      </c>
      <c r="P2172" s="41">
        <f t="shared" si="716"/>
        <v>0</v>
      </c>
      <c r="Q2172" s="41" t="str">
        <f>IF(MONTH(G2173)-MONTH(G2172)&lt;&gt;0,SUBTOTAL(109,$P$14:$P$3665)," ")</f>
        <v xml:space="preserve"> </v>
      </c>
      <c r="R2172" s="108">
        <f t="shared" ca="1" si="724"/>
        <v>0</v>
      </c>
      <c r="S2172" s="25">
        <f t="shared" ca="1" si="725"/>
        <v>0</v>
      </c>
      <c r="T2172" s="108">
        <f t="shared" ca="1" si="726"/>
        <v>0</v>
      </c>
      <c r="U2172" s="163">
        <f t="shared" ca="1" si="727"/>
        <v>0</v>
      </c>
      <c r="V2172" s="25">
        <f t="shared" ca="1" si="728"/>
        <v>0</v>
      </c>
      <c r="W2172" s="25">
        <f t="shared" ca="1" si="729"/>
        <v>0</v>
      </c>
      <c r="X2172" s="108">
        <f t="shared" ca="1" si="730"/>
        <v>0</v>
      </c>
      <c r="Y2172" s="108">
        <f t="shared" ca="1" si="731"/>
        <v>0</v>
      </c>
      <c r="Z2172" s="108">
        <f t="shared" ca="1" si="732"/>
        <v>0</v>
      </c>
      <c r="AA2172" s="108">
        <f t="shared" ca="1" si="733"/>
        <v>0</v>
      </c>
      <c r="AB2172" s="108">
        <f t="shared" ca="1" si="734"/>
        <v>0</v>
      </c>
      <c r="AC2172" s="25">
        <f t="shared" ca="1" si="735"/>
        <v>0</v>
      </c>
    </row>
    <row r="2173" spans="1:29" ht="14.1" hidden="1" customHeight="1" thickBot="1" x14ac:dyDescent="0.25">
      <c r="A2173" s="3">
        <f t="shared" si="719"/>
        <v>2026</v>
      </c>
      <c r="B2173" s="3" t="str">
        <f t="shared" si="736"/>
        <v>11 listopad</v>
      </c>
      <c r="C2173" s="4" t="str">
        <f t="shared" si="720"/>
        <v>listopad</v>
      </c>
      <c r="D2173" s="10">
        <f t="shared" ca="1" si="721"/>
        <v>0</v>
      </c>
      <c r="E2173" s="10" t="str">
        <f t="shared" si="722"/>
        <v>pondělí</v>
      </c>
      <c r="F2173" s="42" t="str">
        <f ca="1">IF(COUNTIF(List1!$U$4:$AF$16,$G2173),"Svátek",TEXT($G2173,"dddd"))</f>
        <v>pondělí</v>
      </c>
      <c r="G2173" s="19">
        <v>46356</v>
      </c>
      <c r="H2173" s="49"/>
      <c r="I2173" s="50"/>
      <c r="J2173" s="49"/>
      <c r="K2173" s="50"/>
      <c r="L2173" s="21">
        <f t="shared" si="723"/>
        <v>0</v>
      </c>
      <c r="M2173" s="22">
        <f t="shared" si="717"/>
        <v>0</v>
      </c>
      <c r="N2173" s="98"/>
      <c r="O2173" s="101" t="str">
        <f t="shared" ca="1" si="718"/>
        <v/>
      </c>
      <c r="P2173" s="41">
        <f t="shared" si="716"/>
        <v>0</v>
      </c>
      <c r="Q2173" s="41">
        <f>IF(MONTH(G2174)-MONTH(G2173)&lt;&gt;0,SUBTOTAL(109,$P$14:$P$3665)," ")</f>
        <v>0</v>
      </c>
      <c r="R2173" s="108">
        <f t="shared" ca="1" si="724"/>
        <v>0</v>
      </c>
      <c r="S2173" s="25">
        <f t="shared" ca="1" si="725"/>
        <v>0</v>
      </c>
      <c r="T2173" s="108">
        <f t="shared" ca="1" si="726"/>
        <v>0</v>
      </c>
      <c r="U2173" s="163">
        <f t="shared" ca="1" si="727"/>
        <v>0</v>
      </c>
      <c r="V2173" s="25">
        <f t="shared" ca="1" si="728"/>
        <v>0</v>
      </c>
      <c r="W2173" s="25">
        <f t="shared" ca="1" si="729"/>
        <v>0</v>
      </c>
      <c r="X2173" s="108">
        <f t="shared" ca="1" si="730"/>
        <v>0</v>
      </c>
      <c r="Y2173" s="108">
        <f t="shared" ca="1" si="731"/>
        <v>0</v>
      </c>
      <c r="Z2173" s="108">
        <f t="shared" ca="1" si="732"/>
        <v>0</v>
      </c>
      <c r="AA2173" s="108">
        <f t="shared" ca="1" si="733"/>
        <v>0</v>
      </c>
      <c r="AB2173" s="108">
        <f t="shared" ca="1" si="734"/>
        <v>0</v>
      </c>
      <c r="AC2173" s="25">
        <f t="shared" ca="1" si="735"/>
        <v>0</v>
      </c>
    </row>
    <row r="2174" spans="1:29" ht="14.1" hidden="1" customHeight="1" thickBot="1" x14ac:dyDescent="0.25">
      <c r="A2174" s="3">
        <f t="shared" si="719"/>
        <v>2026</v>
      </c>
      <c r="B2174" s="3" t="str">
        <f t="shared" si="736"/>
        <v>12 prosinec</v>
      </c>
      <c r="C2174" s="4" t="str">
        <f t="shared" si="720"/>
        <v>prosinec</v>
      </c>
      <c r="D2174" s="10">
        <f t="shared" ca="1" si="721"/>
        <v>0</v>
      </c>
      <c r="E2174" s="10" t="str">
        <f t="shared" si="722"/>
        <v>úterý</v>
      </c>
      <c r="F2174" s="42" t="str">
        <f ca="1">IF(COUNTIF(List1!$U$4:$AF$16,$G2174),"Svátek",TEXT($G2174,"dddd"))</f>
        <v>úterý</v>
      </c>
      <c r="G2174" s="19">
        <v>46357</v>
      </c>
      <c r="H2174" s="49"/>
      <c r="I2174" s="50"/>
      <c r="J2174" s="49"/>
      <c r="K2174" s="50"/>
      <c r="L2174" s="21">
        <f t="shared" si="723"/>
        <v>0</v>
      </c>
      <c r="M2174" s="22">
        <f t="shared" si="717"/>
        <v>0</v>
      </c>
      <c r="N2174" s="98"/>
      <c r="O2174" s="101" t="str">
        <f t="shared" ca="1" si="718"/>
        <v/>
      </c>
      <c r="P2174" s="41" t="str">
        <f t="shared" si="716"/>
        <v xml:space="preserve"> </v>
      </c>
      <c r="Q2174" s="41" t="str">
        <f>IF(MONTH(G2175)-MONTH(G2174)&lt;&gt;0,SUBTOTAL(109,$P$14:$P$3665)," ")</f>
        <v xml:space="preserve"> </v>
      </c>
      <c r="R2174" s="108">
        <f t="shared" ca="1" si="724"/>
        <v>0</v>
      </c>
      <c r="S2174" s="25">
        <f t="shared" ca="1" si="725"/>
        <v>0</v>
      </c>
      <c r="T2174" s="108">
        <f t="shared" ca="1" si="726"/>
        <v>0</v>
      </c>
      <c r="U2174" s="163">
        <f t="shared" ca="1" si="727"/>
        <v>0</v>
      </c>
      <c r="V2174" s="25">
        <f t="shared" ca="1" si="728"/>
        <v>0</v>
      </c>
      <c r="W2174" s="25">
        <f t="shared" ca="1" si="729"/>
        <v>0</v>
      </c>
      <c r="X2174" s="108">
        <f t="shared" ca="1" si="730"/>
        <v>0</v>
      </c>
      <c r="Y2174" s="108">
        <f t="shared" ca="1" si="731"/>
        <v>0</v>
      </c>
      <c r="Z2174" s="108">
        <f t="shared" ca="1" si="732"/>
        <v>0</v>
      </c>
      <c r="AA2174" s="108">
        <f t="shared" ca="1" si="733"/>
        <v>0</v>
      </c>
      <c r="AB2174" s="108">
        <f t="shared" ca="1" si="734"/>
        <v>0</v>
      </c>
      <c r="AC2174" s="25">
        <f t="shared" ca="1" si="735"/>
        <v>0</v>
      </c>
    </row>
    <row r="2175" spans="1:29" ht="14.1" hidden="1" customHeight="1" thickBot="1" x14ac:dyDescent="0.25">
      <c r="A2175" s="3">
        <f t="shared" si="719"/>
        <v>2026</v>
      </c>
      <c r="B2175" s="3" t="str">
        <f t="shared" si="736"/>
        <v>12 prosinec</v>
      </c>
      <c r="C2175" s="4" t="str">
        <f t="shared" si="720"/>
        <v>prosinec</v>
      </c>
      <c r="D2175" s="10">
        <f t="shared" ca="1" si="721"/>
        <v>0</v>
      </c>
      <c r="E2175" s="10" t="str">
        <f t="shared" si="722"/>
        <v>středa</v>
      </c>
      <c r="F2175" s="42" t="str">
        <f ca="1">IF(COUNTIF(List1!$U$4:$AF$16,$G2175),"Svátek",TEXT($G2175,"dddd"))</f>
        <v>středa</v>
      </c>
      <c r="G2175" s="19">
        <v>46358</v>
      </c>
      <c r="H2175" s="49"/>
      <c r="I2175" s="50"/>
      <c r="J2175" s="49"/>
      <c r="K2175" s="50"/>
      <c r="L2175" s="21">
        <f t="shared" si="723"/>
        <v>0</v>
      </c>
      <c r="M2175" s="22">
        <f t="shared" si="717"/>
        <v>0</v>
      </c>
      <c r="N2175" s="98"/>
      <c r="O2175" s="101" t="str">
        <f t="shared" ca="1" si="718"/>
        <v/>
      </c>
      <c r="P2175" s="41" t="str">
        <f t="shared" si="716"/>
        <v xml:space="preserve"> </v>
      </c>
      <c r="Q2175" s="41" t="str">
        <f>IF(MONTH(G2176)-MONTH(G2175)&lt;&gt;0,SUBTOTAL(109,$P$14:$P$3665)," ")</f>
        <v xml:space="preserve"> </v>
      </c>
      <c r="R2175" s="108">
        <f t="shared" ca="1" si="724"/>
        <v>0</v>
      </c>
      <c r="S2175" s="25">
        <f t="shared" ca="1" si="725"/>
        <v>0</v>
      </c>
      <c r="T2175" s="108">
        <f t="shared" ca="1" si="726"/>
        <v>0</v>
      </c>
      <c r="U2175" s="163">
        <f t="shared" ca="1" si="727"/>
        <v>0</v>
      </c>
      <c r="V2175" s="25">
        <f t="shared" ca="1" si="728"/>
        <v>0</v>
      </c>
      <c r="W2175" s="25">
        <f t="shared" ca="1" si="729"/>
        <v>0</v>
      </c>
      <c r="X2175" s="108">
        <f t="shared" ca="1" si="730"/>
        <v>0</v>
      </c>
      <c r="Y2175" s="108">
        <f t="shared" ca="1" si="731"/>
        <v>0</v>
      </c>
      <c r="Z2175" s="108">
        <f t="shared" ca="1" si="732"/>
        <v>0</v>
      </c>
      <c r="AA2175" s="108">
        <f t="shared" ca="1" si="733"/>
        <v>0</v>
      </c>
      <c r="AB2175" s="108">
        <f t="shared" ca="1" si="734"/>
        <v>0</v>
      </c>
      <c r="AC2175" s="25">
        <f t="shared" ca="1" si="735"/>
        <v>0</v>
      </c>
    </row>
    <row r="2176" spans="1:29" ht="14.1" hidden="1" customHeight="1" thickBot="1" x14ac:dyDescent="0.25">
      <c r="A2176" s="3">
        <f t="shared" si="719"/>
        <v>2026</v>
      </c>
      <c r="B2176" s="3" t="str">
        <f t="shared" si="736"/>
        <v>12 prosinec</v>
      </c>
      <c r="C2176" s="4" t="str">
        <f t="shared" si="720"/>
        <v>prosinec</v>
      </c>
      <c r="D2176" s="10">
        <f t="shared" ca="1" si="721"/>
        <v>0</v>
      </c>
      <c r="E2176" s="10" t="str">
        <f t="shared" si="722"/>
        <v>čtvrtek</v>
      </c>
      <c r="F2176" s="42" t="str">
        <f ca="1">IF(COUNTIF(List1!$U$4:$AF$16,$G2176),"Svátek",TEXT($G2176,"dddd"))</f>
        <v>čtvrtek</v>
      </c>
      <c r="G2176" s="19">
        <v>46359</v>
      </c>
      <c r="H2176" s="49"/>
      <c r="I2176" s="50"/>
      <c r="J2176" s="49"/>
      <c r="K2176" s="50"/>
      <c r="L2176" s="21">
        <f t="shared" si="723"/>
        <v>0</v>
      </c>
      <c r="M2176" s="22">
        <f t="shared" si="717"/>
        <v>0</v>
      </c>
      <c r="N2176" s="98"/>
      <c r="O2176" s="101" t="str">
        <f t="shared" ca="1" si="718"/>
        <v/>
      </c>
      <c r="P2176" s="41" t="str">
        <f t="shared" si="716"/>
        <v xml:space="preserve"> </v>
      </c>
      <c r="Q2176" s="41" t="str">
        <f>IF(MONTH(G2177)-MONTH(G2176)&lt;&gt;0,SUBTOTAL(109,$P$14:$P$3665)," ")</f>
        <v xml:space="preserve"> </v>
      </c>
      <c r="R2176" s="108">
        <f t="shared" ca="1" si="724"/>
        <v>0</v>
      </c>
      <c r="S2176" s="25">
        <f t="shared" ca="1" si="725"/>
        <v>0</v>
      </c>
      <c r="T2176" s="108">
        <f t="shared" ca="1" si="726"/>
        <v>0</v>
      </c>
      <c r="U2176" s="163">
        <f t="shared" ca="1" si="727"/>
        <v>0</v>
      </c>
      <c r="V2176" s="25">
        <f t="shared" ca="1" si="728"/>
        <v>0</v>
      </c>
      <c r="W2176" s="25">
        <f t="shared" ca="1" si="729"/>
        <v>0</v>
      </c>
      <c r="X2176" s="108">
        <f t="shared" ca="1" si="730"/>
        <v>0</v>
      </c>
      <c r="Y2176" s="108">
        <f t="shared" ca="1" si="731"/>
        <v>0</v>
      </c>
      <c r="Z2176" s="108">
        <f t="shared" ca="1" si="732"/>
        <v>0</v>
      </c>
      <c r="AA2176" s="108">
        <f t="shared" ca="1" si="733"/>
        <v>0</v>
      </c>
      <c r="AB2176" s="108">
        <f t="shared" ca="1" si="734"/>
        <v>0</v>
      </c>
      <c r="AC2176" s="25">
        <f t="shared" ca="1" si="735"/>
        <v>0</v>
      </c>
    </row>
    <row r="2177" spans="1:29" ht="14.1" hidden="1" customHeight="1" thickBot="1" x14ac:dyDescent="0.25">
      <c r="A2177" s="3">
        <f t="shared" si="719"/>
        <v>2026</v>
      </c>
      <c r="B2177" s="3" t="str">
        <f t="shared" si="736"/>
        <v>12 prosinec</v>
      </c>
      <c r="C2177" s="4" t="str">
        <f t="shared" si="720"/>
        <v>prosinec</v>
      </c>
      <c r="D2177" s="10">
        <f t="shared" ca="1" si="721"/>
        <v>0</v>
      </c>
      <c r="E2177" s="10" t="str">
        <f t="shared" si="722"/>
        <v>pátek</v>
      </c>
      <c r="F2177" s="42" t="str">
        <f ca="1">IF(COUNTIF(List1!$U$4:$AF$16,$G2177),"Svátek",TEXT($G2177,"dddd"))</f>
        <v>pátek</v>
      </c>
      <c r="G2177" s="19">
        <v>46360</v>
      </c>
      <c r="H2177" s="49"/>
      <c r="I2177" s="50"/>
      <c r="J2177" s="49"/>
      <c r="K2177" s="50"/>
      <c r="L2177" s="21">
        <f t="shared" si="723"/>
        <v>0</v>
      </c>
      <c r="M2177" s="22">
        <f t="shared" si="717"/>
        <v>0</v>
      </c>
      <c r="N2177" s="98"/>
      <c r="O2177" s="101" t="str">
        <f t="shared" ca="1" si="718"/>
        <v/>
      </c>
      <c r="P2177" s="41" t="str">
        <f t="shared" si="716"/>
        <v xml:space="preserve"> </v>
      </c>
      <c r="Q2177" s="41" t="str">
        <f>IF(MONTH(G2178)-MONTH(G2177)&lt;&gt;0,SUBTOTAL(109,$P$14:$P$3665)," ")</f>
        <v xml:space="preserve"> </v>
      </c>
      <c r="R2177" s="108">
        <f t="shared" ca="1" si="724"/>
        <v>0</v>
      </c>
      <c r="S2177" s="25">
        <f t="shared" ca="1" si="725"/>
        <v>0</v>
      </c>
      <c r="T2177" s="108">
        <f t="shared" ca="1" si="726"/>
        <v>0</v>
      </c>
      <c r="U2177" s="163">
        <f t="shared" ca="1" si="727"/>
        <v>0</v>
      </c>
      <c r="V2177" s="25">
        <f t="shared" ca="1" si="728"/>
        <v>0</v>
      </c>
      <c r="W2177" s="25">
        <f t="shared" ca="1" si="729"/>
        <v>0</v>
      </c>
      <c r="X2177" s="108">
        <f t="shared" ca="1" si="730"/>
        <v>0</v>
      </c>
      <c r="Y2177" s="108">
        <f t="shared" ca="1" si="731"/>
        <v>0</v>
      </c>
      <c r="Z2177" s="108">
        <f t="shared" ca="1" si="732"/>
        <v>0</v>
      </c>
      <c r="AA2177" s="108">
        <f t="shared" ca="1" si="733"/>
        <v>0</v>
      </c>
      <c r="AB2177" s="108">
        <f t="shared" ca="1" si="734"/>
        <v>0</v>
      </c>
      <c r="AC2177" s="25">
        <f t="shared" ca="1" si="735"/>
        <v>0</v>
      </c>
    </row>
    <row r="2178" spans="1:29" ht="14.1" hidden="1" customHeight="1" thickBot="1" x14ac:dyDescent="0.25">
      <c r="A2178" s="3">
        <f t="shared" si="719"/>
        <v>2026</v>
      </c>
      <c r="B2178" s="3" t="str">
        <f t="shared" si="736"/>
        <v>12 prosinec</v>
      </c>
      <c r="C2178" s="4" t="str">
        <f t="shared" si="720"/>
        <v>prosinec</v>
      </c>
      <c r="D2178" s="10">
        <f t="shared" ca="1" si="721"/>
        <v>0</v>
      </c>
      <c r="E2178" s="10" t="str">
        <f t="shared" si="722"/>
        <v>sobota</v>
      </c>
      <c r="F2178" s="42" t="str">
        <f ca="1">IF(COUNTIF(List1!$U$4:$AF$16,$G2178),"Svátek",TEXT($G2178,"dddd"))</f>
        <v>sobota</v>
      </c>
      <c r="G2178" s="19">
        <v>46361</v>
      </c>
      <c r="H2178" s="49"/>
      <c r="I2178" s="50"/>
      <c r="J2178" s="49"/>
      <c r="K2178" s="50"/>
      <c r="L2178" s="21">
        <f t="shared" si="723"/>
        <v>0</v>
      </c>
      <c r="M2178" s="22">
        <f t="shared" si="717"/>
        <v>0</v>
      </c>
      <c r="N2178" s="98"/>
      <c r="O2178" s="101" t="str">
        <f t="shared" ca="1" si="718"/>
        <v/>
      </c>
      <c r="P2178" s="41" t="str">
        <f t="shared" si="716"/>
        <v xml:space="preserve"> </v>
      </c>
      <c r="Q2178" s="41" t="str">
        <f>IF(MONTH(G2179)-MONTH(G2178)&lt;&gt;0,SUBTOTAL(109,$P$14:$P$3665)," ")</f>
        <v xml:space="preserve"> </v>
      </c>
      <c r="R2178" s="108">
        <f t="shared" ca="1" si="724"/>
        <v>0</v>
      </c>
      <c r="S2178" s="25">
        <f t="shared" ca="1" si="725"/>
        <v>0</v>
      </c>
      <c r="T2178" s="108">
        <f t="shared" ca="1" si="726"/>
        <v>0</v>
      </c>
      <c r="U2178" s="163">
        <f t="shared" ca="1" si="727"/>
        <v>0</v>
      </c>
      <c r="V2178" s="25">
        <f t="shared" ca="1" si="728"/>
        <v>0</v>
      </c>
      <c r="W2178" s="25">
        <f t="shared" ca="1" si="729"/>
        <v>0</v>
      </c>
      <c r="X2178" s="108">
        <f t="shared" ca="1" si="730"/>
        <v>0</v>
      </c>
      <c r="Y2178" s="108">
        <f t="shared" ca="1" si="731"/>
        <v>0</v>
      </c>
      <c r="Z2178" s="108">
        <f t="shared" ca="1" si="732"/>
        <v>0</v>
      </c>
      <c r="AA2178" s="108">
        <f t="shared" ca="1" si="733"/>
        <v>0</v>
      </c>
      <c r="AB2178" s="108">
        <f t="shared" ca="1" si="734"/>
        <v>0</v>
      </c>
      <c r="AC2178" s="25">
        <f t="shared" ca="1" si="735"/>
        <v>0</v>
      </c>
    </row>
    <row r="2179" spans="1:29" ht="14.1" hidden="1" customHeight="1" thickBot="1" x14ac:dyDescent="0.25">
      <c r="A2179" s="3">
        <f t="shared" si="719"/>
        <v>2026</v>
      </c>
      <c r="B2179" s="3" t="str">
        <f t="shared" si="736"/>
        <v>12 prosinec</v>
      </c>
      <c r="C2179" s="4" t="str">
        <f t="shared" si="720"/>
        <v>prosinec</v>
      </c>
      <c r="D2179" s="10">
        <f t="shared" ca="1" si="721"/>
        <v>0</v>
      </c>
      <c r="E2179" s="10" t="str">
        <f t="shared" si="722"/>
        <v>neděle</v>
      </c>
      <c r="F2179" s="42" t="str">
        <f ca="1">IF(COUNTIF(List1!$U$4:$AF$16,$G2179),"Svátek",TEXT($G2179,"dddd"))</f>
        <v>neděle</v>
      </c>
      <c r="G2179" s="19">
        <v>46362</v>
      </c>
      <c r="H2179" s="49"/>
      <c r="I2179" s="50"/>
      <c r="J2179" s="49"/>
      <c r="K2179" s="50"/>
      <c r="L2179" s="21">
        <f t="shared" si="723"/>
        <v>0</v>
      </c>
      <c r="M2179" s="22">
        <f t="shared" si="717"/>
        <v>0</v>
      </c>
      <c r="N2179" s="98"/>
      <c r="O2179" s="101" t="str">
        <f t="shared" ca="1" si="718"/>
        <v/>
      </c>
      <c r="P2179" s="41">
        <f t="shared" si="716"/>
        <v>0</v>
      </c>
      <c r="Q2179" s="41" t="str">
        <f>IF(MONTH(G2180)-MONTH(G2179)&lt;&gt;0,SUBTOTAL(109,$P$14:$P$3665)," ")</f>
        <v xml:space="preserve"> </v>
      </c>
      <c r="R2179" s="108">
        <f t="shared" ca="1" si="724"/>
        <v>0</v>
      </c>
      <c r="S2179" s="25">
        <f t="shared" ca="1" si="725"/>
        <v>0</v>
      </c>
      <c r="T2179" s="108">
        <f t="shared" ca="1" si="726"/>
        <v>0</v>
      </c>
      <c r="U2179" s="163">
        <f t="shared" ca="1" si="727"/>
        <v>0</v>
      </c>
      <c r="V2179" s="25">
        <f t="shared" ca="1" si="728"/>
        <v>0</v>
      </c>
      <c r="W2179" s="25">
        <f t="shared" ca="1" si="729"/>
        <v>0</v>
      </c>
      <c r="X2179" s="108">
        <f t="shared" ca="1" si="730"/>
        <v>0</v>
      </c>
      <c r="Y2179" s="108">
        <f t="shared" ca="1" si="731"/>
        <v>0</v>
      </c>
      <c r="Z2179" s="108">
        <f t="shared" ca="1" si="732"/>
        <v>0</v>
      </c>
      <c r="AA2179" s="108">
        <f t="shared" ca="1" si="733"/>
        <v>0</v>
      </c>
      <c r="AB2179" s="108">
        <f t="shared" ca="1" si="734"/>
        <v>0</v>
      </c>
      <c r="AC2179" s="25">
        <f t="shared" ca="1" si="735"/>
        <v>0</v>
      </c>
    </row>
    <row r="2180" spans="1:29" ht="14.1" hidden="1" customHeight="1" thickBot="1" x14ac:dyDescent="0.25">
      <c r="A2180" s="3">
        <f t="shared" si="719"/>
        <v>2026</v>
      </c>
      <c r="B2180" s="3" t="str">
        <f t="shared" si="736"/>
        <v>12 prosinec</v>
      </c>
      <c r="C2180" s="4" t="str">
        <f t="shared" si="720"/>
        <v>prosinec</v>
      </c>
      <c r="D2180" s="10">
        <f t="shared" ca="1" si="721"/>
        <v>0</v>
      </c>
      <c r="E2180" s="10" t="str">
        <f t="shared" si="722"/>
        <v>pondělí</v>
      </c>
      <c r="F2180" s="42" t="str">
        <f ca="1">IF(COUNTIF(List1!$U$4:$AF$16,$G2180),"Svátek",TEXT($G2180,"dddd"))</f>
        <v>pondělí</v>
      </c>
      <c r="G2180" s="19">
        <v>46363</v>
      </c>
      <c r="H2180" s="49"/>
      <c r="I2180" s="50"/>
      <c r="J2180" s="49"/>
      <c r="K2180" s="50"/>
      <c r="L2180" s="21">
        <f t="shared" si="723"/>
        <v>0</v>
      </c>
      <c r="M2180" s="22">
        <f t="shared" si="717"/>
        <v>0</v>
      </c>
      <c r="N2180" s="98"/>
      <c r="O2180" s="101" t="str">
        <f t="shared" ca="1" si="718"/>
        <v/>
      </c>
      <c r="P2180" s="41" t="str">
        <f t="shared" si="716"/>
        <v xml:space="preserve"> </v>
      </c>
      <c r="Q2180" s="41" t="str">
        <f>IF(MONTH(G2181)-MONTH(G2180)&lt;&gt;0,SUBTOTAL(109,$P$14:$P$3665)," ")</f>
        <v xml:space="preserve"> </v>
      </c>
      <c r="R2180" s="108">
        <f t="shared" ca="1" si="724"/>
        <v>0</v>
      </c>
      <c r="S2180" s="25">
        <f t="shared" ca="1" si="725"/>
        <v>0</v>
      </c>
      <c r="T2180" s="108">
        <f t="shared" ca="1" si="726"/>
        <v>0</v>
      </c>
      <c r="U2180" s="163">
        <f t="shared" ca="1" si="727"/>
        <v>0</v>
      </c>
      <c r="V2180" s="25">
        <f t="shared" ca="1" si="728"/>
        <v>0</v>
      </c>
      <c r="W2180" s="25">
        <f t="shared" ca="1" si="729"/>
        <v>0</v>
      </c>
      <c r="X2180" s="108">
        <f t="shared" ca="1" si="730"/>
        <v>0</v>
      </c>
      <c r="Y2180" s="108">
        <f t="shared" ca="1" si="731"/>
        <v>0</v>
      </c>
      <c r="Z2180" s="108">
        <f t="shared" ca="1" si="732"/>
        <v>0</v>
      </c>
      <c r="AA2180" s="108">
        <f t="shared" ca="1" si="733"/>
        <v>0</v>
      </c>
      <c r="AB2180" s="108">
        <f t="shared" ca="1" si="734"/>
        <v>0</v>
      </c>
      <c r="AC2180" s="25">
        <f t="shared" ca="1" si="735"/>
        <v>0</v>
      </c>
    </row>
    <row r="2181" spans="1:29" ht="14.1" hidden="1" customHeight="1" thickBot="1" x14ac:dyDescent="0.25">
      <c r="A2181" s="3">
        <f t="shared" si="719"/>
        <v>2026</v>
      </c>
      <c r="B2181" s="3" t="str">
        <f t="shared" si="736"/>
        <v>12 prosinec</v>
      </c>
      <c r="C2181" s="4" t="str">
        <f t="shared" si="720"/>
        <v>prosinec</v>
      </c>
      <c r="D2181" s="10">
        <f t="shared" ca="1" si="721"/>
        <v>0</v>
      </c>
      <c r="E2181" s="10" t="str">
        <f t="shared" si="722"/>
        <v>úterý</v>
      </c>
      <c r="F2181" s="42" t="str">
        <f ca="1">IF(COUNTIF(List1!$U$4:$AF$16,$G2181),"Svátek",TEXT($G2181,"dddd"))</f>
        <v>úterý</v>
      </c>
      <c r="G2181" s="19">
        <v>46364</v>
      </c>
      <c r="H2181" s="49"/>
      <c r="I2181" s="50"/>
      <c r="J2181" s="49"/>
      <c r="K2181" s="50"/>
      <c r="L2181" s="21">
        <f t="shared" si="723"/>
        <v>0</v>
      </c>
      <c r="M2181" s="22">
        <f t="shared" si="717"/>
        <v>0</v>
      </c>
      <c r="N2181" s="98"/>
      <c r="O2181" s="101" t="str">
        <f t="shared" ca="1" si="718"/>
        <v/>
      </c>
      <c r="P2181" s="41" t="str">
        <f t="shared" si="716"/>
        <v xml:space="preserve"> </v>
      </c>
      <c r="Q2181" s="41" t="str">
        <f>IF(MONTH(G2182)-MONTH(G2181)&lt;&gt;0,SUBTOTAL(109,$P$14:$P$3665)," ")</f>
        <v xml:space="preserve"> </v>
      </c>
      <c r="R2181" s="108">
        <f t="shared" ca="1" si="724"/>
        <v>0</v>
      </c>
      <c r="S2181" s="25">
        <f t="shared" ca="1" si="725"/>
        <v>0</v>
      </c>
      <c r="T2181" s="108">
        <f t="shared" ca="1" si="726"/>
        <v>0</v>
      </c>
      <c r="U2181" s="163">
        <f t="shared" ca="1" si="727"/>
        <v>0</v>
      </c>
      <c r="V2181" s="25">
        <f t="shared" ca="1" si="728"/>
        <v>0</v>
      </c>
      <c r="W2181" s="25">
        <f t="shared" ca="1" si="729"/>
        <v>0</v>
      </c>
      <c r="X2181" s="108">
        <f t="shared" ca="1" si="730"/>
        <v>0</v>
      </c>
      <c r="Y2181" s="108">
        <f t="shared" ca="1" si="731"/>
        <v>0</v>
      </c>
      <c r="Z2181" s="108">
        <f t="shared" ca="1" si="732"/>
        <v>0</v>
      </c>
      <c r="AA2181" s="108">
        <f t="shared" ca="1" si="733"/>
        <v>0</v>
      </c>
      <c r="AB2181" s="108">
        <f t="shared" ca="1" si="734"/>
        <v>0</v>
      </c>
      <c r="AC2181" s="25">
        <f t="shared" ca="1" si="735"/>
        <v>0</v>
      </c>
    </row>
    <row r="2182" spans="1:29" ht="14.1" hidden="1" customHeight="1" thickBot="1" x14ac:dyDescent="0.25">
      <c r="A2182" s="3">
        <f t="shared" si="719"/>
        <v>2026</v>
      </c>
      <c r="B2182" s="3" t="str">
        <f t="shared" si="736"/>
        <v>12 prosinec</v>
      </c>
      <c r="C2182" s="4" t="str">
        <f t="shared" si="720"/>
        <v>prosinec</v>
      </c>
      <c r="D2182" s="10">
        <f t="shared" ca="1" si="721"/>
        <v>0</v>
      </c>
      <c r="E2182" s="10" t="str">
        <f t="shared" si="722"/>
        <v>středa</v>
      </c>
      <c r="F2182" s="42" t="str">
        <f ca="1">IF(COUNTIF(List1!$U$4:$AF$16,$G2182),"Svátek",TEXT($G2182,"dddd"))</f>
        <v>středa</v>
      </c>
      <c r="G2182" s="19">
        <v>46365</v>
      </c>
      <c r="H2182" s="49"/>
      <c r="I2182" s="50"/>
      <c r="J2182" s="49"/>
      <c r="K2182" s="50"/>
      <c r="L2182" s="21">
        <f t="shared" si="723"/>
        <v>0</v>
      </c>
      <c r="M2182" s="22">
        <f t="shared" si="717"/>
        <v>0</v>
      </c>
      <c r="N2182" s="98"/>
      <c r="O2182" s="101" t="str">
        <f t="shared" ca="1" si="718"/>
        <v/>
      </c>
      <c r="P2182" s="41" t="str">
        <f t="shared" si="716"/>
        <v xml:space="preserve"> </v>
      </c>
      <c r="Q2182" s="41" t="str">
        <f>IF(MONTH(G2183)-MONTH(G2182)&lt;&gt;0,SUBTOTAL(109,$P$14:$P$3665)," ")</f>
        <v xml:space="preserve"> </v>
      </c>
      <c r="R2182" s="108">
        <f t="shared" ca="1" si="724"/>
        <v>0</v>
      </c>
      <c r="S2182" s="25">
        <f t="shared" ca="1" si="725"/>
        <v>0</v>
      </c>
      <c r="T2182" s="108">
        <f t="shared" ca="1" si="726"/>
        <v>0</v>
      </c>
      <c r="U2182" s="163">
        <f t="shared" ca="1" si="727"/>
        <v>0</v>
      </c>
      <c r="V2182" s="25">
        <f t="shared" ca="1" si="728"/>
        <v>0</v>
      </c>
      <c r="W2182" s="25">
        <f t="shared" ca="1" si="729"/>
        <v>0</v>
      </c>
      <c r="X2182" s="108">
        <f t="shared" ca="1" si="730"/>
        <v>0</v>
      </c>
      <c r="Y2182" s="108">
        <f t="shared" ca="1" si="731"/>
        <v>0</v>
      </c>
      <c r="Z2182" s="108">
        <f t="shared" ca="1" si="732"/>
        <v>0</v>
      </c>
      <c r="AA2182" s="108">
        <f t="shared" ca="1" si="733"/>
        <v>0</v>
      </c>
      <c r="AB2182" s="108">
        <f t="shared" ca="1" si="734"/>
        <v>0</v>
      </c>
      <c r="AC2182" s="25">
        <f t="shared" ca="1" si="735"/>
        <v>0</v>
      </c>
    </row>
    <row r="2183" spans="1:29" ht="14.1" hidden="1" customHeight="1" thickBot="1" x14ac:dyDescent="0.25">
      <c r="A2183" s="3">
        <f t="shared" si="719"/>
        <v>2026</v>
      </c>
      <c r="B2183" s="3" t="str">
        <f t="shared" si="736"/>
        <v>12 prosinec</v>
      </c>
      <c r="C2183" s="4" t="str">
        <f t="shared" si="720"/>
        <v>prosinec</v>
      </c>
      <c r="D2183" s="10">
        <f t="shared" ca="1" si="721"/>
        <v>0</v>
      </c>
      <c r="E2183" s="10" t="str">
        <f t="shared" si="722"/>
        <v>čtvrtek</v>
      </c>
      <c r="F2183" s="42" t="str">
        <f ca="1">IF(COUNTIF(List1!$U$4:$AF$16,$G2183),"Svátek",TEXT($G2183,"dddd"))</f>
        <v>čtvrtek</v>
      </c>
      <c r="G2183" s="19">
        <v>46366</v>
      </c>
      <c r="H2183" s="49"/>
      <c r="I2183" s="50"/>
      <c r="J2183" s="49"/>
      <c r="K2183" s="50"/>
      <c r="L2183" s="21">
        <f t="shared" si="723"/>
        <v>0</v>
      </c>
      <c r="M2183" s="22">
        <f t="shared" si="717"/>
        <v>0</v>
      </c>
      <c r="N2183" s="98"/>
      <c r="O2183" s="101" t="str">
        <f t="shared" ca="1" si="718"/>
        <v/>
      </c>
      <c r="P2183" s="41" t="str">
        <f t="shared" si="716"/>
        <v xml:space="preserve"> </v>
      </c>
      <c r="Q2183" s="41" t="str">
        <f>IF(MONTH(G2184)-MONTH(G2183)&lt;&gt;0,SUBTOTAL(109,$P$14:$P$3665)," ")</f>
        <v xml:space="preserve"> </v>
      </c>
      <c r="R2183" s="108">
        <f t="shared" ca="1" si="724"/>
        <v>0</v>
      </c>
      <c r="S2183" s="25">
        <f t="shared" ca="1" si="725"/>
        <v>0</v>
      </c>
      <c r="T2183" s="108">
        <f t="shared" ca="1" si="726"/>
        <v>0</v>
      </c>
      <c r="U2183" s="163">
        <f t="shared" ca="1" si="727"/>
        <v>0</v>
      </c>
      <c r="V2183" s="25">
        <f t="shared" ca="1" si="728"/>
        <v>0</v>
      </c>
      <c r="W2183" s="25">
        <f t="shared" ca="1" si="729"/>
        <v>0</v>
      </c>
      <c r="X2183" s="108">
        <f t="shared" ca="1" si="730"/>
        <v>0</v>
      </c>
      <c r="Y2183" s="108">
        <f t="shared" ca="1" si="731"/>
        <v>0</v>
      </c>
      <c r="Z2183" s="108">
        <f t="shared" ca="1" si="732"/>
        <v>0</v>
      </c>
      <c r="AA2183" s="108">
        <f t="shared" ca="1" si="733"/>
        <v>0</v>
      </c>
      <c r="AB2183" s="108">
        <f t="shared" ca="1" si="734"/>
        <v>0</v>
      </c>
      <c r="AC2183" s="25">
        <f t="shared" ca="1" si="735"/>
        <v>0</v>
      </c>
    </row>
    <row r="2184" spans="1:29" ht="14.1" hidden="1" customHeight="1" thickBot="1" x14ac:dyDescent="0.25">
      <c r="A2184" s="3">
        <f t="shared" si="719"/>
        <v>2026</v>
      </c>
      <c r="B2184" s="3" t="str">
        <f t="shared" si="736"/>
        <v>12 prosinec</v>
      </c>
      <c r="C2184" s="4" t="str">
        <f t="shared" si="720"/>
        <v>prosinec</v>
      </c>
      <c r="D2184" s="10">
        <f t="shared" ca="1" si="721"/>
        <v>0</v>
      </c>
      <c r="E2184" s="10" t="str">
        <f t="shared" si="722"/>
        <v>pátek</v>
      </c>
      <c r="F2184" s="42" t="str">
        <f ca="1">IF(COUNTIF(List1!$U$4:$AF$16,$G2184),"Svátek",TEXT($G2184,"dddd"))</f>
        <v>pátek</v>
      </c>
      <c r="G2184" s="19">
        <v>46367</v>
      </c>
      <c r="H2184" s="49"/>
      <c r="I2184" s="50"/>
      <c r="J2184" s="49"/>
      <c r="K2184" s="50"/>
      <c r="L2184" s="21">
        <f t="shared" si="723"/>
        <v>0</v>
      </c>
      <c r="M2184" s="22">
        <f t="shared" si="717"/>
        <v>0</v>
      </c>
      <c r="N2184" s="98"/>
      <c r="O2184" s="101" t="str">
        <f t="shared" ca="1" si="718"/>
        <v/>
      </c>
      <c r="P2184" s="41" t="str">
        <f t="shared" si="716"/>
        <v xml:space="preserve"> </v>
      </c>
      <c r="Q2184" s="41" t="str">
        <f>IF(MONTH(G2185)-MONTH(G2184)&lt;&gt;0,SUBTOTAL(109,$P$14:$P$3665)," ")</f>
        <v xml:space="preserve"> </v>
      </c>
      <c r="R2184" s="108">
        <f t="shared" ca="1" si="724"/>
        <v>0</v>
      </c>
      <c r="S2184" s="25">
        <f t="shared" ca="1" si="725"/>
        <v>0</v>
      </c>
      <c r="T2184" s="108">
        <f t="shared" ca="1" si="726"/>
        <v>0</v>
      </c>
      <c r="U2184" s="163">
        <f t="shared" ca="1" si="727"/>
        <v>0</v>
      </c>
      <c r="V2184" s="25">
        <f t="shared" ca="1" si="728"/>
        <v>0</v>
      </c>
      <c r="W2184" s="25">
        <f t="shared" ca="1" si="729"/>
        <v>0</v>
      </c>
      <c r="X2184" s="108">
        <f t="shared" ca="1" si="730"/>
        <v>0</v>
      </c>
      <c r="Y2184" s="108">
        <f t="shared" ca="1" si="731"/>
        <v>0</v>
      </c>
      <c r="Z2184" s="108">
        <f t="shared" ca="1" si="732"/>
        <v>0</v>
      </c>
      <c r="AA2184" s="108">
        <f t="shared" ca="1" si="733"/>
        <v>0</v>
      </c>
      <c r="AB2184" s="108">
        <f t="shared" ca="1" si="734"/>
        <v>0</v>
      </c>
      <c r="AC2184" s="25">
        <f t="shared" ca="1" si="735"/>
        <v>0</v>
      </c>
    </row>
    <row r="2185" spans="1:29" ht="14.1" hidden="1" customHeight="1" thickBot="1" x14ac:dyDescent="0.25">
      <c r="A2185" s="3">
        <f t="shared" si="719"/>
        <v>2026</v>
      </c>
      <c r="B2185" s="3" t="str">
        <f t="shared" si="736"/>
        <v>12 prosinec</v>
      </c>
      <c r="C2185" s="4" t="str">
        <f t="shared" si="720"/>
        <v>prosinec</v>
      </c>
      <c r="D2185" s="10">
        <f t="shared" ca="1" si="721"/>
        <v>0</v>
      </c>
      <c r="E2185" s="10" t="str">
        <f t="shared" si="722"/>
        <v>sobota</v>
      </c>
      <c r="F2185" s="42" t="str">
        <f ca="1">IF(COUNTIF(List1!$U$4:$AF$16,$G2185),"Svátek",TEXT($G2185,"dddd"))</f>
        <v>sobota</v>
      </c>
      <c r="G2185" s="19">
        <v>46368</v>
      </c>
      <c r="H2185" s="49"/>
      <c r="I2185" s="50"/>
      <c r="J2185" s="49"/>
      <c r="K2185" s="50"/>
      <c r="L2185" s="21">
        <f t="shared" si="723"/>
        <v>0</v>
      </c>
      <c r="M2185" s="22">
        <f t="shared" si="717"/>
        <v>0</v>
      </c>
      <c r="N2185" s="98"/>
      <c r="O2185" s="101" t="str">
        <f t="shared" ca="1" si="718"/>
        <v/>
      </c>
      <c r="P2185" s="41" t="str">
        <f t="shared" si="716"/>
        <v xml:space="preserve"> </v>
      </c>
      <c r="Q2185" s="41" t="str">
        <f>IF(MONTH(G2186)-MONTH(G2185)&lt;&gt;0,SUBTOTAL(109,$P$14:$P$3665)," ")</f>
        <v xml:space="preserve"> </v>
      </c>
      <c r="R2185" s="108">
        <f t="shared" ca="1" si="724"/>
        <v>0</v>
      </c>
      <c r="S2185" s="25">
        <f t="shared" ca="1" si="725"/>
        <v>0</v>
      </c>
      <c r="T2185" s="108">
        <f t="shared" ca="1" si="726"/>
        <v>0</v>
      </c>
      <c r="U2185" s="163">
        <f t="shared" ca="1" si="727"/>
        <v>0</v>
      </c>
      <c r="V2185" s="25">
        <f t="shared" ca="1" si="728"/>
        <v>0</v>
      </c>
      <c r="W2185" s="25">
        <f t="shared" ca="1" si="729"/>
        <v>0</v>
      </c>
      <c r="X2185" s="108">
        <f t="shared" ca="1" si="730"/>
        <v>0</v>
      </c>
      <c r="Y2185" s="108">
        <f t="shared" ca="1" si="731"/>
        <v>0</v>
      </c>
      <c r="Z2185" s="108">
        <f t="shared" ca="1" si="732"/>
        <v>0</v>
      </c>
      <c r="AA2185" s="108">
        <f t="shared" ca="1" si="733"/>
        <v>0</v>
      </c>
      <c r="AB2185" s="108">
        <f t="shared" ca="1" si="734"/>
        <v>0</v>
      </c>
      <c r="AC2185" s="25">
        <f t="shared" ca="1" si="735"/>
        <v>0</v>
      </c>
    </row>
    <row r="2186" spans="1:29" ht="14.1" hidden="1" customHeight="1" thickBot="1" x14ac:dyDescent="0.25">
      <c r="A2186" s="3">
        <f t="shared" si="719"/>
        <v>2026</v>
      </c>
      <c r="B2186" s="3" t="str">
        <f t="shared" si="736"/>
        <v>12 prosinec</v>
      </c>
      <c r="C2186" s="4" t="str">
        <f t="shared" si="720"/>
        <v>prosinec</v>
      </c>
      <c r="D2186" s="10">
        <f t="shared" ca="1" si="721"/>
        <v>0</v>
      </c>
      <c r="E2186" s="10" t="str">
        <f t="shared" si="722"/>
        <v>neděle</v>
      </c>
      <c r="F2186" s="42" t="str">
        <f ca="1">IF(COUNTIF(List1!$U$4:$AF$16,$G2186),"Svátek",TEXT($G2186,"dddd"))</f>
        <v>neděle</v>
      </c>
      <c r="G2186" s="19">
        <v>46369</v>
      </c>
      <c r="H2186" s="49"/>
      <c r="I2186" s="50"/>
      <c r="J2186" s="49"/>
      <c r="K2186" s="50"/>
      <c r="L2186" s="21">
        <f t="shared" si="723"/>
        <v>0</v>
      </c>
      <c r="M2186" s="22">
        <f t="shared" si="717"/>
        <v>0</v>
      </c>
      <c r="N2186" s="98"/>
      <c r="O2186" s="101" t="str">
        <f t="shared" ca="1" si="718"/>
        <v/>
      </c>
      <c r="P2186" s="41">
        <f t="shared" si="716"/>
        <v>0</v>
      </c>
      <c r="Q2186" s="41" t="str">
        <f>IF(MONTH(G2187)-MONTH(G2186)&lt;&gt;0,SUBTOTAL(109,$P$14:$P$3665)," ")</f>
        <v xml:space="preserve"> </v>
      </c>
      <c r="R2186" s="108">
        <f t="shared" ca="1" si="724"/>
        <v>0</v>
      </c>
      <c r="S2186" s="25">
        <f t="shared" ca="1" si="725"/>
        <v>0</v>
      </c>
      <c r="T2186" s="108">
        <f t="shared" ca="1" si="726"/>
        <v>0</v>
      </c>
      <c r="U2186" s="163">
        <f t="shared" ca="1" si="727"/>
        <v>0</v>
      </c>
      <c r="V2186" s="25">
        <f t="shared" ca="1" si="728"/>
        <v>0</v>
      </c>
      <c r="W2186" s="25">
        <f t="shared" ca="1" si="729"/>
        <v>0</v>
      </c>
      <c r="X2186" s="108">
        <f t="shared" ca="1" si="730"/>
        <v>0</v>
      </c>
      <c r="Y2186" s="108">
        <f t="shared" ca="1" si="731"/>
        <v>0</v>
      </c>
      <c r="Z2186" s="108">
        <f t="shared" ca="1" si="732"/>
        <v>0</v>
      </c>
      <c r="AA2186" s="108">
        <f t="shared" ca="1" si="733"/>
        <v>0</v>
      </c>
      <c r="AB2186" s="108">
        <f t="shared" ca="1" si="734"/>
        <v>0</v>
      </c>
      <c r="AC2186" s="25">
        <f t="shared" ca="1" si="735"/>
        <v>0</v>
      </c>
    </row>
    <row r="2187" spans="1:29" ht="14.1" hidden="1" customHeight="1" thickBot="1" x14ac:dyDescent="0.25">
      <c r="A2187" s="3">
        <f t="shared" si="719"/>
        <v>2026</v>
      </c>
      <c r="B2187" s="3" t="str">
        <f t="shared" si="736"/>
        <v>12 prosinec</v>
      </c>
      <c r="C2187" s="4" t="str">
        <f t="shared" si="720"/>
        <v>prosinec</v>
      </c>
      <c r="D2187" s="10">
        <f t="shared" ca="1" si="721"/>
        <v>0</v>
      </c>
      <c r="E2187" s="10" t="str">
        <f t="shared" si="722"/>
        <v>pondělí</v>
      </c>
      <c r="F2187" s="42" t="str">
        <f ca="1">IF(COUNTIF(List1!$U$4:$AF$16,$G2187),"Svátek",TEXT($G2187,"dddd"))</f>
        <v>pondělí</v>
      </c>
      <c r="G2187" s="19">
        <v>46370</v>
      </c>
      <c r="H2187" s="49"/>
      <c r="I2187" s="50"/>
      <c r="J2187" s="49"/>
      <c r="K2187" s="50"/>
      <c r="L2187" s="21">
        <f t="shared" si="723"/>
        <v>0</v>
      </c>
      <c r="M2187" s="22">
        <f t="shared" si="717"/>
        <v>0</v>
      </c>
      <c r="N2187" s="98"/>
      <c r="O2187" s="101" t="str">
        <f t="shared" ca="1" si="718"/>
        <v/>
      </c>
      <c r="P2187" s="41" t="str">
        <f t="shared" si="716"/>
        <v xml:space="preserve"> </v>
      </c>
      <c r="Q2187" s="41" t="str">
        <f>IF(MONTH(G2188)-MONTH(G2187)&lt;&gt;0,SUBTOTAL(109,$P$14:$P$3665)," ")</f>
        <v xml:space="preserve"> </v>
      </c>
      <c r="R2187" s="108">
        <f t="shared" ca="1" si="724"/>
        <v>0</v>
      </c>
      <c r="S2187" s="25">
        <f t="shared" ca="1" si="725"/>
        <v>0</v>
      </c>
      <c r="T2187" s="108">
        <f t="shared" ca="1" si="726"/>
        <v>0</v>
      </c>
      <c r="U2187" s="163">
        <f t="shared" ca="1" si="727"/>
        <v>0</v>
      </c>
      <c r="V2187" s="25">
        <f t="shared" ca="1" si="728"/>
        <v>0</v>
      </c>
      <c r="W2187" s="25">
        <f t="shared" ca="1" si="729"/>
        <v>0</v>
      </c>
      <c r="X2187" s="108">
        <f t="shared" ca="1" si="730"/>
        <v>0</v>
      </c>
      <c r="Y2187" s="108">
        <f t="shared" ca="1" si="731"/>
        <v>0</v>
      </c>
      <c r="Z2187" s="108">
        <f t="shared" ca="1" si="732"/>
        <v>0</v>
      </c>
      <c r="AA2187" s="108">
        <f t="shared" ca="1" si="733"/>
        <v>0</v>
      </c>
      <c r="AB2187" s="108">
        <f t="shared" ca="1" si="734"/>
        <v>0</v>
      </c>
      <c r="AC2187" s="25">
        <f t="shared" ca="1" si="735"/>
        <v>0</v>
      </c>
    </row>
    <row r="2188" spans="1:29" ht="14.1" hidden="1" customHeight="1" thickBot="1" x14ac:dyDescent="0.25">
      <c r="A2188" s="3">
        <f t="shared" si="719"/>
        <v>2026</v>
      </c>
      <c r="B2188" s="3" t="str">
        <f t="shared" si="736"/>
        <v>12 prosinec</v>
      </c>
      <c r="C2188" s="4" t="str">
        <f t="shared" si="720"/>
        <v>prosinec</v>
      </c>
      <c r="D2188" s="10">
        <f t="shared" ca="1" si="721"/>
        <v>0</v>
      </c>
      <c r="E2188" s="10" t="str">
        <f t="shared" si="722"/>
        <v>úterý</v>
      </c>
      <c r="F2188" s="42" t="str">
        <f ca="1">IF(COUNTIF(List1!$U$4:$AF$16,$G2188),"Svátek",TEXT($G2188,"dddd"))</f>
        <v>úterý</v>
      </c>
      <c r="G2188" s="19">
        <v>46371</v>
      </c>
      <c r="H2188" s="49"/>
      <c r="I2188" s="50"/>
      <c r="J2188" s="49"/>
      <c r="K2188" s="50"/>
      <c r="L2188" s="21">
        <f t="shared" si="723"/>
        <v>0</v>
      </c>
      <c r="M2188" s="22">
        <f t="shared" si="717"/>
        <v>0</v>
      </c>
      <c r="N2188" s="98"/>
      <c r="O2188" s="101" t="str">
        <f t="shared" ca="1" si="718"/>
        <v/>
      </c>
      <c r="P2188" s="41" t="str">
        <f t="shared" si="716"/>
        <v xml:space="preserve"> </v>
      </c>
      <c r="Q2188" s="41" t="str">
        <f>IF(MONTH(G2189)-MONTH(G2188)&lt;&gt;0,SUBTOTAL(109,$P$14:$P$3665)," ")</f>
        <v xml:space="preserve"> </v>
      </c>
      <c r="R2188" s="108">
        <f t="shared" ca="1" si="724"/>
        <v>0</v>
      </c>
      <c r="S2188" s="25">
        <f t="shared" ca="1" si="725"/>
        <v>0</v>
      </c>
      <c r="T2188" s="108">
        <f t="shared" ca="1" si="726"/>
        <v>0</v>
      </c>
      <c r="U2188" s="163">
        <f t="shared" ca="1" si="727"/>
        <v>0</v>
      </c>
      <c r="V2188" s="25">
        <f t="shared" ca="1" si="728"/>
        <v>0</v>
      </c>
      <c r="W2188" s="25">
        <f t="shared" ca="1" si="729"/>
        <v>0</v>
      </c>
      <c r="X2188" s="108">
        <f t="shared" ca="1" si="730"/>
        <v>0</v>
      </c>
      <c r="Y2188" s="108">
        <f t="shared" ca="1" si="731"/>
        <v>0</v>
      </c>
      <c r="Z2188" s="108">
        <f t="shared" ca="1" si="732"/>
        <v>0</v>
      </c>
      <c r="AA2188" s="108">
        <f t="shared" ca="1" si="733"/>
        <v>0</v>
      </c>
      <c r="AB2188" s="108">
        <f t="shared" ca="1" si="734"/>
        <v>0</v>
      </c>
      <c r="AC2188" s="25">
        <f t="shared" ca="1" si="735"/>
        <v>0</v>
      </c>
    </row>
    <row r="2189" spans="1:29" ht="14.1" hidden="1" customHeight="1" thickBot="1" x14ac:dyDescent="0.25">
      <c r="A2189" s="3">
        <f t="shared" si="719"/>
        <v>2026</v>
      </c>
      <c r="B2189" s="3" t="str">
        <f t="shared" si="736"/>
        <v>12 prosinec</v>
      </c>
      <c r="C2189" s="4" t="str">
        <f t="shared" si="720"/>
        <v>prosinec</v>
      </c>
      <c r="D2189" s="10">
        <f t="shared" ca="1" si="721"/>
        <v>0</v>
      </c>
      <c r="E2189" s="10" t="str">
        <f t="shared" si="722"/>
        <v>středa</v>
      </c>
      <c r="F2189" s="42" t="str">
        <f ca="1">IF(COUNTIF(List1!$U$4:$AF$16,$G2189),"Svátek",TEXT($G2189,"dddd"))</f>
        <v>středa</v>
      </c>
      <c r="G2189" s="19">
        <v>46372</v>
      </c>
      <c r="H2189" s="49"/>
      <c r="I2189" s="50"/>
      <c r="J2189" s="49"/>
      <c r="K2189" s="50"/>
      <c r="L2189" s="21">
        <f t="shared" si="723"/>
        <v>0</v>
      </c>
      <c r="M2189" s="22">
        <f t="shared" si="717"/>
        <v>0</v>
      </c>
      <c r="N2189" s="98"/>
      <c r="O2189" s="101" t="str">
        <f t="shared" ca="1" si="718"/>
        <v/>
      </c>
      <c r="P2189" s="41" t="str">
        <f t="shared" si="716"/>
        <v xml:space="preserve"> </v>
      </c>
      <c r="Q2189" s="41" t="str">
        <f>IF(MONTH(G2190)-MONTH(G2189)&lt;&gt;0,SUBTOTAL(109,$P$14:$P$3665)," ")</f>
        <v xml:space="preserve"> </v>
      </c>
      <c r="R2189" s="108">
        <f t="shared" ca="1" si="724"/>
        <v>0</v>
      </c>
      <c r="S2189" s="25">
        <f t="shared" ca="1" si="725"/>
        <v>0</v>
      </c>
      <c r="T2189" s="108">
        <f t="shared" ca="1" si="726"/>
        <v>0</v>
      </c>
      <c r="U2189" s="163">
        <f t="shared" ca="1" si="727"/>
        <v>0</v>
      </c>
      <c r="V2189" s="25">
        <f t="shared" ca="1" si="728"/>
        <v>0</v>
      </c>
      <c r="W2189" s="25">
        <f t="shared" ca="1" si="729"/>
        <v>0</v>
      </c>
      <c r="X2189" s="108">
        <f t="shared" ca="1" si="730"/>
        <v>0</v>
      </c>
      <c r="Y2189" s="108">
        <f t="shared" ca="1" si="731"/>
        <v>0</v>
      </c>
      <c r="Z2189" s="108">
        <f t="shared" ca="1" si="732"/>
        <v>0</v>
      </c>
      <c r="AA2189" s="108">
        <f t="shared" ca="1" si="733"/>
        <v>0</v>
      </c>
      <c r="AB2189" s="108">
        <f t="shared" ca="1" si="734"/>
        <v>0</v>
      </c>
      <c r="AC2189" s="25">
        <f t="shared" ca="1" si="735"/>
        <v>0</v>
      </c>
    </row>
    <row r="2190" spans="1:29" ht="14.1" hidden="1" customHeight="1" thickBot="1" x14ac:dyDescent="0.25">
      <c r="A2190" s="3">
        <f t="shared" si="719"/>
        <v>2026</v>
      </c>
      <c r="B2190" s="3" t="str">
        <f t="shared" si="736"/>
        <v>12 prosinec</v>
      </c>
      <c r="C2190" s="4" t="str">
        <f t="shared" si="720"/>
        <v>prosinec</v>
      </c>
      <c r="D2190" s="10">
        <f t="shared" ca="1" si="721"/>
        <v>0</v>
      </c>
      <c r="E2190" s="10" t="str">
        <f t="shared" si="722"/>
        <v>čtvrtek</v>
      </c>
      <c r="F2190" s="42" t="str">
        <f ca="1">IF(COUNTIF(List1!$U$4:$AF$16,$G2190),"Svátek",TEXT($G2190,"dddd"))</f>
        <v>čtvrtek</v>
      </c>
      <c r="G2190" s="19">
        <v>46373</v>
      </c>
      <c r="H2190" s="49"/>
      <c r="I2190" s="50"/>
      <c r="J2190" s="49"/>
      <c r="K2190" s="50"/>
      <c r="L2190" s="21">
        <f t="shared" si="723"/>
        <v>0</v>
      </c>
      <c r="M2190" s="22">
        <f t="shared" si="717"/>
        <v>0</v>
      </c>
      <c r="N2190" s="98"/>
      <c r="O2190" s="101" t="str">
        <f t="shared" ca="1" si="718"/>
        <v/>
      </c>
      <c r="P2190" s="41" t="str">
        <f t="shared" si="716"/>
        <v xml:space="preserve"> </v>
      </c>
      <c r="Q2190" s="41" t="str">
        <f>IF(MONTH(G2191)-MONTH(G2190)&lt;&gt;0,SUBTOTAL(109,$P$14:$P$3665)," ")</f>
        <v xml:space="preserve"> </v>
      </c>
      <c r="R2190" s="108">
        <f t="shared" ca="1" si="724"/>
        <v>0</v>
      </c>
      <c r="S2190" s="25">
        <f t="shared" ca="1" si="725"/>
        <v>0</v>
      </c>
      <c r="T2190" s="108">
        <f t="shared" ca="1" si="726"/>
        <v>0</v>
      </c>
      <c r="U2190" s="163">
        <f t="shared" ca="1" si="727"/>
        <v>0</v>
      </c>
      <c r="V2190" s="25">
        <f t="shared" ca="1" si="728"/>
        <v>0</v>
      </c>
      <c r="W2190" s="25">
        <f t="shared" ca="1" si="729"/>
        <v>0</v>
      </c>
      <c r="X2190" s="108">
        <f t="shared" ca="1" si="730"/>
        <v>0</v>
      </c>
      <c r="Y2190" s="108">
        <f t="shared" ca="1" si="731"/>
        <v>0</v>
      </c>
      <c r="Z2190" s="108">
        <f t="shared" ca="1" si="732"/>
        <v>0</v>
      </c>
      <c r="AA2190" s="108">
        <f t="shared" ca="1" si="733"/>
        <v>0</v>
      </c>
      <c r="AB2190" s="108">
        <f t="shared" ca="1" si="734"/>
        <v>0</v>
      </c>
      <c r="AC2190" s="25">
        <f t="shared" ca="1" si="735"/>
        <v>0</v>
      </c>
    </row>
    <row r="2191" spans="1:29" ht="14.1" hidden="1" customHeight="1" thickBot="1" x14ac:dyDescent="0.25">
      <c r="A2191" s="3">
        <f t="shared" si="719"/>
        <v>2026</v>
      </c>
      <c r="B2191" s="3" t="str">
        <f t="shared" si="736"/>
        <v>12 prosinec</v>
      </c>
      <c r="C2191" s="4" t="str">
        <f t="shared" si="720"/>
        <v>prosinec</v>
      </c>
      <c r="D2191" s="10">
        <f t="shared" ca="1" si="721"/>
        <v>0</v>
      </c>
      <c r="E2191" s="10" t="str">
        <f t="shared" si="722"/>
        <v>pátek</v>
      </c>
      <c r="F2191" s="42" t="str">
        <f ca="1">IF(COUNTIF(List1!$U$4:$AF$16,$G2191),"Svátek",TEXT($G2191,"dddd"))</f>
        <v>pátek</v>
      </c>
      <c r="G2191" s="19">
        <v>46374</v>
      </c>
      <c r="H2191" s="49"/>
      <c r="I2191" s="50"/>
      <c r="J2191" s="49"/>
      <c r="K2191" s="50"/>
      <c r="L2191" s="21">
        <f t="shared" si="723"/>
        <v>0</v>
      </c>
      <c r="M2191" s="22">
        <f t="shared" si="717"/>
        <v>0</v>
      </c>
      <c r="N2191" s="98"/>
      <c r="O2191" s="101" t="str">
        <f t="shared" ca="1" si="718"/>
        <v/>
      </c>
      <c r="P2191" s="41" t="str">
        <f t="shared" si="716"/>
        <v xml:space="preserve"> </v>
      </c>
      <c r="Q2191" s="41" t="str">
        <f>IF(MONTH(G2192)-MONTH(G2191)&lt;&gt;0,SUBTOTAL(109,$P$14:$P$3665)," ")</f>
        <v xml:space="preserve"> </v>
      </c>
      <c r="R2191" s="108">
        <f t="shared" ca="1" si="724"/>
        <v>0</v>
      </c>
      <c r="S2191" s="25">
        <f t="shared" ca="1" si="725"/>
        <v>0</v>
      </c>
      <c r="T2191" s="108">
        <f t="shared" ca="1" si="726"/>
        <v>0</v>
      </c>
      <c r="U2191" s="163">
        <f t="shared" ca="1" si="727"/>
        <v>0</v>
      </c>
      <c r="V2191" s="25">
        <f t="shared" ca="1" si="728"/>
        <v>0</v>
      </c>
      <c r="W2191" s="25">
        <f t="shared" ca="1" si="729"/>
        <v>0</v>
      </c>
      <c r="X2191" s="108">
        <f t="shared" ca="1" si="730"/>
        <v>0</v>
      </c>
      <c r="Y2191" s="108">
        <f t="shared" ca="1" si="731"/>
        <v>0</v>
      </c>
      <c r="Z2191" s="108">
        <f t="shared" ca="1" si="732"/>
        <v>0</v>
      </c>
      <c r="AA2191" s="108">
        <f t="shared" ca="1" si="733"/>
        <v>0</v>
      </c>
      <c r="AB2191" s="108">
        <f t="shared" ca="1" si="734"/>
        <v>0</v>
      </c>
      <c r="AC2191" s="25">
        <f t="shared" ca="1" si="735"/>
        <v>0</v>
      </c>
    </row>
    <row r="2192" spans="1:29" ht="14.1" hidden="1" customHeight="1" thickBot="1" x14ac:dyDescent="0.25">
      <c r="A2192" s="3">
        <f t="shared" si="719"/>
        <v>2026</v>
      </c>
      <c r="B2192" s="3" t="str">
        <f t="shared" si="736"/>
        <v>12 prosinec</v>
      </c>
      <c r="C2192" s="4" t="str">
        <f t="shared" si="720"/>
        <v>prosinec</v>
      </c>
      <c r="D2192" s="10">
        <f t="shared" ca="1" si="721"/>
        <v>0</v>
      </c>
      <c r="E2192" s="10" t="str">
        <f t="shared" si="722"/>
        <v>sobota</v>
      </c>
      <c r="F2192" s="42" t="str">
        <f ca="1">IF(COUNTIF(List1!$U$4:$AF$16,$G2192),"Svátek",TEXT($G2192,"dddd"))</f>
        <v>sobota</v>
      </c>
      <c r="G2192" s="19">
        <v>46375</v>
      </c>
      <c r="H2192" s="49"/>
      <c r="I2192" s="50"/>
      <c r="J2192" s="49"/>
      <c r="K2192" s="50"/>
      <c r="L2192" s="21">
        <f t="shared" si="723"/>
        <v>0</v>
      </c>
      <c r="M2192" s="22">
        <f t="shared" si="717"/>
        <v>0</v>
      </c>
      <c r="N2192" s="98"/>
      <c r="O2192" s="101" t="str">
        <f t="shared" ca="1" si="718"/>
        <v/>
      </c>
      <c r="P2192" s="41" t="str">
        <f t="shared" si="716"/>
        <v xml:space="preserve"> </v>
      </c>
      <c r="Q2192" s="41" t="str">
        <f>IF(MONTH(G2193)-MONTH(G2192)&lt;&gt;0,SUBTOTAL(109,$P$14:$P$3665)," ")</f>
        <v xml:space="preserve"> </v>
      </c>
      <c r="R2192" s="108">
        <f t="shared" ca="1" si="724"/>
        <v>0</v>
      </c>
      <c r="S2192" s="25">
        <f t="shared" ca="1" si="725"/>
        <v>0</v>
      </c>
      <c r="T2192" s="108">
        <f t="shared" ca="1" si="726"/>
        <v>0</v>
      </c>
      <c r="U2192" s="163">
        <f t="shared" ca="1" si="727"/>
        <v>0</v>
      </c>
      <c r="V2192" s="25">
        <f t="shared" ca="1" si="728"/>
        <v>0</v>
      </c>
      <c r="W2192" s="25">
        <f t="shared" ca="1" si="729"/>
        <v>0</v>
      </c>
      <c r="X2192" s="108">
        <f t="shared" ca="1" si="730"/>
        <v>0</v>
      </c>
      <c r="Y2192" s="108">
        <f t="shared" ca="1" si="731"/>
        <v>0</v>
      </c>
      <c r="Z2192" s="108">
        <f t="shared" ca="1" si="732"/>
        <v>0</v>
      </c>
      <c r="AA2192" s="108">
        <f t="shared" ca="1" si="733"/>
        <v>0</v>
      </c>
      <c r="AB2192" s="108">
        <f t="shared" ca="1" si="734"/>
        <v>0</v>
      </c>
      <c r="AC2192" s="25">
        <f t="shared" ca="1" si="735"/>
        <v>0</v>
      </c>
    </row>
    <row r="2193" spans="1:29" ht="14.1" hidden="1" customHeight="1" thickBot="1" x14ac:dyDescent="0.25">
      <c r="A2193" s="3">
        <f t="shared" si="719"/>
        <v>2026</v>
      </c>
      <c r="B2193" s="3" t="str">
        <f t="shared" si="736"/>
        <v>12 prosinec</v>
      </c>
      <c r="C2193" s="4" t="str">
        <f t="shared" si="720"/>
        <v>prosinec</v>
      </c>
      <c r="D2193" s="10">
        <f t="shared" ca="1" si="721"/>
        <v>0</v>
      </c>
      <c r="E2193" s="10" t="str">
        <f t="shared" si="722"/>
        <v>neděle</v>
      </c>
      <c r="F2193" s="42" t="str">
        <f ca="1">IF(COUNTIF(List1!$U$4:$AF$16,$G2193),"Svátek",TEXT($G2193,"dddd"))</f>
        <v>neděle</v>
      </c>
      <c r="G2193" s="19">
        <v>46376</v>
      </c>
      <c r="H2193" s="49"/>
      <c r="I2193" s="50"/>
      <c r="J2193" s="49"/>
      <c r="K2193" s="50"/>
      <c r="L2193" s="21">
        <f t="shared" si="723"/>
        <v>0</v>
      </c>
      <c r="M2193" s="22">
        <f t="shared" si="717"/>
        <v>0</v>
      </c>
      <c r="N2193" s="98"/>
      <c r="O2193" s="101" t="str">
        <f t="shared" ca="1" si="718"/>
        <v/>
      </c>
      <c r="P2193" s="41">
        <f t="shared" si="716"/>
        <v>0</v>
      </c>
      <c r="Q2193" s="41" t="str">
        <f>IF(MONTH(G2194)-MONTH(G2193)&lt;&gt;0,SUBTOTAL(109,$P$14:$P$3665)," ")</f>
        <v xml:space="preserve"> </v>
      </c>
      <c r="R2193" s="108">
        <f t="shared" ca="1" si="724"/>
        <v>0</v>
      </c>
      <c r="S2193" s="25">
        <f t="shared" ca="1" si="725"/>
        <v>0</v>
      </c>
      <c r="T2193" s="108">
        <f t="shared" ca="1" si="726"/>
        <v>0</v>
      </c>
      <c r="U2193" s="163">
        <f t="shared" ca="1" si="727"/>
        <v>0</v>
      </c>
      <c r="V2193" s="25">
        <f t="shared" ca="1" si="728"/>
        <v>0</v>
      </c>
      <c r="W2193" s="25">
        <f t="shared" ca="1" si="729"/>
        <v>0</v>
      </c>
      <c r="X2193" s="108">
        <f t="shared" ca="1" si="730"/>
        <v>0</v>
      </c>
      <c r="Y2193" s="108">
        <f t="shared" ca="1" si="731"/>
        <v>0</v>
      </c>
      <c r="Z2193" s="108">
        <f t="shared" ca="1" si="732"/>
        <v>0</v>
      </c>
      <c r="AA2193" s="108">
        <f t="shared" ca="1" si="733"/>
        <v>0</v>
      </c>
      <c r="AB2193" s="108">
        <f t="shared" ca="1" si="734"/>
        <v>0</v>
      </c>
      <c r="AC2193" s="25">
        <f t="shared" ca="1" si="735"/>
        <v>0</v>
      </c>
    </row>
    <row r="2194" spans="1:29" ht="14.1" hidden="1" customHeight="1" thickBot="1" x14ac:dyDescent="0.25">
      <c r="A2194" s="3">
        <f t="shared" si="719"/>
        <v>2026</v>
      </c>
      <c r="B2194" s="3" t="str">
        <f t="shared" si="736"/>
        <v>12 prosinec</v>
      </c>
      <c r="C2194" s="4" t="str">
        <f t="shared" si="720"/>
        <v>prosinec</v>
      </c>
      <c r="D2194" s="10">
        <f t="shared" ca="1" si="721"/>
        <v>0</v>
      </c>
      <c r="E2194" s="10" t="str">
        <f t="shared" si="722"/>
        <v>pondělí</v>
      </c>
      <c r="F2194" s="42" t="str">
        <f ca="1">IF(COUNTIF(List1!$U$4:$AF$16,$G2194),"Svátek",TEXT($G2194,"dddd"))</f>
        <v>pondělí</v>
      </c>
      <c r="G2194" s="19">
        <v>46377</v>
      </c>
      <c r="H2194" s="49"/>
      <c r="I2194" s="50"/>
      <c r="J2194" s="49"/>
      <c r="K2194" s="50"/>
      <c r="L2194" s="21">
        <f t="shared" si="723"/>
        <v>0</v>
      </c>
      <c r="M2194" s="22">
        <f t="shared" si="717"/>
        <v>0</v>
      </c>
      <c r="N2194" s="98"/>
      <c r="O2194" s="101" t="str">
        <f t="shared" ca="1" si="718"/>
        <v/>
      </c>
      <c r="P2194" s="41" t="str">
        <f t="shared" si="716"/>
        <v xml:space="preserve"> </v>
      </c>
      <c r="Q2194" s="41" t="str">
        <f>IF(MONTH(G2195)-MONTH(G2194)&lt;&gt;0,SUBTOTAL(109,$P$14:$P$3665)," ")</f>
        <v xml:space="preserve"> </v>
      </c>
      <c r="R2194" s="108">
        <f t="shared" ca="1" si="724"/>
        <v>0</v>
      </c>
      <c r="S2194" s="25">
        <f t="shared" ca="1" si="725"/>
        <v>0</v>
      </c>
      <c r="T2194" s="108">
        <f t="shared" ca="1" si="726"/>
        <v>0</v>
      </c>
      <c r="U2194" s="163">
        <f t="shared" ca="1" si="727"/>
        <v>0</v>
      </c>
      <c r="V2194" s="25">
        <f t="shared" ca="1" si="728"/>
        <v>0</v>
      </c>
      <c r="W2194" s="25">
        <f t="shared" ca="1" si="729"/>
        <v>0</v>
      </c>
      <c r="X2194" s="108">
        <f t="shared" ca="1" si="730"/>
        <v>0</v>
      </c>
      <c r="Y2194" s="108">
        <f t="shared" ca="1" si="731"/>
        <v>0</v>
      </c>
      <c r="Z2194" s="108">
        <f t="shared" ca="1" si="732"/>
        <v>0</v>
      </c>
      <c r="AA2194" s="108">
        <f t="shared" ca="1" si="733"/>
        <v>0</v>
      </c>
      <c r="AB2194" s="108">
        <f t="shared" ca="1" si="734"/>
        <v>0</v>
      </c>
      <c r="AC2194" s="25">
        <f t="shared" ca="1" si="735"/>
        <v>0</v>
      </c>
    </row>
    <row r="2195" spans="1:29" ht="14.1" hidden="1" customHeight="1" thickBot="1" x14ac:dyDescent="0.25">
      <c r="A2195" s="3">
        <f t="shared" si="719"/>
        <v>2026</v>
      </c>
      <c r="B2195" s="3" t="str">
        <f t="shared" si="736"/>
        <v>12 prosinec</v>
      </c>
      <c r="C2195" s="4" t="str">
        <f t="shared" si="720"/>
        <v>prosinec</v>
      </c>
      <c r="D2195" s="10">
        <f t="shared" ca="1" si="721"/>
        <v>0</v>
      </c>
      <c r="E2195" s="10" t="str">
        <f t="shared" si="722"/>
        <v>úterý</v>
      </c>
      <c r="F2195" s="42" t="str">
        <f ca="1">IF(COUNTIF(List1!$U$4:$AF$16,$G2195),"Svátek",TEXT($G2195,"dddd"))</f>
        <v>úterý</v>
      </c>
      <c r="G2195" s="19">
        <v>46378</v>
      </c>
      <c r="H2195" s="49"/>
      <c r="I2195" s="50"/>
      <c r="J2195" s="49"/>
      <c r="K2195" s="50"/>
      <c r="L2195" s="21">
        <f t="shared" si="723"/>
        <v>0</v>
      </c>
      <c r="M2195" s="22">
        <f t="shared" si="717"/>
        <v>0</v>
      </c>
      <c r="N2195" s="98"/>
      <c r="O2195" s="101" t="str">
        <f t="shared" ca="1" si="718"/>
        <v/>
      </c>
      <c r="P2195" s="41" t="str">
        <f t="shared" si="716"/>
        <v xml:space="preserve"> </v>
      </c>
      <c r="Q2195" s="41" t="str">
        <f>IF(MONTH(G2196)-MONTH(G2195)&lt;&gt;0,SUBTOTAL(109,$P$14:$P$3665)," ")</f>
        <v xml:space="preserve"> </v>
      </c>
      <c r="R2195" s="108">
        <f t="shared" ca="1" si="724"/>
        <v>0</v>
      </c>
      <c r="S2195" s="25">
        <f t="shared" ca="1" si="725"/>
        <v>0</v>
      </c>
      <c r="T2195" s="108">
        <f t="shared" ca="1" si="726"/>
        <v>0</v>
      </c>
      <c r="U2195" s="163">
        <f t="shared" ca="1" si="727"/>
        <v>0</v>
      </c>
      <c r="V2195" s="25">
        <f t="shared" ca="1" si="728"/>
        <v>0</v>
      </c>
      <c r="W2195" s="25">
        <f t="shared" ca="1" si="729"/>
        <v>0</v>
      </c>
      <c r="X2195" s="108">
        <f t="shared" ca="1" si="730"/>
        <v>0</v>
      </c>
      <c r="Y2195" s="108">
        <f t="shared" ca="1" si="731"/>
        <v>0</v>
      </c>
      <c r="Z2195" s="108">
        <f t="shared" ca="1" si="732"/>
        <v>0</v>
      </c>
      <c r="AA2195" s="108">
        <f t="shared" ca="1" si="733"/>
        <v>0</v>
      </c>
      <c r="AB2195" s="108">
        <f t="shared" ca="1" si="734"/>
        <v>0</v>
      </c>
      <c r="AC2195" s="25">
        <f t="shared" ca="1" si="735"/>
        <v>0</v>
      </c>
    </row>
    <row r="2196" spans="1:29" ht="14.1" hidden="1" customHeight="1" thickBot="1" x14ac:dyDescent="0.25">
      <c r="A2196" s="3">
        <f t="shared" si="719"/>
        <v>2026</v>
      </c>
      <c r="B2196" s="3" t="str">
        <f t="shared" si="736"/>
        <v>12 prosinec</v>
      </c>
      <c r="C2196" s="4" t="str">
        <f t="shared" si="720"/>
        <v>prosinec</v>
      </c>
      <c r="D2196" s="10">
        <f t="shared" ca="1" si="721"/>
        <v>0</v>
      </c>
      <c r="E2196" s="10" t="str">
        <f t="shared" si="722"/>
        <v>středa</v>
      </c>
      <c r="F2196" s="42" t="str">
        <f ca="1">IF(COUNTIF(List1!$U$4:$AF$16,$G2196),"Svátek",TEXT($G2196,"dddd"))</f>
        <v>středa</v>
      </c>
      <c r="G2196" s="19">
        <v>46379</v>
      </c>
      <c r="H2196" s="49"/>
      <c r="I2196" s="50"/>
      <c r="J2196" s="49"/>
      <c r="K2196" s="50"/>
      <c r="L2196" s="21">
        <f t="shared" si="723"/>
        <v>0</v>
      </c>
      <c r="M2196" s="22">
        <f t="shared" si="717"/>
        <v>0</v>
      </c>
      <c r="N2196" s="98"/>
      <c r="O2196" s="101" t="str">
        <f t="shared" ca="1" si="718"/>
        <v/>
      </c>
      <c r="P2196" s="41" t="str">
        <f t="shared" si="716"/>
        <v xml:space="preserve"> </v>
      </c>
      <c r="Q2196" s="41" t="str">
        <f>IF(MONTH(G2197)-MONTH(G2196)&lt;&gt;0,SUBTOTAL(109,$P$14:$P$3665)," ")</f>
        <v xml:space="preserve"> </v>
      </c>
      <c r="R2196" s="108">
        <f t="shared" ca="1" si="724"/>
        <v>0</v>
      </c>
      <c r="S2196" s="25">
        <f t="shared" ca="1" si="725"/>
        <v>0</v>
      </c>
      <c r="T2196" s="108">
        <f t="shared" ca="1" si="726"/>
        <v>0</v>
      </c>
      <c r="U2196" s="163">
        <f t="shared" ca="1" si="727"/>
        <v>0</v>
      </c>
      <c r="V2196" s="25">
        <f t="shared" ca="1" si="728"/>
        <v>0</v>
      </c>
      <c r="W2196" s="25">
        <f t="shared" ca="1" si="729"/>
        <v>0</v>
      </c>
      <c r="X2196" s="108">
        <f t="shared" ca="1" si="730"/>
        <v>0</v>
      </c>
      <c r="Y2196" s="108">
        <f t="shared" ca="1" si="731"/>
        <v>0</v>
      </c>
      <c r="Z2196" s="108">
        <f t="shared" ca="1" si="732"/>
        <v>0</v>
      </c>
      <c r="AA2196" s="108">
        <f t="shared" ca="1" si="733"/>
        <v>0</v>
      </c>
      <c r="AB2196" s="108">
        <f t="shared" ca="1" si="734"/>
        <v>0</v>
      </c>
      <c r="AC2196" s="25">
        <f t="shared" ca="1" si="735"/>
        <v>0</v>
      </c>
    </row>
    <row r="2197" spans="1:29" ht="14.1" hidden="1" customHeight="1" thickBot="1" x14ac:dyDescent="0.25">
      <c r="A2197" s="3">
        <f t="shared" si="719"/>
        <v>2026</v>
      </c>
      <c r="B2197" s="3" t="str">
        <f t="shared" si="736"/>
        <v>12 prosinec</v>
      </c>
      <c r="C2197" s="4" t="str">
        <f t="shared" si="720"/>
        <v>prosinec</v>
      </c>
      <c r="D2197" s="10">
        <f t="shared" ca="1" si="721"/>
        <v>1</v>
      </c>
      <c r="E2197" s="10" t="str">
        <f t="shared" si="722"/>
        <v>čtvrtek</v>
      </c>
      <c r="F2197" s="42" t="str">
        <f ca="1">IF(COUNTIF(List1!$U$4:$AF$16,$G2197),"Svátek",TEXT($G2197,"dddd"))</f>
        <v>Svátek</v>
      </c>
      <c r="G2197" s="19">
        <v>46380</v>
      </c>
      <c r="H2197" s="49"/>
      <c r="I2197" s="50"/>
      <c r="J2197" s="49"/>
      <c r="K2197" s="50"/>
      <c r="L2197" s="21">
        <f t="shared" si="723"/>
        <v>0</v>
      </c>
      <c r="M2197" s="22">
        <f t="shared" si="717"/>
        <v>0</v>
      </c>
      <c r="N2197" s="98"/>
      <c r="O2197" s="101" t="str">
        <f t="shared" ca="1" si="718"/>
        <v>Svátek</v>
      </c>
      <c r="P2197" s="41" t="str">
        <f t="shared" si="716"/>
        <v xml:space="preserve"> </v>
      </c>
      <c r="Q2197" s="41" t="str">
        <f>IF(MONTH(G2198)-MONTH(G2197)&lt;&gt;0,SUBTOTAL(109,$P$14:$P$3665)," ")</f>
        <v xml:space="preserve"> </v>
      </c>
      <c r="R2197" s="108">
        <f t="shared" ca="1" si="724"/>
        <v>0</v>
      </c>
      <c r="S2197" s="25">
        <f t="shared" ca="1" si="725"/>
        <v>1</v>
      </c>
      <c r="T2197" s="108">
        <f t="shared" ca="1" si="726"/>
        <v>0</v>
      </c>
      <c r="U2197" s="163">
        <f t="shared" ca="1" si="727"/>
        <v>0</v>
      </c>
      <c r="V2197" s="25">
        <f t="shared" ca="1" si="728"/>
        <v>0</v>
      </c>
      <c r="W2197" s="25">
        <f t="shared" ca="1" si="729"/>
        <v>0</v>
      </c>
      <c r="X2197" s="108">
        <f t="shared" ca="1" si="730"/>
        <v>0</v>
      </c>
      <c r="Y2197" s="108">
        <f t="shared" ca="1" si="731"/>
        <v>0</v>
      </c>
      <c r="Z2197" s="108">
        <f t="shared" ca="1" si="732"/>
        <v>0</v>
      </c>
      <c r="AA2197" s="108">
        <f t="shared" ca="1" si="733"/>
        <v>0</v>
      </c>
      <c r="AB2197" s="108">
        <f t="shared" ca="1" si="734"/>
        <v>0</v>
      </c>
      <c r="AC2197" s="25">
        <f t="shared" ca="1" si="735"/>
        <v>1</v>
      </c>
    </row>
    <row r="2198" spans="1:29" ht="14.1" hidden="1" customHeight="1" thickBot="1" x14ac:dyDescent="0.25">
      <c r="A2198" s="3">
        <f t="shared" si="719"/>
        <v>2026</v>
      </c>
      <c r="B2198" s="3" t="str">
        <f t="shared" si="736"/>
        <v>12 prosinec</v>
      </c>
      <c r="C2198" s="4" t="str">
        <f t="shared" si="720"/>
        <v>prosinec</v>
      </c>
      <c r="D2198" s="10">
        <f t="shared" ca="1" si="721"/>
        <v>1</v>
      </c>
      <c r="E2198" s="10" t="str">
        <f t="shared" si="722"/>
        <v>pátek</v>
      </c>
      <c r="F2198" s="42" t="str">
        <f ca="1">IF(COUNTIF(List1!$U$4:$AF$16,$G2198),"Svátek",TEXT($G2198,"dddd"))</f>
        <v>Svátek</v>
      </c>
      <c r="G2198" s="19">
        <v>46381</v>
      </c>
      <c r="H2198" s="49"/>
      <c r="I2198" s="50"/>
      <c r="J2198" s="49"/>
      <c r="K2198" s="50"/>
      <c r="L2198" s="21">
        <f t="shared" si="723"/>
        <v>0</v>
      </c>
      <c r="M2198" s="22">
        <f t="shared" si="717"/>
        <v>0</v>
      </c>
      <c r="N2198" s="98"/>
      <c r="O2198" s="101" t="str">
        <f t="shared" ca="1" si="718"/>
        <v>Svátek</v>
      </c>
      <c r="P2198" s="41" t="str">
        <f t="shared" si="716"/>
        <v xml:space="preserve"> </v>
      </c>
      <c r="Q2198" s="41" t="str">
        <f>IF(MONTH(G2199)-MONTH(G2198)&lt;&gt;0,SUBTOTAL(109,$P$14:$P$3665)," ")</f>
        <v xml:space="preserve"> </v>
      </c>
      <c r="R2198" s="108">
        <f t="shared" ca="1" si="724"/>
        <v>0</v>
      </c>
      <c r="S2198" s="25">
        <f t="shared" ca="1" si="725"/>
        <v>1</v>
      </c>
      <c r="T2198" s="108">
        <f t="shared" ca="1" si="726"/>
        <v>0</v>
      </c>
      <c r="U2198" s="163">
        <f t="shared" ca="1" si="727"/>
        <v>0</v>
      </c>
      <c r="V2198" s="25">
        <f t="shared" ca="1" si="728"/>
        <v>0</v>
      </c>
      <c r="W2198" s="25">
        <f t="shared" ca="1" si="729"/>
        <v>0</v>
      </c>
      <c r="X2198" s="108">
        <f t="shared" ca="1" si="730"/>
        <v>0</v>
      </c>
      <c r="Y2198" s="108">
        <f t="shared" ca="1" si="731"/>
        <v>0</v>
      </c>
      <c r="Z2198" s="108">
        <f t="shared" ca="1" si="732"/>
        <v>0</v>
      </c>
      <c r="AA2198" s="108">
        <f t="shared" ca="1" si="733"/>
        <v>0</v>
      </c>
      <c r="AB2198" s="108">
        <f t="shared" ca="1" si="734"/>
        <v>0</v>
      </c>
      <c r="AC2198" s="25">
        <f t="shared" ca="1" si="735"/>
        <v>1</v>
      </c>
    </row>
    <row r="2199" spans="1:29" ht="14.1" hidden="1" customHeight="1" thickBot="1" x14ac:dyDescent="0.25">
      <c r="A2199" s="3">
        <f t="shared" si="719"/>
        <v>2026</v>
      </c>
      <c r="B2199" s="3" t="str">
        <f t="shared" si="736"/>
        <v>12 prosinec</v>
      </c>
      <c r="C2199" s="4" t="str">
        <f t="shared" si="720"/>
        <v>prosinec</v>
      </c>
      <c r="D2199" s="10">
        <f t="shared" ca="1" si="721"/>
        <v>1</v>
      </c>
      <c r="E2199" s="10" t="str">
        <f t="shared" si="722"/>
        <v>sobota</v>
      </c>
      <c r="F2199" s="42" t="str">
        <f ca="1">IF(COUNTIF(List1!$U$4:$AF$16,$G2199),"Svátek",TEXT($G2199,"dddd"))</f>
        <v>Svátek</v>
      </c>
      <c r="G2199" s="19">
        <v>46382</v>
      </c>
      <c r="H2199" s="49"/>
      <c r="I2199" s="50"/>
      <c r="J2199" s="49"/>
      <c r="K2199" s="50"/>
      <c r="L2199" s="21">
        <f t="shared" si="723"/>
        <v>0</v>
      </c>
      <c r="M2199" s="22">
        <f t="shared" si="717"/>
        <v>0</v>
      </c>
      <c r="N2199" s="98"/>
      <c r="O2199" s="101" t="str">
        <f t="shared" ca="1" si="718"/>
        <v>Svátek</v>
      </c>
      <c r="P2199" s="41" t="str">
        <f t="shared" si="716"/>
        <v xml:space="preserve"> </v>
      </c>
      <c r="Q2199" s="41" t="str">
        <f>IF(MONTH(G2200)-MONTH(G2199)&lt;&gt;0,SUBTOTAL(109,$P$14:$P$3665)," ")</f>
        <v xml:space="preserve"> </v>
      </c>
      <c r="R2199" s="108">
        <f t="shared" ca="1" si="724"/>
        <v>0</v>
      </c>
      <c r="S2199" s="25">
        <f t="shared" ca="1" si="725"/>
        <v>0</v>
      </c>
      <c r="T2199" s="108">
        <f t="shared" ca="1" si="726"/>
        <v>0</v>
      </c>
      <c r="U2199" s="163">
        <f t="shared" ca="1" si="727"/>
        <v>0</v>
      </c>
      <c r="V2199" s="25">
        <f t="shared" ca="1" si="728"/>
        <v>0</v>
      </c>
      <c r="W2199" s="25">
        <f t="shared" ca="1" si="729"/>
        <v>0</v>
      </c>
      <c r="X2199" s="108">
        <f t="shared" ca="1" si="730"/>
        <v>0</v>
      </c>
      <c r="Y2199" s="108">
        <f t="shared" ca="1" si="731"/>
        <v>0</v>
      </c>
      <c r="Z2199" s="108">
        <f t="shared" ca="1" si="732"/>
        <v>0</v>
      </c>
      <c r="AA2199" s="108">
        <f t="shared" ca="1" si="733"/>
        <v>0</v>
      </c>
      <c r="AB2199" s="108">
        <f t="shared" ca="1" si="734"/>
        <v>0</v>
      </c>
      <c r="AC2199" s="25">
        <f t="shared" ca="1" si="735"/>
        <v>0</v>
      </c>
    </row>
    <row r="2200" spans="1:29" ht="14.1" hidden="1" customHeight="1" thickBot="1" x14ac:dyDescent="0.25">
      <c r="A2200" s="3">
        <f t="shared" si="719"/>
        <v>2026</v>
      </c>
      <c r="B2200" s="3" t="str">
        <f t="shared" si="736"/>
        <v>12 prosinec</v>
      </c>
      <c r="C2200" s="4" t="str">
        <f t="shared" si="720"/>
        <v>prosinec</v>
      </c>
      <c r="D2200" s="10">
        <f t="shared" ca="1" si="721"/>
        <v>0</v>
      </c>
      <c r="E2200" s="10" t="str">
        <f t="shared" si="722"/>
        <v>neděle</v>
      </c>
      <c r="F2200" s="42" t="str">
        <f ca="1">IF(COUNTIF(List1!$U$4:$AF$16,$G2200),"Svátek",TEXT($G2200,"dddd"))</f>
        <v>neděle</v>
      </c>
      <c r="G2200" s="19">
        <v>46383</v>
      </c>
      <c r="H2200" s="49"/>
      <c r="I2200" s="50"/>
      <c r="J2200" s="49"/>
      <c r="K2200" s="50"/>
      <c r="L2200" s="21">
        <f t="shared" si="723"/>
        <v>0</v>
      </c>
      <c r="M2200" s="22">
        <f t="shared" si="717"/>
        <v>0</v>
      </c>
      <c r="N2200" s="98"/>
      <c r="O2200" s="101" t="str">
        <f t="shared" ca="1" si="718"/>
        <v/>
      </c>
      <c r="P2200" s="41">
        <f t="shared" si="716"/>
        <v>0</v>
      </c>
      <c r="Q2200" s="41" t="str">
        <f>IF(MONTH(G2201)-MONTH(G2200)&lt;&gt;0,SUBTOTAL(109,$P$14:$P$3665)," ")</f>
        <v xml:space="preserve"> </v>
      </c>
      <c r="R2200" s="108">
        <f t="shared" ca="1" si="724"/>
        <v>0</v>
      </c>
      <c r="S2200" s="25">
        <f t="shared" ca="1" si="725"/>
        <v>0</v>
      </c>
      <c r="T2200" s="108">
        <f t="shared" ca="1" si="726"/>
        <v>0</v>
      </c>
      <c r="U2200" s="163">
        <f t="shared" ca="1" si="727"/>
        <v>0</v>
      </c>
      <c r="V2200" s="25">
        <f t="shared" ca="1" si="728"/>
        <v>0</v>
      </c>
      <c r="W2200" s="25">
        <f t="shared" ca="1" si="729"/>
        <v>0</v>
      </c>
      <c r="X2200" s="108">
        <f t="shared" ca="1" si="730"/>
        <v>0</v>
      </c>
      <c r="Y2200" s="108">
        <f t="shared" ca="1" si="731"/>
        <v>0</v>
      </c>
      <c r="Z2200" s="108">
        <f t="shared" ca="1" si="732"/>
        <v>0</v>
      </c>
      <c r="AA2200" s="108">
        <f t="shared" ca="1" si="733"/>
        <v>0</v>
      </c>
      <c r="AB2200" s="108">
        <f t="shared" ca="1" si="734"/>
        <v>0</v>
      </c>
      <c r="AC2200" s="25">
        <f t="shared" ca="1" si="735"/>
        <v>0</v>
      </c>
    </row>
    <row r="2201" spans="1:29" ht="14.1" hidden="1" customHeight="1" thickBot="1" x14ac:dyDescent="0.25">
      <c r="A2201" s="3">
        <f t="shared" si="719"/>
        <v>2026</v>
      </c>
      <c r="B2201" s="3" t="str">
        <f t="shared" si="736"/>
        <v>12 prosinec</v>
      </c>
      <c r="C2201" s="4" t="str">
        <f t="shared" si="720"/>
        <v>prosinec</v>
      </c>
      <c r="D2201" s="10">
        <f t="shared" ca="1" si="721"/>
        <v>0</v>
      </c>
      <c r="E2201" s="10" t="str">
        <f t="shared" si="722"/>
        <v>pondělí</v>
      </c>
      <c r="F2201" s="42" t="str">
        <f ca="1">IF(COUNTIF(List1!$U$4:$AF$16,$G2201),"Svátek",TEXT($G2201,"dddd"))</f>
        <v>pondělí</v>
      </c>
      <c r="G2201" s="19">
        <v>46384</v>
      </c>
      <c r="H2201" s="49"/>
      <c r="I2201" s="50"/>
      <c r="J2201" s="49"/>
      <c r="K2201" s="50"/>
      <c r="L2201" s="21">
        <f t="shared" si="723"/>
        <v>0</v>
      </c>
      <c r="M2201" s="22">
        <f t="shared" si="717"/>
        <v>0</v>
      </c>
      <c r="N2201" s="98"/>
      <c r="O2201" s="101" t="str">
        <f t="shared" ca="1" si="718"/>
        <v/>
      </c>
      <c r="P2201" s="41" t="str">
        <f t="shared" si="716"/>
        <v xml:space="preserve"> </v>
      </c>
      <c r="Q2201" s="41" t="str">
        <f>IF(MONTH(G2202)-MONTH(G2201)&lt;&gt;0,SUBTOTAL(109,$P$14:$P$3665)," ")</f>
        <v xml:space="preserve"> </v>
      </c>
      <c r="R2201" s="108">
        <f t="shared" ca="1" si="724"/>
        <v>0</v>
      </c>
      <c r="S2201" s="25">
        <f t="shared" ca="1" si="725"/>
        <v>0</v>
      </c>
      <c r="T2201" s="108">
        <f t="shared" ca="1" si="726"/>
        <v>0</v>
      </c>
      <c r="U2201" s="163">
        <f t="shared" ca="1" si="727"/>
        <v>0</v>
      </c>
      <c r="V2201" s="25">
        <f t="shared" ca="1" si="728"/>
        <v>0</v>
      </c>
      <c r="W2201" s="25">
        <f t="shared" ca="1" si="729"/>
        <v>0</v>
      </c>
      <c r="X2201" s="108">
        <f t="shared" ca="1" si="730"/>
        <v>0</v>
      </c>
      <c r="Y2201" s="108">
        <f t="shared" ca="1" si="731"/>
        <v>0</v>
      </c>
      <c r="Z2201" s="108">
        <f t="shared" ca="1" si="732"/>
        <v>0</v>
      </c>
      <c r="AA2201" s="108">
        <f t="shared" ca="1" si="733"/>
        <v>0</v>
      </c>
      <c r="AB2201" s="108">
        <f t="shared" ca="1" si="734"/>
        <v>0</v>
      </c>
      <c r="AC2201" s="25">
        <f t="shared" ca="1" si="735"/>
        <v>0</v>
      </c>
    </row>
    <row r="2202" spans="1:29" ht="14.1" hidden="1" customHeight="1" thickBot="1" x14ac:dyDescent="0.25">
      <c r="A2202" s="3">
        <f t="shared" si="719"/>
        <v>2026</v>
      </c>
      <c r="B2202" s="3" t="str">
        <f t="shared" si="736"/>
        <v>12 prosinec</v>
      </c>
      <c r="C2202" s="4" t="str">
        <f t="shared" si="720"/>
        <v>prosinec</v>
      </c>
      <c r="D2202" s="10">
        <f t="shared" ca="1" si="721"/>
        <v>0</v>
      </c>
      <c r="E2202" s="10" t="str">
        <f t="shared" si="722"/>
        <v>úterý</v>
      </c>
      <c r="F2202" s="42" t="str">
        <f ca="1">IF(COUNTIF(List1!$U$4:$AF$16,$G2202),"Svátek",TEXT($G2202,"dddd"))</f>
        <v>úterý</v>
      </c>
      <c r="G2202" s="19">
        <v>46385</v>
      </c>
      <c r="H2202" s="49"/>
      <c r="I2202" s="50"/>
      <c r="J2202" s="49"/>
      <c r="K2202" s="50"/>
      <c r="L2202" s="21">
        <f t="shared" si="723"/>
        <v>0</v>
      </c>
      <c r="M2202" s="22">
        <f t="shared" si="717"/>
        <v>0</v>
      </c>
      <c r="N2202" s="98"/>
      <c r="O2202" s="101" t="str">
        <f t="shared" ca="1" si="718"/>
        <v/>
      </c>
      <c r="P2202" s="41" t="str">
        <f t="shared" si="716"/>
        <v xml:space="preserve"> </v>
      </c>
      <c r="Q2202" s="41" t="str">
        <f>IF(MONTH(G2203)-MONTH(G2202)&lt;&gt;0,SUBTOTAL(109,$P$14:$P$3665)," ")</f>
        <v xml:space="preserve"> </v>
      </c>
      <c r="R2202" s="108">
        <f t="shared" ca="1" si="724"/>
        <v>0</v>
      </c>
      <c r="S2202" s="25">
        <f t="shared" ca="1" si="725"/>
        <v>0</v>
      </c>
      <c r="T2202" s="108">
        <f t="shared" ca="1" si="726"/>
        <v>0</v>
      </c>
      <c r="U2202" s="163">
        <f t="shared" ca="1" si="727"/>
        <v>0</v>
      </c>
      <c r="V2202" s="25">
        <f t="shared" ca="1" si="728"/>
        <v>0</v>
      </c>
      <c r="W2202" s="25">
        <f t="shared" ca="1" si="729"/>
        <v>0</v>
      </c>
      <c r="X2202" s="108">
        <f t="shared" ca="1" si="730"/>
        <v>0</v>
      </c>
      <c r="Y2202" s="108">
        <f t="shared" ca="1" si="731"/>
        <v>0</v>
      </c>
      <c r="Z2202" s="108">
        <f t="shared" ca="1" si="732"/>
        <v>0</v>
      </c>
      <c r="AA2202" s="108">
        <f t="shared" ca="1" si="733"/>
        <v>0</v>
      </c>
      <c r="AB2202" s="108">
        <f t="shared" ca="1" si="734"/>
        <v>0</v>
      </c>
      <c r="AC2202" s="25">
        <f t="shared" ca="1" si="735"/>
        <v>0</v>
      </c>
    </row>
    <row r="2203" spans="1:29" ht="14.1" hidden="1" customHeight="1" thickBot="1" x14ac:dyDescent="0.25">
      <c r="A2203" s="3">
        <f t="shared" si="719"/>
        <v>2026</v>
      </c>
      <c r="B2203" s="3" t="str">
        <f t="shared" si="736"/>
        <v>12 prosinec</v>
      </c>
      <c r="C2203" s="4" t="str">
        <f t="shared" si="720"/>
        <v>prosinec</v>
      </c>
      <c r="D2203" s="10">
        <f t="shared" ca="1" si="721"/>
        <v>0</v>
      </c>
      <c r="E2203" s="10" t="str">
        <f t="shared" si="722"/>
        <v>středa</v>
      </c>
      <c r="F2203" s="42" t="str">
        <f ca="1">IF(COUNTIF(List1!$U$4:$AF$16,$G2203),"Svátek",TEXT($G2203,"dddd"))</f>
        <v>středa</v>
      </c>
      <c r="G2203" s="19">
        <v>46386</v>
      </c>
      <c r="H2203" s="49"/>
      <c r="I2203" s="50"/>
      <c r="J2203" s="49"/>
      <c r="K2203" s="50"/>
      <c r="L2203" s="21">
        <f t="shared" si="723"/>
        <v>0</v>
      </c>
      <c r="M2203" s="22">
        <f t="shared" si="717"/>
        <v>0</v>
      </c>
      <c r="N2203" s="98"/>
      <c r="O2203" s="101" t="str">
        <f t="shared" ca="1" si="718"/>
        <v/>
      </c>
      <c r="P2203" s="41" t="str">
        <f t="shared" ref="P2203:P2266" si="737">IF(OR(TEXT($G2203,"dddd")="neděle",TEXT($G2294,"dddd")="Sunday"),IF(DAY(G2203)&gt;=7,SUM(L2197:L2203),IF(DAY(G2203)=6,SUM(L2198:L2203),IF(DAY(G2203)=5,SUM(L2199:L2203),IF(DAY(G2203)=4,SUM(L2200:L2203),IF(DAY(G2203)=3,SUM(L2201:L2203),IF(DAY(G2203)=2,SUM(L2202:L2203),IF(DAY(G2203)=1,SUM(L2203:L2203)," "))))))),IF(MONTH(G2204)-MONTH(G2203)&lt;&gt;0,IF(TEXT($G2203,"dddd")="sobota",SUM(L2198:L2203),IF(TEXT($G2203,"dddd")="pátek",SUM(L2199:L2203),IF(TEXT($G2203,"dddd")="čtvrtek",SUM(L2200:L2203),IF(TEXT($G2203,"dddd")="středa",SUM(L2201:L2203),IF(TEXT($G2203,"dddd")="úterý",SUM(L2202:L2203),IF(TEXT($G2203,"dddd")="pondělí",SUM(L2203)," "))))))," "))</f>
        <v xml:space="preserve"> </v>
      </c>
      <c r="Q2203" s="41" t="str">
        <f>IF(MONTH(G2204)-MONTH(G2203)&lt;&gt;0,SUBTOTAL(109,$P$14:$P$3665)," ")</f>
        <v xml:space="preserve"> </v>
      </c>
      <c r="R2203" s="108">
        <f t="shared" ca="1" si="724"/>
        <v>0</v>
      </c>
      <c r="S2203" s="25">
        <f t="shared" ca="1" si="725"/>
        <v>0</v>
      </c>
      <c r="T2203" s="108">
        <f t="shared" ca="1" si="726"/>
        <v>0</v>
      </c>
      <c r="U2203" s="163">
        <f t="shared" ca="1" si="727"/>
        <v>0</v>
      </c>
      <c r="V2203" s="25">
        <f t="shared" ca="1" si="728"/>
        <v>0</v>
      </c>
      <c r="W2203" s="25">
        <f t="shared" ca="1" si="729"/>
        <v>0</v>
      </c>
      <c r="X2203" s="108">
        <f t="shared" ca="1" si="730"/>
        <v>0</v>
      </c>
      <c r="Y2203" s="108">
        <f t="shared" ca="1" si="731"/>
        <v>0</v>
      </c>
      <c r="Z2203" s="108">
        <f t="shared" ca="1" si="732"/>
        <v>0</v>
      </c>
      <c r="AA2203" s="108">
        <f t="shared" ca="1" si="733"/>
        <v>0</v>
      </c>
      <c r="AB2203" s="108">
        <f t="shared" ca="1" si="734"/>
        <v>0</v>
      </c>
      <c r="AC2203" s="25">
        <f t="shared" ca="1" si="735"/>
        <v>0</v>
      </c>
    </row>
    <row r="2204" spans="1:29" ht="14.1" hidden="1" customHeight="1" thickBot="1" x14ac:dyDescent="0.25">
      <c r="A2204" s="3">
        <f t="shared" si="719"/>
        <v>2026</v>
      </c>
      <c r="B2204" s="3" t="str">
        <f t="shared" si="736"/>
        <v>12 prosinec</v>
      </c>
      <c r="C2204" s="4" t="str">
        <f t="shared" si="720"/>
        <v>prosinec</v>
      </c>
      <c r="D2204" s="10">
        <f t="shared" ca="1" si="721"/>
        <v>0</v>
      </c>
      <c r="E2204" s="10" t="str">
        <f t="shared" si="722"/>
        <v>čtvrtek</v>
      </c>
      <c r="F2204" s="42" t="str">
        <f ca="1">IF(COUNTIF(List1!$U$4:$AF$16,$G2204),"Svátek",TEXT($G2204,"dddd"))</f>
        <v>čtvrtek</v>
      </c>
      <c r="G2204" s="19">
        <v>46387</v>
      </c>
      <c r="H2204" s="49"/>
      <c r="I2204" s="50"/>
      <c r="J2204" s="49"/>
      <c r="K2204" s="50"/>
      <c r="L2204" s="21">
        <f t="shared" si="723"/>
        <v>0</v>
      </c>
      <c r="M2204" s="22">
        <f t="shared" si="717"/>
        <v>0</v>
      </c>
      <c r="N2204" s="98"/>
      <c r="O2204" s="101" t="str">
        <f t="shared" ca="1" si="718"/>
        <v/>
      </c>
      <c r="P2204" s="41">
        <f t="shared" si="737"/>
        <v>0</v>
      </c>
      <c r="Q2204" s="41">
        <f>IF(MONTH(G2205)-MONTH(G2204)&lt;&gt;0,SUBTOTAL(109,$P$14:$P$3665)," ")</f>
        <v>0</v>
      </c>
      <c r="R2204" s="108">
        <f t="shared" ca="1" si="724"/>
        <v>0</v>
      </c>
      <c r="S2204" s="25">
        <f t="shared" ca="1" si="725"/>
        <v>0</v>
      </c>
      <c r="T2204" s="108">
        <f t="shared" ca="1" si="726"/>
        <v>0</v>
      </c>
      <c r="U2204" s="163">
        <f t="shared" ca="1" si="727"/>
        <v>0</v>
      </c>
      <c r="V2204" s="25">
        <f t="shared" ca="1" si="728"/>
        <v>0</v>
      </c>
      <c r="W2204" s="25">
        <f t="shared" ca="1" si="729"/>
        <v>0</v>
      </c>
      <c r="X2204" s="108">
        <f t="shared" ca="1" si="730"/>
        <v>0</v>
      </c>
      <c r="Y2204" s="108">
        <f t="shared" ca="1" si="731"/>
        <v>0</v>
      </c>
      <c r="Z2204" s="108">
        <f t="shared" ca="1" si="732"/>
        <v>0</v>
      </c>
      <c r="AA2204" s="108">
        <f t="shared" ca="1" si="733"/>
        <v>0</v>
      </c>
      <c r="AB2204" s="108">
        <f t="shared" ca="1" si="734"/>
        <v>0</v>
      </c>
      <c r="AC2204" s="25">
        <f t="shared" ca="1" si="735"/>
        <v>0</v>
      </c>
    </row>
    <row r="2205" spans="1:29" ht="14.1" hidden="1" customHeight="1" thickBot="1" x14ac:dyDescent="0.25">
      <c r="A2205" s="3">
        <f t="shared" si="719"/>
        <v>2027</v>
      </c>
      <c r="B2205" s="3" t="str">
        <f t="shared" si="736"/>
        <v>01 leden</v>
      </c>
      <c r="C2205" s="4" t="str">
        <f t="shared" si="720"/>
        <v>leden</v>
      </c>
      <c r="D2205" s="10">
        <f t="shared" ca="1" si="721"/>
        <v>1</v>
      </c>
      <c r="E2205" s="10" t="str">
        <f t="shared" si="722"/>
        <v>pátek</v>
      </c>
      <c r="F2205" s="42" t="str">
        <f ca="1">IF(COUNTIF(List1!$U$4:$AF$16,$G2205),"Svátek",TEXT($G2205,"dddd"))</f>
        <v>Svátek</v>
      </c>
      <c r="G2205" s="19">
        <v>46388</v>
      </c>
      <c r="H2205" s="49"/>
      <c r="I2205" s="50"/>
      <c r="J2205" s="49"/>
      <c r="K2205" s="50"/>
      <c r="L2205" s="21">
        <f t="shared" si="723"/>
        <v>0</v>
      </c>
      <c r="M2205" s="22">
        <f t="shared" si="717"/>
        <v>0</v>
      </c>
      <c r="N2205" s="98"/>
      <c r="O2205" s="101" t="str">
        <f t="shared" ca="1" si="718"/>
        <v>Svátek</v>
      </c>
      <c r="P2205" s="41" t="str">
        <f t="shared" si="737"/>
        <v xml:space="preserve"> </v>
      </c>
      <c r="Q2205" s="41" t="str">
        <f>IF(MONTH(G2206)-MONTH(G2205)&lt;&gt;0,SUBTOTAL(109,$P$14:$P$3665)," ")</f>
        <v xml:space="preserve"> </v>
      </c>
      <c r="R2205" s="108">
        <f t="shared" ca="1" si="724"/>
        <v>0</v>
      </c>
      <c r="S2205" s="25">
        <f t="shared" ca="1" si="725"/>
        <v>1</v>
      </c>
      <c r="T2205" s="108">
        <f t="shared" ca="1" si="726"/>
        <v>0</v>
      </c>
      <c r="U2205" s="163">
        <f t="shared" ca="1" si="727"/>
        <v>0</v>
      </c>
      <c r="V2205" s="25">
        <f t="shared" ca="1" si="728"/>
        <v>0</v>
      </c>
      <c r="W2205" s="25">
        <f t="shared" ca="1" si="729"/>
        <v>0</v>
      </c>
      <c r="X2205" s="108">
        <f t="shared" ca="1" si="730"/>
        <v>0</v>
      </c>
      <c r="Y2205" s="108">
        <f t="shared" ca="1" si="731"/>
        <v>0</v>
      </c>
      <c r="Z2205" s="108">
        <f t="shared" ca="1" si="732"/>
        <v>0</v>
      </c>
      <c r="AA2205" s="108">
        <f t="shared" ca="1" si="733"/>
        <v>0</v>
      </c>
      <c r="AB2205" s="108">
        <f t="shared" ca="1" si="734"/>
        <v>0</v>
      </c>
      <c r="AC2205" s="25">
        <f t="shared" ca="1" si="735"/>
        <v>1</v>
      </c>
    </row>
    <row r="2206" spans="1:29" ht="14.1" hidden="1" customHeight="1" thickBot="1" x14ac:dyDescent="0.25">
      <c r="A2206" s="3">
        <f t="shared" si="719"/>
        <v>2027</v>
      </c>
      <c r="B2206" s="3" t="str">
        <f t="shared" si="736"/>
        <v>01 leden</v>
      </c>
      <c r="C2206" s="4" t="str">
        <f t="shared" si="720"/>
        <v>leden</v>
      </c>
      <c r="D2206" s="10">
        <f t="shared" ca="1" si="721"/>
        <v>0</v>
      </c>
      <c r="E2206" s="10" t="str">
        <f t="shared" si="722"/>
        <v>sobota</v>
      </c>
      <c r="F2206" s="42" t="str">
        <f ca="1">IF(COUNTIF(List1!$U$4:$AF$16,$G2206),"Svátek",TEXT($G2206,"dddd"))</f>
        <v>sobota</v>
      </c>
      <c r="G2206" s="19">
        <v>46389</v>
      </c>
      <c r="H2206" s="49"/>
      <c r="I2206" s="50"/>
      <c r="J2206" s="49"/>
      <c r="K2206" s="50"/>
      <c r="L2206" s="21">
        <f t="shared" si="723"/>
        <v>0</v>
      </c>
      <c r="M2206" s="22">
        <f t="shared" si="717"/>
        <v>0</v>
      </c>
      <c r="N2206" s="98"/>
      <c r="O2206" s="101" t="str">
        <f t="shared" ca="1" si="718"/>
        <v/>
      </c>
      <c r="P2206" s="41" t="str">
        <f t="shared" si="737"/>
        <v xml:space="preserve"> </v>
      </c>
      <c r="Q2206" s="41" t="str">
        <f>IF(MONTH(G2207)-MONTH(G2206)&lt;&gt;0,SUBTOTAL(109,$P$14:$P$3665)," ")</f>
        <v xml:space="preserve"> </v>
      </c>
      <c r="R2206" s="108">
        <f t="shared" ca="1" si="724"/>
        <v>0</v>
      </c>
      <c r="S2206" s="25">
        <f t="shared" ca="1" si="725"/>
        <v>0</v>
      </c>
      <c r="T2206" s="108">
        <f t="shared" ca="1" si="726"/>
        <v>0</v>
      </c>
      <c r="U2206" s="163">
        <f t="shared" ca="1" si="727"/>
        <v>0</v>
      </c>
      <c r="V2206" s="25">
        <f t="shared" ca="1" si="728"/>
        <v>0</v>
      </c>
      <c r="W2206" s="25">
        <f t="shared" ca="1" si="729"/>
        <v>0</v>
      </c>
      <c r="X2206" s="108">
        <f t="shared" ca="1" si="730"/>
        <v>0</v>
      </c>
      <c r="Y2206" s="108">
        <f t="shared" ca="1" si="731"/>
        <v>0</v>
      </c>
      <c r="Z2206" s="108">
        <f t="shared" ca="1" si="732"/>
        <v>0</v>
      </c>
      <c r="AA2206" s="108">
        <f t="shared" ca="1" si="733"/>
        <v>0</v>
      </c>
      <c r="AB2206" s="108">
        <f t="shared" ca="1" si="734"/>
        <v>0</v>
      </c>
      <c r="AC2206" s="25">
        <f t="shared" ca="1" si="735"/>
        <v>0</v>
      </c>
    </row>
    <row r="2207" spans="1:29" ht="14.1" hidden="1" customHeight="1" thickBot="1" x14ac:dyDescent="0.25">
      <c r="A2207" s="3">
        <f t="shared" si="719"/>
        <v>2027</v>
      </c>
      <c r="B2207" s="3" t="str">
        <f t="shared" si="736"/>
        <v>01 leden</v>
      </c>
      <c r="C2207" s="4" t="str">
        <f t="shared" si="720"/>
        <v>leden</v>
      </c>
      <c r="D2207" s="10">
        <f t="shared" ca="1" si="721"/>
        <v>0</v>
      </c>
      <c r="E2207" s="10" t="str">
        <f t="shared" si="722"/>
        <v>neděle</v>
      </c>
      <c r="F2207" s="42" t="str">
        <f ca="1">IF(COUNTIF(List1!$U$4:$AF$16,$G2207),"Svátek",TEXT($G2207,"dddd"))</f>
        <v>neděle</v>
      </c>
      <c r="G2207" s="19">
        <v>46390</v>
      </c>
      <c r="H2207" s="49"/>
      <c r="I2207" s="50"/>
      <c r="J2207" s="49"/>
      <c r="K2207" s="50"/>
      <c r="L2207" s="21">
        <f t="shared" si="723"/>
        <v>0</v>
      </c>
      <c r="M2207" s="22">
        <f t="shared" si="717"/>
        <v>0</v>
      </c>
      <c r="N2207" s="98"/>
      <c r="O2207" s="101" t="str">
        <f t="shared" ca="1" si="718"/>
        <v/>
      </c>
      <c r="P2207" s="41">
        <f t="shared" si="737"/>
        <v>0</v>
      </c>
      <c r="Q2207" s="41" t="str">
        <f>IF(MONTH(G2208)-MONTH(G2207)&lt;&gt;0,SUBTOTAL(109,$P$14:$P$3665)," ")</f>
        <v xml:space="preserve"> </v>
      </c>
      <c r="R2207" s="108">
        <f t="shared" ca="1" si="724"/>
        <v>0</v>
      </c>
      <c r="S2207" s="25">
        <f t="shared" ca="1" si="725"/>
        <v>0</v>
      </c>
      <c r="T2207" s="108">
        <f t="shared" ca="1" si="726"/>
        <v>0</v>
      </c>
      <c r="U2207" s="163">
        <f t="shared" ca="1" si="727"/>
        <v>0</v>
      </c>
      <c r="V2207" s="25">
        <f t="shared" ca="1" si="728"/>
        <v>0</v>
      </c>
      <c r="W2207" s="25">
        <f t="shared" ca="1" si="729"/>
        <v>0</v>
      </c>
      <c r="X2207" s="108">
        <f t="shared" ca="1" si="730"/>
        <v>0</v>
      </c>
      <c r="Y2207" s="108">
        <f t="shared" ca="1" si="731"/>
        <v>0</v>
      </c>
      <c r="Z2207" s="108">
        <f t="shared" ca="1" si="732"/>
        <v>0</v>
      </c>
      <c r="AA2207" s="108">
        <f t="shared" ca="1" si="733"/>
        <v>0</v>
      </c>
      <c r="AB2207" s="108">
        <f t="shared" ca="1" si="734"/>
        <v>0</v>
      </c>
      <c r="AC2207" s="25">
        <f t="shared" ca="1" si="735"/>
        <v>0</v>
      </c>
    </row>
    <row r="2208" spans="1:29" ht="14.1" hidden="1" customHeight="1" thickBot="1" x14ac:dyDescent="0.25">
      <c r="A2208" s="3">
        <f t="shared" si="719"/>
        <v>2027</v>
      </c>
      <c r="B2208" s="3" t="str">
        <f t="shared" si="736"/>
        <v>01 leden</v>
      </c>
      <c r="C2208" s="4" t="str">
        <f t="shared" si="720"/>
        <v>leden</v>
      </c>
      <c r="D2208" s="10">
        <f t="shared" ca="1" si="721"/>
        <v>0</v>
      </c>
      <c r="E2208" s="10" t="str">
        <f t="shared" si="722"/>
        <v>pondělí</v>
      </c>
      <c r="F2208" s="42" t="str">
        <f ca="1">IF(COUNTIF(List1!$U$4:$AF$16,$G2208),"Svátek",TEXT($G2208,"dddd"))</f>
        <v>pondělí</v>
      </c>
      <c r="G2208" s="19">
        <v>46391</v>
      </c>
      <c r="H2208" s="49"/>
      <c r="I2208" s="50"/>
      <c r="J2208" s="49"/>
      <c r="K2208" s="50"/>
      <c r="L2208" s="21">
        <f t="shared" si="723"/>
        <v>0</v>
      </c>
      <c r="M2208" s="22">
        <f t="shared" si="717"/>
        <v>0</v>
      </c>
      <c r="N2208" s="98"/>
      <c r="O2208" s="101" t="str">
        <f t="shared" ca="1" si="718"/>
        <v/>
      </c>
      <c r="P2208" s="41" t="str">
        <f t="shared" si="737"/>
        <v xml:space="preserve"> </v>
      </c>
      <c r="Q2208" s="41" t="str">
        <f>IF(MONTH(G2209)-MONTH(G2208)&lt;&gt;0,SUBTOTAL(109,$P$14:$P$3665)," ")</f>
        <v xml:space="preserve"> </v>
      </c>
      <c r="R2208" s="108">
        <f t="shared" ca="1" si="724"/>
        <v>0</v>
      </c>
      <c r="S2208" s="25">
        <f t="shared" ca="1" si="725"/>
        <v>0</v>
      </c>
      <c r="T2208" s="108">
        <f t="shared" ca="1" si="726"/>
        <v>0</v>
      </c>
      <c r="U2208" s="163">
        <f t="shared" ca="1" si="727"/>
        <v>0</v>
      </c>
      <c r="V2208" s="25">
        <f t="shared" ca="1" si="728"/>
        <v>0</v>
      </c>
      <c r="W2208" s="25">
        <f t="shared" ca="1" si="729"/>
        <v>0</v>
      </c>
      <c r="X2208" s="108">
        <f t="shared" ca="1" si="730"/>
        <v>0</v>
      </c>
      <c r="Y2208" s="108">
        <f t="shared" ca="1" si="731"/>
        <v>0</v>
      </c>
      <c r="Z2208" s="108">
        <f t="shared" ca="1" si="732"/>
        <v>0</v>
      </c>
      <c r="AA2208" s="108">
        <f t="shared" ca="1" si="733"/>
        <v>0</v>
      </c>
      <c r="AB2208" s="108">
        <f t="shared" ca="1" si="734"/>
        <v>0</v>
      </c>
      <c r="AC2208" s="25">
        <f t="shared" ca="1" si="735"/>
        <v>0</v>
      </c>
    </row>
    <row r="2209" spans="1:29" ht="14.1" hidden="1" customHeight="1" thickBot="1" x14ac:dyDescent="0.25">
      <c r="A2209" s="3">
        <f t="shared" si="719"/>
        <v>2027</v>
      </c>
      <c r="B2209" s="3" t="str">
        <f t="shared" si="736"/>
        <v>01 leden</v>
      </c>
      <c r="C2209" s="4" t="str">
        <f t="shared" si="720"/>
        <v>leden</v>
      </c>
      <c r="D2209" s="10">
        <f t="shared" ca="1" si="721"/>
        <v>0</v>
      </c>
      <c r="E2209" s="10" t="str">
        <f t="shared" si="722"/>
        <v>úterý</v>
      </c>
      <c r="F2209" s="42" t="str">
        <f ca="1">IF(COUNTIF(List1!$U$4:$AF$16,$G2209),"Svátek",TEXT($G2209,"dddd"))</f>
        <v>úterý</v>
      </c>
      <c r="G2209" s="19">
        <v>46392</v>
      </c>
      <c r="H2209" s="49"/>
      <c r="I2209" s="50"/>
      <c r="J2209" s="49"/>
      <c r="K2209" s="50"/>
      <c r="L2209" s="21">
        <f t="shared" si="723"/>
        <v>0</v>
      </c>
      <c r="M2209" s="22">
        <f t="shared" si="717"/>
        <v>0</v>
      </c>
      <c r="N2209" s="98"/>
      <c r="O2209" s="101" t="str">
        <f t="shared" ca="1" si="718"/>
        <v/>
      </c>
      <c r="P2209" s="41" t="str">
        <f t="shared" si="737"/>
        <v xml:space="preserve"> </v>
      </c>
      <c r="Q2209" s="41" t="str">
        <f>IF(MONTH(G2210)-MONTH(G2209)&lt;&gt;0,SUBTOTAL(109,$P$14:$P$3665)," ")</f>
        <v xml:space="preserve"> </v>
      </c>
      <c r="R2209" s="108">
        <f t="shared" ca="1" si="724"/>
        <v>0</v>
      </c>
      <c r="S2209" s="25">
        <f t="shared" ca="1" si="725"/>
        <v>0</v>
      </c>
      <c r="T2209" s="108">
        <f t="shared" ca="1" si="726"/>
        <v>0</v>
      </c>
      <c r="U2209" s="163">
        <f t="shared" ca="1" si="727"/>
        <v>0</v>
      </c>
      <c r="V2209" s="25">
        <f t="shared" ca="1" si="728"/>
        <v>0</v>
      </c>
      <c r="W2209" s="25">
        <f t="shared" ca="1" si="729"/>
        <v>0</v>
      </c>
      <c r="X2209" s="108">
        <f t="shared" ca="1" si="730"/>
        <v>0</v>
      </c>
      <c r="Y2209" s="108">
        <f t="shared" ca="1" si="731"/>
        <v>0</v>
      </c>
      <c r="Z2209" s="108">
        <f t="shared" ca="1" si="732"/>
        <v>0</v>
      </c>
      <c r="AA2209" s="108">
        <f t="shared" ca="1" si="733"/>
        <v>0</v>
      </c>
      <c r="AB2209" s="108">
        <f t="shared" ca="1" si="734"/>
        <v>0</v>
      </c>
      <c r="AC2209" s="25">
        <f t="shared" ca="1" si="735"/>
        <v>0</v>
      </c>
    </row>
    <row r="2210" spans="1:29" ht="14.1" hidden="1" customHeight="1" thickBot="1" x14ac:dyDescent="0.25">
      <c r="A2210" s="3">
        <f t="shared" si="719"/>
        <v>2027</v>
      </c>
      <c r="B2210" s="3" t="str">
        <f t="shared" si="736"/>
        <v>01 leden</v>
      </c>
      <c r="C2210" s="4" t="str">
        <f t="shared" si="720"/>
        <v>leden</v>
      </c>
      <c r="D2210" s="10">
        <f t="shared" ca="1" si="721"/>
        <v>0</v>
      </c>
      <c r="E2210" s="10" t="str">
        <f t="shared" si="722"/>
        <v>středa</v>
      </c>
      <c r="F2210" s="42" t="str">
        <f ca="1">IF(COUNTIF(List1!$U$4:$AF$16,$G2210),"Svátek",TEXT($G2210,"dddd"))</f>
        <v>středa</v>
      </c>
      <c r="G2210" s="19">
        <v>46393</v>
      </c>
      <c r="H2210" s="49"/>
      <c r="I2210" s="50"/>
      <c r="J2210" s="49"/>
      <c r="K2210" s="50"/>
      <c r="L2210" s="21">
        <f t="shared" si="723"/>
        <v>0</v>
      </c>
      <c r="M2210" s="22">
        <f t="shared" si="717"/>
        <v>0</v>
      </c>
      <c r="N2210" s="98"/>
      <c r="O2210" s="101" t="str">
        <f t="shared" ca="1" si="718"/>
        <v/>
      </c>
      <c r="P2210" s="41" t="str">
        <f t="shared" si="737"/>
        <v xml:space="preserve"> </v>
      </c>
      <c r="Q2210" s="41" t="str">
        <f>IF(MONTH(G2211)-MONTH(G2210)&lt;&gt;0,SUBTOTAL(109,$P$14:$P$3665)," ")</f>
        <v xml:space="preserve"> </v>
      </c>
      <c r="R2210" s="108">
        <f t="shared" ca="1" si="724"/>
        <v>0</v>
      </c>
      <c r="S2210" s="25">
        <f t="shared" ca="1" si="725"/>
        <v>0</v>
      </c>
      <c r="T2210" s="108">
        <f t="shared" ca="1" si="726"/>
        <v>0</v>
      </c>
      <c r="U2210" s="163">
        <f t="shared" ca="1" si="727"/>
        <v>0</v>
      </c>
      <c r="V2210" s="25">
        <f t="shared" ca="1" si="728"/>
        <v>0</v>
      </c>
      <c r="W2210" s="25">
        <f t="shared" ca="1" si="729"/>
        <v>0</v>
      </c>
      <c r="X2210" s="108">
        <f t="shared" ca="1" si="730"/>
        <v>0</v>
      </c>
      <c r="Y2210" s="108">
        <f t="shared" ca="1" si="731"/>
        <v>0</v>
      </c>
      <c r="Z2210" s="108">
        <f t="shared" ca="1" si="732"/>
        <v>0</v>
      </c>
      <c r="AA2210" s="108">
        <f t="shared" ca="1" si="733"/>
        <v>0</v>
      </c>
      <c r="AB2210" s="108">
        <f t="shared" ca="1" si="734"/>
        <v>0</v>
      </c>
      <c r="AC2210" s="25">
        <f t="shared" ca="1" si="735"/>
        <v>0</v>
      </c>
    </row>
    <row r="2211" spans="1:29" ht="14.1" hidden="1" customHeight="1" thickBot="1" x14ac:dyDescent="0.25">
      <c r="A2211" s="3">
        <f t="shared" si="719"/>
        <v>2027</v>
      </c>
      <c r="B2211" s="3" t="str">
        <f t="shared" si="736"/>
        <v>01 leden</v>
      </c>
      <c r="C2211" s="4" t="str">
        <f t="shared" si="720"/>
        <v>leden</v>
      </c>
      <c r="D2211" s="10">
        <f t="shared" ca="1" si="721"/>
        <v>0</v>
      </c>
      <c r="E2211" s="10" t="str">
        <f t="shared" si="722"/>
        <v>čtvrtek</v>
      </c>
      <c r="F2211" s="42" t="str">
        <f ca="1">IF(COUNTIF(List1!$U$4:$AF$16,$G2211),"Svátek",TEXT($G2211,"dddd"))</f>
        <v>čtvrtek</v>
      </c>
      <c r="G2211" s="19">
        <v>46394</v>
      </c>
      <c r="H2211" s="49"/>
      <c r="I2211" s="50"/>
      <c r="J2211" s="49"/>
      <c r="K2211" s="50"/>
      <c r="L2211" s="21">
        <f t="shared" si="723"/>
        <v>0</v>
      </c>
      <c r="M2211" s="22">
        <f t="shared" si="717"/>
        <v>0</v>
      </c>
      <c r="N2211" s="98"/>
      <c r="O2211" s="101" t="str">
        <f t="shared" ca="1" si="718"/>
        <v/>
      </c>
      <c r="P2211" s="41" t="str">
        <f t="shared" si="737"/>
        <v xml:space="preserve"> </v>
      </c>
      <c r="Q2211" s="41" t="str">
        <f>IF(MONTH(G2212)-MONTH(G2211)&lt;&gt;0,SUBTOTAL(109,$P$14:$P$3665)," ")</f>
        <v xml:space="preserve"> </v>
      </c>
      <c r="R2211" s="108">
        <f t="shared" ca="1" si="724"/>
        <v>0</v>
      </c>
      <c r="S2211" s="25">
        <f t="shared" ca="1" si="725"/>
        <v>0</v>
      </c>
      <c r="T2211" s="108">
        <f t="shared" ca="1" si="726"/>
        <v>0</v>
      </c>
      <c r="U2211" s="163">
        <f t="shared" ca="1" si="727"/>
        <v>0</v>
      </c>
      <c r="V2211" s="25">
        <f t="shared" ca="1" si="728"/>
        <v>0</v>
      </c>
      <c r="W2211" s="25">
        <f t="shared" ca="1" si="729"/>
        <v>0</v>
      </c>
      <c r="X2211" s="108">
        <f t="shared" ca="1" si="730"/>
        <v>0</v>
      </c>
      <c r="Y2211" s="108">
        <f t="shared" ca="1" si="731"/>
        <v>0</v>
      </c>
      <c r="Z2211" s="108">
        <f t="shared" ca="1" si="732"/>
        <v>0</v>
      </c>
      <c r="AA2211" s="108">
        <f t="shared" ca="1" si="733"/>
        <v>0</v>
      </c>
      <c r="AB2211" s="108">
        <f t="shared" ca="1" si="734"/>
        <v>0</v>
      </c>
      <c r="AC2211" s="25">
        <f t="shared" ca="1" si="735"/>
        <v>0</v>
      </c>
    </row>
    <row r="2212" spans="1:29" ht="14.1" hidden="1" customHeight="1" thickBot="1" x14ac:dyDescent="0.25">
      <c r="A2212" s="3">
        <f t="shared" si="719"/>
        <v>2027</v>
      </c>
      <c r="B2212" s="3" t="str">
        <f t="shared" si="736"/>
        <v>01 leden</v>
      </c>
      <c r="C2212" s="4" t="str">
        <f t="shared" si="720"/>
        <v>leden</v>
      </c>
      <c r="D2212" s="10">
        <f t="shared" ca="1" si="721"/>
        <v>0</v>
      </c>
      <c r="E2212" s="10" t="str">
        <f t="shared" si="722"/>
        <v>pátek</v>
      </c>
      <c r="F2212" s="42" t="str">
        <f ca="1">IF(COUNTIF(List1!$U$4:$AF$16,$G2212),"Svátek",TEXT($G2212,"dddd"))</f>
        <v>pátek</v>
      </c>
      <c r="G2212" s="19">
        <v>46395</v>
      </c>
      <c r="H2212" s="49"/>
      <c r="I2212" s="50"/>
      <c r="J2212" s="49"/>
      <c r="K2212" s="50"/>
      <c r="L2212" s="21">
        <f t="shared" si="723"/>
        <v>0</v>
      </c>
      <c r="M2212" s="22">
        <f t="shared" si="717"/>
        <v>0</v>
      </c>
      <c r="N2212" s="98"/>
      <c r="O2212" s="101" t="str">
        <f t="shared" ca="1" si="718"/>
        <v/>
      </c>
      <c r="P2212" s="41" t="str">
        <f t="shared" si="737"/>
        <v xml:space="preserve"> </v>
      </c>
      <c r="Q2212" s="41" t="str">
        <f>IF(MONTH(G2213)-MONTH(G2212)&lt;&gt;0,SUBTOTAL(109,$P$14:$P$3665)," ")</f>
        <v xml:space="preserve"> </v>
      </c>
      <c r="R2212" s="108">
        <f t="shared" ca="1" si="724"/>
        <v>0</v>
      </c>
      <c r="S2212" s="25">
        <f t="shared" ca="1" si="725"/>
        <v>0</v>
      </c>
      <c r="T2212" s="108">
        <f t="shared" ca="1" si="726"/>
        <v>0</v>
      </c>
      <c r="U2212" s="163">
        <f t="shared" ca="1" si="727"/>
        <v>0</v>
      </c>
      <c r="V2212" s="25">
        <f t="shared" ca="1" si="728"/>
        <v>0</v>
      </c>
      <c r="W2212" s="25">
        <f t="shared" ca="1" si="729"/>
        <v>0</v>
      </c>
      <c r="X2212" s="108">
        <f t="shared" ca="1" si="730"/>
        <v>0</v>
      </c>
      <c r="Y2212" s="108">
        <f t="shared" ca="1" si="731"/>
        <v>0</v>
      </c>
      <c r="Z2212" s="108">
        <f t="shared" ca="1" si="732"/>
        <v>0</v>
      </c>
      <c r="AA2212" s="108">
        <f t="shared" ca="1" si="733"/>
        <v>0</v>
      </c>
      <c r="AB2212" s="108">
        <f t="shared" ca="1" si="734"/>
        <v>0</v>
      </c>
      <c r="AC2212" s="25">
        <f t="shared" ca="1" si="735"/>
        <v>0</v>
      </c>
    </row>
    <row r="2213" spans="1:29" ht="14.1" hidden="1" customHeight="1" thickBot="1" x14ac:dyDescent="0.25">
      <c r="A2213" s="3">
        <f t="shared" si="719"/>
        <v>2027</v>
      </c>
      <c r="B2213" s="3" t="str">
        <f t="shared" si="736"/>
        <v>01 leden</v>
      </c>
      <c r="C2213" s="4" t="str">
        <f t="shared" si="720"/>
        <v>leden</v>
      </c>
      <c r="D2213" s="10">
        <f t="shared" ca="1" si="721"/>
        <v>0</v>
      </c>
      <c r="E2213" s="10" t="str">
        <f t="shared" si="722"/>
        <v>sobota</v>
      </c>
      <c r="F2213" s="42" t="str">
        <f ca="1">IF(COUNTIF(List1!$U$4:$AF$16,$G2213),"Svátek",TEXT($G2213,"dddd"))</f>
        <v>sobota</v>
      </c>
      <c r="G2213" s="19">
        <v>46396</v>
      </c>
      <c r="H2213" s="49"/>
      <c r="I2213" s="50"/>
      <c r="J2213" s="49"/>
      <c r="K2213" s="50"/>
      <c r="L2213" s="21">
        <f t="shared" si="723"/>
        <v>0</v>
      </c>
      <c r="M2213" s="22">
        <f t="shared" si="717"/>
        <v>0</v>
      </c>
      <c r="N2213" s="98"/>
      <c r="O2213" s="101" t="str">
        <f t="shared" ca="1" si="718"/>
        <v/>
      </c>
      <c r="P2213" s="41" t="str">
        <f t="shared" si="737"/>
        <v xml:space="preserve"> </v>
      </c>
      <c r="Q2213" s="41" t="str">
        <f>IF(MONTH(G2214)-MONTH(G2213)&lt;&gt;0,SUBTOTAL(109,$P$14:$P$3665)," ")</f>
        <v xml:space="preserve"> </v>
      </c>
      <c r="R2213" s="108">
        <f t="shared" ca="1" si="724"/>
        <v>0</v>
      </c>
      <c r="S2213" s="25">
        <f t="shared" ca="1" si="725"/>
        <v>0</v>
      </c>
      <c r="T2213" s="108">
        <f t="shared" ca="1" si="726"/>
        <v>0</v>
      </c>
      <c r="U2213" s="163">
        <f t="shared" ca="1" si="727"/>
        <v>0</v>
      </c>
      <c r="V2213" s="25">
        <f t="shared" ca="1" si="728"/>
        <v>0</v>
      </c>
      <c r="W2213" s="25">
        <f t="shared" ca="1" si="729"/>
        <v>0</v>
      </c>
      <c r="X2213" s="108">
        <f t="shared" ca="1" si="730"/>
        <v>0</v>
      </c>
      <c r="Y2213" s="108">
        <f t="shared" ca="1" si="731"/>
        <v>0</v>
      </c>
      <c r="Z2213" s="108">
        <f t="shared" ca="1" si="732"/>
        <v>0</v>
      </c>
      <c r="AA2213" s="108">
        <f t="shared" ca="1" si="733"/>
        <v>0</v>
      </c>
      <c r="AB2213" s="108">
        <f t="shared" ca="1" si="734"/>
        <v>0</v>
      </c>
      <c r="AC2213" s="25">
        <f t="shared" ca="1" si="735"/>
        <v>0</v>
      </c>
    </row>
    <row r="2214" spans="1:29" ht="14.1" hidden="1" customHeight="1" thickBot="1" x14ac:dyDescent="0.25">
      <c r="A2214" s="3">
        <f t="shared" si="719"/>
        <v>2027</v>
      </c>
      <c r="B2214" s="3" t="str">
        <f t="shared" si="736"/>
        <v>01 leden</v>
      </c>
      <c r="C2214" s="4" t="str">
        <f t="shared" si="720"/>
        <v>leden</v>
      </c>
      <c r="D2214" s="10">
        <f t="shared" ca="1" si="721"/>
        <v>0</v>
      </c>
      <c r="E2214" s="10" t="str">
        <f t="shared" si="722"/>
        <v>neděle</v>
      </c>
      <c r="F2214" s="42" t="str">
        <f ca="1">IF(COUNTIF(List1!$U$4:$AF$16,$G2214),"Svátek",TEXT($G2214,"dddd"))</f>
        <v>neděle</v>
      </c>
      <c r="G2214" s="19">
        <v>46397</v>
      </c>
      <c r="H2214" s="49"/>
      <c r="I2214" s="50"/>
      <c r="J2214" s="49"/>
      <c r="K2214" s="50"/>
      <c r="L2214" s="21">
        <f t="shared" si="723"/>
        <v>0</v>
      </c>
      <c r="M2214" s="22">
        <f t="shared" ref="M2214:M2277" si="738">(I2214-H2214)-(K2214-J2214)</f>
        <v>0</v>
      </c>
      <c r="N2214" s="98"/>
      <c r="O2214" s="101" t="str">
        <f t="shared" ref="O2214:O2277" ca="1" si="739">IF(F2214="Svátek","Svátek","")</f>
        <v/>
      </c>
      <c r="P2214" s="41">
        <f t="shared" si="737"/>
        <v>0</v>
      </c>
      <c r="Q2214" s="41" t="str">
        <f>IF(MONTH(G2215)-MONTH(G2214)&lt;&gt;0,SUBTOTAL(109,$P$14:$P$3665)," ")</f>
        <v xml:space="preserve"> </v>
      </c>
      <c r="R2214" s="108">
        <f t="shared" ca="1" si="724"/>
        <v>0</v>
      </c>
      <c r="S2214" s="25">
        <f t="shared" ca="1" si="725"/>
        <v>0</v>
      </c>
      <c r="T2214" s="108">
        <f t="shared" ca="1" si="726"/>
        <v>0</v>
      </c>
      <c r="U2214" s="163">
        <f t="shared" ca="1" si="727"/>
        <v>0</v>
      </c>
      <c r="V2214" s="25">
        <f t="shared" ca="1" si="728"/>
        <v>0</v>
      </c>
      <c r="W2214" s="25">
        <f t="shared" ca="1" si="729"/>
        <v>0</v>
      </c>
      <c r="X2214" s="108">
        <f t="shared" ca="1" si="730"/>
        <v>0</v>
      </c>
      <c r="Y2214" s="108">
        <f t="shared" ca="1" si="731"/>
        <v>0</v>
      </c>
      <c r="Z2214" s="108">
        <f t="shared" ca="1" si="732"/>
        <v>0</v>
      </c>
      <c r="AA2214" s="108">
        <f t="shared" ca="1" si="733"/>
        <v>0</v>
      </c>
      <c r="AB2214" s="108">
        <f t="shared" ca="1" si="734"/>
        <v>0</v>
      </c>
      <c r="AC2214" s="25">
        <f t="shared" ca="1" si="735"/>
        <v>0</v>
      </c>
    </row>
    <row r="2215" spans="1:29" ht="14.1" hidden="1" customHeight="1" thickBot="1" x14ac:dyDescent="0.25">
      <c r="A2215" s="3">
        <f t="shared" ref="A2215:A2278" si="740">YEAR(G2215)</f>
        <v>2027</v>
      </c>
      <c r="B2215" s="3" t="str">
        <f t="shared" si="736"/>
        <v>01 leden</v>
      </c>
      <c r="C2215" s="4" t="str">
        <f t="shared" ref="C2215:C2278" si="741">TEXT(G2215,"mmmm")</f>
        <v>leden</v>
      </c>
      <c r="D2215" s="10">
        <f t="shared" ref="D2215:D2278" ca="1" si="742">IF(F2215="Svátek",1,0)</f>
        <v>0</v>
      </c>
      <c r="E2215" s="10" t="str">
        <f t="shared" ref="E2215:E2278" si="743">TEXT($G2215,"dddd")</f>
        <v>pondělí</v>
      </c>
      <c r="F2215" s="42" t="str">
        <f ca="1">IF(COUNTIF(List1!$U$4:$AF$16,$G2215),"Svátek",TEXT($G2215,"dddd"))</f>
        <v>pondělí</v>
      </c>
      <c r="G2215" s="19">
        <v>46398</v>
      </c>
      <c r="H2215" s="49"/>
      <c r="I2215" s="50"/>
      <c r="J2215" s="49"/>
      <c r="K2215" s="50"/>
      <c r="L2215" s="21">
        <f t="shared" ref="L2215:L2278" si="744">(I2215-H2215)-(K2215-J2215)</f>
        <v>0</v>
      </c>
      <c r="M2215" s="22">
        <f t="shared" si="738"/>
        <v>0</v>
      </c>
      <c r="N2215" s="98"/>
      <c r="O2215" s="101" t="str">
        <f t="shared" ca="1" si="739"/>
        <v/>
      </c>
      <c r="P2215" s="41" t="str">
        <f t="shared" si="737"/>
        <v xml:space="preserve"> </v>
      </c>
      <c r="Q2215" s="41" t="str">
        <f>IF(MONTH(G2216)-MONTH(G2215)&lt;&gt;0,SUBTOTAL(109,$P$14:$P$3665)," ")</f>
        <v xml:space="preserve"> </v>
      </c>
      <c r="R2215" s="108">
        <f t="shared" ref="R2215:R2278" ca="1" si="745">IF(AND(IF(O2215="PC",1,0),OR((E2215="pondělí"),E2215="úterý",E2215="středa",E2215="čtvrtek",E2215="pátek")),IF($R$3-L2215&gt;0,$R$3-L2215,0),0)</f>
        <v>0</v>
      </c>
      <c r="S2215" s="25">
        <f t="shared" ref="S2215:S2278" ca="1" si="746">IF(AND(IF(F2215="Svátek",1,0),OR(E2215="pondělí",E2215="úterý",E2215="středa",E2215="čtvrtek",E2215="pátek"),IF(OR(O2215="SC",O2215="ŘD",O2215="NV",O2215="N",O2215="OČR",O2215="P",O2215="O"),FALSE,TRUE)),1,0)</f>
        <v>0</v>
      </c>
      <c r="T2215" s="108">
        <f t="shared" ref="T2215:T2278" ca="1" si="747">IF(AND(IF(O2215="PMP",1,0),OR((E2215="pondělí"),E2215="úterý",E2215="středa",E2215="čtvrtek",E2215="pátek")),IF($R$3-L2215&gt;0,$R$3-L2215,0),0)</f>
        <v>0</v>
      </c>
      <c r="U2215" s="163">
        <f t="shared" ref="U2215:U2278" ca="1" si="748">IF(AND(IF(O2215="1/2D",1,0),OR((E2215="pondělí"),E2215="úterý",E2215="středa",E2215="čtvrtek",E2215="pátek")),1,0)</f>
        <v>0</v>
      </c>
      <c r="V2215" s="25">
        <f t="shared" ref="V2215:V2278" ca="1" si="749">IF(AND(IF(O2215="D",1,0),OR((E2215="pondělí"),E2215="úterý",E2215="středa",E2215="čtvrtek",E2215="pátek")),1,0)</f>
        <v>0</v>
      </c>
      <c r="W2215" s="25">
        <f t="shared" ref="W2215:W2278" ca="1" si="750">IF(AND(IF(O2215="PN",1,0),OR((E2215="pondělí"),E2215="úterý",E2215="středa",E2215="čtvrtek",E2215="pátek")),1,0)</f>
        <v>0</v>
      </c>
      <c r="X2215" s="108">
        <f t="shared" ref="X2215:X2278" ca="1" si="751">IF(AND(IF(O2215="NV",1,0),OR((E2215="pondělí"),E2215="úterý",E2215="středa",E2215="čtvrtek",E2215="pátek")),IF($R$3-L2215&gt;0,$R$3-L2215,0),0)</f>
        <v>0</v>
      </c>
      <c r="Y2215" s="108">
        <f t="shared" ref="Y2215:Y2278" ca="1" si="752">IF(AND(IF(O2215="OČR",1,0),OR((E2215="pondělí"),E2215="úterý",E2215="středa",E2215="čtvrtek",E2215="pátek")),IF($R$3-L2215&gt;0,$R$3-L2215,0),0)</f>
        <v>0</v>
      </c>
      <c r="Z2215" s="108">
        <f t="shared" ref="Z2215:Z2278" ca="1" si="753">IF(AND(IF(O2215="P",1,0),OR((E2215="pondělí"),E2215="úterý",E2215="středa",E2215="čtvrtek",E2215="pátek")),IF($R$3-L2215&gt;0,$R$3-L2215,0),0)</f>
        <v>0</v>
      </c>
      <c r="AA2215" s="108">
        <f t="shared" ref="AA2215:AA2278" ca="1" si="754">IF(AND(IF(O2215="O",1,0),OR((E2215="pondělí"),E2215="úterý",E2215="středa",E2215="čtvrtek",E2215="pátek")),IF($R$3-L2215&gt;0,$R$3-L2215,0),0)</f>
        <v>0</v>
      </c>
      <c r="AB2215" s="108">
        <f t="shared" ref="AB2215:AB2278" ca="1" si="755">IF(AND(IF(O2215="PZ",1,0),OR((E2215="pondělí"),E2215="úterý",E2215="středa",E2215="čtvrtek",E2215="pátek")),IF($R$3-L2215&gt;0,$R$3-L2215,0),0)</f>
        <v>0</v>
      </c>
      <c r="AC2215" s="25">
        <f t="shared" ref="AC2215:AC2278" ca="1" si="756">IF(AND(IF(F2215="Svátek",1,0),OR(E2215="pondělí",E2215="úterý",E2215="středa",E2215="čtvrtek",E2215="pátek")),1,0)</f>
        <v>0</v>
      </c>
    </row>
    <row r="2216" spans="1:29" ht="14.1" hidden="1" customHeight="1" thickBot="1" x14ac:dyDescent="0.25">
      <c r="A2216" s="3">
        <f t="shared" si="740"/>
        <v>2027</v>
      </c>
      <c r="B2216" s="3" t="str">
        <f t="shared" ref="B2216:B2279" si="757">IF(C2216="leden","01 leden",IF(C2216="únor","02 únor",IF(C2216="březen","03 březen",IF(C2216="duben","04 duben",IF(C2216="květen","05 květen",IF(C2216="červen","06 červen",IF(C2216="červenec","07 červenec",IF(C2216="srpen","08 srpen",IF(C2216="září","09 září",IF(C2216="říjen","10 říjen",IF(C2216="listopad","11 listopad",IF(C2216="prosinec","12 prosinec",0))))))))))))</f>
        <v>01 leden</v>
      </c>
      <c r="C2216" s="4" t="str">
        <f t="shared" si="741"/>
        <v>leden</v>
      </c>
      <c r="D2216" s="10">
        <f t="shared" ca="1" si="742"/>
        <v>0</v>
      </c>
      <c r="E2216" s="10" t="str">
        <f t="shared" si="743"/>
        <v>úterý</v>
      </c>
      <c r="F2216" s="42" t="str">
        <f ca="1">IF(COUNTIF(List1!$U$4:$AF$16,$G2216),"Svátek",TEXT($G2216,"dddd"))</f>
        <v>úterý</v>
      </c>
      <c r="G2216" s="19">
        <v>46399</v>
      </c>
      <c r="H2216" s="49"/>
      <c r="I2216" s="50"/>
      <c r="J2216" s="49"/>
      <c r="K2216" s="50"/>
      <c r="L2216" s="21">
        <f t="shared" si="744"/>
        <v>0</v>
      </c>
      <c r="M2216" s="22">
        <f t="shared" si="738"/>
        <v>0</v>
      </c>
      <c r="N2216" s="98"/>
      <c r="O2216" s="101" t="str">
        <f t="shared" ca="1" si="739"/>
        <v/>
      </c>
      <c r="P2216" s="41" t="str">
        <f t="shared" si="737"/>
        <v xml:space="preserve"> </v>
      </c>
      <c r="Q2216" s="41" t="str">
        <f>IF(MONTH(G2217)-MONTH(G2216)&lt;&gt;0,SUBTOTAL(109,$P$14:$P$3665)," ")</f>
        <v xml:space="preserve"> </v>
      </c>
      <c r="R2216" s="108">
        <f t="shared" ca="1" si="745"/>
        <v>0</v>
      </c>
      <c r="S2216" s="25">
        <f t="shared" ca="1" si="746"/>
        <v>0</v>
      </c>
      <c r="T2216" s="108">
        <f t="shared" ca="1" si="747"/>
        <v>0</v>
      </c>
      <c r="U2216" s="163">
        <f t="shared" ca="1" si="748"/>
        <v>0</v>
      </c>
      <c r="V2216" s="25">
        <f t="shared" ca="1" si="749"/>
        <v>0</v>
      </c>
      <c r="W2216" s="25">
        <f t="shared" ca="1" si="750"/>
        <v>0</v>
      </c>
      <c r="X2216" s="108">
        <f t="shared" ca="1" si="751"/>
        <v>0</v>
      </c>
      <c r="Y2216" s="108">
        <f t="shared" ca="1" si="752"/>
        <v>0</v>
      </c>
      <c r="Z2216" s="108">
        <f t="shared" ca="1" si="753"/>
        <v>0</v>
      </c>
      <c r="AA2216" s="108">
        <f t="shared" ca="1" si="754"/>
        <v>0</v>
      </c>
      <c r="AB2216" s="108">
        <f t="shared" ca="1" si="755"/>
        <v>0</v>
      </c>
      <c r="AC2216" s="25">
        <f t="shared" ca="1" si="756"/>
        <v>0</v>
      </c>
    </row>
    <row r="2217" spans="1:29" ht="14.1" hidden="1" customHeight="1" thickBot="1" x14ac:dyDescent="0.25">
      <c r="A2217" s="3">
        <f t="shared" si="740"/>
        <v>2027</v>
      </c>
      <c r="B2217" s="3" t="str">
        <f t="shared" si="757"/>
        <v>01 leden</v>
      </c>
      <c r="C2217" s="4" t="str">
        <f t="shared" si="741"/>
        <v>leden</v>
      </c>
      <c r="D2217" s="10">
        <f t="shared" ca="1" si="742"/>
        <v>0</v>
      </c>
      <c r="E2217" s="10" t="str">
        <f t="shared" si="743"/>
        <v>středa</v>
      </c>
      <c r="F2217" s="42" t="str">
        <f ca="1">IF(COUNTIF(List1!$U$4:$AF$16,$G2217),"Svátek",TEXT($G2217,"dddd"))</f>
        <v>středa</v>
      </c>
      <c r="G2217" s="19">
        <v>46400</v>
      </c>
      <c r="H2217" s="49"/>
      <c r="I2217" s="50"/>
      <c r="J2217" s="49"/>
      <c r="K2217" s="50"/>
      <c r="L2217" s="21">
        <f t="shared" si="744"/>
        <v>0</v>
      </c>
      <c r="M2217" s="22">
        <f t="shared" si="738"/>
        <v>0</v>
      </c>
      <c r="N2217" s="98"/>
      <c r="O2217" s="101" t="str">
        <f t="shared" ca="1" si="739"/>
        <v/>
      </c>
      <c r="P2217" s="41" t="str">
        <f t="shared" si="737"/>
        <v xml:space="preserve"> </v>
      </c>
      <c r="Q2217" s="41" t="str">
        <f>IF(MONTH(G2218)-MONTH(G2217)&lt;&gt;0,SUBTOTAL(109,$P$14:$P$3665)," ")</f>
        <v xml:space="preserve"> </v>
      </c>
      <c r="R2217" s="108">
        <f t="shared" ca="1" si="745"/>
        <v>0</v>
      </c>
      <c r="S2217" s="25">
        <f t="shared" ca="1" si="746"/>
        <v>0</v>
      </c>
      <c r="T2217" s="108">
        <f t="shared" ca="1" si="747"/>
        <v>0</v>
      </c>
      <c r="U2217" s="163">
        <f t="shared" ca="1" si="748"/>
        <v>0</v>
      </c>
      <c r="V2217" s="25">
        <f t="shared" ca="1" si="749"/>
        <v>0</v>
      </c>
      <c r="W2217" s="25">
        <f t="shared" ca="1" si="750"/>
        <v>0</v>
      </c>
      <c r="X2217" s="108">
        <f t="shared" ca="1" si="751"/>
        <v>0</v>
      </c>
      <c r="Y2217" s="108">
        <f t="shared" ca="1" si="752"/>
        <v>0</v>
      </c>
      <c r="Z2217" s="108">
        <f t="shared" ca="1" si="753"/>
        <v>0</v>
      </c>
      <c r="AA2217" s="108">
        <f t="shared" ca="1" si="754"/>
        <v>0</v>
      </c>
      <c r="AB2217" s="108">
        <f t="shared" ca="1" si="755"/>
        <v>0</v>
      </c>
      <c r="AC2217" s="25">
        <f t="shared" ca="1" si="756"/>
        <v>0</v>
      </c>
    </row>
    <row r="2218" spans="1:29" ht="14.1" hidden="1" customHeight="1" thickBot="1" x14ac:dyDescent="0.25">
      <c r="A2218" s="3">
        <f t="shared" si="740"/>
        <v>2027</v>
      </c>
      <c r="B2218" s="3" t="str">
        <f t="shared" si="757"/>
        <v>01 leden</v>
      </c>
      <c r="C2218" s="4" t="str">
        <f t="shared" si="741"/>
        <v>leden</v>
      </c>
      <c r="D2218" s="10">
        <f t="shared" ca="1" si="742"/>
        <v>0</v>
      </c>
      <c r="E2218" s="10" t="str">
        <f t="shared" si="743"/>
        <v>čtvrtek</v>
      </c>
      <c r="F2218" s="42" t="str">
        <f ca="1">IF(COUNTIF(List1!$U$4:$AF$16,$G2218),"Svátek",TEXT($G2218,"dddd"))</f>
        <v>čtvrtek</v>
      </c>
      <c r="G2218" s="19">
        <v>46401</v>
      </c>
      <c r="H2218" s="49"/>
      <c r="I2218" s="50"/>
      <c r="J2218" s="49"/>
      <c r="K2218" s="50"/>
      <c r="L2218" s="21">
        <f t="shared" si="744"/>
        <v>0</v>
      </c>
      <c r="M2218" s="22">
        <f t="shared" si="738"/>
        <v>0</v>
      </c>
      <c r="N2218" s="98"/>
      <c r="O2218" s="101" t="str">
        <f t="shared" ca="1" si="739"/>
        <v/>
      </c>
      <c r="P2218" s="41" t="str">
        <f t="shared" si="737"/>
        <v xml:space="preserve"> </v>
      </c>
      <c r="Q2218" s="41" t="str">
        <f>IF(MONTH(G2219)-MONTH(G2218)&lt;&gt;0,SUBTOTAL(109,$P$14:$P$3665)," ")</f>
        <v xml:space="preserve"> </v>
      </c>
      <c r="R2218" s="108">
        <f t="shared" ca="1" si="745"/>
        <v>0</v>
      </c>
      <c r="S2218" s="25">
        <f t="shared" ca="1" si="746"/>
        <v>0</v>
      </c>
      <c r="T2218" s="108">
        <f t="shared" ca="1" si="747"/>
        <v>0</v>
      </c>
      <c r="U2218" s="163">
        <f t="shared" ca="1" si="748"/>
        <v>0</v>
      </c>
      <c r="V2218" s="25">
        <f t="shared" ca="1" si="749"/>
        <v>0</v>
      </c>
      <c r="W2218" s="25">
        <f t="shared" ca="1" si="750"/>
        <v>0</v>
      </c>
      <c r="X2218" s="108">
        <f t="shared" ca="1" si="751"/>
        <v>0</v>
      </c>
      <c r="Y2218" s="108">
        <f t="shared" ca="1" si="752"/>
        <v>0</v>
      </c>
      <c r="Z2218" s="108">
        <f t="shared" ca="1" si="753"/>
        <v>0</v>
      </c>
      <c r="AA2218" s="108">
        <f t="shared" ca="1" si="754"/>
        <v>0</v>
      </c>
      <c r="AB2218" s="108">
        <f t="shared" ca="1" si="755"/>
        <v>0</v>
      </c>
      <c r="AC2218" s="25">
        <f t="shared" ca="1" si="756"/>
        <v>0</v>
      </c>
    </row>
    <row r="2219" spans="1:29" ht="14.1" hidden="1" customHeight="1" thickBot="1" x14ac:dyDescent="0.25">
      <c r="A2219" s="3">
        <f t="shared" si="740"/>
        <v>2027</v>
      </c>
      <c r="B2219" s="3" t="str">
        <f t="shared" si="757"/>
        <v>01 leden</v>
      </c>
      <c r="C2219" s="4" t="str">
        <f t="shared" si="741"/>
        <v>leden</v>
      </c>
      <c r="D2219" s="10">
        <f t="shared" ca="1" si="742"/>
        <v>0</v>
      </c>
      <c r="E2219" s="10" t="str">
        <f t="shared" si="743"/>
        <v>pátek</v>
      </c>
      <c r="F2219" s="42" t="str">
        <f ca="1">IF(COUNTIF(List1!$U$4:$AF$16,$G2219),"Svátek",TEXT($G2219,"dddd"))</f>
        <v>pátek</v>
      </c>
      <c r="G2219" s="19">
        <v>46402</v>
      </c>
      <c r="H2219" s="49"/>
      <c r="I2219" s="50"/>
      <c r="J2219" s="49"/>
      <c r="K2219" s="50"/>
      <c r="L2219" s="21">
        <f t="shared" si="744"/>
        <v>0</v>
      </c>
      <c r="M2219" s="22">
        <f t="shared" si="738"/>
        <v>0</v>
      </c>
      <c r="N2219" s="98"/>
      <c r="O2219" s="101" t="str">
        <f t="shared" ca="1" si="739"/>
        <v/>
      </c>
      <c r="P2219" s="41" t="str">
        <f t="shared" si="737"/>
        <v xml:space="preserve"> </v>
      </c>
      <c r="Q2219" s="41" t="str">
        <f>IF(MONTH(G2220)-MONTH(G2219)&lt;&gt;0,SUBTOTAL(109,$P$14:$P$3665)," ")</f>
        <v xml:space="preserve"> </v>
      </c>
      <c r="R2219" s="108">
        <f t="shared" ca="1" si="745"/>
        <v>0</v>
      </c>
      <c r="S2219" s="25">
        <f t="shared" ca="1" si="746"/>
        <v>0</v>
      </c>
      <c r="T2219" s="108">
        <f t="shared" ca="1" si="747"/>
        <v>0</v>
      </c>
      <c r="U2219" s="163">
        <f t="shared" ca="1" si="748"/>
        <v>0</v>
      </c>
      <c r="V2219" s="25">
        <f t="shared" ca="1" si="749"/>
        <v>0</v>
      </c>
      <c r="W2219" s="25">
        <f t="shared" ca="1" si="750"/>
        <v>0</v>
      </c>
      <c r="X2219" s="108">
        <f t="shared" ca="1" si="751"/>
        <v>0</v>
      </c>
      <c r="Y2219" s="108">
        <f t="shared" ca="1" si="752"/>
        <v>0</v>
      </c>
      <c r="Z2219" s="108">
        <f t="shared" ca="1" si="753"/>
        <v>0</v>
      </c>
      <c r="AA2219" s="108">
        <f t="shared" ca="1" si="754"/>
        <v>0</v>
      </c>
      <c r="AB2219" s="108">
        <f t="shared" ca="1" si="755"/>
        <v>0</v>
      </c>
      <c r="AC2219" s="25">
        <f t="shared" ca="1" si="756"/>
        <v>0</v>
      </c>
    </row>
    <row r="2220" spans="1:29" ht="14.1" hidden="1" customHeight="1" thickBot="1" x14ac:dyDescent="0.25">
      <c r="A2220" s="3">
        <f t="shared" si="740"/>
        <v>2027</v>
      </c>
      <c r="B2220" s="3" t="str">
        <f t="shared" si="757"/>
        <v>01 leden</v>
      </c>
      <c r="C2220" s="4" t="str">
        <f t="shared" si="741"/>
        <v>leden</v>
      </c>
      <c r="D2220" s="10">
        <f t="shared" ca="1" si="742"/>
        <v>0</v>
      </c>
      <c r="E2220" s="10" t="str">
        <f t="shared" si="743"/>
        <v>sobota</v>
      </c>
      <c r="F2220" s="42" t="str">
        <f ca="1">IF(COUNTIF(List1!$U$4:$AF$16,$G2220),"Svátek",TEXT($G2220,"dddd"))</f>
        <v>sobota</v>
      </c>
      <c r="G2220" s="19">
        <v>46403</v>
      </c>
      <c r="H2220" s="49"/>
      <c r="I2220" s="50"/>
      <c r="J2220" s="49"/>
      <c r="K2220" s="50"/>
      <c r="L2220" s="21">
        <f t="shared" si="744"/>
        <v>0</v>
      </c>
      <c r="M2220" s="22">
        <f t="shared" si="738"/>
        <v>0</v>
      </c>
      <c r="N2220" s="98"/>
      <c r="O2220" s="101" t="str">
        <f t="shared" ca="1" si="739"/>
        <v/>
      </c>
      <c r="P2220" s="41" t="str">
        <f t="shared" si="737"/>
        <v xml:space="preserve"> </v>
      </c>
      <c r="Q2220" s="41" t="str">
        <f>IF(MONTH(G2221)-MONTH(G2220)&lt;&gt;0,SUBTOTAL(109,$P$14:$P$3665)," ")</f>
        <v xml:space="preserve"> </v>
      </c>
      <c r="R2220" s="108">
        <f t="shared" ca="1" si="745"/>
        <v>0</v>
      </c>
      <c r="S2220" s="25">
        <f t="shared" ca="1" si="746"/>
        <v>0</v>
      </c>
      <c r="T2220" s="108">
        <f t="shared" ca="1" si="747"/>
        <v>0</v>
      </c>
      <c r="U2220" s="163">
        <f t="shared" ca="1" si="748"/>
        <v>0</v>
      </c>
      <c r="V2220" s="25">
        <f t="shared" ca="1" si="749"/>
        <v>0</v>
      </c>
      <c r="W2220" s="25">
        <f t="shared" ca="1" si="750"/>
        <v>0</v>
      </c>
      <c r="X2220" s="108">
        <f t="shared" ca="1" si="751"/>
        <v>0</v>
      </c>
      <c r="Y2220" s="108">
        <f t="shared" ca="1" si="752"/>
        <v>0</v>
      </c>
      <c r="Z2220" s="108">
        <f t="shared" ca="1" si="753"/>
        <v>0</v>
      </c>
      <c r="AA2220" s="108">
        <f t="shared" ca="1" si="754"/>
        <v>0</v>
      </c>
      <c r="AB2220" s="108">
        <f t="shared" ca="1" si="755"/>
        <v>0</v>
      </c>
      <c r="AC2220" s="25">
        <f t="shared" ca="1" si="756"/>
        <v>0</v>
      </c>
    </row>
    <row r="2221" spans="1:29" ht="14.1" hidden="1" customHeight="1" thickBot="1" x14ac:dyDescent="0.25">
      <c r="A2221" s="3">
        <f t="shared" si="740"/>
        <v>2027</v>
      </c>
      <c r="B2221" s="3" t="str">
        <f t="shared" si="757"/>
        <v>01 leden</v>
      </c>
      <c r="C2221" s="4" t="str">
        <f t="shared" si="741"/>
        <v>leden</v>
      </c>
      <c r="D2221" s="10">
        <f t="shared" ca="1" si="742"/>
        <v>0</v>
      </c>
      <c r="E2221" s="10" t="str">
        <f t="shared" si="743"/>
        <v>neděle</v>
      </c>
      <c r="F2221" s="42" t="str">
        <f ca="1">IF(COUNTIF(List1!$U$4:$AF$16,$G2221),"Svátek",TEXT($G2221,"dddd"))</f>
        <v>neděle</v>
      </c>
      <c r="G2221" s="19">
        <v>46404</v>
      </c>
      <c r="H2221" s="49"/>
      <c r="I2221" s="50"/>
      <c r="J2221" s="49"/>
      <c r="K2221" s="50"/>
      <c r="L2221" s="21">
        <f t="shared" si="744"/>
        <v>0</v>
      </c>
      <c r="M2221" s="22">
        <f t="shared" si="738"/>
        <v>0</v>
      </c>
      <c r="N2221" s="98"/>
      <c r="O2221" s="101" t="str">
        <f t="shared" ca="1" si="739"/>
        <v/>
      </c>
      <c r="P2221" s="41">
        <f t="shared" si="737"/>
        <v>0</v>
      </c>
      <c r="Q2221" s="41" t="str">
        <f>IF(MONTH(G2222)-MONTH(G2221)&lt;&gt;0,SUBTOTAL(109,$P$14:$P$3665)," ")</f>
        <v xml:space="preserve"> </v>
      </c>
      <c r="R2221" s="108">
        <f t="shared" ca="1" si="745"/>
        <v>0</v>
      </c>
      <c r="S2221" s="25">
        <f t="shared" ca="1" si="746"/>
        <v>0</v>
      </c>
      <c r="T2221" s="108">
        <f t="shared" ca="1" si="747"/>
        <v>0</v>
      </c>
      <c r="U2221" s="163">
        <f t="shared" ca="1" si="748"/>
        <v>0</v>
      </c>
      <c r="V2221" s="25">
        <f t="shared" ca="1" si="749"/>
        <v>0</v>
      </c>
      <c r="W2221" s="25">
        <f t="shared" ca="1" si="750"/>
        <v>0</v>
      </c>
      <c r="X2221" s="108">
        <f t="shared" ca="1" si="751"/>
        <v>0</v>
      </c>
      <c r="Y2221" s="108">
        <f t="shared" ca="1" si="752"/>
        <v>0</v>
      </c>
      <c r="Z2221" s="108">
        <f t="shared" ca="1" si="753"/>
        <v>0</v>
      </c>
      <c r="AA2221" s="108">
        <f t="shared" ca="1" si="754"/>
        <v>0</v>
      </c>
      <c r="AB2221" s="108">
        <f t="shared" ca="1" si="755"/>
        <v>0</v>
      </c>
      <c r="AC2221" s="25">
        <f t="shared" ca="1" si="756"/>
        <v>0</v>
      </c>
    </row>
    <row r="2222" spans="1:29" ht="14.1" hidden="1" customHeight="1" thickBot="1" x14ac:dyDescent="0.25">
      <c r="A2222" s="3">
        <f t="shared" si="740"/>
        <v>2027</v>
      </c>
      <c r="B2222" s="3" t="str">
        <f t="shared" si="757"/>
        <v>01 leden</v>
      </c>
      <c r="C2222" s="4" t="str">
        <f t="shared" si="741"/>
        <v>leden</v>
      </c>
      <c r="D2222" s="10">
        <f t="shared" ca="1" si="742"/>
        <v>0</v>
      </c>
      <c r="E2222" s="10" t="str">
        <f t="shared" si="743"/>
        <v>pondělí</v>
      </c>
      <c r="F2222" s="42" t="str">
        <f ca="1">IF(COUNTIF(List1!$U$4:$AF$16,$G2222),"Svátek",TEXT($G2222,"dddd"))</f>
        <v>pondělí</v>
      </c>
      <c r="G2222" s="19">
        <v>46405</v>
      </c>
      <c r="H2222" s="49"/>
      <c r="I2222" s="50"/>
      <c r="J2222" s="49"/>
      <c r="K2222" s="50"/>
      <c r="L2222" s="21">
        <f t="shared" si="744"/>
        <v>0</v>
      </c>
      <c r="M2222" s="22">
        <f t="shared" si="738"/>
        <v>0</v>
      </c>
      <c r="N2222" s="98"/>
      <c r="O2222" s="101" t="str">
        <f t="shared" ca="1" si="739"/>
        <v/>
      </c>
      <c r="P2222" s="41" t="str">
        <f t="shared" si="737"/>
        <v xml:space="preserve"> </v>
      </c>
      <c r="Q2222" s="41" t="str">
        <f>IF(MONTH(G2223)-MONTH(G2222)&lt;&gt;0,SUBTOTAL(109,$P$14:$P$3665)," ")</f>
        <v xml:space="preserve"> </v>
      </c>
      <c r="R2222" s="108">
        <f t="shared" ca="1" si="745"/>
        <v>0</v>
      </c>
      <c r="S2222" s="25">
        <f t="shared" ca="1" si="746"/>
        <v>0</v>
      </c>
      <c r="T2222" s="108">
        <f t="shared" ca="1" si="747"/>
        <v>0</v>
      </c>
      <c r="U2222" s="163">
        <f t="shared" ca="1" si="748"/>
        <v>0</v>
      </c>
      <c r="V2222" s="25">
        <f t="shared" ca="1" si="749"/>
        <v>0</v>
      </c>
      <c r="W2222" s="25">
        <f t="shared" ca="1" si="750"/>
        <v>0</v>
      </c>
      <c r="X2222" s="108">
        <f t="shared" ca="1" si="751"/>
        <v>0</v>
      </c>
      <c r="Y2222" s="108">
        <f t="shared" ca="1" si="752"/>
        <v>0</v>
      </c>
      <c r="Z2222" s="108">
        <f t="shared" ca="1" si="753"/>
        <v>0</v>
      </c>
      <c r="AA2222" s="108">
        <f t="shared" ca="1" si="754"/>
        <v>0</v>
      </c>
      <c r="AB2222" s="108">
        <f t="shared" ca="1" si="755"/>
        <v>0</v>
      </c>
      <c r="AC2222" s="25">
        <f t="shared" ca="1" si="756"/>
        <v>0</v>
      </c>
    </row>
    <row r="2223" spans="1:29" ht="14.1" hidden="1" customHeight="1" thickBot="1" x14ac:dyDescent="0.25">
      <c r="A2223" s="3">
        <f t="shared" si="740"/>
        <v>2027</v>
      </c>
      <c r="B2223" s="3" t="str">
        <f t="shared" si="757"/>
        <v>01 leden</v>
      </c>
      <c r="C2223" s="4" t="str">
        <f t="shared" si="741"/>
        <v>leden</v>
      </c>
      <c r="D2223" s="10">
        <f t="shared" ca="1" si="742"/>
        <v>0</v>
      </c>
      <c r="E2223" s="10" t="str">
        <f t="shared" si="743"/>
        <v>úterý</v>
      </c>
      <c r="F2223" s="42" t="str">
        <f ca="1">IF(COUNTIF(List1!$U$4:$AF$16,$G2223),"Svátek",TEXT($G2223,"dddd"))</f>
        <v>úterý</v>
      </c>
      <c r="G2223" s="19">
        <v>46406</v>
      </c>
      <c r="H2223" s="49"/>
      <c r="I2223" s="50"/>
      <c r="J2223" s="49"/>
      <c r="K2223" s="50"/>
      <c r="L2223" s="21">
        <f t="shared" si="744"/>
        <v>0</v>
      </c>
      <c r="M2223" s="22">
        <f t="shared" si="738"/>
        <v>0</v>
      </c>
      <c r="N2223" s="98"/>
      <c r="O2223" s="101" t="str">
        <f t="shared" ca="1" si="739"/>
        <v/>
      </c>
      <c r="P2223" s="41" t="str">
        <f t="shared" si="737"/>
        <v xml:space="preserve"> </v>
      </c>
      <c r="Q2223" s="41" t="str">
        <f>IF(MONTH(G2224)-MONTH(G2223)&lt;&gt;0,SUBTOTAL(109,$P$14:$P$3665)," ")</f>
        <v xml:space="preserve"> </v>
      </c>
      <c r="R2223" s="108">
        <f t="shared" ca="1" si="745"/>
        <v>0</v>
      </c>
      <c r="S2223" s="25">
        <f t="shared" ca="1" si="746"/>
        <v>0</v>
      </c>
      <c r="T2223" s="108">
        <f t="shared" ca="1" si="747"/>
        <v>0</v>
      </c>
      <c r="U2223" s="163">
        <f t="shared" ca="1" si="748"/>
        <v>0</v>
      </c>
      <c r="V2223" s="25">
        <f t="shared" ca="1" si="749"/>
        <v>0</v>
      </c>
      <c r="W2223" s="25">
        <f t="shared" ca="1" si="750"/>
        <v>0</v>
      </c>
      <c r="X2223" s="108">
        <f t="shared" ca="1" si="751"/>
        <v>0</v>
      </c>
      <c r="Y2223" s="108">
        <f t="shared" ca="1" si="752"/>
        <v>0</v>
      </c>
      <c r="Z2223" s="108">
        <f t="shared" ca="1" si="753"/>
        <v>0</v>
      </c>
      <c r="AA2223" s="108">
        <f t="shared" ca="1" si="754"/>
        <v>0</v>
      </c>
      <c r="AB2223" s="108">
        <f t="shared" ca="1" si="755"/>
        <v>0</v>
      </c>
      <c r="AC2223" s="25">
        <f t="shared" ca="1" si="756"/>
        <v>0</v>
      </c>
    </row>
    <row r="2224" spans="1:29" ht="14.1" hidden="1" customHeight="1" thickBot="1" x14ac:dyDescent="0.25">
      <c r="A2224" s="3">
        <f t="shared" si="740"/>
        <v>2027</v>
      </c>
      <c r="B2224" s="3" t="str">
        <f t="shared" si="757"/>
        <v>01 leden</v>
      </c>
      <c r="C2224" s="4" t="str">
        <f t="shared" si="741"/>
        <v>leden</v>
      </c>
      <c r="D2224" s="10">
        <f t="shared" ca="1" si="742"/>
        <v>0</v>
      </c>
      <c r="E2224" s="10" t="str">
        <f t="shared" si="743"/>
        <v>středa</v>
      </c>
      <c r="F2224" s="42" t="str">
        <f ca="1">IF(COUNTIF(List1!$U$4:$AF$16,$G2224),"Svátek",TEXT($G2224,"dddd"))</f>
        <v>středa</v>
      </c>
      <c r="G2224" s="19">
        <v>46407</v>
      </c>
      <c r="H2224" s="49"/>
      <c r="I2224" s="50"/>
      <c r="J2224" s="49"/>
      <c r="K2224" s="50"/>
      <c r="L2224" s="21">
        <f t="shared" si="744"/>
        <v>0</v>
      </c>
      <c r="M2224" s="22">
        <f t="shared" si="738"/>
        <v>0</v>
      </c>
      <c r="N2224" s="98"/>
      <c r="O2224" s="101" t="str">
        <f t="shared" ca="1" si="739"/>
        <v/>
      </c>
      <c r="P2224" s="41" t="str">
        <f t="shared" si="737"/>
        <v xml:space="preserve"> </v>
      </c>
      <c r="Q2224" s="41" t="str">
        <f>IF(MONTH(G2225)-MONTH(G2224)&lt;&gt;0,SUBTOTAL(109,$P$14:$P$3665)," ")</f>
        <v xml:space="preserve"> </v>
      </c>
      <c r="R2224" s="108">
        <f t="shared" ca="1" si="745"/>
        <v>0</v>
      </c>
      <c r="S2224" s="25">
        <f t="shared" ca="1" si="746"/>
        <v>0</v>
      </c>
      <c r="T2224" s="108">
        <f t="shared" ca="1" si="747"/>
        <v>0</v>
      </c>
      <c r="U2224" s="163">
        <f t="shared" ca="1" si="748"/>
        <v>0</v>
      </c>
      <c r="V2224" s="25">
        <f t="shared" ca="1" si="749"/>
        <v>0</v>
      </c>
      <c r="W2224" s="25">
        <f t="shared" ca="1" si="750"/>
        <v>0</v>
      </c>
      <c r="X2224" s="108">
        <f t="shared" ca="1" si="751"/>
        <v>0</v>
      </c>
      <c r="Y2224" s="108">
        <f t="shared" ca="1" si="752"/>
        <v>0</v>
      </c>
      <c r="Z2224" s="108">
        <f t="shared" ca="1" si="753"/>
        <v>0</v>
      </c>
      <c r="AA2224" s="108">
        <f t="shared" ca="1" si="754"/>
        <v>0</v>
      </c>
      <c r="AB2224" s="108">
        <f t="shared" ca="1" si="755"/>
        <v>0</v>
      </c>
      <c r="AC2224" s="25">
        <f t="shared" ca="1" si="756"/>
        <v>0</v>
      </c>
    </row>
    <row r="2225" spans="1:29" ht="14.1" hidden="1" customHeight="1" thickBot="1" x14ac:dyDescent="0.25">
      <c r="A2225" s="3">
        <f t="shared" si="740"/>
        <v>2027</v>
      </c>
      <c r="B2225" s="3" t="str">
        <f t="shared" si="757"/>
        <v>01 leden</v>
      </c>
      <c r="C2225" s="4" t="str">
        <f t="shared" si="741"/>
        <v>leden</v>
      </c>
      <c r="D2225" s="10">
        <f t="shared" ca="1" si="742"/>
        <v>0</v>
      </c>
      <c r="E2225" s="10" t="str">
        <f t="shared" si="743"/>
        <v>čtvrtek</v>
      </c>
      <c r="F2225" s="42" t="str">
        <f ca="1">IF(COUNTIF(List1!$U$4:$AF$16,$G2225),"Svátek",TEXT($G2225,"dddd"))</f>
        <v>čtvrtek</v>
      </c>
      <c r="G2225" s="19">
        <v>46408</v>
      </c>
      <c r="H2225" s="49"/>
      <c r="I2225" s="50"/>
      <c r="J2225" s="49"/>
      <c r="K2225" s="50"/>
      <c r="L2225" s="21">
        <f t="shared" si="744"/>
        <v>0</v>
      </c>
      <c r="M2225" s="22">
        <f t="shared" si="738"/>
        <v>0</v>
      </c>
      <c r="N2225" s="98"/>
      <c r="O2225" s="101" t="str">
        <f t="shared" ca="1" si="739"/>
        <v/>
      </c>
      <c r="P2225" s="41" t="str">
        <f t="shared" si="737"/>
        <v xml:space="preserve"> </v>
      </c>
      <c r="Q2225" s="41" t="str">
        <f>IF(MONTH(G2226)-MONTH(G2225)&lt;&gt;0,SUBTOTAL(109,$P$14:$P$3665)," ")</f>
        <v xml:space="preserve"> </v>
      </c>
      <c r="R2225" s="108">
        <f t="shared" ca="1" si="745"/>
        <v>0</v>
      </c>
      <c r="S2225" s="25">
        <f t="shared" ca="1" si="746"/>
        <v>0</v>
      </c>
      <c r="T2225" s="108">
        <f t="shared" ca="1" si="747"/>
        <v>0</v>
      </c>
      <c r="U2225" s="163">
        <f t="shared" ca="1" si="748"/>
        <v>0</v>
      </c>
      <c r="V2225" s="25">
        <f t="shared" ca="1" si="749"/>
        <v>0</v>
      </c>
      <c r="W2225" s="25">
        <f t="shared" ca="1" si="750"/>
        <v>0</v>
      </c>
      <c r="X2225" s="108">
        <f t="shared" ca="1" si="751"/>
        <v>0</v>
      </c>
      <c r="Y2225" s="108">
        <f t="shared" ca="1" si="752"/>
        <v>0</v>
      </c>
      <c r="Z2225" s="108">
        <f t="shared" ca="1" si="753"/>
        <v>0</v>
      </c>
      <c r="AA2225" s="108">
        <f t="shared" ca="1" si="754"/>
        <v>0</v>
      </c>
      <c r="AB2225" s="108">
        <f t="shared" ca="1" si="755"/>
        <v>0</v>
      </c>
      <c r="AC2225" s="25">
        <f t="shared" ca="1" si="756"/>
        <v>0</v>
      </c>
    </row>
    <row r="2226" spans="1:29" ht="14.1" hidden="1" customHeight="1" thickBot="1" x14ac:dyDescent="0.25">
      <c r="A2226" s="3">
        <f t="shared" si="740"/>
        <v>2027</v>
      </c>
      <c r="B2226" s="3" t="str">
        <f t="shared" si="757"/>
        <v>01 leden</v>
      </c>
      <c r="C2226" s="4" t="str">
        <f t="shared" si="741"/>
        <v>leden</v>
      </c>
      <c r="D2226" s="10">
        <f t="shared" ca="1" si="742"/>
        <v>0</v>
      </c>
      <c r="E2226" s="10" t="str">
        <f t="shared" si="743"/>
        <v>pátek</v>
      </c>
      <c r="F2226" s="42" t="str">
        <f ca="1">IF(COUNTIF(List1!$U$4:$AF$16,$G2226),"Svátek",TEXT($G2226,"dddd"))</f>
        <v>pátek</v>
      </c>
      <c r="G2226" s="19">
        <v>46409</v>
      </c>
      <c r="H2226" s="49"/>
      <c r="I2226" s="50"/>
      <c r="J2226" s="49"/>
      <c r="K2226" s="50"/>
      <c r="L2226" s="21">
        <f t="shared" si="744"/>
        <v>0</v>
      </c>
      <c r="M2226" s="22">
        <f t="shared" si="738"/>
        <v>0</v>
      </c>
      <c r="N2226" s="98"/>
      <c r="O2226" s="101" t="str">
        <f t="shared" ca="1" si="739"/>
        <v/>
      </c>
      <c r="P2226" s="41" t="str">
        <f t="shared" si="737"/>
        <v xml:space="preserve"> </v>
      </c>
      <c r="Q2226" s="41" t="str">
        <f>IF(MONTH(G2227)-MONTH(G2226)&lt;&gt;0,SUBTOTAL(109,$P$14:$P$3665)," ")</f>
        <v xml:space="preserve"> </v>
      </c>
      <c r="R2226" s="108">
        <f t="shared" ca="1" si="745"/>
        <v>0</v>
      </c>
      <c r="S2226" s="25">
        <f t="shared" ca="1" si="746"/>
        <v>0</v>
      </c>
      <c r="T2226" s="108">
        <f t="shared" ca="1" si="747"/>
        <v>0</v>
      </c>
      <c r="U2226" s="163">
        <f t="shared" ca="1" si="748"/>
        <v>0</v>
      </c>
      <c r="V2226" s="25">
        <f t="shared" ca="1" si="749"/>
        <v>0</v>
      </c>
      <c r="W2226" s="25">
        <f t="shared" ca="1" si="750"/>
        <v>0</v>
      </c>
      <c r="X2226" s="108">
        <f t="shared" ca="1" si="751"/>
        <v>0</v>
      </c>
      <c r="Y2226" s="108">
        <f t="shared" ca="1" si="752"/>
        <v>0</v>
      </c>
      <c r="Z2226" s="108">
        <f t="shared" ca="1" si="753"/>
        <v>0</v>
      </c>
      <c r="AA2226" s="108">
        <f t="shared" ca="1" si="754"/>
        <v>0</v>
      </c>
      <c r="AB2226" s="108">
        <f t="shared" ca="1" si="755"/>
        <v>0</v>
      </c>
      <c r="AC2226" s="25">
        <f t="shared" ca="1" si="756"/>
        <v>0</v>
      </c>
    </row>
    <row r="2227" spans="1:29" ht="14.1" hidden="1" customHeight="1" thickBot="1" x14ac:dyDescent="0.25">
      <c r="A2227" s="3">
        <f t="shared" si="740"/>
        <v>2027</v>
      </c>
      <c r="B2227" s="3" t="str">
        <f t="shared" si="757"/>
        <v>01 leden</v>
      </c>
      <c r="C2227" s="4" t="str">
        <f t="shared" si="741"/>
        <v>leden</v>
      </c>
      <c r="D2227" s="10">
        <f t="shared" ca="1" si="742"/>
        <v>0</v>
      </c>
      <c r="E2227" s="10" t="str">
        <f t="shared" si="743"/>
        <v>sobota</v>
      </c>
      <c r="F2227" s="42" t="str">
        <f ca="1">IF(COUNTIF(List1!$U$4:$AF$16,$G2227),"Svátek",TEXT($G2227,"dddd"))</f>
        <v>sobota</v>
      </c>
      <c r="G2227" s="19">
        <v>46410</v>
      </c>
      <c r="H2227" s="49"/>
      <c r="I2227" s="50"/>
      <c r="J2227" s="49"/>
      <c r="K2227" s="50"/>
      <c r="L2227" s="21">
        <f t="shared" si="744"/>
        <v>0</v>
      </c>
      <c r="M2227" s="22">
        <f t="shared" si="738"/>
        <v>0</v>
      </c>
      <c r="N2227" s="98"/>
      <c r="O2227" s="101" t="str">
        <f t="shared" ca="1" si="739"/>
        <v/>
      </c>
      <c r="P2227" s="41" t="str">
        <f t="shared" si="737"/>
        <v xml:space="preserve"> </v>
      </c>
      <c r="Q2227" s="41" t="str">
        <f>IF(MONTH(G2228)-MONTH(G2227)&lt;&gt;0,SUBTOTAL(109,$P$14:$P$3665)," ")</f>
        <v xml:space="preserve"> </v>
      </c>
      <c r="R2227" s="108">
        <f t="shared" ca="1" si="745"/>
        <v>0</v>
      </c>
      <c r="S2227" s="25">
        <f t="shared" ca="1" si="746"/>
        <v>0</v>
      </c>
      <c r="T2227" s="108">
        <f t="shared" ca="1" si="747"/>
        <v>0</v>
      </c>
      <c r="U2227" s="163">
        <f t="shared" ca="1" si="748"/>
        <v>0</v>
      </c>
      <c r="V2227" s="25">
        <f t="shared" ca="1" si="749"/>
        <v>0</v>
      </c>
      <c r="W2227" s="25">
        <f t="shared" ca="1" si="750"/>
        <v>0</v>
      </c>
      <c r="X2227" s="108">
        <f t="shared" ca="1" si="751"/>
        <v>0</v>
      </c>
      <c r="Y2227" s="108">
        <f t="shared" ca="1" si="752"/>
        <v>0</v>
      </c>
      <c r="Z2227" s="108">
        <f t="shared" ca="1" si="753"/>
        <v>0</v>
      </c>
      <c r="AA2227" s="108">
        <f t="shared" ca="1" si="754"/>
        <v>0</v>
      </c>
      <c r="AB2227" s="108">
        <f t="shared" ca="1" si="755"/>
        <v>0</v>
      </c>
      <c r="AC2227" s="25">
        <f t="shared" ca="1" si="756"/>
        <v>0</v>
      </c>
    </row>
    <row r="2228" spans="1:29" ht="14.1" hidden="1" customHeight="1" thickBot="1" x14ac:dyDescent="0.25">
      <c r="A2228" s="3">
        <f t="shared" si="740"/>
        <v>2027</v>
      </c>
      <c r="B2228" s="3" t="str">
        <f t="shared" si="757"/>
        <v>01 leden</v>
      </c>
      <c r="C2228" s="4" t="str">
        <f t="shared" si="741"/>
        <v>leden</v>
      </c>
      <c r="D2228" s="10">
        <f t="shared" ca="1" si="742"/>
        <v>0</v>
      </c>
      <c r="E2228" s="10" t="str">
        <f t="shared" si="743"/>
        <v>neděle</v>
      </c>
      <c r="F2228" s="42" t="str">
        <f ca="1">IF(COUNTIF(List1!$U$4:$AF$16,$G2228),"Svátek",TEXT($G2228,"dddd"))</f>
        <v>neděle</v>
      </c>
      <c r="G2228" s="19">
        <v>46411</v>
      </c>
      <c r="H2228" s="49"/>
      <c r="I2228" s="50"/>
      <c r="J2228" s="49"/>
      <c r="K2228" s="50"/>
      <c r="L2228" s="21">
        <f t="shared" si="744"/>
        <v>0</v>
      </c>
      <c r="M2228" s="22">
        <f t="shared" si="738"/>
        <v>0</v>
      </c>
      <c r="N2228" s="98"/>
      <c r="O2228" s="101" t="str">
        <f t="shared" ca="1" si="739"/>
        <v/>
      </c>
      <c r="P2228" s="41">
        <f t="shared" si="737"/>
        <v>0</v>
      </c>
      <c r="Q2228" s="41" t="str">
        <f>IF(MONTH(G2229)-MONTH(G2228)&lt;&gt;0,SUBTOTAL(109,$P$14:$P$3665)," ")</f>
        <v xml:space="preserve"> </v>
      </c>
      <c r="R2228" s="108">
        <f t="shared" ca="1" si="745"/>
        <v>0</v>
      </c>
      <c r="S2228" s="25">
        <f t="shared" ca="1" si="746"/>
        <v>0</v>
      </c>
      <c r="T2228" s="108">
        <f t="shared" ca="1" si="747"/>
        <v>0</v>
      </c>
      <c r="U2228" s="163">
        <f t="shared" ca="1" si="748"/>
        <v>0</v>
      </c>
      <c r="V2228" s="25">
        <f t="shared" ca="1" si="749"/>
        <v>0</v>
      </c>
      <c r="W2228" s="25">
        <f t="shared" ca="1" si="750"/>
        <v>0</v>
      </c>
      <c r="X2228" s="108">
        <f t="shared" ca="1" si="751"/>
        <v>0</v>
      </c>
      <c r="Y2228" s="108">
        <f t="shared" ca="1" si="752"/>
        <v>0</v>
      </c>
      <c r="Z2228" s="108">
        <f t="shared" ca="1" si="753"/>
        <v>0</v>
      </c>
      <c r="AA2228" s="108">
        <f t="shared" ca="1" si="754"/>
        <v>0</v>
      </c>
      <c r="AB2228" s="108">
        <f t="shared" ca="1" si="755"/>
        <v>0</v>
      </c>
      <c r="AC2228" s="25">
        <f t="shared" ca="1" si="756"/>
        <v>0</v>
      </c>
    </row>
    <row r="2229" spans="1:29" ht="14.1" hidden="1" customHeight="1" thickBot="1" x14ac:dyDescent="0.25">
      <c r="A2229" s="3">
        <f t="shared" si="740"/>
        <v>2027</v>
      </c>
      <c r="B2229" s="3" t="str">
        <f t="shared" si="757"/>
        <v>01 leden</v>
      </c>
      <c r="C2229" s="4" t="str">
        <f t="shared" si="741"/>
        <v>leden</v>
      </c>
      <c r="D2229" s="10">
        <f t="shared" ca="1" si="742"/>
        <v>0</v>
      </c>
      <c r="E2229" s="10" t="str">
        <f t="shared" si="743"/>
        <v>pondělí</v>
      </c>
      <c r="F2229" s="42" t="str">
        <f ca="1">IF(COUNTIF(List1!$U$4:$AF$16,$G2229),"Svátek",TEXT($G2229,"dddd"))</f>
        <v>pondělí</v>
      </c>
      <c r="G2229" s="19">
        <v>46412</v>
      </c>
      <c r="H2229" s="49"/>
      <c r="I2229" s="50"/>
      <c r="J2229" s="49"/>
      <c r="K2229" s="50"/>
      <c r="L2229" s="21">
        <f t="shared" si="744"/>
        <v>0</v>
      </c>
      <c r="M2229" s="22">
        <f t="shared" si="738"/>
        <v>0</v>
      </c>
      <c r="N2229" s="98"/>
      <c r="O2229" s="101" t="str">
        <f t="shared" ca="1" si="739"/>
        <v/>
      </c>
      <c r="P2229" s="41" t="str">
        <f t="shared" si="737"/>
        <v xml:space="preserve"> </v>
      </c>
      <c r="Q2229" s="41" t="str">
        <f>IF(MONTH(G2230)-MONTH(G2229)&lt;&gt;0,SUBTOTAL(109,$P$14:$P$3665)," ")</f>
        <v xml:space="preserve"> </v>
      </c>
      <c r="R2229" s="108">
        <f t="shared" ca="1" si="745"/>
        <v>0</v>
      </c>
      <c r="S2229" s="25">
        <f t="shared" ca="1" si="746"/>
        <v>0</v>
      </c>
      <c r="T2229" s="108">
        <f t="shared" ca="1" si="747"/>
        <v>0</v>
      </c>
      <c r="U2229" s="163">
        <f t="shared" ca="1" si="748"/>
        <v>0</v>
      </c>
      <c r="V2229" s="25">
        <f t="shared" ca="1" si="749"/>
        <v>0</v>
      </c>
      <c r="W2229" s="25">
        <f t="shared" ca="1" si="750"/>
        <v>0</v>
      </c>
      <c r="X2229" s="108">
        <f t="shared" ca="1" si="751"/>
        <v>0</v>
      </c>
      <c r="Y2229" s="108">
        <f t="shared" ca="1" si="752"/>
        <v>0</v>
      </c>
      <c r="Z2229" s="108">
        <f t="shared" ca="1" si="753"/>
        <v>0</v>
      </c>
      <c r="AA2229" s="108">
        <f t="shared" ca="1" si="754"/>
        <v>0</v>
      </c>
      <c r="AB2229" s="108">
        <f t="shared" ca="1" si="755"/>
        <v>0</v>
      </c>
      <c r="AC2229" s="25">
        <f t="shared" ca="1" si="756"/>
        <v>0</v>
      </c>
    </row>
    <row r="2230" spans="1:29" ht="14.1" hidden="1" customHeight="1" thickBot="1" x14ac:dyDescent="0.25">
      <c r="A2230" s="3">
        <f t="shared" si="740"/>
        <v>2027</v>
      </c>
      <c r="B2230" s="3" t="str">
        <f t="shared" si="757"/>
        <v>01 leden</v>
      </c>
      <c r="C2230" s="4" t="str">
        <f t="shared" si="741"/>
        <v>leden</v>
      </c>
      <c r="D2230" s="10">
        <f t="shared" ca="1" si="742"/>
        <v>0</v>
      </c>
      <c r="E2230" s="10" t="str">
        <f t="shared" si="743"/>
        <v>úterý</v>
      </c>
      <c r="F2230" s="42" t="str">
        <f ca="1">IF(COUNTIF(List1!$U$4:$AF$16,$G2230),"Svátek",TEXT($G2230,"dddd"))</f>
        <v>úterý</v>
      </c>
      <c r="G2230" s="19">
        <v>46413</v>
      </c>
      <c r="H2230" s="49"/>
      <c r="I2230" s="50"/>
      <c r="J2230" s="49"/>
      <c r="K2230" s="50"/>
      <c r="L2230" s="21">
        <f t="shared" si="744"/>
        <v>0</v>
      </c>
      <c r="M2230" s="22">
        <f t="shared" si="738"/>
        <v>0</v>
      </c>
      <c r="N2230" s="98"/>
      <c r="O2230" s="101" t="str">
        <f t="shared" ca="1" si="739"/>
        <v/>
      </c>
      <c r="P2230" s="41" t="str">
        <f t="shared" si="737"/>
        <v xml:space="preserve"> </v>
      </c>
      <c r="Q2230" s="41" t="str">
        <f>IF(MONTH(G2231)-MONTH(G2230)&lt;&gt;0,SUBTOTAL(109,$P$14:$P$3665)," ")</f>
        <v xml:space="preserve"> </v>
      </c>
      <c r="R2230" s="108">
        <f t="shared" ca="1" si="745"/>
        <v>0</v>
      </c>
      <c r="S2230" s="25">
        <f t="shared" ca="1" si="746"/>
        <v>0</v>
      </c>
      <c r="T2230" s="108">
        <f t="shared" ca="1" si="747"/>
        <v>0</v>
      </c>
      <c r="U2230" s="163">
        <f t="shared" ca="1" si="748"/>
        <v>0</v>
      </c>
      <c r="V2230" s="25">
        <f t="shared" ca="1" si="749"/>
        <v>0</v>
      </c>
      <c r="W2230" s="25">
        <f t="shared" ca="1" si="750"/>
        <v>0</v>
      </c>
      <c r="X2230" s="108">
        <f t="shared" ca="1" si="751"/>
        <v>0</v>
      </c>
      <c r="Y2230" s="108">
        <f t="shared" ca="1" si="752"/>
        <v>0</v>
      </c>
      <c r="Z2230" s="108">
        <f t="shared" ca="1" si="753"/>
        <v>0</v>
      </c>
      <c r="AA2230" s="108">
        <f t="shared" ca="1" si="754"/>
        <v>0</v>
      </c>
      <c r="AB2230" s="108">
        <f t="shared" ca="1" si="755"/>
        <v>0</v>
      </c>
      <c r="AC2230" s="25">
        <f t="shared" ca="1" si="756"/>
        <v>0</v>
      </c>
    </row>
    <row r="2231" spans="1:29" ht="14.1" hidden="1" customHeight="1" thickBot="1" x14ac:dyDescent="0.25">
      <c r="A2231" s="3">
        <f t="shared" si="740"/>
        <v>2027</v>
      </c>
      <c r="B2231" s="3" t="str">
        <f t="shared" si="757"/>
        <v>01 leden</v>
      </c>
      <c r="C2231" s="4" t="str">
        <f t="shared" si="741"/>
        <v>leden</v>
      </c>
      <c r="D2231" s="10">
        <f t="shared" ca="1" si="742"/>
        <v>0</v>
      </c>
      <c r="E2231" s="10" t="str">
        <f t="shared" si="743"/>
        <v>středa</v>
      </c>
      <c r="F2231" s="42" t="str">
        <f ca="1">IF(COUNTIF(List1!$U$4:$AF$16,$G2231),"Svátek",TEXT($G2231,"dddd"))</f>
        <v>středa</v>
      </c>
      <c r="G2231" s="19">
        <v>46414</v>
      </c>
      <c r="H2231" s="49"/>
      <c r="I2231" s="50"/>
      <c r="J2231" s="49"/>
      <c r="K2231" s="50"/>
      <c r="L2231" s="21">
        <f t="shared" si="744"/>
        <v>0</v>
      </c>
      <c r="M2231" s="22">
        <f t="shared" si="738"/>
        <v>0</v>
      </c>
      <c r="N2231" s="98"/>
      <c r="O2231" s="101" t="str">
        <f t="shared" ca="1" si="739"/>
        <v/>
      </c>
      <c r="P2231" s="41" t="str">
        <f t="shared" si="737"/>
        <v xml:space="preserve"> </v>
      </c>
      <c r="Q2231" s="41" t="str">
        <f>IF(MONTH(G2232)-MONTH(G2231)&lt;&gt;0,SUBTOTAL(109,$P$14:$P$3665)," ")</f>
        <v xml:space="preserve"> </v>
      </c>
      <c r="R2231" s="108">
        <f t="shared" ca="1" si="745"/>
        <v>0</v>
      </c>
      <c r="S2231" s="25">
        <f t="shared" ca="1" si="746"/>
        <v>0</v>
      </c>
      <c r="T2231" s="108">
        <f t="shared" ca="1" si="747"/>
        <v>0</v>
      </c>
      <c r="U2231" s="163">
        <f t="shared" ca="1" si="748"/>
        <v>0</v>
      </c>
      <c r="V2231" s="25">
        <f t="shared" ca="1" si="749"/>
        <v>0</v>
      </c>
      <c r="W2231" s="25">
        <f t="shared" ca="1" si="750"/>
        <v>0</v>
      </c>
      <c r="X2231" s="108">
        <f t="shared" ca="1" si="751"/>
        <v>0</v>
      </c>
      <c r="Y2231" s="108">
        <f t="shared" ca="1" si="752"/>
        <v>0</v>
      </c>
      <c r="Z2231" s="108">
        <f t="shared" ca="1" si="753"/>
        <v>0</v>
      </c>
      <c r="AA2231" s="108">
        <f t="shared" ca="1" si="754"/>
        <v>0</v>
      </c>
      <c r="AB2231" s="108">
        <f t="shared" ca="1" si="755"/>
        <v>0</v>
      </c>
      <c r="AC2231" s="25">
        <f t="shared" ca="1" si="756"/>
        <v>0</v>
      </c>
    </row>
    <row r="2232" spans="1:29" ht="14.1" hidden="1" customHeight="1" thickBot="1" x14ac:dyDescent="0.25">
      <c r="A2232" s="3">
        <f t="shared" si="740"/>
        <v>2027</v>
      </c>
      <c r="B2232" s="3" t="str">
        <f t="shared" si="757"/>
        <v>01 leden</v>
      </c>
      <c r="C2232" s="4" t="str">
        <f t="shared" si="741"/>
        <v>leden</v>
      </c>
      <c r="D2232" s="10">
        <f t="shared" ca="1" si="742"/>
        <v>0</v>
      </c>
      <c r="E2232" s="10" t="str">
        <f t="shared" si="743"/>
        <v>čtvrtek</v>
      </c>
      <c r="F2232" s="42" t="str">
        <f ca="1">IF(COUNTIF(List1!$U$4:$AF$16,$G2232),"Svátek",TEXT($G2232,"dddd"))</f>
        <v>čtvrtek</v>
      </c>
      <c r="G2232" s="19">
        <v>46415</v>
      </c>
      <c r="H2232" s="49"/>
      <c r="I2232" s="50"/>
      <c r="J2232" s="49"/>
      <c r="K2232" s="50"/>
      <c r="L2232" s="21">
        <f t="shared" si="744"/>
        <v>0</v>
      </c>
      <c r="M2232" s="22">
        <f t="shared" si="738"/>
        <v>0</v>
      </c>
      <c r="N2232" s="98"/>
      <c r="O2232" s="101" t="str">
        <f t="shared" ca="1" si="739"/>
        <v/>
      </c>
      <c r="P2232" s="41" t="str">
        <f t="shared" si="737"/>
        <v xml:space="preserve"> </v>
      </c>
      <c r="Q2232" s="41" t="str">
        <f>IF(MONTH(G2233)-MONTH(G2232)&lt;&gt;0,SUBTOTAL(109,$P$14:$P$3665)," ")</f>
        <v xml:space="preserve"> </v>
      </c>
      <c r="R2232" s="108">
        <f t="shared" ca="1" si="745"/>
        <v>0</v>
      </c>
      <c r="S2232" s="25">
        <f t="shared" ca="1" si="746"/>
        <v>0</v>
      </c>
      <c r="T2232" s="108">
        <f t="shared" ca="1" si="747"/>
        <v>0</v>
      </c>
      <c r="U2232" s="163">
        <f t="shared" ca="1" si="748"/>
        <v>0</v>
      </c>
      <c r="V2232" s="25">
        <f t="shared" ca="1" si="749"/>
        <v>0</v>
      </c>
      <c r="W2232" s="25">
        <f t="shared" ca="1" si="750"/>
        <v>0</v>
      </c>
      <c r="X2232" s="108">
        <f t="shared" ca="1" si="751"/>
        <v>0</v>
      </c>
      <c r="Y2232" s="108">
        <f t="shared" ca="1" si="752"/>
        <v>0</v>
      </c>
      <c r="Z2232" s="108">
        <f t="shared" ca="1" si="753"/>
        <v>0</v>
      </c>
      <c r="AA2232" s="108">
        <f t="shared" ca="1" si="754"/>
        <v>0</v>
      </c>
      <c r="AB2232" s="108">
        <f t="shared" ca="1" si="755"/>
        <v>0</v>
      </c>
      <c r="AC2232" s="25">
        <f t="shared" ca="1" si="756"/>
        <v>0</v>
      </c>
    </row>
    <row r="2233" spans="1:29" ht="14.1" hidden="1" customHeight="1" thickBot="1" x14ac:dyDescent="0.25">
      <c r="A2233" s="3">
        <f t="shared" si="740"/>
        <v>2027</v>
      </c>
      <c r="B2233" s="3" t="str">
        <f t="shared" si="757"/>
        <v>01 leden</v>
      </c>
      <c r="C2233" s="4" t="str">
        <f t="shared" si="741"/>
        <v>leden</v>
      </c>
      <c r="D2233" s="10">
        <f t="shared" ca="1" si="742"/>
        <v>0</v>
      </c>
      <c r="E2233" s="10" t="str">
        <f t="shared" si="743"/>
        <v>pátek</v>
      </c>
      <c r="F2233" s="42" t="str">
        <f ca="1">IF(COUNTIF(List1!$U$4:$AF$16,$G2233),"Svátek",TEXT($G2233,"dddd"))</f>
        <v>pátek</v>
      </c>
      <c r="G2233" s="19">
        <v>46416</v>
      </c>
      <c r="H2233" s="49"/>
      <c r="I2233" s="50"/>
      <c r="J2233" s="49"/>
      <c r="K2233" s="50"/>
      <c r="L2233" s="21">
        <f t="shared" si="744"/>
        <v>0</v>
      </c>
      <c r="M2233" s="22">
        <f t="shared" si="738"/>
        <v>0</v>
      </c>
      <c r="N2233" s="98"/>
      <c r="O2233" s="101" t="str">
        <f t="shared" ca="1" si="739"/>
        <v/>
      </c>
      <c r="P2233" s="41" t="str">
        <f t="shared" si="737"/>
        <v xml:space="preserve"> </v>
      </c>
      <c r="Q2233" s="41" t="str">
        <f>IF(MONTH(G2234)-MONTH(G2233)&lt;&gt;0,SUBTOTAL(109,$P$14:$P$3665)," ")</f>
        <v xml:space="preserve"> </v>
      </c>
      <c r="R2233" s="108">
        <f t="shared" ca="1" si="745"/>
        <v>0</v>
      </c>
      <c r="S2233" s="25">
        <f t="shared" ca="1" si="746"/>
        <v>0</v>
      </c>
      <c r="T2233" s="108">
        <f t="shared" ca="1" si="747"/>
        <v>0</v>
      </c>
      <c r="U2233" s="163">
        <f t="shared" ca="1" si="748"/>
        <v>0</v>
      </c>
      <c r="V2233" s="25">
        <f t="shared" ca="1" si="749"/>
        <v>0</v>
      </c>
      <c r="W2233" s="25">
        <f t="shared" ca="1" si="750"/>
        <v>0</v>
      </c>
      <c r="X2233" s="108">
        <f t="shared" ca="1" si="751"/>
        <v>0</v>
      </c>
      <c r="Y2233" s="108">
        <f t="shared" ca="1" si="752"/>
        <v>0</v>
      </c>
      <c r="Z2233" s="108">
        <f t="shared" ca="1" si="753"/>
        <v>0</v>
      </c>
      <c r="AA2233" s="108">
        <f t="shared" ca="1" si="754"/>
        <v>0</v>
      </c>
      <c r="AB2233" s="108">
        <f t="shared" ca="1" si="755"/>
        <v>0</v>
      </c>
      <c r="AC2233" s="25">
        <f t="shared" ca="1" si="756"/>
        <v>0</v>
      </c>
    </row>
    <row r="2234" spans="1:29" ht="14.1" hidden="1" customHeight="1" thickBot="1" x14ac:dyDescent="0.25">
      <c r="A2234" s="3">
        <f t="shared" si="740"/>
        <v>2027</v>
      </c>
      <c r="B2234" s="3" t="str">
        <f t="shared" si="757"/>
        <v>01 leden</v>
      </c>
      <c r="C2234" s="4" t="str">
        <f t="shared" si="741"/>
        <v>leden</v>
      </c>
      <c r="D2234" s="10">
        <f t="shared" ca="1" si="742"/>
        <v>0</v>
      </c>
      <c r="E2234" s="10" t="str">
        <f t="shared" si="743"/>
        <v>sobota</v>
      </c>
      <c r="F2234" s="42" t="str">
        <f ca="1">IF(COUNTIF(List1!$U$4:$AF$16,$G2234),"Svátek",TEXT($G2234,"dddd"))</f>
        <v>sobota</v>
      </c>
      <c r="G2234" s="19">
        <v>46417</v>
      </c>
      <c r="H2234" s="49"/>
      <c r="I2234" s="50"/>
      <c r="J2234" s="49"/>
      <c r="K2234" s="50"/>
      <c r="L2234" s="21">
        <f t="shared" si="744"/>
        <v>0</v>
      </c>
      <c r="M2234" s="22">
        <f t="shared" si="738"/>
        <v>0</v>
      </c>
      <c r="N2234" s="98"/>
      <c r="O2234" s="101" t="str">
        <f t="shared" ca="1" si="739"/>
        <v/>
      </c>
      <c r="P2234" s="41" t="str">
        <f t="shared" si="737"/>
        <v xml:space="preserve"> </v>
      </c>
      <c r="Q2234" s="41" t="str">
        <f>IF(MONTH(G2235)-MONTH(G2234)&lt;&gt;0,SUBTOTAL(109,$P$14:$P$3665)," ")</f>
        <v xml:space="preserve"> </v>
      </c>
      <c r="R2234" s="108">
        <f t="shared" ca="1" si="745"/>
        <v>0</v>
      </c>
      <c r="S2234" s="25">
        <f t="shared" ca="1" si="746"/>
        <v>0</v>
      </c>
      <c r="T2234" s="108">
        <f t="shared" ca="1" si="747"/>
        <v>0</v>
      </c>
      <c r="U2234" s="163">
        <f t="shared" ca="1" si="748"/>
        <v>0</v>
      </c>
      <c r="V2234" s="25">
        <f t="shared" ca="1" si="749"/>
        <v>0</v>
      </c>
      <c r="W2234" s="25">
        <f t="shared" ca="1" si="750"/>
        <v>0</v>
      </c>
      <c r="X2234" s="108">
        <f t="shared" ca="1" si="751"/>
        <v>0</v>
      </c>
      <c r="Y2234" s="108">
        <f t="shared" ca="1" si="752"/>
        <v>0</v>
      </c>
      <c r="Z2234" s="108">
        <f t="shared" ca="1" si="753"/>
        <v>0</v>
      </c>
      <c r="AA2234" s="108">
        <f t="shared" ca="1" si="754"/>
        <v>0</v>
      </c>
      <c r="AB2234" s="108">
        <f t="shared" ca="1" si="755"/>
        <v>0</v>
      </c>
      <c r="AC2234" s="25">
        <f t="shared" ca="1" si="756"/>
        <v>0</v>
      </c>
    </row>
    <row r="2235" spans="1:29" ht="14.1" hidden="1" customHeight="1" thickBot="1" x14ac:dyDescent="0.25">
      <c r="A2235" s="3">
        <f t="shared" si="740"/>
        <v>2027</v>
      </c>
      <c r="B2235" s="3" t="str">
        <f t="shared" si="757"/>
        <v>01 leden</v>
      </c>
      <c r="C2235" s="4" t="str">
        <f t="shared" si="741"/>
        <v>leden</v>
      </c>
      <c r="D2235" s="10">
        <f t="shared" ca="1" si="742"/>
        <v>0</v>
      </c>
      <c r="E2235" s="10" t="str">
        <f t="shared" si="743"/>
        <v>neděle</v>
      </c>
      <c r="F2235" s="42" t="str">
        <f ca="1">IF(COUNTIF(List1!$U$4:$AF$16,$G2235),"Svátek",TEXT($G2235,"dddd"))</f>
        <v>neděle</v>
      </c>
      <c r="G2235" s="19">
        <v>46418</v>
      </c>
      <c r="H2235" s="49"/>
      <c r="I2235" s="50"/>
      <c r="J2235" s="49"/>
      <c r="K2235" s="50"/>
      <c r="L2235" s="21">
        <f t="shared" si="744"/>
        <v>0</v>
      </c>
      <c r="M2235" s="22">
        <f t="shared" si="738"/>
        <v>0</v>
      </c>
      <c r="N2235" s="98"/>
      <c r="O2235" s="101" t="str">
        <f t="shared" ca="1" si="739"/>
        <v/>
      </c>
      <c r="P2235" s="41">
        <f t="shared" si="737"/>
        <v>0</v>
      </c>
      <c r="Q2235" s="41">
        <f>IF(MONTH(G2236)-MONTH(G2235)&lt;&gt;0,SUBTOTAL(109,$P$14:$P$3665)," ")</f>
        <v>0</v>
      </c>
      <c r="R2235" s="108">
        <f t="shared" ca="1" si="745"/>
        <v>0</v>
      </c>
      <c r="S2235" s="25">
        <f t="shared" ca="1" si="746"/>
        <v>0</v>
      </c>
      <c r="T2235" s="108">
        <f t="shared" ca="1" si="747"/>
        <v>0</v>
      </c>
      <c r="U2235" s="163">
        <f t="shared" ca="1" si="748"/>
        <v>0</v>
      </c>
      <c r="V2235" s="25">
        <f t="shared" ca="1" si="749"/>
        <v>0</v>
      </c>
      <c r="W2235" s="25">
        <f t="shared" ca="1" si="750"/>
        <v>0</v>
      </c>
      <c r="X2235" s="108">
        <f t="shared" ca="1" si="751"/>
        <v>0</v>
      </c>
      <c r="Y2235" s="108">
        <f t="shared" ca="1" si="752"/>
        <v>0</v>
      </c>
      <c r="Z2235" s="108">
        <f t="shared" ca="1" si="753"/>
        <v>0</v>
      </c>
      <c r="AA2235" s="108">
        <f t="shared" ca="1" si="754"/>
        <v>0</v>
      </c>
      <c r="AB2235" s="108">
        <f t="shared" ca="1" si="755"/>
        <v>0</v>
      </c>
      <c r="AC2235" s="25">
        <f t="shared" ca="1" si="756"/>
        <v>0</v>
      </c>
    </row>
    <row r="2236" spans="1:29" ht="14.1" hidden="1" customHeight="1" thickBot="1" x14ac:dyDescent="0.25">
      <c r="A2236" s="3">
        <f t="shared" si="740"/>
        <v>2027</v>
      </c>
      <c r="B2236" s="3" t="str">
        <f t="shared" si="757"/>
        <v>02 únor</v>
      </c>
      <c r="C2236" s="4" t="str">
        <f t="shared" si="741"/>
        <v>únor</v>
      </c>
      <c r="D2236" s="10">
        <f t="shared" ca="1" si="742"/>
        <v>0</v>
      </c>
      <c r="E2236" s="10" t="str">
        <f t="shared" si="743"/>
        <v>pondělí</v>
      </c>
      <c r="F2236" s="42" t="str">
        <f ca="1">IF(COUNTIF(List1!$U$4:$AF$16,$G2236),"Svátek",TEXT($G2236,"dddd"))</f>
        <v>pondělí</v>
      </c>
      <c r="G2236" s="19">
        <v>46419</v>
      </c>
      <c r="H2236" s="49"/>
      <c r="I2236" s="50"/>
      <c r="J2236" s="49"/>
      <c r="K2236" s="50"/>
      <c r="L2236" s="21">
        <f t="shared" si="744"/>
        <v>0</v>
      </c>
      <c r="M2236" s="22">
        <f t="shared" si="738"/>
        <v>0</v>
      </c>
      <c r="N2236" s="98"/>
      <c r="O2236" s="101" t="str">
        <f t="shared" ca="1" si="739"/>
        <v/>
      </c>
      <c r="P2236" s="41" t="str">
        <f t="shared" si="737"/>
        <v xml:space="preserve"> </v>
      </c>
      <c r="Q2236" s="41" t="str">
        <f>IF(MONTH(G2237)-MONTH(G2236)&lt;&gt;0,SUBTOTAL(109,$P$14:$P$3665)," ")</f>
        <v xml:space="preserve"> </v>
      </c>
      <c r="R2236" s="108">
        <f t="shared" ca="1" si="745"/>
        <v>0</v>
      </c>
      <c r="S2236" s="25">
        <f t="shared" ca="1" si="746"/>
        <v>0</v>
      </c>
      <c r="T2236" s="108">
        <f t="shared" ca="1" si="747"/>
        <v>0</v>
      </c>
      <c r="U2236" s="163">
        <f t="shared" ca="1" si="748"/>
        <v>0</v>
      </c>
      <c r="V2236" s="25">
        <f t="shared" ca="1" si="749"/>
        <v>0</v>
      </c>
      <c r="W2236" s="25">
        <f t="shared" ca="1" si="750"/>
        <v>0</v>
      </c>
      <c r="X2236" s="108">
        <f t="shared" ca="1" si="751"/>
        <v>0</v>
      </c>
      <c r="Y2236" s="108">
        <f t="shared" ca="1" si="752"/>
        <v>0</v>
      </c>
      <c r="Z2236" s="108">
        <f t="shared" ca="1" si="753"/>
        <v>0</v>
      </c>
      <c r="AA2236" s="108">
        <f t="shared" ca="1" si="754"/>
        <v>0</v>
      </c>
      <c r="AB2236" s="108">
        <f t="shared" ca="1" si="755"/>
        <v>0</v>
      </c>
      <c r="AC2236" s="25">
        <f t="shared" ca="1" si="756"/>
        <v>0</v>
      </c>
    </row>
    <row r="2237" spans="1:29" ht="14.1" hidden="1" customHeight="1" thickBot="1" x14ac:dyDescent="0.25">
      <c r="A2237" s="3">
        <f t="shared" si="740"/>
        <v>2027</v>
      </c>
      <c r="B2237" s="3" t="str">
        <f t="shared" si="757"/>
        <v>02 únor</v>
      </c>
      <c r="C2237" s="4" t="str">
        <f t="shared" si="741"/>
        <v>únor</v>
      </c>
      <c r="D2237" s="10">
        <f t="shared" ca="1" si="742"/>
        <v>0</v>
      </c>
      <c r="E2237" s="10" t="str">
        <f t="shared" si="743"/>
        <v>úterý</v>
      </c>
      <c r="F2237" s="42" t="str">
        <f ca="1">IF(COUNTIF(List1!$U$4:$AF$16,$G2237),"Svátek",TEXT($G2237,"dddd"))</f>
        <v>úterý</v>
      </c>
      <c r="G2237" s="19">
        <v>46420</v>
      </c>
      <c r="H2237" s="49"/>
      <c r="I2237" s="50"/>
      <c r="J2237" s="49"/>
      <c r="K2237" s="50"/>
      <c r="L2237" s="21">
        <f t="shared" si="744"/>
        <v>0</v>
      </c>
      <c r="M2237" s="22">
        <f t="shared" si="738"/>
        <v>0</v>
      </c>
      <c r="N2237" s="98"/>
      <c r="O2237" s="101" t="str">
        <f t="shared" ca="1" si="739"/>
        <v/>
      </c>
      <c r="P2237" s="41" t="str">
        <f t="shared" si="737"/>
        <v xml:space="preserve"> </v>
      </c>
      <c r="Q2237" s="41" t="str">
        <f>IF(MONTH(G2238)-MONTH(G2237)&lt;&gt;0,SUBTOTAL(109,$P$14:$P$3665)," ")</f>
        <v xml:space="preserve"> </v>
      </c>
      <c r="R2237" s="108">
        <f t="shared" ca="1" si="745"/>
        <v>0</v>
      </c>
      <c r="S2237" s="25">
        <f t="shared" ca="1" si="746"/>
        <v>0</v>
      </c>
      <c r="T2237" s="108">
        <f t="shared" ca="1" si="747"/>
        <v>0</v>
      </c>
      <c r="U2237" s="163">
        <f t="shared" ca="1" si="748"/>
        <v>0</v>
      </c>
      <c r="V2237" s="25">
        <f t="shared" ca="1" si="749"/>
        <v>0</v>
      </c>
      <c r="W2237" s="25">
        <f t="shared" ca="1" si="750"/>
        <v>0</v>
      </c>
      <c r="X2237" s="108">
        <f t="shared" ca="1" si="751"/>
        <v>0</v>
      </c>
      <c r="Y2237" s="108">
        <f t="shared" ca="1" si="752"/>
        <v>0</v>
      </c>
      <c r="Z2237" s="108">
        <f t="shared" ca="1" si="753"/>
        <v>0</v>
      </c>
      <c r="AA2237" s="108">
        <f t="shared" ca="1" si="754"/>
        <v>0</v>
      </c>
      <c r="AB2237" s="108">
        <f t="shared" ca="1" si="755"/>
        <v>0</v>
      </c>
      <c r="AC2237" s="25">
        <f t="shared" ca="1" si="756"/>
        <v>0</v>
      </c>
    </row>
    <row r="2238" spans="1:29" ht="14.1" hidden="1" customHeight="1" thickBot="1" x14ac:dyDescent="0.25">
      <c r="A2238" s="3">
        <f t="shared" si="740"/>
        <v>2027</v>
      </c>
      <c r="B2238" s="3" t="str">
        <f t="shared" si="757"/>
        <v>02 únor</v>
      </c>
      <c r="C2238" s="4" t="str">
        <f t="shared" si="741"/>
        <v>únor</v>
      </c>
      <c r="D2238" s="10">
        <f t="shared" ca="1" si="742"/>
        <v>0</v>
      </c>
      <c r="E2238" s="10" t="str">
        <f t="shared" si="743"/>
        <v>středa</v>
      </c>
      <c r="F2238" s="42" t="str">
        <f ca="1">IF(COUNTIF(List1!$U$4:$AF$16,$G2238),"Svátek",TEXT($G2238,"dddd"))</f>
        <v>středa</v>
      </c>
      <c r="G2238" s="19">
        <v>46421</v>
      </c>
      <c r="H2238" s="49"/>
      <c r="I2238" s="50"/>
      <c r="J2238" s="49"/>
      <c r="K2238" s="50"/>
      <c r="L2238" s="21">
        <f t="shared" si="744"/>
        <v>0</v>
      </c>
      <c r="M2238" s="22">
        <f t="shared" si="738"/>
        <v>0</v>
      </c>
      <c r="N2238" s="98"/>
      <c r="O2238" s="101" t="str">
        <f t="shared" ca="1" si="739"/>
        <v/>
      </c>
      <c r="P2238" s="41" t="str">
        <f t="shared" si="737"/>
        <v xml:space="preserve"> </v>
      </c>
      <c r="Q2238" s="41" t="str">
        <f>IF(MONTH(G2239)-MONTH(G2238)&lt;&gt;0,SUBTOTAL(109,$P$14:$P$3665)," ")</f>
        <v xml:space="preserve"> </v>
      </c>
      <c r="R2238" s="108">
        <f t="shared" ca="1" si="745"/>
        <v>0</v>
      </c>
      <c r="S2238" s="25">
        <f t="shared" ca="1" si="746"/>
        <v>0</v>
      </c>
      <c r="T2238" s="108">
        <f t="shared" ca="1" si="747"/>
        <v>0</v>
      </c>
      <c r="U2238" s="163">
        <f t="shared" ca="1" si="748"/>
        <v>0</v>
      </c>
      <c r="V2238" s="25">
        <f t="shared" ca="1" si="749"/>
        <v>0</v>
      </c>
      <c r="W2238" s="25">
        <f t="shared" ca="1" si="750"/>
        <v>0</v>
      </c>
      <c r="X2238" s="108">
        <f t="shared" ca="1" si="751"/>
        <v>0</v>
      </c>
      <c r="Y2238" s="108">
        <f t="shared" ca="1" si="752"/>
        <v>0</v>
      </c>
      <c r="Z2238" s="108">
        <f t="shared" ca="1" si="753"/>
        <v>0</v>
      </c>
      <c r="AA2238" s="108">
        <f t="shared" ca="1" si="754"/>
        <v>0</v>
      </c>
      <c r="AB2238" s="108">
        <f t="shared" ca="1" si="755"/>
        <v>0</v>
      </c>
      <c r="AC2238" s="25">
        <f t="shared" ca="1" si="756"/>
        <v>0</v>
      </c>
    </row>
    <row r="2239" spans="1:29" ht="14.1" hidden="1" customHeight="1" thickBot="1" x14ac:dyDescent="0.25">
      <c r="A2239" s="3">
        <f t="shared" si="740"/>
        <v>2027</v>
      </c>
      <c r="B2239" s="3" t="str">
        <f t="shared" si="757"/>
        <v>02 únor</v>
      </c>
      <c r="C2239" s="4" t="str">
        <f t="shared" si="741"/>
        <v>únor</v>
      </c>
      <c r="D2239" s="10">
        <f t="shared" ca="1" si="742"/>
        <v>0</v>
      </c>
      <c r="E2239" s="10" t="str">
        <f t="shared" si="743"/>
        <v>čtvrtek</v>
      </c>
      <c r="F2239" s="42" t="str">
        <f ca="1">IF(COUNTIF(List1!$U$4:$AF$16,$G2239),"Svátek",TEXT($G2239,"dddd"))</f>
        <v>čtvrtek</v>
      </c>
      <c r="G2239" s="19">
        <v>46422</v>
      </c>
      <c r="H2239" s="49"/>
      <c r="I2239" s="50"/>
      <c r="J2239" s="49"/>
      <c r="K2239" s="50"/>
      <c r="L2239" s="21">
        <f t="shared" si="744"/>
        <v>0</v>
      </c>
      <c r="M2239" s="22">
        <f t="shared" si="738"/>
        <v>0</v>
      </c>
      <c r="N2239" s="98"/>
      <c r="O2239" s="101" t="str">
        <f t="shared" ca="1" si="739"/>
        <v/>
      </c>
      <c r="P2239" s="41" t="str">
        <f t="shared" si="737"/>
        <v xml:space="preserve"> </v>
      </c>
      <c r="Q2239" s="41" t="str">
        <f>IF(MONTH(G2240)-MONTH(G2239)&lt;&gt;0,SUBTOTAL(109,$P$14:$P$3665)," ")</f>
        <v xml:space="preserve"> </v>
      </c>
      <c r="R2239" s="108">
        <f t="shared" ca="1" si="745"/>
        <v>0</v>
      </c>
      <c r="S2239" s="25">
        <f t="shared" ca="1" si="746"/>
        <v>0</v>
      </c>
      <c r="T2239" s="108">
        <f t="shared" ca="1" si="747"/>
        <v>0</v>
      </c>
      <c r="U2239" s="163">
        <f t="shared" ca="1" si="748"/>
        <v>0</v>
      </c>
      <c r="V2239" s="25">
        <f t="shared" ca="1" si="749"/>
        <v>0</v>
      </c>
      <c r="W2239" s="25">
        <f t="shared" ca="1" si="750"/>
        <v>0</v>
      </c>
      <c r="X2239" s="108">
        <f t="shared" ca="1" si="751"/>
        <v>0</v>
      </c>
      <c r="Y2239" s="108">
        <f t="shared" ca="1" si="752"/>
        <v>0</v>
      </c>
      <c r="Z2239" s="108">
        <f t="shared" ca="1" si="753"/>
        <v>0</v>
      </c>
      <c r="AA2239" s="108">
        <f t="shared" ca="1" si="754"/>
        <v>0</v>
      </c>
      <c r="AB2239" s="108">
        <f t="shared" ca="1" si="755"/>
        <v>0</v>
      </c>
      <c r="AC2239" s="25">
        <f t="shared" ca="1" si="756"/>
        <v>0</v>
      </c>
    </row>
    <row r="2240" spans="1:29" ht="14.1" hidden="1" customHeight="1" thickBot="1" x14ac:dyDescent="0.25">
      <c r="A2240" s="3">
        <f t="shared" si="740"/>
        <v>2027</v>
      </c>
      <c r="B2240" s="3" t="str">
        <f t="shared" si="757"/>
        <v>02 únor</v>
      </c>
      <c r="C2240" s="4" t="str">
        <f t="shared" si="741"/>
        <v>únor</v>
      </c>
      <c r="D2240" s="10">
        <f t="shared" ca="1" si="742"/>
        <v>0</v>
      </c>
      <c r="E2240" s="10" t="str">
        <f t="shared" si="743"/>
        <v>pátek</v>
      </c>
      <c r="F2240" s="42" t="str">
        <f ca="1">IF(COUNTIF(List1!$U$4:$AF$16,$G2240),"Svátek",TEXT($G2240,"dddd"))</f>
        <v>pátek</v>
      </c>
      <c r="G2240" s="19">
        <v>46423</v>
      </c>
      <c r="H2240" s="49"/>
      <c r="I2240" s="50"/>
      <c r="J2240" s="49"/>
      <c r="K2240" s="50"/>
      <c r="L2240" s="21">
        <f t="shared" si="744"/>
        <v>0</v>
      </c>
      <c r="M2240" s="22">
        <f t="shared" si="738"/>
        <v>0</v>
      </c>
      <c r="N2240" s="98"/>
      <c r="O2240" s="101" t="str">
        <f t="shared" ca="1" si="739"/>
        <v/>
      </c>
      <c r="P2240" s="41" t="str">
        <f t="shared" si="737"/>
        <v xml:space="preserve"> </v>
      </c>
      <c r="Q2240" s="41" t="str">
        <f>IF(MONTH(G2241)-MONTH(G2240)&lt;&gt;0,SUBTOTAL(109,$P$14:$P$3665)," ")</f>
        <v xml:space="preserve"> </v>
      </c>
      <c r="R2240" s="108">
        <f t="shared" ca="1" si="745"/>
        <v>0</v>
      </c>
      <c r="S2240" s="25">
        <f t="shared" ca="1" si="746"/>
        <v>0</v>
      </c>
      <c r="T2240" s="108">
        <f t="shared" ca="1" si="747"/>
        <v>0</v>
      </c>
      <c r="U2240" s="163">
        <f t="shared" ca="1" si="748"/>
        <v>0</v>
      </c>
      <c r="V2240" s="25">
        <f t="shared" ca="1" si="749"/>
        <v>0</v>
      </c>
      <c r="W2240" s="25">
        <f t="shared" ca="1" si="750"/>
        <v>0</v>
      </c>
      <c r="X2240" s="108">
        <f t="shared" ca="1" si="751"/>
        <v>0</v>
      </c>
      <c r="Y2240" s="108">
        <f t="shared" ca="1" si="752"/>
        <v>0</v>
      </c>
      <c r="Z2240" s="108">
        <f t="shared" ca="1" si="753"/>
        <v>0</v>
      </c>
      <c r="AA2240" s="108">
        <f t="shared" ca="1" si="754"/>
        <v>0</v>
      </c>
      <c r="AB2240" s="108">
        <f t="shared" ca="1" si="755"/>
        <v>0</v>
      </c>
      <c r="AC2240" s="25">
        <f t="shared" ca="1" si="756"/>
        <v>0</v>
      </c>
    </row>
    <row r="2241" spans="1:29" ht="14.1" hidden="1" customHeight="1" thickBot="1" x14ac:dyDescent="0.25">
      <c r="A2241" s="3">
        <f t="shared" si="740"/>
        <v>2027</v>
      </c>
      <c r="B2241" s="3" t="str">
        <f t="shared" si="757"/>
        <v>02 únor</v>
      </c>
      <c r="C2241" s="4" t="str">
        <f t="shared" si="741"/>
        <v>únor</v>
      </c>
      <c r="D2241" s="10">
        <f t="shared" ca="1" si="742"/>
        <v>0</v>
      </c>
      <c r="E2241" s="10" t="str">
        <f t="shared" si="743"/>
        <v>sobota</v>
      </c>
      <c r="F2241" s="42" t="str">
        <f ca="1">IF(COUNTIF(List1!$U$4:$AF$16,$G2241),"Svátek",TEXT($G2241,"dddd"))</f>
        <v>sobota</v>
      </c>
      <c r="G2241" s="19">
        <v>46424</v>
      </c>
      <c r="H2241" s="49"/>
      <c r="I2241" s="50"/>
      <c r="J2241" s="49"/>
      <c r="K2241" s="50"/>
      <c r="L2241" s="21">
        <f t="shared" si="744"/>
        <v>0</v>
      </c>
      <c r="M2241" s="22">
        <f t="shared" si="738"/>
        <v>0</v>
      </c>
      <c r="N2241" s="98"/>
      <c r="O2241" s="101" t="str">
        <f t="shared" ca="1" si="739"/>
        <v/>
      </c>
      <c r="P2241" s="41" t="str">
        <f t="shared" si="737"/>
        <v xml:space="preserve"> </v>
      </c>
      <c r="Q2241" s="41" t="str">
        <f>IF(MONTH(G2242)-MONTH(G2241)&lt;&gt;0,SUBTOTAL(109,$P$14:$P$3665)," ")</f>
        <v xml:space="preserve"> </v>
      </c>
      <c r="R2241" s="108">
        <f t="shared" ca="1" si="745"/>
        <v>0</v>
      </c>
      <c r="S2241" s="25">
        <f t="shared" ca="1" si="746"/>
        <v>0</v>
      </c>
      <c r="T2241" s="108">
        <f t="shared" ca="1" si="747"/>
        <v>0</v>
      </c>
      <c r="U2241" s="163">
        <f t="shared" ca="1" si="748"/>
        <v>0</v>
      </c>
      <c r="V2241" s="25">
        <f t="shared" ca="1" si="749"/>
        <v>0</v>
      </c>
      <c r="W2241" s="25">
        <f t="shared" ca="1" si="750"/>
        <v>0</v>
      </c>
      <c r="X2241" s="108">
        <f t="shared" ca="1" si="751"/>
        <v>0</v>
      </c>
      <c r="Y2241" s="108">
        <f t="shared" ca="1" si="752"/>
        <v>0</v>
      </c>
      <c r="Z2241" s="108">
        <f t="shared" ca="1" si="753"/>
        <v>0</v>
      </c>
      <c r="AA2241" s="108">
        <f t="shared" ca="1" si="754"/>
        <v>0</v>
      </c>
      <c r="AB2241" s="108">
        <f t="shared" ca="1" si="755"/>
        <v>0</v>
      </c>
      <c r="AC2241" s="25">
        <f t="shared" ca="1" si="756"/>
        <v>0</v>
      </c>
    </row>
    <row r="2242" spans="1:29" ht="14.1" hidden="1" customHeight="1" thickBot="1" x14ac:dyDescent="0.25">
      <c r="A2242" s="3">
        <f t="shared" si="740"/>
        <v>2027</v>
      </c>
      <c r="B2242" s="3" t="str">
        <f t="shared" si="757"/>
        <v>02 únor</v>
      </c>
      <c r="C2242" s="4" t="str">
        <f t="shared" si="741"/>
        <v>únor</v>
      </c>
      <c r="D2242" s="10">
        <f t="shared" ca="1" si="742"/>
        <v>0</v>
      </c>
      <c r="E2242" s="10" t="str">
        <f t="shared" si="743"/>
        <v>neděle</v>
      </c>
      <c r="F2242" s="42" t="str">
        <f ca="1">IF(COUNTIF(List1!$U$4:$AF$16,$G2242),"Svátek",TEXT($G2242,"dddd"))</f>
        <v>neděle</v>
      </c>
      <c r="G2242" s="19">
        <v>46425</v>
      </c>
      <c r="H2242" s="49"/>
      <c r="I2242" s="50"/>
      <c r="J2242" s="49"/>
      <c r="K2242" s="50"/>
      <c r="L2242" s="21">
        <f t="shared" si="744"/>
        <v>0</v>
      </c>
      <c r="M2242" s="22">
        <f t="shared" si="738"/>
        <v>0</v>
      </c>
      <c r="N2242" s="98"/>
      <c r="O2242" s="101" t="str">
        <f t="shared" ca="1" si="739"/>
        <v/>
      </c>
      <c r="P2242" s="41">
        <f t="shared" si="737"/>
        <v>0</v>
      </c>
      <c r="Q2242" s="41" t="str">
        <f>IF(MONTH(G2243)-MONTH(G2242)&lt;&gt;0,SUBTOTAL(109,$P$14:$P$3665)," ")</f>
        <v xml:space="preserve"> </v>
      </c>
      <c r="R2242" s="108">
        <f t="shared" ca="1" si="745"/>
        <v>0</v>
      </c>
      <c r="S2242" s="25">
        <f t="shared" ca="1" si="746"/>
        <v>0</v>
      </c>
      <c r="T2242" s="108">
        <f t="shared" ca="1" si="747"/>
        <v>0</v>
      </c>
      <c r="U2242" s="163">
        <f t="shared" ca="1" si="748"/>
        <v>0</v>
      </c>
      <c r="V2242" s="25">
        <f t="shared" ca="1" si="749"/>
        <v>0</v>
      </c>
      <c r="W2242" s="25">
        <f t="shared" ca="1" si="750"/>
        <v>0</v>
      </c>
      <c r="X2242" s="108">
        <f t="shared" ca="1" si="751"/>
        <v>0</v>
      </c>
      <c r="Y2242" s="108">
        <f t="shared" ca="1" si="752"/>
        <v>0</v>
      </c>
      <c r="Z2242" s="108">
        <f t="shared" ca="1" si="753"/>
        <v>0</v>
      </c>
      <c r="AA2242" s="108">
        <f t="shared" ca="1" si="754"/>
        <v>0</v>
      </c>
      <c r="AB2242" s="108">
        <f t="shared" ca="1" si="755"/>
        <v>0</v>
      </c>
      <c r="AC2242" s="25">
        <f t="shared" ca="1" si="756"/>
        <v>0</v>
      </c>
    </row>
    <row r="2243" spans="1:29" ht="14.1" hidden="1" customHeight="1" thickBot="1" x14ac:dyDescent="0.25">
      <c r="A2243" s="3">
        <f t="shared" si="740"/>
        <v>2027</v>
      </c>
      <c r="B2243" s="3" t="str">
        <f t="shared" si="757"/>
        <v>02 únor</v>
      </c>
      <c r="C2243" s="4" t="str">
        <f t="shared" si="741"/>
        <v>únor</v>
      </c>
      <c r="D2243" s="10">
        <f t="shared" ca="1" si="742"/>
        <v>0</v>
      </c>
      <c r="E2243" s="10" t="str">
        <f t="shared" si="743"/>
        <v>pondělí</v>
      </c>
      <c r="F2243" s="42" t="str">
        <f ca="1">IF(COUNTIF(List1!$U$4:$AF$16,$G2243),"Svátek",TEXT($G2243,"dddd"))</f>
        <v>pondělí</v>
      </c>
      <c r="G2243" s="19">
        <v>46426</v>
      </c>
      <c r="H2243" s="49"/>
      <c r="I2243" s="50"/>
      <c r="J2243" s="49"/>
      <c r="K2243" s="50"/>
      <c r="L2243" s="21">
        <f t="shared" si="744"/>
        <v>0</v>
      </c>
      <c r="M2243" s="22">
        <f t="shared" si="738"/>
        <v>0</v>
      </c>
      <c r="N2243" s="98"/>
      <c r="O2243" s="101" t="str">
        <f t="shared" ca="1" si="739"/>
        <v/>
      </c>
      <c r="P2243" s="41" t="str">
        <f t="shared" si="737"/>
        <v xml:space="preserve"> </v>
      </c>
      <c r="Q2243" s="41" t="str">
        <f>IF(MONTH(G2244)-MONTH(G2243)&lt;&gt;0,SUBTOTAL(109,$P$14:$P$3665)," ")</f>
        <v xml:space="preserve"> </v>
      </c>
      <c r="R2243" s="108">
        <f t="shared" ca="1" si="745"/>
        <v>0</v>
      </c>
      <c r="S2243" s="25">
        <f t="shared" ca="1" si="746"/>
        <v>0</v>
      </c>
      <c r="T2243" s="108">
        <f t="shared" ca="1" si="747"/>
        <v>0</v>
      </c>
      <c r="U2243" s="163">
        <f t="shared" ca="1" si="748"/>
        <v>0</v>
      </c>
      <c r="V2243" s="25">
        <f t="shared" ca="1" si="749"/>
        <v>0</v>
      </c>
      <c r="W2243" s="25">
        <f t="shared" ca="1" si="750"/>
        <v>0</v>
      </c>
      <c r="X2243" s="108">
        <f t="shared" ca="1" si="751"/>
        <v>0</v>
      </c>
      <c r="Y2243" s="108">
        <f t="shared" ca="1" si="752"/>
        <v>0</v>
      </c>
      <c r="Z2243" s="108">
        <f t="shared" ca="1" si="753"/>
        <v>0</v>
      </c>
      <c r="AA2243" s="108">
        <f t="shared" ca="1" si="754"/>
        <v>0</v>
      </c>
      <c r="AB2243" s="108">
        <f t="shared" ca="1" si="755"/>
        <v>0</v>
      </c>
      <c r="AC2243" s="25">
        <f t="shared" ca="1" si="756"/>
        <v>0</v>
      </c>
    </row>
    <row r="2244" spans="1:29" ht="14.1" hidden="1" customHeight="1" thickBot="1" x14ac:dyDescent="0.25">
      <c r="A2244" s="3">
        <f t="shared" si="740"/>
        <v>2027</v>
      </c>
      <c r="B2244" s="3" t="str">
        <f t="shared" si="757"/>
        <v>02 únor</v>
      </c>
      <c r="C2244" s="4" t="str">
        <f t="shared" si="741"/>
        <v>únor</v>
      </c>
      <c r="D2244" s="10">
        <f t="shared" ca="1" si="742"/>
        <v>0</v>
      </c>
      <c r="E2244" s="10" t="str">
        <f t="shared" si="743"/>
        <v>úterý</v>
      </c>
      <c r="F2244" s="42" t="str">
        <f ca="1">IF(COUNTIF(List1!$U$4:$AF$16,$G2244),"Svátek",TEXT($G2244,"dddd"))</f>
        <v>úterý</v>
      </c>
      <c r="G2244" s="19">
        <v>46427</v>
      </c>
      <c r="H2244" s="49"/>
      <c r="I2244" s="50"/>
      <c r="J2244" s="49"/>
      <c r="K2244" s="50"/>
      <c r="L2244" s="21">
        <f t="shared" si="744"/>
        <v>0</v>
      </c>
      <c r="M2244" s="22">
        <f t="shared" si="738"/>
        <v>0</v>
      </c>
      <c r="N2244" s="98"/>
      <c r="O2244" s="101" t="str">
        <f t="shared" ca="1" si="739"/>
        <v/>
      </c>
      <c r="P2244" s="41" t="str">
        <f t="shared" si="737"/>
        <v xml:space="preserve"> </v>
      </c>
      <c r="Q2244" s="41" t="str">
        <f>IF(MONTH(G2245)-MONTH(G2244)&lt;&gt;0,SUBTOTAL(109,$P$14:$P$3665)," ")</f>
        <v xml:space="preserve"> </v>
      </c>
      <c r="R2244" s="108">
        <f t="shared" ca="1" si="745"/>
        <v>0</v>
      </c>
      <c r="S2244" s="25">
        <f t="shared" ca="1" si="746"/>
        <v>0</v>
      </c>
      <c r="T2244" s="108">
        <f t="shared" ca="1" si="747"/>
        <v>0</v>
      </c>
      <c r="U2244" s="163">
        <f t="shared" ca="1" si="748"/>
        <v>0</v>
      </c>
      <c r="V2244" s="25">
        <f t="shared" ca="1" si="749"/>
        <v>0</v>
      </c>
      <c r="W2244" s="25">
        <f t="shared" ca="1" si="750"/>
        <v>0</v>
      </c>
      <c r="X2244" s="108">
        <f t="shared" ca="1" si="751"/>
        <v>0</v>
      </c>
      <c r="Y2244" s="108">
        <f t="shared" ca="1" si="752"/>
        <v>0</v>
      </c>
      <c r="Z2244" s="108">
        <f t="shared" ca="1" si="753"/>
        <v>0</v>
      </c>
      <c r="AA2244" s="108">
        <f t="shared" ca="1" si="754"/>
        <v>0</v>
      </c>
      <c r="AB2244" s="108">
        <f t="shared" ca="1" si="755"/>
        <v>0</v>
      </c>
      <c r="AC2244" s="25">
        <f t="shared" ca="1" si="756"/>
        <v>0</v>
      </c>
    </row>
    <row r="2245" spans="1:29" ht="14.1" hidden="1" customHeight="1" thickBot="1" x14ac:dyDescent="0.25">
      <c r="A2245" s="3">
        <f t="shared" si="740"/>
        <v>2027</v>
      </c>
      <c r="B2245" s="3" t="str">
        <f t="shared" si="757"/>
        <v>02 únor</v>
      </c>
      <c r="C2245" s="4" t="str">
        <f t="shared" si="741"/>
        <v>únor</v>
      </c>
      <c r="D2245" s="10">
        <f t="shared" ca="1" si="742"/>
        <v>0</v>
      </c>
      <c r="E2245" s="10" t="str">
        <f t="shared" si="743"/>
        <v>středa</v>
      </c>
      <c r="F2245" s="42" t="str">
        <f ca="1">IF(COUNTIF(List1!$U$4:$AF$16,$G2245),"Svátek",TEXT($G2245,"dddd"))</f>
        <v>středa</v>
      </c>
      <c r="G2245" s="19">
        <v>46428</v>
      </c>
      <c r="H2245" s="49"/>
      <c r="I2245" s="50"/>
      <c r="J2245" s="49"/>
      <c r="K2245" s="50"/>
      <c r="L2245" s="21">
        <f t="shared" si="744"/>
        <v>0</v>
      </c>
      <c r="M2245" s="22">
        <f t="shared" si="738"/>
        <v>0</v>
      </c>
      <c r="N2245" s="98"/>
      <c r="O2245" s="101" t="str">
        <f t="shared" ca="1" si="739"/>
        <v/>
      </c>
      <c r="P2245" s="41" t="str">
        <f t="shared" si="737"/>
        <v xml:space="preserve"> </v>
      </c>
      <c r="Q2245" s="41" t="str">
        <f>IF(MONTH(G2246)-MONTH(G2245)&lt;&gt;0,SUBTOTAL(109,$P$14:$P$3665)," ")</f>
        <v xml:space="preserve"> </v>
      </c>
      <c r="R2245" s="108">
        <f t="shared" ca="1" si="745"/>
        <v>0</v>
      </c>
      <c r="S2245" s="25">
        <f t="shared" ca="1" si="746"/>
        <v>0</v>
      </c>
      <c r="T2245" s="108">
        <f t="shared" ca="1" si="747"/>
        <v>0</v>
      </c>
      <c r="U2245" s="163">
        <f t="shared" ca="1" si="748"/>
        <v>0</v>
      </c>
      <c r="V2245" s="25">
        <f t="shared" ca="1" si="749"/>
        <v>0</v>
      </c>
      <c r="W2245" s="25">
        <f t="shared" ca="1" si="750"/>
        <v>0</v>
      </c>
      <c r="X2245" s="108">
        <f t="shared" ca="1" si="751"/>
        <v>0</v>
      </c>
      <c r="Y2245" s="108">
        <f t="shared" ca="1" si="752"/>
        <v>0</v>
      </c>
      <c r="Z2245" s="108">
        <f t="shared" ca="1" si="753"/>
        <v>0</v>
      </c>
      <c r="AA2245" s="108">
        <f t="shared" ca="1" si="754"/>
        <v>0</v>
      </c>
      <c r="AB2245" s="108">
        <f t="shared" ca="1" si="755"/>
        <v>0</v>
      </c>
      <c r="AC2245" s="25">
        <f t="shared" ca="1" si="756"/>
        <v>0</v>
      </c>
    </row>
    <row r="2246" spans="1:29" ht="14.1" hidden="1" customHeight="1" thickBot="1" x14ac:dyDescent="0.25">
      <c r="A2246" s="3">
        <f t="shared" si="740"/>
        <v>2027</v>
      </c>
      <c r="B2246" s="3" t="str">
        <f t="shared" si="757"/>
        <v>02 únor</v>
      </c>
      <c r="C2246" s="4" t="str">
        <f t="shared" si="741"/>
        <v>únor</v>
      </c>
      <c r="D2246" s="10">
        <f t="shared" ca="1" si="742"/>
        <v>0</v>
      </c>
      <c r="E2246" s="10" t="str">
        <f t="shared" si="743"/>
        <v>čtvrtek</v>
      </c>
      <c r="F2246" s="42" t="str">
        <f ca="1">IF(COUNTIF(List1!$U$4:$AF$16,$G2246),"Svátek",TEXT($G2246,"dddd"))</f>
        <v>čtvrtek</v>
      </c>
      <c r="G2246" s="19">
        <v>46429</v>
      </c>
      <c r="H2246" s="49"/>
      <c r="I2246" s="50"/>
      <c r="J2246" s="49"/>
      <c r="K2246" s="50"/>
      <c r="L2246" s="21">
        <f t="shared" si="744"/>
        <v>0</v>
      </c>
      <c r="M2246" s="22">
        <f t="shared" si="738"/>
        <v>0</v>
      </c>
      <c r="N2246" s="98"/>
      <c r="O2246" s="101" t="str">
        <f t="shared" ca="1" si="739"/>
        <v/>
      </c>
      <c r="P2246" s="41" t="str">
        <f t="shared" si="737"/>
        <v xml:space="preserve"> </v>
      </c>
      <c r="Q2246" s="41" t="str">
        <f>IF(MONTH(G2247)-MONTH(G2246)&lt;&gt;0,SUBTOTAL(109,$P$14:$P$3665)," ")</f>
        <v xml:space="preserve"> </v>
      </c>
      <c r="R2246" s="108">
        <f t="shared" ca="1" si="745"/>
        <v>0</v>
      </c>
      <c r="S2246" s="25">
        <f t="shared" ca="1" si="746"/>
        <v>0</v>
      </c>
      <c r="T2246" s="108">
        <f t="shared" ca="1" si="747"/>
        <v>0</v>
      </c>
      <c r="U2246" s="163">
        <f t="shared" ca="1" si="748"/>
        <v>0</v>
      </c>
      <c r="V2246" s="25">
        <f t="shared" ca="1" si="749"/>
        <v>0</v>
      </c>
      <c r="W2246" s="25">
        <f t="shared" ca="1" si="750"/>
        <v>0</v>
      </c>
      <c r="X2246" s="108">
        <f t="shared" ca="1" si="751"/>
        <v>0</v>
      </c>
      <c r="Y2246" s="108">
        <f t="shared" ca="1" si="752"/>
        <v>0</v>
      </c>
      <c r="Z2246" s="108">
        <f t="shared" ca="1" si="753"/>
        <v>0</v>
      </c>
      <c r="AA2246" s="108">
        <f t="shared" ca="1" si="754"/>
        <v>0</v>
      </c>
      <c r="AB2246" s="108">
        <f t="shared" ca="1" si="755"/>
        <v>0</v>
      </c>
      <c r="AC2246" s="25">
        <f t="shared" ca="1" si="756"/>
        <v>0</v>
      </c>
    </row>
    <row r="2247" spans="1:29" ht="14.1" hidden="1" customHeight="1" thickBot="1" x14ac:dyDescent="0.25">
      <c r="A2247" s="3">
        <f t="shared" si="740"/>
        <v>2027</v>
      </c>
      <c r="B2247" s="3" t="str">
        <f t="shared" si="757"/>
        <v>02 únor</v>
      </c>
      <c r="C2247" s="4" t="str">
        <f t="shared" si="741"/>
        <v>únor</v>
      </c>
      <c r="D2247" s="10">
        <f t="shared" ca="1" si="742"/>
        <v>0</v>
      </c>
      <c r="E2247" s="10" t="str">
        <f t="shared" si="743"/>
        <v>pátek</v>
      </c>
      <c r="F2247" s="42" t="str">
        <f ca="1">IF(COUNTIF(List1!$U$4:$AF$16,$G2247),"Svátek",TEXT($G2247,"dddd"))</f>
        <v>pátek</v>
      </c>
      <c r="G2247" s="19">
        <v>46430</v>
      </c>
      <c r="H2247" s="49"/>
      <c r="I2247" s="50"/>
      <c r="J2247" s="49"/>
      <c r="K2247" s="50"/>
      <c r="L2247" s="21">
        <f t="shared" si="744"/>
        <v>0</v>
      </c>
      <c r="M2247" s="22">
        <f t="shared" si="738"/>
        <v>0</v>
      </c>
      <c r="N2247" s="98"/>
      <c r="O2247" s="101" t="str">
        <f t="shared" ca="1" si="739"/>
        <v/>
      </c>
      <c r="P2247" s="41" t="str">
        <f t="shared" si="737"/>
        <v xml:space="preserve"> </v>
      </c>
      <c r="Q2247" s="41" t="str">
        <f>IF(MONTH(G2248)-MONTH(G2247)&lt;&gt;0,SUBTOTAL(109,$P$14:$P$3665)," ")</f>
        <v xml:space="preserve"> </v>
      </c>
      <c r="R2247" s="108">
        <f t="shared" ca="1" si="745"/>
        <v>0</v>
      </c>
      <c r="S2247" s="25">
        <f t="shared" ca="1" si="746"/>
        <v>0</v>
      </c>
      <c r="T2247" s="108">
        <f t="shared" ca="1" si="747"/>
        <v>0</v>
      </c>
      <c r="U2247" s="163">
        <f t="shared" ca="1" si="748"/>
        <v>0</v>
      </c>
      <c r="V2247" s="25">
        <f t="shared" ca="1" si="749"/>
        <v>0</v>
      </c>
      <c r="W2247" s="25">
        <f t="shared" ca="1" si="750"/>
        <v>0</v>
      </c>
      <c r="X2247" s="108">
        <f t="shared" ca="1" si="751"/>
        <v>0</v>
      </c>
      <c r="Y2247" s="108">
        <f t="shared" ca="1" si="752"/>
        <v>0</v>
      </c>
      <c r="Z2247" s="108">
        <f t="shared" ca="1" si="753"/>
        <v>0</v>
      </c>
      <c r="AA2247" s="108">
        <f t="shared" ca="1" si="754"/>
        <v>0</v>
      </c>
      <c r="AB2247" s="108">
        <f t="shared" ca="1" si="755"/>
        <v>0</v>
      </c>
      <c r="AC2247" s="25">
        <f t="shared" ca="1" si="756"/>
        <v>0</v>
      </c>
    </row>
    <row r="2248" spans="1:29" ht="14.1" hidden="1" customHeight="1" thickBot="1" x14ac:dyDescent="0.25">
      <c r="A2248" s="3">
        <f t="shared" si="740"/>
        <v>2027</v>
      </c>
      <c r="B2248" s="3" t="str">
        <f t="shared" si="757"/>
        <v>02 únor</v>
      </c>
      <c r="C2248" s="4" t="str">
        <f t="shared" si="741"/>
        <v>únor</v>
      </c>
      <c r="D2248" s="10">
        <f t="shared" ca="1" si="742"/>
        <v>0</v>
      </c>
      <c r="E2248" s="10" t="str">
        <f t="shared" si="743"/>
        <v>sobota</v>
      </c>
      <c r="F2248" s="42" t="str">
        <f ca="1">IF(COUNTIF(List1!$U$4:$AF$16,$G2248),"Svátek",TEXT($G2248,"dddd"))</f>
        <v>sobota</v>
      </c>
      <c r="G2248" s="19">
        <v>46431</v>
      </c>
      <c r="H2248" s="49"/>
      <c r="I2248" s="50"/>
      <c r="J2248" s="49"/>
      <c r="K2248" s="50"/>
      <c r="L2248" s="21">
        <f t="shared" si="744"/>
        <v>0</v>
      </c>
      <c r="M2248" s="22">
        <f t="shared" si="738"/>
        <v>0</v>
      </c>
      <c r="N2248" s="98"/>
      <c r="O2248" s="101" t="str">
        <f t="shared" ca="1" si="739"/>
        <v/>
      </c>
      <c r="P2248" s="41" t="str">
        <f t="shared" si="737"/>
        <v xml:space="preserve"> </v>
      </c>
      <c r="Q2248" s="41" t="str">
        <f>IF(MONTH(G2249)-MONTH(G2248)&lt;&gt;0,SUBTOTAL(109,$P$14:$P$3665)," ")</f>
        <v xml:space="preserve"> </v>
      </c>
      <c r="R2248" s="108">
        <f t="shared" ca="1" si="745"/>
        <v>0</v>
      </c>
      <c r="S2248" s="25">
        <f t="shared" ca="1" si="746"/>
        <v>0</v>
      </c>
      <c r="T2248" s="108">
        <f t="shared" ca="1" si="747"/>
        <v>0</v>
      </c>
      <c r="U2248" s="163">
        <f t="shared" ca="1" si="748"/>
        <v>0</v>
      </c>
      <c r="V2248" s="25">
        <f t="shared" ca="1" si="749"/>
        <v>0</v>
      </c>
      <c r="W2248" s="25">
        <f t="shared" ca="1" si="750"/>
        <v>0</v>
      </c>
      <c r="X2248" s="108">
        <f t="shared" ca="1" si="751"/>
        <v>0</v>
      </c>
      <c r="Y2248" s="108">
        <f t="shared" ca="1" si="752"/>
        <v>0</v>
      </c>
      <c r="Z2248" s="108">
        <f t="shared" ca="1" si="753"/>
        <v>0</v>
      </c>
      <c r="AA2248" s="108">
        <f t="shared" ca="1" si="754"/>
        <v>0</v>
      </c>
      <c r="AB2248" s="108">
        <f t="shared" ca="1" si="755"/>
        <v>0</v>
      </c>
      <c r="AC2248" s="25">
        <f t="shared" ca="1" si="756"/>
        <v>0</v>
      </c>
    </row>
    <row r="2249" spans="1:29" ht="14.1" hidden="1" customHeight="1" thickBot="1" x14ac:dyDescent="0.25">
      <c r="A2249" s="3">
        <f t="shared" si="740"/>
        <v>2027</v>
      </c>
      <c r="B2249" s="3" t="str">
        <f t="shared" si="757"/>
        <v>02 únor</v>
      </c>
      <c r="C2249" s="4" t="str">
        <f t="shared" si="741"/>
        <v>únor</v>
      </c>
      <c r="D2249" s="10">
        <f t="shared" ca="1" si="742"/>
        <v>0</v>
      </c>
      <c r="E2249" s="10" t="str">
        <f t="shared" si="743"/>
        <v>neděle</v>
      </c>
      <c r="F2249" s="42" t="str">
        <f ca="1">IF(COUNTIF(List1!$U$4:$AF$16,$G2249),"Svátek",TEXT($G2249,"dddd"))</f>
        <v>neděle</v>
      </c>
      <c r="G2249" s="19">
        <v>46432</v>
      </c>
      <c r="H2249" s="49"/>
      <c r="I2249" s="50"/>
      <c r="J2249" s="49"/>
      <c r="K2249" s="50"/>
      <c r="L2249" s="21">
        <f t="shared" si="744"/>
        <v>0</v>
      </c>
      <c r="M2249" s="22">
        <f t="shared" si="738"/>
        <v>0</v>
      </c>
      <c r="N2249" s="98"/>
      <c r="O2249" s="101" t="str">
        <f t="shared" ca="1" si="739"/>
        <v/>
      </c>
      <c r="P2249" s="41">
        <f t="shared" si="737"/>
        <v>0</v>
      </c>
      <c r="Q2249" s="41" t="str">
        <f>IF(MONTH(G2250)-MONTH(G2249)&lt;&gt;0,SUBTOTAL(109,$P$14:$P$3665)," ")</f>
        <v xml:space="preserve"> </v>
      </c>
      <c r="R2249" s="108">
        <f t="shared" ca="1" si="745"/>
        <v>0</v>
      </c>
      <c r="S2249" s="25">
        <f t="shared" ca="1" si="746"/>
        <v>0</v>
      </c>
      <c r="T2249" s="108">
        <f t="shared" ca="1" si="747"/>
        <v>0</v>
      </c>
      <c r="U2249" s="163">
        <f t="shared" ca="1" si="748"/>
        <v>0</v>
      </c>
      <c r="V2249" s="25">
        <f t="shared" ca="1" si="749"/>
        <v>0</v>
      </c>
      <c r="W2249" s="25">
        <f t="shared" ca="1" si="750"/>
        <v>0</v>
      </c>
      <c r="X2249" s="108">
        <f t="shared" ca="1" si="751"/>
        <v>0</v>
      </c>
      <c r="Y2249" s="108">
        <f t="shared" ca="1" si="752"/>
        <v>0</v>
      </c>
      <c r="Z2249" s="108">
        <f t="shared" ca="1" si="753"/>
        <v>0</v>
      </c>
      <c r="AA2249" s="108">
        <f t="shared" ca="1" si="754"/>
        <v>0</v>
      </c>
      <c r="AB2249" s="108">
        <f t="shared" ca="1" si="755"/>
        <v>0</v>
      </c>
      <c r="AC2249" s="25">
        <f t="shared" ca="1" si="756"/>
        <v>0</v>
      </c>
    </row>
    <row r="2250" spans="1:29" ht="14.1" hidden="1" customHeight="1" thickBot="1" x14ac:dyDescent="0.25">
      <c r="A2250" s="3">
        <f t="shared" si="740"/>
        <v>2027</v>
      </c>
      <c r="B2250" s="3" t="str">
        <f t="shared" si="757"/>
        <v>02 únor</v>
      </c>
      <c r="C2250" s="4" t="str">
        <f t="shared" si="741"/>
        <v>únor</v>
      </c>
      <c r="D2250" s="10">
        <f t="shared" ca="1" si="742"/>
        <v>0</v>
      </c>
      <c r="E2250" s="10" t="str">
        <f t="shared" si="743"/>
        <v>pondělí</v>
      </c>
      <c r="F2250" s="42" t="str">
        <f ca="1">IF(COUNTIF(List1!$U$4:$AF$16,$G2250),"Svátek",TEXT($G2250,"dddd"))</f>
        <v>pondělí</v>
      </c>
      <c r="G2250" s="19">
        <v>46433</v>
      </c>
      <c r="H2250" s="49"/>
      <c r="I2250" s="50"/>
      <c r="J2250" s="49"/>
      <c r="K2250" s="50"/>
      <c r="L2250" s="21">
        <f t="shared" si="744"/>
        <v>0</v>
      </c>
      <c r="M2250" s="22">
        <f t="shared" si="738"/>
        <v>0</v>
      </c>
      <c r="N2250" s="98"/>
      <c r="O2250" s="101" t="str">
        <f t="shared" ca="1" si="739"/>
        <v/>
      </c>
      <c r="P2250" s="41" t="str">
        <f t="shared" si="737"/>
        <v xml:space="preserve"> </v>
      </c>
      <c r="Q2250" s="41" t="str">
        <f>IF(MONTH(G2251)-MONTH(G2250)&lt;&gt;0,SUBTOTAL(109,$P$14:$P$3665)," ")</f>
        <v xml:space="preserve"> </v>
      </c>
      <c r="R2250" s="108">
        <f t="shared" ca="1" si="745"/>
        <v>0</v>
      </c>
      <c r="S2250" s="25">
        <f t="shared" ca="1" si="746"/>
        <v>0</v>
      </c>
      <c r="T2250" s="108">
        <f t="shared" ca="1" si="747"/>
        <v>0</v>
      </c>
      <c r="U2250" s="163">
        <f t="shared" ca="1" si="748"/>
        <v>0</v>
      </c>
      <c r="V2250" s="25">
        <f t="shared" ca="1" si="749"/>
        <v>0</v>
      </c>
      <c r="W2250" s="25">
        <f t="shared" ca="1" si="750"/>
        <v>0</v>
      </c>
      <c r="X2250" s="108">
        <f t="shared" ca="1" si="751"/>
        <v>0</v>
      </c>
      <c r="Y2250" s="108">
        <f t="shared" ca="1" si="752"/>
        <v>0</v>
      </c>
      <c r="Z2250" s="108">
        <f t="shared" ca="1" si="753"/>
        <v>0</v>
      </c>
      <c r="AA2250" s="108">
        <f t="shared" ca="1" si="754"/>
        <v>0</v>
      </c>
      <c r="AB2250" s="108">
        <f t="shared" ca="1" si="755"/>
        <v>0</v>
      </c>
      <c r="AC2250" s="25">
        <f t="shared" ca="1" si="756"/>
        <v>0</v>
      </c>
    </row>
    <row r="2251" spans="1:29" ht="14.1" hidden="1" customHeight="1" thickBot="1" x14ac:dyDescent="0.25">
      <c r="A2251" s="3">
        <f t="shared" si="740"/>
        <v>2027</v>
      </c>
      <c r="B2251" s="3" t="str">
        <f t="shared" si="757"/>
        <v>02 únor</v>
      </c>
      <c r="C2251" s="4" t="str">
        <f t="shared" si="741"/>
        <v>únor</v>
      </c>
      <c r="D2251" s="10">
        <f t="shared" ca="1" si="742"/>
        <v>0</v>
      </c>
      <c r="E2251" s="10" t="str">
        <f t="shared" si="743"/>
        <v>úterý</v>
      </c>
      <c r="F2251" s="42" t="str">
        <f ca="1">IF(COUNTIF(List1!$U$4:$AF$16,$G2251),"Svátek",TEXT($G2251,"dddd"))</f>
        <v>úterý</v>
      </c>
      <c r="G2251" s="19">
        <v>46434</v>
      </c>
      <c r="H2251" s="49"/>
      <c r="I2251" s="50"/>
      <c r="J2251" s="49"/>
      <c r="K2251" s="50"/>
      <c r="L2251" s="21">
        <f t="shared" si="744"/>
        <v>0</v>
      </c>
      <c r="M2251" s="22">
        <f t="shared" si="738"/>
        <v>0</v>
      </c>
      <c r="N2251" s="98"/>
      <c r="O2251" s="101" t="str">
        <f t="shared" ca="1" si="739"/>
        <v/>
      </c>
      <c r="P2251" s="41" t="str">
        <f t="shared" si="737"/>
        <v xml:space="preserve"> </v>
      </c>
      <c r="Q2251" s="41" t="str">
        <f>IF(MONTH(G2252)-MONTH(G2251)&lt;&gt;0,SUBTOTAL(109,$P$14:$P$3665)," ")</f>
        <v xml:space="preserve"> </v>
      </c>
      <c r="R2251" s="108">
        <f t="shared" ca="1" si="745"/>
        <v>0</v>
      </c>
      <c r="S2251" s="25">
        <f t="shared" ca="1" si="746"/>
        <v>0</v>
      </c>
      <c r="T2251" s="108">
        <f t="shared" ca="1" si="747"/>
        <v>0</v>
      </c>
      <c r="U2251" s="163">
        <f t="shared" ca="1" si="748"/>
        <v>0</v>
      </c>
      <c r="V2251" s="25">
        <f t="shared" ca="1" si="749"/>
        <v>0</v>
      </c>
      <c r="W2251" s="25">
        <f t="shared" ca="1" si="750"/>
        <v>0</v>
      </c>
      <c r="X2251" s="108">
        <f t="shared" ca="1" si="751"/>
        <v>0</v>
      </c>
      <c r="Y2251" s="108">
        <f t="shared" ca="1" si="752"/>
        <v>0</v>
      </c>
      <c r="Z2251" s="108">
        <f t="shared" ca="1" si="753"/>
        <v>0</v>
      </c>
      <c r="AA2251" s="108">
        <f t="shared" ca="1" si="754"/>
        <v>0</v>
      </c>
      <c r="AB2251" s="108">
        <f t="shared" ca="1" si="755"/>
        <v>0</v>
      </c>
      <c r="AC2251" s="25">
        <f t="shared" ca="1" si="756"/>
        <v>0</v>
      </c>
    </row>
    <row r="2252" spans="1:29" ht="14.1" hidden="1" customHeight="1" thickBot="1" x14ac:dyDescent="0.25">
      <c r="A2252" s="3">
        <f t="shared" si="740"/>
        <v>2027</v>
      </c>
      <c r="B2252" s="3" t="str">
        <f t="shared" si="757"/>
        <v>02 únor</v>
      </c>
      <c r="C2252" s="4" t="str">
        <f t="shared" si="741"/>
        <v>únor</v>
      </c>
      <c r="D2252" s="10">
        <f t="shared" ca="1" si="742"/>
        <v>0</v>
      </c>
      <c r="E2252" s="10" t="str">
        <f t="shared" si="743"/>
        <v>středa</v>
      </c>
      <c r="F2252" s="42" t="str">
        <f ca="1">IF(COUNTIF(List1!$U$4:$AF$16,$G2252),"Svátek",TEXT($G2252,"dddd"))</f>
        <v>středa</v>
      </c>
      <c r="G2252" s="19">
        <v>46435</v>
      </c>
      <c r="H2252" s="49"/>
      <c r="I2252" s="50"/>
      <c r="J2252" s="49"/>
      <c r="K2252" s="50"/>
      <c r="L2252" s="21">
        <f t="shared" si="744"/>
        <v>0</v>
      </c>
      <c r="M2252" s="22">
        <f t="shared" si="738"/>
        <v>0</v>
      </c>
      <c r="N2252" s="98"/>
      <c r="O2252" s="101" t="str">
        <f t="shared" ca="1" si="739"/>
        <v/>
      </c>
      <c r="P2252" s="41" t="str">
        <f t="shared" si="737"/>
        <v xml:space="preserve"> </v>
      </c>
      <c r="Q2252" s="41" t="str">
        <f>IF(MONTH(G2253)-MONTH(G2252)&lt;&gt;0,SUBTOTAL(109,$P$14:$P$3665)," ")</f>
        <v xml:space="preserve"> </v>
      </c>
      <c r="R2252" s="108">
        <f t="shared" ca="1" si="745"/>
        <v>0</v>
      </c>
      <c r="S2252" s="25">
        <f t="shared" ca="1" si="746"/>
        <v>0</v>
      </c>
      <c r="T2252" s="108">
        <f t="shared" ca="1" si="747"/>
        <v>0</v>
      </c>
      <c r="U2252" s="163">
        <f t="shared" ca="1" si="748"/>
        <v>0</v>
      </c>
      <c r="V2252" s="25">
        <f t="shared" ca="1" si="749"/>
        <v>0</v>
      </c>
      <c r="W2252" s="25">
        <f t="shared" ca="1" si="750"/>
        <v>0</v>
      </c>
      <c r="X2252" s="108">
        <f t="shared" ca="1" si="751"/>
        <v>0</v>
      </c>
      <c r="Y2252" s="108">
        <f t="shared" ca="1" si="752"/>
        <v>0</v>
      </c>
      <c r="Z2252" s="108">
        <f t="shared" ca="1" si="753"/>
        <v>0</v>
      </c>
      <c r="AA2252" s="108">
        <f t="shared" ca="1" si="754"/>
        <v>0</v>
      </c>
      <c r="AB2252" s="108">
        <f t="shared" ca="1" si="755"/>
        <v>0</v>
      </c>
      <c r="AC2252" s="25">
        <f t="shared" ca="1" si="756"/>
        <v>0</v>
      </c>
    </row>
    <row r="2253" spans="1:29" ht="14.1" hidden="1" customHeight="1" thickBot="1" x14ac:dyDescent="0.25">
      <c r="A2253" s="3">
        <f t="shared" si="740"/>
        <v>2027</v>
      </c>
      <c r="B2253" s="3" t="str">
        <f t="shared" si="757"/>
        <v>02 únor</v>
      </c>
      <c r="C2253" s="4" t="str">
        <f t="shared" si="741"/>
        <v>únor</v>
      </c>
      <c r="D2253" s="10">
        <f t="shared" ca="1" si="742"/>
        <v>0</v>
      </c>
      <c r="E2253" s="10" t="str">
        <f t="shared" si="743"/>
        <v>čtvrtek</v>
      </c>
      <c r="F2253" s="42" t="str">
        <f ca="1">IF(COUNTIF(List1!$U$4:$AF$16,$G2253),"Svátek",TEXT($G2253,"dddd"))</f>
        <v>čtvrtek</v>
      </c>
      <c r="G2253" s="19">
        <v>46436</v>
      </c>
      <c r="H2253" s="49"/>
      <c r="I2253" s="50"/>
      <c r="J2253" s="49"/>
      <c r="K2253" s="50"/>
      <c r="L2253" s="21">
        <f t="shared" si="744"/>
        <v>0</v>
      </c>
      <c r="M2253" s="22">
        <f t="shared" si="738"/>
        <v>0</v>
      </c>
      <c r="N2253" s="98"/>
      <c r="O2253" s="101" t="str">
        <f t="shared" ca="1" si="739"/>
        <v/>
      </c>
      <c r="P2253" s="41" t="str">
        <f t="shared" si="737"/>
        <v xml:space="preserve"> </v>
      </c>
      <c r="Q2253" s="41" t="str">
        <f>IF(MONTH(G2254)-MONTH(G2253)&lt;&gt;0,SUBTOTAL(109,$P$14:$P$3665)," ")</f>
        <v xml:space="preserve"> </v>
      </c>
      <c r="R2253" s="108">
        <f t="shared" ca="1" si="745"/>
        <v>0</v>
      </c>
      <c r="S2253" s="25">
        <f t="shared" ca="1" si="746"/>
        <v>0</v>
      </c>
      <c r="T2253" s="108">
        <f t="shared" ca="1" si="747"/>
        <v>0</v>
      </c>
      <c r="U2253" s="163">
        <f t="shared" ca="1" si="748"/>
        <v>0</v>
      </c>
      <c r="V2253" s="25">
        <f t="shared" ca="1" si="749"/>
        <v>0</v>
      </c>
      <c r="W2253" s="25">
        <f t="shared" ca="1" si="750"/>
        <v>0</v>
      </c>
      <c r="X2253" s="108">
        <f t="shared" ca="1" si="751"/>
        <v>0</v>
      </c>
      <c r="Y2253" s="108">
        <f t="shared" ca="1" si="752"/>
        <v>0</v>
      </c>
      <c r="Z2253" s="108">
        <f t="shared" ca="1" si="753"/>
        <v>0</v>
      </c>
      <c r="AA2253" s="108">
        <f t="shared" ca="1" si="754"/>
        <v>0</v>
      </c>
      <c r="AB2253" s="108">
        <f t="shared" ca="1" si="755"/>
        <v>0</v>
      </c>
      <c r="AC2253" s="25">
        <f t="shared" ca="1" si="756"/>
        <v>0</v>
      </c>
    </row>
    <row r="2254" spans="1:29" ht="14.1" hidden="1" customHeight="1" thickBot="1" x14ac:dyDescent="0.25">
      <c r="A2254" s="3">
        <f t="shared" si="740"/>
        <v>2027</v>
      </c>
      <c r="B2254" s="3" t="str">
        <f t="shared" si="757"/>
        <v>02 únor</v>
      </c>
      <c r="C2254" s="4" t="str">
        <f t="shared" si="741"/>
        <v>únor</v>
      </c>
      <c r="D2254" s="10">
        <f t="shared" ca="1" si="742"/>
        <v>0</v>
      </c>
      <c r="E2254" s="10" t="str">
        <f t="shared" si="743"/>
        <v>pátek</v>
      </c>
      <c r="F2254" s="42" t="str">
        <f ca="1">IF(COUNTIF(List1!$U$4:$AF$16,$G2254),"Svátek",TEXT($G2254,"dddd"))</f>
        <v>pátek</v>
      </c>
      <c r="G2254" s="19">
        <v>46437</v>
      </c>
      <c r="H2254" s="49"/>
      <c r="I2254" s="50"/>
      <c r="J2254" s="49"/>
      <c r="K2254" s="50"/>
      <c r="L2254" s="21">
        <f t="shared" si="744"/>
        <v>0</v>
      </c>
      <c r="M2254" s="22">
        <f t="shared" si="738"/>
        <v>0</v>
      </c>
      <c r="N2254" s="98"/>
      <c r="O2254" s="101" t="str">
        <f t="shared" ca="1" si="739"/>
        <v/>
      </c>
      <c r="P2254" s="41" t="str">
        <f t="shared" si="737"/>
        <v xml:space="preserve"> </v>
      </c>
      <c r="Q2254" s="41" t="str">
        <f>IF(MONTH(G2255)-MONTH(G2254)&lt;&gt;0,SUBTOTAL(109,$P$14:$P$3665)," ")</f>
        <v xml:space="preserve"> </v>
      </c>
      <c r="R2254" s="108">
        <f t="shared" ca="1" si="745"/>
        <v>0</v>
      </c>
      <c r="S2254" s="25">
        <f t="shared" ca="1" si="746"/>
        <v>0</v>
      </c>
      <c r="T2254" s="108">
        <f t="shared" ca="1" si="747"/>
        <v>0</v>
      </c>
      <c r="U2254" s="163">
        <f t="shared" ca="1" si="748"/>
        <v>0</v>
      </c>
      <c r="V2254" s="25">
        <f t="shared" ca="1" si="749"/>
        <v>0</v>
      </c>
      <c r="W2254" s="25">
        <f t="shared" ca="1" si="750"/>
        <v>0</v>
      </c>
      <c r="X2254" s="108">
        <f t="shared" ca="1" si="751"/>
        <v>0</v>
      </c>
      <c r="Y2254" s="108">
        <f t="shared" ca="1" si="752"/>
        <v>0</v>
      </c>
      <c r="Z2254" s="108">
        <f t="shared" ca="1" si="753"/>
        <v>0</v>
      </c>
      <c r="AA2254" s="108">
        <f t="shared" ca="1" si="754"/>
        <v>0</v>
      </c>
      <c r="AB2254" s="108">
        <f t="shared" ca="1" si="755"/>
        <v>0</v>
      </c>
      <c r="AC2254" s="25">
        <f t="shared" ca="1" si="756"/>
        <v>0</v>
      </c>
    </row>
    <row r="2255" spans="1:29" ht="14.1" hidden="1" customHeight="1" thickBot="1" x14ac:dyDescent="0.25">
      <c r="A2255" s="3">
        <f t="shared" si="740"/>
        <v>2027</v>
      </c>
      <c r="B2255" s="3" t="str">
        <f t="shared" si="757"/>
        <v>02 únor</v>
      </c>
      <c r="C2255" s="4" t="str">
        <f t="shared" si="741"/>
        <v>únor</v>
      </c>
      <c r="D2255" s="10">
        <f t="shared" ca="1" si="742"/>
        <v>0</v>
      </c>
      <c r="E2255" s="10" t="str">
        <f t="shared" si="743"/>
        <v>sobota</v>
      </c>
      <c r="F2255" s="42" t="str">
        <f ca="1">IF(COUNTIF(List1!$U$4:$AF$16,$G2255),"Svátek",TEXT($G2255,"dddd"))</f>
        <v>sobota</v>
      </c>
      <c r="G2255" s="19">
        <v>46438</v>
      </c>
      <c r="H2255" s="49"/>
      <c r="I2255" s="50"/>
      <c r="J2255" s="49"/>
      <c r="K2255" s="50"/>
      <c r="L2255" s="21">
        <f t="shared" si="744"/>
        <v>0</v>
      </c>
      <c r="M2255" s="22">
        <f t="shared" si="738"/>
        <v>0</v>
      </c>
      <c r="N2255" s="98"/>
      <c r="O2255" s="101" t="str">
        <f t="shared" ca="1" si="739"/>
        <v/>
      </c>
      <c r="P2255" s="41" t="str">
        <f t="shared" si="737"/>
        <v xml:space="preserve"> </v>
      </c>
      <c r="Q2255" s="41" t="str">
        <f>IF(MONTH(G2256)-MONTH(G2255)&lt;&gt;0,SUBTOTAL(109,$P$14:$P$3665)," ")</f>
        <v xml:space="preserve"> </v>
      </c>
      <c r="R2255" s="108">
        <f t="shared" ca="1" si="745"/>
        <v>0</v>
      </c>
      <c r="S2255" s="25">
        <f t="shared" ca="1" si="746"/>
        <v>0</v>
      </c>
      <c r="T2255" s="108">
        <f t="shared" ca="1" si="747"/>
        <v>0</v>
      </c>
      <c r="U2255" s="163">
        <f t="shared" ca="1" si="748"/>
        <v>0</v>
      </c>
      <c r="V2255" s="25">
        <f t="shared" ca="1" si="749"/>
        <v>0</v>
      </c>
      <c r="W2255" s="25">
        <f t="shared" ca="1" si="750"/>
        <v>0</v>
      </c>
      <c r="X2255" s="108">
        <f t="shared" ca="1" si="751"/>
        <v>0</v>
      </c>
      <c r="Y2255" s="108">
        <f t="shared" ca="1" si="752"/>
        <v>0</v>
      </c>
      <c r="Z2255" s="108">
        <f t="shared" ca="1" si="753"/>
        <v>0</v>
      </c>
      <c r="AA2255" s="108">
        <f t="shared" ca="1" si="754"/>
        <v>0</v>
      </c>
      <c r="AB2255" s="108">
        <f t="shared" ca="1" si="755"/>
        <v>0</v>
      </c>
      <c r="AC2255" s="25">
        <f t="shared" ca="1" si="756"/>
        <v>0</v>
      </c>
    </row>
    <row r="2256" spans="1:29" ht="14.1" hidden="1" customHeight="1" thickBot="1" x14ac:dyDescent="0.25">
      <c r="A2256" s="3">
        <f t="shared" si="740"/>
        <v>2027</v>
      </c>
      <c r="B2256" s="3" t="str">
        <f t="shared" si="757"/>
        <v>02 únor</v>
      </c>
      <c r="C2256" s="4" t="str">
        <f t="shared" si="741"/>
        <v>únor</v>
      </c>
      <c r="D2256" s="10">
        <f t="shared" ca="1" si="742"/>
        <v>0</v>
      </c>
      <c r="E2256" s="10" t="str">
        <f t="shared" si="743"/>
        <v>neděle</v>
      </c>
      <c r="F2256" s="42" t="str">
        <f ca="1">IF(COUNTIF(List1!$U$4:$AF$16,$G2256),"Svátek",TEXT($G2256,"dddd"))</f>
        <v>neděle</v>
      </c>
      <c r="G2256" s="19">
        <v>46439</v>
      </c>
      <c r="H2256" s="49"/>
      <c r="I2256" s="50"/>
      <c r="J2256" s="49"/>
      <c r="K2256" s="50"/>
      <c r="L2256" s="21">
        <f t="shared" si="744"/>
        <v>0</v>
      </c>
      <c r="M2256" s="22">
        <f t="shared" si="738"/>
        <v>0</v>
      </c>
      <c r="N2256" s="98"/>
      <c r="O2256" s="101" t="str">
        <f t="shared" ca="1" si="739"/>
        <v/>
      </c>
      <c r="P2256" s="41">
        <f t="shared" si="737"/>
        <v>0</v>
      </c>
      <c r="Q2256" s="41" t="str">
        <f>IF(MONTH(G2257)-MONTH(G2256)&lt;&gt;0,SUBTOTAL(109,$P$14:$P$3665)," ")</f>
        <v xml:space="preserve"> </v>
      </c>
      <c r="R2256" s="108">
        <f t="shared" ca="1" si="745"/>
        <v>0</v>
      </c>
      <c r="S2256" s="25">
        <f t="shared" ca="1" si="746"/>
        <v>0</v>
      </c>
      <c r="T2256" s="108">
        <f t="shared" ca="1" si="747"/>
        <v>0</v>
      </c>
      <c r="U2256" s="163">
        <f t="shared" ca="1" si="748"/>
        <v>0</v>
      </c>
      <c r="V2256" s="25">
        <f t="shared" ca="1" si="749"/>
        <v>0</v>
      </c>
      <c r="W2256" s="25">
        <f t="shared" ca="1" si="750"/>
        <v>0</v>
      </c>
      <c r="X2256" s="108">
        <f t="shared" ca="1" si="751"/>
        <v>0</v>
      </c>
      <c r="Y2256" s="108">
        <f t="shared" ca="1" si="752"/>
        <v>0</v>
      </c>
      <c r="Z2256" s="108">
        <f t="shared" ca="1" si="753"/>
        <v>0</v>
      </c>
      <c r="AA2256" s="108">
        <f t="shared" ca="1" si="754"/>
        <v>0</v>
      </c>
      <c r="AB2256" s="108">
        <f t="shared" ca="1" si="755"/>
        <v>0</v>
      </c>
      <c r="AC2256" s="25">
        <f t="shared" ca="1" si="756"/>
        <v>0</v>
      </c>
    </row>
    <row r="2257" spans="1:29" ht="14.1" hidden="1" customHeight="1" thickBot="1" x14ac:dyDescent="0.25">
      <c r="A2257" s="3">
        <f t="shared" si="740"/>
        <v>2027</v>
      </c>
      <c r="B2257" s="3" t="str">
        <f t="shared" si="757"/>
        <v>02 únor</v>
      </c>
      <c r="C2257" s="4" t="str">
        <f t="shared" si="741"/>
        <v>únor</v>
      </c>
      <c r="D2257" s="10">
        <f t="shared" ca="1" si="742"/>
        <v>0</v>
      </c>
      <c r="E2257" s="10" t="str">
        <f t="shared" si="743"/>
        <v>pondělí</v>
      </c>
      <c r="F2257" s="42" t="str">
        <f ca="1">IF(COUNTIF(List1!$U$4:$AF$16,$G2257),"Svátek",TEXT($G2257,"dddd"))</f>
        <v>pondělí</v>
      </c>
      <c r="G2257" s="19">
        <v>46440</v>
      </c>
      <c r="H2257" s="49"/>
      <c r="I2257" s="50"/>
      <c r="J2257" s="49"/>
      <c r="K2257" s="50"/>
      <c r="L2257" s="21">
        <f t="shared" si="744"/>
        <v>0</v>
      </c>
      <c r="M2257" s="22">
        <f t="shared" si="738"/>
        <v>0</v>
      </c>
      <c r="N2257" s="98"/>
      <c r="O2257" s="101" t="str">
        <f t="shared" ca="1" si="739"/>
        <v/>
      </c>
      <c r="P2257" s="41" t="str">
        <f t="shared" si="737"/>
        <v xml:space="preserve"> </v>
      </c>
      <c r="Q2257" s="41" t="str">
        <f>IF(MONTH(G2258)-MONTH(G2257)&lt;&gt;0,SUBTOTAL(109,$P$14:$P$3665)," ")</f>
        <v xml:space="preserve"> </v>
      </c>
      <c r="R2257" s="108">
        <f t="shared" ca="1" si="745"/>
        <v>0</v>
      </c>
      <c r="S2257" s="25">
        <f t="shared" ca="1" si="746"/>
        <v>0</v>
      </c>
      <c r="T2257" s="108">
        <f t="shared" ca="1" si="747"/>
        <v>0</v>
      </c>
      <c r="U2257" s="163">
        <f t="shared" ca="1" si="748"/>
        <v>0</v>
      </c>
      <c r="V2257" s="25">
        <f t="shared" ca="1" si="749"/>
        <v>0</v>
      </c>
      <c r="W2257" s="25">
        <f t="shared" ca="1" si="750"/>
        <v>0</v>
      </c>
      <c r="X2257" s="108">
        <f t="shared" ca="1" si="751"/>
        <v>0</v>
      </c>
      <c r="Y2257" s="108">
        <f t="shared" ca="1" si="752"/>
        <v>0</v>
      </c>
      <c r="Z2257" s="108">
        <f t="shared" ca="1" si="753"/>
        <v>0</v>
      </c>
      <c r="AA2257" s="108">
        <f t="shared" ca="1" si="754"/>
        <v>0</v>
      </c>
      <c r="AB2257" s="108">
        <f t="shared" ca="1" si="755"/>
        <v>0</v>
      </c>
      <c r="AC2257" s="25">
        <f t="shared" ca="1" si="756"/>
        <v>0</v>
      </c>
    </row>
    <row r="2258" spans="1:29" ht="14.1" hidden="1" customHeight="1" thickBot="1" x14ac:dyDescent="0.25">
      <c r="A2258" s="3">
        <f t="shared" si="740"/>
        <v>2027</v>
      </c>
      <c r="B2258" s="3" t="str">
        <f t="shared" si="757"/>
        <v>02 únor</v>
      </c>
      <c r="C2258" s="4" t="str">
        <f t="shared" si="741"/>
        <v>únor</v>
      </c>
      <c r="D2258" s="10">
        <f t="shared" ca="1" si="742"/>
        <v>0</v>
      </c>
      <c r="E2258" s="10" t="str">
        <f t="shared" si="743"/>
        <v>úterý</v>
      </c>
      <c r="F2258" s="42" t="str">
        <f ca="1">IF(COUNTIF(List1!$U$4:$AF$16,$G2258),"Svátek",TEXT($G2258,"dddd"))</f>
        <v>úterý</v>
      </c>
      <c r="G2258" s="19">
        <v>46441</v>
      </c>
      <c r="H2258" s="49"/>
      <c r="I2258" s="50"/>
      <c r="J2258" s="49"/>
      <c r="K2258" s="50"/>
      <c r="L2258" s="21">
        <f t="shared" si="744"/>
        <v>0</v>
      </c>
      <c r="M2258" s="22">
        <f t="shared" si="738"/>
        <v>0</v>
      </c>
      <c r="N2258" s="98"/>
      <c r="O2258" s="101" t="str">
        <f t="shared" ca="1" si="739"/>
        <v/>
      </c>
      <c r="P2258" s="41" t="str">
        <f t="shared" si="737"/>
        <v xml:space="preserve"> </v>
      </c>
      <c r="Q2258" s="41" t="str">
        <f>IF(MONTH(G2259)-MONTH(G2258)&lt;&gt;0,SUBTOTAL(109,$P$14:$P$3665)," ")</f>
        <v xml:space="preserve"> </v>
      </c>
      <c r="R2258" s="108">
        <f t="shared" ca="1" si="745"/>
        <v>0</v>
      </c>
      <c r="S2258" s="25">
        <f t="shared" ca="1" si="746"/>
        <v>0</v>
      </c>
      <c r="T2258" s="108">
        <f t="shared" ca="1" si="747"/>
        <v>0</v>
      </c>
      <c r="U2258" s="163">
        <f t="shared" ca="1" si="748"/>
        <v>0</v>
      </c>
      <c r="V2258" s="25">
        <f t="shared" ca="1" si="749"/>
        <v>0</v>
      </c>
      <c r="W2258" s="25">
        <f t="shared" ca="1" si="750"/>
        <v>0</v>
      </c>
      <c r="X2258" s="108">
        <f t="shared" ca="1" si="751"/>
        <v>0</v>
      </c>
      <c r="Y2258" s="108">
        <f t="shared" ca="1" si="752"/>
        <v>0</v>
      </c>
      <c r="Z2258" s="108">
        <f t="shared" ca="1" si="753"/>
        <v>0</v>
      </c>
      <c r="AA2258" s="108">
        <f t="shared" ca="1" si="754"/>
        <v>0</v>
      </c>
      <c r="AB2258" s="108">
        <f t="shared" ca="1" si="755"/>
        <v>0</v>
      </c>
      <c r="AC2258" s="25">
        <f t="shared" ca="1" si="756"/>
        <v>0</v>
      </c>
    </row>
    <row r="2259" spans="1:29" ht="14.1" hidden="1" customHeight="1" thickBot="1" x14ac:dyDescent="0.25">
      <c r="A2259" s="3">
        <f t="shared" si="740"/>
        <v>2027</v>
      </c>
      <c r="B2259" s="3" t="str">
        <f t="shared" si="757"/>
        <v>02 únor</v>
      </c>
      <c r="C2259" s="4" t="str">
        <f t="shared" si="741"/>
        <v>únor</v>
      </c>
      <c r="D2259" s="10">
        <f t="shared" ca="1" si="742"/>
        <v>0</v>
      </c>
      <c r="E2259" s="10" t="str">
        <f t="shared" si="743"/>
        <v>středa</v>
      </c>
      <c r="F2259" s="42" t="str">
        <f ca="1">IF(COUNTIF(List1!$U$4:$AF$16,$G2259),"Svátek",TEXT($G2259,"dddd"))</f>
        <v>středa</v>
      </c>
      <c r="G2259" s="19">
        <v>46442</v>
      </c>
      <c r="H2259" s="49"/>
      <c r="I2259" s="50"/>
      <c r="J2259" s="49"/>
      <c r="K2259" s="50"/>
      <c r="L2259" s="21">
        <f t="shared" si="744"/>
        <v>0</v>
      </c>
      <c r="M2259" s="22">
        <f t="shared" si="738"/>
        <v>0</v>
      </c>
      <c r="N2259" s="98"/>
      <c r="O2259" s="101" t="str">
        <f t="shared" ca="1" si="739"/>
        <v/>
      </c>
      <c r="P2259" s="41" t="str">
        <f t="shared" si="737"/>
        <v xml:space="preserve"> </v>
      </c>
      <c r="Q2259" s="41" t="str">
        <f>IF(MONTH(G2260)-MONTH(G2259)&lt;&gt;0,SUBTOTAL(109,$P$14:$P$3665)," ")</f>
        <v xml:space="preserve"> </v>
      </c>
      <c r="R2259" s="108">
        <f t="shared" ca="1" si="745"/>
        <v>0</v>
      </c>
      <c r="S2259" s="25">
        <f t="shared" ca="1" si="746"/>
        <v>0</v>
      </c>
      <c r="T2259" s="108">
        <f t="shared" ca="1" si="747"/>
        <v>0</v>
      </c>
      <c r="U2259" s="163">
        <f t="shared" ca="1" si="748"/>
        <v>0</v>
      </c>
      <c r="V2259" s="25">
        <f t="shared" ca="1" si="749"/>
        <v>0</v>
      </c>
      <c r="W2259" s="25">
        <f t="shared" ca="1" si="750"/>
        <v>0</v>
      </c>
      <c r="X2259" s="108">
        <f t="shared" ca="1" si="751"/>
        <v>0</v>
      </c>
      <c r="Y2259" s="108">
        <f t="shared" ca="1" si="752"/>
        <v>0</v>
      </c>
      <c r="Z2259" s="108">
        <f t="shared" ca="1" si="753"/>
        <v>0</v>
      </c>
      <c r="AA2259" s="108">
        <f t="shared" ca="1" si="754"/>
        <v>0</v>
      </c>
      <c r="AB2259" s="108">
        <f t="shared" ca="1" si="755"/>
        <v>0</v>
      </c>
      <c r="AC2259" s="25">
        <f t="shared" ca="1" si="756"/>
        <v>0</v>
      </c>
    </row>
    <row r="2260" spans="1:29" ht="14.1" hidden="1" customHeight="1" thickBot="1" x14ac:dyDescent="0.25">
      <c r="A2260" s="3">
        <f t="shared" si="740"/>
        <v>2027</v>
      </c>
      <c r="B2260" s="3" t="str">
        <f t="shared" si="757"/>
        <v>02 únor</v>
      </c>
      <c r="C2260" s="4" t="str">
        <f t="shared" si="741"/>
        <v>únor</v>
      </c>
      <c r="D2260" s="10">
        <f t="shared" ca="1" si="742"/>
        <v>0</v>
      </c>
      <c r="E2260" s="10" t="str">
        <f t="shared" si="743"/>
        <v>čtvrtek</v>
      </c>
      <c r="F2260" s="42" t="str">
        <f ca="1">IF(COUNTIF(List1!$U$4:$AF$16,$G2260),"Svátek",TEXT($G2260,"dddd"))</f>
        <v>čtvrtek</v>
      </c>
      <c r="G2260" s="19">
        <v>46443</v>
      </c>
      <c r="H2260" s="49"/>
      <c r="I2260" s="50"/>
      <c r="J2260" s="49"/>
      <c r="K2260" s="50"/>
      <c r="L2260" s="21">
        <f t="shared" si="744"/>
        <v>0</v>
      </c>
      <c r="M2260" s="22">
        <f t="shared" si="738"/>
        <v>0</v>
      </c>
      <c r="N2260" s="98"/>
      <c r="O2260" s="101" t="str">
        <f t="shared" ca="1" si="739"/>
        <v/>
      </c>
      <c r="P2260" s="41" t="str">
        <f t="shared" si="737"/>
        <v xml:space="preserve"> </v>
      </c>
      <c r="Q2260" s="41" t="str">
        <f>IF(MONTH(G2261)-MONTH(G2260)&lt;&gt;0,SUBTOTAL(109,$P$14:$P$3665)," ")</f>
        <v xml:space="preserve"> </v>
      </c>
      <c r="R2260" s="108">
        <f t="shared" ca="1" si="745"/>
        <v>0</v>
      </c>
      <c r="S2260" s="25">
        <f t="shared" ca="1" si="746"/>
        <v>0</v>
      </c>
      <c r="T2260" s="108">
        <f t="shared" ca="1" si="747"/>
        <v>0</v>
      </c>
      <c r="U2260" s="163">
        <f t="shared" ca="1" si="748"/>
        <v>0</v>
      </c>
      <c r="V2260" s="25">
        <f t="shared" ca="1" si="749"/>
        <v>0</v>
      </c>
      <c r="W2260" s="25">
        <f t="shared" ca="1" si="750"/>
        <v>0</v>
      </c>
      <c r="X2260" s="108">
        <f t="shared" ca="1" si="751"/>
        <v>0</v>
      </c>
      <c r="Y2260" s="108">
        <f t="shared" ca="1" si="752"/>
        <v>0</v>
      </c>
      <c r="Z2260" s="108">
        <f t="shared" ca="1" si="753"/>
        <v>0</v>
      </c>
      <c r="AA2260" s="108">
        <f t="shared" ca="1" si="754"/>
        <v>0</v>
      </c>
      <c r="AB2260" s="108">
        <f t="shared" ca="1" si="755"/>
        <v>0</v>
      </c>
      <c r="AC2260" s="25">
        <f t="shared" ca="1" si="756"/>
        <v>0</v>
      </c>
    </row>
    <row r="2261" spans="1:29" ht="14.1" hidden="1" customHeight="1" thickBot="1" x14ac:dyDescent="0.25">
      <c r="A2261" s="3">
        <f t="shared" si="740"/>
        <v>2027</v>
      </c>
      <c r="B2261" s="3" t="str">
        <f t="shared" si="757"/>
        <v>02 únor</v>
      </c>
      <c r="C2261" s="4" t="str">
        <f t="shared" si="741"/>
        <v>únor</v>
      </c>
      <c r="D2261" s="10">
        <f t="shared" ca="1" si="742"/>
        <v>0</v>
      </c>
      <c r="E2261" s="10" t="str">
        <f t="shared" si="743"/>
        <v>pátek</v>
      </c>
      <c r="F2261" s="42" t="str">
        <f ca="1">IF(COUNTIF(List1!$U$4:$AF$16,$G2261),"Svátek",TEXT($G2261,"dddd"))</f>
        <v>pátek</v>
      </c>
      <c r="G2261" s="19">
        <v>46444</v>
      </c>
      <c r="H2261" s="49"/>
      <c r="I2261" s="50"/>
      <c r="J2261" s="49"/>
      <c r="K2261" s="50"/>
      <c r="L2261" s="21">
        <f t="shared" si="744"/>
        <v>0</v>
      </c>
      <c r="M2261" s="22">
        <f t="shared" si="738"/>
        <v>0</v>
      </c>
      <c r="N2261" s="98"/>
      <c r="O2261" s="101" t="str">
        <f t="shared" ca="1" si="739"/>
        <v/>
      </c>
      <c r="P2261" s="41" t="str">
        <f t="shared" si="737"/>
        <v xml:space="preserve"> </v>
      </c>
      <c r="Q2261" s="41" t="str">
        <f>IF(MONTH(G2262)-MONTH(G2261)&lt;&gt;0,SUBTOTAL(109,$P$14:$P$3665)," ")</f>
        <v xml:space="preserve"> </v>
      </c>
      <c r="R2261" s="108">
        <f t="shared" ca="1" si="745"/>
        <v>0</v>
      </c>
      <c r="S2261" s="25">
        <f t="shared" ca="1" si="746"/>
        <v>0</v>
      </c>
      <c r="T2261" s="108">
        <f t="shared" ca="1" si="747"/>
        <v>0</v>
      </c>
      <c r="U2261" s="163">
        <f t="shared" ca="1" si="748"/>
        <v>0</v>
      </c>
      <c r="V2261" s="25">
        <f t="shared" ca="1" si="749"/>
        <v>0</v>
      </c>
      <c r="W2261" s="25">
        <f t="shared" ca="1" si="750"/>
        <v>0</v>
      </c>
      <c r="X2261" s="108">
        <f t="shared" ca="1" si="751"/>
        <v>0</v>
      </c>
      <c r="Y2261" s="108">
        <f t="shared" ca="1" si="752"/>
        <v>0</v>
      </c>
      <c r="Z2261" s="108">
        <f t="shared" ca="1" si="753"/>
        <v>0</v>
      </c>
      <c r="AA2261" s="108">
        <f t="shared" ca="1" si="754"/>
        <v>0</v>
      </c>
      <c r="AB2261" s="108">
        <f t="shared" ca="1" si="755"/>
        <v>0</v>
      </c>
      <c r="AC2261" s="25">
        <f t="shared" ca="1" si="756"/>
        <v>0</v>
      </c>
    </row>
    <row r="2262" spans="1:29" ht="14.1" hidden="1" customHeight="1" thickBot="1" x14ac:dyDescent="0.25">
      <c r="A2262" s="3">
        <f t="shared" si="740"/>
        <v>2027</v>
      </c>
      <c r="B2262" s="3" t="str">
        <f t="shared" si="757"/>
        <v>02 únor</v>
      </c>
      <c r="C2262" s="4" t="str">
        <f t="shared" si="741"/>
        <v>únor</v>
      </c>
      <c r="D2262" s="10">
        <f t="shared" ca="1" si="742"/>
        <v>0</v>
      </c>
      <c r="E2262" s="10" t="str">
        <f t="shared" si="743"/>
        <v>sobota</v>
      </c>
      <c r="F2262" s="42" t="str">
        <f ca="1">IF(COUNTIF(List1!$U$4:$AF$16,$G2262),"Svátek",TEXT($G2262,"dddd"))</f>
        <v>sobota</v>
      </c>
      <c r="G2262" s="19">
        <v>46445</v>
      </c>
      <c r="H2262" s="49"/>
      <c r="I2262" s="50"/>
      <c r="J2262" s="49"/>
      <c r="K2262" s="50"/>
      <c r="L2262" s="21">
        <f t="shared" si="744"/>
        <v>0</v>
      </c>
      <c r="M2262" s="22">
        <f t="shared" si="738"/>
        <v>0</v>
      </c>
      <c r="N2262" s="98"/>
      <c r="O2262" s="101" t="str">
        <f t="shared" ca="1" si="739"/>
        <v/>
      </c>
      <c r="P2262" s="41" t="str">
        <f t="shared" si="737"/>
        <v xml:space="preserve"> </v>
      </c>
      <c r="Q2262" s="41" t="str">
        <f>IF(MONTH(G2263)-MONTH(G2262)&lt;&gt;0,SUBTOTAL(109,$P$14:$P$3665)," ")</f>
        <v xml:space="preserve"> </v>
      </c>
      <c r="R2262" s="108">
        <f t="shared" ca="1" si="745"/>
        <v>0</v>
      </c>
      <c r="S2262" s="25">
        <f t="shared" ca="1" si="746"/>
        <v>0</v>
      </c>
      <c r="T2262" s="108">
        <f t="shared" ca="1" si="747"/>
        <v>0</v>
      </c>
      <c r="U2262" s="163">
        <f t="shared" ca="1" si="748"/>
        <v>0</v>
      </c>
      <c r="V2262" s="25">
        <f t="shared" ca="1" si="749"/>
        <v>0</v>
      </c>
      <c r="W2262" s="25">
        <f t="shared" ca="1" si="750"/>
        <v>0</v>
      </c>
      <c r="X2262" s="108">
        <f t="shared" ca="1" si="751"/>
        <v>0</v>
      </c>
      <c r="Y2262" s="108">
        <f t="shared" ca="1" si="752"/>
        <v>0</v>
      </c>
      <c r="Z2262" s="108">
        <f t="shared" ca="1" si="753"/>
        <v>0</v>
      </c>
      <c r="AA2262" s="108">
        <f t="shared" ca="1" si="754"/>
        <v>0</v>
      </c>
      <c r="AB2262" s="108">
        <f t="shared" ca="1" si="755"/>
        <v>0</v>
      </c>
      <c r="AC2262" s="25">
        <f t="shared" ca="1" si="756"/>
        <v>0</v>
      </c>
    </row>
    <row r="2263" spans="1:29" ht="14.1" hidden="1" customHeight="1" thickBot="1" x14ac:dyDescent="0.25">
      <c r="A2263" s="3">
        <f t="shared" si="740"/>
        <v>2027</v>
      </c>
      <c r="B2263" s="3" t="str">
        <f t="shared" si="757"/>
        <v>02 únor</v>
      </c>
      <c r="C2263" s="4" t="str">
        <f t="shared" si="741"/>
        <v>únor</v>
      </c>
      <c r="D2263" s="10">
        <f t="shared" ca="1" si="742"/>
        <v>0</v>
      </c>
      <c r="E2263" s="10" t="str">
        <f t="shared" si="743"/>
        <v>neděle</v>
      </c>
      <c r="F2263" s="42" t="str">
        <f ca="1">IF(COUNTIF(List1!$U$4:$AF$16,$G2263),"Svátek",TEXT($G2263,"dddd"))</f>
        <v>neděle</v>
      </c>
      <c r="G2263" s="19">
        <v>46446</v>
      </c>
      <c r="H2263" s="49"/>
      <c r="I2263" s="50"/>
      <c r="J2263" s="49"/>
      <c r="K2263" s="50"/>
      <c r="L2263" s="21">
        <f t="shared" si="744"/>
        <v>0</v>
      </c>
      <c r="M2263" s="22">
        <f t="shared" si="738"/>
        <v>0</v>
      </c>
      <c r="N2263" s="98"/>
      <c r="O2263" s="101" t="str">
        <f t="shared" ca="1" si="739"/>
        <v/>
      </c>
      <c r="P2263" s="41">
        <f t="shared" si="737"/>
        <v>0</v>
      </c>
      <c r="Q2263" s="41">
        <f>IF(MONTH(G2264)-MONTH(G2263)&lt;&gt;0,SUBTOTAL(109,$P$14:$P$3665)," ")</f>
        <v>0</v>
      </c>
      <c r="R2263" s="108">
        <f t="shared" ca="1" si="745"/>
        <v>0</v>
      </c>
      <c r="S2263" s="25">
        <f t="shared" ca="1" si="746"/>
        <v>0</v>
      </c>
      <c r="T2263" s="108">
        <f t="shared" ca="1" si="747"/>
        <v>0</v>
      </c>
      <c r="U2263" s="163">
        <f t="shared" ca="1" si="748"/>
        <v>0</v>
      </c>
      <c r="V2263" s="25">
        <f t="shared" ca="1" si="749"/>
        <v>0</v>
      </c>
      <c r="W2263" s="25">
        <f t="shared" ca="1" si="750"/>
        <v>0</v>
      </c>
      <c r="X2263" s="108">
        <f t="shared" ca="1" si="751"/>
        <v>0</v>
      </c>
      <c r="Y2263" s="108">
        <f t="shared" ca="1" si="752"/>
        <v>0</v>
      </c>
      <c r="Z2263" s="108">
        <f t="shared" ca="1" si="753"/>
        <v>0</v>
      </c>
      <c r="AA2263" s="108">
        <f t="shared" ca="1" si="754"/>
        <v>0</v>
      </c>
      <c r="AB2263" s="108">
        <f t="shared" ca="1" si="755"/>
        <v>0</v>
      </c>
      <c r="AC2263" s="25">
        <f t="shared" ca="1" si="756"/>
        <v>0</v>
      </c>
    </row>
    <row r="2264" spans="1:29" ht="14.1" hidden="1" customHeight="1" thickBot="1" x14ac:dyDescent="0.25">
      <c r="A2264" s="3">
        <f t="shared" si="740"/>
        <v>2027</v>
      </c>
      <c r="B2264" s="3" t="str">
        <f t="shared" si="757"/>
        <v>03 březen</v>
      </c>
      <c r="C2264" s="4" t="str">
        <f t="shared" si="741"/>
        <v>březen</v>
      </c>
      <c r="D2264" s="10">
        <f t="shared" ca="1" si="742"/>
        <v>0</v>
      </c>
      <c r="E2264" s="10" t="str">
        <f t="shared" si="743"/>
        <v>pondělí</v>
      </c>
      <c r="F2264" s="42" t="str">
        <f ca="1">IF(COUNTIF(List1!$U$4:$AF$16,$G2264),"Svátek",TEXT($G2264,"dddd"))</f>
        <v>pondělí</v>
      </c>
      <c r="G2264" s="19">
        <v>46447</v>
      </c>
      <c r="H2264" s="49"/>
      <c r="I2264" s="50"/>
      <c r="J2264" s="49"/>
      <c r="K2264" s="50"/>
      <c r="L2264" s="21">
        <f t="shared" si="744"/>
        <v>0</v>
      </c>
      <c r="M2264" s="22">
        <f t="shared" si="738"/>
        <v>0</v>
      </c>
      <c r="N2264" s="98"/>
      <c r="O2264" s="101" t="str">
        <f t="shared" ca="1" si="739"/>
        <v/>
      </c>
      <c r="P2264" s="41" t="str">
        <f t="shared" si="737"/>
        <v xml:space="preserve"> </v>
      </c>
      <c r="Q2264" s="41" t="str">
        <f>IF(MONTH(G2265)-MONTH(G2264)&lt;&gt;0,SUBTOTAL(109,$P$14:$P$3665)," ")</f>
        <v xml:space="preserve"> </v>
      </c>
      <c r="R2264" s="108">
        <f t="shared" ca="1" si="745"/>
        <v>0</v>
      </c>
      <c r="S2264" s="25">
        <f t="shared" ca="1" si="746"/>
        <v>0</v>
      </c>
      <c r="T2264" s="108">
        <f t="shared" ca="1" si="747"/>
        <v>0</v>
      </c>
      <c r="U2264" s="163">
        <f t="shared" ca="1" si="748"/>
        <v>0</v>
      </c>
      <c r="V2264" s="25">
        <f t="shared" ca="1" si="749"/>
        <v>0</v>
      </c>
      <c r="W2264" s="25">
        <f t="shared" ca="1" si="750"/>
        <v>0</v>
      </c>
      <c r="X2264" s="108">
        <f t="shared" ca="1" si="751"/>
        <v>0</v>
      </c>
      <c r="Y2264" s="108">
        <f t="shared" ca="1" si="752"/>
        <v>0</v>
      </c>
      <c r="Z2264" s="108">
        <f t="shared" ca="1" si="753"/>
        <v>0</v>
      </c>
      <c r="AA2264" s="108">
        <f t="shared" ca="1" si="754"/>
        <v>0</v>
      </c>
      <c r="AB2264" s="108">
        <f t="shared" ca="1" si="755"/>
        <v>0</v>
      </c>
      <c r="AC2264" s="25">
        <f t="shared" ca="1" si="756"/>
        <v>0</v>
      </c>
    </row>
    <row r="2265" spans="1:29" ht="14.1" hidden="1" customHeight="1" thickBot="1" x14ac:dyDescent="0.25">
      <c r="A2265" s="3">
        <f t="shared" si="740"/>
        <v>2027</v>
      </c>
      <c r="B2265" s="3" t="str">
        <f t="shared" si="757"/>
        <v>03 březen</v>
      </c>
      <c r="C2265" s="4" t="str">
        <f t="shared" si="741"/>
        <v>březen</v>
      </c>
      <c r="D2265" s="10">
        <f t="shared" ca="1" si="742"/>
        <v>0</v>
      </c>
      <c r="E2265" s="10" t="str">
        <f t="shared" si="743"/>
        <v>úterý</v>
      </c>
      <c r="F2265" s="42" t="str">
        <f ca="1">IF(COUNTIF(List1!$U$4:$AF$16,$G2265),"Svátek",TEXT($G2265,"dddd"))</f>
        <v>úterý</v>
      </c>
      <c r="G2265" s="19">
        <v>46448</v>
      </c>
      <c r="H2265" s="49"/>
      <c r="I2265" s="50"/>
      <c r="J2265" s="49"/>
      <c r="K2265" s="50"/>
      <c r="L2265" s="21">
        <f t="shared" si="744"/>
        <v>0</v>
      </c>
      <c r="M2265" s="22">
        <f t="shared" si="738"/>
        <v>0</v>
      </c>
      <c r="N2265" s="98"/>
      <c r="O2265" s="101" t="str">
        <f t="shared" ca="1" si="739"/>
        <v/>
      </c>
      <c r="P2265" s="41" t="str">
        <f t="shared" si="737"/>
        <v xml:space="preserve"> </v>
      </c>
      <c r="Q2265" s="41" t="str">
        <f>IF(MONTH(G2266)-MONTH(G2265)&lt;&gt;0,SUBTOTAL(109,$P$14:$P$3665)," ")</f>
        <v xml:space="preserve"> </v>
      </c>
      <c r="R2265" s="108">
        <f t="shared" ca="1" si="745"/>
        <v>0</v>
      </c>
      <c r="S2265" s="25">
        <f t="shared" ca="1" si="746"/>
        <v>0</v>
      </c>
      <c r="T2265" s="108">
        <f t="shared" ca="1" si="747"/>
        <v>0</v>
      </c>
      <c r="U2265" s="163">
        <f t="shared" ca="1" si="748"/>
        <v>0</v>
      </c>
      <c r="V2265" s="25">
        <f t="shared" ca="1" si="749"/>
        <v>0</v>
      </c>
      <c r="W2265" s="25">
        <f t="shared" ca="1" si="750"/>
        <v>0</v>
      </c>
      <c r="X2265" s="108">
        <f t="shared" ca="1" si="751"/>
        <v>0</v>
      </c>
      <c r="Y2265" s="108">
        <f t="shared" ca="1" si="752"/>
        <v>0</v>
      </c>
      <c r="Z2265" s="108">
        <f t="shared" ca="1" si="753"/>
        <v>0</v>
      </c>
      <c r="AA2265" s="108">
        <f t="shared" ca="1" si="754"/>
        <v>0</v>
      </c>
      <c r="AB2265" s="108">
        <f t="shared" ca="1" si="755"/>
        <v>0</v>
      </c>
      <c r="AC2265" s="25">
        <f t="shared" ca="1" si="756"/>
        <v>0</v>
      </c>
    </row>
    <row r="2266" spans="1:29" ht="14.1" hidden="1" customHeight="1" thickBot="1" x14ac:dyDescent="0.25">
      <c r="A2266" s="3">
        <f t="shared" si="740"/>
        <v>2027</v>
      </c>
      <c r="B2266" s="3" t="str">
        <f t="shared" si="757"/>
        <v>03 březen</v>
      </c>
      <c r="C2266" s="4" t="str">
        <f t="shared" si="741"/>
        <v>březen</v>
      </c>
      <c r="D2266" s="10">
        <f t="shared" ca="1" si="742"/>
        <v>0</v>
      </c>
      <c r="E2266" s="10" t="str">
        <f t="shared" si="743"/>
        <v>středa</v>
      </c>
      <c r="F2266" s="42" t="str">
        <f ca="1">IF(COUNTIF(List1!$U$4:$AF$16,$G2266),"Svátek",TEXT($G2266,"dddd"))</f>
        <v>středa</v>
      </c>
      <c r="G2266" s="19">
        <v>46449</v>
      </c>
      <c r="H2266" s="49"/>
      <c r="I2266" s="50"/>
      <c r="J2266" s="49"/>
      <c r="K2266" s="50"/>
      <c r="L2266" s="21">
        <f t="shared" si="744"/>
        <v>0</v>
      </c>
      <c r="M2266" s="22">
        <f t="shared" si="738"/>
        <v>0</v>
      </c>
      <c r="N2266" s="98"/>
      <c r="O2266" s="101" t="str">
        <f t="shared" ca="1" si="739"/>
        <v/>
      </c>
      <c r="P2266" s="41" t="str">
        <f t="shared" si="737"/>
        <v xml:space="preserve"> </v>
      </c>
      <c r="Q2266" s="41" t="str">
        <f>IF(MONTH(G2267)-MONTH(G2266)&lt;&gt;0,SUBTOTAL(109,$P$14:$P$3665)," ")</f>
        <v xml:space="preserve"> </v>
      </c>
      <c r="R2266" s="108">
        <f t="shared" ca="1" si="745"/>
        <v>0</v>
      </c>
      <c r="S2266" s="25">
        <f t="shared" ca="1" si="746"/>
        <v>0</v>
      </c>
      <c r="T2266" s="108">
        <f t="shared" ca="1" si="747"/>
        <v>0</v>
      </c>
      <c r="U2266" s="163">
        <f t="shared" ca="1" si="748"/>
        <v>0</v>
      </c>
      <c r="V2266" s="25">
        <f t="shared" ca="1" si="749"/>
        <v>0</v>
      </c>
      <c r="W2266" s="25">
        <f t="shared" ca="1" si="750"/>
        <v>0</v>
      </c>
      <c r="X2266" s="108">
        <f t="shared" ca="1" si="751"/>
        <v>0</v>
      </c>
      <c r="Y2266" s="108">
        <f t="shared" ca="1" si="752"/>
        <v>0</v>
      </c>
      <c r="Z2266" s="108">
        <f t="shared" ca="1" si="753"/>
        <v>0</v>
      </c>
      <c r="AA2266" s="108">
        <f t="shared" ca="1" si="754"/>
        <v>0</v>
      </c>
      <c r="AB2266" s="108">
        <f t="shared" ca="1" si="755"/>
        <v>0</v>
      </c>
      <c r="AC2266" s="25">
        <f t="shared" ca="1" si="756"/>
        <v>0</v>
      </c>
    </row>
    <row r="2267" spans="1:29" ht="14.1" hidden="1" customHeight="1" thickBot="1" x14ac:dyDescent="0.25">
      <c r="A2267" s="3">
        <f t="shared" si="740"/>
        <v>2027</v>
      </c>
      <c r="B2267" s="3" t="str">
        <f t="shared" si="757"/>
        <v>03 březen</v>
      </c>
      <c r="C2267" s="4" t="str">
        <f t="shared" si="741"/>
        <v>březen</v>
      </c>
      <c r="D2267" s="10">
        <f t="shared" ca="1" si="742"/>
        <v>0</v>
      </c>
      <c r="E2267" s="10" t="str">
        <f t="shared" si="743"/>
        <v>čtvrtek</v>
      </c>
      <c r="F2267" s="42" t="str">
        <f ca="1">IF(COUNTIF(List1!$U$4:$AF$16,$G2267),"Svátek",TEXT($G2267,"dddd"))</f>
        <v>čtvrtek</v>
      </c>
      <c r="G2267" s="19">
        <v>46450</v>
      </c>
      <c r="H2267" s="49"/>
      <c r="I2267" s="50"/>
      <c r="J2267" s="49"/>
      <c r="K2267" s="50"/>
      <c r="L2267" s="21">
        <f t="shared" si="744"/>
        <v>0</v>
      </c>
      <c r="M2267" s="22">
        <f t="shared" si="738"/>
        <v>0</v>
      </c>
      <c r="N2267" s="98"/>
      <c r="O2267" s="101" t="str">
        <f t="shared" ca="1" si="739"/>
        <v/>
      </c>
      <c r="P2267" s="41" t="str">
        <f t="shared" ref="P2267:P2330" si="758">IF(OR(TEXT($G2267,"dddd")="neděle",TEXT($G2358,"dddd")="Sunday"),IF(DAY(G2267)&gt;=7,SUM(L2261:L2267),IF(DAY(G2267)=6,SUM(L2262:L2267),IF(DAY(G2267)=5,SUM(L2263:L2267),IF(DAY(G2267)=4,SUM(L2264:L2267),IF(DAY(G2267)=3,SUM(L2265:L2267),IF(DAY(G2267)=2,SUM(L2266:L2267),IF(DAY(G2267)=1,SUM(L2267:L2267)," "))))))),IF(MONTH(G2268)-MONTH(G2267)&lt;&gt;0,IF(TEXT($G2267,"dddd")="sobota",SUM(L2262:L2267),IF(TEXT($G2267,"dddd")="pátek",SUM(L2263:L2267),IF(TEXT($G2267,"dddd")="čtvrtek",SUM(L2264:L2267),IF(TEXT($G2267,"dddd")="středa",SUM(L2265:L2267),IF(TEXT($G2267,"dddd")="úterý",SUM(L2266:L2267),IF(TEXT($G2267,"dddd")="pondělí",SUM(L2267)," "))))))," "))</f>
        <v xml:space="preserve"> </v>
      </c>
      <c r="Q2267" s="41" t="str">
        <f>IF(MONTH(G2268)-MONTH(G2267)&lt;&gt;0,SUBTOTAL(109,$P$14:$P$3665)," ")</f>
        <v xml:space="preserve"> </v>
      </c>
      <c r="R2267" s="108">
        <f t="shared" ca="1" si="745"/>
        <v>0</v>
      </c>
      <c r="S2267" s="25">
        <f t="shared" ca="1" si="746"/>
        <v>0</v>
      </c>
      <c r="T2267" s="108">
        <f t="shared" ca="1" si="747"/>
        <v>0</v>
      </c>
      <c r="U2267" s="163">
        <f t="shared" ca="1" si="748"/>
        <v>0</v>
      </c>
      <c r="V2267" s="25">
        <f t="shared" ca="1" si="749"/>
        <v>0</v>
      </c>
      <c r="W2267" s="25">
        <f t="shared" ca="1" si="750"/>
        <v>0</v>
      </c>
      <c r="X2267" s="108">
        <f t="shared" ca="1" si="751"/>
        <v>0</v>
      </c>
      <c r="Y2267" s="108">
        <f t="shared" ca="1" si="752"/>
        <v>0</v>
      </c>
      <c r="Z2267" s="108">
        <f t="shared" ca="1" si="753"/>
        <v>0</v>
      </c>
      <c r="AA2267" s="108">
        <f t="shared" ca="1" si="754"/>
        <v>0</v>
      </c>
      <c r="AB2267" s="108">
        <f t="shared" ca="1" si="755"/>
        <v>0</v>
      </c>
      <c r="AC2267" s="25">
        <f t="shared" ca="1" si="756"/>
        <v>0</v>
      </c>
    </row>
    <row r="2268" spans="1:29" ht="14.1" hidden="1" customHeight="1" thickBot="1" x14ac:dyDescent="0.25">
      <c r="A2268" s="3">
        <f t="shared" si="740"/>
        <v>2027</v>
      </c>
      <c r="B2268" s="3" t="str">
        <f t="shared" si="757"/>
        <v>03 březen</v>
      </c>
      <c r="C2268" s="4" t="str">
        <f t="shared" si="741"/>
        <v>březen</v>
      </c>
      <c r="D2268" s="10">
        <f t="shared" ca="1" si="742"/>
        <v>0</v>
      </c>
      <c r="E2268" s="10" t="str">
        <f t="shared" si="743"/>
        <v>pátek</v>
      </c>
      <c r="F2268" s="42" t="str">
        <f ca="1">IF(COUNTIF(List1!$U$4:$AF$16,$G2268),"Svátek",TEXT($G2268,"dddd"))</f>
        <v>pátek</v>
      </c>
      <c r="G2268" s="19">
        <v>46451</v>
      </c>
      <c r="H2268" s="49"/>
      <c r="I2268" s="50"/>
      <c r="J2268" s="49"/>
      <c r="K2268" s="50"/>
      <c r="L2268" s="21">
        <f t="shared" si="744"/>
        <v>0</v>
      </c>
      <c r="M2268" s="22">
        <f t="shared" si="738"/>
        <v>0</v>
      </c>
      <c r="N2268" s="98"/>
      <c r="O2268" s="101" t="str">
        <f t="shared" ca="1" si="739"/>
        <v/>
      </c>
      <c r="P2268" s="41" t="str">
        <f t="shared" si="758"/>
        <v xml:space="preserve"> </v>
      </c>
      <c r="Q2268" s="41" t="str">
        <f>IF(MONTH(G2269)-MONTH(G2268)&lt;&gt;0,SUBTOTAL(109,$P$14:$P$3665)," ")</f>
        <v xml:space="preserve"> </v>
      </c>
      <c r="R2268" s="108">
        <f t="shared" ca="1" si="745"/>
        <v>0</v>
      </c>
      <c r="S2268" s="25">
        <f t="shared" ca="1" si="746"/>
        <v>0</v>
      </c>
      <c r="T2268" s="108">
        <f t="shared" ca="1" si="747"/>
        <v>0</v>
      </c>
      <c r="U2268" s="163">
        <f t="shared" ca="1" si="748"/>
        <v>0</v>
      </c>
      <c r="V2268" s="25">
        <f t="shared" ca="1" si="749"/>
        <v>0</v>
      </c>
      <c r="W2268" s="25">
        <f t="shared" ca="1" si="750"/>
        <v>0</v>
      </c>
      <c r="X2268" s="108">
        <f t="shared" ca="1" si="751"/>
        <v>0</v>
      </c>
      <c r="Y2268" s="108">
        <f t="shared" ca="1" si="752"/>
        <v>0</v>
      </c>
      <c r="Z2268" s="108">
        <f t="shared" ca="1" si="753"/>
        <v>0</v>
      </c>
      <c r="AA2268" s="108">
        <f t="shared" ca="1" si="754"/>
        <v>0</v>
      </c>
      <c r="AB2268" s="108">
        <f t="shared" ca="1" si="755"/>
        <v>0</v>
      </c>
      <c r="AC2268" s="25">
        <f t="shared" ca="1" si="756"/>
        <v>0</v>
      </c>
    </row>
    <row r="2269" spans="1:29" ht="14.1" hidden="1" customHeight="1" thickBot="1" x14ac:dyDescent="0.25">
      <c r="A2269" s="3">
        <f t="shared" si="740"/>
        <v>2027</v>
      </c>
      <c r="B2269" s="3" t="str">
        <f t="shared" si="757"/>
        <v>03 březen</v>
      </c>
      <c r="C2269" s="4" t="str">
        <f t="shared" si="741"/>
        <v>březen</v>
      </c>
      <c r="D2269" s="10">
        <f t="shared" ca="1" si="742"/>
        <v>0</v>
      </c>
      <c r="E2269" s="10" t="str">
        <f t="shared" si="743"/>
        <v>sobota</v>
      </c>
      <c r="F2269" s="42" t="str">
        <f ca="1">IF(COUNTIF(List1!$U$4:$AF$16,$G2269),"Svátek",TEXT($G2269,"dddd"))</f>
        <v>sobota</v>
      </c>
      <c r="G2269" s="19">
        <v>46452</v>
      </c>
      <c r="H2269" s="49"/>
      <c r="I2269" s="50"/>
      <c r="J2269" s="49"/>
      <c r="K2269" s="50"/>
      <c r="L2269" s="21">
        <f t="shared" si="744"/>
        <v>0</v>
      </c>
      <c r="M2269" s="22">
        <f t="shared" si="738"/>
        <v>0</v>
      </c>
      <c r="N2269" s="98"/>
      <c r="O2269" s="101" t="str">
        <f t="shared" ca="1" si="739"/>
        <v/>
      </c>
      <c r="P2269" s="41" t="str">
        <f t="shared" si="758"/>
        <v xml:space="preserve"> </v>
      </c>
      <c r="Q2269" s="41" t="str">
        <f>IF(MONTH(G2270)-MONTH(G2269)&lt;&gt;0,SUBTOTAL(109,$P$14:$P$3665)," ")</f>
        <v xml:space="preserve"> </v>
      </c>
      <c r="R2269" s="108">
        <f t="shared" ca="1" si="745"/>
        <v>0</v>
      </c>
      <c r="S2269" s="25">
        <f t="shared" ca="1" si="746"/>
        <v>0</v>
      </c>
      <c r="T2269" s="108">
        <f t="shared" ca="1" si="747"/>
        <v>0</v>
      </c>
      <c r="U2269" s="163">
        <f t="shared" ca="1" si="748"/>
        <v>0</v>
      </c>
      <c r="V2269" s="25">
        <f t="shared" ca="1" si="749"/>
        <v>0</v>
      </c>
      <c r="W2269" s="25">
        <f t="shared" ca="1" si="750"/>
        <v>0</v>
      </c>
      <c r="X2269" s="108">
        <f t="shared" ca="1" si="751"/>
        <v>0</v>
      </c>
      <c r="Y2269" s="108">
        <f t="shared" ca="1" si="752"/>
        <v>0</v>
      </c>
      <c r="Z2269" s="108">
        <f t="shared" ca="1" si="753"/>
        <v>0</v>
      </c>
      <c r="AA2269" s="108">
        <f t="shared" ca="1" si="754"/>
        <v>0</v>
      </c>
      <c r="AB2269" s="108">
        <f t="shared" ca="1" si="755"/>
        <v>0</v>
      </c>
      <c r="AC2269" s="25">
        <f t="shared" ca="1" si="756"/>
        <v>0</v>
      </c>
    </row>
    <row r="2270" spans="1:29" ht="14.1" hidden="1" customHeight="1" thickBot="1" x14ac:dyDescent="0.25">
      <c r="A2270" s="3">
        <f t="shared" si="740"/>
        <v>2027</v>
      </c>
      <c r="B2270" s="3" t="str">
        <f t="shared" si="757"/>
        <v>03 březen</v>
      </c>
      <c r="C2270" s="4" t="str">
        <f t="shared" si="741"/>
        <v>březen</v>
      </c>
      <c r="D2270" s="10">
        <f t="shared" ca="1" si="742"/>
        <v>0</v>
      </c>
      <c r="E2270" s="10" t="str">
        <f t="shared" si="743"/>
        <v>neděle</v>
      </c>
      <c r="F2270" s="42" t="str">
        <f ca="1">IF(COUNTIF(List1!$U$4:$AF$16,$G2270),"Svátek",TEXT($G2270,"dddd"))</f>
        <v>neděle</v>
      </c>
      <c r="G2270" s="19">
        <v>46453</v>
      </c>
      <c r="H2270" s="49"/>
      <c r="I2270" s="50"/>
      <c r="J2270" s="49"/>
      <c r="K2270" s="50"/>
      <c r="L2270" s="21">
        <f t="shared" si="744"/>
        <v>0</v>
      </c>
      <c r="M2270" s="22">
        <f t="shared" si="738"/>
        <v>0</v>
      </c>
      <c r="N2270" s="98"/>
      <c r="O2270" s="101" t="str">
        <f t="shared" ca="1" si="739"/>
        <v/>
      </c>
      <c r="P2270" s="41">
        <f t="shared" si="758"/>
        <v>0</v>
      </c>
      <c r="Q2270" s="41" t="str">
        <f>IF(MONTH(G2271)-MONTH(G2270)&lt;&gt;0,SUBTOTAL(109,$P$14:$P$3665)," ")</f>
        <v xml:space="preserve"> </v>
      </c>
      <c r="R2270" s="108">
        <f t="shared" ca="1" si="745"/>
        <v>0</v>
      </c>
      <c r="S2270" s="25">
        <f t="shared" ca="1" si="746"/>
        <v>0</v>
      </c>
      <c r="T2270" s="108">
        <f t="shared" ca="1" si="747"/>
        <v>0</v>
      </c>
      <c r="U2270" s="163">
        <f t="shared" ca="1" si="748"/>
        <v>0</v>
      </c>
      <c r="V2270" s="25">
        <f t="shared" ca="1" si="749"/>
        <v>0</v>
      </c>
      <c r="W2270" s="25">
        <f t="shared" ca="1" si="750"/>
        <v>0</v>
      </c>
      <c r="X2270" s="108">
        <f t="shared" ca="1" si="751"/>
        <v>0</v>
      </c>
      <c r="Y2270" s="108">
        <f t="shared" ca="1" si="752"/>
        <v>0</v>
      </c>
      <c r="Z2270" s="108">
        <f t="shared" ca="1" si="753"/>
        <v>0</v>
      </c>
      <c r="AA2270" s="108">
        <f t="shared" ca="1" si="754"/>
        <v>0</v>
      </c>
      <c r="AB2270" s="108">
        <f t="shared" ca="1" si="755"/>
        <v>0</v>
      </c>
      <c r="AC2270" s="25">
        <f t="shared" ca="1" si="756"/>
        <v>0</v>
      </c>
    </row>
    <row r="2271" spans="1:29" ht="14.1" hidden="1" customHeight="1" thickBot="1" x14ac:dyDescent="0.25">
      <c r="A2271" s="3">
        <f t="shared" si="740"/>
        <v>2027</v>
      </c>
      <c r="B2271" s="3" t="str">
        <f t="shared" si="757"/>
        <v>03 březen</v>
      </c>
      <c r="C2271" s="4" t="str">
        <f t="shared" si="741"/>
        <v>březen</v>
      </c>
      <c r="D2271" s="10">
        <f t="shared" ca="1" si="742"/>
        <v>0</v>
      </c>
      <c r="E2271" s="10" t="str">
        <f t="shared" si="743"/>
        <v>pondělí</v>
      </c>
      <c r="F2271" s="42" t="str">
        <f ca="1">IF(COUNTIF(List1!$U$4:$AF$16,$G2271),"Svátek",TEXT($G2271,"dddd"))</f>
        <v>pondělí</v>
      </c>
      <c r="G2271" s="19">
        <v>46454</v>
      </c>
      <c r="H2271" s="49"/>
      <c r="I2271" s="50"/>
      <c r="J2271" s="49"/>
      <c r="K2271" s="50"/>
      <c r="L2271" s="21">
        <f t="shared" si="744"/>
        <v>0</v>
      </c>
      <c r="M2271" s="22">
        <f t="shared" si="738"/>
        <v>0</v>
      </c>
      <c r="N2271" s="98"/>
      <c r="O2271" s="101" t="str">
        <f t="shared" ca="1" si="739"/>
        <v/>
      </c>
      <c r="P2271" s="41" t="str">
        <f t="shared" si="758"/>
        <v xml:space="preserve"> </v>
      </c>
      <c r="Q2271" s="41" t="str">
        <f>IF(MONTH(G2272)-MONTH(G2271)&lt;&gt;0,SUBTOTAL(109,$P$14:$P$3665)," ")</f>
        <v xml:space="preserve"> </v>
      </c>
      <c r="R2271" s="108">
        <f t="shared" ca="1" si="745"/>
        <v>0</v>
      </c>
      <c r="S2271" s="25">
        <f t="shared" ca="1" si="746"/>
        <v>0</v>
      </c>
      <c r="T2271" s="108">
        <f t="shared" ca="1" si="747"/>
        <v>0</v>
      </c>
      <c r="U2271" s="163">
        <f t="shared" ca="1" si="748"/>
        <v>0</v>
      </c>
      <c r="V2271" s="25">
        <f t="shared" ca="1" si="749"/>
        <v>0</v>
      </c>
      <c r="W2271" s="25">
        <f t="shared" ca="1" si="750"/>
        <v>0</v>
      </c>
      <c r="X2271" s="108">
        <f t="shared" ca="1" si="751"/>
        <v>0</v>
      </c>
      <c r="Y2271" s="108">
        <f t="shared" ca="1" si="752"/>
        <v>0</v>
      </c>
      <c r="Z2271" s="108">
        <f t="shared" ca="1" si="753"/>
        <v>0</v>
      </c>
      <c r="AA2271" s="108">
        <f t="shared" ca="1" si="754"/>
        <v>0</v>
      </c>
      <c r="AB2271" s="108">
        <f t="shared" ca="1" si="755"/>
        <v>0</v>
      </c>
      <c r="AC2271" s="25">
        <f t="shared" ca="1" si="756"/>
        <v>0</v>
      </c>
    </row>
    <row r="2272" spans="1:29" ht="14.1" hidden="1" customHeight="1" thickBot="1" x14ac:dyDescent="0.25">
      <c r="A2272" s="3">
        <f t="shared" si="740"/>
        <v>2027</v>
      </c>
      <c r="B2272" s="3" t="str">
        <f t="shared" si="757"/>
        <v>03 březen</v>
      </c>
      <c r="C2272" s="4" t="str">
        <f t="shared" si="741"/>
        <v>březen</v>
      </c>
      <c r="D2272" s="10">
        <f t="shared" ca="1" si="742"/>
        <v>0</v>
      </c>
      <c r="E2272" s="10" t="str">
        <f t="shared" si="743"/>
        <v>úterý</v>
      </c>
      <c r="F2272" s="42" t="str">
        <f ca="1">IF(COUNTIF(List1!$U$4:$AF$16,$G2272),"Svátek",TEXT($G2272,"dddd"))</f>
        <v>úterý</v>
      </c>
      <c r="G2272" s="19">
        <v>46455</v>
      </c>
      <c r="H2272" s="49"/>
      <c r="I2272" s="50"/>
      <c r="J2272" s="49"/>
      <c r="K2272" s="50"/>
      <c r="L2272" s="21">
        <f t="shared" si="744"/>
        <v>0</v>
      </c>
      <c r="M2272" s="22">
        <f t="shared" si="738"/>
        <v>0</v>
      </c>
      <c r="N2272" s="98"/>
      <c r="O2272" s="101" t="str">
        <f t="shared" ca="1" si="739"/>
        <v/>
      </c>
      <c r="P2272" s="41" t="str">
        <f t="shared" si="758"/>
        <v xml:space="preserve"> </v>
      </c>
      <c r="Q2272" s="41" t="str">
        <f>IF(MONTH(G2273)-MONTH(G2272)&lt;&gt;0,SUBTOTAL(109,$P$14:$P$3665)," ")</f>
        <v xml:space="preserve"> </v>
      </c>
      <c r="R2272" s="108">
        <f t="shared" ca="1" si="745"/>
        <v>0</v>
      </c>
      <c r="S2272" s="25">
        <f t="shared" ca="1" si="746"/>
        <v>0</v>
      </c>
      <c r="T2272" s="108">
        <f t="shared" ca="1" si="747"/>
        <v>0</v>
      </c>
      <c r="U2272" s="163">
        <f t="shared" ca="1" si="748"/>
        <v>0</v>
      </c>
      <c r="V2272" s="25">
        <f t="shared" ca="1" si="749"/>
        <v>0</v>
      </c>
      <c r="W2272" s="25">
        <f t="shared" ca="1" si="750"/>
        <v>0</v>
      </c>
      <c r="X2272" s="108">
        <f t="shared" ca="1" si="751"/>
        <v>0</v>
      </c>
      <c r="Y2272" s="108">
        <f t="shared" ca="1" si="752"/>
        <v>0</v>
      </c>
      <c r="Z2272" s="108">
        <f t="shared" ca="1" si="753"/>
        <v>0</v>
      </c>
      <c r="AA2272" s="108">
        <f t="shared" ca="1" si="754"/>
        <v>0</v>
      </c>
      <c r="AB2272" s="108">
        <f t="shared" ca="1" si="755"/>
        <v>0</v>
      </c>
      <c r="AC2272" s="25">
        <f t="shared" ca="1" si="756"/>
        <v>0</v>
      </c>
    </row>
    <row r="2273" spans="1:29" ht="14.1" hidden="1" customHeight="1" thickBot="1" x14ac:dyDescent="0.25">
      <c r="A2273" s="3">
        <f t="shared" si="740"/>
        <v>2027</v>
      </c>
      <c r="B2273" s="3" t="str">
        <f t="shared" si="757"/>
        <v>03 březen</v>
      </c>
      <c r="C2273" s="4" t="str">
        <f t="shared" si="741"/>
        <v>březen</v>
      </c>
      <c r="D2273" s="10">
        <f t="shared" ca="1" si="742"/>
        <v>0</v>
      </c>
      <c r="E2273" s="10" t="str">
        <f t="shared" si="743"/>
        <v>středa</v>
      </c>
      <c r="F2273" s="42" t="str">
        <f ca="1">IF(COUNTIF(List1!$U$4:$AF$16,$G2273),"Svátek",TEXT($G2273,"dddd"))</f>
        <v>středa</v>
      </c>
      <c r="G2273" s="19">
        <v>46456</v>
      </c>
      <c r="H2273" s="49"/>
      <c r="I2273" s="50"/>
      <c r="J2273" s="49"/>
      <c r="K2273" s="50"/>
      <c r="L2273" s="21">
        <f t="shared" si="744"/>
        <v>0</v>
      </c>
      <c r="M2273" s="22">
        <f t="shared" si="738"/>
        <v>0</v>
      </c>
      <c r="N2273" s="98"/>
      <c r="O2273" s="101" t="str">
        <f t="shared" ca="1" si="739"/>
        <v/>
      </c>
      <c r="P2273" s="41" t="str">
        <f t="shared" si="758"/>
        <v xml:space="preserve"> </v>
      </c>
      <c r="Q2273" s="41" t="str">
        <f>IF(MONTH(G2274)-MONTH(G2273)&lt;&gt;0,SUBTOTAL(109,$P$14:$P$3665)," ")</f>
        <v xml:space="preserve"> </v>
      </c>
      <c r="R2273" s="108">
        <f t="shared" ca="1" si="745"/>
        <v>0</v>
      </c>
      <c r="S2273" s="25">
        <f t="shared" ca="1" si="746"/>
        <v>0</v>
      </c>
      <c r="T2273" s="108">
        <f t="shared" ca="1" si="747"/>
        <v>0</v>
      </c>
      <c r="U2273" s="163">
        <f t="shared" ca="1" si="748"/>
        <v>0</v>
      </c>
      <c r="V2273" s="25">
        <f t="shared" ca="1" si="749"/>
        <v>0</v>
      </c>
      <c r="W2273" s="25">
        <f t="shared" ca="1" si="750"/>
        <v>0</v>
      </c>
      <c r="X2273" s="108">
        <f t="shared" ca="1" si="751"/>
        <v>0</v>
      </c>
      <c r="Y2273" s="108">
        <f t="shared" ca="1" si="752"/>
        <v>0</v>
      </c>
      <c r="Z2273" s="108">
        <f t="shared" ca="1" si="753"/>
        <v>0</v>
      </c>
      <c r="AA2273" s="108">
        <f t="shared" ca="1" si="754"/>
        <v>0</v>
      </c>
      <c r="AB2273" s="108">
        <f t="shared" ca="1" si="755"/>
        <v>0</v>
      </c>
      <c r="AC2273" s="25">
        <f t="shared" ca="1" si="756"/>
        <v>0</v>
      </c>
    </row>
    <row r="2274" spans="1:29" ht="14.1" hidden="1" customHeight="1" thickBot="1" x14ac:dyDescent="0.25">
      <c r="A2274" s="3">
        <f t="shared" si="740"/>
        <v>2027</v>
      </c>
      <c r="B2274" s="3" t="str">
        <f t="shared" si="757"/>
        <v>03 březen</v>
      </c>
      <c r="C2274" s="4" t="str">
        <f t="shared" si="741"/>
        <v>březen</v>
      </c>
      <c r="D2274" s="10">
        <f t="shared" ca="1" si="742"/>
        <v>0</v>
      </c>
      <c r="E2274" s="10" t="str">
        <f t="shared" si="743"/>
        <v>čtvrtek</v>
      </c>
      <c r="F2274" s="42" t="str">
        <f ca="1">IF(COUNTIF(List1!$U$4:$AF$16,$G2274),"Svátek",TEXT($G2274,"dddd"))</f>
        <v>čtvrtek</v>
      </c>
      <c r="G2274" s="19">
        <v>46457</v>
      </c>
      <c r="H2274" s="49"/>
      <c r="I2274" s="50"/>
      <c r="J2274" s="49"/>
      <c r="K2274" s="50"/>
      <c r="L2274" s="21">
        <f t="shared" si="744"/>
        <v>0</v>
      </c>
      <c r="M2274" s="22">
        <f t="shared" si="738"/>
        <v>0</v>
      </c>
      <c r="N2274" s="98"/>
      <c r="O2274" s="101" t="str">
        <f t="shared" ca="1" si="739"/>
        <v/>
      </c>
      <c r="P2274" s="41" t="str">
        <f t="shared" si="758"/>
        <v xml:space="preserve"> </v>
      </c>
      <c r="Q2274" s="41" t="str">
        <f>IF(MONTH(G2275)-MONTH(G2274)&lt;&gt;0,SUBTOTAL(109,$P$14:$P$3665)," ")</f>
        <v xml:space="preserve"> </v>
      </c>
      <c r="R2274" s="108">
        <f t="shared" ca="1" si="745"/>
        <v>0</v>
      </c>
      <c r="S2274" s="25">
        <f t="shared" ca="1" si="746"/>
        <v>0</v>
      </c>
      <c r="T2274" s="108">
        <f t="shared" ca="1" si="747"/>
        <v>0</v>
      </c>
      <c r="U2274" s="163">
        <f t="shared" ca="1" si="748"/>
        <v>0</v>
      </c>
      <c r="V2274" s="25">
        <f t="shared" ca="1" si="749"/>
        <v>0</v>
      </c>
      <c r="W2274" s="25">
        <f t="shared" ca="1" si="750"/>
        <v>0</v>
      </c>
      <c r="X2274" s="108">
        <f t="shared" ca="1" si="751"/>
        <v>0</v>
      </c>
      <c r="Y2274" s="108">
        <f t="shared" ca="1" si="752"/>
        <v>0</v>
      </c>
      <c r="Z2274" s="108">
        <f t="shared" ca="1" si="753"/>
        <v>0</v>
      </c>
      <c r="AA2274" s="108">
        <f t="shared" ca="1" si="754"/>
        <v>0</v>
      </c>
      <c r="AB2274" s="108">
        <f t="shared" ca="1" si="755"/>
        <v>0</v>
      </c>
      <c r="AC2274" s="25">
        <f t="shared" ca="1" si="756"/>
        <v>0</v>
      </c>
    </row>
    <row r="2275" spans="1:29" ht="14.1" hidden="1" customHeight="1" thickBot="1" x14ac:dyDescent="0.25">
      <c r="A2275" s="3">
        <f t="shared" si="740"/>
        <v>2027</v>
      </c>
      <c r="B2275" s="3" t="str">
        <f t="shared" si="757"/>
        <v>03 březen</v>
      </c>
      <c r="C2275" s="4" t="str">
        <f t="shared" si="741"/>
        <v>březen</v>
      </c>
      <c r="D2275" s="10">
        <f t="shared" ca="1" si="742"/>
        <v>0</v>
      </c>
      <c r="E2275" s="10" t="str">
        <f t="shared" si="743"/>
        <v>pátek</v>
      </c>
      <c r="F2275" s="42" t="str">
        <f ca="1">IF(COUNTIF(List1!$U$4:$AF$16,$G2275),"Svátek",TEXT($G2275,"dddd"))</f>
        <v>pátek</v>
      </c>
      <c r="G2275" s="19">
        <v>46458</v>
      </c>
      <c r="H2275" s="49"/>
      <c r="I2275" s="50"/>
      <c r="J2275" s="49"/>
      <c r="K2275" s="50"/>
      <c r="L2275" s="21">
        <f t="shared" si="744"/>
        <v>0</v>
      </c>
      <c r="M2275" s="22">
        <f t="shared" si="738"/>
        <v>0</v>
      </c>
      <c r="N2275" s="98"/>
      <c r="O2275" s="101" t="str">
        <f t="shared" ca="1" si="739"/>
        <v/>
      </c>
      <c r="P2275" s="41" t="str">
        <f t="shared" si="758"/>
        <v xml:space="preserve"> </v>
      </c>
      <c r="Q2275" s="41" t="str">
        <f>IF(MONTH(G2276)-MONTH(G2275)&lt;&gt;0,SUBTOTAL(109,$P$14:$P$3665)," ")</f>
        <v xml:space="preserve"> </v>
      </c>
      <c r="R2275" s="108">
        <f t="shared" ca="1" si="745"/>
        <v>0</v>
      </c>
      <c r="S2275" s="25">
        <f t="shared" ca="1" si="746"/>
        <v>0</v>
      </c>
      <c r="T2275" s="108">
        <f t="shared" ca="1" si="747"/>
        <v>0</v>
      </c>
      <c r="U2275" s="163">
        <f t="shared" ca="1" si="748"/>
        <v>0</v>
      </c>
      <c r="V2275" s="25">
        <f t="shared" ca="1" si="749"/>
        <v>0</v>
      </c>
      <c r="W2275" s="25">
        <f t="shared" ca="1" si="750"/>
        <v>0</v>
      </c>
      <c r="X2275" s="108">
        <f t="shared" ca="1" si="751"/>
        <v>0</v>
      </c>
      <c r="Y2275" s="108">
        <f t="shared" ca="1" si="752"/>
        <v>0</v>
      </c>
      <c r="Z2275" s="108">
        <f t="shared" ca="1" si="753"/>
        <v>0</v>
      </c>
      <c r="AA2275" s="108">
        <f t="shared" ca="1" si="754"/>
        <v>0</v>
      </c>
      <c r="AB2275" s="108">
        <f t="shared" ca="1" si="755"/>
        <v>0</v>
      </c>
      <c r="AC2275" s="25">
        <f t="shared" ca="1" si="756"/>
        <v>0</v>
      </c>
    </row>
    <row r="2276" spans="1:29" ht="14.1" hidden="1" customHeight="1" thickBot="1" x14ac:dyDescent="0.25">
      <c r="A2276" s="3">
        <f t="shared" si="740"/>
        <v>2027</v>
      </c>
      <c r="B2276" s="3" t="str">
        <f t="shared" si="757"/>
        <v>03 březen</v>
      </c>
      <c r="C2276" s="4" t="str">
        <f t="shared" si="741"/>
        <v>březen</v>
      </c>
      <c r="D2276" s="10">
        <f t="shared" ca="1" si="742"/>
        <v>0</v>
      </c>
      <c r="E2276" s="10" t="str">
        <f t="shared" si="743"/>
        <v>sobota</v>
      </c>
      <c r="F2276" s="42" t="str">
        <f ca="1">IF(COUNTIF(List1!$U$4:$AF$16,$G2276),"Svátek",TEXT($G2276,"dddd"))</f>
        <v>sobota</v>
      </c>
      <c r="G2276" s="19">
        <v>46459</v>
      </c>
      <c r="H2276" s="49"/>
      <c r="I2276" s="50"/>
      <c r="J2276" s="49"/>
      <c r="K2276" s="50"/>
      <c r="L2276" s="21">
        <f t="shared" si="744"/>
        <v>0</v>
      </c>
      <c r="M2276" s="22">
        <f t="shared" si="738"/>
        <v>0</v>
      </c>
      <c r="N2276" s="98"/>
      <c r="O2276" s="101" t="str">
        <f t="shared" ca="1" si="739"/>
        <v/>
      </c>
      <c r="P2276" s="41" t="str">
        <f t="shared" si="758"/>
        <v xml:space="preserve"> </v>
      </c>
      <c r="Q2276" s="41" t="str">
        <f>IF(MONTH(G2277)-MONTH(G2276)&lt;&gt;0,SUBTOTAL(109,$P$14:$P$3665)," ")</f>
        <v xml:space="preserve"> </v>
      </c>
      <c r="R2276" s="108">
        <f t="shared" ca="1" si="745"/>
        <v>0</v>
      </c>
      <c r="S2276" s="25">
        <f t="shared" ca="1" si="746"/>
        <v>0</v>
      </c>
      <c r="T2276" s="108">
        <f t="shared" ca="1" si="747"/>
        <v>0</v>
      </c>
      <c r="U2276" s="163">
        <f t="shared" ca="1" si="748"/>
        <v>0</v>
      </c>
      <c r="V2276" s="25">
        <f t="shared" ca="1" si="749"/>
        <v>0</v>
      </c>
      <c r="W2276" s="25">
        <f t="shared" ca="1" si="750"/>
        <v>0</v>
      </c>
      <c r="X2276" s="108">
        <f t="shared" ca="1" si="751"/>
        <v>0</v>
      </c>
      <c r="Y2276" s="108">
        <f t="shared" ca="1" si="752"/>
        <v>0</v>
      </c>
      <c r="Z2276" s="108">
        <f t="shared" ca="1" si="753"/>
        <v>0</v>
      </c>
      <c r="AA2276" s="108">
        <f t="shared" ca="1" si="754"/>
        <v>0</v>
      </c>
      <c r="AB2276" s="108">
        <f t="shared" ca="1" si="755"/>
        <v>0</v>
      </c>
      <c r="AC2276" s="25">
        <f t="shared" ca="1" si="756"/>
        <v>0</v>
      </c>
    </row>
    <row r="2277" spans="1:29" ht="14.1" hidden="1" customHeight="1" thickBot="1" x14ac:dyDescent="0.25">
      <c r="A2277" s="3">
        <f t="shared" si="740"/>
        <v>2027</v>
      </c>
      <c r="B2277" s="3" t="str">
        <f t="shared" si="757"/>
        <v>03 březen</v>
      </c>
      <c r="C2277" s="4" t="str">
        <f t="shared" si="741"/>
        <v>březen</v>
      </c>
      <c r="D2277" s="10">
        <f t="shared" ca="1" si="742"/>
        <v>0</v>
      </c>
      <c r="E2277" s="10" t="str">
        <f t="shared" si="743"/>
        <v>neděle</v>
      </c>
      <c r="F2277" s="42" t="str">
        <f ca="1">IF(COUNTIF(List1!$U$4:$AF$16,$G2277),"Svátek",TEXT($G2277,"dddd"))</f>
        <v>neděle</v>
      </c>
      <c r="G2277" s="19">
        <v>46460</v>
      </c>
      <c r="H2277" s="49"/>
      <c r="I2277" s="50"/>
      <c r="J2277" s="49"/>
      <c r="K2277" s="50"/>
      <c r="L2277" s="21">
        <f t="shared" si="744"/>
        <v>0</v>
      </c>
      <c r="M2277" s="22">
        <f t="shared" si="738"/>
        <v>0</v>
      </c>
      <c r="N2277" s="98"/>
      <c r="O2277" s="101" t="str">
        <f t="shared" ca="1" si="739"/>
        <v/>
      </c>
      <c r="P2277" s="41">
        <f t="shared" si="758"/>
        <v>0</v>
      </c>
      <c r="Q2277" s="41" t="str">
        <f>IF(MONTH(G2278)-MONTH(G2277)&lt;&gt;0,SUBTOTAL(109,$P$14:$P$3665)," ")</f>
        <v xml:space="preserve"> </v>
      </c>
      <c r="R2277" s="108">
        <f t="shared" ca="1" si="745"/>
        <v>0</v>
      </c>
      <c r="S2277" s="25">
        <f t="shared" ca="1" si="746"/>
        <v>0</v>
      </c>
      <c r="T2277" s="108">
        <f t="shared" ca="1" si="747"/>
        <v>0</v>
      </c>
      <c r="U2277" s="163">
        <f t="shared" ca="1" si="748"/>
        <v>0</v>
      </c>
      <c r="V2277" s="25">
        <f t="shared" ca="1" si="749"/>
        <v>0</v>
      </c>
      <c r="W2277" s="25">
        <f t="shared" ca="1" si="750"/>
        <v>0</v>
      </c>
      <c r="X2277" s="108">
        <f t="shared" ca="1" si="751"/>
        <v>0</v>
      </c>
      <c r="Y2277" s="108">
        <f t="shared" ca="1" si="752"/>
        <v>0</v>
      </c>
      <c r="Z2277" s="108">
        <f t="shared" ca="1" si="753"/>
        <v>0</v>
      </c>
      <c r="AA2277" s="108">
        <f t="shared" ca="1" si="754"/>
        <v>0</v>
      </c>
      <c r="AB2277" s="108">
        <f t="shared" ca="1" si="755"/>
        <v>0</v>
      </c>
      <c r="AC2277" s="25">
        <f t="shared" ca="1" si="756"/>
        <v>0</v>
      </c>
    </row>
    <row r="2278" spans="1:29" ht="14.1" hidden="1" customHeight="1" thickBot="1" x14ac:dyDescent="0.25">
      <c r="A2278" s="3">
        <f t="shared" si="740"/>
        <v>2027</v>
      </c>
      <c r="B2278" s="3" t="str">
        <f t="shared" si="757"/>
        <v>03 březen</v>
      </c>
      <c r="C2278" s="4" t="str">
        <f t="shared" si="741"/>
        <v>březen</v>
      </c>
      <c r="D2278" s="10">
        <f t="shared" ca="1" si="742"/>
        <v>0</v>
      </c>
      <c r="E2278" s="10" t="str">
        <f t="shared" si="743"/>
        <v>pondělí</v>
      </c>
      <c r="F2278" s="42" t="str">
        <f ca="1">IF(COUNTIF(List1!$U$4:$AF$16,$G2278),"Svátek",TEXT($G2278,"dddd"))</f>
        <v>pondělí</v>
      </c>
      <c r="G2278" s="19">
        <v>46461</v>
      </c>
      <c r="H2278" s="49"/>
      <c r="I2278" s="50"/>
      <c r="J2278" s="49"/>
      <c r="K2278" s="50"/>
      <c r="L2278" s="21">
        <f t="shared" si="744"/>
        <v>0</v>
      </c>
      <c r="M2278" s="22">
        <f t="shared" ref="M2278:M2341" si="759">(I2278-H2278)-(K2278-J2278)</f>
        <v>0</v>
      </c>
      <c r="N2278" s="98"/>
      <c r="O2278" s="101" t="str">
        <f t="shared" ref="O2278:O2341" ca="1" si="760">IF(F2278="Svátek","Svátek","")</f>
        <v/>
      </c>
      <c r="P2278" s="41" t="str">
        <f t="shared" si="758"/>
        <v xml:space="preserve"> </v>
      </c>
      <c r="Q2278" s="41" t="str">
        <f>IF(MONTH(G2279)-MONTH(G2278)&lt;&gt;0,SUBTOTAL(109,$P$14:$P$3665)," ")</f>
        <v xml:space="preserve"> </v>
      </c>
      <c r="R2278" s="108">
        <f t="shared" ca="1" si="745"/>
        <v>0</v>
      </c>
      <c r="S2278" s="25">
        <f t="shared" ca="1" si="746"/>
        <v>0</v>
      </c>
      <c r="T2278" s="108">
        <f t="shared" ca="1" si="747"/>
        <v>0</v>
      </c>
      <c r="U2278" s="163">
        <f t="shared" ca="1" si="748"/>
        <v>0</v>
      </c>
      <c r="V2278" s="25">
        <f t="shared" ca="1" si="749"/>
        <v>0</v>
      </c>
      <c r="W2278" s="25">
        <f t="shared" ca="1" si="750"/>
        <v>0</v>
      </c>
      <c r="X2278" s="108">
        <f t="shared" ca="1" si="751"/>
        <v>0</v>
      </c>
      <c r="Y2278" s="108">
        <f t="shared" ca="1" si="752"/>
        <v>0</v>
      </c>
      <c r="Z2278" s="108">
        <f t="shared" ca="1" si="753"/>
        <v>0</v>
      </c>
      <c r="AA2278" s="108">
        <f t="shared" ca="1" si="754"/>
        <v>0</v>
      </c>
      <c r="AB2278" s="108">
        <f t="shared" ca="1" si="755"/>
        <v>0</v>
      </c>
      <c r="AC2278" s="25">
        <f t="shared" ca="1" si="756"/>
        <v>0</v>
      </c>
    </row>
    <row r="2279" spans="1:29" ht="14.1" hidden="1" customHeight="1" thickBot="1" x14ac:dyDescent="0.25">
      <c r="A2279" s="3">
        <f t="shared" ref="A2279:A2342" si="761">YEAR(G2279)</f>
        <v>2027</v>
      </c>
      <c r="B2279" s="3" t="str">
        <f t="shared" si="757"/>
        <v>03 březen</v>
      </c>
      <c r="C2279" s="4" t="str">
        <f t="shared" ref="C2279:C2342" si="762">TEXT(G2279,"mmmm")</f>
        <v>březen</v>
      </c>
      <c r="D2279" s="10">
        <f t="shared" ref="D2279:D2342" ca="1" si="763">IF(F2279="Svátek",1,0)</f>
        <v>0</v>
      </c>
      <c r="E2279" s="10" t="str">
        <f t="shared" ref="E2279:E2342" si="764">TEXT($G2279,"dddd")</f>
        <v>úterý</v>
      </c>
      <c r="F2279" s="42" t="str">
        <f ca="1">IF(COUNTIF(List1!$U$4:$AF$16,$G2279),"Svátek",TEXT($G2279,"dddd"))</f>
        <v>úterý</v>
      </c>
      <c r="G2279" s="19">
        <v>46462</v>
      </c>
      <c r="H2279" s="49"/>
      <c r="I2279" s="50"/>
      <c r="J2279" s="49"/>
      <c r="K2279" s="50"/>
      <c r="L2279" s="21">
        <f t="shared" ref="L2279:L2342" si="765">(I2279-H2279)-(K2279-J2279)</f>
        <v>0</v>
      </c>
      <c r="M2279" s="22">
        <f t="shared" si="759"/>
        <v>0</v>
      </c>
      <c r="N2279" s="98"/>
      <c r="O2279" s="101" t="str">
        <f t="shared" ca="1" si="760"/>
        <v/>
      </c>
      <c r="P2279" s="41" t="str">
        <f t="shared" si="758"/>
        <v xml:space="preserve"> </v>
      </c>
      <c r="Q2279" s="41" t="str">
        <f>IF(MONTH(G2280)-MONTH(G2279)&lt;&gt;0,SUBTOTAL(109,$P$14:$P$3665)," ")</f>
        <v xml:space="preserve"> </v>
      </c>
      <c r="R2279" s="108">
        <f t="shared" ref="R2279:R2342" ca="1" si="766">IF(AND(IF(O2279="PC",1,0),OR((E2279="pondělí"),E2279="úterý",E2279="středa",E2279="čtvrtek",E2279="pátek")),IF($R$3-L2279&gt;0,$R$3-L2279,0),0)</f>
        <v>0</v>
      </c>
      <c r="S2279" s="25">
        <f t="shared" ref="S2279:S2342" ca="1" si="767">IF(AND(IF(F2279="Svátek",1,0),OR(E2279="pondělí",E2279="úterý",E2279="středa",E2279="čtvrtek",E2279="pátek"),IF(OR(O2279="SC",O2279="ŘD",O2279="NV",O2279="N",O2279="OČR",O2279="P",O2279="O"),FALSE,TRUE)),1,0)</f>
        <v>0</v>
      </c>
      <c r="T2279" s="108">
        <f t="shared" ref="T2279:T2342" ca="1" si="768">IF(AND(IF(O2279="PMP",1,0),OR((E2279="pondělí"),E2279="úterý",E2279="středa",E2279="čtvrtek",E2279="pátek")),IF($R$3-L2279&gt;0,$R$3-L2279,0),0)</f>
        <v>0</v>
      </c>
      <c r="U2279" s="163">
        <f t="shared" ref="U2279:U2342" ca="1" si="769">IF(AND(IF(O2279="1/2D",1,0),OR((E2279="pondělí"),E2279="úterý",E2279="středa",E2279="čtvrtek",E2279="pátek")),1,0)</f>
        <v>0</v>
      </c>
      <c r="V2279" s="25">
        <f t="shared" ref="V2279:V2342" ca="1" si="770">IF(AND(IF(O2279="D",1,0),OR((E2279="pondělí"),E2279="úterý",E2279="středa",E2279="čtvrtek",E2279="pátek")),1,0)</f>
        <v>0</v>
      </c>
      <c r="W2279" s="25">
        <f t="shared" ref="W2279:W2342" ca="1" si="771">IF(AND(IF(O2279="PN",1,0),OR((E2279="pondělí"),E2279="úterý",E2279="středa",E2279="čtvrtek",E2279="pátek")),1,0)</f>
        <v>0</v>
      </c>
      <c r="X2279" s="108">
        <f t="shared" ref="X2279:X2342" ca="1" si="772">IF(AND(IF(O2279="NV",1,0),OR((E2279="pondělí"),E2279="úterý",E2279="středa",E2279="čtvrtek",E2279="pátek")),IF($R$3-L2279&gt;0,$R$3-L2279,0),0)</f>
        <v>0</v>
      </c>
      <c r="Y2279" s="108">
        <f t="shared" ref="Y2279:Y2342" ca="1" si="773">IF(AND(IF(O2279="OČR",1,0),OR((E2279="pondělí"),E2279="úterý",E2279="středa",E2279="čtvrtek",E2279="pátek")),IF($R$3-L2279&gt;0,$R$3-L2279,0),0)</f>
        <v>0</v>
      </c>
      <c r="Z2279" s="108">
        <f t="shared" ref="Z2279:Z2342" ca="1" si="774">IF(AND(IF(O2279="P",1,0),OR((E2279="pondělí"),E2279="úterý",E2279="středa",E2279="čtvrtek",E2279="pátek")),IF($R$3-L2279&gt;0,$R$3-L2279,0),0)</f>
        <v>0</v>
      </c>
      <c r="AA2279" s="108">
        <f t="shared" ref="AA2279:AA2342" ca="1" si="775">IF(AND(IF(O2279="O",1,0),OR((E2279="pondělí"),E2279="úterý",E2279="středa",E2279="čtvrtek",E2279="pátek")),IF($R$3-L2279&gt;0,$R$3-L2279,0),0)</f>
        <v>0</v>
      </c>
      <c r="AB2279" s="108">
        <f t="shared" ref="AB2279:AB2342" ca="1" si="776">IF(AND(IF(O2279="PZ",1,0),OR((E2279="pondělí"),E2279="úterý",E2279="středa",E2279="čtvrtek",E2279="pátek")),IF($R$3-L2279&gt;0,$R$3-L2279,0),0)</f>
        <v>0</v>
      </c>
      <c r="AC2279" s="25">
        <f t="shared" ref="AC2279:AC2342" ca="1" si="777">IF(AND(IF(F2279="Svátek",1,0),OR(E2279="pondělí",E2279="úterý",E2279="středa",E2279="čtvrtek",E2279="pátek")),1,0)</f>
        <v>0</v>
      </c>
    </row>
    <row r="2280" spans="1:29" ht="14.1" hidden="1" customHeight="1" thickBot="1" x14ac:dyDescent="0.25">
      <c r="A2280" s="3">
        <f t="shared" si="761"/>
        <v>2027</v>
      </c>
      <c r="B2280" s="3" t="str">
        <f t="shared" ref="B2280:B2343" si="778">IF(C2280="leden","01 leden",IF(C2280="únor","02 únor",IF(C2280="březen","03 březen",IF(C2280="duben","04 duben",IF(C2280="květen","05 květen",IF(C2280="červen","06 červen",IF(C2280="červenec","07 červenec",IF(C2280="srpen","08 srpen",IF(C2280="září","09 září",IF(C2280="říjen","10 říjen",IF(C2280="listopad","11 listopad",IF(C2280="prosinec","12 prosinec",0))))))))))))</f>
        <v>03 březen</v>
      </c>
      <c r="C2280" s="4" t="str">
        <f t="shared" si="762"/>
        <v>březen</v>
      </c>
      <c r="D2280" s="10">
        <f t="shared" ca="1" si="763"/>
        <v>0</v>
      </c>
      <c r="E2280" s="10" t="str">
        <f t="shared" si="764"/>
        <v>středa</v>
      </c>
      <c r="F2280" s="42" t="str">
        <f ca="1">IF(COUNTIF(List1!$U$4:$AF$16,$G2280),"Svátek",TEXT($G2280,"dddd"))</f>
        <v>středa</v>
      </c>
      <c r="G2280" s="19">
        <v>46463</v>
      </c>
      <c r="H2280" s="49"/>
      <c r="I2280" s="50"/>
      <c r="J2280" s="49"/>
      <c r="K2280" s="50"/>
      <c r="L2280" s="21">
        <f t="shared" si="765"/>
        <v>0</v>
      </c>
      <c r="M2280" s="22">
        <f t="shared" si="759"/>
        <v>0</v>
      </c>
      <c r="N2280" s="98"/>
      <c r="O2280" s="101" t="str">
        <f t="shared" ca="1" si="760"/>
        <v/>
      </c>
      <c r="P2280" s="41" t="str">
        <f t="shared" si="758"/>
        <v xml:space="preserve"> </v>
      </c>
      <c r="Q2280" s="41" t="str">
        <f>IF(MONTH(G2281)-MONTH(G2280)&lt;&gt;0,SUBTOTAL(109,$P$14:$P$3665)," ")</f>
        <v xml:space="preserve"> </v>
      </c>
      <c r="R2280" s="108">
        <f t="shared" ca="1" si="766"/>
        <v>0</v>
      </c>
      <c r="S2280" s="25">
        <f t="shared" ca="1" si="767"/>
        <v>0</v>
      </c>
      <c r="T2280" s="108">
        <f t="shared" ca="1" si="768"/>
        <v>0</v>
      </c>
      <c r="U2280" s="163">
        <f t="shared" ca="1" si="769"/>
        <v>0</v>
      </c>
      <c r="V2280" s="25">
        <f t="shared" ca="1" si="770"/>
        <v>0</v>
      </c>
      <c r="W2280" s="25">
        <f t="shared" ca="1" si="771"/>
        <v>0</v>
      </c>
      <c r="X2280" s="108">
        <f t="shared" ca="1" si="772"/>
        <v>0</v>
      </c>
      <c r="Y2280" s="108">
        <f t="shared" ca="1" si="773"/>
        <v>0</v>
      </c>
      <c r="Z2280" s="108">
        <f t="shared" ca="1" si="774"/>
        <v>0</v>
      </c>
      <c r="AA2280" s="108">
        <f t="shared" ca="1" si="775"/>
        <v>0</v>
      </c>
      <c r="AB2280" s="108">
        <f t="shared" ca="1" si="776"/>
        <v>0</v>
      </c>
      <c r="AC2280" s="25">
        <f t="shared" ca="1" si="777"/>
        <v>0</v>
      </c>
    </row>
    <row r="2281" spans="1:29" ht="14.1" hidden="1" customHeight="1" thickBot="1" x14ac:dyDescent="0.25">
      <c r="A2281" s="3">
        <f t="shared" si="761"/>
        <v>2027</v>
      </c>
      <c r="B2281" s="3" t="str">
        <f t="shared" si="778"/>
        <v>03 březen</v>
      </c>
      <c r="C2281" s="4" t="str">
        <f t="shared" si="762"/>
        <v>březen</v>
      </c>
      <c r="D2281" s="10">
        <f t="shared" ca="1" si="763"/>
        <v>0</v>
      </c>
      <c r="E2281" s="10" t="str">
        <f t="shared" si="764"/>
        <v>čtvrtek</v>
      </c>
      <c r="F2281" s="42" t="str">
        <f ca="1">IF(COUNTIF(List1!$U$4:$AF$16,$G2281),"Svátek",TEXT($G2281,"dddd"))</f>
        <v>čtvrtek</v>
      </c>
      <c r="G2281" s="19">
        <v>46464</v>
      </c>
      <c r="H2281" s="49"/>
      <c r="I2281" s="50"/>
      <c r="J2281" s="49"/>
      <c r="K2281" s="50"/>
      <c r="L2281" s="21">
        <f t="shared" si="765"/>
        <v>0</v>
      </c>
      <c r="M2281" s="22">
        <f t="shared" si="759"/>
        <v>0</v>
      </c>
      <c r="N2281" s="98"/>
      <c r="O2281" s="101" t="str">
        <f t="shared" ca="1" si="760"/>
        <v/>
      </c>
      <c r="P2281" s="41" t="str">
        <f t="shared" si="758"/>
        <v xml:space="preserve"> </v>
      </c>
      <c r="Q2281" s="41" t="str">
        <f>IF(MONTH(G2282)-MONTH(G2281)&lt;&gt;0,SUBTOTAL(109,$P$14:$P$3665)," ")</f>
        <v xml:space="preserve"> </v>
      </c>
      <c r="R2281" s="108">
        <f t="shared" ca="1" si="766"/>
        <v>0</v>
      </c>
      <c r="S2281" s="25">
        <f t="shared" ca="1" si="767"/>
        <v>0</v>
      </c>
      <c r="T2281" s="108">
        <f t="shared" ca="1" si="768"/>
        <v>0</v>
      </c>
      <c r="U2281" s="163">
        <f t="shared" ca="1" si="769"/>
        <v>0</v>
      </c>
      <c r="V2281" s="25">
        <f t="shared" ca="1" si="770"/>
        <v>0</v>
      </c>
      <c r="W2281" s="25">
        <f t="shared" ca="1" si="771"/>
        <v>0</v>
      </c>
      <c r="X2281" s="108">
        <f t="shared" ca="1" si="772"/>
        <v>0</v>
      </c>
      <c r="Y2281" s="108">
        <f t="shared" ca="1" si="773"/>
        <v>0</v>
      </c>
      <c r="Z2281" s="108">
        <f t="shared" ca="1" si="774"/>
        <v>0</v>
      </c>
      <c r="AA2281" s="108">
        <f t="shared" ca="1" si="775"/>
        <v>0</v>
      </c>
      <c r="AB2281" s="108">
        <f t="shared" ca="1" si="776"/>
        <v>0</v>
      </c>
      <c r="AC2281" s="25">
        <f t="shared" ca="1" si="777"/>
        <v>0</v>
      </c>
    </row>
    <row r="2282" spans="1:29" ht="14.1" hidden="1" customHeight="1" thickBot="1" x14ac:dyDescent="0.25">
      <c r="A2282" s="3">
        <f t="shared" si="761"/>
        <v>2027</v>
      </c>
      <c r="B2282" s="3" t="str">
        <f t="shared" si="778"/>
        <v>03 březen</v>
      </c>
      <c r="C2282" s="4" t="str">
        <f t="shared" si="762"/>
        <v>březen</v>
      </c>
      <c r="D2282" s="10">
        <f t="shared" ca="1" si="763"/>
        <v>0</v>
      </c>
      <c r="E2282" s="10" t="str">
        <f t="shared" si="764"/>
        <v>pátek</v>
      </c>
      <c r="F2282" s="42" t="str">
        <f ca="1">IF(COUNTIF(List1!$U$4:$AF$16,$G2282),"Svátek",TEXT($G2282,"dddd"))</f>
        <v>pátek</v>
      </c>
      <c r="G2282" s="19">
        <v>46465</v>
      </c>
      <c r="H2282" s="49"/>
      <c r="I2282" s="50"/>
      <c r="J2282" s="49"/>
      <c r="K2282" s="50"/>
      <c r="L2282" s="21">
        <f t="shared" si="765"/>
        <v>0</v>
      </c>
      <c r="M2282" s="22">
        <f t="shared" si="759"/>
        <v>0</v>
      </c>
      <c r="N2282" s="98"/>
      <c r="O2282" s="101" t="str">
        <f t="shared" ca="1" si="760"/>
        <v/>
      </c>
      <c r="P2282" s="41" t="str">
        <f t="shared" si="758"/>
        <v xml:space="preserve"> </v>
      </c>
      <c r="Q2282" s="41" t="str">
        <f>IF(MONTH(G2283)-MONTH(G2282)&lt;&gt;0,SUBTOTAL(109,$P$14:$P$3665)," ")</f>
        <v xml:space="preserve"> </v>
      </c>
      <c r="R2282" s="108">
        <f t="shared" ca="1" si="766"/>
        <v>0</v>
      </c>
      <c r="S2282" s="25">
        <f t="shared" ca="1" si="767"/>
        <v>0</v>
      </c>
      <c r="T2282" s="108">
        <f t="shared" ca="1" si="768"/>
        <v>0</v>
      </c>
      <c r="U2282" s="163">
        <f t="shared" ca="1" si="769"/>
        <v>0</v>
      </c>
      <c r="V2282" s="25">
        <f t="shared" ca="1" si="770"/>
        <v>0</v>
      </c>
      <c r="W2282" s="25">
        <f t="shared" ca="1" si="771"/>
        <v>0</v>
      </c>
      <c r="X2282" s="108">
        <f t="shared" ca="1" si="772"/>
        <v>0</v>
      </c>
      <c r="Y2282" s="108">
        <f t="shared" ca="1" si="773"/>
        <v>0</v>
      </c>
      <c r="Z2282" s="108">
        <f t="shared" ca="1" si="774"/>
        <v>0</v>
      </c>
      <c r="AA2282" s="108">
        <f t="shared" ca="1" si="775"/>
        <v>0</v>
      </c>
      <c r="AB2282" s="108">
        <f t="shared" ca="1" si="776"/>
        <v>0</v>
      </c>
      <c r="AC2282" s="25">
        <f t="shared" ca="1" si="777"/>
        <v>0</v>
      </c>
    </row>
    <row r="2283" spans="1:29" ht="14.1" hidden="1" customHeight="1" thickBot="1" x14ac:dyDescent="0.25">
      <c r="A2283" s="3">
        <f t="shared" si="761"/>
        <v>2027</v>
      </c>
      <c r="B2283" s="3" t="str">
        <f t="shared" si="778"/>
        <v>03 březen</v>
      </c>
      <c r="C2283" s="4" t="str">
        <f t="shared" si="762"/>
        <v>březen</v>
      </c>
      <c r="D2283" s="10">
        <f t="shared" ca="1" si="763"/>
        <v>0</v>
      </c>
      <c r="E2283" s="10" t="str">
        <f t="shared" si="764"/>
        <v>sobota</v>
      </c>
      <c r="F2283" s="42" t="str">
        <f ca="1">IF(COUNTIF(List1!$U$4:$AF$16,$G2283),"Svátek",TEXT($G2283,"dddd"))</f>
        <v>sobota</v>
      </c>
      <c r="G2283" s="19">
        <v>46466</v>
      </c>
      <c r="H2283" s="49"/>
      <c r="I2283" s="50"/>
      <c r="J2283" s="49"/>
      <c r="K2283" s="50"/>
      <c r="L2283" s="21">
        <f t="shared" si="765"/>
        <v>0</v>
      </c>
      <c r="M2283" s="22">
        <f t="shared" si="759"/>
        <v>0</v>
      </c>
      <c r="N2283" s="98"/>
      <c r="O2283" s="101" t="str">
        <f t="shared" ca="1" si="760"/>
        <v/>
      </c>
      <c r="P2283" s="41" t="str">
        <f t="shared" si="758"/>
        <v xml:space="preserve"> </v>
      </c>
      <c r="Q2283" s="41" t="str">
        <f>IF(MONTH(G2284)-MONTH(G2283)&lt;&gt;0,SUBTOTAL(109,$P$14:$P$3665)," ")</f>
        <v xml:space="preserve"> </v>
      </c>
      <c r="R2283" s="108">
        <f t="shared" ca="1" si="766"/>
        <v>0</v>
      </c>
      <c r="S2283" s="25">
        <f t="shared" ca="1" si="767"/>
        <v>0</v>
      </c>
      <c r="T2283" s="108">
        <f t="shared" ca="1" si="768"/>
        <v>0</v>
      </c>
      <c r="U2283" s="163">
        <f t="shared" ca="1" si="769"/>
        <v>0</v>
      </c>
      <c r="V2283" s="25">
        <f t="shared" ca="1" si="770"/>
        <v>0</v>
      </c>
      <c r="W2283" s="25">
        <f t="shared" ca="1" si="771"/>
        <v>0</v>
      </c>
      <c r="X2283" s="108">
        <f t="shared" ca="1" si="772"/>
        <v>0</v>
      </c>
      <c r="Y2283" s="108">
        <f t="shared" ca="1" si="773"/>
        <v>0</v>
      </c>
      <c r="Z2283" s="108">
        <f t="shared" ca="1" si="774"/>
        <v>0</v>
      </c>
      <c r="AA2283" s="108">
        <f t="shared" ca="1" si="775"/>
        <v>0</v>
      </c>
      <c r="AB2283" s="108">
        <f t="shared" ca="1" si="776"/>
        <v>0</v>
      </c>
      <c r="AC2283" s="25">
        <f t="shared" ca="1" si="777"/>
        <v>0</v>
      </c>
    </row>
    <row r="2284" spans="1:29" ht="14.1" hidden="1" customHeight="1" thickBot="1" x14ac:dyDescent="0.25">
      <c r="A2284" s="3">
        <f t="shared" si="761"/>
        <v>2027</v>
      </c>
      <c r="B2284" s="3" t="str">
        <f t="shared" si="778"/>
        <v>03 březen</v>
      </c>
      <c r="C2284" s="4" t="str">
        <f t="shared" si="762"/>
        <v>březen</v>
      </c>
      <c r="D2284" s="10">
        <f t="shared" ca="1" si="763"/>
        <v>0</v>
      </c>
      <c r="E2284" s="10" t="str">
        <f t="shared" si="764"/>
        <v>neděle</v>
      </c>
      <c r="F2284" s="42" t="str">
        <f ca="1">IF(COUNTIF(List1!$U$4:$AF$16,$G2284),"Svátek",TEXT($G2284,"dddd"))</f>
        <v>neděle</v>
      </c>
      <c r="G2284" s="19">
        <v>46467</v>
      </c>
      <c r="H2284" s="49"/>
      <c r="I2284" s="50"/>
      <c r="J2284" s="49"/>
      <c r="K2284" s="50"/>
      <c r="L2284" s="21">
        <f t="shared" si="765"/>
        <v>0</v>
      </c>
      <c r="M2284" s="22">
        <f t="shared" si="759"/>
        <v>0</v>
      </c>
      <c r="N2284" s="98"/>
      <c r="O2284" s="101" t="str">
        <f t="shared" ca="1" si="760"/>
        <v/>
      </c>
      <c r="P2284" s="41">
        <f t="shared" si="758"/>
        <v>0</v>
      </c>
      <c r="Q2284" s="41" t="str">
        <f>IF(MONTH(G2285)-MONTH(G2284)&lt;&gt;0,SUBTOTAL(109,$P$14:$P$3665)," ")</f>
        <v xml:space="preserve"> </v>
      </c>
      <c r="R2284" s="108">
        <f t="shared" ca="1" si="766"/>
        <v>0</v>
      </c>
      <c r="S2284" s="25">
        <f t="shared" ca="1" si="767"/>
        <v>0</v>
      </c>
      <c r="T2284" s="108">
        <f t="shared" ca="1" si="768"/>
        <v>0</v>
      </c>
      <c r="U2284" s="163">
        <f t="shared" ca="1" si="769"/>
        <v>0</v>
      </c>
      <c r="V2284" s="25">
        <f t="shared" ca="1" si="770"/>
        <v>0</v>
      </c>
      <c r="W2284" s="25">
        <f t="shared" ca="1" si="771"/>
        <v>0</v>
      </c>
      <c r="X2284" s="108">
        <f t="shared" ca="1" si="772"/>
        <v>0</v>
      </c>
      <c r="Y2284" s="108">
        <f t="shared" ca="1" si="773"/>
        <v>0</v>
      </c>
      <c r="Z2284" s="108">
        <f t="shared" ca="1" si="774"/>
        <v>0</v>
      </c>
      <c r="AA2284" s="108">
        <f t="shared" ca="1" si="775"/>
        <v>0</v>
      </c>
      <c r="AB2284" s="108">
        <f t="shared" ca="1" si="776"/>
        <v>0</v>
      </c>
      <c r="AC2284" s="25">
        <f t="shared" ca="1" si="777"/>
        <v>0</v>
      </c>
    </row>
    <row r="2285" spans="1:29" ht="14.1" hidden="1" customHeight="1" thickBot="1" x14ac:dyDescent="0.25">
      <c r="A2285" s="3">
        <f t="shared" si="761"/>
        <v>2027</v>
      </c>
      <c r="B2285" s="3" t="str">
        <f t="shared" si="778"/>
        <v>03 březen</v>
      </c>
      <c r="C2285" s="4" t="str">
        <f t="shared" si="762"/>
        <v>březen</v>
      </c>
      <c r="D2285" s="10">
        <f t="shared" ca="1" si="763"/>
        <v>0</v>
      </c>
      <c r="E2285" s="10" t="str">
        <f t="shared" si="764"/>
        <v>pondělí</v>
      </c>
      <c r="F2285" s="42" t="str">
        <f ca="1">IF(COUNTIF(List1!$U$4:$AF$16,$G2285),"Svátek",TEXT($G2285,"dddd"))</f>
        <v>pondělí</v>
      </c>
      <c r="G2285" s="19">
        <v>46468</v>
      </c>
      <c r="H2285" s="49"/>
      <c r="I2285" s="50"/>
      <c r="J2285" s="49"/>
      <c r="K2285" s="50"/>
      <c r="L2285" s="21">
        <f t="shared" si="765"/>
        <v>0</v>
      </c>
      <c r="M2285" s="22">
        <f t="shared" si="759"/>
        <v>0</v>
      </c>
      <c r="N2285" s="98"/>
      <c r="O2285" s="101" t="str">
        <f t="shared" ca="1" si="760"/>
        <v/>
      </c>
      <c r="P2285" s="41" t="str">
        <f t="shared" si="758"/>
        <v xml:space="preserve"> </v>
      </c>
      <c r="Q2285" s="41" t="str">
        <f>IF(MONTH(G2286)-MONTH(G2285)&lt;&gt;0,SUBTOTAL(109,$P$14:$P$3665)," ")</f>
        <v xml:space="preserve"> </v>
      </c>
      <c r="R2285" s="108">
        <f t="shared" ca="1" si="766"/>
        <v>0</v>
      </c>
      <c r="S2285" s="25">
        <f t="shared" ca="1" si="767"/>
        <v>0</v>
      </c>
      <c r="T2285" s="108">
        <f t="shared" ca="1" si="768"/>
        <v>0</v>
      </c>
      <c r="U2285" s="163">
        <f t="shared" ca="1" si="769"/>
        <v>0</v>
      </c>
      <c r="V2285" s="25">
        <f t="shared" ca="1" si="770"/>
        <v>0</v>
      </c>
      <c r="W2285" s="25">
        <f t="shared" ca="1" si="771"/>
        <v>0</v>
      </c>
      <c r="X2285" s="108">
        <f t="shared" ca="1" si="772"/>
        <v>0</v>
      </c>
      <c r="Y2285" s="108">
        <f t="shared" ca="1" si="773"/>
        <v>0</v>
      </c>
      <c r="Z2285" s="108">
        <f t="shared" ca="1" si="774"/>
        <v>0</v>
      </c>
      <c r="AA2285" s="108">
        <f t="shared" ca="1" si="775"/>
        <v>0</v>
      </c>
      <c r="AB2285" s="108">
        <f t="shared" ca="1" si="776"/>
        <v>0</v>
      </c>
      <c r="AC2285" s="25">
        <f t="shared" ca="1" si="777"/>
        <v>0</v>
      </c>
    </row>
    <row r="2286" spans="1:29" ht="14.1" hidden="1" customHeight="1" thickBot="1" x14ac:dyDescent="0.25">
      <c r="A2286" s="3">
        <f t="shared" si="761"/>
        <v>2027</v>
      </c>
      <c r="B2286" s="3" t="str">
        <f t="shared" si="778"/>
        <v>03 březen</v>
      </c>
      <c r="C2286" s="4" t="str">
        <f t="shared" si="762"/>
        <v>březen</v>
      </c>
      <c r="D2286" s="10">
        <f t="shared" ca="1" si="763"/>
        <v>0</v>
      </c>
      <c r="E2286" s="10" t="str">
        <f t="shared" si="764"/>
        <v>úterý</v>
      </c>
      <c r="F2286" s="42" t="str">
        <f ca="1">IF(COUNTIF(List1!$U$4:$AF$16,$G2286),"Svátek",TEXT($G2286,"dddd"))</f>
        <v>úterý</v>
      </c>
      <c r="G2286" s="19">
        <v>46469</v>
      </c>
      <c r="H2286" s="49"/>
      <c r="I2286" s="50"/>
      <c r="J2286" s="49"/>
      <c r="K2286" s="50"/>
      <c r="L2286" s="21">
        <f t="shared" si="765"/>
        <v>0</v>
      </c>
      <c r="M2286" s="22">
        <f t="shared" si="759"/>
        <v>0</v>
      </c>
      <c r="N2286" s="98"/>
      <c r="O2286" s="101" t="str">
        <f t="shared" ca="1" si="760"/>
        <v/>
      </c>
      <c r="P2286" s="41" t="str">
        <f t="shared" si="758"/>
        <v xml:space="preserve"> </v>
      </c>
      <c r="Q2286" s="41" t="str">
        <f>IF(MONTH(G2287)-MONTH(G2286)&lt;&gt;0,SUBTOTAL(109,$P$14:$P$3665)," ")</f>
        <v xml:space="preserve"> </v>
      </c>
      <c r="R2286" s="108">
        <f t="shared" ca="1" si="766"/>
        <v>0</v>
      </c>
      <c r="S2286" s="25">
        <f t="shared" ca="1" si="767"/>
        <v>0</v>
      </c>
      <c r="T2286" s="108">
        <f t="shared" ca="1" si="768"/>
        <v>0</v>
      </c>
      <c r="U2286" s="163">
        <f t="shared" ca="1" si="769"/>
        <v>0</v>
      </c>
      <c r="V2286" s="25">
        <f t="shared" ca="1" si="770"/>
        <v>0</v>
      </c>
      <c r="W2286" s="25">
        <f t="shared" ca="1" si="771"/>
        <v>0</v>
      </c>
      <c r="X2286" s="108">
        <f t="shared" ca="1" si="772"/>
        <v>0</v>
      </c>
      <c r="Y2286" s="108">
        <f t="shared" ca="1" si="773"/>
        <v>0</v>
      </c>
      <c r="Z2286" s="108">
        <f t="shared" ca="1" si="774"/>
        <v>0</v>
      </c>
      <c r="AA2286" s="108">
        <f t="shared" ca="1" si="775"/>
        <v>0</v>
      </c>
      <c r="AB2286" s="108">
        <f t="shared" ca="1" si="776"/>
        <v>0</v>
      </c>
      <c r="AC2286" s="25">
        <f t="shared" ca="1" si="777"/>
        <v>0</v>
      </c>
    </row>
    <row r="2287" spans="1:29" ht="14.1" hidden="1" customHeight="1" thickBot="1" x14ac:dyDescent="0.25">
      <c r="A2287" s="3">
        <f t="shared" si="761"/>
        <v>2027</v>
      </c>
      <c r="B2287" s="3" t="str">
        <f t="shared" si="778"/>
        <v>03 březen</v>
      </c>
      <c r="C2287" s="4" t="str">
        <f t="shared" si="762"/>
        <v>březen</v>
      </c>
      <c r="D2287" s="10">
        <f t="shared" ca="1" si="763"/>
        <v>0</v>
      </c>
      <c r="E2287" s="10" t="str">
        <f t="shared" si="764"/>
        <v>středa</v>
      </c>
      <c r="F2287" s="42" t="str">
        <f ca="1">IF(COUNTIF(List1!$U$4:$AF$16,$G2287),"Svátek",TEXT($G2287,"dddd"))</f>
        <v>středa</v>
      </c>
      <c r="G2287" s="19">
        <v>46470</v>
      </c>
      <c r="H2287" s="49"/>
      <c r="I2287" s="50"/>
      <c r="J2287" s="49"/>
      <c r="K2287" s="50"/>
      <c r="L2287" s="21">
        <f t="shared" si="765"/>
        <v>0</v>
      </c>
      <c r="M2287" s="22">
        <f t="shared" si="759"/>
        <v>0</v>
      </c>
      <c r="N2287" s="98"/>
      <c r="O2287" s="101" t="str">
        <f t="shared" ca="1" si="760"/>
        <v/>
      </c>
      <c r="P2287" s="41" t="str">
        <f t="shared" si="758"/>
        <v xml:space="preserve"> </v>
      </c>
      <c r="Q2287" s="41" t="str">
        <f>IF(MONTH(G2288)-MONTH(G2287)&lt;&gt;0,SUBTOTAL(109,$P$14:$P$3665)," ")</f>
        <v xml:space="preserve"> </v>
      </c>
      <c r="R2287" s="108">
        <f t="shared" ca="1" si="766"/>
        <v>0</v>
      </c>
      <c r="S2287" s="25">
        <f t="shared" ca="1" si="767"/>
        <v>0</v>
      </c>
      <c r="T2287" s="108">
        <f t="shared" ca="1" si="768"/>
        <v>0</v>
      </c>
      <c r="U2287" s="163">
        <f t="shared" ca="1" si="769"/>
        <v>0</v>
      </c>
      <c r="V2287" s="25">
        <f t="shared" ca="1" si="770"/>
        <v>0</v>
      </c>
      <c r="W2287" s="25">
        <f t="shared" ca="1" si="771"/>
        <v>0</v>
      </c>
      <c r="X2287" s="108">
        <f t="shared" ca="1" si="772"/>
        <v>0</v>
      </c>
      <c r="Y2287" s="108">
        <f t="shared" ca="1" si="773"/>
        <v>0</v>
      </c>
      <c r="Z2287" s="108">
        <f t="shared" ca="1" si="774"/>
        <v>0</v>
      </c>
      <c r="AA2287" s="108">
        <f t="shared" ca="1" si="775"/>
        <v>0</v>
      </c>
      <c r="AB2287" s="108">
        <f t="shared" ca="1" si="776"/>
        <v>0</v>
      </c>
      <c r="AC2287" s="25">
        <f t="shared" ca="1" si="777"/>
        <v>0</v>
      </c>
    </row>
    <row r="2288" spans="1:29" ht="14.1" hidden="1" customHeight="1" thickBot="1" x14ac:dyDescent="0.25">
      <c r="A2288" s="3">
        <f t="shared" si="761"/>
        <v>2027</v>
      </c>
      <c r="B2288" s="3" t="str">
        <f t="shared" si="778"/>
        <v>03 březen</v>
      </c>
      <c r="C2288" s="4" t="str">
        <f t="shared" si="762"/>
        <v>březen</v>
      </c>
      <c r="D2288" s="10">
        <f t="shared" ca="1" si="763"/>
        <v>0</v>
      </c>
      <c r="E2288" s="10" t="str">
        <f t="shared" si="764"/>
        <v>čtvrtek</v>
      </c>
      <c r="F2288" s="42" t="str">
        <f ca="1">IF(COUNTIF(List1!$U$4:$AF$16,$G2288),"Svátek",TEXT($G2288,"dddd"))</f>
        <v>čtvrtek</v>
      </c>
      <c r="G2288" s="19">
        <v>46471</v>
      </c>
      <c r="H2288" s="49"/>
      <c r="I2288" s="50"/>
      <c r="J2288" s="49"/>
      <c r="K2288" s="50"/>
      <c r="L2288" s="21">
        <f t="shared" si="765"/>
        <v>0</v>
      </c>
      <c r="M2288" s="22">
        <f t="shared" si="759"/>
        <v>0</v>
      </c>
      <c r="N2288" s="98"/>
      <c r="O2288" s="101" t="str">
        <f t="shared" ca="1" si="760"/>
        <v/>
      </c>
      <c r="P2288" s="41" t="str">
        <f t="shared" si="758"/>
        <v xml:space="preserve"> </v>
      </c>
      <c r="Q2288" s="41" t="str">
        <f>IF(MONTH(G2289)-MONTH(G2288)&lt;&gt;0,SUBTOTAL(109,$P$14:$P$3665)," ")</f>
        <v xml:space="preserve"> </v>
      </c>
      <c r="R2288" s="108">
        <f t="shared" ca="1" si="766"/>
        <v>0</v>
      </c>
      <c r="S2288" s="25">
        <f t="shared" ca="1" si="767"/>
        <v>0</v>
      </c>
      <c r="T2288" s="108">
        <f t="shared" ca="1" si="768"/>
        <v>0</v>
      </c>
      <c r="U2288" s="163">
        <f t="shared" ca="1" si="769"/>
        <v>0</v>
      </c>
      <c r="V2288" s="25">
        <f t="shared" ca="1" si="770"/>
        <v>0</v>
      </c>
      <c r="W2288" s="25">
        <f t="shared" ca="1" si="771"/>
        <v>0</v>
      </c>
      <c r="X2288" s="108">
        <f t="shared" ca="1" si="772"/>
        <v>0</v>
      </c>
      <c r="Y2288" s="108">
        <f t="shared" ca="1" si="773"/>
        <v>0</v>
      </c>
      <c r="Z2288" s="108">
        <f t="shared" ca="1" si="774"/>
        <v>0</v>
      </c>
      <c r="AA2288" s="108">
        <f t="shared" ca="1" si="775"/>
        <v>0</v>
      </c>
      <c r="AB2288" s="108">
        <f t="shared" ca="1" si="776"/>
        <v>0</v>
      </c>
      <c r="AC2288" s="25">
        <f t="shared" ca="1" si="777"/>
        <v>0</v>
      </c>
    </row>
    <row r="2289" spans="1:29" ht="14.1" hidden="1" customHeight="1" thickBot="1" x14ac:dyDescent="0.25">
      <c r="A2289" s="3">
        <f t="shared" si="761"/>
        <v>2027</v>
      </c>
      <c r="B2289" s="3" t="str">
        <f t="shared" si="778"/>
        <v>03 březen</v>
      </c>
      <c r="C2289" s="4" t="str">
        <f t="shared" si="762"/>
        <v>březen</v>
      </c>
      <c r="D2289" s="10">
        <f t="shared" ca="1" si="763"/>
        <v>0</v>
      </c>
      <c r="E2289" s="10" t="str">
        <f t="shared" si="764"/>
        <v>pátek</v>
      </c>
      <c r="F2289" s="42" t="str">
        <f ca="1">IF(COUNTIF(List1!$U$4:$AF$16,$G2289),"Svátek",TEXT($G2289,"dddd"))</f>
        <v>pátek</v>
      </c>
      <c r="G2289" s="19">
        <v>46472</v>
      </c>
      <c r="H2289" s="49"/>
      <c r="I2289" s="50"/>
      <c r="J2289" s="49"/>
      <c r="K2289" s="50"/>
      <c r="L2289" s="21">
        <f t="shared" si="765"/>
        <v>0</v>
      </c>
      <c r="M2289" s="22">
        <f t="shared" si="759"/>
        <v>0</v>
      </c>
      <c r="N2289" s="98"/>
      <c r="O2289" s="101" t="str">
        <f t="shared" ca="1" si="760"/>
        <v/>
      </c>
      <c r="P2289" s="41" t="str">
        <f t="shared" si="758"/>
        <v xml:space="preserve"> </v>
      </c>
      <c r="Q2289" s="41" t="str">
        <f>IF(MONTH(G2290)-MONTH(G2289)&lt;&gt;0,SUBTOTAL(109,$P$14:$P$3665)," ")</f>
        <v xml:space="preserve"> </v>
      </c>
      <c r="R2289" s="108">
        <f t="shared" ca="1" si="766"/>
        <v>0</v>
      </c>
      <c r="S2289" s="25">
        <f t="shared" ca="1" si="767"/>
        <v>0</v>
      </c>
      <c r="T2289" s="108">
        <f t="shared" ca="1" si="768"/>
        <v>0</v>
      </c>
      <c r="U2289" s="163">
        <f t="shared" ca="1" si="769"/>
        <v>0</v>
      </c>
      <c r="V2289" s="25">
        <f t="shared" ca="1" si="770"/>
        <v>0</v>
      </c>
      <c r="W2289" s="25">
        <f t="shared" ca="1" si="771"/>
        <v>0</v>
      </c>
      <c r="X2289" s="108">
        <f t="shared" ca="1" si="772"/>
        <v>0</v>
      </c>
      <c r="Y2289" s="108">
        <f t="shared" ca="1" si="773"/>
        <v>0</v>
      </c>
      <c r="Z2289" s="108">
        <f t="shared" ca="1" si="774"/>
        <v>0</v>
      </c>
      <c r="AA2289" s="108">
        <f t="shared" ca="1" si="775"/>
        <v>0</v>
      </c>
      <c r="AB2289" s="108">
        <f t="shared" ca="1" si="776"/>
        <v>0</v>
      </c>
      <c r="AC2289" s="25">
        <f t="shared" ca="1" si="777"/>
        <v>0</v>
      </c>
    </row>
    <row r="2290" spans="1:29" ht="14.1" hidden="1" customHeight="1" thickBot="1" x14ac:dyDescent="0.25">
      <c r="A2290" s="3">
        <f t="shared" si="761"/>
        <v>2027</v>
      </c>
      <c r="B2290" s="3" t="str">
        <f t="shared" si="778"/>
        <v>03 březen</v>
      </c>
      <c r="C2290" s="4" t="str">
        <f t="shared" si="762"/>
        <v>březen</v>
      </c>
      <c r="D2290" s="10">
        <f t="shared" ca="1" si="763"/>
        <v>0</v>
      </c>
      <c r="E2290" s="10" t="str">
        <f t="shared" si="764"/>
        <v>sobota</v>
      </c>
      <c r="F2290" s="42" t="str">
        <f ca="1">IF(COUNTIF(List1!$U$4:$AF$16,$G2290),"Svátek",TEXT($G2290,"dddd"))</f>
        <v>sobota</v>
      </c>
      <c r="G2290" s="19">
        <v>46473</v>
      </c>
      <c r="H2290" s="49"/>
      <c r="I2290" s="50"/>
      <c r="J2290" s="49"/>
      <c r="K2290" s="50"/>
      <c r="L2290" s="21">
        <f t="shared" si="765"/>
        <v>0</v>
      </c>
      <c r="M2290" s="22">
        <f t="shared" si="759"/>
        <v>0</v>
      </c>
      <c r="N2290" s="98"/>
      <c r="O2290" s="101" t="str">
        <f t="shared" ca="1" si="760"/>
        <v/>
      </c>
      <c r="P2290" s="41" t="str">
        <f t="shared" si="758"/>
        <v xml:space="preserve"> </v>
      </c>
      <c r="Q2290" s="41" t="str">
        <f>IF(MONTH(G2291)-MONTH(G2290)&lt;&gt;0,SUBTOTAL(109,$P$14:$P$3665)," ")</f>
        <v xml:space="preserve"> </v>
      </c>
      <c r="R2290" s="108">
        <f t="shared" ca="1" si="766"/>
        <v>0</v>
      </c>
      <c r="S2290" s="25">
        <f t="shared" ca="1" si="767"/>
        <v>0</v>
      </c>
      <c r="T2290" s="108">
        <f t="shared" ca="1" si="768"/>
        <v>0</v>
      </c>
      <c r="U2290" s="163">
        <f t="shared" ca="1" si="769"/>
        <v>0</v>
      </c>
      <c r="V2290" s="25">
        <f t="shared" ca="1" si="770"/>
        <v>0</v>
      </c>
      <c r="W2290" s="25">
        <f t="shared" ca="1" si="771"/>
        <v>0</v>
      </c>
      <c r="X2290" s="108">
        <f t="shared" ca="1" si="772"/>
        <v>0</v>
      </c>
      <c r="Y2290" s="108">
        <f t="shared" ca="1" si="773"/>
        <v>0</v>
      </c>
      <c r="Z2290" s="108">
        <f t="shared" ca="1" si="774"/>
        <v>0</v>
      </c>
      <c r="AA2290" s="108">
        <f t="shared" ca="1" si="775"/>
        <v>0</v>
      </c>
      <c r="AB2290" s="108">
        <f t="shared" ca="1" si="776"/>
        <v>0</v>
      </c>
      <c r="AC2290" s="25">
        <f t="shared" ca="1" si="777"/>
        <v>0</v>
      </c>
    </row>
    <row r="2291" spans="1:29" ht="14.1" hidden="1" customHeight="1" thickBot="1" x14ac:dyDescent="0.25">
      <c r="A2291" s="3">
        <f t="shared" si="761"/>
        <v>2027</v>
      </c>
      <c r="B2291" s="3" t="str">
        <f t="shared" si="778"/>
        <v>03 březen</v>
      </c>
      <c r="C2291" s="4" t="str">
        <f t="shared" si="762"/>
        <v>březen</v>
      </c>
      <c r="D2291" s="10">
        <f t="shared" ca="1" si="763"/>
        <v>0</v>
      </c>
      <c r="E2291" s="10" t="str">
        <f t="shared" si="764"/>
        <v>neděle</v>
      </c>
      <c r="F2291" s="42" t="str">
        <f ca="1">IF(COUNTIF(List1!$U$4:$AF$16,$G2291),"Svátek",TEXT($G2291,"dddd"))</f>
        <v>neděle</v>
      </c>
      <c r="G2291" s="19">
        <v>46474</v>
      </c>
      <c r="H2291" s="49"/>
      <c r="I2291" s="50"/>
      <c r="J2291" s="49"/>
      <c r="K2291" s="50"/>
      <c r="L2291" s="21">
        <f t="shared" si="765"/>
        <v>0</v>
      </c>
      <c r="M2291" s="22">
        <f t="shared" si="759"/>
        <v>0</v>
      </c>
      <c r="N2291" s="98"/>
      <c r="O2291" s="101" t="str">
        <f t="shared" ca="1" si="760"/>
        <v/>
      </c>
      <c r="P2291" s="41">
        <f t="shared" si="758"/>
        <v>0</v>
      </c>
      <c r="Q2291" s="41" t="str">
        <f>IF(MONTH(G2292)-MONTH(G2291)&lt;&gt;0,SUBTOTAL(109,$P$14:$P$3665)," ")</f>
        <v xml:space="preserve"> </v>
      </c>
      <c r="R2291" s="108">
        <f t="shared" ca="1" si="766"/>
        <v>0</v>
      </c>
      <c r="S2291" s="25">
        <f t="shared" ca="1" si="767"/>
        <v>0</v>
      </c>
      <c r="T2291" s="108">
        <f t="shared" ca="1" si="768"/>
        <v>0</v>
      </c>
      <c r="U2291" s="163">
        <f t="shared" ca="1" si="769"/>
        <v>0</v>
      </c>
      <c r="V2291" s="25">
        <f t="shared" ca="1" si="770"/>
        <v>0</v>
      </c>
      <c r="W2291" s="25">
        <f t="shared" ca="1" si="771"/>
        <v>0</v>
      </c>
      <c r="X2291" s="108">
        <f t="shared" ca="1" si="772"/>
        <v>0</v>
      </c>
      <c r="Y2291" s="108">
        <f t="shared" ca="1" si="773"/>
        <v>0</v>
      </c>
      <c r="Z2291" s="108">
        <f t="shared" ca="1" si="774"/>
        <v>0</v>
      </c>
      <c r="AA2291" s="108">
        <f t="shared" ca="1" si="775"/>
        <v>0</v>
      </c>
      <c r="AB2291" s="108">
        <f t="shared" ca="1" si="776"/>
        <v>0</v>
      </c>
      <c r="AC2291" s="25">
        <f t="shared" ca="1" si="777"/>
        <v>0</v>
      </c>
    </row>
    <row r="2292" spans="1:29" ht="14.1" hidden="1" customHeight="1" thickBot="1" x14ac:dyDescent="0.25">
      <c r="A2292" s="3">
        <f t="shared" si="761"/>
        <v>2027</v>
      </c>
      <c r="B2292" s="3" t="str">
        <f t="shared" si="778"/>
        <v>03 březen</v>
      </c>
      <c r="C2292" s="4" t="str">
        <f t="shared" si="762"/>
        <v>březen</v>
      </c>
      <c r="D2292" s="10">
        <f t="shared" ca="1" si="763"/>
        <v>0</v>
      </c>
      <c r="E2292" s="10" t="str">
        <f t="shared" si="764"/>
        <v>pondělí</v>
      </c>
      <c r="F2292" s="42" t="str">
        <f ca="1">IF(COUNTIF(List1!$U$4:$AF$16,$G2292),"Svátek",TEXT($G2292,"dddd"))</f>
        <v>pondělí</v>
      </c>
      <c r="G2292" s="19">
        <v>46475</v>
      </c>
      <c r="H2292" s="49"/>
      <c r="I2292" s="50"/>
      <c r="J2292" s="49"/>
      <c r="K2292" s="50"/>
      <c r="L2292" s="21">
        <f t="shared" si="765"/>
        <v>0</v>
      </c>
      <c r="M2292" s="22">
        <f t="shared" si="759"/>
        <v>0</v>
      </c>
      <c r="N2292" s="98"/>
      <c r="O2292" s="101" t="str">
        <f t="shared" ca="1" si="760"/>
        <v/>
      </c>
      <c r="P2292" s="41" t="str">
        <f t="shared" si="758"/>
        <v xml:space="preserve"> </v>
      </c>
      <c r="Q2292" s="41" t="str">
        <f>IF(MONTH(G2293)-MONTH(G2292)&lt;&gt;0,SUBTOTAL(109,$P$14:$P$3665)," ")</f>
        <v xml:space="preserve"> </v>
      </c>
      <c r="R2292" s="108">
        <f t="shared" ca="1" si="766"/>
        <v>0</v>
      </c>
      <c r="S2292" s="25">
        <f t="shared" ca="1" si="767"/>
        <v>0</v>
      </c>
      <c r="T2292" s="108">
        <f t="shared" ca="1" si="768"/>
        <v>0</v>
      </c>
      <c r="U2292" s="163">
        <f t="shared" ca="1" si="769"/>
        <v>0</v>
      </c>
      <c r="V2292" s="25">
        <f t="shared" ca="1" si="770"/>
        <v>0</v>
      </c>
      <c r="W2292" s="25">
        <f t="shared" ca="1" si="771"/>
        <v>0</v>
      </c>
      <c r="X2292" s="108">
        <f t="shared" ca="1" si="772"/>
        <v>0</v>
      </c>
      <c r="Y2292" s="108">
        <f t="shared" ca="1" si="773"/>
        <v>0</v>
      </c>
      <c r="Z2292" s="108">
        <f t="shared" ca="1" si="774"/>
        <v>0</v>
      </c>
      <c r="AA2292" s="108">
        <f t="shared" ca="1" si="775"/>
        <v>0</v>
      </c>
      <c r="AB2292" s="108">
        <f t="shared" ca="1" si="776"/>
        <v>0</v>
      </c>
      <c r="AC2292" s="25">
        <f t="shared" ca="1" si="777"/>
        <v>0</v>
      </c>
    </row>
    <row r="2293" spans="1:29" ht="14.1" hidden="1" customHeight="1" thickBot="1" x14ac:dyDescent="0.25">
      <c r="A2293" s="3">
        <f t="shared" si="761"/>
        <v>2027</v>
      </c>
      <c r="B2293" s="3" t="str">
        <f t="shared" si="778"/>
        <v>03 březen</v>
      </c>
      <c r="C2293" s="4" t="str">
        <f t="shared" si="762"/>
        <v>březen</v>
      </c>
      <c r="D2293" s="10">
        <f t="shared" ca="1" si="763"/>
        <v>0</v>
      </c>
      <c r="E2293" s="10" t="str">
        <f t="shared" si="764"/>
        <v>úterý</v>
      </c>
      <c r="F2293" s="42" t="str">
        <f ca="1">IF(COUNTIF(List1!$U$4:$AF$16,$G2293),"Svátek",TEXT($G2293,"dddd"))</f>
        <v>úterý</v>
      </c>
      <c r="G2293" s="19">
        <v>46476</v>
      </c>
      <c r="H2293" s="49"/>
      <c r="I2293" s="50"/>
      <c r="J2293" s="49"/>
      <c r="K2293" s="50"/>
      <c r="L2293" s="21">
        <f t="shared" si="765"/>
        <v>0</v>
      </c>
      <c r="M2293" s="22">
        <f t="shared" si="759"/>
        <v>0</v>
      </c>
      <c r="N2293" s="98"/>
      <c r="O2293" s="101" t="str">
        <f t="shared" ca="1" si="760"/>
        <v/>
      </c>
      <c r="P2293" s="41" t="str">
        <f t="shared" si="758"/>
        <v xml:space="preserve"> </v>
      </c>
      <c r="Q2293" s="41" t="str">
        <f>IF(MONTH(G2294)-MONTH(G2293)&lt;&gt;0,SUBTOTAL(109,$P$14:$P$3665)," ")</f>
        <v xml:space="preserve"> </v>
      </c>
      <c r="R2293" s="108">
        <f t="shared" ca="1" si="766"/>
        <v>0</v>
      </c>
      <c r="S2293" s="25">
        <f t="shared" ca="1" si="767"/>
        <v>0</v>
      </c>
      <c r="T2293" s="108">
        <f t="shared" ca="1" si="768"/>
        <v>0</v>
      </c>
      <c r="U2293" s="163">
        <f t="shared" ca="1" si="769"/>
        <v>0</v>
      </c>
      <c r="V2293" s="25">
        <f t="shared" ca="1" si="770"/>
        <v>0</v>
      </c>
      <c r="W2293" s="25">
        <f t="shared" ca="1" si="771"/>
        <v>0</v>
      </c>
      <c r="X2293" s="108">
        <f t="shared" ca="1" si="772"/>
        <v>0</v>
      </c>
      <c r="Y2293" s="108">
        <f t="shared" ca="1" si="773"/>
        <v>0</v>
      </c>
      <c r="Z2293" s="108">
        <f t="shared" ca="1" si="774"/>
        <v>0</v>
      </c>
      <c r="AA2293" s="108">
        <f t="shared" ca="1" si="775"/>
        <v>0</v>
      </c>
      <c r="AB2293" s="108">
        <f t="shared" ca="1" si="776"/>
        <v>0</v>
      </c>
      <c r="AC2293" s="25">
        <f t="shared" ca="1" si="777"/>
        <v>0</v>
      </c>
    </row>
    <row r="2294" spans="1:29" ht="14.1" hidden="1" customHeight="1" thickBot="1" x14ac:dyDescent="0.25">
      <c r="A2294" s="3">
        <f t="shared" si="761"/>
        <v>2027</v>
      </c>
      <c r="B2294" s="3" t="str">
        <f t="shared" si="778"/>
        <v>03 březen</v>
      </c>
      <c r="C2294" s="4" t="str">
        <f t="shared" si="762"/>
        <v>březen</v>
      </c>
      <c r="D2294" s="10">
        <f t="shared" ca="1" si="763"/>
        <v>0</v>
      </c>
      <c r="E2294" s="10" t="str">
        <f t="shared" si="764"/>
        <v>středa</v>
      </c>
      <c r="F2294" s="42" t="str">
        <f ca="1">IF(COUNTIF(List1!$U$4:$AF$16,$G2294),"Svátek",TEXT($G2294,"dddd"))</f>
        <v>středa</v>
      </c>
      <c r="G2294" s="19">
        <v>46477</v>
      </c>
      <c r="H2294" s="49"/>
      <c r="I2294" s="50"/>
      <c r="J2294" s="49"/>
      <c r="K2294" s="50"/>
      <c r="L2294" s="21">
        <f t="shared" si="765"/>
        <v>0</v>
      </c>
      <c r="M2294" s="22">
        <f t="shared" si="759"/>
        <v>0</v>
      </c>
      <c r="N2294" s="98"/>
      <c r="O2294" s="101" t="str">
        <f t="shared" ca="1" si="760"/>
        <v/>
      </c>
      <c r="P2294" s="41">
        <f t="shared" si="758"/>
        <v>0</v>
      </c>
      <c r="Q2294" s="41">
        <f>IF(MONTH(G2295)-MONTH(G2294)&lt;&gt;0,SUBTOTAL(109,$P$14:$P$3665)," ")</f>
        <v>0</v>
      </c>
      <c r="R2294" s="108">
        <f t="shared" ca="1" si="766"/>
        <v>0</v>
      </c>
      <c r="S2294" s="25">
        <f t="shared" ca="1" si="767"/>
        <v>0</v>
      </c>
      <c r="T2294" s="108">
        <f t="shared" ca="1" si="768"/>
        <v>0</v>
      </c>
      <c r="U2294" s="163">
        <f t="shared" ca="1" si="769"/>
        <v>0</v>
      </c>
      <c r="V2294" s="25">
        <f t="shared" ca="1" si="770"/>
        <v>0</v>
      </c>
      <c r="W2294" s="25">
        <f t="shared" ca="1" si="771"/>
        <v>0</v>
      </c>
      <c r="X2294" s="108">
        <f t="shared" ca="1" si="772"/>
        <v>0</v>
      </c>
      <c r="Y2294" s="108">
        <f t="shared" ca="1" si="773"/>
        <v>0</v>
      </c>
      <c r="Z2294" s="108">
        <f t="shared" ca="1" si="774"/>
        <v>0</v>
      </c>
      <c r="AA2294" s="108">
        <f t="shared" ca="1" si="775"/>
        <v>0</v>
      </c>
      <c r="AB2294" s="108">
        <f t="shared" ca="1" si="776"/>
        <v>0</v>
      </c>
      <c r="AC2294" s="25">
        <f t="shared" ca="1" si="777"/>
        <v>0</v>
      </c>
    </row>
    <row r="2295" spans="1:29" ht="14.1" hidden="1" customHeight="1" thickBot="1" x14ac:dyDescent="0.25">
      <c r="A2295" s="3">
        <f t="shared" si="761"/>
        <v>2027</v>
      </c>
      <c r="B2295" s="3" t="str">
        <f t="shared" si="778"/>
        <v>04 duben</v>
      </c>
      <c r="C2295" s="4" t="str">
        <f t="shared" si="762"/>
        <v>duben</v>
      </c>
      <c r="D2295" s="10">
        <f t="shared" ca="1" si="763"/>
        <v>0</v>
      </c>
      <c r="E2295" s="10" t="str">
        <f t="shared" si="764"/>
        <v>čtvrtek</v>
      </c>
      <c r="F2295" s="42" t="str">
        <f ca="1">IF(COUNTIF(List1!$U$4:$AF$16,$G2295),"Svátek",TEXT($G2295,"dddd"))</f>
        <v>čtvrtek</v>
      </c>
      <c r="G2295" s="19">
        <v>46478</v>
      </c>
      <c r="H2295" s="49"/>
      <c r="I2295" s="50"/>
      <c r="J2295" s="49"/>
      <c r="K2295" s="50"/>
      <c r="L2295" s="21">
        <f t="shared" si="765"/>
        <v>0</v>
      </c>
      <c r="M2295" s="22">
        <f t="shared" si="759"/>
        <v>0</v>
      </c>
      <c r="N2295" s="98"/>
      <c r="O2295" s="101" t="str">
        <f t="shared" ca="1" si="760"/>
        <v/>
      </c>
      <c r="P2295" s="41" t="str">
        <f t="shared" si="758"/>
        <v xml:space="preserve"> </v>
      </c>
      <c r="Q2295" s="41" t="str">
        <f>IF(MONTH(G2296)-MONTH(G2295)&lt;&gt;0,SUBTOTAL(109,$P$14:$P$3665)," ")</f>
        <v xml:space="preserve"> </v>
      </c>
      <c r="R2295" s="108">
        <f t="shared" ca="1" si="766"/>
        <v>0</v>
      </c>
      <c r="S2295" s="25">
        <f t="shared" ca="1" si="767"/>
        <v>0</v>
      </c>
      <c r="T2295" s="108">
        <f t="shared" ca="1" si="768"/>
        <v>0</v>
      </c>
      <c r="U2295" s="163">
        <f t="shared" ca="1" si="769"/>
        <v>0</v>
      </c>
      <c r="V2295" s="25">
        <f t="shared" ca="1" si="770"/>
        <v>0</v>
      </c>
      <c r="W2295" s="25">
        <f t="shared" ca="1" si="771"/>
        <v>0</v>
      </c>
      <c r="X2295" s="108">
        <f t="shared" ca="1" si="772"/>
        <v>0</v>
      </c>
      <c r="Y2295" s="108">
        <f t="shared" ca="1" si="773"/>
        <v>0</v>
      </c>
      <c r="Z2295" s="108">
        <f t="shared" ca="1" si="774"/>
        <v>0</v>
      </c>
      <c r="AA2295" s="108">
        <f t="shared" ca="1" si="775"/>
        <v>0</v>
      </c>
      <c r="AB2295" s="108">
        <f t="shared" ca="1" si="776"/>
        <v>0</v>
      </c>
      <c r="AC2295" s="25">
        <f t="shared" ca="1" si="777"/>
        <v>0</v>
      </c>
    </row>
    <row r="2296" spans="1:29" ht="14.1" hidden="1" customHeight="1" thickBot="1" x14ac:dyDescent="0.25">
      <c r="A2296" s="3">
        <f t="shared" si="761"/>
        <v>2027</v>
      </c>
      <c r="B2296" s="3" t="str">
        <f t="shared" si="778"/>
        <v>04 duben</v>
      </c>
      <c r="C2296" s="4" t="str">
        <f t="shared" si="762"/>
        <v>duben</v>
      </c>
      <c r="D2296" s="10">
        <f t="shared" ca="1" si="763"/>
        <v>1</v>
      </c>
      <c r="E2296" s="10" t="str">
        <f t="shared" si="764"/>
        <v>pátek</v>
      </c>
      <c r="F2296" s="42" t="str">
        <f ca="1">IF(COUNTIF(List1!$U$4:$AF$16,$G2296),"Svátek",TEXT($G2296,"dddd"))</f>
        <v>Svátek</v>
      </c>
      <c r="G2296" s="19">
        <v>46479</v>
      </c>
      <c r="H2296" s="49"/>
      <c r="I2296" s="50"/>
      <c r="J2296" s="49"/>
      <c r="K2296" s="50"/>
      <c r="L2296" s="21">
        <f t="shared" si="765"/>
        <v>0</v>
      </c>
      <c r="M2296" s="22">
        <f t="shared" si="759"/>
        <v>0</v>
      </c>
      <c r="N2296" s="98"/>
      <c r="O2296" s="101" t="str">
        <f t="shared" ca="1" si="760"/>
        <v>Svátek</v>
      </c>
      <c r="P2296" s="41" t="str">
        <f t="shared" si="758"/>
        <v xml:space="preserve"> </v>
      </c>
      <c r="Q2296" s="41" t="str">
        <f>IF(MONTH(G2297)-MONTH(G2296)&lt;&gt;0,SUBTOTAL(109,$P$14:$P$3665)," ")</f>
        <v xml:space="preserve"> </v>
      </c>
      <c r="R2296" s="108">
        <f t="shared" ca="1" si="766"/>
        <v>0</v>
      </c>
      <c r="S2296" s="25">
        <f t="shared" ca="1" si="767"/>
        <v>1</v>
      </c>
      <c r="T2296" s="108">
        <f t="shared" ca="1" si="768"/>
        <v>0</v>
      </c>
      <c r="U2296" s="163">
        <f t="shared" ca="1" si="769"/>
        <v>0</v>
      </c>
      <c r="V2296" s="25">
        <f t="shared" ca="1" si="770"/>
        <v>0</v>
      </c>
      <c r="W2296" s="25">
        <f t="shared" ca="1" si="771"/>
        <v>0</v>
      </c>
      <c r="X2296" s="108">
        <f t="shared" ca="1" si="772"/>
        <v>0</v>
      </c>
      <c r="Y2296" s="108">
        <f t="shared" ca="1" si="773"/>
        <v>0</v>
      </c>
      <c r="Z2296" s="108">
        <f t="shared" ca="1" si="774"/>
        <v>0</v>
      </c>
      <c r="AA2296" s="108">
        <f t="shared" ca="1" si="775"/>
        <v>0</v>
      </c>
      <c r="AB2296" s="108">
        <f t="shared" ca="1" si="776"/>
        <v>0</v>
      </c>
      <c r="AC2296" s="25">
        <f t="shared" ca="1" si="777"/>
        <v>1</v>
      </c>
    </row>
    <row r="2297" spans="1:29" ht="14.1" hidden="1" customHeight="1" thickBot="1" x14ac:dyDescent="0.25">
      <c r="A2297" s="3">
        <f t="shared" si="761"/>
        <v>2027</v>
      </c>
      <c r="B2297" s="3" t="str">
        <f t="shared" si="778"/>
        <v>04 duben</v>
      </c>
      <c r="C2297" s="4" t="str">
        <f t="shared" si="762"/>
        <v>duben</v>
      </c>
      <c r="D2297" s="10">
        <f t="shared" ca="1" si="763"/>
        <v>0</v>
      </c>
      <c r="E2297" s="10" t="str">
        <f t="shared" si="764"/>
        <v>sobota</v>
      </c>
      <c r="F2297" s="42" t="str">
        <f ca="1">IF(COUNTIF(List1!$U$4:$AF$16,$G2297),"Svátek",TEXT($G2297,"dddd"))</f>
        <v>sobota</v>
      </c>
      <c r="G2297" s="19">
        <v>46480</v>
      </c>
      <c r="H2297" s="49"/>
      <c r="I2297" s="50"/>
      <c r="J2297" s="49"/>
      <c r="K2297" s="50"/>
      <c r="L2297" s="21">
        <f t="shared" si="765"/>
        <v>0</v>
      </c>
      <c r="M2297" s="22">
        <f t="shared" si="759"/>
        <v>0</v>
      </c>
      <c r="N2297" s="98"/>
      <c r="O2297" s="101" t="str">
        <f t="shared" ca="1" si="760"/>
        <v/>
      </c>
      <c r="P2297" s="41" t="str">
        <f t="shared" si="758"/>
        <v xml:space="preserve"> </v>
      </c>
      <c r="Q2297" s="41" t="str">
        <f>IF(MONTH(G2298)-MONTH(G2297)&lt;&gt;0,SUBTOTAL(109,$P$14:$P$3665)," ")</f>
        <v xml:space="preserve"> </v>
      </c>
      <c r="R2297" s="108">
        <f t="shared" ca="1" si="766"/>
        <v>0</v>
      </c>
      <c r="S2297" s="25">
        <f t="shared" ca="1" si="767"/>
        <v>0</v>
      </c>
      <c r="T2297" s="108">
        <f t="shared" ca="1" si="768"/>
        <v>0</v>
      </c>
      <c r="U2297" s="163">
        <f t="shared" ca="1" si="769"/>
        <v>0</v>
      </c>
      <c r="V2297" s="25">
        <f t="shared" ca="1" si="770"/>
        <v>0</v>
      </c>
      <c r="W2297" s="25">
        <f t="shared" ca="1" si="771"/>
        <v>0</v>
      </c>
      <c r="X2297" s="108">
        <f t="shared" ca="1" si="772"/>
        <v>0</v>
      </c>
      <c r="Y2297" s="108">
        <f t="shared" ca="1" si="773"/>
        <v>0</v>
      </c>
      <c r="Z2297" s="108">
        <f t="shared" ca="1" si="774"/>
        <v>0</v>
      </c>
      <c r="AA2297" s="108">
        <f t="shared" ca="1" si="775"/>
        <v>0</v>
      </c>
      <c r="AB2297" s="108">
        <f t="shared" ca="1" si="776"/>
        <v>0</v>
      </c>
      <c r="AC2297" s="25">
        <f t="shared" ca="1" si="777"/>
        <v>0</v>
      </c>
    </row>
    <row r="2298" spans="1:29" ht="14.1" hidden="1" customHeight="1" thickBot="1" x14ac:dyDescent="0.25">
      <c r="A2298" s="3">
        <f t="shared" si="761"/>
        <v>2027</v>
      </c>
      <c r="B2298" s="3" t="str">
        <f t="shared" si="778"/>
        <v>04 duben</v>
      </c>
      <c r="C2298" s="4" t="str">
        <f t="shared" si="762"/>
        <v>duben</v>
      </c>
      <c r="D2298" s="10">
        <f t="shared" ca="1" si="763"/>
        <v>0</v>
      </c>
      <c r="E2298" s="10" t="str">
        <f t="shared" si="764"/>
        <v>neděle</v>
      </c>
      <c r="F2298" s="42" t="str">
        <f ca="1">IF(COUNTIF(List1!$U$4:$AF$16,$G2298),"Svátek",TEXT($G2298,"dddd"))</f>
        <v>neděle</v>
      </c>
      <c r="G2298" s="19">
        <v>46481</v>
      </c>
      <c r="H2298" s="49"/>
      <c r="I2298" s="50"/>
      <c r="J2298" s="49"/>
      <c r="K2298" s="50"/>
      <c r="L2298" s="21">
        <f t="shared" si="765"/>
        <v>0</v>
      </c>
      <c r="M2298" s="22">
        <f t="shared" si="759"/>
        <v>0</v>
      </c>
      <c r="N2298" s="98"/>
      <c r="O2298" s="101" t="str">
        <f t="shared" ca="1" si="760"/>
        <v/>
      </c>
      <c r="P2298" s="41">
        <f t="shared" si="758"/>
        <v>0</v>
      </c>
      <c r="Q2298" s="41" t="str">
        <f>IF(MONTH(G2299)-MONTH(G2298)&lt;&gt;0,SUBTOTAL(109,$P$14:$P$3665)," ")</f>
        <v xml:space="preserve"> </v>
      </c>
      <c r="R2298" s="108">
        <f t="shared" ca="1" si="766"/>
        <v>0</v>
      </c>
      <c r="S2298" s="25">
        <f t="shared" ca="1" si="767"/>
        <v>0</v>
      </c>
      <c r="T2298" s="108">
        <f t="shared" ca="1" si="768"/>
        <v>0</v>
      </c>
      <c r="U2298" s="163">
        <f t="shared" ca="1" si="769"/>
        <v>0</v>
      </c>
      <c r="V2298" s="25">
        <f t="shared" ca="1" si="770"/>
        <v>0</v>
      </c>
      <c r="W2298" s="25">
        <f t="shared" ca="1" si="771"/>
        <v>0</v>
      </c>
      <c r="X2298" s="108">
        <f t="shared" ca="1" si="772"/>
        <v>0</v>
      </c>
      <c r="Y2298" s="108">
        <f t="shared" ca="1" si="773"/>
        <v>0</v>
      </c>
      <c r="Z2298" s="108">
        <f t="shared" ca="1" si="774"/>
        <v>0</v>
      </c>
      <c r="AA2298" s="108">
        <f t="shared" ca="1" si="775"/>
        <v>0</v>
      </c>
      <c r="AB2298" s="108">
        <f t="shared" ca="1" si="776"/>
        <v>0</v>
      </c>
      <c r="AC2298" s="25">
        <f t="shared" ca="1" si="777"/>
        <v>0</v>
      </c>
    </row>
    <row r="2299" spans="1:29" ht="14.1" hidden="1" customHeight="1" thickBot="1" x14ac:dyDescent="0.25">
      <c r="A2299" s="3">
        <f t="shared" si="761"/>
        <v>2027</v>
      </c>
      <c r="B2299" s="3" t="str">
        <f t="shared" si="778"/>
        <v>04 duben</v>
      </c>
      <c r="C2299" s="4" t="str">
        <f t="shared" si="762"/>
        <v>duben</v>
      </c>
      <c r="D2299" s="10">
        <f t="shared" ca="1" si="763"/>
        <v>1</v>
      </c>
      <c r="E2299" s="10" t="str">
        <f t="shared" si="764"/>
        <v>pondělí</v>
      </c>
      <c r="F2299" s="42" t="str">
        <f ca="1">IF(COUNTIF(List1!$U$4:$AF$16,$G2299),"Svátek",TEXT($G2299,"dddd"))</f>
        <v>Svátek</v>
      </c>
      <c r="G2299" s="19">
        <v>46482</v>
      </c>
      <c r="H2299" s="49"/>
      <c r="I2299" s="50"/>
      <c r="J2299" s="49"/>
      <c r="K2299" s="50"/>
      <c r="L2299" s="21">
        <f t="shared" si="765"/>
        <v>0</v>
      </c>
      <c r="M2299" s="22">
        <f t="shared" si="759"/>
        <v>0</v>
      </c>
      <c r="N2299" s="98"/>
      <c r="O2299" s="101" t="str">
        <f t="shared" ca="1" si="760"/>
        <v>Svátek</v>
      </c>
      <c r="P2299" s="41" t="str">
        <f t="shared" si="758"/>
        <v xml:space="preserve"> </v>
      </c>
      <c r="Q2299" s="41" t="str">
        <f>IF(MONTH(G2300)-MONTH(G2299)&lt;&gt;0,SUBTOTAL(109,$P$14:$P$3665)," ")</f>
        <v xml:space="preserve"> </v>
      </c>
      <c r="R2299" s="108">
        <f t="shared" ca="1" si="766"/>
        <v>0</v>
      </c>
      <c r="S2299" s="25">
        <f t="shared" ca="1" si="767"/>
        <v>1</v>
      </c>
      <c r="T2299" s="108">
        <f t="shared" ca="1" si="768"/>
        <v>0</v>
      </c>
      <c r="U2299" s="163">
        <f t="shared" ca="1" si="769"/>
        <v>0</v>
      </c>
      <c r="V2299" s="25">
        <f t="shared" ca="1" si="770"/>
        <v>0</v>
      </c>
      <c r="W2299" s="25">
        <f t="shared" ca="1" si="771"/>
        <v>0</v>
      </c>
      <c r="X2299" s="108">
        <f t="shared" ca="1" si="772"/>
        <v>0</v>
      </c>
      <c r="Y2299" s="108">
        <f t="shared" ca="1" si="773"/>
        <v>0</v>
      </c>
      <c r="Z2299" s="108">
        <f t="shared" ca="1" si="774"/>
        <v>0</v>
      </c>
      <c r="AA2299" s="108">
        <f t="shared" ca="1" si="775"/>
        <v>0</v>
      </c>
      <c r="AB2299" s="108">
        <f t="shared" ca="1" si="776"/>
        <v>0</v>
      </c>
      <c r="AC2299" s="25">
        <f t="shared" ca="1" si="777"/>
        <v>1</v>
      </c>
    </row>
    <row r="2300" spans="1:29" ht="14.1" hidden="1" customHeight="1" thickBot="1" x14ac:dyDescent="0.25">
      <c r="A2300" s="3">
        <f t="shared" si="761"/>
        <v>2027</v>
      </c>
      <c r="B2300" s="3" t="str">
        <f t="shared" si="778"/>
        <v>04 duben</v>
      </c>
      <c r="C2300" s="4" t="str">
        <f t="shared" si="762"/>
        <v>duben</v>
      </c>
      <c r="D2300" s="10">
        <f t="shared" ca="1" si="763"/>
        <v>0</v>
      </c>
      <c r="E2300" s="10" t="str">
        <f t="shared" si="764"/>
        <v>úterý</v>
      </c>
      <c r="F2300" s="42" t="str">
        <f ca="1">IF(COUNTIF(List1!$U$4:$AF$16,$G2300),"Svátek",TEXT($G2300,"dddd"))</f>
        <v>úterý</v>
      </c>
      <c r="G2300" s="19">
        <v>46483</v>
      </c>
      <c r="H2300" s="49"/>
      <c r="I2300" s="50"/>
      <c r="J2300" s="49"/>
      <c r="K2300" s="50"/>
      <c r="L2300" s="21">
        <f t="shared" si="765"/>
        <v>0</v>
      </c>
      <c r="M2300" s="22">
        <f t="shared" si="759"/>
        <v>0</v>
      </c>
      <c r="N2300" s="98"/>
      <c r="O2300" s="101" t="str">
        <f t="shared" ca="1" si="760"/>
        <v/>
      </c>
      <c r="P2300" s="41" t="str">
        <f t="shared" si="758"/>
        <v xml:space="preserve"> </v>
      </c>
      <c r="Q2300" s="41" t="str">
        <f>IF(MONTH(G2301)-MONTH(G2300)&lt;&gt;0,SUBTOTAL(109,$P$14:$P$3665)," ")</f>
        <v xml:space="preserve"> </v>
      </c>
      <c r="R2300" s="108">
        <f t="shared" ca="1" si="766"/>
        <v>0</v>
      </c>
      <c r="S2300" s="25">
        <f t="shared" ca="1" si="767"/>
        <v>0</v>
      </c>
      <c r="T2300" s="108">
        <f t="shared" ca="1" si="768"/>
        <v>0</v>
      </c>
      <c r="U2300" s="163">
        <f t="shared" ca="1" si="769"/>
        <v>0</v>
      </c>
      <c r="V2300" s="25">
        <f t="shared" ca="1" si="770"/>
        <v>0</v>
      </c>
      <c r="W2300" s="25">
        <f t="shared" ca="1" si="771"/>
        <v>0</v>
      </c>
      <c r="X2300" s="108">
        <f t="shared" ca="1" si="772"/>
        <v>0</v>
      </c>
      <c r="Y2300" s="108">
        <f t="shared" ca="1" si="773"/>
        <v>0</v>
      </c>
      <c r="Z2300" s="108">
        <f t="shared" ca="1" si="774"/>
        <v>0</v>
      </c>
      <c r="AA2300" s="108">
        <f t="shared" ca="1" si="775"/>
        <v>0</v>
      </c>
      <c r="AB2300" s="108">
        <f t="shared" ca="1" si="776"/>
        <v>0</v>
      </c>
      <c r="AC2300" s="25">
        <f t="shared" ca="1" si="777"/>
        <v>0</v>
      </c>
    </row>
    <row r="2301" spans="1:29" ht="14.1" hidden="1" customHeight="1" thickBot="1" x14ac:dyDescent="0.25">
      <c r="A2301" s="3">
        <f t="shared" si="761"/>
        <v>2027</v>
      </c>
      <c r="B2301" s="3" t="str">
        <f t="shared" si="778"/>
        <v>04 duben</v>
      </c>
      <c r="C2301" s="4" t="str">
        <f t="shared" si="762"/>
        <v>duben</v>
      </c>
      <c r="D2301" s="10">
        <f t="shared" ca="1" si="763"/>
        <v>0</v>
      </c>
      <c r="E2301" s="10" t="str">
        <f t="shared" si="764"/>
        <v>středa</v>
      </c>
      <c r="F2301" s="42" t="str">
        <f ca="1">IF(COUNTIF(List1!$U$4:$AF$16,$G2301),"Svátek",TEXT($G2301,"dddd"))</f>
        <v>středa</v>
      </c>
      <c r="G2301" s="19">
        <v>46484</v>
      </c>
      <c r="H2301" s="49"/>
      <c r="I2301" s="50"/>
      <c r="J2301" s="49"/>
      <c r="K2301" s="50"/>
      <c r="L2301" s="21">
        <f t="shared" si="765"/>
        <v>0</v>
      </c>
      <c r="M2301" s="22">
        <f t="shared" si="759"/>
        <v>0</v>
      </c>
      <c r="N2301" s="98"/>
      <c r="O2301" s="101" t="str">
        <f t="shared" ca="1" si="760"/>
        <v/>
      </c>
      <c r="P2301" s="41" t="str">
        <f t="shared" si="758"/>
        <v xml:space="preserve"> </v>
      </c>
      <c r="Q2301" s="41" t="str">
        <f>IF(MONTH(G2302)-MONTH(G2301)&lt;&gt;0,SUBTOTAL(109,$P$14:$P$3665)," ")</f>
        <v xml:space="preserve"> </v>
      </c>
      <c r="R2301" s="108">
        <f t="shared" ca="1" si="766"/>
        <v>0</v>
      </c>
      <c r="S2301" s="25">
        <f t="shared" ca="1" si="767"/>
        <v>0</v>
      </c>
      <c r="T2301" s="108">
        <f t="shared" ca="1" si="768"/>
        <v>0</v>
      </c>
      <c r="U2301" s="163">
        <f t="shared" ca="1" si="769"/>
        <v>0</v>
      </c>
      <c r="V2301" s="25">
        <f t="shared" ca="1" si="770"/>
        <v>0</v>
      </c>
      <c r="W2301" s="25">
        <f t="shared" ca="1" si="771"/>
        <v>0</v>
      </c>
      <c r="X2301" s="108">
        <f t="shared" ca="1" si="772"/>
        <v>0</v>
      </c>
      <c r="Y2301" s="108">
        <f t="shared" ca="1" si="773"/>
        <v>0</v>
      </c>
      <c r="Z2301" s="108">
        <f t="shared" ca="1" si="774"/>
        <v>0</v>
      </c>
      <c r="AA2301" s="108">
        <f t="shared" ca="1" si="775"/>
        <v>0</v>
      </c>
      <c r="AB2301" s="108">
        <f t="shared" ca="1" si="776"/>
        <v>0</v>
      </c>
      <c r="AC2301" s="25">
        <f t="shared" ca="1" si="777"/>
        <v>0</v>
      </c>
    </row>
    <row r="2302" spans="1:29" ht="14.1" hidden="1" customHeight="1" thickBot="1" x14ac:dyDescent="0.25">
      <c r="A2302" s="3">
        <f t="shared" si="761"/>
        <v>2027</v>
      </c>
      <c r="B2302" s="3" t="str">
        <f t="shared" si="778"/>
        <v>04 duben</v>
      </c>
      <c r="C2302" s="4" t="str">
        <f t="shared" si="762"/>
        <v>duben</v>
      </c>
      <c r="D2302" s="10">
        <f t="shared" ca="1" si="763"/>
        <v>0</v>
      </c>
      <c r="E2302" s="10" t="str">
        <f t="shared" si="764"/>
        <v>čtvrtek</v>
      </c>
      <c r="F2302" s="42" t="str">
        <f ca="1">IF(COUNTIF(List1!$U$4:$AF$16,$G2302),"Svátek",TEXT($G2302,"dddd"))</f>
        <v>čtvrtek</v>
      </c>
      <c r="G2302" s="19">
        <v>46485</v>
      </c>
      <c r="H2302" s="49"/>
      <c r="I2302" s="50"/>
      <c r="J2302" s="49"/>
      <c r="K2302" s="50"/>
      <c r="L2302" s="21">
        <f t="shared" si="765"/>
        <v>0</v>
      </c>
      <c r="M2302" s="22">
        <f t="shared" si="759"/>
        <v>0</v>
      </c>
      <c r="N2302" s="98"/>
      <c r="O2302" s="101" t="str">
        <f t="shared" ca="1" si="760"/>
        <v/>
      </c>
      <c r="P2302" s="41" t="str">
        <f t="shared" si="758"/>
        <v xml:space="preserve"> </v>
      </c>
      <c r="Q2302" s="41" t="str">
        <f>IF(MONTH(G2303)-MONTH(G2302)&lt;&gt;0,SUBTOTAL(109,$P$14:$P$3665)," ")</f>
        <v xml:space="preserve"> </v>
      </c>
      <c r="R2302" s="108">
        <f t="shared" ca="1" si="766"/>
        <v>0</v>
      </c>
      <c r="S2302" s="25">
        <f t="shared" ca="1" si="767"/>
        <v>0</v>
      </c>
      <c r="T2302" s="108">
        <f t="shared" ca="1" si="768"/>
        <v>0</v>
      </c>
      <c r="U2302" s="163">
        <f t="shared" ca="1" si="769"/>
        <v>0</v>
      </c>
      <c r="V2302" s="25">
        <f t="shared" ca="1" si="770"/>
        <v>0</v>
      </c>
      <c r="W2302" s="25">
        <f t="shared" ca="1" si="771"/>
        <v>0</v>
      </c>
      <c r="X2302" s="108">
        <f t="shared" ca="1" si="772"/>
        <v>0</v>
      </c>
      <c r="Y2302" s="108">
        <f t="shared" ca="1" si="773"/>
        <v>0</v>
      </c>
      <c r="Z2302" s="108">
        <f t="shared" ca="1" si="774"/>
        <v>0</v>
      </c>
      <c r="AA2302" s="108">
        <f t="shared" ca="1" si="775"/>
        <v>0</v>
      </c>
      <c r="AB2302" s="108">
        <f t="shared" ca="1" si="776"/>
        <v>0</v>
      </c>
      <c r="AC2302" s="25">
        <f t="shared" ca="1" si="777"/>
        <v>0</v>
      </c>
    </row>
    <row r="2303" spans="1:29" ht="14.1" hidden="1" customHeight="1" thickBot="1" x14ac:dyDescent="0.25">
      <c r="A2303" s="3">
        <f t="shared" si="761"/>
        <v>2027</v>
      </c>
      <c r="B2303" s="3" t="str">
        <f t="shared" si="778"/>
        <v>04 duben</v>
      </c>
      <c r="C2303" s="4" t="str">
        <f t="shared" si="762"/>
        <v>duben</v>
      </c>
      <c r="D2303" s="10">
        <f t="shared" ca="1" si="763"/>
        <v>0</v>
      </c>
      <c r="E2303" s="10" t="str">
        <f t="shared" si="764"/>
        <v>pátek</v>
      </c>
      <c r="F2303" s="42" t="str">
        <f ca="1">IF(COUNTIF(List1!$U$4:$AF$16,$G2303),"Svátek",TEXT($G2303,"dddd"))</f>
        <v>pátek</v>
      </c>
      <c r="G2303" s="19">
        <v>46486</v>
      </c>
      <c r="H2303" s="49"/>
      <c r="I2303" s="50"/>
      <c r="J2303" s="49"/>
      <c r="K2303" s="50"/>
      <c r="L2303" s="21">
        <f t="shared" si="765"/>
        <v>0</v>
      </c>
      <c r="M2303" s="22">
        <f t="shared" si="759"/>
        <v>0</v>
      </c>
      <c r="N2303" s="98"/>
      <c r="O2303" s="101" t="str">
        <f t="shared" ca="1" si="760"/>
        <v/>
      </c>
      <c r="P2303" s="41" t="str">
        <f t="shared" si="758"/>
        <v xml:space="preserve"> </v>
      </c>
      <c r="Q2303" s="41" t="str">
        <f>IF(MONTH(G2304)-MONTH(G2303)&lt;&gt;0,SUBTOTAL(109,$P$14:$P$3665)," ")</f>
        <v xml:space="preserve"> </v>
      </c>
      <c r="R2303" s="108">
        <f t="shared" ca="1" si="766"/>
        <v>0</v>
      </c>
      <c r="S2303" s="25">
        <f t="shared" ca="1" si="767"/>
        <v>0</v>
      </c>
      <c r="T2303" s="108">
        <f t="shared" ca="1" si="768"/>
        <v>0</v>
      </c>
      <c r="U2303" s="163">
        <f t="shared" ca="1" si="769"/>
        <v>0</v>
      </c>
      <c r="V2303" s="25">
        <f t="shared" ca="1" si="770"/>
        <v>0</v>
      </c>
      <c r="W2303" s="25">
        <f t="shared" ca="1" si="771"/>
        <v>0</v>
      </c>
      <c r="X2303" s="108">
        <f t="shared" ca="1" si="772"/>
        <v>0</v>
      </c>
      <c r="Y2303" s="108">
        <f t="shared" ca="1" si="773"/>
        <v>0</v>
      </c>
      <c r="Z2303" s="108">
        <f t="shared" ca="1" si="774"/>
        <v>0</v>
      </c>
      <c r="AA2303" s="108">
        <f t="shared" ca="1" si="775"/>
        <v>0</v>
      </c>
      <c r="AB2303" s="108">
        <f t="shared" ca="1" si="776"/>
        <v>0</v>
      </c>
      <c r="AC2303" s="25">
        <f t="shared" ca="1" si="777"/>
        <v>0</v>
      </c>
    </row>
    <row r="2304" spans="1:29" ht="14.1" hidden="1" customHeight="1" thickBot="1" x14ac:dyDescent="0.25">
      <c r="A2304" s="3">
        <f t="shared" si="761"/>
        <v>2027</v>
      </c>
      <c r="B2304" s="3" t="str">
        <f t="shared" si="778"/>
        <v>04 duben</v>
      </c>
      <c r="C2304" s="4" t="str">
        <f t="shared" si="762"/>
        <v>duben</v>
      </c>
      <c r="D2304" s="10">
        <f t="shared" ca="1" si="763"/>
        <v>0</v>
      </c>
      <c r="E2304" s="10" t="str">
        <f t="shared" si="764"/>
        <v>sobota</v>
      </c>
      <c r="F2304" s="42" t="str">
        <f ca="1">IF(COUNTIF(List1!$U$4:$AF$16,$G2304),"Svátek",TEXT($G2304,"dddd"))</f>
        <v>sobota</v>
      </c>
      <c r="G2304" s="19">
        <v>46487</v>
      </c>
      <c r="H2304" s="49"/>
      <c r="I2304" s="50"/>
      <c r="J2304" s="49"/>
      <c r="K2304" s="50"/>
      <c r="L2304" s="21">
        <f t="shared" si="765"/>
        <v>0</v>
      </c>
      <c r="M2304" s="22">
        <f t="shared" si="759"/>
        <v>0</v>
      </c>
      <c r="N2304" s="98"/>
      <c r="O2304" s="101" t="str">
        <f t="shared" ca="1" si="760"/>
        <v/>
      </c>
      <c r="P2304" s="41" t="str">
        <f t="shared" si="758"/>
        <v xml:space="preserve"> </v>
      </c>
      <c r="Q2304" s="41" t="str">
        <f>IF(MONTH(G2305)-MONTH(G2304)&lt;&gt;0,SUBTOTAL(109,$P$14:$P$3665)," ")</f>
        <v xml:space="preserve"> </v>
      </c>
      <c r="R2304" s="108">
        <f t="shared" ca="1" si="766"/>
        <v>0</v>
      </c>
      <c r="S2304" s="25">
        <f t="shared" ca="1" si="767"/>
        <v>0</v>
      </c>
      <c r="T2304" s="108">
        <f t="shared" ca="1" si="768"/>
        <v>0</v>
      </c>
      <c r="U2304" s="163">
        <f t="shared" ca="1" si="769"/>
        <v>0</v>
      </c>
      <c r="V2304" s="25">
        <f t="shared" ca="1" si="770"/>
        <v>0</v>
      </c>
      <c r="W2304" s="25">
        <f t="shared" ca="1" si="771"/>
        <v>0</v>
      </c>
      <c r="X2304" s="108">
        <f t="shared" ca="1" si="772"/>
        <v>0</v>
      </c>
      <c r="Y2304" s="108">
        <f t="shared" ca="1" si="773"/>
        <v>0</v>
      </c>
      <c r="Z2304" s="108">
        <f t="shared" ca="1" si="774"/>
        <v>0</v>
      </c>
      <c r="AA2304" s="108">
        <f t="shared" ca="1" si="775"/>
        <v>0</v>
      </c>
      <c r="AB2304" s="108">
        <f t="shared" ca="1" si="776"/>
        <v>0</v>
      </c>
      <c r="AC2304" s="25">
        <f t="shared" ca="1" si="777"/>
        <v>0</v>
      </c>
    </row>
    <row r="2305" spans="1:29" ht="14.1" hidden="1" customHeight="1" thickBot="1" x14ac:dyDescent="0.25">
      <c r="A2305" s="3">
        <f t="shared" si="761"/>
        <v>2027</v>
      </c>
      <c r="B2305" s="3" t="str">
        <f t="shared" si="778"/>
        <v>04 duben</v>
      </c>
      <c r="C2305" s="4" t="str">
        <f t="shared" si="762"/>
        <v>duben</v>
      </c>
      <c r="D2305" s="10">
        <f t="shared" ca="1" si="763"/>
        <v>0</v>
      </c>
      <c r="E2305" s="10" t="str">
        <f t="shared" si="764"/>
        <v>neděle</v>
      </c>
      <c r="F2305" s="42" t="str">
        <f ca="1">IF(COUNTIF(List1!$U$4:$AF$16,$G2305),"Svátek",TEXT($G2305,"dddd"))</f>
        <v>neděle</v>
      </c>
      <c r="G2305" s="19">
        <v>46488</v>
      </c>
      <c r="H2305" s="49"/>
      <c r="I2305" s="50"/>
      <c r="J2305" s="49"/>
      <c r="K2305" s="50"/>
      <c r="L2305" s="21">
        <f t="shared" si="765"/>
        <v>0</v>
      </c>
      <c r="M2305" s="22">
        <f t="shared" si="759"/>
        <v>0</v>
      </c>
      <c r="N2305" s="98"/>
      <c r="O2305" s="101" t="str">
        <f t="shared" ca="1" si="760"/>
        <v/>
      </c>
      <c r="P2305" s="41">
        <f t="shared" si="758"/>
        <v>0</v>
      </c>
      <c r="Q2305" s="41" t="str">
        <f>IF(MONTH(G2306)-MONTH(G2305)&lt;&gt;0,SUBTOTAL(109,$P$14:$P$3665)," ")</f>
        <v xml:space="preserve"> </v>
      </c>
      <c r="R2305" s="108">
        <f t="shared" ca="1" si="766"/>
        <v>0</v>
      </c>
      <c r="S2305" s="25">
        <f t="shared" ca="1" si="767"/>
        <v>0</v>
      </c>
      <c r="T2305" s="108">
        <f t="shared" ca="1" si="768"/>
        <v>0</v>
      </c>
      <c r="U2305" s="163">
        <f t="shared" ca="1" si="769"/>
        <v>0</v>
      </c>
      <c r="V2305" s="25">
        <f t="shared" ca="1" si="770"/>
        <v>0</v>
      </c>
      <c r="W2305" s="25">
        <f t="shared" ca="1" si="771"/>
        <v>0</v>
      </c>
      <c r="X2305" s="108">
        <f t="shared" ca="1" si="772"/>
        <v>0</v>
      </c>
      <c r="Y2305" s="108">
        <f t="shared" ca="1" si="773"/>
        <v>0</v>
      </c>
      <c r="Z2305" s="108">
        <f t="shared" ca="1" si="774"/>
        <v>0</v>
      </c>
      <c r="AA2305" s="108">
        <f t="shared" ca="1" si="775"/>
        <v>0</v>
      </c>
      <c r="AB2305" s="108">
        <f t="shared" ca="1" si="776"/>
        <v>0</v>
      </c>
      <c r="AC2305" s="25">
        <f t="shared" ca="1" si="777"/>
        <v>0</v>
      </c>
    </row>
    <row r="2306" spans="1:29" ht="14.1" hidden="1" customHeight="1" thickBot="1" x14ac:dyDescent="0.25">
      <c r="A2306" s="3">
        <f t="shared" si="761"/>
        <v>2027</v>
      </c>
      <c r="B2306" s="3" t="str">
        <f t="shared" si="778"/>
        <v>04 duben</v>
      </c>
      <c r="C2306" s="4" t="str">
        <f t="shared" si="762"/>
        <v>duben</v>
      </c>
      <c r="D2306" s="10">
        <f t="shared" ca="1" si="763"/>
        <v>0</v>
      </c>
      <c r="E2306" s="10" t="str">
        <f t="shared" si="764"/>
        <v>pondělí</v>
      </c>
      <c r="F2306" s="42" t="str">
        <f ca="1">IF(COUNTIF(List1!$U$4:$AF$16,$G2306),"Svátek",TEXT($G2306,"dddd"))</f>
        <v>pondělí</v>
      </c>
      <c r="G2306" s="19">
        <v>46489</v>
      </c>
      <c r="H2306" s="49"/>
      <c r="I2306" s="50"/>
      <c r="J2306" s="49"/>
      <c r="K2306" s="50"/>
      <c r="L2306" s="21">
        <f t="shared" si="765"/>
        <v>0</v>
      </c>
      <c r="M2306" s="22">
        <f t="shared" si="759"/>
        <v>0</v>
      </c>
      <c r="N2306" s="98"/>
      <c r="O2306" s="101" t="str">
        <f t="shared" ca="1" si="760"/>
        <v/>
      </c>
      <c r="P2306" s="41" t="str">
        <f t="shared" si="758"/>
        <v xml:space="preserve"> </v>
      </c>
      <c r="Q2306" s="41" t="str">
        <f>IF(MONTH(G2307)-MONTH(G2306)&lt;&gt;0,SUBTOTAL(109,$P$14:$P$3665)," ")</f>
        <v xml:space="preserve"> </v>
      </c>
      <c r="R2306" s="108">
        <f t="shared" ca="1" si="766"/>
        <v>0</v>
      </c>
      <c r="S2306" s="25">
        <f t="shared" ca="1" si="767"/>
        <v>0</v>
      </c>
      <c r="T2306" s="108">
        <f t="shared" ca="1" si="768"/>
        <v>0</v>
      </c>
      <c r="U2306" s="163">
        <f t="shared" ca="1" si="769"/>
        <v>0</v>
      </c>
      <c r="V2306" s="25">
        <f t="shared" ca="1" si="770"/>
        <v>0</v>
      </c>
      <c r="W2306" s="25">
        <f t="shared" ca="1" si="771"/>
        <v>0</v>
      </c>
      <c r="X2306" s="108">
        <f t="shared" ca="1" si="772"/>
        <v>0</v>
      </c>
      <c r="Y2306" s="108">
        <f t="shared" ca="1" si="773"/>
        <v>0</v>
      </c>
      <c r="Z2306" s="108">
        <f t="shared" ca="1" si="774"/>
        <v>0</v>
      </c>
      <c r="AA2306" s="108">
        <f t="shared" ca="1" si="775"/>
        <v>0</v>
      </c>
      <c r="AB2306" s="108">
        <f t="shared" ca="1" si="776"/>
        <v>0</v>
      </c>
      <c r="AC2306" s="25">
        <f t="shared" ca="1" si="777"/>
        <v>0</v>
      </c>
    </row>
    <row r="2307" spans="1:29" ht="14.1" hidden="1" customHeight="1" thickBot="1" x14ac:dyDescent="0.25">
      <c r="A2307" s="3">
        <f t="shared" si="761"/>
        <v>2027</v>
      </c>
      <c r="B2307" s="3" t="str">
        <f t="shared" si="778"/>
        <v>04 duben</v>
      </c>
      <c r="C2307" s="4" t="str">
        <f t="shared" si="762"/>
        <v>duben</v>
      </c>
      <c r="D2307" s="10">
        <f t="shared" ca="1" si="763"/>
        <v>0</v>
      </c>
      <c r="E2307" s="10" t="str">
        <f t="shared" si="764"/>
        <v>úterý</v>
      </c>
      <c r="F2307" s="42" t="str">
        <f ca="1">IF(COUNTIF(List1!$U$4:$AF$16,$G2307),"Svátek",TEXT($G2307,"dddd"))</f>
        <v>úterý</v>
      </c>
      <c r="G2307" s="19">
        <v>46490</v>
      </c>
      <c r="H2307" s="49"/>
      <c r="I2307" s="50"/>
      <c r="J2307" s="49"/>
      <c r="K2307" s="50"/>
      <c r="L2307" s="21">
        <f t="shared" si="765"/>
        <v>0</v>
      </c>
      <c r="M2307" s="22">
        <f t="shared" si="759"/>
        <v>0</v>
      </c>
      <c r="N2307" s="98"/>
      <c r="O2307" s="101" t="str">
        <f t="shared" ca="1" si="760"/>
        <v/>
      </c>
      <c r="P2307" s="41" t="str">
        <f t="shared" si="758"/>
        <v xml:space="preserve"> </v>
      </c>
      <c r="Q2307" s="41" t="str">
        <f>IF(MONTH(G2308)-MONTH(G2307)&lt;&gt;0,SUBTOTAL(109,$P$14:$P$3665)," ")</f>
        <v xml:space="preserve"> </v>
      </c>
      <c r="R2307" s="108">
        <f t="shared" ca="1" si="766"/>
        <v>0</v>
      </c>
      <c r="S2307" s="25">
        <f t="shared" ca="1" si="767"/>
        <v>0</v>
      </c>
      <c r="T2307" s="108">
        <f t="shared" ca="1" si="768"/>
        <v>0</v>
      </c>
      <c r="U2307" s="163">
        <f t="shared" ca="1" si="769"/>
        <v>0</v>
      </c>
      <c r="V2307" s="25">
        <f t="shared" ca="1" si="770"/>
        <v>0</v>
      </c>
      <c r="W2307" s="25">
        <f t="shared" ca="1" si="771"/>
        <v>0</v>
      </c>
      <c r="X2307" s="108">
        <f t="shared" ca="1" si="772"/>
        <v>0</v>
      </c>
      <c r="Y2307" s="108">
        <f t="shared" ca="1" si="773"/>
        <v>0</v>
      </c>
      <c r="Z2307" s="108">
        <f t="shared" ca="1" si="774"/>
        <v>0</v>
      </c>
      <c r="AA2307" s="108">
        <f t="shared" ca="1" si="775"/>
        <v>0</v>
      </c>
      <c r="AB2307" s="108">
        <f t="shared" ca="1" si="776"/>
        <v>0</v>
      </c>
      <c r="AC2307" s="25">
        <f t="shared" ca="1" si="777"/>
        <v>0</v>
      </c>
    </row>
    <row r="2308" spans="1:29" ht="14.1" hidden="1" customHeight="1" thickBot="1" x14ac:dyDescent="0.25">
      <c r="A2308" s="3">
        <f t="shared" si="761"/>
        <v>2027</v>
      </c>
      <c r="B2308" s="3" t="str">
        <f t="shared" si="778"/>
        <v>04 duben</v>
      </c>
      <c r="C2308" s="4" t="str">
        <f t="shared" si="762"/>
        <v>duben</v>
      </c>
      <c r="D2308" s="10">
        <f t="shared" ca="1" si="763"/>
        <v>0</v>
      </c>
      <c r="E2308" s="10" t="str">
        <f t="shared" si="764"/>
        <v>středa</v>
      </c>
      <c r="F2308" s="42" t="str">
        <f ca="1">IF(COUNTIF(List1!$U$4:$AF$16,$G2308),"Svátek",TEXT($G2308,"dddd"))</f>
        <v>středa</v>
      </c>
      <c r="G2308" s="19">
        <v>46491</v>
      </c>
      <c r="H2308" s="49"/>
      <c r="I2308" s="50"/>
      <c r="J2308" s="49"/>
      <c r="K2308" s="50"/>
      <c r="L2308" s="21">
        <f t="shared" si="765"/>
        <v>0</v>
      </c>
      <c r="M2308" s="22">
        <f t="shared" si="759"/>
        <v>0</v>
      </c>
      <c r="N2308" s="98"/>
      <c r="O2308" s="101" t="str">
        <f t="shared" ca="1" si="760"/>
        <v/>
      </c>
      <c r="P2308" s="41" t="str">
        <f t="shared" si="758"/>
        <v xml:space="preserve"> </v>
      </c>
      <c r="Q2308" s="41" t="str">
        <f>IF(MONTH(G2309)-MONTH(G2308)&lt;&gt;0,SUBTOTAL(109,$P$14:$P$3665)," ")</f>
        <v xml:space="preserve"> </v>
      </c>
      <c r="R2308" s="108">
        <f t="shared" ca="1" si="766"/>
        <v>0</v>
      </c>
      <c r="S2308" s="25">
        <f t="shared" ca="1" si="767"/>
        <v>0</v>
      </c>
      <c r="T2308" s="108">
        <f t="shared" ca="1" si="768"/>
        <v>0</v>
      </c>
      <c r="U2308" s="163">
        <f t="shared" ca="1" si="769"/>
        <v>0</v>
      </c>
      <c r="V2308" s="25">
        <f t="shared" ca="1" si="770"/>
        <v>0</v>
      </c>
      <c r="W2308" s="25">
        <f t="shared" ca="1" si="771"/>
        <v>0</v>
      </c>
      <c r="X2308" s="108">
        <f t="shared" ca="1" si="772"/>
        <v>0</v>
      </c>
      <c r="Y2308" s="108">
        <f t="shared" ca="1" si="773"/>
        <v>0</v>
      </c>
      <c r="Z2308" s="108">
        <f t="shared" ca="1" si="774"/>
        <v>0</v>
      </c>
      <c r="AA2308" s="108">
        <f t="shared" ca="1" si="775"/>
        <v>0</v>
      </c>
      <c r="AB2308" s="108">
        <f t="shared" ca="1" si="776"/>
        <v>0</v>
      </c>
      <c r="AC2308" s="25">
        <f t="shared" ca="1" si="777"/>
        <v>0</v>
      </c>
    </row>
    <row r="2309" spans="1:29" ht="14.1" hidden="1" customHeight="1" thickBot="1" x14ac:dyDescent="0.25">
      <c r="A2309" s="3">
        <f t="shared" si="761"/>
        <v>2027</v>
      </c>
      <c r="B2309" s="3" t="str">
        <f t="shared" si="778"/>
        <v>04 duben</v>
      </c>
      <c r="C2309" s="4" t="str">
        <f t="shared" si="762"/>
        <v>duben</v>
      </c>
      <c r="D2309" s="10">
        <f t="shared" ca="1" si="763"/>
        <v>0</v>
      </c>
      <c r="E2309" s="10" t="str">
        <f t="shared" si="764"/>
        <v>čtvrtek</v>
      </c>
      <c r="F2309" s="42" t="str">
        <f ca="1">IF(COUNTIF(List1!$U$4:$AF$16,$G2309),"Svátek",TEXT($G2309,"dddd"))</f>
        <v>čtvrtek</v>
      </c>
      <c r="G2309" s="19">
        <v>46492</v>
      </c>
      <c r="H2309" s="49"/>
      <c r="I2309" s="50"/>
      <c r="J2309" s="49"/>
      <c r="K2309" s="50"/>
      <c r="L2309" s="21">
        <f t="shared" si="765"/>
        <v>0</v>
      </c>
      <c r="M2309" s="22">
        <f t="shared" si="759"/>
        <v>0</v>
      </c>
      <c r="N2309" s="98"/>
      <c r="O2309" s="101" t="str">
        <f t="shared" ca="1" si="760"/>
        <v/>
      </c>
      <c r="P2309" s="41" t="str">
        <f t="shared" si="758"/>
        <v xml:space="preserve"> </v>
      </c>
      <c r="Q2309" s="41" t="str">
        <f>IF(MONTH(G2310)-MONTH(G2309)&lt;&gt;0,SUBTOTAL(109,$P$14:$P$3665)," ")</f>
        <v xml:space="preserve"> </v>
      </c>
      <c r="R2309" s="108">
        <f t="shared" ca="1" si="766"/>
        <v>0</v>
      </c>
      <c r="S2309" s="25">
        <f t="shared" ca="1" si="767"/>
        <v>0</v>
      </c>
      <c r="T2309" s="108">
        <f t="shared" ca="1" si="768"/>
        <v>0</v>
      </c>
      <c r="U2309" s="163">
        <f t="shared" ca="1" si="769"/>
        <v>0</v>
      </c>
      <c r="V2309" s="25">
        <f t="shared" ca="1" si="770"/>
        <v>0</v>
      </c>
      <c r="W2309" s="25">
        <f t="shared" ca="1" si="771"/>
        <v>0</v>
      </c>
      <c r="X2309" s="108">
        <f t="shared" ca="1" si="772"/>
        <v>0</v>
      </c>
      <c r="Y2309" s="108">
        <f t="shared" ca="1" si="773"/>
        <v>0</v>
      </c>
      <c r="Z2309" s="108">
        <f t="shared" ca="1" si="774"/>
        <v>0</v>
      </c>
      <c r="AA2309" s="108">
        <f t="shared" ca="1" si="775"/>
        <v>0</v>
      </c>
      <c r="AB2309" s="108">
        <f t="shared" ca="1" si="776"/>
        <v>0</v>
      </c>
      <c r="AC2309" s="25">
        <f t="shared" ca="1" si="777"/>
        <v>0</v>
      </c>
    </row>
    <row r="2310" spans="1:29" ht="14.1" hidden="1" customHeight="1" thickBot="1" x14ac:dyDescent="0.25">
      <c r="A2310" s="3">
        <f t="shared" si="761"/>
        <v>2027</v>
      </c>
      <c r="B2310" s="3" t="str">
        <f t="shared" si="778"/>
        <v>04 duben</v>
      </c>
      <c r="C2310" s="4" t="str">
        <f t="shared" si="762"/>
        <v>duben</v>
      </c>
      <c r="D2310" s="10">
        <f t="shared" ca="1" si="763"/>
        <v>0</v>
      </c>
      <c r="E2310" s="10" t="str">
        <f t="shared" si="764"/>
        <v>pátek</v>
      </c>
      <c r="F2310" s="42" t="str">
        <f ca="1">IF(COUNTIF(List1!$U$4:$AF$16,$G2310),"Svátek",TEXT($G2310,"dddd"))</f>
        <v>pátek</v>
      </c>
      <c r="G2310" s="19">
        <v>46493</v>
      </c>
      <c r="H2310" s="49"/>
      <c r="I2310" s="50"/>
      <c r="J2310" s="49"/>
      <c r="K2310" s="50"/>
      <c r="L2310" s="21">
        <f t="shared" si="765"/>
        <v>0</v>
      </c>
      <c r="M2310" s="22">
        <f t="shared" si="759"/>
        <v>0</v>
      </c>
      <c r="N2310" s="98"/>
      <c r="O2310" s="101" t="str">
        <f t="shared" ca="1" si="760"/>
        <v/>
      </c>
      <c r="P2310" s="41" t="str">
        <f t="shared" si="758"/>
        <v xml:space="preserve"> </v>
      </c>
      <c r="Q2310" s="41" t="str">
        <f>IF(MONTH(G2311)-MONTH(G2310)&lt;&gt;0,SUBTOTAL(109,$P$14:$P$3665)," ")</f>
        <v xml:space="preserve"> </v>
      </c>
      <c r="R2310" s="108">
        <f t="shared" ca="1" si="766"/>
        <v>0</v>
      </c>
      <c r="S2310" s="25">
        <f t="shared" ca="1" si="767"/>
        <v>0</v>
      </c>
      <c r="T2310" s="108">
        <f t="shared" ca="1" si="768"/>
        <v>0</v>
      </c>
      <c r="U2310" s="163">
        <f t="shared" ca="1" si="769"/>
        <v>0</v>
      </c>
      <c r="V2310" s="25">
        <f t="shared" ca="1" si="770"/>
        <v>0</v>
      </c>
      <c r="W2310" s="25">
        <f t="shared" ca="1" si="771"/>
        <v>0</v>
      </c>
      <c r="X2310" s="108">
        <f t="shared" ca="1" si="772"/>
        <v>0</v>
      </c>
      <c r="Y2310" s="108">
        <f t="shared" ca="1" si="773"/>
        <v>0</v>
      </c>
      <c r="Z2310" s="108">
        <f t="shared" ca="1" si="774"/>
        <v>0</v>
      </c>
      <c r="AA2310" s="108">
        <f t="shared" ca="1" si="775"/>
        <v>0</v>
      </c>
      <c r="AB2310" s="108">
        <f t="shared" ca="1" si="776"/>
        <v>0</v>
      </c>
      <c r="AC2310" s="25">
        <f t="shared" ca="1" si="777"/>
        <v>0</v>
      </c>
    </row>
    <row r="2311" spans="1:29" ht="14.1" hidden="1" customHeight="1" thickBot="1" x14ac:dyDescent="0.25">
      <c r="A2311" s="3">
        <f t="shared" si="761"/>
        <v>2027</v>
      </c>
      <c r="B2311" s="3" t="str">
        <f t="shared" si="778"/>
        <v>04 duben</v>
      </c>
      <c r="C2311" s="4" t="str">
        <f t="shared" si="762"/>
        <v>duben</v>
      </c>
      <c r="D2311" s="10">
        <f t="shared" ca="1" si="763"/>
        <v>0</v>
      </c>
      <c r="E2311" s="10" t="str">
        <f t="shared" si="764"/>
        <v>sobota</v>
      </c>
      <c r="F2311" s="42" t="str">
        <f ca="1">IF(COUNTIF(List1!$U$4:$AF$16,$G2311),"Svátek",TEXT($G2311,"dddd"))</f>
        <v>sobota</v>
      </c>
      <c r="G2311" s="19">
        <v>46494</v>
      </c>
      <c r="H2311" s="49"/>
      <c r="I2311" s="50"/>
      <c r="J2311" s="49"/>
      <c r="K2311" s="50"/>
      <c r="L2311" s="21">
        <f t="shared" si="765"/>
        <v>0</v>
      </c>
      <c r="M2311" s="22">
        <f t="shared" si="759"/>
        <v>0</v>
      </c>
      <c r="N2311" s="98"/>
      <c r="O2311" s="101" t="str">
        <f t="shared" ca="1" si="760"/>
        <v/>
      </c>
      <c r="P2311" s="41" t="str">
        <f t="shared" si="758"/>
        <v xml:space="preserve"> </v>
      </c>
      <c r="Q2311" s="41" t="str">
        <f>IF(MONTH(G2312)-MONTH(G2311)&lt;&gt;0,SUBTOTAL(109,$P$14:$P$3665)," ")</f>
        <v xml:space="preserve"> </v>
      </c>
      <c r="R2311" s="108">
        <f t="shared" ca="1" si="766"/>
        <v>0</v>
      </c>
      <c r="S2311" s="25">
        <f t="shared" ca="1" si="767"/>
        <v>0</v>
      </c>
      <c r="T2311" s="108">
        <f t="shared" ca="1" si="768"/>
        <v>0</v>
      </c>
      <c r="U2311" s="163">
        <f t="shared" ca="1" si="769"/>
        <v>0</v>
      </c>
      <c r="V2311" s="25">
        <f t="shared" ca="1" si="770"/>
        <v>0</v>
      </c>
      <c r="W2311" s="25">
        <f t="shared" ca="1" si="771"/>
        <v>0</v>
      </c>
      <c r="X2311" s="108">
        <f t="shared" ca="1" si="772"/>
        <v>0</v>
      </c>
      <c r="Y2311" s="108">
        <f t="shared" ca="1" si="773"/>
        <v>0</v>
      </c>
      <c r="Z2311" s="108">
        <f t="shared" ca="1" si="774"/>
        <v>0</v>
      </c>
      <c r="AA2311" s="108">
        <f t="shared" ca="1" si="775"/>
        <v>0</v>
      </c>
      <c r="AB2311" s="108">
        <f t="shared" ca="1" si="776"/>
        <v>0</v>
      </c>
      <c r="AC2311" s="25">
        <f t="shared" ca="1" si="777"/>
        <v>0</v>
      </c>
    </row>
    <row r="2312" spans="1:29" ht="14.1" hidden="1" customHeight="1" thickBot="1" x14ac:dyDescent="0.25">
      <c r="A2312" s="3">
        <f t="shared" si="761"/>
        <v>2027</v>
      </c>
      <c r="B2312" s="3" t="str">
        <f t="shared" si="778"/>
        <v>04 duben</v>
      </c>
      <c r="C2312" s="4" t="str">
        <f t="shared" si="762"/>
        <v>duben</v>
      </c>
      <c r="D2312" s="10">
        <f t="shared" ca="1" si="763"/>
        <v>0</v>
      </c>
      <c r="E2312" s="10" t="str">
        <f t="shared" si="764"/>
        <v>neděle</v>
      </c>
      <c r="F2312" s="42" t="str">
        <f ca="1">IF(COUNTIF(List1!$U$4:$AF$16,$G2312),"Svátek",TEXT($G2312,"dddd"))</f>
        <v>neděle</v>
      </c>
      <c r="G2312" s="19">
        <v>46495</v>
      </c>
      <c r="H2312" s="49"/>
      <c r="I2312" s="50"/>
      <c r="J2312" s="49"/>
      <c r="K2312" s="50"/>
      <c r="L2312" s="21">
        <f t="shared" si="765"/>
        <v>0</v>
      </c>
      <c r="M2312" s="22">
        <f t="shared" si="759"/>
        <v>0</v>
      </c>
      <c r="N2312" s="98"/>
      <c r="O2312" s="101" t="str">
        <f t="shared" ca="1" si="760"/>
        <v/>
      </c>
      <c r="P2312" s="41">
        <f t="shared" si="758"/>
        <v>0</v>
      </c>
      <c r="Q2312" s="41" t="str">
        <f>IF(MONTH(G2313)-MONTH(G2312)&lt;&gt;0,SUBTOTAL(109,$P$14:$P$3665)," ")</f>
        <v xml:space="preserve"> </v>
      </c>
      <c r="R2312" s="108">
        <f t="shared" ca="1" si="766"/>
        <v>0</v>
      </c>
      <c r="S2312" s="25">
        <f t="shared" ca="1" si="767"/>
        <v>0</v>
      </c>
      <c r="T2312" s="108">
        <f t="shared" ca="1" si="768"/>
        <v>0</v>
      </c>
      <c r="U2312" s="163">
        <f t="shared" ca="1" si="769"/>
        <v>0</v>
      </c>
      <c r="V2312" s="25">
        <f t="shared" ca="1" si="770"/>
        <v>0</v>
      </c>
      <c r="W2312" s="25">
        <f t="shared" ca="1" si="771"/>
        <v>0</v>
      </c>
      <c r="X2312" s="108">
        <f t="shared" ca="1" si="772"/>
        <v>0</v>
      </c>
      <c r="Y2312" s="108">
        <f t="shared" ca="1" si="773"/>
        <v>0</v>
      </c>
      <c r="Z2312" s="108">
        <f t="shared" ca="1" si="774"/>
        <v>0</v>
      </c>
      <c r="AA2312" s="108">
        <f t="shared" ca="1" si="775"/>
        <v>0</v>
      </c>
      <c r="AB2312" s="108">
        <f t="shared" ca="1" si="776"/>
        <v>0</v>
      </c>
      <c r="AC2312" s="25">
        <f t="shared" ca="1" si="777"/>
        <v>0</v>
      </c>
    </row>
    <row r="2313" spans="1:29" ht="14.1" hidden="1" customHeight="1" thickBot="1" x14ac:dyDescent="0.25">
      <c r="A2313" s="3">
        <f t="shared" si="761"/>
        <v>2027</v>
      </c>
      <c r="B2313" s="3" t="str">
        <f t="shared" si="778"/>
        <v>04 duben</v>
      </c>
      <c r="C2313" s="4" t="str">
        <f t="shared" si="762"/>
        <v>duben</v>
      </c>
      <c r="D2313" s="10">
        <f t="shared" ca="1" si="763"/>
        <v>0</v>
      </c>
      <c r="E2313" s="10" t="str">
        <f t="shared" si="764"/>
        <v>pondělí</v>
      </c>
      <c r="F2313" s="42" t="str">
        <f ca="1">IF(COUNTIF(List1!$U$4:$AF$16,$G2313),"Svátek",TEXT($G2313,"dddd"))</f>
        <v>pondělí</v>
      </c>
      <c r="G2313" s="19">
        <v>46496</v>
      </c>
      <c r="H2313" s="49"/>
      <c r="I2313" s="50"/>
      <c r="J2313" s="49"/>
      <c r="K2313" s="50"/>
      <c r="L2313" s="21">
        <f t="shared" si="765"/>
        <v>0</v>
      </c>
      <c r="M2313" s="22">
        <f t="shared" si="759"/>
        <v>0</v>
      </c>
      <c r="N2313" s="98"/>
      <c r="O2313" s="101" t="str">
        <f t="shared" ca="1" si="760"/>
        <v/>
      </c>
      <c r="P2313" s="41" t="str">
        <f t="shared" si="758"/>
        <v xml:space="preserve"> </v>
      </c>
      <c r="Q2313" s="41" t="str">
        <f>IF(MONTH(G2314)-MONTH(G2313)&lt;&gt;0,SUBTOTAL(109,$P$14:$P$3665)," ")</f>
        <v xml:space="preserve"> </v>
      </c>
      <c r="R2313" s="108">
        <f t="shared" ca="1" si="766"/>
        <v>0</v>
      </c>
      <c r="S2313" s="25">
        <f t="shared" ca="1" si="767"/>
        <v>0</v>
      </c>
      <c r="T2313" s="108">
        <f t="shared" ca="1" si="768"/>
        <v>0</v>
      </c>
      <c r="U2313" s="163">
        <f t="shared" ca="1" si="769"/>
        <v>0</v>
      </c>
      <c r="V2313" s="25">
        <f t="shared" ca="1" si="770"/>
        <v>0</v>
      </c>
      <c r="W2313" s="25">
        <f t="shared" ca="1" si="771"/>
        <v>0</v>
      </c>
      <c r="X2313" s="108">
        <f t="shared" ca="1" si="772"/>
        <v>0</v>
      </c>
      <c r="Y2313" s="108">
        <f t="shared" ca="1" si="773"/>
        <v>0</v>
      </c>
      <c r="Z2313" s="108">
        <f t="shared" ca="1" si="774"/>
        <v>0</v>
      </c>
      <c r="AA2313" s="108">
        <f t="shared" ca="1" si="775"/>
        <v>0</v>
      </c>
      <c r="AB2313" s="108">
        <f t="shared" ca="1" si="776"/>
        <v>0</v>
      </c>
      <c r="AC2313" s="25">
        <f t="shared" ca="1" si="777"/>
        <v>0</v>
      </c>
    </row>
    <row r="2314" spans="1:29" ht="14.1" hidden="1" customHeight="1" thickBot="1" x14ac:dyDescent="0.25">
      <c r="A2314" s="3">
        <f t="shared" si="761"/>
        <v>2027</v>
      </c>
      <c r="B2314" s="3" t="str">
        <f t="shared" si="778"/>
        <v>04 duben</v>
      </c>
      <c r="C2314" s="4" t="str">
        <f t="shared" si="762"/>
        <v>duben</v>
      </c>
      <c r="D2314" s="10">
        <f t="shared" ca="1" si="763"/>
        <v>0</v>
      </c>
      <c r="E2314" s="10" t="str">
        <f t="shared" si="764"/>
        <v>úterý</v>
      </c>
      <c r="F2314" s="42" t="str">
        <f ca="1">IF(COUNTIF(List1!$U$4:$AF$16,$G2314),"Svátek",TEXT($G2314,"dddd"))</f>
        <v>úterý</v>
      </c>
      <c r="G2314" s="19">
        <v>46497</v>
      </c>
      <c r="H2314" s="49"/>
      <c r="I2314" s="50"/>
      <c r="J2314" s="49"/>
      <c r="K2314" s="50"/>
      <c r="L2314" s="21">
        <f t="shared" si="765"/>
        <v>0</v>
      </c>
      <c r="M2314" s="22">
        <f t="shared" si="759"/>
        <v>0</v>
      </c>
      <c r="N2314" s="98"/>
      <c r="O2314" s="101" t="str">
        <f t="shared" ca="1" si="760"/>
        <v/>
      </c>
      <c r="P2314" s="41" t="str">
        <f t="shared" si="758"/>
        <v xml:space="preserve"> </v>
      </c>
      <c r="Q2314" s="41" t="str">
        <f>IF(MONTH(G2315)-MONTH(G2314)&lt;&gt;0,SUBTOTAL(109,$P$14:$P$3665)," ")</f>
        <v xml:space="preserve"> </v>
      </c>
      <c r="R2314" s="108">
        <f t="shared" ca="1" si="766"/>
        <v>0</v>
      </c>
      <c r="S2314" s="25">
        <f t="shared" ca="1" si="767"/>
        <v>0</v>
      </c>
      <c r="T2314" s="108">
        <f t="shared" ca="1" si="768"/>
        <v>0</v>
      </c>
      <c r="U2314" s="163">
        <f t="shared" ca="1" si="769"/>
        <v>0</v>
      </c>
      <c r="V2314" s="25">
        <f t="shared" ca="1" si="770"/>
        <v>0</v>
      </c>
      <c r="W2314" s="25">
        <f t="shared" ca="1" si="771"/>
        <v>0</v>
      </c>
      <c r="X2314" s="108">
        <f t="shared" ca="1" si="772"/>
        <v>0</v>
      </c>
      <c r="Y2314" s="108">
        <f t="shared" ca="1" si="773"/>
        <v>0</v>
      </c>
      <c r="Z2314" s="108">
        <f t="shared" ca="1" si="774"/>
        <v>0</v>
      </c>
      <c r="AA2314" s="108">
        <f t="shared" ca="1" si="775"/>
        <v>0</v>
      </c>
      <c r="AB2314" s="108">
        <f t="shared" ca="1" si="776"/>
        <v>0</v>
      </c>
      <c r="AC2314" s="25">
        <f t="shared" ca="1" si="777"/>
        <v>0</v>
      </c>
    </row>
    <row r="2315" spans="1:29" ht="14.1" hidden="1" customHeight="1" thickBot="1" x14ac:dyDescent="0.25">
      <c r="A2315" s="3">
        <f t="shared" si="761"/>
        <v>2027</v>
      </c>
      <c r="B2315" s="3" t="str">
        <f t="shared" si="778"/>
        <v>04 duben</v>
      </c>
      <c r="C2315" s="4" t="str">
        <f t="shared" si="762"/>
        <v>duben</v>
      </c>
      <c r="D2315" s="10">
        <f t="shared" ca="1" si="763"/>
        <v>0</v>
      </c>
      <c r="E2315" s="10" t="str">
        <f t="shared" si="764"/>
        <v>středa</v>
      </c>
      <c r="F2315" s="42" t="str">
        <f ca="1">IF(COUNTIF(List1!$U$4:$AF$16,$G2315),"Svátek",TEXT($G2315,"dddd"))</f>
        <v>středa</v>
      </c>
      <c r="G2315" s="19">
        <v>46498</v>
      </c>
      <c r="H2315" s="49"/>
      <c r="I2315" s="50"/>
      <c r="J2315" s="49"/>
      <c r="K2315" s="50"/>
      <c r="L2315" s="21">
        <f t="shared" si="765"/>
        <v>0</v>
      </c>
      <c r="M2315" s="22">
        <f t="shared" si="759"/>
        <v>0</v>
      </c>
      <c r="N2315" s="98"/>
      <c r="O2315" s="101" t="str">
        <f t="shared" ca="1" si="760"/>
        <v/>
      </c>
      <c r="P2315" s="41" t="str">
        <f t="shared" si="758"/>
        <v xml:space="preserve"> </v>
      </c>
      <c r="Q2315" s="41" t="str">
        <f>IF(MONTH(G2316)-MONTH(G2315)&lt;&gt;0,SUBTOTAL(109,$P$14:$P$3665)," ")</f>
        <v xml:space="preserve"> </v>
      </c>
      <c r="R2315" s="108">
        <f t="shared" ca="1" si="766"/>
        <v>0</v>
      </c>
      <c r="S2315" s="25">
        <f t="shared" ca="1" si="767"/>
        <v>0</v>
      </c>
      <c r="T2315" s="108">
        <f t="shared" ca="1" si="768"/>
        <v>0</v>
      </c>
      <c r="U2315" s="163">
        <f t="shared" ca="1" si="769"/>
        <v>0</v>
      </c>
      <c r="V2315" s="25">
        <f t="shared" ca="1" si="770"/>
        <v>0</v>
      </c>
      <c r="W2315" s="25">
        <f t="shared" ca="1" si="771"/>
        <v>0</v>
      </c>
      <c r="X2315" s="108">
        <f t="shared" ca="1" si="772"/>
        <v>0</v>
      </c>
      <c r="Y2315" s="108">
        <f t="shared" ca="1" si="773"/>
        <v>0</v>
      </c>
      <c r="Z2315" s="108">
        <f t="shared" ca="1" si="774"/>
        <v>0</v>
      </c>
      <c r="AA2315" s="108">
        <f t="shared" ca="1" si="775"/>
        <v>0</v>
      </c>
      <c r="AB2315" s="108">
        <f t="shared" ca="1" si="776"/>
        <v>0</v>
      </c>
      <c r="AC2315" s="25">
        <f t="shared" ca="1" si="777"/>
        <v>0</v>
      </c>
    </row>
    <row r="2316" spans="1:29" ht="14.1" hidden="1" customHeight="1" thickBot="1" x14ac:dyDescent="0.25">
      <c r="A2316" s="3">
        <f t="shared" si="761"/>
        <v>2027</v>
      </c>
      <c r="B2316" s="3" t="str">
        <f t="shared" si="778"/>
        <v>04 duben</v>
      </c>
      <c r="C2316" s="4" t="str">
        <f t="shared" si="762"/>
        <v>duben</v>
      </c>
      <c r="D2316" s="10">
        <f t="shared" ca="1" si="763"/>
        <v>0</v>
      </c>
      <c r="E2316" s="10" t="str">
        <f t="shared" si="764"/>
        <v>čtvrtek</v>
      </c>
      <c r="F2316" s="42" t="str">
        <f ca="1">IF(COUNTIF(List1!$U$4:$AF$16,$G2316),"Svátek",TEXT($G2316,"dddd"))</f>
        <v>čtvrtek</v>
      </c>
      <c r="G2316" s="19">
        <v>46499</v>
      </c>
      <c r="H2316" s="49"/>
      <c r="I2316" s="50"/>
      <c r="J2316" s="49"/>
      <c r="K2316" s="50"/>
      <c r="L2316" s="21">
        <f t="shared" si="765"/>
        <v>0</v>
      </c>
      <c r="M2316" s="22">
        <f t="shared" si="759"/>
        <v>0</v>
      </c>
      <c r="N2316" s="98"/>
      <c r="O2316" s="101" t="str">
        <f t="shared" ca="1" si="760"/>
        <v/>
      </c>
      <c r="P2316" s="41" t="str">
        <f t="shared" si="758"/>
        <v xml:space="preserve"> </v>
      </c>
      <c r="Q2316" s="41" t="str">
        <f>IF(MONTH(G2317)-MONTH(G2316)&lt;&gt;0,SUBTOTAL(109,$P$14:$P$3665)," ")</f>
        <v xml:space="preserve"> </v>
      </c>
      <c r="R2316" s="108">
        <f t="shared" ca="1" si="766"/>
        <v>0</v>
      </c>
      <c r="S2316" s="25">
        <f t="shared" ca="1" si="767"/>
        <v>0</v>
      </c>
      <c r="T2316" s="108">
        <f t="shared" ca="1" si="768"/>
        <v>0</v>
      </c>
      <c r="U2316" s="163">
        <f t="shared" ca="1" si="769"/>
        <v>0</v>
      </c>
      <c r="V2316" s="25">
        <f t="shared" ca="1" si="770"/>
        <v>0</v>
      </c>
      <c r="W2316" s="25">
        <f t="shared" ca="1" si="771"/>
        <v>0</v>
      </c>
      <c r="X2316" s="108">
        <f t="shared" ca="1" si="772"/>
        <v>0</v>
      </c>
      <c r="Y2316" s="108">
        <f t="shared" ca="1" si="773"/>
        <v>0</v>
      </c>
      <c r="Z2316" s="108">
        <f t="shared" ca="1" si="774"/>
        <v>0</v>
      </c>
      <c r="AA2316" s="108">
        <f t="shared" ca="1" si="775"/>
        <v>0</v>
      </c>
      <c r="AB2316" s="108">
        <f t="shared" ca="1" si="776"/>
        <v>0</v>
      </c>
      <c r="AC2316" s="25">
        <f t="shared" ca="1" si="777"/>
        <v>0</v>
      </c>
    </row>
    <row r="2317" spans="1:29" ht="14.1" hidden="1" customHeight="1" thickBot="1" x14ac:dyDescent="0.25">
      <c r="A2317" s="3">
        <f t="shared" si="761"/>
        <v>2027</v>
      </c>
      <c r="B2317" s="3" t="str">
        <f t="shared" si="778"/>
        <v>04 duben</v>
      </c>
      <c r="C2317" s="4" t="str">
        <f t="shared" si="762"/>
        <v>duben</v>
      </c>
      <c r="D2317" s="10">
        <f t="shared" ca="1" si="763"/>
        <v>0</v>
      </c>
      <c r="E2317" s="10" t="str">
        <f t="shared" si="764"/>
        <v>pátek</v>
      </c>
      <c r="F2317" s="42" t="str">
        <f ca="1">IF(COUNTIF(List1!$U$4:$AF$16,$G2317),"Svátek",TEXT($G2317,"dddd"))</f>
        <v>pátek</v>
      </c>
      <c r="G2317" s="19">
        <v>46500</v>
      </c>
      <c r="H2317" s="49"/>
      <c r="I2317" s="50"/>
      <c r="J2317" s="49"/>
      <c r="K2317" s="50"/>
      <c r="L2317" s="21">
        <f t="shared" si="765"/>
        <v>0</v>
      </c>
      <c r="M2317" s="22">
        <f t="shared" si="759"/>
        <v>0</v>
      </c>
      <c r="N2317" s="98"/>
      <c r="O2317" s="101" t="str">
        <f t="shared" ca="1" si="760"/>
        <v/>
      </c>
      <c r="P2317" s="41" t="str">
        <f t="shared" si="758"/>
        <v xml:space="preserve"> </v>
      </c>
      <c r="Q2317" s="41" t="str">
        <f>IF(MONTH(G2318)-MONTH(G2317)&lt;&gt;0,SUBTOTAL(109,$P$14:$P$3665)," ")</f>
        <v xml:space="preserve"> </v>
      </c>
      <c r="R2317" s="108">
        <f t="shared" ca="1" si="766"/>
        <v>0</v>
      </c>
      <c r="S2317" s="25">
        <f t="shared" ca="1" si="767"/>
        <v>0</v>
      </c>
      <c r="T2317" s="108">
        <f t="shared" ca="1" si="768"/>
        <v>0</v>
      </c>
      <c r="U2317" s="163">
        <f t="shared" ca="1" si="769"/>
        <v>0</v>
      </c>
      <c r="V2317" s="25">
        <f t="shared" ca="1" si="770"/>
        <v>0</v>
      </c>
      <c r="W2317" s="25">
        <f t="shared" ca="1" si="771"/>
        <v>0</v>
      </c>
      <c r="X2317" s="108">
        <f t="shared" ca="1" si="772"/>
        <v>0</v>
      </c>
      <c r="Y2317" s="108">
        <f t="shared" ca="1" si="773"/>
        <v>0</v>
      </c>
      <c r="Z2317" s="108">
        <f t="shared" ca="1" si="774"/>
        <v>0</v>
      </c>
      <c r="AA2317" s="108">
        <f t="shared" ca="1" si="775"/>
        <v>0</v>
      </c>
      <c r="AB2317" s="108">
        <f t="shared" ca="1" si="776"/>
        <v>0</v>
      </c>
      <c r="AC2317" s="25">
        <f t="shared" ca="1" si="777"/>
        <v>0</v>
      </c>
    </row>
    <row r="2318" spans="1:29" ht="14.1" hidden="1" customHeight="1" thickBot="1" x14ac:dyDescent="0.25">
      <c r="A2318" s="3">
        <f t="shared" si="761"/>
        <v>2027</v>
      </c>
      <c r="B2318" s="3" t="str">
        <f t="shared" si="778"/>
        <v>04 duben</v>
      </c>
      <c r="C2318" s="4" t="str">
        <f t="shared" si="762"/>
        <v>duben</v>
      </c>
      <c r="D2318" s="10">
        <f t="shared" ca="1" si="763"/>
        <v>0</v>
      </c>
      <c r="E2318" s="10" t="str">
        <f t="shared" si="764"/>
        <v>sobota</v>
      </c>
      <c r="F2318" s="42" t="str">
        <f ca="1">IF(COUNTIF(List1!$U$4:$AF$16,$G2318),"Svátek",TEXT($G2318,"dddd"))</f>
        <v>sobota</v>
      </c>
      <c r="G2318" s="19">
        <v>46501</v>
      </c>
      <c r="H2318" s="49"/>
      <c r="I2318" s="50"/>
      <c r="J2318" s="49"/>
      <c r="K2318" s="50"/>
      <c r="L2318" s="21">
        <f t="shared" si="765"/>
        <v>0</v>
      </c>
      <c r="M2318" s="22">
        <f t="shared" si="759"/>
        <v>0</v>
      </c>
      <c r="N2318" s="98"/>
      <c r="O2318" s="101" t="str">
        <f t="shared" ca="1" si="760"/>
        <v/>
      </c>
      <c r="P2318" s="41" t="str">
        <f t="shared" si="758"/>
        <v xml:space="preserve"> </v>
      </c>
      <c r="Q2318" s="41" t="str">
        <f>IF(MONTH(G2319)-MONTH(G2318)&lt;&gt;0,SUBTOTAL(109,$P$14:$P$3665)," ")</f>
        <v xml:space="preserve"> </v>
      </c>
      <c r="R2318" s="108">
        <f t="shared" ca="1" si="766"/>
        <v>0</v>
      </c>
      <c r="S2318" s="25">
        <f t="shared" ca="1" si="767"/>
        <v>0</v>
      </c>
      <c r="T2318" s="108">
        <f t="shared" ca="1" si="768"/>
        <v>0</v>
      </c>
      <c r="U2318" s="163">
        <f t="shared" ca="1" si="769"/>
        <v>0</v>
      </c>
      <c r="V2318" s="25">
        <f t="shared" ca="1" si="770"/>
        <v>0</v>
      </c>
      <c r="W2318" s="25">
        <f t="shared" ca="1" si="771"/>
        <v>0</v>
      </c>
      <c r="X2318" s="108">
        <f t="shared" ca="1" si="772"/>
        <v>0</v>
      </c>
      <c r="Y2318" s="108">
        <f t="shared" ca="1" si="773"/>
        <v>0</v>
      </c>
      <c r="Z2318" s="108">
        <f t="shared" ca="1" si="774"/>
        <v>0</v>
      </c>
      <c r="AA2318" s="108">
        <f t="shared" ca="1" si="775"/>
        <v>0</v>
      </c>
      <c r="AB2318" s="108">
        <f t="shared" ca="1" si="776"/>
        <v>0</v>
      </c>
      <c r="AC2318" s="25">
        <f t="shared" ca="1" si="777"/>
        <v>0</v>
      </c>
    </row>
    <row r="2319" spans="1:29" ht="14.1" hidden="1" customHeight="1" thickBot="1" x14ac:dyDescent="0.25">
      <c r="A2319" s="3">
        <f t="shared" si="761"/>
        <v>2027</v>
      </c>
      <c r="B2319" s="3" t="str">
        <f t="shared" si="778"/>
        <v>04 duben</v>
      </c>
      <c r="C2319" s="4" t="str">
        <f t="shared" si="762"/>
        <v>duben</v>
      </c>
      <c r="D2319" s="10">
        <f t="shared" ca="1" si="763"/>
        <v>0</v>
      </c>
      <c r="E2319" s="10" t="str">
        <f t="shared" si="764"/>
        <v>neděle</v>
      </c>
      <c r="F2319" s="42" t="str">
        <f ca="1">IF(COUNTIF(List1!$U$4:$AF$16,$G2319),"Svátek",TEXT($G2319,"dddd"))</f>
        <v>neděle</v>
      </c>
      <c r="G2319" s="19">
        <v>46502</v>
      </c>
      <c r="H2319" s="49"/>
      <c r="I2319" s="50"/>
      <c r="J2319" s="49"/>
      <c r="K2319" s="50"/>
      <c r="L2319" s="21">
        <f t="shared" si="765"/>
        <v>0</v>
      </c>
      <c r="M2319" s="22">
        <f t="shared" si="759"/>
        <v>0</v>
      </c>
      <c r="N2319" s="98"/>
      <c r="O2319" s="101" t="str">
        <f t="shared" ca="1" si="760"/>
        <v/>
      </c>
      <c r="P2319" s="41">
        <f t="shared" si="758"/>
        <v>0</v>
      </c>
      <c r="Q2319" s="41" t="str">
        <f>IF(MONTH(G2320)-MONTH(G2319)&lt;&gt;0,SUBTOTAL(109,$P$14:$P$3665)," ")</f>
        <v xml:space="preserve"> </v>
      </c>
      <c r="R2319" s="108">
        <f t="shared" ca="1" si="766"/>
        <v>0</v>
      </c>
      <c r="S2319" s="25">
        <f t="shared" ca="1" si="767"/>
        <v>0</v>
      </c>
      <c r="T2319" s="108">
        <f t="shared" ca="1" si="768"/>
        <v>0</v>
      </c>
      <c r="U2319" s="163">
        <f t="shared" ca="1" si="769"/>
        <v>0</v>
      </c>
      <c r="V2319" s="25">
        <f t="shared" ca="1" si="770"/>
        <v>0</v>
      </c>
      <c r="W2319" s="25">
        <f t="shared" ca="1" si="771"/>
        <v>0</v>
      </c>
      <c r="X2319" s="108">
        <f t="shared" ca="1" si="772"/>
        <v>0</v>
      </c>
      <c r="Y2319" s="108">
        <f t="shared" ca="1" si="773"/>
        <v>0</v>
      </c>
      <c r="Z2319" s="108">
        <f t="shared" ca="1" si="774"/>
        <v>0</v>
      </c>
      <c r="AA2319" s="108">
        <f t="shared" ca="1" si="775"/>
        <v>0</v>
      </c>
      <c r="AB2319" s="108">
        <f t="shared" ca="1" si="776"/>
        <v>0</v>
      </c>
      <c r="AC2319" s="25">
        <f t="shared" ca="1" si="777"/>
        <v>0</v>
      </c>
    </row>
    <row r="2320" spans="1:29" ht="14.1" hidden="1" customHeight="1" thickBot="1" x14ac:dyDescent="0.25">
      <c r="A2320" s="3">
        <f t="shared" si="761"/>
        <v>2027</v>
      </c>
      <c r="B2320" s="3" t="str">
        <f t="shared" si="778"/>
        <v>04 duben</v>
      </c>
      <c r="C2320" s="4" t="str">
        <f t="shared" si="762"/>
        <v>duben</v>
      </c>
      <c r="D2320" s="10">
        <f t="shared" ca="1" si="763"/>
        <v>0</v>
      </c>
      <c r="E2320" s="10" t="str">
        <f t="shared" si="764"/>
        <v>pondělí</v>
      </c>
      <c r="F2320" s="42" t="str">
        <f ca="1">IF(COUNTIF(List1!$U$4:$AF$16,$G2320),"Svátek",TEXT($G2320,"dddd"))</f>
        <v>pondělí</v>
      </c>
      <c r="G2320" s="19">
        <v>46503</v>
      </c>
      <c r="H2320" s="49"/>
      <c r="I2320" s="50"/>
      <c r="J2320" s="49"/>
      <c r="K2320" s="50"/>
      <c r="L2320" s="21">
        <f t="shared" si="765"/>
        <v>0</v>
      </c>
      <c r="M2320" s="22">
        <f t="shared" si="759"/>
        <v>0</v>
      </c>
      <c r="N2320" s="98"/>
      <c r="O2320" s="101" t="str">
        <f t="shared" ca="1" si="760"/>
        <v/>
      </c>
      <c r="P2320" s="41" t="str">
        <f t="shared" si="758"/>
        <v xml:space="preserve"> </v>
      </c>
      <c r="Q2320" s="41" t="str">
        <f>IF(MONTH(G2321)-MONTH(G2320)&lt;&gt;0,SUBTOTAL(109,$P$14:$P$3665)," ")</f>
        <v xml:space="preserve"> </v>
      </c>
      <c r="R2320" s="108">
        <f t="shared" ca="1" si="766"/>
        <v>0</v>
      </c>
      <c r="S2320" s="25">
        <f t="shared" ca="1" si="767"/>
        <v>0</v>
      </c>
      <c r="T2320" s="108">
        <f t="shared" ca="1" si="768"/>
        <v>0</v>
      </c>
      <c r="U2320" s="163">
        <f t="shared" ca="1" si="769"/>
        <v>0</v>
      </c>
      <c r="V2320" s="25">
        <f t="shared" ca="1" si="770"/>
        <v>0</v>
      </c>
      <c r="W2320" s="25">
        <f t="shared" ca="1" si="771"/>
        <v>0</v>
      </c>
      <c r="X2320" s="108">
        <f t="shared" ca="1" si="772"/>
        <v>0</v>
      </c>
      <c r="Y2320" s="108">
        <f t="shared" ca="1" si="773"/>
        <v>0</v>
      </c>
      <c r="Z2320" s="108">
        <f t="shared" ca="1" si="774"/>
        <v>0</v>
      </c>
      <c r="AA2320" s="108">
        <f t="shared" ca="1" si="775"/>
        <v>0</v>
      </c>
      <c r="AB2320" s="108">
        <f t="shared" ca="1" si="776"/>
        <v>0</v>
      </c>
      <c r="AC2320" s="25">
        <f t="shared" ca="1" si="777"/>
        <v>0</v>
      </c>
    </row>
    <row r="2321" spans="1:29" ht="14.1" hidden="1" customHeight="1" thickBot="1" x14ac:dyDescent="0.25">
      <c r="A2321" s="3">
        <f t="shared" si="761"/>
        <v>2027</v>
      </c>
      <c r="B2321" s="3" t="str">
        <f t="shared" si="778"/>
        <v>04 duben</v>
      </c>
      <c r="C2321" s="4" t="str">
        <f t="shared" si="762"/>
        <v>duben</v>
      </c>
      <c r="D2321" s="10">
        <f t="shared" ca="1" si="763"/>
        <v>0</v>
      </c>
      <c r="E2321" s="10" t="str">
        <f t="shared" si="764"/>
        <v>úterý</v>
      </c>
      <c r="F2321" s="42" t="str">
        <f ca="1">IF(COUNTIF(List1!$U$4:$AF$16,$G2321),"Svátek",TEXT($G2321,"dddd"))</f>
        <v>úterý</v>
      </c>
      <c r="G2321" s="19">
        <v>46504</v>
      </c>
      <c r="H2321" s="49"/>
      <c r="I2321" s="50"/>
      <c r="J2321" s="49"/>
      <c r="K2321" s="50"/>
      <c r="L2321" s="21">
        <f t="shared" si="765"/>
        <v>0</v>
      </c>
      <c r="M2321" s="22">
        <f t="shared" si="759"/>
        <v>0</v>
      </c>
      <c r="N2321" s="98"/>
      <c r="O2321" s="101" t="str">
        <f t="shared" ca="1" si="760"/>
        <v/>
      </c>
      <c r="P2321" s="41" t="str">
        <f t="shared" si="758"/>
        <v xml:space="preserve"> </v>
      </c>
      <c r="Q2321" s="41" t="str">
        <f>IF(MONTH(G2322)-MONTH(G2321)&lt;&gt;0,SUBTOTAL(109,$P$14:$P$3665)," ")</f>
        <v xml:space="preserve"> </v>
      </c>
      <c r="R2321" s="108">
        <f t="shared" ca="1" si="766"/>
        <v>0</v>
      </c>
      <c r="S2321" s="25">
        <f t="shared" ca="1" si="767"/>
        <v>0</v>
      </c>
      <c r="T2321" s="108">
        <f t="shared" ca="1" si="768"/>
        <v>0</v>
      </c>
      <c r="U2321" s="163">
        <f t="shared" ca="1" si="769"/>
        <v>0</v>
      </c>
      <c r="V2321" s="25">
        <f t="shared" ca="1" si="770"/>
        <v>0</v>
      </c>
      <c r="W2321" s="25">
        <f t="shared" ca="1" si="771"/>
        <v>0</v>
      </c>
      <c r="X2321" s="108">
        <f t="shared" ca="1" si="772"/>
        <v>0</v>
      </c>
      <c r="Y2321" s="108">
        <f t="shared" ca="1" si="773"/>
        <v>0</v>
      </c>
      <c r="Z2321" s="108">
        <f t="shared" ca="1" si="774"/>
        <v>0</v>
      </c>
      <c r="AA2321" s="108">
        <f t="shared" ca="1" si="775"/>
        <v>0</v>
      </c>
      <c r="AB2321" s="108">
        <f t="shared" ca="1" si="776"/>
        <v>0</v>
      </c>
      <c r="AC2321" s="25">
        <f t="shared" ca="1" si="777"/>
        <v>0</v>
      </c>
    </row>
    <row r="2322" spans="1:29" ht="14.1" hidden="1" customHeight="1" thickBot="1" x14ac:dyDescent="0.25">
      <c r="A2322" s="3">
        <f t="shared" si="761"/>
        <v>2027</v>
      </c>
      <c r="B2322" s="3" t="str">
        <f t="shared" si="778"/>
        <v>04 duben</v>
      </c>
      <c r="C2322" s="4" t="str">
        <f t="shared" si="762"/>
        <v>duben</v>
      </c>
      <c r="D2322" s="10">
        <f t="shared" ca="1" si="763"/>
        <v>0</v>
      </c>
      <c r="E2322" s="10" t="str">
        <f t="shared" si="764"/>
        <v>středa</v>
      </c>
      <c r="F2322" s="42" t="str">
        <f ca="1">IF(COUNTIF(List1!$U$4:$AF$16,$G2322),"Svátek",TEXT($G2322,"dddd"))</f>
        <v>středa</v>
      </c>
      <c r="G2322" s="19">
        <v>46505</v>
      </c>
      <c r="H2322" s="49"/>
      <c r="I2322" s="50"/>
      <c r="J2322" s="49"/>
      <c r="K2322" s="50"/>
      <c r="L2322" s="21">
        <f t="shared" si="765"/>
        <v>0</v>
      </c>
      <c r="M2322" s="22">
        <f t="shared" si="759"/>
        <v>0</v>
      </c>
      <c r="N2322" s="98"/>
      <c r="O2322" s="101" t="str">
        <f t="shared" ca="1" si="760"/>
        <v/>
      </c>
      <c r="P2322" s="41" t="str">
        <f t="shared" si="758"/>
        <v xml:space="preserve"> </v>
      </c>
      <c r="Q2322" s="41" t="str">
        <f>IF(MONTH(G2323)-MONTH(G2322)&lt;&gt;0,SUBTOTAL(109,$P$14:$P$3665)," ")</f>
        <v xml:space="preserve"> </v>
      </c>
      <c r="R2322" s="108">
        <f t="shared" ca="1" si="766"/>
        <v>0</v>
      </c>
      <c r="S2322" s="25">
        <f t="shared" ca="1" si="767"/>
        <v>0</v>
      </c>
      <c r="T2322" s="108">
        <f t="shared" ca="1" si="768"/>
        <v>0</v>
      </c>
      <c r="U2322" s="163">
        <f t="shared" ca="1" si="769"/>
        <v>0</v>
      </c>
      <c r="V2322" s="25">
        <f t="shared" ca="1" si="770"/>
        <v>0</v>
      </c>
      <c r="W2322" s="25">
        <f t="shared" ca="1" si="771"/>
        <v>0</v>
      </c>
      <c r="X2322" s="108">
        <f t="shared" ca="1" si="772"/>
        <v>0</v>
      </c>
      <c r="Y2322" s="108">
        <f t="shared" ca="1" si="773"/>
        <v>0</v>
      </c>
      <c r="Z2322" s="108">
        <f t="shared" ca="1" si="774"/>
        <v>0</v>
      </c>
      <c r="AA2322" s="108">
        <f t="shared" ca="1" si="775"/>
        <v>0</v>
      </c>
      <c r="AB2322" s="108">
        <f t="shared" ca="1" si="776"/>
        <v>0</v>
      </c>
      <c r="AC2322" s="25">
        <f t="shared" ca="1" si="777"/>
        <v>0</v>
      </c>
    </row>
    <row r="2323" spans="1:29" ht="14.1" hidden="1" customHeight="1" thickBot="1" x14ac:dyDescent="0.25">
      <c r="A2323" s="3">
        <f t="shared" si="761"/>
        <v>2027</v>
      </c>
      <c r="B2323" s="3" t="str">
        <f t="shared" si="778"/>
        <v>04 duben</v>
      </c>
      <c r="C2323" s="4" t="str">
        <f t="shared" si="762"/>
        <v>duben</v>
      </c>
      <c r="D2323" s="10">
        <f t="shared" ca="1" si="763"/>
        <v>0</v>
      </c>
      <c r="E2323" s="10" t="str">
        <f t="shared" si="764"/>
        <v>čtvrtek</v>
      </c>
      <c r="F2323" s="42" t="str">
        <f ca="1">IF(COUNTIF(List1!$U$4:$AF$16,$G2323),"Svátek",TEXT($G2323,"dddd"))</f>
        <v>čtvrtek</v>
      </c>
      <c r="G2323" s="19">
        <v>46506</v>
      </c>
      <c r="H2323" s="49"/>
      <c r="I2323" s="50"/>
      <c r="J2323" s="49"/>
      <c r="K2323" s="50"/>
      <c r="L2323" s="21">
        <f t="shared" si="765"/>
        <v>0</v>
      </c>
      <c r="M2323" s="22">
        <f t="shared" si="759"/>
        <v>0</v>
      </c>
      <c r="N2323" s="98"/>
      <c r="O2323" s="101" t="str">
        <f t="shared" ca="1" si="760"/>
        <v/>
      </c>
      <c r="P2323" s="41" t="str">
        <f t="shared" si="758"/>
        <v xml:space="preserve"> </v>
      </c>
      <c r="Q2323" s="41" t="str">
        <f>IF(MONTH(G2324)-MONTH(G2323)&lt;&gt;0,SUBTOTAL(109,$P$14:$P$3665)," ")</f>
        <v xml:space="preserve"> </v>
      </c>
      <c r="R2323" s="108">
        <f t="shared" ca="1" si="766"/>
        <v>0</v>
      </c>
      <c r="S2323" s="25">
        <f t="shared" ca="1" si="767"/>
        <v>0</v>
      </c>
      <c r="T2323" s="108">
        <f t="shared" ca="1" si="768"/>
        <v>0</v>
      </c>
      <c r="U2323" s="163">
        <f t="shared" ca="1" si="769"/>
        <v>0</v>
      </c>
      <c r="V2323" s="25">
        <f t="shared" ca="1" si="770"/>
        <v>0</v>
      </c>
      <c r="W2323" s="25">
        <f t="shared" ca="1" si="771"/>
        <v>0</v>
      </c>
      <c r="X2323" s="108">
        <f t="shared" ca="1" si="772"/>
        <v>0</v>
      </c>
      <c r="Y2323" s="108">
        <f t="shared" ca="1" si="773"/>
        <v>0</v>
      </c>
      <c r="Z2323" s="108">
        <f t="shared" ca="1" si="774"/>
        <v>0</v>
      </c>
      <c r="AA2323" s="108">
        <f t="shared" ca="1" si="775"/>
        <v>0</v>
      </c>
      <c r="AB2323" s="108">
        <f t="shared" ca="1" si="776"/>
        <v>0</v>
      </c>
      <c r="AC2323" s="25">
        <f t="shared" ca="1" si="777"/>
        <v>0</v>
      </c>
    </row>
    <row r="2324" spans="1:29" ht="14.1" hidden="1" customHeight="1" thickBot="1" x14ac:dyDescent="0.25">
      <c r="A2324" s="3">
        <f t="shared" si="761"/>
        <v>2027</v>
      </c>
      <c r="B2324" s="3" t="str">
        <f t="shared" si="778"/>
        <v>04 duben</v>
      </c>
      <c r="C2324" s="4" t="str">
        <f t="shared" si="762"/>
        <v>duben</v>
      </c>
      <c r="D2324" s="10">
        <f t="shared" ca="1" si="763"/>
        <v>0</v>
      </c>
      <c r="E2324" s="10" t="str">
        <f t="shared" si="764"/>
        <v>pátek</v>
      </c>
      <c r="F2324" s="42" t="str">
        <f ca="1">IF(COUNTIF(List1!$U$4:$AF$16,$G2324),"Svátek",TEXT($G2324,"dddd"))</f>
        <v>pátek</v>
      </c>
      <c r="G2324" s="19">
        <v>46507</v>
      </c>
      <c r="H2324" s="49"/>
      <c r="I2324" s="50"/>
      <c r="J2324" s="49"/>
      <c r="K2324" s="50"/>
      <c r="L2324" s="21">
        <f t="shared" si="765"/>
        <v>0</v>
      </c>
      <c r="M2324" s="22">
        <f t="shared" si="759"/>
        <v>0</v>
      </c>
      <c r="N2324" s="98"/>
      <c r="O2324" s="101" t="str">
        <f t="shared" ca="1" si="760"/>
        <v/>
      </c>
      <c r="P2324" s="41">
        <f t="shared" si="758"/>
        <v>0</v>
      </c>
      <c r="Q2324" s="41">
        <f>IF(MONTH(G2325)-MONTH(G2324)&lt;&gt;0,SUBTOTAL(109,$P$14:$P$3665)," ")</f>
        <v>0</v>
      </c>
      <c r="R2324" s="108">
        <f t="shared" ca="1" si="766"/>
        <v>0</v>
      </c>
      <c r="S2324" s="25">
        <f t="shared" ca="1" si="767"/>
        <v>0</v>
      </c>
      <c r="T2324" s="108">
        <f t="shared" ca="1" si="768"/>
        <v>0</v>
      </c>
      <c r="U2324" s="163">
        <f t="shared" ca="1" si="769"/>
        <v>0</v>
      </c>
      <c r="V2324" s="25">
        <f t="shared" ca="1" si="770"/>
        <v>0</v>
      </c>
      <c r="W2324" s="25">
        <f t="shared" ca="1" si="771"/>
        <v>0</v>
      </c>
      <c r="X2324" s="108">
        <f t="shared" ca="1" si="772"/>
        <v>0</v>
      </c>
      <c r="Y2324" s="108">
        <f t="shared" ca="1" si="773"/>
        <v>0</v>
      </c>
      <c r="Z2324" s="108">
        <f t="shared" ca="1" si="774"/>
        <v>0</v>
      </c>
      <c r="AA2324" s="108">
        <f t="shared" ca="1" si="775"/>
        <v>0</v>
      </c>
      <c r="AB2324" s="108">
        <f t="shared" ca="1" si="776"/>
        <v>0</v>
      </c>
      <c r="AC2324" s="25">
        <f t="shared" ca="1" si="777"/>
        <v>0</v>
      </c>
    </row>
    <row r="2325" spans="1:29" ht="14.1" hidden="1" customHeight="1" thickBot="1" x14ac:dyDescent="0.25">
      <c r="A2325" s="3">
        <f t="shared" si="761"/>
        <v>2027</v>
      </c>
      <c r="B2325" s="3" t="str">
        <f t="shared" si="778"/>
        <v>05 květen</v>
      </c>
      <c r="C2325" s="4" t="str">
        <f t="shared" si="762"/>
        <v>květen</v>
      </c>
      <c r="D2325" s="10">
        <f t="shared" ca="1" si="763"/>
        <v>1</v>
      </c>
      <c r="E2325" s="10" t="str">
        <f t="shared" si="764"/>
        <v>sobota</v>
      </c>
      <c r="F2325" s="42" t="str">
        <f ca="1">IF(COUNTIF(List1!$U$4:$AF$16,$G2325),"Svátek",TEXT($G2325,"dddd"))</f>
        <v>Svátek</v>
      </c>
      <c r="G2325" s="19">
        <v>46508</v>
      </c>
      <c r="H2325" s="49"/>
      <c r="I2325" s="50"/>
      <c r="J2325" s="49"/>
      <c r="K2325" s="50"/>
      <c r="L2325" s="21">
        <f t="shared" si="765"/>
        <v>0</v>
      </c>
      <c r="M2325" s="22">
        <f t="shared" si="759"/>
        <v>0</v>
      </c>
      <c r="N2325" s="98"/>
      <c r="O2325" s="101" t="str">
        <f t="shared" ca="1" si="760"/>
        <v>Svátek</v>
      </c>
      <c r="P2325" s="41" t="str">
        <f t="shared" si="758"/>
        <v xml:space="preserve"> </v>
      </c>
      <c r="Q2325" s="41" t="str">
        <f>IF(MONTH(G2326)-MONTH(G2325)&lt;&gt;0,SUBTOTAL(109,$P$14:$P$3665)," ")</f>
        <v xml:space="preserve"> </v>
      </c>
      <c r="R2325" s="108">
        <f t="shared" ca="1" si="766"/>
        <v>0</v>
      </c>
      <c r="S2325" s="25">
        <f t="shared" ca="1" si="767"/>
        <v>0</v>
      </c>
      <c r="T2325" s="108">
        <f t="shared" ca="1" si="768"/>
        <v>0</v>
      </c>
      <c r="U2325" s="163">
        <f t="shared" ca="1" si="769"/>
        <v>0</v>
      </c>
      <c r="V2325" s="25">
        <f t="shared" ca="1" si="770"/>
        <v>0</v>
      </c>
      <c r="W2325" s="25">
        <f t="shared" ca="1" si="771"/>
        <v>0</v>
      </c>
      <c r="X2325" s="108">
        <f t="shared" ca="1" si="772"/>
        <v>0</v>
      </c>
      <c r="Y2325" s="108">
        <f t="shared" ca="1" si="773"/>
        <v>0</v>
      </c>
      <c r="Z2325" s="108">
        <f t="shared" ca="1" si="774"/>
        <v>0</v>
      </c>
      <c r="AA2325" s="108">
        <f t="shared" ca="1" si="775"/>
        <v>0</v>
      </c>
      <c r="AB2325" s="108">
        <f t="shared" ca="1" si="776"/>
        <v>0</v>
      </c>
      <c r="AC2325" s="25">
        <f t="shared" ca="1" si="777"/>
        <v>0</v>
      </c>
    </row>
    <row r="2326" spans="1:29" ht="14.1" hidden="1" customHeight="1" thickBot="1" x14ac:dyDescent="0.25">
      <c r="A2326" s="3">
        <f t="shared" si="761"/>
        <v>2027</v>
      </c>
      <c r="B2326" s="3" t="str">
        <f t="shared" si="778"/>
        <v>05 květen</v>
      </c>
      <c r="C2326" s="4" t="str">
        <f t="shared" si="762"/>
        <v>květen</v>
      </c>
      <c r="D2326" s="10">
        <f t="shared" ca="1" si="763"/>
        <v>0</v>
      </c>
      <c r="E2326" s="10" t="str">
        <f t="shared" si="764"/>
        <v>neděle</v>
      </c>
      <c r="F2326" s="42" t="str">
        <f ca="1">IF(COUNTIF(List1!$U$4:$AF$16,$G2326),"Svátek",TEXT($G2326,"dddd"))</f>
        <v>neděle</v>
      </c>
      <c r="G2326" s="19">
        <v>46509</v>
      </c>
      <c r="H2326" s="49"/>
      <c r="I2326" s="50"/>
      <c r="J2326" s="49"/>
      <c r="K2326" s="50"/>
      <c r="L2326" s="21">
        <f t="shared" si="765"/>
        <v>0</v>
      </c>
      <c r="M2326" s="22">
        <f t="shared" si="759"/>
        <v>0</v>
      </c>
      <c r="N2326" s="98"/>
      <c r="O2326" s="101" t="str">
        <f t="shared" ca="1" si="760"/>
        <v/>
      </c>
      <c r="P2326" s="41">
        <f t="shared" si="758"/>
        <v>0</v>
      </c>
      <c r="Q2326" s="41" t="str">
        <f>IF(MONTH(G2327)-MONTH(G2326)&lt;&gt;0,SUBTOTAL(109,$P$14:$P$3665)," ")</f>
        <v xml:space="preserve"> </v>
      </c>
      <c r="R2326" s="108">
        <f t="shared" ca="1" si="766"/>
        <v>0</v>
      </c>
      <c r="S2326" s="25">
        <f t="shared" ca="1" si="767"/>
        <v>0</v>
      </c>
      <c r="T2326" s="108">
        <f t="shared" ca="1" si="768"/>
        <v>0</v>
      </c>
      <c r="U2326" s="163">
        <f t="shared" ca="1" si="769"/>
        <v>0</v>
      </c>
      <c r="V2326" s="25">
        <f t="shared" ca="1" si="770"/>
        <v>0</v>
      </c>
      <c r="W2326" s="25">
        <f t="shared" ca="1" si="771"/>
        <v>0</v>
      </c>
      <c r="X2326" s="108">
        <f t="shared" ca="1" si="772"/>
        <v>0</v>
      </c>
      <c r="Y2326" s="108">
        <f t="shared" ca="1" si="773"/>
        <v>0</v>
      </c>
      <c r="Z2326" s="108">
        <f t="shared" ca="1" si="774"/>
        <v>0</v>
      </c>
      <c r="AA2326" s="108">
        <f t="shared" ca="1" si="775"/>
        <v>0</v>
      </c>
      <c r="AB2326" s="108">
        <f t="shared" ca="1" si="776"/>
        <v>0</v>
      </c>
      <c r="AC2326" s="25">
        <f t="shared" ca="1" si="777"/>
        <v>0</v>
      </c>
    </row>
    <row r="2327" spans="1:29" ht="14.1" hidden="1" customHeight="1" thickBot="1" x14ac:dyDescent="0.25">
      <c r="A2327" s="3">
        <f t="shared" si="761"/>
        <v>2027</v>
      </c>
      <c r="B2327" s="3" t="str">
        <f t="shared" si="778"/>
        <v>05 květen</v>
      </c>
      <c r="C2327" s="4" t="str">
        <f t="shared" si="762"/>
        <v>květen</v>
      </c>
      <c r="D2327" s="10">
        <f t="shared" ca="1" si="763"/>
        <v>0</v>
      </c>
      <c r="E2327" s="10" t="str">
        <f t="shared" si="764"/>
        <v>pondělí</v>
      </c>
      <c r="F2327" s="42" t="str">
        <f ca="1">IF(COUNTIF(List1!$U$4:$AF$16,$G2327),"Svátek",TEXT($G2327,"dddd"))</f>
        <v>pondělí</v>
      </c>
      <c r="G2327" s="19">
        <v>46510</v>
      </c>
      <c r="H2327" s="49"/>
      <c r="I2327" s="50"/>
      <c r="J2327" s="49"/>
      <c r="K2327" s="50"/>
      <c r="L2327" s="21">
        <f t="shared" si="765"/>
        <v>0</v>
      </c>
      <c r="M2327" s="22">
        <f t="shared" si="759"/>
        <v>0</v>
      </c>
      <c r="N2327" s="98"/>
      <c r="O2327" s="101" t="str">
        <f t="shared" ca="1" si="760"/>
        <v/>
      </c>
      <c r="P2327" s="41" t="str">
        <f t="shared" si="758"/>
        <v xml:space="preserve"> </v>
      </c>
      <c r="Q2327" s="41" t="str">
        <f>IF(MONTH(G2328)-MONTH(G2327)&lt;&gt;0,SUBTOTAL(109,$P$14:$P$3665)," ")</f>
        <v xml:space="preserve"> </v>
      </c>
      <c r="R2327" s="108">
        <f t="shared" ca="1" si="766"/>
        <v>0</v>
      </c>
      <c r="S2327" s="25">
        <f t="shared" ca="1" si="767"/>
        <v>0</v>
      </c>
      <c r="T2327" s="108">
        <f t="shared" ca="1" si="768"/>
        <v>0</v>
      </c>
      <c r="U2327" s="163">
        <f t="shared" ca="1" si="769"/>
        <v>0</v>
      </c>
      <c r="V2327" s="25">
        <f t="shared" ca="1" si="770"/>
        <v>0</v>
      </c>
      <c r="W2327" s="25">
        <f t="shared" ca="1" si="771"/>
        <v>0</v>
      </c>
      <c r="X2327" s="108">
        <f t="shared" ca="1" si="772"/>
        <v>0</v>
      </c>
      <c r="Y2327" s="108">
        <f t="shared" ca="1" si="773"/>
        <v>0</v>
      </c>
      <c r="Z2327" s="108">
        <f t="shared" ca="1" si="774"/>
        <v>0</v>
      </c>
      <c r="AA2327" s="108">
        <f t="shared" ca="1" si="775"/>
        <v>0</v>
      </c>
      <c r="AB2327" s="108">
        <f t="shared" ca="1" si="776"/>
        <v>0</v>
      </c>
      <c r="AC2327" s="25">
        <f t="shared" ca="1" si="777"/>
        <v>0</v>
      </c>
    </row>
    <row r="2328" spans="1:29" ht="14.1" hidden="1" customHeight="1" thickBot="1" x14ac:dyDescent="0.25">
      <c r="A2328" s="3">
        <f t="shared" si="761"/>
        <v>2027</v>
      </c>
      <c r="B2328" s="3" t="str">
        <f t="shared" si="778"/>
        <v>05 květen</v>
      </c>
      <c r="C2328" s="4" t="str">
        <f t="shared" si="762"/>
        <v>květen</v>
      </c>
      <c r="D2328" s="10">
        <f t="shared" ca="1" si="763"/>
        <v>0</v>
      </c>
      <c r="E2328" s="10" t="str">
        <f t="shared" si="764"/>
        <v>úterý</v>
      </c>
      <c r="F2328" s="42" t="str">
        <f ca="1">IF(COUNTIF(List1!$U$4:$AF$16,$G2328),"Svátek",TEXT($G2328,"dddd"))</f>
        <v>úterý</v>
      </c>
      <c r="G2328" s="19">
        <v>46511</v>
      </c>
      <c r="H2328" s="49"/>
      <c r="I2328" s="50"/>
      <c r="J2328" s="49"/>
      <c r="K2328" s="50"/>
      <c r="L2328" s="21">
        <f t="shared" si="765"/>
        <v>0</v>
      </c>
      <c r="M2328" s="22">
        <f t="shared" si="759"/>
        <v>0</v>
      </c>
      <c r="N2328" s="98"/>
      <c r="O2328" s="101" t="str">
        <f t="shared" ca="1" si="760"/>
        <v/>
      </c>
      <c r="P2328" s="41" t="str">
        <f t="shared" si="758"/>
        <v xml:space="preserve"> </v>
      </c>
      <c r="Q2328" s="41" t="str">
        <f>IF(MONTH(G2329)-MONTH(G2328)&lt;&gt;0,SUBTOTAL(109,$P$14:$P$3665)," ")</f>
        <v xml:space="preserve"> </v>
      </c>
      <c r="R2328" s="108">
        <f t="shared" ca="1" si="766"/>
        <v>0</v>
      </c>
      <c r="S2328" s="25">
        <f t="shared" ca="1" si="767"/>
        <v>0</v>
      </c>
      <c r="T2328" s="108">
        <f t="shared" ca="1" si="768"/>
        <v>0</v>
      </c>
      <c r="U2328" s="163">
        <f t="shared" ca="1" si="769"/>
        <v>0</v>
      </c>
      <c r="V2328" s="25">
        <f t="shared" ca="1" si="770"/>
        <v>0</v>
      </c>
      <c r="W2328" s="25">
        <f t="shared" ca="1" si="771"/>
        <v>0</v>
      </c>
      <c r="X2328" s="108">
        <f t="shared" ca="1" si="772"/>
        <v>0</v>
      </c>
      <c r="Y2328" s="108">
        <f t="shared" ca="1" si="773"/>
        <v>0</v>
      </c>
      <c r="Z2328" s="108">
        <f t="shared" ca="1" si="774"/>
        <v>0</v>
      </c>
      <c r="AA2328" s="108">
        <f t="shared" ca="1" si="775"/>
        <v>0</v>
      </c>
      <c r="AB2328" s="108">
        <f t="shared" ca="1" si="776"/>
        <v>0</v>
      </c>
      <c r="AC2328" s="25">
        <f t="shared" ca="1" si="777"/>
        <v>0</v>
      </c>
    </row>
    <row r="2329" spans="1:29" ht="14.1" hidden="1" customHeight="1" thickBot="1" x14ac:dyDescent="0.25">
      <c r="A2329" s="3">
        <f t="shared" si="761"/>
        <v>2027</v>
      </c>
      <c r="B2329" s="3" t="str">
        <f t="shared" si="778"/>
        <v>05 květen</v>
      </c>
      <c r="C2329" s="4" t="str">
        <f t="shared" si="762"/>
        <v>květen</v>
      </c>
      <c r="D2329" s="10">
        <f t="shared" ca="1" si="763"/>
        <v>0</v>
      </c>
      <c r="E2329" s="10" t="str">
        <f t="shared" si="764"/>
        <v>středa</v>
      </c>
      <c r="F2329" s="42" t="str">
        <f ca="1">IF(COUNTIF(List1!$U$4:$AF$16,$G2329),"Svátek",TEXT($G2329,"dddd"))</f>
        <v>středa</v>
      </c>
      <c r="G2329" s="19">
        <v>46512</v>
      </c>
      <c r="H2329" s="49"/>
      <c r="I2329" s="50"/>
      <c r="J2329" s="49"/>
      <c r="K2329" s="50"/>
      <c r="L2329" s="21">
        <f t="shared" si="765"/>
        <v>0</v>
      </c>
      <c r="M2329" s="22">
        <f t="shared" si="759"/>
        <v>0</v>
      </c>
      <c r="N2329" s="98"/>
      <c r="O2329" s="101" t="str">
        <f t="shared" ca="1" si="760"/>
        <v/>
      </c>
      <c r="P2329" s="41" t="str">
        <f t="shared" si="758"/>
        <v xml:space="preserve"> </v>
      </c>
      <c r="Q2329" s="41" t="str">
        <f>IF(MONTH(G2330)-MONTH(G2329)&lt;&gt;0,SUBTOTAL(109,$P$14:$P$3665)," ")</f>
        <v xml:space="preserve"> </v>
      </c>
      <c r="R2329" s="108">
        <f t="shared" ca="1" si="766"/>
        <v>0</v>
      </c>
      <c r="S2329" s="25">
        <f t="shared" ca="1" si="767"/>
        <v>0</v>
      </c>
      <c r="T2329" s="108">
        <f t="shared" ca="1" si="768"/>
        <v>0</v>
      </c>
      <c r="U2329" s="163">
        <f t="shared" ca="1" si="769"/>
        <v>0</v>
      </c>
      <c r="V2329" s="25">
        <f t="shared" ca="1" si="770"/>
        <v>0</v>
      </c>
      <c r="W2329" s="25">
        <f t="shared" ca="1" si="771"/>
        <v>0</v>
      </c>
      <c r="X2329" s="108">
        <f t="shared" ca="1" si="772"/>
        <v>0</v>
      </c>
      <c r="Y2329" s="108">
        <f t="shared" ca="1" si="773"/>
        <v>0</v>
      </c>
      <c r="Z2329" s="108">
        <f t="shared" ca="1" si="774"/>
        <v>0</v>
      </c>
      <c r="AA2329" s="108">
        <f t="shared" ca="1" si="775"/>
        <v>0</v>
      </c>
      <c r="AB2329" s="108">
        <f t="shared" ca="1" si="776"/>
        <v>0</v>
      </c>
      <c r="AC2329" s="25">
        <f t="shared" ca="1" si="777"/>
        <v>0</v>
      </c>
    </row>
    <row r="2330" spans="1:29" ht="14.1" hidden="1" customHeight="1" thickBot="1" x14ac:dyDescent="0.25">
      <c r="A2330" s="3">
        <f t="shared" si="761"/>
        <v>2027</v>
      </c>
      <c r="B2330" s="3" t="str">
        <f t="shared" si="778"/>
        <v>05 květen</v>
      </c>
      <c r="C2330" s="4" t="str">
        <f t="shared" si="762"/>
        <v>květen</v>
      </c>
      <c r="D2330" s="10">
        <f t="shared" ca="1" si="763"/>
        <v>0</v>
      </c>
      <c r="E2330" s="10" t="str">
        <f t="shared" si="764"/>
        <v>čtvrtek</v>
      </c>
      <c r="F2330" s="42" t="str">
        <f ca="1">IF(COUNTIF(List1!$U$4:$AF$16,$G2330),"Svátek",TEXT($G2330,"dddd"))</f>
        <v>čtvrtek</v>
      </c>
      <c r="G2330" s="19">
        <v>46513</v>
      </c>
      <c r="H2330" s="49"/>
      <c r="I2330" s="50"/>
      <c r="J2330" s="49"/>
      <c r="K2330" s="50"/>
      <c r="L2330" s="21">
        <f t="shared" si="765"/>
        <v>0</v>
      </c>
      <c r="M2330" s="22">
        <f t="shared" si="759"/>
        <v>0</v>
      </c>
      <c r="N2330" s="98"/>
      <c r="O2330" s="101" t="str">
        <f t="shared" ca="1" si="760"/>
        <v/>
      </c>
      <c r="P2330" s="41" t="str">
        <f t="shared" si="758"/>
        <v xml:space="preserve"> </v>
      </c>
      <c r="Q2330" s="41" t="str">
        <f>IF(MONTH(G2331)-MONTH(G2330)&lt;&gt;0,SUBTOTAL(109,$P$14:$P$3665)," ")</f>
        <v xml:space="preserve"> </v>
      </c>
      <c r="R2330" s="108">
        <f t="shared" ca="1" si="766"/>
        <v>0</v>
      </c>
      <c r="S2330" s="25">
        <f t="shared" ca="1" si="767"/>
        <v>0</v>
      </c>
      <c r="T2330" s="108">
        <f t="shared" ca="1" si="768"/>
        <v>0</v>
      </c>
      <c r="U2330" s="163">
        <f t="shared" ca="1" si="769"/>
        <v>0</v>
      </c>
      <c r="V2330" s="25">
        <f t="shared" ca="1" si="770"/>
        <v>0</v>
      </c>
      <c r="W2330" s="25">
        <f t="shared" ca="1" si="771"/>
        <v>0</v>
      </c>
      <c r="X2330" s="108">
        <f t="shared" ca="1" si="772"/>
        <v>0</v>
      </c>
      <c r="Y2330" s="108">
        <f t="shared" ca="1" si="773"/>
        <v>0</v>
      </c>
      <c r="Z2330" s="108">
        <f t="shared" ca="1" si="774"/>
        <v>0</v>
      </c>
      <c r="AA2330" s="108">
        <f t="shared" ca="1" si="775"/>
        <v>0</v>
      </c>
      <c r="AB2330" s="108">
        <f t="shared" ca="1" si="776"/>
        <v>0</v>
      </c>
      <c r="AC2330" s="25">
        <f t="shared" ca="1" si="777"/>
        <v>0</v>
      </c>
    </row>
    <row r="2331" spans="1:29" ht="14.1" hidden="1" customHeight="1" thickBot="1" x14ac:dyDescent="0.25">
      <c r="A2331" s="3">
        <f t="shared" si="761"/>
        <v>2027</v>
      </c>
      <c r="B2331" s="3" t="str">
        <f t="shared" si="778"/>
        <v>05 květen</v>
      </c>
      <c r="C2331" s="4" t="str">
        <f t="shared" si="762"/>
        <v>květen</v>
      </c>
      <c r="D2331" s="10">
        <f t="shared" ca="1" si="763"/>
        <v>0</v>
      </c>
      <c r="E2331" s="10" t="str">
        <f t="shared" si="764"/>
        <v>pátek</v>
      </c>
      <c r="F2331" s="42" t="str">
        <f ca="1">IF(COUNTIF(List1!$U$4:$AF$16,$G2331),"Svátek",TEXT($G2331,"dddd"))</f>
        <v>pátek</v>
      </c>
      <c r="G2331" s="19">
        <v>46514</v>
      </c>
      <c r="H2331" s="49"/>
      <c r="I2331" s="50"/>
      <c r="J2331" s="49"/>
      <c r="K2331" s="50"/>
      <c r="L2331" s="21">
        <f t="shared" si="765"/>
        <v>0</v>
      </c>
      <c r="M2331" s="22">
        <f t="shared" si="759"/>
        <v>0</v>
      </c>
      <c r="N2331" s="98"/>
      <c r="O2331" s="101" t="str">
        <f t="shared" ca="1" si="760"/>
        <v/>
      </c>
      <c r="P2331" s="41" t="str">
        <f t="shared" ref="P2331:P2394" si="779">IF(OR(TEXT($G2331,"dddd")="neděle",TEXT($G2422,"dddd")="Sunday"),IF(DAY(G2331)&gt;=7,SUM(L2325:L2331),IF(DAY(G2331)=6,SUM(L2326:L2331),IF(DAY(G2331)=5,SUM(L2327:L2331),IF(DAY(G2331)=4,SUM(L2328:L2331),IF(DAY(G2331)=3,SUM(L2329:L2331),IF(DAY(G2331)=2,SUM(L2330:L2331),IF(DAY(G2331)=1,SUM(L2331:L2331)," "))))))),IF(MONTH(G2332)-MONTH(G2331)&lt;&gt;0,IF(TEXT($G2331,"dddd")="sobota",SUM(L2326:L2331),IF(TEXT($G2331,"dddd")="pátek",SUM(L2327:L2331),IF(TEXT($G2331,"dddd")="čtvrtek",SUM(L2328:L2331),IF(TEXT($G2331,"dddd")="středa",SUM(L2329:L2331),IF(TEXT($G2331,"dddd")="úterý",SUM(L2330:L2331),IF(TEXT($G2331,"dddd")="pondělí",SUM(L2331)," "))))))," "))</f>
        <v xml:space="preserve"> </v>
      </c>
      <c r="Q2331" s="41" t="str">
        <f>IF(MONTH(G2332)-MONTH(G2331)&lt;&gt;0,SUBTOTAL(109,$P$14:$P$3665)," ")</f>
        <v xml:space="preserve"> </v>
      </c>
      <c r="R2331" s="108">
        <f t="shared" ca="1" si="766"/>
        <v>0</v>
      </c>
      <c r="S2331" s="25">
        <f t="shared" ca="1" si="767"/>
        <v>0</v>
      </c>
      <c r="T2331" s="108">
        <f t="shared" ca="1" si="768"/>
        <v>0</v>
      </c>
      <c r="U2331" s="163">
        <f t="shared" ca="1" si="769"/>
        <v>0</v>
      </c>
      <c r="V2331" s="25">
        <f t="shared" ca="1" si="770"/>
        <v>0</v>
      </c>
      <c r="W2331" s="25">
        <f t="shared" ca="1" si="771"/>
        <v>0</v>
      </c>
      <c r="X2331" s="108">
        <f t="shared" ca="1" si="772"/>
        <v>0</v>
      </c>
      <c r="Y2331" s="108">
        <f t="shared" ca="1" si="773"/>
        <v>0</v>
      </c>
      <c r="Z2331" s="108">
        <f t="shared" ca="1" si="774"/>
        <v>0</v>
      </c>
      <c r="AA2331" s="108">
        <f t="shared" ca="1" si="775"/>
        <v>0</v>
      </c>
      <c r="AB2331" s="108">
        <f t="shared" ca="1" si="776"/>
        <v>0</v>
      </c>
      <c r="AC2331" s="25">
        <f t="shared" ca="1" si="777"/>
        <v>0</v>
      </c>
    </row>
    <row r="2332" spans="1:29" ht="14.1" hidden="1" customHeight="1" thickBot="1" x14ac:dyDescent="0.25">
      <c r="A2332" s="3">
        <f t="shared" si="761"/>
        <v>2027</v>
      </c>
      <c r="B2332" s="3" t="str">
        <f t="shared" si="778"/>
        <v>05 květen</v>
      </c>
      <c r="C2332" s="4" t="str">
        <f t="shared" si="762"/>
        <v>květen</v>
      </c>
      <c r="D2332" s="10">
        <f t="shared" ca="1" si="763"/>
        <v>1</v>
      </c>
      <c r="E2332" s="10" t="str">
        <f t="shared" si="764"/>
        <v>sobota</v>
      </c>
      <c r="F2332" s="42" t="str">
        <f ca="1">IF(COUNTIF(List1!$U$4:$AF$16,$G2332),"Svátek",TEXT($G2332,"dddd"))</f>
        <v>Svátek</v>
      </c>
      <c r="G2332" s="19">
        <v>46515</v>
      </c>
      <c r="H2332" s="49"/>
      <c r="I2332" s="50"/>
      <c r="J2332" s="49"/>
      <c r="K2332" s="50"/>
      <c r="L2332" s="21">
        <f t="shared" si="765"/>
        <v>0</v>
      </c>
      <c r="M2332" s="22">
        <f t="shared" si="759"/>
        <v>0</v>
      </c>
      <c r="N2332" s="98"/>
      <c r="O2332" s="101" t="str">
        <f t="shared" ca="1" si="760"/>
        <v>Svátek</v>
      </c>
      <c r="P2332" s="41" t="str">
        <f t="shared" si="779"/>
        <v xml:space="preserve"> </v>
      </c>
      <c r="Q2332" s="41" t="str">
        <f>IF(MONTH(G2333)-MONTH(G2332)&lt;&gt;0,SUBTOTAL(109,$P$14:$P$3665)," ")</f>
        <v xml:space="preserve"> </v>
      </c>
      <c r="R2332" s="108">
        <f t="shared" ca="1" si="766"/>
        <v>0</v>
      </c>
      <c r="S2332" s="25">
        <f t="shared" ca="1" si="767"/>
        <v>0</v>
      </c>
      <c r="T2332" s="108">
        <f t="shared" ca="1" si="768"/>
        <v>0</v>
      </c>
      <c r="U2332" s="163">
        <f t="shared" ca="1" si="769"/>
        <v>0</v>
      </c>
      <c r="V2332" s="25">
        <f t="shared" ca="1" si="770"/>
        <v>0</v>
      </c>
      <c r="W2332" s="25">
        <f t="shared" ca="1" si="771"/>
        <v>0</v>
      </c>
      <c r="X2332" s="108">
        <f t="shared" ca="1" si="772"/>
        <v>0</v>
      </c>
      <c r="Y2332" s="108">
        <f t="shared" ca="1" si="773"/>
        <v>0</v>
      </c>
      <c r="Z2332" s="108">
        <f t="shared" ca="1" si="774"/>
        <v>0</v>
      </c>
      <c r="AA2332" s="108">
        <f t="shared" ca="1" si="775"/>
        <v>0</v>
      </c>
      <c r="AB2332" s="108">
        <f t="shared" ca="1" si="776"/>
        <v>0</v>
      </c>
      <c r="AC2332" s="25">
        <f t="shared" ca="1" si="777"/>
        <v>0</v>
      </c>
    </row>
    <row r="2333" spans="1:29" ht="14.1" hidden="1" customHeight="1" thickBot="1" x14ac:dyDescent="0.25">
      <c r="A2333" s="3">
        <f t="shared" si="761"/>
        <v>2027</v>
      </c>
      <c r="B2333" s="3" t="str">
        <f t="shared" si="778"/>
        <v>05 květen</v>
      </c>
      <c r="C2333" s="4" t="str">
        <f t="shared" si="762"/>
        <v>květen</v>
      </c>
      <c r="D2333" s="10">
        <f t="shared" ca="1" si="763"/>
        <v>0</v>
      </c>
      <c r="E2333" s="10" t="str">
        <f t="shared" si="764"/>
        <v>neděle</v>
      </c>
      <c r="F2333" s="42" t="str">
        <f ca="1">IF(COUNTIF(List1!$U$4:$AF$16,$G2333),"Svátek",TEXT($G2333,"dddd"))</f>
        <v>neděle</v>
      </c>
      <c r="G2333" s="19">
        <v>46516</v>
      </c>
      <c r="H2333" s="49"/>
      <c r="I2333" s="50"/>
      <c r="J2333" s="49"/>
      <c r="K2333" s="50"/>
      <c r="L2333" s="21">
        <f t="shared" si="765"/>
        <v>0</v>
      </c>
      <c r="M2333" s="22">
        <f t="shared" si="759"/>
        <v>0</v>
      </c>
      <c r="N2333" s="98"/>
      <c r="O2333" s="101" t="str">
        <f t="shared" ca="1" si="760"/>
        <v/>
      </c>
      <c r="P2333" s="41">
        <f t="shared" si="779"/>
        <v>0</v>
      </c>
      <c r="Q2333" s="41" t="str">
        <f>IF(MONTH(G2334)-MONTH(G2333)&lt;&gt;0,SUBTOTAL(109,$P$14:$P$3665)," ")</f>
        <v xml:space="preserve"> </v>
      </c>
      <c r="R2333" s="108">
        <f t="shared" ca="1" si="766"/>
        <v>0</v>
      </c>
      <c r="S2333" s="25">
        <f t="shared" ca="1" si="767"/>
        <v>0</v>
      </c>
      <c r="T2333" s="108">
        <f t="shared" ca="1" si="768"/>
        <v>0</v>
      </c>
      <c r="U2333" s="163">
        <f t="shared" ca="1" si="769"/>
        <v>0</v>
      </c>
      <c r="V2333" s="25">
        <f t="shared" ca="1" si="770"/>
        <v>0</v>
      </c>
      <c r="W2333" s="25">
        <f t="shared" ca="1" si="771"/>
        <v>0</v>
      </c>
      <c r="X2333" s="108">
        <f t="shared" ca="1" si="772"/>
        <v>0</v>
      </c>
      <c r="Y2333" s="108">
        <f t="shared" ca="1" si="773"/>
        <v>0</v>
      </c>
      <c r="Z2333" s="108">
        <f t="shared" ca="1" si="774"/>
        <v>0</v>
      </c>
      <c r="AA2333" s="108">
        <f t="shared" ca="1" si="775"/>
        <v>0</v>
      </c>
      <c r="AB2333" s="108">
        <f t="shared" ca="1" si="776"/>
        <v>0</v>
      </c>
      <c r="AC2333" s="25">
        <f t="shared" ca="1" si="777"/>
        <v>0</v>
      </c>
    </row>
    <row r="2334" spans="1:29" ht="14.1" hidden="1" customHeight="1" thickBot="1" x14ac:dyDescent="0.25">
      <c r="A2334" s="3">
        <f t="shared" si="761"/>
        <v>2027</v>
      </c>
      <c r="B2334" s="3" t="str">
        <f t="shared" si="778"/>
        <v>05 květen</v>
      </c>
      <c r="C2334" s="4" t="str">
        <f t="shared" si="762"/>
        <v>květen</v>
      </c>
      <c r="D2334" s="10">
        <f t="shared" ca="1" si="763"/>
        <v>0</v>
      </c>
      <c r="E2334" s="10" t="str">
        <f t="shared" si="764"/>
        <v>pondělí</v>
      </c>
      <c r="F2334" s="42" t="str">
        <f ca="1">IF(COUNTIF(List1!$U$4:$AF$16,$G2334),"Svátek",TEXT($G2334,"dddd"))</f>
        <v>pondělí</v>
      </c>
      <c r="G2334" s="19">
        <v>46517</v>
      </c>
      <c r="H2334" s="49"/>
      <c r="I2334" s="50"/>
      <c r="J2334" s="49"/>
      <c r="K2334" s="50"/>
      <c r="L2334" s="21">
        <f t="shared" si="765"/>
        <v>0</v>
      </c>
      <c r="M2334" s="22">
        <f t="shared" si="759"/>
        <v>0</v>
      </c>
      <c r="N2334" s="98"/>
      <c r="O2334" s="101" t="str">
        <f t="shared" ca="1" si="760"/>
        <v/>
      </c>
      <c r="P2334" s="41" t="str">
        <f t="shared" si="779"/>
        <v xml:space="preserve"> </v>
      </c>
      <c r="Q2334" s="41" t="str">
        <f>IF(MONTH(G2335)-MONTH(G2334)&lt;&gt;0,SUBTOTAL(109,$P$14:$P$3665)," ")</f>
        <v xml:space="preserve"> </v>
      </c>
      <c r="R2334" s="108">
        <f t="shared" ca="1" si="766"/>
        <v>0</v>
      </c>
      <c r="S2334" s="25">
        <f t="shared" ca="1" si="767"/>
        <v>0</v>
      </c>
      <c r="T2334" s="108">
        <f t="shared" ca="1" si="768"/>
        <v>0</v>
      </c>
      <c r="U2334" s="163">
        <f t="shared" ca="1" si="769"/>
        <v>0</v>
      </c>
      <c r="V2334" s="25">
        <f t="shared" ca="1" si="770"/>
        <v>0</v>
      </c>
      <c r="W2334" s="25">
        <f t="shared" ca="1" si="771"/>
        <v>0</v>
      </c>
      <c r="X2334" s="108">
        <f t="shared" ca="1" si="772"/>
        <v>0</v>
      </c>
      <c r="Y2334" s="108">
        <f t="shared" ca="1" si="773"/>
        <v>0</v>
      </c>
      <c r="Z2334" s="108">
        <f t="shared" ca="1" si="774"/>
        <v>0</v>
      </c>
      <c r="AA2334" s="108">
        <f t="shared" ca="1" si="775"/>
        <v>0</v>
      </c>
      <c r="AB2334" s="108">
        <f t="shared" ca="1" si="776"/>
        <v>0</v>
      </c>
      <c r="AC2334" s="25">
        <f t="shared" ca="1" si="777"/>
        <v>0</v>
      </c>
    </row>
    <row r="2335" spans="1:29" ht="14.1" hidden="1" customHeight="1" thickBot="1" x14ac:dyDescent="0.25">
      <c r="A2335" s="3">
        <f t="shared" si="761"/>
        <v>2027</v>
      </c>
      <c r="B2335" s="3" t="str">
        <f t="shared" si="778"/>
        <v>05 květen</v>
      </c>
      <c r="C2335" s="4" t="str">
        <f t="shared" si="762"/>
        <v>květen</v>
      </c>
      <c r="D2335" s="10">
        <f t="shared" ca="1" si="763"/>
        <v>0</v>
      </c>
      <c r="E2335" s="10" t="str">
        <f t="shared" si="764"/>
        <v>úterý</v>
      </c>
      <c r="F2335" s="42" t="str">
        <f ca="1">IF(COUNTIF(List1!$U$4:$AF$16,$G2335),"Svátek",TEXT($G2335,"dddd"))</f>
        <v>úterý</v>
      </c>
      <c r="G2335" s="19">
        <v>46518</v>
      </c>
      <c r="H2335" s="49"/>
      <c r="I2335" s="50"/>
      <c r="J2335" s="49"/>
      <c r="K2335" s="50"/>
      <c r="L2335" s="21">
        <f t="shared" si="765"/>
        <v>0</v>
      </c>
      <c r="M2335" s="22">
        <f t="shared" si="759"/>
        <v>0</v>
      </c>
      <c r="N2335" s="98"/>
      <c r="O2335" s="101" t="str">
        <f t="shared" ca="1" si="760"/>
        <v/>
      </c>
      <c r="P2335" s="41" t="str">
        <f t="shared" si="779"/>
        <v xml:space="preserve"> </v>
      </c>
      <c r="Q2335" s="41" t="str">
        <f>IF(MONTH(G2336)-MONTH(G2335)&lt;&gt;0,SUBTOTAL(109,$P$14:$P$3665)," ")</f>
        <v xml:space="preserve"> </v>
      </c>
      <c r="R2335" s="108">
        <f t="shared" ca="1" si="766"/>
        <v>0</v>
      </c>
      <c r="S2335" s="25">
        <f t="shared" ca="1" si="767"/>
        <v>0</v>
      </c>
      <c r="T2335" s="108">
        <f t="shared" ca="1" si="768"/>
        <v>0</v>
      </c>
      <c r="U2335" s="163">
        <f t="shared" ca="1" si="769"/>
        <v>0</v>
      </c>
      <c r="V2335" s="25">
        <f t="shared" ca="1" si="770"/>
        <v>0</v>
      </c>
      <c r="W2335" s="25">
        <f t="shared" ca="1" si="771"/>
        <v>0</v>
      </c>
      <c r="X2335" s="108">
        <f t="shared" ca="1" si="772"/>
        <v>0</v>
      </c>
      <c r="Y2335" s="108">
        <f t="shared" ca="1" si="773"/>
        <v>0</v>
      </c>
      <c r="Z2335" s="108">
        <f t="shared" ca="1" si="774"/>
        <v>0</v>
      </c>
      <c r="AA2335" s="108">
        <f t="shared" ca="1" si="775"/>
        <v>0</v>
      </c>
      <c r="AB2335" s="108">
        <f t="shared" ca="1" si="776"/>
        <v>0</v>
      </c>
      <c r="AC2335" s="25">
        <f t="shared" ca="1" si="777"/>
        <v>0</v>
      </c>
    </row>
    <row r="2336" spans="1:29" ht="14.1" hidden="1" customHeight="1" thickBot="1" x14ac:dyDescent="0.25">
      <c r="A2336" s="3">
        <f t="shared" si="761"/>
        <v>2027</v>
      </c>
      <c r="B2336" s="3" t="str">
        <f t="shared" si="778"/>
        <v>05 květen</v>
      </c>
      <c r="C2336" s="4" t="str">
        <f t="shared" si="762"/>
        <v>květen</v>
      </c>
      <c r="D2336" s="10">
        <f t="shared" ca="1" si="763"/>
        <v>0</v>
      </c>
      <c r="E2336" s="10" t="str">
        <f t="shared" si="764"/>
        <v>středa</v>
      </c>
      <c r="F2336" s="42" t="str">
        <f ca="1">IF(COUNTIF(List1!$U$4:$AF$16,$G2336),"Svátek",TEXT($G2336,"dddd"))</f>
        <v>středa</v>
      </c>
      <c r="G2336" s="19">
        <v>46519</v>
      </c>
      <c r="H2336" s="49"/>
      <c r="I2336" s="50"/>
      <c r="J2336" s="49"/>
      <c r="K2336" s="50"/>
      <c r="L2336" s="21">
        <f t="shared" si="765"/>
        <v>0</v>
      </c>
      <c r="M2336" s="22">
        <f t="shared" si="759"/>
        <v>0</v>
      </c>
      <c r="N2336" s="98"/>
      <c r="O2336" s="101" t="str">
        <f t="shared" ca="1" si="760"/>
        <v/>
      </c>
      <c r="P2336" s="41" t="str">
        <f t="shared" si="779"/>
        <v xml:space="preserve"> </v>
      </c>
      <c r="Q2336" s="41" t="str">
        <f>IF(MONTH(G2337)-MONTH(G2336)&lt;&gt;0,SUBTOTAL(109,$P$14:$P$3665)," ")</f>
        <v xml:space="preserve"> </v>
      </c>
      <c r="R2336" s="108">
        <f t="shared" ca="1" si="766"/>
        <v>0</v>
      </c>
      <c r="S2336" s="25">
        <f t="shared" ca="1" si="767"/>
        <v>0</v>
      </c>
      <c r="T2336" s="108">
        <f t="shared" ca="1" si="768"/>
        <v>0</v>
      </c>
      <c r="U2336" s="163">
        <f t="shared" ca="1" si="769"/>
        <v>0</v>
      </c>
      <c r="V2336" s="25">
        <f t="shared" ca="1" si="770"/>
        <v>0</v>
      </c>
      <c r="W2336" s="25">
        <f t="shared" ca="1" si="771"/>
        <v>0</v>
      </c>
      <c r="X2336" s="108">
        <f t="shared" ca="1" si="772"/>
        <v>0</v>
      </c>
      <c r="Y2336" s="108">
        <f t="shared" ca="1" si="773"/>
        <v>0</v>
      </c>
      <c r="Z2336" s="108">
        <f t="shared" ca="1" si="774"/>
        <v>0</v>
      </c>
      <c r="AA2336" s="108">
        <f t="shared" ca="1" si="775"/>
        <v>0</v>
      </c>
      <c r="AB2336" s="108">
        <f t="shared" ca="1" si="776"/>
        <v>0</v>
      </c>
      <c r="AC2336" s="25">
        <f t="shared" ca="1" si="777"/>
        <v>0</v>
      </c>
    </row>
    <row r="2337" spans="1:29" ht="14.1" hidden="1" customHeight="1" thickBot="1" x14ac:dyDescent="0.25">
      <c r="A2337" s="3">
        <f t="shared" si="761"/>
        <v>2027</v>
      </c>
      <c r="B2337" s="3" t="str">
        <f t="shared" si="778"/>
        <v>05 květen</v>
      </c>
      <c r="C2337" s="4" t="str">
        <f t="shared" si="762"/>
        <v>květen</v>
      </c>
      <c r="D2337" s="10">
        <f t="shared" ca="1" si="763"/>
        <v>0</v>
      </c>
      <c r="E2337" s="10" t="str">
        <f t="shared" si="764"/>
        <v>čtvrtek</v>
      </c>
      <c r="F2337" s="42" t="str">
        <f ca="1">IF(COUNTIF(List1!$U$4:$AF$16,$G2337),"Svátek",TEXT($G2337,"dddd"))</f>
        <v>čtvrtek</v>
      </c>
      <c r="G2337" s="19">
        <v>46520</v>
      </c>
      <c r="H2337" s="49"/>
      <c r="I2337" s="50"/>
      <c r="J2337" s="49"/>
      <c r="K2337" s="50"/>
      <c r="L2337" s="21">
        <f t="shared" si="765"/>
        <v>0</v>
      </c>
      <c r="M2337" s="22">
        <f t="shared" si="759"/>
        <v>0</v>
      </c>
      <c r="N2337" s="98"/>
      <c r="O2337" s="101" t="str">
        <f t="shared" ca="1" si="760"/>
        <v/>
      </c>
      <c r="P2337" s="41" t="str">
        <f t="shared" si="779"/>
        <v xml:space="preserve"> </v>
      </c>
      <c r="Q2337" s="41" t="str">
        <f>IF(MONTH(G2338)-MONTH(G2337)&lt;&gt;0,SUBTOTAL(109,$P$14:$P$3665)," ")</f>
        <v xml:space="preserve"> </v>
      </c>
      <c r="R2337" s="108">
        <f t="shared" ca="1" si="766"/>
        <v>0</v>
      </c>
      <c r="S2337" s="25">
        <f t="shared" ca="1" si="767"/>
        <v>0</v>
      </c>
      <c r="T2337" s="108">
        <f t="shared" ca="1" si="768"/>
        <v>0</v>
      </c>
      <c r="U2337" s="163">
        <f t="shared" ca="1" si="769"/>
        <v>0</v>
      </c>
      <c r="V2337" s="25">
        <f t="shared" ca="1" si="770"/>
        <v>0</v>
      </c>
      <c r="W2337" s="25">
        <f t="shared" ca="1" si="771"/>
        <v>0</v>
      </c>
      <c r="X2337" s="108">
        <f t="shared" ca="1" si="772"/>
        <v>0</v>
      </c>
      <c r="Y2337" s="108">
        <f t="shared" ca="1" si="773"/>
        <v>0</v>
      </c>
      <c r="Z2337" s="108">
        <f t="shared" ca="1" si="774"/>
        <v>0</v>
      </c>
      <c r="AA2337" s="108">
        <f t="shared" ca="1" si="775"/>
        <v>0</v>
      </c>
      <c r="AB2337" s="108">
        <f t="shared" ca="1" si="776"/>
        <v>0</v>
      </c>
      <c r="AC2337" s="25">
        <f t="shared" ca="1" si="777"/>
        <v>0</v>
      </c>
    </row>
    <row r="2338" spans="1:29" ht="14.1" hidden="1" customHeight="1" thickBot="1" x14ac:dyDescent="0.25">
      <c r="A2338" s="3">
        <f t="shared" si="761"/>
        <v>2027</v>
      </c>
      <c r="B2338" s="3" t="str">
        <f t="shared" si="778"/>
        <v>05 květen</v>
      </c>
      <c r="C2338" s="4" t="str">
        <f t="shared" si="762"/>
        <v>květen</v>
      </c>
      <c r="D2338" s="10">
        <f t="shared" ca="1" si="763"/>
        <v>0</v>
      </c>
      <c r="E2338" s="10" t="str">
        <f t="shared" si="764"/>
        <v>pátek</v>
      </c>
      <c r="F2338" s="42" t="str">
        <f ca="1">IF(COUNTIF(List1!$U$4:$AF$16,$G2338),"Svátek",TEXT($G2338,"dddd"))</f>
        <v>pátek</v>
      </c>
      <c r="G2338" s="19">
        <v>46521</v>
      </c>
      <c r="H2338" s="49"/>
      <c r="I2338" s="50"/>
      <c r="J2338" s="49"/>
      <c r="K2338" s="50"/>
      <c r="L2338" s="21">
        <f t="shared" si="765"/>
        <v>0</v>
      </c>
      <c r="M2338" s="22">
        <f t="shared" si="759"/>
        <v>0</v>
      </c>
      <c r="N2338" s="98"/>
      <c r="O2338" s="101" t="str">
        <f t="shared" ca="1" si="760"/>
        <v/>
      </c>
      <c r="P2338" s="41" t="str">
        <f t="shared" si="779"/>
        <v xml:space="preserve"> </v>
      </c>
      <c r="Q2338" s="41" t="str">
        <f>IF(MONTH(G2339)-MONTH(G2338)&lt;&gt;0,SUBTOTAL(109,$P$14:$P$3665)," ")</f>
        <v xml:space="preserve"> </v>
      </c>
      <c r="R2338" s="108">
        <f t="shared" ca="1" si="766"/>
        <v>0</v>
      </c>
      <c r="S2338" s="25">
        <f t="shared" ca="1" si="767"/>
        <v>0</v>
      </c>
      <c r="T2338" s="108">
        <f t="shared" ca="1" si="768"/>
        <v>0</v>
      </c>
      <c r="U2338" s="163">
        <f t="shared" ca="1" si="769"/>
        <v>0</v>
      </c>
      <c r="V2338" s="25">
        <f t="shared" ca="1" si="770"/>
        <v>0</v>
      </c>
      <c r="W2338" s="25">
        <f t="shared" ca="1" si="771"/>
        <v>0</v>
      </c>
      <c r="X2338" s="108">
        <f t="shared" ca="1" si="772"/>
        <v>0</v>
      </c>
      <c r="Y2338" s="108">
        <f t="shared" ca="1" si="773"/>
        <v>0</v>
      </c>
      <c r="Z2338" s="108">
        <f t="shared" ca="1" si="774"/>
        <v>0</v>
      </c>
      <c r="AA2338" s="108">
        <f t="shared" ca="1" si="775"/>
        <v>0</v>
      </c>
      <c r="AB2338" s="108">
        <f t="shared" ca="1" si="776"/>
        <v>0</v>
      </c>
      <c r="AC2338" s="25">
        <f t="shared" ca="1" si="777"/>
        <v>0</v>
      </c>
    </row>
    <row r="2339" spans="1:29" ht="14.1" hidden="1" customHeight="1" thickBot="1" x14ac:dyDescent="0.25">
      <c r="A2339" s="3">
        <f t="shared" si="761"/>
        <v>2027</v>
      </c>
      <c r="B2339" s="3" t="str">
        <f t="shared" si="778"/>
        <v>05 květen</v>
      </c>
      <c r="C2339" s="4" t="str">
        <f t="shared" si="762"/>
        <v>květen</v>
      </c>
      <c r="D2339" s="10">
        <f t="shared" ca="1" si="763"/>
        <v>0</v>
      </c>
      <c r="E2339" s="10" t="str">
        <f t="shared" si="764"/>
        <v>sobota</v>
      </c>
      <c r="F2339" s="42" t="str">
        <f ca="1">IF(COUNTIF(List1!$U$4:$AF$16,$G2339),"Svátek",TEXT($G2339,"dddd"))</f>
        <v>sobota</v>
      </c>
      <c r="G2339" s="19">
        <v>46522</v>
      </c>
      <c r="H2339" s="49"/>
      <c r="I2339" s="50"/>
      <c r="J2339" s="49"/>
      <c r="K2339" s="50"/>
      <c r="L2339" s="21">
        <f t="shared" si="765"/>
        <v>0</v>
      </c>
      <c r="M2339" s="22">
        <f t="shared" si="759"/>
        <v>0</v>
      </c>
      <c r="N2339" s="98"/>
      <c r="O2339" s="101" t="str">
        <f t="shared" ca="1" si="760"/>
        <v/>
      </c>
      <c r="P2339" s="41" t="str">
        <f t="shared" si="779"/>
        <v xml:space="preserve"> </v>
      </c>
      <c r="Q2339" s="41" t="str">
        <f>IF(MONTH(G2340)-MONTH(G2339)&lt;&gt;0,SUBTOTAL(109,$P$14:$P$3665)," ")</f>
        <v xml:space="preserve"> </v>
      </c>
      <c r="R2339" s="108">
        <f t="shared" ca="1" si="766"/>
        <v>0</v>
      </c>
      <c r="S2339" s="25">
        <f t="shared" ca="1" si="767"/>
        <v>0</v>
      </c>
      <c r="T2339" s="108">
        <f t="shared" ca="1" si="768"/>
        <v>0</v>
      </c>
      <c r="U2339" s="163">
        <f t="shared" ca="1" si="769"/>
        <v>0</v>
      </c>
      <c r="V2339" s="25">
        <f t="shared" ca="1" si="770"/>
        <v>0</v>
      </c>
      <c r="W2339" s="25">
        <f t="shared" ca="1" si="771"/>
        <v>0</v>
      </c>
      <c r="X2339" s="108">
        <f t="shared" ca="1" si="772"/>
        <v>0</v>
      </c>
      <c r="Y2339" s="108">
        <f t="shared" ca="1" si="773"/>
        <v>0</v>
      </c>
      <c r="Z2339" s="108">
        <f t="shared" ca="1" si="774"/>
        <v>0</v>
      </c>
      <c r="AA2339" s="108">
        <f t="shared" ca="1" si="775"/>
        <v>0</v>
      </c>
      <c r="AB2339" s="108">
        <f t="shared" ca="1" si="776"/>
        <v>0</v>
      </c>
      <c r="AC2339" s="25">
        <f t="shared" ca="1" si="777"/>
        <v>0</v>
      </c>
    </row>
    <row r="2340" spans="1:29" ht="14.1" hidden="1" customHeight="1" thickBot="1" x14ac:dyDescent="0.25">
      <c r="A2340" s="3">
        <f t="shared" si="761"/>
        <v>2027</v>
      </c>
      <c r="B2340" s="3" t="str">
        <f t="shared" si="778"/>
        <v>05 květen</v>
      </c>
      <c r="C2340" s="4" t="str">
        <f t="shared" si="762"/>
        <v>květen</v>
      </c>
      <c r="D2340" s="10">
        <f t="shared" ca="1" si="763"/>
        <v>0</v>
      </c>
      <c r="E2340" s="10" t="str">
        <f t="shared" si="764"/>
        <v>neděle</v>
      </c>
      <c r="F2340" s="42" t="str">
        <f ca="1">IF(COUNTIF(List1!$U$4:$AF$16,$G2340),"Svátek",TEXT($G2340,"dddd"))</f>
        <v>neděle</v>
      </c>
      <c r="G2340" s="19">
        <v>46523</v>
      </c>
      <c r="H2340" s="49"/>
      <c r="I2340" s="50"/>
      <c r="J2340" s="49"/>
      <c r="K2340" s="50"/>
      <c r="L2340" s="21">
        <f t="shared" si="765"/>
        <v>0</v>
      </c>
      <c r="M2340" s="22">
        <f t="shared" si="759"/>
        <v>0</v>
      </c>
      <c r="N2340" s="98"/>
      <c r="O2340" s="101" t="str">
        <f t="shared" ca="1" si="760"/>
        <v/>
      </c>
      <c r="P2340" s="41">
        <f t="shared" si="779"/>
        <v>0</v>
      </c>
      <c r="Q2340" s="41" t="str">
        <f>IF(MONTH(G2341)-MONTH(G2340)&lt;&gt;0,SUBTOTAL(109,$P$14:$P$3665)," ")</f>
        <v xml:space="preserve"> </v>
      </c>
      <c r="R2340" s="108">
        <f t="shared" ca="1" si="766"/>
        <v>0</v>
      </c>
      <c r="S2340" s="25">
        <f t="shared" ca="1" si="767"/>
        <v>0</v>
      </c>
      <c r="T2340" s="108">
        <f t="shared" ca="1" si="768"/>
        <v>0</v>
      </c>
      <c r="U2340" s="163">
        <f t="shared" ca="1" si="769"/>
        <v>0</v>
      </c>
      <c r="V2340" s="25">
        <f t="shared" ca="1" si="770"/>
        <v>0</v>
      </c>
      <c r="W2340" s="25">
        <f t="shared" ca="1" si="771"/>
        <v>0</v>
      </c>
      <c r="X2340" s="108">
        <f t="shared" ca="1" si="772"/>
        <v>0</v>
      </c>
      <c r="Y2340" s="108">
        <f t="shared" ca="1" si="773"/>
        <v>0</v>
      </c>
      <c r="Z2340" s="108">
        <f t="shared" ca="1" si="774"/>
        <v>0</v>
      </c>
      <c r="AA2340" s="108">
        <f t="shared" ca="1" si="775"/>
        <v>0</v>
      </c>
      <c r="AB2340" s="108">
        <f t="shared" ca="1" si="776"/>
        <v>0</v>
      </c>
      <c r="AC2340" s="25">
        <f t="shared" ca="1" si="777"/>
        <v>0</v>
      </c>
    </row>
    <row r="2341" spans="1:29" ht="14.1" hidden="1" customHeight="1" thickBot="1" x14ac:dyDescent="0.25">
      <c r="A2341" s="3">
        <f t="shared" si="761"/>
        <v>2027</v>
      </c>
      <c r="B2341" s="3" t="str">
        <f t="shared" si="778"/>
        <v>05 květen</v>
      </c>
      <c r="C2341" s="4" t="str">
        <f t="shared" si="762"/>
        <v>květen</v>
      </c>
      <c r="D2341" s="10">
        <f t="shared" ca="1" si="763"/>
        <v>0</v>
      </c>
      <c r="E2341" s="10" t="str">
        <f t="shared" si="764"/>
        <v>pondělí</v>
      </c>
      <c r="F2341" s="42" t="str">
        <f ca="1">IF(COUNTIF(List1!$U$4:$AF$16,$G2341),"Svátek",TEXT($G2341,"dddd"))</f>
        <v>pondělí</v>
      </c>
      <c r="G2341" s="19">
        <v>46524</v>
      </c>
      <c r="H2341" s="49"/>
      <c r="I2341" s="50"/>
      <c r="J2341" s="49"/>
      <c r="K2341" s="50"/>
      <c r="L2341" s="21">
        <f t="shared" si="765"/>
        <v>0</v>
      </c>
      <c r="M2341" s="22">
        <f t="shared" si="759"/>
        <v>0</v>
      </c>
      <c r="N2341" s="98"/>
      <c r="O2341" s="101" t="str">
        <f t="shared" ca="1" si="760"/>
        <v/>
      </c>
      <c r="P2341" s="41" t="str">
        <f t="shared" si="779"/>
        <v xml:space="preserve"> </v>
      </c>
      <c r="Q2341" s="41" t="str">
        <f>IF(MONTH(G2342)-MONTH(G2341)&lt;&gt;0,SUBTOTAL(109,$P$14:$P$3665)," ")</f>
        <v xml:space="preserve"> </v>
      </c>
      <c r="R2341" s="108">
        <f t="shared" ca="1" si="766"/>
        <v>0</v>
      </c>
      <c r="S2341" s="25">
        <f t="shared" ca="1" si="767"/>
        <v>0</v>
      </c>
      <c r="T2341" s="108">
        <f t="shared" ca="1" si="768"/>
        <v>0</v>
      </c>
      <c r="U2341" s="163">
        <f t="shared" ca="1" si="769"/>
        <v>0</v>
      </c>
      <c r="V2341" s="25">
        <f t="shared" ca="1" si="770"/>
        <v>0</v>
      </c>
      <c r="W2341" s="25">
        <f t="shared" ca="1" si="771"/>
        <v>0</v>
      </c>
      <c r="X2341" s="108">
        <f t="shared" ca="1" si="772"/>
        <v>0</v>
      </c>
      <c r="Y2341" s="108">
        <f t="shared" ca="1" si="773"/>
        <v>0</v>
      </c>
      <c r="Z2341" s="108">
        <f t="shared" ca="1" si="774"/>
        <v>0</v>
      </c>
      <c r="AA2341" s="108">
        <f t="shared" ca="1" si="775"/>
        <v>0</v>
      </c>
      <c r="AB2341" s="108">
        <f t="shared" ca="1" si="776"/>
        <v>0</v>
      </c>
      <c r="AC2341" s="25">
        <f t="shared" ca="1" si="777"/>
        <v>0</v>
      </c>
    </row>
    <row r="2342" spans="1:29" ht="14.1" hidden="1" customHeight="1" thickBot="1" x14ac:dyDescent="0.25">
      <c r="A2342" s="3">
        <f t="shared" si="761"/>
        <v>2027</v>
      </c>
      <c r="B2342" s="3" t="str">
        <f t="shared" si="778"/>
        <v>05 květen</v>
      </c>
      <c r="C2342" s="4" t="str">
        <f t="shared" si="762"/>
        <v>květen</v>
      </c>
      <c r="D2342" s="10">
        <f t="shared" ca="1" si="763"/>
        <v>0</v>
      </c>
      <c r="E2342" s="10" t="str">
        <f t="shared" si="764"/>
        <v>úterý</v>
      </c>
      <c r="F2342" s="42" t="str">
        <f ca="1">IF(COUNTIF(List1!$U$4:$AF$16,$G2342),"Svátek",TEXT($G2342,"dddd"))</f>
        <v>úterý</v>
      </c>
      <c r="G2342" s="19">
        <v>46525</v>
      </c>
      <c r="H2342" s="49"/>
      <c r="I2342" s="50"/>
      <c r="J2342" s="49"/>
      <c r="K2342" s="50"/>
      <c r="L2342" s="21">
        <f t="shared" si="765"/>
        <v>0</v>
      </c>
      <c r="M2342" s="22">
        <f t="shared" ref="M2342:M2405" si="780">(I2342-H2342)-(K2342-J2342)</f>
        <v>0</v>
      </c>
      <c r="N2342" s="98"/>
      <c r="O2342" s="101" t="str">
        <f t="shared" ref="O2342:O2405" ca="1" si="781">IF(F2342="Svátek","Svátek","")</f>
        <v/>
      </c>
      <c r="P2342" s="41" t="str">
        <f t="shared" si="779"/>
        <v xml:space="preserve"> </v>
      </c>
      <c r="Q2342" s="41" t="str">
        <f>IF(MONTH(G2343)-MONTH(G2342)&lt;&gt;0,SUBTOTAL(109,$P$14:$P$3665)," ")</f>
        <v xml:space="preserve"> </v>
      </c>
      <c r="R2342" s="108">
        <f t="shared" ca="1" si="766"/>
        <v>0</v>
      </c>
      <c r="S2342" s="25">
        <f t="shared" ca="1" si="767"/>
        <v>0</v>
      </c>
      <c r="T2342" s="108">
        <f t="shared" ca="1" si="768"/>
        <v>0</v>
      </c>
      <c r="U2342" s="163">
        <f t="shared" ca="1" si="769"/>
        <v>0</v>
      </c>
      <c r="V2342" s="25">
        <f t="shared" ca="1" si="770"/>
        <v>0</v>
      </c>
      <c r="W2342" s="25">
        <f t="shared" ca="1" si="771"/>
        <v>0</v>
      </c>
      <c r="X2342" s="108">
        <f t="shared" ca="1" si="772"/>
        <v>0</v>
      </c>
      <c r="Y2342" s="108">
        <f t="shared" ca="1" si="773"/>
        <v>0</v>
      </c>
      <c r="Z2342" s="108">
        <f t="shared" ca="1" si="774"/>
        <v>0</v>
      </c>
      <c r="AA2342" s="108">
        <f t="shared" ca="1" si="775"/>
        <v>0</v>
      </c>
      <c r="AB2342" s="108">
        <f t="shared" ca="1" si="776"/>
        <v>0</v>
      </c>
      <c r="AC2342" s="25">
        <f t="shared" ca="1" si="777"/>
        <v>0</v>
      </c>
    </row>
    <row r="2343" spans="1:29" ht="14.1" hidden="1" customHeight="1" thickBot="1" x14ac:dyDescent="0.25">
      <c r="A2343" s="3">
        <f t="shared" ref="A2343:A2406" si="782">YEAR(G2343)</f>
        <v>2027</v>
      </c>
      <c r="B2343" s="3" t="str">
        <f t="shared" si="778"/>
        <v>05 květen</v>
      </c>
      <c r="C2343" s="4" t="str">
        <f t="shared" ref="C2343:C2406" si="783">TEXT(G2343,"mmmm")</f>
        <v>květen</v>
      </c>
      <c r="D2343" s="10">
        <f t="shared" ref="D2343:D2406" ca="1" si="784">IF(F2343="Svátek",1,0)</f>
        <v>0</v>
      </c>
      <c r="E2343" s="10" t="str">
        <f t="shared" ref="E2343:E2406" si="785">TEXT($G2343,"dddd")</f>
        <v>středa</v>
      </c>
      <c r="F2343" s="42" t="str">
        <f ca="1">IF(COUNTIF(List1!$U$4:$AF$16,$G2343),"Svátek",TEXT($G2343,"dddd"))</f>
        <v>středa</v>
      </c>
      <c r="G2343" s="19">
        <v>46526</v>
      </c>
      <c r="H2343" s="49"/>
      <c r="I2343" s="50"/>
      <c r="J2343" s="49"/>
      <c r="K2343" s="50"/>
      <c r="L2343" s="21">
        <f t="shared" ref="L2343:L2406" si="786">(I2343-H2343)-(K2343-J2343)</f>
        <v>0</v>
      </c>
      <c r="M2343" s="22">
        <f t="shared" si="780"/>
        <v>0</v>
      </c>
      <c r="N2343" s="98"/>
      <c r="O2343" s="101" t="str">
        <f t="shared" ca="1" si="781"/>
        <v/>
      </c>
      <c r="P2343" s="41" t="str">
        <f t="shared" si="779"/>
        <v xml:space="preserve"> </v>
      </c>
      <c r="Q2343" s="41" t="str">
        <f>IF(MONTH(G2344)-MONTH(G2343)&lt;&gt;0,SUBTOTAL(109,$P$14:$P$3665)," ")</f>
        <v xml:space="preserve"> </v>
      </c>
      <c r="R2343" s="108">
        <f t="shared" ref="R2343:R2406" ca="1" si="787">IF(AND(IF(O2343="PC",1,0),OR((E2343="pondělí"),E2343="úterý",E2343="středa",E2343="čtvrtek",E2343="pátek")),IF($R$3-L2343&gt;0,$R$3-L2343,0),0)</f>
        <v>0</v>
      </c>
      <c r="S2343" s="25">
        <f t="shared" ref="S2343:S2406" ca="1" si="788">IF(AND(IF(F2343="Svátek",1,0),OR(E2343="pondělí",E2343="úterý",E2343="středa",E2343="čtvrtek",E2343="pátek"),IF(OR(O2343="SC",O2343="ŘD",O2343="NV",O2343="N",O2343="OČR",O2343="P",O2343="O"),FALSE,TRUE)),1,0)</f>
        <v>0</v>
      </c>
      <c r="T2343" s="108">
        <f t="shared" ref="T2343:T2406" ca="1" si="789">IF(AND(IF(O2343="PMP",1,0),OR((E2343="pondělí"),E2343="úterý",E2343="středa",E2343="čtvrtek",E2343="pátek")),IF($R$3-L2343&gt;0,$R$3-L2343,0),0)</f>
        <v>0</v>
      </c>
      <c r="U2343" s="163">
        <f t="shared" ref="U2343:U2406" ca="1" si="790">IF(AND(IF(O2343="1/2D",1,0),OR((E2343="pondělí"),E2343="úterý",E2343="středa",E2343="čtvrtek",E2343="pátek")),1,0)</f>
        <v>0</v>
      </c>
      <c r="V2343" s="25">
        <f t="shared" ref="V2343:V2406" ca="1" si="791">IF(AND(IF(O2343="D",1,0),OR((E2343="pondělí"),E2343="úterý",E2343="středa",E2343="čtvrtek",E2343="pátek")),1,0)</f>
        <v>0</v>
      </c>
      <c r="W2343" s="25">
        <f t="shared" ref="W2343:W2406" ca="1" si="792">IF(AND(IF(O2343="PN",1,0),OR((E2343="pondělí"),E2343="úterý",E2343="středa",E2343="čtvrtek",E2343="pátek")),1,0)</f>
        <v>0</v>
      </c>
      <c r="X2343" s="108">
        <f t="shared" ref="X2343:X2406" ca="1" si="793">IF(AND(IF(O2343="NV",1,0),OR((E2343="pondělí"),E2343="úterý",E2343="středa",E2343="čtvrtek",E2343="pátek")),IF($R$3-L2343&gt;0,$R$3-L2343,0),0)</f>
        <v>0</v>
      </c>
      <c r="Y2343" s="108">
        <f t="shared" ref="Y2343:Y2406" ca="1" si="794">IF(AND(IF(O2343="OČR",1,0),OR((E2343="pondělí"),E2343="úterý",E2343="středa",E2343="čtvrtek",E2343="pátek")),IF($R$3-L2343&gt;0,$R$3-L2343,0),0)</f>
        <v>0</v>
      </c>
      <c r="Z2343" s="108">
        <f t="shared" ref="Z2343:Z2406" ca="1" si="795">IF(AND(IF(O2343="P",1,0),OR((E2343="pondělí"),E2343="úterý",E2343="středa",E2343="čtvrtek",E2343="pátek")),IF($R$3-L2343&gt;0,$R$3-L2343,0),0)</f>
        <v>0</v>
      </c>
      <c r="AA2343" s="108">
        <f t="shared" ref="AA2343:AA2406" ca="1" si="796">IF(AND(IF(O2343="O",1,0),OR((E2343="pondělí"),E2343="úterý",E2343="středa",E2343="čtvrtek",E2343="pátek")),IF($R$3-L2343&gt;0,$R$3-L2343,0),0)</f>
        <v>0</v>
      </c>
      <c r="AB2343" s="108">
        <f t="shared" ref="AB2343:AB2406" ca="1" si="797">IF(AND(IF(O2343="PZ",1,0),OR((E2343="pondělí"),E2343="úterý",E2343="středa",E2343="čtvrtek",E2343="pátek")),IF($R$3-L2343&gt;0,$R$3-L2343,0),0)</f>
        <v>0</v>
      </c>
      <c r="AC2343" s="25">
        <f t="shared" ref="AC2343:AC2406" ca="1" si="798">IF(AND(IF(F2343="Svátek",1,0),OR(E2343="pondělí",E2343="úterý",E2343="středa",E2343="čtvrtek",E2343="pátek")),1,0)</f>
        <v>0</v>
      </c>
    </row>
    <row r="2344" spans="1:29" ht="14.1" hidden="1" customHeight="1" thickBot="1" x14ac:dyDescent="0.25">
      <c r="A2344" s="3">
        <f t="shared" si="782"/>
        <v>2027</v>
      </c>
      <c r="B2344" s="3" t="str">
        <f t="shared" ref="B2344:B2407" si="799">IF(C2344="leden","01 leden",IF(C2344="únor","02 únor",IF(C2344="březen","03 březen",IF(C2344="duben","04 duben",IF(C2344="květen","05 květen",IF(C2344="červen","06 červen",IF(C2344="červenec","07 červenec",IF(C2344="srpen","08 srpen",IF(C2344="září","09 září",IF(C2344="říjen","10 říjen",IF(C2344="listopad","11 listopad",IF(C2344="prosinec","12 prosinec",0))))))))))))</f>
        <v>05 květen</v>
      </c>
      <c r="C2344" s="4" t="str">
        <f t="shared" si="783"/>
        <v>květen</v>
      </c>
      <c r="D2344" s="10">
        <f t="shared" ca="1" si="784"/>
        <v>0</v>
      </c>
      <c r="E2344" s="10" t="str">
        <f t="shared" si="785"/>
        <v>čtvrtek</v>
      </c>
      <c r="F2344" s="42" t="str">
        <f ca="1">IF(COUNTIF(List1!$U$4:$AF$16,$G2344),"Svátek",TEXT($G2344,"dddd"))</f>
        <v>čtvrtek</v>
      </c>
      <c r="G2344" s="19">
        <v>46527</v>
      </c>
      <c r="H2344" s="49"/>
      <c r="I2344" s="50"/>
      <c r="J2344" s="49"/>
      <c r="K2344" s="50"/>
      <c r="L2344" s="21">
        <f t="shared" si="786"/>
        <v>0</v>
      </c>
      <c r="M2344" s="22">
        <f t="shared" si="780"/>
        <v>0</v>
      </c>
      <c r="N2344" s="98"/>
      <c r="O2344" s="101" t="str">
        <f t="shared" ca="1" si="781"/>
        <v/>
      </c>
      <c r="P2344" s="41" t="str">
        <f t="shared" si="779"/>
        <v xml:space="preserve"> </v>
      </c>
      <c r="Q2344" s="41" t="str">
        <f>IF(MONTH(G2345)-MONTH(G2344)&lt;&gt;0,SUBTOTAL(109,$P$14:$P$3665)," ")</f>
        <v xml:space="preserve"> </v>
      </c>
      <c r="R2344" s="108">
        <f t="shared" ca="1" si="787"/>
        <v>0</v>
      </c>
      <c r="S2344" s="25">
        <f t="shared" ca="1" si="788"/>
        <v>0</v>
      </c>
      <c r="T2344" s="108">
        <f t="shared" ca="1" si="789"/>
        <v>0</v>
      </c>
      <c r="U2344" s="163">
        <f t="shared" ca="1" si="790"/>
        <v>0</v>
      </c>
      <c r="V2344" s="25">
        <f t="shared" ca="1" si="791"/>
        <v>0</v>
      </c>
      <c r="W2344" s="25">
        <f t="shared" ca="1" si="792"/>
        <v>0</v>
      </c>
      <c r="X2344" s="108">
        <f t="shared" ca="1" si="793"/>
        <v>0</v>
      </c>
      <c r="Y2344" s="108">
        <f t="shared" ca="1" si="794"/>
        <v>0</v>
      </c>
      <c r="Z2344" s="108">
        <f t="shared" ca="1" si="795"/>
        <v>0</v>
      </c>
      <c r="AA2344" s="108">
        <f t="shared" ca="1" si="796"/>
        <v>0</v>
      </c>
      <c r="AB2344" s="108">
        <f t="shared" ca="1" si="797"/>
        <v>0</v>
      </c>
      <c r="AC2344" s="25">
        <f t="shared" ca="1" si="798"/>
        <v>0</v>
      </c>
    </row>
    <row r="2345" spans="1:29" ht="14.1" hidden="1" customHeight="1" thickBot="1" x14ac:dyDescent="0.25">
      <c r="A2345" s="3">
        <f t="shared" si="782"/>
        <v>2027</v>
      </c>
      <c r="B2345" s="3" t="str">
        <f t="shared" si="799"/>
        <v>05 květen</v>
      </c>
      <c r="C2345" s="4" t="str">
        <f t="shared" si="783"/>
        <v>květen</v>
      </c>
      <c r="D2345" s="10">
        <f t="shared" ca="1" si="784"/>
        <v>0</v>
      </c>
      <c r="E2345" s="10" t="str">
        <f t="shared" si="785"/>
        <v>pátek</v>
      </c>
      <c r="F2345" s="42" t="str">
        <f ca="1">IF(COUNTIF(List1!$U$4:$AF$16,$G2345),"Svátek",TEXT($G2345,"dddd"))</f>
        <v>pátek</v>
      </c>
      <c r="G2345" s="19">
        <v>46528</v>
      </c>
      <c r="H2345" s="49"/>
      <c r="I2345" s="50"/>
      <c r="J2345" s="49"/>
      <c r="K2345" s="50"/>
      <c r="L2345" s="21">
        <f t="shared" si="786"/>
        <v>0</v>
      </c>
      <c r="M2345" s="22">
        <f t="shared" si="780"/>
        <v>0</v>
      </c>
      <c r="N2345" s="98"/>
      <c r="O2345" s="101" t="str">
        <f t="shared" ca="1" si="781"/>
        <v/>
      </c>
      <c r="P2345" s="41" t="str">
        <f t="shared" si="779"/>
        <v xml:space="preserve"> </v>
      </c>
      <c r="Q2345" s="41" t="str">
        <f>IF(MONTH(G2346)-MONTH(G2345)&lt;&gt;0,SUBTOTAL(109,$P$14:$P$3665)," ")</f>
        <v xml:space="preserve"> </v>
      </c>
      <c r="R2345" s="108">
        <f t="shared" ca="1" si="787"/>
        <v>0</v>
      </c>
      <c r="S2345" s="25">
        <f t="shared" ca="1" si="788"/>
        <v>0</v>
      </c>
      <c r="T2345" s="108">
        <f t="shared" ca="1" si="789"/>
        <v>0</v>
      </c>
      <c r="U2345" s="163">
        <f t="shared" ca="1" si="790"/>
        <v>0</v>
      </c>
      <c r="V2345" s="25">
        <f t="shared" ca="1" si="791"/>
        <v>0</v>
      </c>
      <c r="W2345" s="25">
        <f t="shared" ca="1" si="792"/>
        <v>0</v>
      </c>
      <c r="X2345" s="108">
        <f t="shared" ca="1" si="793"/>
        <v>0</v>
      </c>
      <c r="Y2345" s="108">
        <f t="shared" ca="1" si="794"/>
        <v>0</v>
      </c>
      <c r="Z2345" s="108">
        <f t="shared" ca="1" si="795"/>
        <v>0</v>
      </c>
      <c r="AA2345" s="108">
        <f t="shared" ca="1" si="796"/>
        <v>0</v>
      </c>
      <c r="AB2345" s="108">
        <f t="shared" ca="1" si="797"/>
        <v>0</v>
      </c>
      <c r="AC2345" s="25">
        <f t="shared" ca="1" si="798"/>
        <v>0</v>
      </c>
    </row>
    <row r="2346" spans="1:29" ht="14.1" hidden="1" customHeight="1" thickBot="1" x14ac:dyDescent="0.25">
      <c r="A2346" s="3">
        <f t="shared" si="782"/>
        <v>2027</v>
      </c>
      <c r="B2346" s="3" t="str">
        <f t="shared" si="799"/>
        <v>05 květen</v>
      </c>
      <c r="C2346" s="4" t="str">
        <f t="shared" si="783"/>
        <v>květen</v>
      </c>
      <c r="D2346" s="10">
        <f t="shared" ca="1" si="784"/>
        <v>0</v>
      </c>
      <c r="E2346" s="10" t="str">
        <f t="shared" si="785"/>
        <v>sobota</v>
      </c>
      <c r="F2346" s="42" t="str">
        <f ca="1">IF(COUNTIF(List1!$U$4:$AF$16,$G2346),"Svátek",TEXT($G2346,"dddd"))</f>
        <v>sobota</v>
      </c>
      <c r="G2346" s="19">
        <v>46529</v>
      </c>
      <c r="H2346" s="49"/>
      <c r="I2346" s="50"/>
      <c r="J2346" s="49"/>
      <c r="K2346" s="50"/>
      <c r="L2346" s="21">
        <f t="shared" si="786"/>
        <v>0</v>
      </c>
      <c r="M2346" s="22">
        <f t="shared" si="780"/>
        <v>0</v>
      </c>
      <c r="N2346" s="98"/>
      <c r="O2346" s="101" t="str">
        <f t="shared" ca="1" si="781"/>
        <v/>
      </c>
      <c r="P2346" s="41" t="str">
        <f t="shared" si="779"/>
        <v xml:space="preserve"> </v>
      </c>
      <c r="Q2346" s="41" t="str">
        <f>IF(MONTH(G2347)-MONTH(G2346)&lt;&gt;0,SUBTOTAL(109,$P$14:$P$3665)," ")</f>
        <v xml:space="preserve"> </v>
      </c>
      <c r="R2346" s="108">
        <f t="shared" ca="1" si="787"/>
        <v>0</v>
      </c>
      <c r="S2346" s="25">
        <f t="shared" ca="1" si="788"/>
        <v>0</v>
      </c>
      <c r="T2346" s="108">
        <f t="shared" ca="1" si="789"/>
        <v>0</v>
      </c>
      <c r="U2346" s="163">
        <f t="shared" ca="1" si="790"/>
        <v>0</v>
      </c>
      <c r="V2346" s="25">
        <f t="shared" ca="1" si="791"/>
        <v>0</v>
      </c>
      <c r="W2346" s="25">
        <f t="shared" ca="1" si="792"/>
        <v>0</v>
      </c>
      <c r="X2346" s="108">
        <f t="shared" ca="1" si="793"/>
        <v>0</v>
      </c>
      <c r="Y2346" s="108">
        <f t="shared" ca="1" si="794"/>
        <v>0</v>
      </c>
      <c r="Z2346" s="108">
        <f t="shared" ca="1" si="795"/>
        <v>0</v>
      </c>
      <c r="AA2346" s="108">
        <f t="shared" ca="1" si="796"/>
        <v>0</v>
      </c>
      <c r="AB2346" s="108">
        <f t="shared" ca="1" si="797"/>
        <v>0</v>
      </c>
      <c r="AC2346" s="25">
        <f t="shared" ca="1" si="798"/>
        <v>0</v>
      </c>
    </row>
    <row r="2347" spans="1:29" ht="14.1" hidden="1" customHeight="1" thickBot="1" x14ac:dyDescent="0.25">
      <c r="A2347" s="3">
        <f t="shared" si="782"/>
        <v>2027</v>
      </c>
      <c r="B2347" s="3" t="str">
        <f t="shared" si="799"/>
        <v>05 květen</v>
      </c>
      <c r="C2347" s="4" t="str">
        <f t="shared" si="783"/>
        <v>květen</v>
      </c>
      <c r="D2347" s="10">
        <f t="shared" ca="1" si="784"/>
        <v>0</v>
      </c>
      <c r="E2347" s="10" t="str">
        <f t="shared" si="785"/>
        <v>neděle</v>
      </c>
      <c r="F2347" s="42" t="str">
        <f ca="1">IF(COUNTIF(List1!$U$4:$AF$16,$G2347),"Svátek",TEXT($G2347,"dddd"))</f>
        <v>neděle</v>
      </c>
      <c r="G2347" s="19">
        <v>46530</v>
      </c>
      <c r="H2347" s="49"/>
      <c r="I2347" s="50"/>
      <c r="J2347" s="49"/>
      <c r="K2347" s="50"/>
      <c r="L2347" s="21">
        <f t="shared" si="786"/>
        <v>0</v>
      </c>
      <c r="M2347" s="22">
        <f t="shared" si="780"/>
        <v>0</v>
      </c>
      <c r="N2347" s="98"/>
      <c r="O2347" s="101" t="str">
        <f t="shared" ca="1" si="781"/>
        <v/>
      </c>
      <c r="P2347" s="41">
        <f t="shared" si="779"/>
        <v>0</v>
      </c>
      <c r="Q2347" s="41" t="str">
        <f>IF(MONTH(G2348)-MONTH(G2347)&lt;&gt;0,SUBTOTAL(109,$P$14:$P$3665)," ")</f>
        <v xml:space="preserve"> </v>
      </c>
      <c r="R2347" s="108">
        <f t="shared" ca="1" si="787"/>
        <v>0</v>
      </c>
      <c r="S2347" s="25">
        <f t="shared" ca="1" si="788"/>
        <v>0</v>
      </c>
      <c r="T2347" s="108">
        <f t="shared" ca="1" si="789"/>
        <v>0</v>
      </c>
      <c r="U2347" s="163">
        <f t="shared" ca="1" si="790"/>
        <v>0</v>
      </c>
      <c r="V2347" s="25">
        <f t="shared" ca="1" si="791"/>
        <v>0</v>
      </c>
      <c r="W2347" s="25">
        <f t="shared" ca="1" si="792"/>
        <v>0</v>
      </c>
      <c r="X2347" s="108">
        <f t="shared" ca="1" si="793"/>
        <v>0</v>
      </c>
      <c r="Y2347" s="108">
        <f t="shared" ca="1" si="794"/>
        <v>0</v>
      </c>
      <c r="Z2347" s="108">
        <f t="shared" ca="1" si="795"/>
        <v>0</v>
      </c>
      <c r="AA2347" s="108">
        <f t="shared" ca="1" si="796"/>
        <v>0</v>
      </c>
      <c r="AB2347" s="108">
        <f t="shared" ca="1" si="797"/>
        <v>0</v>
      </c>
      <c r="AC2347" s="25">
        <f t="shared" ca="1" si="798"/>
        <v>0</v>
      </c>
    </row>
    <row r="2348" spans="1:29" ht="14.1" hidden="1" customHeight="1" thickBot="1" x14ac:dyDescent="0.25">
      <c r="A2348" s="3">
        <f t="shared" si="782"/>
        <v>2027</v>
      </c>
      <c r="B2348" s="3" t="str">
        <f t="shared" si="799"/>
        <v>05 květen</v>
      </c>
      <c r="C2348" s="4" t="str">
        <f t="shared" si="783"/>
        <v>květen</v>
      </c>
      <c r="D2348" s="10">
        <f t="shared" ca="1" si="784"/>
        <v>0</v>
      </c>
      <c r="E2348" s="10" t="str">
        <f t="shared" si="785"/>
        <v>pondělí</v>
      </c>
      <c r="F2348" s="42" t="str">
        <f ca="1">IF(COUNTIF(List1!$U$4:$AF$16,$G2348),"Svátek",TEXT($G2348,"dddd"))</f>
        <v>pondělí</v>
      </c>
      <c r="G2348" s="19">
        <v>46531</v>
      </c>
      <c r="H2348" s="49"/>
      <c r="I2348" s="50"/>
      <c r="J2348" s="49"/>
      <c r="K2348" s="50"/>
      <c r="L2348" s="21">
        <f t="shared" si="786"/>
        <v>0</v>
      </c>
      <c r="M2348" s="22">
        <f t="shared" si="780"/>
        <v>0</v>
      </c>
      <c r="N2348" s="98"/>
      <c r="O2348" s="101" t="str">
        <f t="shared" ca="1" si="781"/>
        <v/>
      </c>
      <c r="P2348" s="41" t="str">
        <f t="shared" si="779"/>
        <v xml:space="preserve"> </v>
      </c>
      <c r="Q2348" s="41" t="str">
        <f>IF(MONTH(G2349)-MONTH(G2348)&lt;&gt;0,SUBTOTAL(109,$P$14:$P$3665)," ")</f>
        <v xml:space="preserve"> </v>
      </c>
      <c r="R2348" s="108">
        <f t="shared" ca="1" si="787"/>
        <v>0</v>
      </c>
      <c r="S2348" s="25">
        <f t="shared" ca="1" si="788"/>
        <v>0</v>
      </c>
      <c r="T2348" s="108">
        <f t="shared" ca="1" si="789"/>
        <v>0</v>
      </c>
      <c r="U2348" s="163">
        <f t="shared" ca="1" si="790"/>
        <v>0</v>
      </c>
      <c r="V2348" s="25">
        <f t="shared" ca="1" si="791"/>
        <v>0</v>
      </c>
      <c r="W2348" s="25">
        <f t="shared" ca="1" si="792"/>
        <v>0</v>
      </c>
      <c r="X2348" s="108">
        <f t="shared" ca="1" si="793"/>
        <v>0</v>
      </c>
      <c r="Y2348" s="108">
        <f t="shared" ca="1" si="794"/>
        <v>0</v>
      </c>
      <c r="Z2348" s="108">
        <f t="shared" ca="1" si="795"/>
        <v>0</v>
      </c>
      <c r="AA2348" s="108">
        <f t="shared" ca="1" si="796"/>
        <v>0</v>
      </c>
      <c r="AB2348" s="108">
        <f t="shared" ca="1" si="797"/>
        <v>0</v>
      </c>
      <c r="AC2348" s="25">
        <f t="shared" ca="1" si="798"/>
        <v>0</v>
      </c>
    </row>
    <row r="2349" spans="1:29" ht="14.1" hidden="1" customHeight="1" thickBot="1" x14ac:dyDescent="0.25">
      <c r="A2349" s="3">
        <f t="shared" si="782"/>
        <v>2027</v>
      </c>
      <c r="B2349" s="3" t="str">
        <f t="shared" si="799"/>
        <v>05 květen</v>
      </c>
      <c r="C2349" s="4" t="str">
        <f t="shared" si="783"/>
        <v>květen</v>
      </c>
      <c r="D2349" s="10">
        <f t="shared" ca="1" si="784"/>
        <v>0</v>
      </c>
      <c r="E2349" s="10" t="str">
        <f t="shared" si="785"/>
        <v>úterý</v>
      </c>
      <c r="F2349" s="42" t="str">
        <f ca="1">IF(COUNTIF(List1!$U$4:$AF$16,$G2349),"Svátek",TEXT($G2349,"dddd"))</f>
        <v>úterý</v>
      </c>
      <c r="G2349" s="19">
        <v>46532</v>
      </c>
      <c r="H2349" s="49"/>
      <c r="I2349" s="50"/>
      <c r="J2349" s="49"/>
      <c r="K2349" s="50"/>
      <c r="L2349" s="21">
        <f t="shared" si="786"/>
        <v>0</v>
      </c>
      <c r="M2349" s="22">
        <f t="shared" si="780"/>
        <v>0</v>
      </c>
      <c r="N2349" s="98"/>
      <c r="O2349" s="101" t="str">
        <f t="shared" ca="1" si="781"/>
        <v/>
      </c>
      <c r="P2349" s="41" t="str">
        <f t="shared" si="779"/>
        <v xml:space="preserve"> </v>
      </c>
      <c r="Q2349" s="41" t="str">
        <f>IF(MONTH(G2350)-MONTH(G2349)&lt;&gt;0,SUBTOTAL(109,$P$14:$P$3665)," ")</f>
        <v xml:space="preserve"> </v>
      </c>
      <c r="R2349" s="108">
        <f t="shared" ca="1" si="787"/>
        <v>0</v>
      </c>
      <c r="S2349" s="25">
        <f t="shared" ca="1" si="788"/>
        <v>0</v>
      </c>
      <c r="T2349" s="108">
        <f t="shared" ca="1" si="789"/>
        <v>0</v>
      </c>
      <c r="U2349" s="163">
        <f t="shared" ca="1" si="790"/>
        <v>0</v>
      </c>
      <c r="V2349" s="25">
        <f t="shared" ca="1" si="791"/>
        <v>0</v>
      </c>
      <c r="W2349" s="25">
        <f t="shared" ca="1" si="792"/>
        <v>0</v>
      </c>
      <c r="X2349" s="108">
        <f t="shared" ca="1" si="793"/>
        <v>0</v>
      </c>
      <c r="Y2349" s="108">
        <f t="shared" ca="1" si="794"/>
        <v>0</v>
      </c>
      <c r="Z2349" s="108">
        <f t="shared" ca="1" si="795"/>
        <v>0</v>
      </c>
      <c r="AA2349" s="108">
        <f t="shared" ca="1" si="796"/>
        <v>0</v>
      </c>
      <c r="AB2349" s="108">
        <f t="shared" ca="1" si="797"/>
        <v>0</v>
      </c>
      <c r="AC2349" s="25">
        <f t="shared" ca="1" si="798"/>
        <v>0</v>
      </c>
    </row>
    <row r="2350" spans="1:29" ht="14.1" hidden="1" customHeight="1" thickBot="1" x14ac:dyDescent="0.25">
      <c r="A2350" s="3">
        <f t="shared" si="782"/>
        <v>2027</v>
      </c>
      <c r="B2350" s="3" t="str">
        <f t="shared" si="799"/>
        <v>05 květen</v>
      </c>
      <c r="C2350" s="4" t="str">
        <f t="shared" si="783"/>
        <v>květen</v>
      </c>
      <c r="D2350" s="10">
        <f t="shared" ca="1" si="784"/>
        <v>0</v>
      </c>
      <c r="E2350" s="10" t="str">
        <f t="shared" si="785"/>
        <v>středa</v>
      </c>
      <c r="F2350" s="42" t="str">
        <f ca="1">IF(COUNTIF(List1!$U$4:$AF$16,$G2350),"Svátek",TEXT($G2350,"dddd"))</f>
        <v>středa</v>
      </c>
      <c r="G2350" s="19">
        <v>46533</v>
      </c>
      <c r="H2350" s="49"/>
      <c r="I2350" s="50"/>
      <c r="J2350" s="49"/>
      <c r="K2350" s="50"/>
      <c r="L2350" s="21">
        <f t="shared" si="786"/>
        <v>0</v>
      </c>
      <c r="M2350" s="22">
        <f t="shared" si="780"/>
        <v>0</v>
      </c>
      <c r="N2350" s="98"/>
      <c r="O2350" s="101" t="str">
        <f t="shared" ca="1" si="781"/>
        <v/>
      </c>
      <c r="P2350" s="41" t="str">
        <f t="shared" si="779"/>
        <v xml:space="preserve"> </v>
      </c>
      <c r="Q2350" s="41" t="str">
        <f>IF(MONTH(G2351)-MONTH(G2350)&lt;&gt;0,SUBTOTAL(109,$P$14:$P$3665)," ")</f>
        <v xml:space="preserve"> </v>
      </c>
      <c r="R2350" s="108">
        <f t="shared" ca="1" si="787"/>
        <v>0</v>
      </c>
      <c r="S2350" s="25">
        <f t="shared" ca="1" si="788"/>
        <v>0</v>
      </c>
      <c r="T2350" s="108">
        <f t="shared" ca="1" si="789"/>
        <v>0</v>
      </c>
      <c r="U2350" s="163">
        <f t="shared" ca="1" si="790"/>
        <v>0</v>
      </c>
      <c r="V2350" s="25">
        <f t="shared" ca="1" si="791"/>
        <v>0</v>
      </c>
      <c r="W2350" s="25">
        <f t="shared" ca="1" si="792"/>
        <v>0</v>
      </c>
      <c r="X2350" s="108">
        <f t="shared" ca="1" si="793"/>
        <v>0</v>
      </c>
      <c r="Y2350" s="108">
        <f t="shared" ca="1" si="794"/>
        <v>0</v>
      </c>
      <c r="Z2350" s="108">
        <f t="shared" ca="1" si="795"/>
        <v>0</v>
      </c>
      <c r="AA2350" s="108">
        <f t="shared" ca="1" si="796"/>
        <v>0</v>
      </c>
      <c r="AB2350" s="108">
        <f t="shared" ca="1" si="797"/>
        <v>0</v>
      </c>
      <c r="AC2350" s="25">
        <f t="shared" ca="1" si="798"/>
        <v>0</v>
      </c>
    </row>
    <row r="2351" spans="1:29" ht="14.1" hidden="1" customHeight="1" thickBot="1" x14ac:dyDescent="0.25">
      <c r="A2351" s="3">
        <f t="shared" si="782"/>
        <v>2027</v>
      </c>
      <c r="B2351" s="3" t="str">
        <f t="shared" si="799"/>
        <v>05 květen</v>
      </c>
      <c r="C2351" s="4" t="str">
        <f t="shared" si="783"/>
        <v>květen</v>
      </c>
      <c r="D2351" s="10">
        <f t="shared" ca="1" si="784"/>
        <v>0</v>
      </c>
      <c r="E2351" s="10" t="str">
        <f t="shared" si="785"/>
        <v>čtvrtek</v>
      </c>
      <c r="F2351" s="42" t="str">
        <f ca="1">IF(COUNTIF(List1!$U$4:$AF$16,$G2351),"Svátek",TEXT($G2351,"dddd"))</f>
        <v>čtvrtek</v>
      </c>
      <c r="G2351" s="19">
        <v>46534</v>
      </c>
      <c r="H2351" s="49"/>
      <c r="I2351" s="50"/>
      <c r="J2351" s="49"/>
      <c r="K2351" s="50"/>
      <c r="L2351" s="21">
        <f t="shared" si="786"/>
        <v>0</v>
      </c>
      <c r="M2351" s="22">
        <f t="shared" si="780"/>
        <v>0</v>
      </c>
      <c r="N2351" s="98"/>
      <c r="O2351" s="101" t="str">
        <f t="shared" ca="1" si="781"/>
        <v/>
      </c>
      <c r="P2351" s="41" t="str">
        <f t="shared" si="779"/>
        <v xml:space="preserve"> </v>
      </c>
      <c r="Q2351" s="41" t="str">
        <f>IF(MONTH(G2352)-MONTH(G2351)&lt;&gt;0,SUBTOTAL(109,$P$14:$P$3665)," ")</f>
        <v xml:space="preserve"> </v>
      </c>
      <c r="R2351" s="108">
        <f t="shared" ca="1" si="787"/>
        <v>0</v>
      </c>
      <c r="S2351" s="25">
        <f t="shared" ca="1" si="788"/>
        <v>0</v>
      </c>
      <c r="T2351" s="108">
        <f t="shared" ca="1" si="789"/>
        <v>0</v>
      </c>
      <c r="U2351" s="163">
        <f t="shared" ca="1" si="790"/>
        <v>0</v>
      </c>
      <c r="V2351" s="25">
        <f t="shared" ca="1" si="791"/>
        <v>0</v>
      </c>
      <c r="W2351" s="25">
        <f t="shared" ca="1" si="792"/>
        <v>0</v>
      </c>
      <c r="X2351" s="108">
        <f t="shared" ca="1" si="793"/>
        <v>0</v>
      </c>
      <c r="Y2351" s="108">
        <f t="shared" ca="1" si="794"/>
        <v>0</v>
      </c>
      <c r="Z2351" s="108">
        <f t="shared" ca="1" si="795"/>
        <v>0</v>
      </c>
      <c r="AA2351" s="108">
        <f t="shared" ca="1" si="796"/>
        <v>0</v>
      </c>
      <c r="AB2351" s="108">
        <f t="shared" ca="1" si="797"/>
        <v>0</v>
      </c>
      <c r="AC2351" s="25">
        <f t="shared" ca="1" si="798"/>
        <v>0</v>
      </c>
    </row>
    <row r="2352" spans="1:29" ht="14.1" hidden="1" customHeight="1" thickBot="1" x14ac:dyDescent="0.25">
      <c r="A2352" s="3">
        <f t="shared" si="782"/>
        <v>2027</v>
      </c>
      <c r="B2352" s="3" t="str">
        <f t="shared" si="799"/>
        <v>05 květen</v>
      </c>
      <c r="C2352" s="4" t="str">
        <f t="shared" si="783"/>
        <v>květen</v>
      </c>
      <c r="D2352" s="10">
        <f t="shared" ca="1" si="784"/>
        <v>0</v>
      </c>
      <c r="E2352" s="10" t="str">
        <f t="shared" si="785"/>
        <v>pátek</v>
      </c>
      <c r="F2352" s="42" t="str">
        <f ca="1">IF(COUNTIF(List1!$U$4:$AF$16,$G2352),"Svátek",TEXT($G2352,"dddd"))</f>
        <v>pátek</v>
      </c>
      <c r="G2352" s="19">
        <v>46535</v>
      </c>
      <c r="H2352" s="49"/>
      <c r="I2352" s="50"/>
      <c r="J2352" s="49"/>
      <c r="K2352" s="50"/>
      <c r="L2352" s="21">
        <f t="shared" si="786"/>
        <v>0</v>
      </c>
      <c r="M2352" s="22">
        <f t="shared" si="780"/>
        <v>0</v>
      </c>
      <c r="N2352" s="98"/>
      <c r="O2352" s="101" t="str">
        <f t="shared" ca="1" si="781"/>
        <v/>
      </c>
      <c r="P2352" s="41" t="str">
        <f t="shared" si="779"/>
        <v xml:space="preserve"> </v>
      </c>
      <c r="Q2352" s="41" t="str">
        <f>IF(MONTH(G2353)-MONTH(G2352)&lt;&gt;0,SUBTOTAL(109,$P$14:$P$3665)," ")</f>
        <v xml:space="preserve"> </v>
      </c>
      <c r="R2352" s="108">
        <f t="shared" ca="1" si="787"/>
        <v>0</v>
      </c>
      <c r="S2352" s="25">
        <f t="shared" ca="1" si="788"/>
        <v>0</v>
      </c>
      <c r="T2352" s="108">
        <f t="shared" ca="1" si="789"/>
        <v>0</v>
      </c>
      <c r="U2352" s="163">
        <f t="shared" ca="1" si="790"/>
        <v>0</v>
      </c>
      <c r="V2352" s="25">
        <f t="shared" ca="1" si="791"/>
        <v>0</v>
      </c>
      <c r="W2352" s="25">
        <f t="shared" ca="1" si="792"/>
        <v>0</v>
      </c>
      <c r="X2352" s="108">
        <f t="shared" ca="1" si="793"/>
        <v>0</v>
      </c>
      <c r="Y2352" s="108">
        <f t="shared" ca="1" si="794"/>
        <v>0</v>
      </c>
      <c r="Z2352" s="108">
        <f t="shared" ca="1" si="795"/>
        <v>0</v>
      </c>
      <c r="AA2352" s="108">
        <f t="shared" ca="1" si="796"/>
        <v>0</v>
      </c>
      <c r="AB2352" s="108">
        <f t="shared" ca="1" si="797"/>
        <v>0</v>
      </c>
      <c r="AC2352" s="25">
        <f t="shared" ca="1" si="798"/>
        <v>0</v>
      </c>
    </row>
    <row r="2353" spans="1:29" ht="14.1" hidden="1" customHeight="1" thickBot="1" x14ac:dyDescent="0.25">
      <c r="A2353" s="3">
        <f t="shared" si="782"/>
        <v>2027</v>
      </c>
      <c r="B2353" s="3" t="str">
        <f t="shared" si="799"/>
        <v>05 květen</v>
      </c>
      <c r="C2353" s="4" t="str">
        <f t="shared" si="783"/>
        <v>květen</v>
      </c>
      <c r="D2353" s="10">
        <f t="shared" ca="1" si="784"/>
        <v>0</v>
      </c>
      <c r="E2353" s="10" t="str">
        <f t="shared" si="785"/>
        <v>sobota</v>
      </c>
      <c r="F2353" s="42" t="str">
        <f ca="1">IF(COUNTIF(List1!$U$4:$AF$16,$G2353),"Svátek",TEXT($G2353,"dddd"))</f>
        <v>sobota</v>
      </c>
      <c r="G2353" s="19">
        <v>46536</v>
      </c>
      <c r="H2353" s="49"/>
      <c r="I2353" s="50"/>
      <c r="J2353" s="49"/>
      <c r="K2353" s="50"/>
      <c r="L2353" s="21">
        <f t="shared" si="786"/>
        <v>0</v>
      </c>
      <c r="M2353" s="22">
        <f t="shared" si="780"/>
        <v>0</v>
      </c>
      <c r="N2353" s="98"/>
      <c r="O2353" s="101" t="str">
        <f t="shared" ca="1" si="781"/>
        <v/>
      </c>
      <c r="P2353" s="41" t="str">
        <f t="shared" si="779"/>
        <v xml:space="preserve"> </v>
      </c>
      <c r="Q2353" s="41" t="str">
        <f>IF(MONTH(G2354)-MONTH(G2353)&lt;&gt;0,SUBTOTAL(109,$P$14:$P$3665)," ")</f>
        <v xml:space="preserve"> </v>
      </c>
      <c r="R2353" s="108">
        <f t="shared" ca="1" si="787"/>
        <v>0</v>
      </c>
      <c r="S2353" s="25">
        <f t="shared" ca="1" si="788"/>
        <v>0</v>
      </c>
      <c r="T2353" s="108">
        <f t="shared" ca="1" si="789"/>
        <v>0</v>
      </c>
      <c r="U2353" s="163">
        <f t="shared" ca="1" si="790"/>
        <v>0</v>
      </c>
      <c r="V2353" s="25">
        <f t="shared" ca="1" si="791"/>
        <v>0</v>
      </c>
      <c r="W2353" s="25">
        <f t="shared" ca="1" si="792"/>
        <v>0</v>
      </c>
      <c r="X2353" s="108">
        <f t="shared" ca="1" si="793"/>
        <v>0</v>
      </c>
      <c r="Y2353" s="108">
        <f t="shared" ca="1" si="794"/>
        <v>0</v>
      </c>
      <c r="Z2353" s="108">
        <f t="shared" ca="1" si="795"/>
        <v>0</v>
      </c>
      <c r="AA2353" s="108">
        <f t="shared" ca="1" si="796"/>
        <v>0</v>
      </c>
      <c r="AB2353" s="108">
        <f t="shared" ca="1" si="797"/>
        <v>0</v>
      </c>
      <c r="AC2353" s="25">
        <f t="shared" ca="1" si="798"/>
        <v>0</v>
      </c>
    </row>
    <row r="2354" spans="1:29" ht="14.1" hidden="1" customHeight="1" thickBot="1" x14ac:dyDescent="0.25">
      <c r="A2354" s="3">
        <f t="shared" si="782"/>
        <v>2027</v>
      </c>
      <c r="B2354" s="3" t="str">
        <f t="shared" si="799"/>
        <v>05 květen</v>
      </c>
      <c r="C2354" s="4" t="str">
        <f t="shared" si="783"/>
        <v>květen</v>
      </c>
      <c r="D2354" s="10">
        <f t="shared" ca="1" si="784"/>
        <v>0</v>
      </c>
      <c r="E2354" s="10" t="str">
        <f t="shared" si="785"/>
        <v>neděle</v>
      </c>
      <c r="F2354" s="42" t="str">
        <f ca="1">IF(COUNTIF(List1!$U$4:$AF$16,$G2354),"Svátek",TEXT($G2354,"dddd"))</f>
        <v>neděle</v>
      </c>
      <c r="G2354" s="19">
        <v>46537</v>
      </c>
      <c r="H2354" s="49"/>
      <c r="I2354" s="50"/>
      <c r="J2354" s="49"/>
      <c r="K2354" s="50"/>
      <c r="L2354" s="21">
        <f t="shared" si="786"/>
        <v>0</v>
      </c>
      <c r="M2354" s="22">
        <f t="shared" si="780"/>
        <v>0</v>
      </c>
      <c r="N2354" s="98"/>
      <c r="O2354" s="101" t="str">
        <f t="shared" ca="1" si="781"/>
        <v/>
      </c>
      <c r="P2354" s="41">
        <f t="shared" si="779"/>
        <v>0</v>
      </c>
      <c r="Q2354" s="41" t="str">
        <f>IF(MONTH(G2355)-MONTH(G2354)&lt;&gt;0,SUBTOTAL(109,$P$14:$P$3665)," ")</f>
        <v xml:space="preserve"> </v>
      </c>
      <c r="R2354" s="108">
        <f t="shared" ca="1" si="787"/>
        <v>0</v>
      </c>
      <c r="S2354" s="25">
        <f t="shared" ca="1" si="788"/>
        <v>0</v>
      </c>
      <c r="T2354" s="108">
        <f t="shared" ca="1" si="789"/>
        <v>0</v>
      </c>
      <c r="U2354" s="163">
        <f t="shared" ca="1" si="790"/>
        <v>0</v>
      </c>
      <c r="V2354" s="25">
        <f t="shared" ca="1" si="791"/>
        <v>0</v>
      </c>
      <c r="W2354" s="25">
        <f t="shared" ca="1" si="792"/>
        <v>0</v>
      </c>
      <c r="X2354" s="108">
        <f t="shared" ca="1" si="793"/>
        <v>0</v>
      </c>
      <c r="Y2354" s="108">
        <f t="shared" ca="1" si="794"/>
        <v>0</v>
      </c>
      <c r="Z2354" s="108">
        <f t="shared" ca="1" si="795"/>
        <v>0</v>
      </c>
      <c r="AA2354" s="108">
        <f t="shared" ca="1" si="796"/>
        <v>0</v>
      </c>
      <c r="AB2354" s="108">
        <f t="shared" ca="1" si="797"/>
        <v>0</v>
      </c>
      <c r="AC2354" s="25">
        <f t="shared" ca="1" si="798"/>
        <v>0</v>
      </c>
    </row>
    <row r="2355" spans="1:29" ht="14.1" hidden="1" customHeight="1" thickBot="1" x14ac:dyDescent="0.25">
      <c r="A2355" s="3">
        <f t="shared" si="782"/>
        <v>2027</v>
      </c>
      <c r="B2355" s="3" t="str">
        <f t="shared" si="799"/>
        <v>05 květen</v>
      </c>
      <c r="C2355" s="4" t="str">
        <f t="shared" si="783"/>
        <v>květen</v>
      </c>
      <c r="D2355" s="10">
        <f t="shared" ca="1" si="784"/>
        <v>0</v>
      </c>
      <c r="E2355" s="10" t="str">
        <f t="shared" si="785"/>
        <v>pondělí</v>
      </c>
      <c r="F2355" s="42" t="str">
        <f ca="1">IF(COUNTIF(List1!$U$4:$AF$16,$G2355),"Svátek",TEXT($G2355,"dddd"))</f>
        <v>pondělí</v>
      </c>
      <c r="G2355" s="19">
        <v>46538</v>
      </c>
      <c r="H2355" s="49"/>
      <c r="I2355" s="50"/>
      <c r="J2355" s="49"/>
      <c r="K2355" s="50"/>
      <c r="L2355" s="21">
        <f t="shared" si="786"/>
        <v>0</v>
      </c>
      <c r="M2355" s="22">
        <f t="shared" si="780"/>
        <v>0</v>
      </c>
      <c r="N2355" s="98"/>
      <c r="O2355" s="101" t="str">
        <f t="shared" ca="1" si="781"/>
        <v/>
      </c>
      <c r="P2355" s="41">
        <f t="shared" si="779"/>
        <v>0</v>
      </c>
      <c r="Q2355" s="41">
        <f>IF(MONTH(G2356)-MONTH(G2355)&lt;&gt;0,SUBTOTAL(109,$P$14:$P$3665)," ")</f>
        <v>0</v>
      </c>
      <c r="R2355" s="108">
        <f t="shared" ca="1" si="787"/>
        <v>0</v>
      </c>
      <c r="S2355" s="25">
        <f t="shared" ca="1" si="788"/>
        <v>0</v>
      </c>
      <c r="T2355" s="108">
        <f t="shared" ca="1" si="789"/>
        <v>0</v>
      </c>
      <c r="U2355" s="163">
        <f t="shared" ca="1" si="790"/>
        <v>0</v>
      </c>
      <c r="V2355" s="25">
        <f t="shared" ca="1" si="791"/>
        <v>0</v>
      </c>
      <c r="W2355" s="25">
        <f t="shared" ca="1" si="792"/>
        <v>0</v>
      </c>
      <c r="X2355" s="108">
        <f t="shared" ca="1" si="793"/>
        <v>0</v>
      </c>
      <c r="Y2355" s="108">
        <f t="shared" ca="1" si="794"/>
        <v>0</v>
      </c>
      <c r="Z2355" s="108">
        <f t="shared" ca="1" si="795"/>
        <v>0</v>
      </c>
      <c r="AA2355" s="108">
        <f t="shared" ca="1" si="796"/>
        <v>0</v>
      </c>
      <c r="AB2355" s="108">
        <f t="shared" ca="1" si="797"/>
        <v>0</v>
      </c>
      <c r="AC2355" s="25">
        <f t="shared" ca="1" si="798"/>
        <v>0</v>
      </c>
    </row>
    <row r="2356" spans="1:29" ht="14.1" hidden="1" customHeight="1" thickBot="1" x14ac:dyDescent="0.25">
      <c r="A2356" s="3">
        <f t="shared" si="782"/>
        <v>2027</v>
      </c>
      <c r="B2356" s="3" t="str">
        <f t="shared" si="799"/>
        <v>06 červen</v>
      </c>
      <c r="C2356" s="4" t="str">
        <f t="shared" si="783"/>
        <v>červen</v>
      </c>
      <c r="D2356" s="10">
        <f t="shared" ca="1" si="784"/>
        <v>0</v>
      </c>
      <c r="E2356" s="10" t="str">
        <f t="shared" si="785"/>
        <v>úterý</v>
      </c>
      <c r="F2356" s="42" t="str">
        <f ca="1">IF(COUNTIF(List1!$U$4:$AF$16,$G2356),"Svátek",TEXT($G2356,"dddd"))</f>
        <v>úterý</v>
      </c>
      <c r="G2356" s="19">
        <v>46539</v>
      </c>
      <c r="H2356" s="49"/>
      <c r="I2356" s="50"/>
      <c r="J2356" s="49"/>
      <c r="K2356" s="50"/>
      <c r="L2356" s="21">
        <f t="shared" si="786"/>
        <v>0</v>
      </c>
      <c r="M2356" s="22">
        <f t="shared" si="780"/>
        <v>0</v>
      </c>
      <c r="N2356" s="98"/>
      <c r="O2356" s="101" t="str">
        <f t="shared" ca="1" si="781"/>
        <v/>
      </c>
      <c r="P2356" s="41" t="str">
        <f t="shared" si="779"/>
        <v xml:space="preserve"> </v>
      </c>
      <c r="Q2356" s="41" t="str">
        <f>IF(MONTH(G2357)-MONTH(G2356)&lt;&gt;0,SUBTOTAL(109,$P$14:$P$3665)," ")</f>
        <v xml:space="preserve"> </v>
      </c>
      <c r="R2356" s="108">
        <f t="shared" ca="1" si="787"/>
        <v>0</v>
      </c>
      <c r="S2356" s="25">
        <f t="shared" ca="1" si="788"/>
        <v>0</v>
      </c>
      <c r="T2356" s="108">
        <f t="shared" ca="1" si="789"/>
        <v>0</v>
      </c>
      <c r="U2356" s="163">
        <f t="shared" ca="1" si="790"/>
        <v>0</v>
      </c>
      <c r="V2356" s="25">
        <f t="shared" ca="1" si="791"/>
        <v>0</v>
      </c>
      <c r="W2356" s="25">
        <f t="shared" ca="1" si="792"/>
        <v>0</v>
      </c>
      <c r="X2356" s="108">
        <f t="shared" ca="1" si="793"/>
        <v>0</v>
      </c>
      <c r="Y2356" s="108">
        <f t="shared" ca="1" si="794"/>
        <v>0</v>
      </c>
      <c r="Z2356" s="108">
        <f t="shared" ca="1" si="795"/>
        <v>0</v>
      </c>
      <c r="AA2356" s="108">
        <f t="shared" ca="1" si="796"/>
        <v>0</v>
      </c>
      <c r="AB2356" s="108">
        <f t="shared" ca="1" si="797"/>
        <v>0</v>
      </c>
      <c r="AC2356" s="25">
        <f t="shared" ca="1" si="798"/>
        <v>0</v>
      </c>
    </row>
    <row r="2357" spans="1:29" ht="14.1" hidden="1" customHeight="1" thickBot="1" x14ac:dyDescent="0.25">
      <c r="A2357" s="3">
        <f t="shared" si="782"/>
        <v>2027</v>
      </c>
      <c r="B2357" s="3" t="str">
        <f t="shared" si="799"/>
        <v>06 červen</v>
      </c>
      <c r="C2357" s="4" t="str">
        <f t="shared" si="783"/>
        <v>červen</v>
      </c>
      <c r="D2357" s="10">
        <f t="shared" ca="1" si="784"/>
        <v>0</v>
      </c>
      <c r="E2357" s="10" t="str">
        <f t="shared" si="785"/>
        <v>středa</v>
      </c>
      <c r="F2357" s="42" t="str">
        <f ca="1">IF(COUNTIF(List1!$U$4:$AF$16,$G2357),"Svátek",TEXT($G2357,"dddd"))</f>
        <v>středa</v>
      </c>
      <c r="G2357" s="19">
        <v>46540</v>
      </c>
      <c r="H2357" s="49"/>
      <c r="I2357" s="50"/>
      <c r="J2357" s="49"/>
      <c r="K2357" s="50"/>
      <c r="L2357" s="21">
        <f t="shared" si="786"/>
        <v>0</v>
      </c>
      <c r="M2357" s="22">
        <f t="shared" si="780"/>
        <v>0</v>
      </c>
      <c r="N2357" s="98"/>
      <c r="O2357" s="101" t="str">
        <f t="shared" ca="1" si="781"/>
        <v/>
      </c>
      <c r="P2357" s="41" t="str">
        <f t="shared" si="779"/>
        <v xml:space="preserve"> </v>
      </c>
      <c r="Q2357" s="41" t="str">
        <f>IF(MONTH(G2358)-MONTH(G2357)&lt;&gt;0,SUBTOTAL(109,$P$14:$P$3665)," ")</f>
        <v xml:space="preserve"> </v>
      </c>
      <c r="R2357" s="108">
        <f t="shared" ca="1" si="787"/>
        <v>0</v>
      </c>
      <c r="S2357" s="25">
        <f t="shared" ca="1" si="788"/>
        <v>0</v>
      </c>
      <c r="T2357" s="108">
        <f t="shared" ca="1" si="789"/>
        <v>0</v>
      </c>
      <c r="U2357" s="163">
        <f t="shared" ca="1" si="790"/>
        <v>0</v>
      </c>
      <c r="V2357" s="25">
        <f t="shared" ca="1" si="791"/>
        <v>0</v>
      </c>
      <c r="W2357" s="25">
        <f t="shared" ca="1" si="792"/>
        <v>0</v>
      </c>
      <c r="X2357" s="108">
        <f t="shared" ca="1" si="793"/>
        <v>0</v>
      </c>
      <c r="Y2357" s="108">
        <f t="shared" ca="1" si="794"/>
        <v>0</v>
      </c>
      <c r="Z2357" s="108">
        <f t="shared" ca="1" si="795"/>
        <v>0</v>
      </c>
      <c r="AA2357" s="108">
        <f t="shared" ca="1" si="796"/>
        <v>0</v>
      </c>
      <c r="AB2357" s="108">
        <f t="shared" ca="1" si="797"/>
        <v>0</v>
      </c>
      <c r="AC2357" s="25">
        <f t="shared" ca="1" si="798"/>
        <v>0</v>
      </c>
    </row>
    <row r="2358" spans="1:29" ht="14.1" hidden="1" customHeight="1" thickBot="1" x14ac:dyDescent="0.25">
      <c r="A2358" s="3">
        <f t="shared" si="782"/>
        <v>2027</v>
      </c>
      <c r="B2358" s="3" t="str">
        <f t="shared" si="799"/>
        <v>06 červen</v>
      </c>
      <c r="C2358" s="4" t="str">
        <f t="shared" si="783"/>
        <v>červen</v>
      </c>
      <c r="D2358" s="10">
        <f t="shared" ca="1" si="784"/>
        <v>0</v>
      </c>
      <c r="E2358" s="10" t="str">
        <f t="shared" si="785"/>
        <v>čtvrtek</v>
      </c>
      <c r="F2358" s="42" t="str">
        <f ca="1">IF(COUNTIF(List1!$U$4:$AF$16,$G2358),"Svátek",TEXT($G2358,"dddd"))</f>
        <v>čtvrtek</v>
      </c>
      <c r="G2358" s="19">
        <v>46541</v>
      </c>
      <c r="H2358" s="49"/>
      <c r="I2358" s="50"/>
      <c r="J2358" s="49"/>
      <c r="K2358" s="50"/>
      <c r="L2358" s="21">
        <f t="shared" si="786"/>
        <v>0</v>
      </c>
      <c r="M2358" s="22">
        <f t="shared" si="780"/>
        <v>0</v>
      </c>
      <c r="N2358" s="98"/>
      <c r="O2358" s="101" t="str">
        <f t="shared" ca="1" si="781"/>
        <v/>
      </c>
      <c r="P2358" s="41" t="str">
        <f t="shared" si="779"/>
        <v xml:space="preserve"> </v>
      </c>
      <c r="Q2358" s="41" t="str">
        <f>IF(MONTH(G2359)-MONTH(G2358)&lt;&gt;0,SUBTOTAL(109,$P$14:$P$3665)," ")</f>
        <v xml:space="preserve"> </v>
      </c>
      <c r="R2358" s="108">
        <f t="shared" ca="1" si="787"/>
        <v>0</v>
      </c>
      <c r="S2358" s="25">
        <f t="shared" ca="1" si="788"/>
        <v>0</v>
      </c>
      <c r="T2358" s="108">
        <f t="shared" ca="1" si="789"/>
        <v>0</v>
      </c>
      <c r="U2358" s="163">
        <f t="shared" ca="1" si="790"/>
        <v>0</v>
      </c>
      <c r="V2358" s="25">
        <f t="shared" ca="1" si="791"/>
        <v>0</v>
      </c>
      <c r="W2358" s="25">
        <f t="shared" ca="1" si="792"/>
        <v>0</v>
      </c>
      <c r="X2358" s="108">
        <f t="shared" ca="1" si="793"/>
        <v>0</v>
      </c>
      <c r="Y2358" s="108">
        <f t="shared" ca="1" si="794"/>
        <v>0</v>
      </c>
      <c r="Z2358" s="108">
        <f t="shared" ca="1" si="795"/>
        <v>0</v>
      </c>
      <c r="AA2358" s="108">
        <f t="shared" ca="1" si="796"/>
        <v>0</v>
      </c>
      <c r="AB2358" s="108">
        <f t="shared" ca="1" si="797"/>
        <v>0</v>
      </c>
      <c r="AC2358" s="25">
        <f t="shared" ca="1" si="798"/>
        <v>0</v>
      </c>
    </row>
    <row r="2359" spans="1:29" ht="14.1" hidden="1" customHeight="1" thickBot="1" x14ac:dyDescent="0.25">
      <c r="A2359" s="3">
        <f t="shared" si="782"/>
        <v>2027</v>
      </c>
      <c r="B2359" s="3" t="str">
        <f t="shared" si="799"/>
        <v>06 červen</v>
      </c>
      <c r="C2359" s="4" t="str">
        <f t="shared" si="783"/>
        <v>červen</v>
      </c>
      <c r="D2359" s="10">
        <f t="shared" ca="1" si="784"/>
        <v>0</v>
      </c>
      <c r="E2359" s="10" t="str">
        <f t="shared" si="785"/>
        <v>pátek</v>
      </c>
      <c r="F2359" s="42" t="str">
        <f ca="1">IF(COUNTIF(List1!$U$4:$AF$16,$G2359),"Svátek",TEXT($G2359,"dddd"))</f>
        <v>pátek</v>
      </c>
      <c r="G2359" s="19">
        <v>46542</v>
      </c>
      <c r="H2359" s="49"/>
      <c r="I2359" s="50"/>
      <c r="J2359" s="49"/>
      <c r="K2359" s="50"/>
      <c r="L2359" s="21">
        <f t="shared" si="786"/>
        <v>0</v>
      </c>
      <c r="M2359" s="22">
        <f t="shared" si="780"/>
        <v>0</v>
      </c>
      <c r="N2359" s="98"/>
      <c r="O2359" s="101" t="str">
        <f t="shared" ca="1" si="781"/>
        <v/>
      </c>
      <c r="P2359" s="41" t="str">
        <f t="shared" si="779"/>
        <v xml:space="preserve"> </v>
      </c>
      <c r="Q2359" s="41" t="str">
        <f>IF(MONTH(G2360)-MONTH(G2359)&lt;&gt;0,SUBTOTAL(109,$P$14:$P$3665)," ")</f>
        <v xml:space="preserve"> </v>
      </c>
      <c r="R2359" s="108">
        <f t="shared" ca="1" si="787"/>
        <v>0</v>
      </c>
      <c r="S2359" s="25">
        <f t="shared" ca="1" si="788"/>
        <v>0</v>
      </c>
      <c r="T2359" s="108">
        <f t="shared" ca="1" si="789"/>
        <v>0</v>
      </c>
      <c r="U2359" s="163">
        <f t="shared" ca="1" si="790"/>
        <v>0</v>
      </c>
      <c r="V2359" s="25">
        <f t="shared" ca="1" si="791"/>
        <v>0</v>
      </c>
      <c r="W2359" s="25">
        <f t="shared" ca="1" si="792"/>
        <v>0</v>
      </c>
      <c r="X2359" s="108">
        <f t="shared" ca="1" si="793"/>
        <v>0</v>
      </c>
      <c r="Y2359" s="108">
        <f t="shared" ca="1" si="794"/>
        <v>0</v>
      </c>
      <c r="Z2359" s="108">
        <f t="shared" ca="1" si="795"/>
        <v>0</v>
      </c>
      <c r="AA2359" s="108">
        <f t="shared" ca="1" si="796"/>
        <v>0</v>
      </c>
      <c r="AB2359" s="108">
        <f t="shared" ca="1" si="797"/>
        <v>0</v>
      </c>
      <c r="AC2359" s="25">
        <f t="shared" ca="1" si="798"/>
        <v>0</v>
      </c>
    </row>
    <row r="2360" spans="1:29" ht="14.1" hidden="1" customHeight="1" thickBot="1" x14ac:dyDescent="0.25">
      <c r="A2360" s="3">
        <f t="shared" si="782"/>
        <v>2027</v>
      </c>
      <c r="B2360" s="3" t="str">
        <f t="shared" si="799"/>
        <v>06 červen</v>
      </c>
      <c r="C2360" s="4" t="str">
        <f t="shared" si="783"/>
        <v>červen</v>
      </c>
      <c r="D2360" s="10">
        <f t="shared" ca="1" si="784"/>
        <v>0</v>
      </c>
      <c r="E2360" s="10" t="str">
        <f t="shared" si="785"/>
        <v>sobota</v>
      </c>
      <c r="F2360" s="42" t="str">
        <f ca="1">IF(COUNTIF(List1!$U$4:$AF$16,$G2360),"Svátek",TEXT($G2360,"dddd"))</f>
        <v>sobota</v>
      </c>
      <c r="G2360" s="19">
        <v>46543</v>
      </c>
      <c r="H2360" s="49"/>
      <c r="I2360" s="50"/>
      <c r="J2360" s="49"/>
      <c r="K2360" s="50"/>
      <c r="L2360" s="21">
        <f t="shared" si="786"/>
        <v>0</v>
      </c>
      <c r="M2360" s="22">
        <f t="shared" si="780"/>
        <v>0</v>
      </c>
      <c r="N2360" s="98"/>
      <c r="O2360" s="101" t="str">
        <f t="shared" ca="1" si="781"/>
        <v/>
      </c>
      <c r="P2360" s="41" t="str">
        <f t="shared" si="779"/>
        <v xml:space="preserve"> </v>
      </c>
      <c r="Q2360" s="41" t="str">
        <f>IF(MONTH(G2361)-MONTH(G2360)&lt;&gt;0,SUBTOTAL(109,$P$14:$P$3665)," ")</f>
        <v xml:space="preserve"> </v>
      </c>
      <c r="R2360" s="108">
        <f t="shared" ca="1" si="787"/>
        <v>0</v>
      </c>
      <c r="S2360" s="25">
        <f t="shared" ca="1" si="788"/>
        <v>0</v>
      </c>
      <c r="T2360" s="108">
        <f t="shared" ca="1" si="789"/>
        <v>0</v>
      </c>
      <c r="U2360" s="163">
        <f t="shared" ca="1" si="790"/>
        <v>0</v>
      </c>
      <c r="V2360" s="25">
        <f t="shared" ca="1" si="791"/>
        <v>0</v>
      </c>
      <c r="W2360" s="25">
        <f t="shared" ca="1" si="792"/>
        <v>0</v>
      </c>
      <c r="X2360" s="108">
        <f t="shared" ca="1" si="793"/>
        <v>0</v>
      </c>
      <c r="Y2360" s="108">
        <f t="shared" ca="1" si="794"/>
        <v>0</v>
      </c>
      <c r="Z2360" s="108">
        <f t="shared" ca="1" si="795"/>
        <v>0</v>
      </c>
      <c r="AA2360" s="108">
        <f t="shared" ca="1" si="796"/>
        <v>0</v>
      </c>
      <c r="AB2360" s="108">
        <f t="shared" ca="1" si="797"/>
        <v>0</v>
      </c>
      <c r="AC2360" s="25">
        <f t="shared" ca="1" si="798"/>
        <v>0</v>
      </c>
    </row>
    <row r="2361" spans="1:29" ht="14.1" hidden="1" customHeight="1" thickBot="1" x14ac:dyDescent="0.25">
      <c r="A2361" s="3">
        <f t="shared" si="782"/>
        <v>2027</v>
      </c>
      <c r="B2361" s="3" t="str">
        <f t="shared" si="799"/>
        <v>06 červen</v>
      </c>
      <c r="C2361" s="4" t="str">
        <f t="shared" si="783"/>
        <v>červen</v>
      </c>
      <c r="D2361" s="10">
        <f t="shared" ca="1" si="784"/>
        <v>0</v>
      </c>
      <c r="E2361" s="10" t="str">
        <f t="shared" si="785"/>
        <v>neděle</v>
      </c>
      <c r="F2361" s="42" t="str">
        <f ca="1">IF(COUNTIF(List1!$U$4:$AF$16,$G2361),"Svátek",TEXT($G2361,"dddd"))</f>
        <v>neděle</v>
      </c>
      <c r="G2361" s="19">
        <v>46544</v>
      </c>
      <c r="H2361" s="49"/>
      <c r="I2361" s="50"/>
      <c r="J2361" s="49"/>
      <c r="K2361" s="50"/>
      <c r="L2361" s="21">
        <f t="shared" si="786"/>
        <v>0</v>
      </c>
      <c r="M2361" s="22">
        <f t="shared" si="780"/>
        <v>0</v>
      </c>
      <c r="N2361" s="98"/>
      <c r="O2361" s="101" t="str">
        <f t="shared" ca="1" si="781"/>
        <v/>
      </c>
      <c r="P2361" s="41">
        <f t="shared" si="779"/>
        <v>0</v>
      </c>
      <c r="Q2361" s="41" t="str">
        <f>IF(MONTH(G2362)-MONTH(G2361)&lt;&gt;0,SUBTOTAL(109,$P$14:$P$3665)," ")</f>
        <v xml:space="preserve"> </v>
      </c>
      <c r="R2361" s="108">
        <f t="shared" ca="1" si="787"/>
        <v>0</v>
      </c>
      <c r="S2361" s="25">
        <f t="shared" ca="1" si="788"/>
        <v>0</v>
      </c>
      <c r="T2361" s="108">
        <f t="shared" ca="1" si="789"/>
        <v>0</v>
      </c>
      <c r="U2361" s="163">
        <f t="shared" ca="1" si="790"/>
        <v>0</v>
      </c>
      <c r="V2361" s="25">
        <f t="shared" ca="1" si="791"/>
        <v>0</v>
      </c>
      <c r="W2361" s="25">
        <f t="shared" ca="1" si="792"/>
        <v>0</v>
      </c>
      <c r="X2361" s="108">
        <f t="shared" ca="1" si="793"/>
        <v>0</v>
      </c>
      <c r="Y2361" s="108">
        <f t="shared" ca="1" si="794"/>
        <v>0</v>
      </c>
      <c r="Z2361" s="108">
        <f t="shared" ca="1" si="795"/>
        <v>0</v>
      </c>
      <c r="AA2361" s="108">
        <f t="shared" ca="1" si="796"/>
        <v>0</v>
      </c>
      <c r="AB2361" s="108">
        <f t="shared" ca="1" si="797"/>
        <v>0</v>
      </c>
      <c r="AC2361" s="25">
        <f t="shared" ca="1" si="798"/>
        <v>0</v>
      </c>
    </row>
    <row r="2362" spans="1:29" ht="14.1" hidden="1" customHeight="1" thickBot="1" x14ac:dyDescent="0.25">
      <c r="A2362" s="3">
        <f t="shared" si="782"/>
        <v>2027</v>
      </c>
      <c r="B2362" s="3" t="str">
        <f t="shared" si="799"/>
        <v>06 červen</v>
      </c>
      <c r="C2362" s="4" t="str">
        <f t="shared" si="783"/>
        <v>červen</v>
      </c>
      <c r="D2362" s="10">
        <f t="shared" ca="1" si="784"/>
        <v>0</v>
      </c>
      <c r="E2362" s="10" t="str">
        <f t="shared" si="785"/>
        <v>pondělí</v>
      </c>
      <c r="F2362" s="42" t="str">
        <f ca="1">IF(COUNTIF(List1!$U$4:$AF$16,$G2362),"Svátek",TEXT($G2362,"dddd"))</f>
        <v>pondělí</v>
      </c>
      <c r="G2362" s="19">
        <v>46545</v>
      </c>
      <c r="H2362" s="49"/>
      <c r="I2362" s="50"/>
      <c r="J2362" s="49"/>
      <c r="K2362" s="50"/>
      <c r="L2362" s="21">
        <f t="shared" si="786"/>
        <v>0</v>
      </c>
      <c r="M2362" s="22">
        <f t="shared" si="780"/>
        <v>0</v>
      </c>
      <c r="N2362" s="98"/>
      <c r="O2362" s="101" t="str">
        <f t="shared" ca="1" si="781"/>
        <v/>
      </c>
      <c r="P2362" s="41" t="str">
        <f t="shared" si="779"/>
        <v xml:space="preserve"> </v>
      </c>
      <c r="Q2362" s="41" t="str">
        <f>IF(MONTH(G2363)-MONTH(G2362)&lt;&gt;0,SUBTOTAL(109,$P$14:$P$3665)," ")</f>
        <v xml:space="preserve"> </v>
      </c>
      <c r="R2362" s="108">
        <f t="shared" ca="1" si="787"/>
        <v>0</v>
      </c>
      <c r="S2362" s="25">
        <f t="shared" ca="1" si="788"/>
        <v>0</v>
      </c>
      <c r="T2362" s="108">
        <f t="shared" ca="1" si="789"/>
        <v>0</v>
      </c>
      <c r="U2362" s="163">
        <f t="shared" ca="1" si="790"/>
        <v>0</v>
      </c>
      <c r="V2362" s="25">
        <f t="shared" ca="1" si="791"/>
        <v>0</v>
      </c>
      <c r="W2362" s="25">
        <f t="shared" ca="1" si="792"/>
        <v>0</v>
      </c>
      <c r="X2362" s="108">
        <f t="shared" ca="1" si="793"/>
        <v>0</v>
      </c>
      <c r="Y2362" s="108">
        <f t="shared" ca="1" si="794"/>
        <v>0</v>
      </c>
      <c r="Z2362" s="108">
        <f t="shared" ca="1" si="795"/>
        <v>0</v>
      </c>
      <c r="AA2362" s="108">
        <f t="shared" ca="1" si="796"/>
        <v>0</v>
      </c>
      <c r="AB2362" s="108">
        <f t="shared" ca="1" si="797"/>
        <v>0</v>
      </c>
      <c r="AC2362" s="25">
        <f t="shared" ca="1" si="798"/>
        <v>0</v>
      </c>
    </row>
    <row r="2363" spans="1:29" ht="14.1" hidden="1" customHeight="1" thickBot="1" x14ac:dyDescent="0.25">
      <c r="A2363" s="3">
        <f t="shared" si="782"/>
        <v>2027</v>
      </c>
      <c r="B2363" s="3" t="str">
        <f t="shared" si="799"/>
        <v>06 červen</v>
      </c>
      <c r="C2363" s="4" t="str">
        <f t="shared" si="783"/>
        <v>červen</v>
      </c>
      <c r="D2363" s="10">
        <f t="shared" ca="1" si="784"/>
        <v>0</v>
      </c>
      <c r="E2363" s="10" t="str">
        <f t="shared" si="785"/>
        <v>úterý</v>
      </c>
      <c r="F2363" s="42" t="str">
        <f ca="1">IF(COUNTIF(List1!$U$4:$AF$16,$G2363),"Svátek",TEXT($G2363,"dddd"))</f>
        <v>úterý</v>
      </c>
      <c r="G2363" s="19">
        <v>46546</v>
      </c>
      <c r="H2363" s="49"/>
      <c r="I2363" s="50"/>
      <c r="J2363" s="49"/>
      <c r="K2363" s="50"/>
      <c r="L2363" s="21">
        <f t="shared" si="786"/>
        <v>0</v>
      </c>
      <c r="M2363" s="22">
        <f t="shared" si="780"/>
        <v>0</v>
      </c>
      <c r="N2363" s="98"/>
      <c r="O2363" s="101" t="str">
        <f t="shared" ca="1" si="781"/>
        <v/>
      </c>
      <c r="P2363" s="41" t="str">
        <f t="shared" si="779"/>
        <v xml:space="preserve"> </v>
      </c>
      <c r="Q2363" s="41" t="str">
        <f>IF(MONTH(G2364)-MONTH(G2363)&lt;&gt;0,SUBTOTAL(109,$P$14:$P$3665)," ")</f>
        <v xml:space="preserve"> </v>
      </c>
      <c r="R2363" s="108">
        <f t="shared" ca="1" si="787"/>
        <v>0</v>
      </c>
      <c r="S2363" s="25">
        <f t="shared" ca="1" si="788"/>
        <v>0</v>
      </c>
      <c r="T2363" s="108">
        <f t="shared" ca="1" si="789"/>
        <v>0</v>
      </c>
      <c r="U2363" s="163">
        <f t="shared" ca="1" si="790"/>
        <v>0</v>
      </c>
      <c r="V2363" s="25">
        <f t="shared" ca="1" si="791"/>
        <v>0</v>
      </c>
      <c r="W2363" s="25">
        <f t="shared" ca="1" si="792"/>
        <v>0</v>
      </c>
      <c r="X2363" s="108">
        <f t="shared" ca="1" si="793"/>
        <v>0</v>
      </c>
      <c r="Y2363" s="108">
        <f t="shared" ca="1" si="794"/>
        <v>0</v>
      </c>
      <c r="Z2363" s="108">
        <f t="shared" ca="1" si="795"/>
        <v>0</v>
      </c>
      <c r="AA2363" s="108">
        <f t="shared" ca="1" si="796"/>
        <v>0</v>
      </c>
      <c r="AB2363" s="108">
        <f t="shared" ca="1" si="797"/>
        <v>0</v>
      </c>
      <c r="AC2363" s="25">
        <f t="shared" ca="1" si="798"/>
        <v>0</v>
      </c>
    </row>
    <row r="2364" spans="1:29" ht="14.1" hidden="1" customHeight="1" thickBot="1" x14ac:dyDescent="0.25">
      <c r="A2364" s="3">
        <f t="shared" si="782"/>
        <v>2027</v>
      </c>
      <c r="B2364" s="3" t="str">
        <f t="shared" si="799"/>
        <v>06 červen</v>
      </c>
      <c r="C2364" s="4" t="str">
        <f t="shared" si="783"/>
        <v>červen</v>
      </c>
      <c r="D2364" s="10">
        <f t="shared" ca="1" si="784"/>
        <v>0</v>
      </c>
      <c r="E2364" s="10" t="str">
        <f t="shared" si="785"/>
        <v>středa</v>
      </c>
      <c r="F2364" s="42" t="str">
        <f ca="1">IF(COUNTIF(List1!$U$4:$AF$16,$G2364),"Svátek",TEXT($G2364,"dddd"))</f>
        <v>středa</v>
      </c>
      <c r="G2364" s="19">
        <v>46547</v>
      </c>
      <c r="H2364" s="49"/>
      <c r="I2364" s="50"/>
      <c r="J2364" s="49"/>
      <c r="K2364" s="50"/>
      <c r="L2364" s="21">
        <f t="shared" si="786"/>
        <v>0</v>
      </c>
      <c r="M2364" s="22">
        <f t="shared" si="780"/>
        <v>0</v>
      </c>
      <c r="N2364" s="98"/>
      <c r="O2364" s="101" t="str">
        <f t="shared" ca="1" si="781"/>
        <v/>
      </c>
      <c r="P2364" s="41" t="str">
        <f t="shared" si="779"/>
        <v xml:space="preserve"> </v>
      </c>
      <c r="Q2364" s="41" t="str">
        <f>IF(MONTH(G2365)-MONTH(G2364)&lt;&gt;0,SUBTOTAL(109,$P$14:$P$3665)," ")</f>
        <v xml:space="preserve"> </v>
      </c>
      <c r="R2364" s="108">
        <f t="shared" ca="1" si="787"/>
        <v>0</v>
      </c>
      <c r="S2364" s="25">
        <f t="shared" ca="1" si="788"/>
        <v>0</v>
      </c>
      <c r="T2364" s="108">
        <f t="shared" ca="1" si="789"/>
        <v>0</v>
      </c>
      <c r="U2364" s="163">
        <f t="shared" ca="1" si="790"/>
        <v>0</v>
      </c>
      <c r="V2364" s="25">
        <f t="shared" ca="1" si="791"/>
        <v>0</v>
      </c>
      <c r="W2364" s="25">
        <f t="shared" ca="1" si="792"/>
        <v>0</v>
      </c>
      <c r="X2364" s="108">
        <f t="shared" ca="1" si="793"/>
        <v>0</v>
      </c>
      <c r="Y2364" s="108">
        <f t="shared" ca="1" si="794"/>
        <v>0</v>
      </c>
      <c r="Z2364" s="108">
        <f t="shared" ca="1" si="795"/>
        <v>0</v>
      </c>
      <c r="AA2364" s="108">
        <f t="shared" ca="1" si="796"/>
        <v>0</v>
      </c>
      <c r="AB2364" s="108">
        <f t="shared" ca="1" si="797"/>
        <v>0</v>
      </c>
      <c r="AC2364" s="25">
        <f t="shared" ca="1" si="798"/>
        <v>0</v>
      </c>
    </row>
    <row r="2365" spans="1:29" ht="14.1" hidden="1" customHeight="1" thickBot="1" x14ac:dyDescent="0.25">
      <c r="A2365" s="3">
        <f t="shared" si="782"/>
        <v>2027</v>
      </c>
      <c r="B2365" s="3" t="str">
        <f t="shared" si="799"/>
        <v>06 červen</v>
      </c>
      <c r="C2365" s="4" t="str">
        <f t="shared" si="783"/>
        <v>červen</v>
      </c>
      <c r="D2365" s="10">
        <f t="shared" ca="1" si="784"/>
        <v>0</v>
      </c>
      <c r="E2365" s="10" t="str">
        <f t="shared" si="785"/>
        <v>čtvrtek</v>
      </c>
      <c r="F2365" s="42" t="str">
        <f ca="1">IF(COUNTIF(List1!$U$4:$AF$16,$G2365),"Svátek",TEXT($G2365,"dddd"))</f>
        <v>čtvrtek</v>
      </c>
      <c r="G2365" s="19">
        <v>46548</v>
      </c>
      <c r="H2365" s="49"/>
      <c r="I2365" s="50"/>
      <c r="J2365" s="49"/>
      <c r="K2365" s="50"/>
      <c r="L2365" s="21">
        <f t="shared" si="786"/>
        <v>0</v>
      </c>
      <c r="M2365" s="22">
        <f t="shared" si="780"/>
        <v>0</v>
      </c>
      <c r="N2365" s="98"/>
      <c r="O2365" s="101" t="str">
        <f t="shared" ca="1" si="781"/>
        <v/>
      </c>
      <c r="P2365" s="41" t="str">
        <f t="shared" si="779"/>
        <v xml:space="preserve"> </v>
      </c>
      <c r="Q2365" s="41" t="str">
        <f>IF(MONTH(G2366)-MONTH(G2365)&lt;&gt;0,SUBTOTAL(109,$P$14:$P$3665)," ")</f>
        <v xml:space="preserve"> </v>
      </c>
      <c r="R2365" s="108">
        <f t="shared" ca="1" si="787"/>
        <v>0</v>
      </c>
      <c r="S2365" s="25">
        <f t="shared" ca="1" si="788"/>
        <v>0</v>
      </c>
      <c r="T2365" s="108">
        <f t="shared" ca="1" si="789"/>
        <v>0</v>
      </c>
      <c r="U2365" s="163">
        <f t="shared" ca="1" si="790"/>
        <v>0</v>
      </c>
      <c r="V2365" s="25">
        <f t="shared" ca="1" si="791"/>
        <v>0</v>
      </c>
      <c r="W2365" s="25">
        <f t="shared" ca="1" si="792"/>
        <v>0</v>
      </c>
      <c r="X2365" s="108">
        <f t="shared" ca="1" si="793"/>
        <v>0</v>
      </c>
      <c r="Y2365" s="108">
        <f t="shared" ca="1" si="794"/>
        <v>0</v>
      </c>
      <c r="Z2365" s="108">
        <f t="shared" ca="1" si="795"/>
        <v>0</v>
      </c>
      <c r="AA2365" s="108">
        <f t="shared" ca="1" si="796"/>
        <v>0</v>
      </c>
      <c r="AB2365" s="108">
        <f t="shared" ca="1" si="797"/>
        <v>0</v>
      </c>
      <c r="AC2365" s="25">
        <f t="shared" ca="1" si="798"/>
        <v>0</v>
      </c>
    </row>
    <row r="2366" spans="1:29" ht="14.1" hidden="1" customHeight="1" thickBot="1" x14ac:dyDescent="0.25">
      <c r="A2366" s="3">
        <f t="shared" si="782"/>
        <v>2027</v>
      </c>
      <c r="B2366" s="3" t="str">
        <f t="shared" si="799"/>
        <v>06 červen</v>
      </c>
      <c r="C2366" s="4" t="str">
        <f t="shared" si="783"/>
        <v>červen</v>
      </c>
      <c r="D2366" s="10">
        <f t="shared" ca="1" si="784"/>
        <v>0</v>
      </c>
      <c r="E2366" s="10" t="str">
        <f t="shared" si="785"/>
        <v>pátek</v>
      </c>
      <c r="F2366" s="42" t="str">
        <f ca="1">IF(COUNTIF(List1!$U$4:$AF$16,$G2366),"Svátek",TEXT($G2366,"dddd"))</f>
        <v>pátek</v>
      </c>
      <c r="G2366" s="19">
        <v>46549</v>
      </c>
      <c r="H2366" s="49"/>
      <c r="I2366" s="50"/>
      <c r="J2366" s="49"/>
      <c r="K2366" s="50"/>
      <c r="L2366" s="21">
        <f t="shared" si="786"/>
        <v>0</v>
      </c>
      <c r="M2366" s="22">
        <f t="shared" si="780"/>
        <v>0</v>
      </c>
      <c r="N2366" s="98"/>
      <c r="O2366" s="101" t="str">
        <f t="shared" ca="1" si="781"/>
        <v/>
      </c>
      <c r="P2366" s="41" t="str">
        <f t="shared" si="779"/>
        <v xml:space="preserve"> </v>
      </c>
      <c r="Q2366" s="41" t="str">
        <f>IF(MONTH(G2367)-MONTH(G2366)&lt;&gt;0,SUBTOTAL(109,$P$14:$P$3665)," ")</f>
        <v xml:space="preserve"> </v>
      </c>
      <c r="R2366" s="108">
        <f t="shared" ca="1" si="787"/>
        <v>0</v>
      </c>
      <c r="S2366" s="25">
        <f t="shared" ca="1" si="788"/>
        <v>0</v>
      </c>
      <c r="T2366" s="108">
        <f t="shared" ca="1" si="789"/>
        <v>0</v>
      </c>
      <c r="U2366" s="163">
        <f t="shared" ca="1" si="790"/>
        <v>0</v>
      </c>
      <c r="V2366" s="25">
        <f t="shared" ca="1" si="791"/>
        <v>0</v>
      </c>
      <c r="W2366" s="25">
        <f t="shared" ca="1" si="792"/>
        <v>0</v>
      </c>
      <c r="X2366" s="108">
        <f t="shared" ca="1" si="793"/>
        <v>0</v>
      </c>
      <c r="Y2366" s="108">
        <f t="shared" ca="1" si="794"/>
        <v>0</v>
      </c>
      <c r="Z2366" s="108">
        <f t="shared" ca="1" si="795"/>
        <v>0</v>
      </c>
      <c r="AA2366" s="108">
        <f t="shared" ca="1" si="796"/>
        <v>0</v>
      </c>
      <c r="AB2366" s="108">
        <f t="shared" ca="1" si="797"/>
        <v>0</v>
      </c>
      <c r="AC2366" s="25">
        <f t="shared" ca="1" si="798"/>
        <v>0</v>
      </c>
    </row>
    <row r="2367" spans="1:29" ht="14.1" hidden="1" customHeight="1" thickBot="1" x14ac:dyDescent="0.25">
      <c r="A2367" s="3">
        <f t="shared" si="782"/>
        <v>2027</v>
      </c>
      <c r="B2367" s="3" t="str">
        <f t="shared" si="799"/>
        <v>06 červen</v>
      </c>
      <c r="C2367" s="4" t="str">
        <f t="shared" si="783"/>
        <v>červen</v>
      </c>
      <c r="D2367" s="10">
        <f t="shared" ca="1" si="784"/>
        <v>0</v>
      </c>
      <c r="E2367" s="10" t="str">
        <f t="shared" si="785"/>
        <v>sobota</v>
      </c>
      <c r="F2367" s="42" t="str">
        <f ca="1">IF(COUNTIF(List1!$U$4:$AF$16,$G2367),"Svátek",TEXT($G2367,"dddd"))</f>
        <v>sobota</v>
      </c>
      <c r="G2367" s="19">
        <v>46550</v>
      </c>
      <c r="H2367" s="49"/>
      <c r="I2367" s="50"/>
      <c r="J2367" s="49"/>
      <c r="K2367" s="50"/>
      <c r="L2367" s="21">
        <f t="shared" si="786"/>
        <v>0</v>
      </c>
      <c r="M2367" s="22">
        <f t="shared" si="780"/>
        <v>0</v>
      </c>
      <c r="N2367" s="98"/>
      <c r="O2367" s="101" t="str">
        <f t="shared" ca="1" si="781"/>
        <v/>
      </c>
      <c r="P2367" s="41" t="str">
        <f t="shared" si="779"/>
        <v xml:space="preserve"> </v>
      </c>
      <c r="Q2367" s="41" t="str">
        <f>IF(MONTH(G2368)-MONTH(G2367)&lt;&gt;0,SUBTOTAL(109,$P$14:$P$3665)," ")</f>
        <v xml:space="preserve"> </v>
      </c>
      <c r="R2367" s="108">
        <f t="shared" ca="1" si="787"/>
        <v>0</v>
      </c>
      <c r="S2367" s="25">
        <f t="shared" ca="1" si="788"/>
        <v>0</v>
      </c>
      <c r="T2367" s="108">
        <f t="shared" ca="1" si="789"/>
        <v>0</v>
      </c>
      <c r="U2367" s="163">
        <f t="shared" ca="1" si="790"/>
        <v>0</v>
      </c>
      <c r="V2367" s="25">
        <f t="shared" ca="1" si="791"/>
        <v>0</v>
      </c>
      <c r="W2367" s="25">
        <f t="shared" ca="1" si="792"/>
        <v>0</v>
      </c>
      <c r="X2367" s="108">
        <f t="shared" ca="1" si="793"/>
        <v>0</v>
      </c>
      <c r="Y2367" s="108">
        <f t="shared" ca="1" si="794"/>
        <v>0</v>
      </c>
      <c r="Z2367" s="108">
        <f t="shared" ca="1" si="795"/>
        <v>0</v>
      </c>
      <c r="AA2367" s="108">
        <f t="shared" ca="1" si="796"/>
        <v>0</v>
      </c>
      <c r="AB2367" s="108">
        <f t="shared" ca="1" si="797"/>
        <v>0</v>
      </c>
      <c r="AC2367" s="25">
        <f t="shared" ca="1" si="798"/>
        <v>0</v>
      </c>
    </row>
    <row r="2368" spans="1:29" ht="14.1" hidden="1" customHeight="1" thickBot="1" x14ac:dyDescent="0.25">
      <c r="A2368" s="3">
        <f t="shared" si="782"/>
        <v>2027</v>
      </c>
      <c r="B2368" s="3" t="str">
        <f t="shared" si="799"/>
        <v>06 červen</v>
      </c>
      <c r="C2368" s="4" t="str">
        <f t="shared" si="783"/>
        <v>červen</v>
      </c>
      <c r="D2368" s="10">
        <f t="shared" ca="1" si="784"/>
        <v>0</v>
      </c>
      <c r="E2368" s="10" t="str">
        <f t="shared" si="785"/>
        <v>neděle</v>
      </c>
      <c r="F2368" s="42" t="str">
        <f ca="1">IF(COUNTIF(List1!$U$4:$AF$16,$G2368),"Svátek",TEXT($G2368,"dddd"))</f>
        <v>neděle</v>
      </c>
      <c r="G2368" s="19">
        <v>46551</v>
      </c>
      <c r="H2368" s="49"/>
      <c r="I2368" s="50"/>
      <c r="J2368" s="49"/>
      <c r="K2368" s="50"/>
      <c r="L2368" s="21">
        <f t="shared" si="786"/>
        <v>0</v>
      </c>
      <c r="M2368" s="22">
        <f t="shared" si="780"/>
        <v>0</v>
      </c>
      <c r="N2368" s="98"/>
      <c r="O2368" s="101" t="str">
        <f t="shared" ca="1" si="781"/>
        <v/>
      </c>
      <c r="P2368" s="41">
        <f t="shared" si="779"/>
        <v>0</v>
      </c>
      <c r="Q2368" s="41" t="str">
        <f>IF(MONTH(G2369)-MONTH(G2368)&lt;&gt;0,SUBTOTAL(109,$P$14:$P$3665)," ")</f>
        <v xml:space="preserve"> </v>
      </c>
      <c r="R2368" s="108">
        <f t="shared" ca="1" si="787"/>
        <v>0</v>
      </c>
      <c r="S2368" s="25">
        <f t="shared" ca="1" si="788"/>
        <v>0</v>
      </c>
      <c r="T2368" s="108">
        <f t="shared" ca="1" si="789"/>
        <v>0</v>
      </c>
      <c r="U2368" s="163">
        <f t="shared" ca="1" si="790"/>
        <v>0</v>
      </c>
      <c r="V2368" s="25">
        <f t="shared" ca="1" si="791"/>
        <v>0</v>
      </c>
      <c r="W2368" s="25">
        <f t="shared" ca="1" si="792"/>
        <v>0</v>
      </c>
      <c r="X2368" s="108">
        <f t="shared" ca="1" si="793"/>
        <v>0</v>
      </c>
      <c r="Y2368" s="108">
        <f t="shared" ca="1" si="794"/>
        <v>0</v>
      </c>
      <c r="Z2368" s="108">
        <f t="shared" ca="1" si="795"/>
        <v>0</v>
      </c>
      <c r="AA2368" s="108">
        <f t="shared" ca="1" si="796"/>
        <v>0</v>
      </c>
      <c r="AB2368" s="108">
        <f t="shared" ca="1" si="797"/>
        <v>0</v>
      </c>
      <c r="AC2368" s="25">
        <f t="shared" ca="1" si="798"/>
        <v>0</v>
      </c>
    </row>
    <row r="2369" spans="1:29" ht="14.1" hidden="1" customHeight="1" thickBot="1" x14ac:dyDescent="0.25">
      <c r="A2369" s="3">
        <f t="shared" si="782"/>
        <v>2027</v>
      </c>
      <c r="B2369" s="3" t="str">
        <f t="shared" si="799"/>
        <v>06 červen</v>
      </c>
      <c r="C2369" s="4" t="str">
        <f t="shared" si="783"/>
        <v>červen</v>
      </c>
      <c r="D2369" s="10">
        <f t="shared" ca="1" si="784"/>
        <v>0</v>
      </c>
      <c r="E2369" s="10" t="str">
        <f t="shared" si="785"/>
        <v>pondělí</v>
      </c>
      <c r="F2369" s="42" t="str">
        <f ca="1">IF(COUNTIF(List1!$U$4:$AF$16,$G2369),"Svátek",TEXT($G2369,"dddd"))</f>
        <v>pondělí</v>
      </c>
      <c r="G2369" s="19">
        <v>46552</v>
      </c>
      <c r="H2369" s="49"/>
      <c r="I2369" s="50"/>
      <c r="J2369" s="49"/>
      <c r="K2369" s="50"/>
      <c r="L2369" s="21">
        <f t="shared" si="786"/>
        <v>0</v>
      </c>
      <c r="M2369" s="22">
        <f t="shared" si="780"/>
        <v>0</v>
      </c>
      <c r="N2369" s="98"/>
      <c r="O2369" s="101" t="str">
        <f t="shared" ca="1" si="781"/>
        <v/>
      </c>
      <c r="P2369" s="41" t="str">
        <f t="shared" si="779"/>
        <v xml:space="preserve"> </v>
      </c>
      <c r="Q2369" s="41" t="str">
        <f>IF(MONTH(G2370)-MONTH(G2369)&lt;&gt;0,SUBTOTAL(109,$P$14:$P$3665)," ")</f>
        <v xml:space="preserve"> </v>
      </c>
      <c r="R2369" s="108">
        <f t="shared" ca="1" si="787"/>
        <v>0</v>
      </c>
      <c r="S2369" s="25">
        <f t="shared" ca="1" si="788"/>
        <v>0</v>
      </c>
      <c r="T2369" s="108">
        <f t="shared" ca="1" si="789"/>
        <v>0</v>
      </c>
      <c r="U2369" s="163">
        <f t="shared" ca="1" si="790"/>
        <v>0</v>
      </c>
      <c r="V2369" s="25">
        <f t="shared" ca="1" si="791"/>
        <v>0</v>
      </c>
      <c r="W2369" s="25">
        <f t="shared" ca="1" si="792"/>
        <v>0</v>
      </c>
      <c r="X2369" s="108">
        <f t="shared" ca="1" si="793"/>
        <v>0</v>
      </c>
      <c r="Y2369" s="108">
        <f t="shared" ca="1" si="794"/>
        <v>0</v>
      </c>
      <c r="Z2369" s="108">
        <f t="shared" ca="1" si="795"/>
        <v>0</v>
      </c>
      <c r="AA2369" s="108">
        <f t="shared" ca="1" si="796"/>
        <v>0</v>
      </c>
      <c r="AB2369" s="108">
        <f t="shared" ca="1" si="797"/>
        <v>0</v>
      </c>
      <c r="AC2369" s="25">
        <f t="shared" ca="1" si="798"/>
        <v>0</v>
      </c>
    </row>
    <row r="2370" spans="1:29" ht="14.1" hidden="1" customHeight="1" thickBot="1" x14ac:dyDescent="0.25">
      <c r="A2370" s="3">
        <f t="shared" si="782"/>
        <v>2027</v>
      </c>
      <c r="B2370" s="3" t="str">
        <f t="shared" si="799"/>
        <v>06 červen</v>
      </c>
      <c r="C2370" s="4" t="str">
        <f t="shared" si="783"/>
        <v>červen</v>
      </c>
      <c r="D2370" s="10">
        <f t="shared" ca="1" si="784"/>
        <v>0</v>
      </c>
      <c r="E2370" s="10" t="str">
        <f t="shared" si="785"/>
        <v>úterý</v>
      </c>
      <c r="F2370" s="42" t="str">
        <f ca="1">IF(COUNTIF(List1!$U$4:$AF$16,$G2370),"Svátek",TEXT($G2370,"dddd"))</f>
        <v>úterý</v>
      </c>
      <c r="G2370" s="19">
        <v>46553</v>
      </c>
      <c r="H2370" s="49"/>
      <c r="I2370" s="50"/>
      <c r="J2370" s="49"/>
      <c r="K2370" s="50"/>
      <c r="L2370" s="21">
        <f t="shared" si="786"/>
        <v>0</v>
      </c>
      <c r="M2370" s="22">
        <f t="shared" si="780"/>
        <v>0</v>
      </c>
      <c r="N2370" s="98"/>
      <c r="O2370" s="101" t="str">
        <f t="shared" ca="1" si="781"/>
        <v/>
      </c>
      <c r="P2370" s="41" t="str">
        <f t="shared" si="779"/>
        <v xml:space="preserve"> </v>
      </c>
      <c r="Q2370" s="41" t="str">
        <f>IF(MONTH(G2371)-MONTH(G2370)&lt;&gt;0,SUBTOTAL(109,$P$14:$P$3665)," ")</f>
        <v xml:space="preserve"> </v>
      </c>
      <c r="R2370" s="108">
        <f t="shared" ca="1" si="787"/>
        <v>0</v>
      </c>
      <c r="S2370" s="25">
        <f t="shared" ca="1" si="788"/>
        <v>0</v>
      </c>
      <c r="T2370" s="108">
        <f t="shared" ca="1" si="789"/>
        <v>0</v>
      </c>
      <c r="U2370" s="163">
        <f t="shared" ca="1" si="790"/>
        <v>0</v>
      </c>
      <c r="V2370" s="25">
        <f t="shared" ca="1" si="791"/>
        <v>0</v>
      </c>
      <c r="W2370" s="25">
        <f t="shared" ca="1" si="792"/>
        <v>0</v>
      </c>
      <c r="X2370" s="108">
        <f t="shared" ca="1" si="793"/>
        <v>0</v>
      </c>
      <c r="Y2370" s="108">
        <f t="shared" ca="1" si="794"/>
        <v>0</v>
      </c>
      <c r="Z2370" s="108">
        <f t="shared" ca="1" si="795"/>
        <v>0</v>
      </c>
      <c r="AA2370" s="108">
        <f t="shared" ca="1" si="796"/>
        <v>0</v>
      </c>
      <c r="AB2370" s="108">
        <f t="shared" ca="1" si="797"/>
        <v>0</v>
      </c>
      <c r="AC2370" s="25">
        <f t="shared" ca="1" si="798"/>
        <v>0</v>
      </c>
    </row>
    <row r="2371" spans="1:29" ht="14.1" hidden="1" customHeight="1" thickBot="1" x14ac:dyDescent="0.25">
      <c r="A2371" s="3">
        <f t="shared" si="782"/>
        <v>2027</v>
      </c>
      <c r="B2371" s="3" t="str">
        <f t="shared" si="799"/>
        <v>06 červen</v>
      </c>
      <c r="C2371" s="4" t="str">
        <f t="shared" si="783"/>
        <v>červen</v>
      </c>
      <c r="D2371" s="10">
        <f t="shared" ca="1" si="784"/>
        <v>0</v>
      </c>
      <c r="E2371" s="10" t="str">
        <f t="shared" si="785"/>
        <v>středa</v>
      </c>
      <c r="F2371" s="42" t="str">
        <f ca="1">IF(COUNTIF(List1!$U$4:$AF$16,$G2371),"Svátek",TEXT($G2371,"dddd"))</f>
        <v>středa</v>
      </c>
      <c r="G2371" s="19">
        <v>46554</v>
      </c>
      <c r="H2371" s="49"/>
      <c r="I2371" s="50"/>
      <c r="J2371" s="49"/>
      <c r="K2371" s="50"/>
      <c r="L2371" s="21">
        <f t="shared" si="786"/>
        <v>0</v>
      </c>
      <c r="M2371" s="22">
        <f t="shared" si="780"/>
        <v>0</v>
      </c>
      <c r="N2371" s="98"/>
      <c r="O2371" s="101" t="str">
        <f t="shared" ca="1" si="781"/>
        <v/>
      </c>
      <c r="P2371" s="41" t="str">
        <f t="shared" si="779"/>
        <v xml:space="preserve"> </v>
      </c>
      <c r="Q2371" s="41" t="str">
        <f>IF(MONTH(G2372)-MONTH(G2371)&lt;&gt;0,SUBTOTAL(109,$P$14:$P$3665)," ")</f>
        <v xml:space="preserve"> </v>
      </c>
      <c r="R2371" s="108">
        <f t="shared" ca="1" si="787"/>
        <v>0</v>
      </c>
      <c r="S2371" s="25">
        <f t="shared" ca="1" si="788"/>
        <v>0</v>
      </c>
      <c r="T2371" s="108">
        <f t="shared" ca="1" si="789"/>
        <v>0</v>
      </c>
      <c r="U2371" s="163">
        <f t="shared" ca="1" si="790"/>
        <v>0</v>
      </c>
      <c r="V2371" s="25">
        <f t="shared" ca="1" si="791"/>
        <v>0</v>
      </c>
      <c r="W2371" s="25">
        <f t="shared" ca="1" si="792"/>
        <v>0</v>
      </c>
      <c r="X2371" s="108">
        <f t="shared" ca="1" si="793"/>
        <v>0</v>
      </c>
      <c r="Y2371" s="108">
        <f t="shared" ca="1" si="794"/>
        <v>0</v>
      </c>
      <c r="Z2371" s="108">
        <f t="shared" ca="1" si="795"/>
        <v>0</v>
      </c>
      <c r="AA2371" s="108">
        <f t="shared" ca="1" si="796"/>
        <v>0</v>
      </c>
      <c r="AB2371" s="108">
        <f t="shared" ca="1" si="797"/>
        <v>0</v>
      </c>
      <c r="AC2371" s="25">
        <f t="shared" ca="1" si="798"/>
        <v>0</v>
      </c>
    </row>
    <row r="2372" spans="1:29" ht="14.1" hidden="1" customHeight="1" thickBot="1" x14ac:dyDescent="0.25">
      <c r="A2372" s="3">
        <f t="shared" si="782"/>
        <v>2027</v>
      </c>
      <c r="B2372" s="3" t="str">
        <f t="shared" si="799"/>
        <v>06 červen</v>
      </c>
      <c r="C2372" s="4" t="str">
        <f t="shared" si="783"/>
        <v>červen</v>
      </c>
      <c r="D2372" s="10">
        <f t="shared" ca="1" si="784"/>
        <v>0</v>
      </c>
      <c r="E2372" s="10" t="str">
        <f t="shared" si="785"/>
        <v>čtvrtek</v>
      </c>
      <c r="F2372" s="42" t="str">
        <f ca="1">IF(COUNTIF(List1!$U$4:$AF$16,$G2372),"Svátek",TEXT($G2372,"dddd"))</f>
        <v>čtvrtek</v>
      </c>
      <c r="G2372" s="19">
        <v>46555</v>
      </c>
      <c r="H2372" s="49"/>
      <c r="I2372" s="50"/>
      <c r="J2372" s="49"/>
      <c r="K2372" s="50"/>
      <c r="L2372" s="21">
        <f t="shared" si="786"/>
        <v>0</v>
      </c>
      <c r="M2372" s="22">
        <f t="shared" si="780"/>
        <v>0</v>
      </c>
      <c r="N2372" s="98"/>
      <c r="O2372" s="101" t="str">
        <f t="shared" ca="1" si="781"/>
        <v/>
      </c>
      <c r="P2372" s="41" t="str">
        <f t="shared" si="779"/>
        <v xml:space="preserve"> </v>
      </c>
      <c r="Q2372" s="41" t="str">
        <f>IF(MONTH(G2373)-MONTH(G2372)&lt;&gt;0,SUBTOTAL(109,$P$14:$P$3665)," ")</f>
        <v xml:space="preserve"> </v>
      </c>
      <c r="R2372" s="108">
        <f t="shared" ca="1" si="787"/>
        <v>0</v>
      </c>
      <c r="S2372" s="25">
        <f t="shared" ca="1" si="788"/>
        <v>0</v>
      </c>
      <c r="T2372" s="108">
        <f t="shared" ca="1" si="789"/>
        <v>0</v>
      </c>
      <c r="U2372" s="163">
        <f t="shared" ca="1" si="790"/>
        <v>0</v>
      </c>
      <c r="V2372" s="25">
        <f t="shared" ca="1" si="791"/>
        <v>0</v>
      </c>
      <c r="W2372" s="25">
        <f t="shared" ca="1" si="792"/>
        <v>0</v>
      </c>
      <c r="X2372" s="108">
        <f t="shared" ca="1" si="793"/>
        <v>0</v>
      </c>
      <c r="Y2372" s="108">
        <f t="shared" ca="1" si="794"/>
        <v>0</v>
      </c>
      <c r="Z2372" s="108">
        <f t="shared" ca="1" si="795"/>
        <v>0</v>
      </c>
      <c r="AA2372" s="108">
        <f t="shared" ca="1" si="796"/>
        <v>0</v>
      </c>
      <c r="AB2372" s="108">
        <f t="shared" ca="1" si="797"/>
        <v>0</v>
      </c>
      <c r="AC2372" s="25">
        <f t="shared" ca="1" si="798"/>
        <v>0</v>
      </c>
    </row>
    <row r="2373" spans="1:29" ht="14.1" hidden="1" customHeight="1" thickBot="1" x14ac:dyDescent="0.25">
      <c r="A2373" s="3">
        <f t="shared" si="782"/>
        <v>2027</v>
      </c>
      <c r="B2373" s="3" t="str">
        <f t="shared" si="799"/>
        <v>06 červen</v>
      </c>
      <c r="C2373" s="4" t="str">
        <f t="shared" si="783"/>
        <v>červen</v>
      </c>
      <c r="D2373" s="10">
        <f t="shared" ca="1" si="784"/>
        <v>0</v>
      </c>
      <c r="E2373" s="10" t="str">
        <f t="shared" si="785"/>
        <v>pátek</v>
      </c>
      <c r="F2373" s="42" t="str">
        <f ca="1">IF(COUNTIF(List1!$U$4:$AF$16,$G2373),"Svátek",TEXT($G2373,"dddd"))</f>
        <v>pátek</v>
      </c>
      <c r="G2373" s="19">
        <v>46556</v>
      </c>
      <c r="H2373" s="49"/>
      <c r="I2373" s="50"/>
      <c r="J2373" s="49"/>
      <c r="K2373" s="50"/>
      <c r="L2373" s="21">
        <f t="shared" si="786"/>
        <v>0</v>
      </c>
      <c r="M2373" s="22">
        <f t="shared" si="780"/>
        <v>0</v>
      </c>
      <c r="N2373" s="98"/>
      <c r="O2373" s="101" t="str">
        <f t="shared" ca="1" si="781"/>
        <v/>
      </c>
      <c r="P2373" s="41" t="str">
        <f t="shared" si="779"/>
        <v xml:space="preserve"> </v>
      </c>
      <c r="Q2373" s="41" t="str">
        <f>IF(MONTH(G2374)-MONTH(G2373)&lt;&gt;0,SUBTOTAL(109,$P$14:$P$3665)," ")</f>
        <v xml:space="preserve"> </v>
      </c>
      <c r="R2373" s="108">
        <f t="shared" ca="1" si="787"/>
        <v>0</v>
      </c>
      <c r="S2373" s="25">
        <f t="shared" ca="1" si="788"/>
        <v>0</v>
      </c>
      <c r="T2373" s="108">
        <f t="shared" ca="1" si="789"/>
        <v>0</v>
      </c>
      <c r="U2373" s="163">
        <f t="shared" ca="1" si="790"/>
        <v>0</v>
      </c>
      <c r="V2373" s="25">
        <f t="shared" ca="1" si="791"/>
        <v>0</v>
      </c>
      <c r="W2373" s="25">
        <f t="shared" ca="1" si="792"/>
        <v>0</v>
      </c>
      <c r="X2373" s="108">
        <f t="shared" ca="1" si="793"/>
        <v>0</v>
      </c>
      <c r="Y2373" s="108">
        <f t="shared" ca="1" si="794"/>
        <v>0</v>
      </c>
      <c r="Z2373" s="108">
        <f t="shared" ca="1" si="795"/>
        <v>0</v>
      </c>
      <c r="AA2373" s="108">
        <f t="shared" ca="1" si="796"/>
        <v>0</v>
      </c>
      <c r="AB2373" s="108">
        <f t="shared" ca="1" si="797"/>
        <v>0</v>
      </c>
      <c r="AC2373" s="25">
        <f t="shared" ca="1" si="798"/>
        <v>0</v>
      </c>
    </row>
    <row r="2374" spans="1:29" ht="14.1" hidden="1" customHeight="1" thickBot="1" x14ac:dyDescent="0.25">
      <c r="A2374" s="3">
        <f t="shared" si="782"/>
        <v>2027</v>
      </c>
      <c r="B2374" s="3" t="str">
        <f t="shared" si="799"/>
        <v>06 červen</v>
      </c>
      <c r="C2374" s="4" t="str">
        <f t="shared" si="783"/>
        <v>červen</v>
      </c>
      <c r="D2374" s="10">
        <f t="shared" ca="1" si="784"/>
        <v>0</v>
      </c>
      <c r="E2374" s="10" t="str">
        <f t="shared" si="785"/>
        <v>sobota</v>
      </c>
      <c r="F2374" s="42" t="str">
        <f ca="1">IF(COUNTIF(List1!$U$4:$AF$16,$G2374),"Svátek",TEXT($G2374,"dddd"))</f>
        <v>sobota</v>
      </c>
      <c r="G2374" s="19">
        <v>46557</v>
      </c>
      <c r="H2374" s="49"/>
      <c r="I2374" s="50"/>
      <c r="J2374" s="49"/>
      <c r="K2374" s="50"/>
      <c r="L2374" s="21">
        <f t="shared" si="786"/>
        <v>0</v>
      </c>
      <c r="M2374" s="22">
        <f t="shared" si="780"/>
        <v>0</v>
      </c>
      <c r="N2374" s="98"/>
      <c r="O2374" s="101" t="str">
        <f t="shared" ca="1" si="781"/>
        <v/>
      </c>
      <c r="P2374" s="41" t="str">
        <f t="shared" si="779"/>
        <v xml:space="preserve"> </v>
      </c>
      <c r="Q2374" s="41" t="str">
        <f>IF(MONTH(G2375)-MONTH(G2374)&lt;&gt;0,SUBTOTAL(109,$P$14:$P$3665)," ")</f>
        <v xml:space="preserve"> </v>
      </c>
      <c r="R2374" s="108">
        <f t="shared" ca="1" si="787"/>
        <v>0</v>
      </c>
      <c r="S2374" s="25">
        <f t="shared" ca="1" si="788"/>
        <v>0</v>
      </c>
      <c r="T2374" s="108">
        <f t="shared" ca="1" si="789"/>
        <v>0</v>
      </c>
      <c r="U2374" s="163">
        <f t="shared" ca="1" si="790"/>
        <v>0</v>
      </c>
      <c r="V2374" s="25">
        <f t="shared" ca="1" si="791"/>
        <v>0</v>
      </c>
      <c r="W2374" s="25">
        <f t="shared" ca="1" si="792"/>
        <v>0</v>
      </c>
      <c r="X2374" s="108">
        <f t="shared" ca="1" si="793"/>
        <v>0</v>
      </c>
      <c r="Y2374" s="108">
        <f t="shared" ca="1" si="794"/>
        <v>0</v>
      </c>
      <c r="Z2374" s="108">
        <f t="shared" ca="1" si="795"/>
        <v>0</v>
      </c>
      <c r="AA2374" s="108">
        <f t="shared" ca="1" si="796"/>
        <v>0</v>
      </c>
      <c r="AB2374" s="108">
        <f t="shared" ca="1" si="797"/>
        <v>0</v>
      </c>
      <c r="AC2374" s="25">
        <f t="shared" ca="1" si="798"/>
        <v>0</v>
      </c>
    </row>
    <row r="2375" spans="1:29" ht="14.1" hidden="1" customHeight="1" thickBot="1" x14ac:dyDescent="0.25">
      <c r="A2375" s="3">
        <f t="shared" si="782"/>
        <v>2027</v>
      </c>
      <c r="B2375" s="3" t="str">
        <f t="shared" si="799"/>
        <v>06 červen</v>
      </c>
      <c r="C2375" s="4" t="str">
        <f t="shared" si="783"/>
        <v>červen</v>
      </c>
      <c r="D2375" s="10">
        <f t="shared" ca="1" si="784"/>
        <v>0</v>
      </c>
      <c r="E2375" s="10" t="str">
        <f t="shared" si="785"/>
        <v>neděle</v>
      </c>
      <c r="F2375" s="42" t="str">
        <f ca="1">IF(COUNTIF(List1!$U$4:$AF$16,$G2375),"Svátek",TEXT($G2375,"dddd"))</f>
        <v>neděle</v>
      </c>
      <c r="G2375" s="19">
        <v>46558</v>
      </c>
      <c r="H2375" s="49"/>
      <c r="I2375" s="50"/>
      <c r="J2375" s="49"/>
      <c r="K2375" s="50"/>
      <c r="L2375" s="21">
        <f t="shared" si="786"/>
        <v>0</v>
      </c>
      <c r="M2375" s="22">
        <f t="shared" si="780"/>
        <v>0</v>
      </c>
      <c r="N2375" s="98"/>
      <c r="O2375" s="101" t="str">
        <f t="shared" ca="1" si="781"/>
        <v/>
      </c>
      <c r="P2375" s="41">
        <f t="shared" si="779"/>
        <v>0</v>
      </c>
      <c r="Q2375" s="41" t="str">
        <f>IF(MONTH(G2376)-MONTH(G2375)&lt;&gt;0,SUBTOTAL(109,$P$14:$P$3665)," ")</f>
        <v xml:space="preserve"> </v>
      </c>
      <c r="R2375" s="108">
        <f t="shared" ca="1" si="787"/>
        <v>0</v>
      </c>
      <c r="S2375" s="25">
        <f t="shared" ca="1" si="788"/>
        <v>0</v>
      </c>
      <c r="T2375" s="108">
        <f t="shared" ca="1" si="789"/>
        <v>0</v>
      </c>
      <c r="U2375" s="163">
        <f t="shared" ca="1" si="790"/>
        <v>0</v>
      </c>
      <c r="V2375" s="25">
        <f t="shared" ca="1" si="791"/>
        <v>0</v>
      </c>
      <c r="W2375" s="25">
        <f t="shared" ca="1" si="792"/>
        <v>0</v>
      </c>
      <c r="X2375" s="108">
        <f t="shared" ca="1" si="793"/>
        <v>0</v>
      </c>
      <c r="Y2375" s="108">
        <f t="shared" ca="1" si="794"/>
        <v>0</v>
      </c>
      <c r="Z2375" s="108">
        <f t="shared" ca="1" si="795"/>
        <v>0</v>
      </c>
      <c r="AA2375" s="108">
        <f t="shared" ca="1" si="796"/>
        <v>0</v>
      </c>
      <c r="AB2375" s="108">
        <f t="shared" ca="1" si="797"/>
        <v>0</v>
      </c>
      <c r="AC2375" s="25">
        <f t="shared" ca="1" si="798"/>
        <v>0</v>
      </c>
    </row>
    <row r="2376" spans="1:29" ht="14.1" hidden="1" customHeight="1" thickBot="1" x14ac:dyDescent="0.25">
      <c r="A2376" s="3">
        <f t="shared" si="782"/>
        <v>2027</v>
      </c>
      <c r="B2376" s="3" t="str">
        <f t="shared" si="799"/>
        <v>06 červen</v>
      </c>
      <c r="C2376" s="4" t="str">
        <f t="shared" si="783"/>
        <v>červen</v>
      </c>
      <c r="D2376" s="10">
        <f t="shared" ca="1" si="784"/>
        <v>0</v>
      </c>
      <c r="E2376" s="10" t="str">
        <f t="shared" si="785"/>
        <v>pondělí</v>
      </c>
      <c r="F2376" s="42" t="str">
        <f ca="1">IF(COUNTIF(List1!$U$4:$AF$16,$G2376),"Svátek",TEXT($G2376,"dddd"))</f>
        <v>pondělí</v>
      </c>
      <c r="G2376" s="19">
        <v>46559</v>
      </c>
      <c r="H2376" s="49"/>
      <c r="I2376" s="50"/>
      <c r="J2376" s="49"/>
      <c r="K2376" s="50"/>
      <c r="L2376" s="21">
        <f t="shared" si="786"/>
        <v>0</v>
      </c>
      <c r="M2376" s="22">
        <f t="shared" si="780"/>
        <v>0</v>
      </c>
      <c r="N2376" s="98"/>
      <c r="O2376" s="101" t="str">
        <f t="shared" ca="1" si="781"/>
        <v/>
      </c>
      <c r="P2376" s="41" t="str">
        <f t="shared" si="779"/>
        <v xml:space="preserve"> </v>
      </c>
      <c r="Q2376" s="41" t="str">
        <f>IF(MONTH(G2377)-MONTH(G2376)&lt;&gt;0,SUBTOTAL(109,$P$14:$P$3665)," ")</f>
        <v xml:space="preserve"> </v>
      </c>
      <c r="R2376" s="108">
        <f t="shared" ca="1" si="787"/>
        <v>0</v>
      </c>
      <c r="S2376" s="25">
        <f t="shared" ca="1" si="788"/>
        <v>0</v>
      </c>
      <c r="T2376" s="108">
        <f t="shared" ca="1" si="789"/>
        <v>0</v>
      </c>
      <c r="U2376" s="163">
        <f t="shared" ca="1" si="790"/>
        <v>0</v>
      </c>
      <c r="V2376" s="25">
        <f t="shared" ca="1" si="791"/>
        <v>0</v>
      </c>
      <c r="W2376" s="25">
        <f t="shared" ca="1" si="792"/>
        <v>0</v>
      </c>
      <c r="X2376" s="108">
        <f t="shared" ca="1" si="793"/>
        <v>0</v>
      </c>
      <c r="Y2376" s="108">
        <f t="shared" ca="1" si="794"/>
        <v>0</v>
      </c>
      <c r="Z2376" s="108">
        <f t="shared" ca="1" si="795"/>
        <v>0</v>
      </c>
      <c r="AA2376" s="108">
        <f t="shared" ca="1" si="796"/>
        <v>0</v>
      </c>
      <c r="AB2376" s="108">
        <f t="shared" ca="1" si="797"/>
        <v>0</v>
      </c>
      <c r="AC2376" s="25">
        <f t="shared" ca="1" si="798"/>
        <v>0</v>
      </c>
    </row>
    <row r="2377" spans="1:29" ht="14.1" hidden="1" customHeight="1" thickBot="1" x14ac:dyDescent="0.25">
      <c r="A2377" s="3">
        <f t="shared" si="782"/>
        <v>2027</v>
      </c>
      <c r="B2377" s="3" t="str">
        <f t="shared" si="799"/>
        <v>06 červen</v>
      </c>
      <c r="C2377" s="4" t="str">
        <f t="shared" si="783"/>
        <v>červen</v>
      </c>
      <c r="D2377" s="10">
        <f t="shared" ca="1" si="784"/>
        <v>0</v>
      </c>
      <c r="E2377" s="10" t="str">
        <f t="shared" si="785"/>
        <v>úterý</v>
      </c>
      <c r="F2377" s="42" t="str">
        <f ca="1">IF(COUNTIF(List1!$U$4:$AF$16,$G2377),"Svátek",TEXT($G2377,"dddd"))</f>
        <v>úterý</v>
      </c>
      <c r="G2377" s="19">
        <v>46560</v>
      </c>
      <c r="H2377" s="49"/>
      <c r="I2377" s="50"/>
      <c r="J2377" s="49"/>
      <c r="K2377" s="50"/>
      <c r="L2377" s="21">
        <f t="shared" si="786"/>
        <v>0</v>
      </c>
      <c r="M2377" s="22">
        <f t="shared" si="780"/>
        <v>0</v>
      </c>
      <c r="N2377" s="98"/>
      <c r="O2377" s="101" t="str">
        <f t="shared" ca="1" si="781"/>
        <v/>
      </c>
      <c r="P2377" s="41" t="str">
        <f t="shared" si="779"/>
        <v xml:space="preserve"> </v>
      </c>
      <c r="Q2377" s="41" t="str">
        <f>IF(MONTH(G2378)-MONTH(G2377)&lt;&gt;0,SUBTOTAL(109,$P$14:$P$3665)," ")</f>
        <v xml:space="preserve"> </v>
      </c>
      <c r="R2377" s="108">
        <f t="shared" ca="1" si="787"/>
        <v>0</v>
      </c>
      <c r="S2377" s="25">
        <f t="shared" ca="1" si="788"/>
        <v>0</v>
      </c>
      <c r="T2377" s="108">
        <f t="shared" ca="1" si="789"/>
        <v>0</v>
      </c>
      <c r="U2377" s="163">
        <f t="shared" ca="1" si="790"/>
        <v>0</v>
      </c>
      <c r="V2377" s="25">
        <f t="shared" ca="1" si="791"/>
        <v>0</v>
      </c>
      <c r="W2377" s="25">
        <f t="shared" ca="1" si="792"/>
        <v>0</v>
      </c>
      <c r="X2377" s="108">
        <f t="shared" ca="1" si="793"/>
        <v>0</v>
      </c>
      <c r="Y2377" s="108">
        <f t="shared" ca="1" si="794"/>
        <v>0</v>
      </c>
      <c r="Z2377" s="108">
        <f t="shared" ca="1" si="795"/>
        <v>0</v>
      </c>
      <c r="AA2377" s="108">
        <f t="shared" ca="1" si="796"/>
        <v>0</v>
      </c>
      <c r="AB2377" s="108">
        <f t="shared" ca="1" si="797"/>
        <v>0</v>
      </c>
      <c r="AC2377" s="25">
        <f t="shared" ca="1" si="798"/>
        <v>0</v>
      </c>
    </row>
    <row r="2378" spans="1:29" ht="14.1" hidden="1" customHeight="1" thickBot="1" x14ac:dyDescent="0.25">
      <c r="A2378" s="3">
        <f t="shared" si="782"/>
        <v>2027</v>
      </c>
      <c r="B2378" s="3" t="str">
        <f t="shared" si="799"/>
        <v>06 červen</v>
      </c>
      <c r="C2378" s="4" t="str">
        <f t="shared" si="783"/>
        <v>červen</v>
      </c>
      <c r="D2378" s="10">
        <f t="shared" ca="1" si="784"/>
        <v>0</v>
      </c>
      <c r="E2378" s="10" t="str">
        <f t="shared" si="785"/>
        <v>středa</v>
      </c>
      <c r="F2378" s="42" t="str">
        <f ca="1">IF(COUNTIF(List1!$U$4:$AF$16,$G2378),"Svátek",TEXT($G2378,"dddd"))</f>
        <v>středa</v>
      </c>
      <c r="G2378" s="19">
        <v>46561</v>
      </c>
      <c r="H2378" s="49"/>
      <c r="I2378" s="50"/>
      <c r="J2378" s="49"/>
      <c r="K2378" s="50"/>
      <c r="L2378" s="21">
        <f t="shared" si="786"/>
        <v>0</v>
      </c>
      <c r="M2378" s="22">
        <f t="shared" si="780"/>
        <v>0</v>
      </c>
      <c r="N2378" s="98"/>
      <c r="O2378" s="101" t="str">
        <f t="shared" ca="1" si="781"/>
        <v/>
      </c>
      <c r="P2378" s="41" t="str">
        <f t="shared" si="779"/>
        <v xml:space="preserve"> </v>
      </c>
      <c r="Q2378" s="41" t="str">
        <f>IF(MONTH(G2379)-MONTH(G2378)&lt;&gt;0,SUBTOTAL(109,$P$14:$P$3665)," ")</f>
        <v xml:space="preserve"> </v>
      </c>
      <c r="R2378" s="108">
        <f t="shared" ca="1" si="787"/>
        <v>0</v>
      </c>
      <c r="S2378" s="25">
        <f t="shared" ca="1" si="788"/>
        <v>0</v>
      </c>
      <c r="T2378" s="108">
        <f t="shared" ca="1" si="789"/>
        <v>0</v>
      </c>
      <c r="U2378" s="163">
        <f t="shared" ca="1" si="790"/>
        <v>0</v>
      </c>
      <c r="V2378" s="25">
        <f t="shared" ca="1" si="791"/>
        <v>0</v>
      </c>
      <c r="W2378" s="25">
        <f t="shared" ca="1" si="792"/>
        <v>0</v>
      </c>
      <c r="X2378" s="108">
        <f t="shared" ca="1" si="793"/>
        <v>0</v>
      </c>
      <c r="Y2378" s="108">
        <f t="shared" ca="1" si="794"/>
        <v>0</v>
      </c>
      <c r="Z2378" s="108">
        <f t="shared" ca="1" si="795"/>
        <v>0</v>
      </c>
      <c r="AA2378" s="108">
        <f t="shared" ca="1" si="796"/>
        <v>0</v>
      </c>
      <c r="AB2378" s="108">
        <f t="shared" ca="1" si="797"/>
        <v>0</v>
      </c>
      <c r="AC2378" s="25">
        <f t="shared" ca="1" si="798"/>
        <v>0</v>
      </c>
    </row>
    <row r="2379" spans="1:29" ht="14.1" hidden="1" customHeight="1" thickBot="1" x14ac:dyDescent="0.25">
      <c r="A2379" s="3">
        <f t="shared" si="782"/>
        <v>2027</v>
      </c>
      <c r="B2379" s="3" t="str">
        <f t="shared" si="799"/>
        <v>06 červen</v>
      </c>
      <c r="C2379" s="4" t="str">
        <f t="shared" si="783"/>
        <v>červen</v>
      </c>
      <c r="D2379" s="10">
        <f t="shared" ca="1" si="784"/>
        <v>0</v>
      </c>
      <c r="E2379" s="10" t="str">
        <f t="shared" si="785"/>
        <v>čtvrtek</v>
      </c>
      <c r="F2379" s="42" t="str">
        <f ca="1">IF(COUNTIF(List1!$U$4:$AF$16,$G2379),"Svátek",TEXT($G2379,"dddd"))</f>
        <v>čtvrtek</v>
      </c>
      <c r="G2379" s="19">
        <v>46562</v>
      </c>
      <c r="H2379" s="49"/>
      <c r="I2379" s="50"/>
      <c r="J2379" s="49"/>
      <c r="K2379" s="50"/>
      <c r="L2379" s="21">
        <f t="shared" si="786"/>
        <v>0</v>
      </c>
      <c r="M2379" s="22">
        <f t="shared" si="780"/>
        <v>0</v>
      </c>
      <c r="N2379" s="98"/>
      <c r="O2379" s="101" t="str">
        <f t="shared" ca="1" si="781"/>
        <v/>
      </c>
      <c r="P2379" s="41" t="str">
        <f t="shared" si="779"/>
        <v xml:space="preserve"> </v>
      </c>
      <c r="Q2379" s="41" t="str">
        <f>IF(MONTH(G2380)-MONTH(G2379)&lt;&gt;0,SUBTOTAL(109,$P$14:$P$3665)," ")</f>
        <v xml:space="preserve"> </v>
      </c>
      <c r="R2379" s="108">
        <f t="shared" ca="1" si="787"/>
        <v>0</v>
      </c>
      <c r="S2379" s="25">
        <f t="shared" ca="1" si="788"/>
        <v>0</v>
      </c>
      <c r="T2379" s="108">
        <f t="shared" ca="1" si="789"/>
        <v>0</v>
      </c>
      <c r="U2379" s="163">
        <f t="shared" ca="1" si="790"/>
        <v>0</v>
      </c>
      <c r="V2379" s="25">
        <f t="shared" ca="1" si="791"/>
        <v>0</v>
      </c>
      <c r="W2379" s="25">
        <f t="shared" ca="1" si="792"/>
        <v>0</v>
      </c>
      <c r="X2379" s="108">
        <f t="shared" ca="1" si="793"/>
        <v>0</v>
      </c>
      <c r="Y2379" s="108">
        <f t="shared" ca="1" si="794"/>
        <v>0</v>
      </c>
      <c r="Z2379" s="108">
        <f t="shared" ca="1" si="795"/>
        <v>0</v>
      </c>
      <c r="AA2379" s="108">
        <f t="shared" ca="1" si="796"/>
        <v>0</v>
      </c>
      <c r="AB2379" s="108">
        <f t="shared" ca="1" si="797"/>
        <v>0</v>
      </c>
      <c r="AC2379" s="25">
        <f t="shared" ca="1" si="798"/>
        <v>0</v>
      </c>
    </row>
    <row r="2380" spans="1:29" ht="14.1" hidden="1" customHeight="1" thickBot="1" x14ac:dyDescent="0.25">
      <c r="A2380" s="3">
        <f t="shared" si="782"/>
        <v>2027</v>
      </c>
      <c r="B2380" s="3" t="str">
        <f t="shared" si="799"/>
        <v>06 červen</v>
      </c>
      <c r="C2380" s="4" t="str">
        <f t="shared" si="783"/>
        <v>červen</v>
      </c>
      <c r="D2380" s="10">
        <f t="shared" ca="1" si="784"/>
        <v>0</v>
      </c>
      <c r="E2380" s="10" t="str">
        <f t="shared" si="785"/>
        <v>pátek</v>
      </c>
      <c r="F2380" s="42" t="str">
        <f ca="1">IF(COUNTIF(List1!$U$4:$AF$16,$G2380),"Svátek",TEXT($G2380,"dddd"))</f>
        <v>pátek</v>
      </c>
      <c r="G2380" s="19">
        <v>46563</v>
      </c>
      <c r="H2380" s="49"/>
      <c r="I2380" s="50"/>
      <c r="J2380" s="49"/>
      <c r="K2380" s="50"/>
      <c r="L2380" s="21">
        <f t="shared" si="786"/>
        <v>0</v>
      </c>
      <c r="M2380" s="22">
        <f t="shared" si="780"/>
        <v>0</v>
      </c>
      <c r="N2380" s="98"/>
      <c r="O2380" s="101" t="str">
        <f t="shared" ca="1" si="781"/>
        <v/>
      </c>
      <c r="P2380" s="41" t="str">
        <f t="shared" si="779"/>
        <v xml:space="preserve"> </v>
      </c>
      <c r="Q2380" s="41" t="str">
        <f>IF(MONTH(G2381)-MONTH(G2380)&lt;&gt;0,SUBTOTAL(109,$P$14:$P$3665)," ")</f>
        <v xml:space="preserve"> </v>
      </c>
      <c r="R2380" s="108">
        <f t="shared" ca="1" si="787"/>
        <v>0</v>
      </c>
      <c r="S2380" s="25">
        <f t="shared" ca="1" si="788"/>
        <v>0</v>
      </c>
      <c r="T2380" s="108">
        <f t="shared" ca="1" si="789"/>
        <v>0</v>
      </c>
      <c r="U2380" s="163">
        <f t="shared" ca="1" si="790"/>
        <v>0</v>
      </c>
      <c r="V2380" s="25">
        <f t="shared" ca="1" si="791"/>
        <v>0</v>
      </c>
      <c r="W2380" s="25">
        <f t="shared" ca="1" si="792"/>
        <v>0</v>
      </c>
      <c r="X2380" s="108">
        <f t="shared" ca="1" si="793"/>
        <v>0</v>
      </c>
      <c r="Y2380" s="108">
        <f t="shared" ca="1" si="794"/>
        <v>0</v>
      </c>
      <c r="Z2380" s="108">
        <f t="shared" ca="1" si="795"/>
        <v>0</v>
      </c>
      <c r="AA2380" s="108">
        <f t="shared" ca="1" si="796"/>
        <v>0</v>
      </c>
      <c r="AB2380" s="108">
        <f t="shared" ca="1" si="797"/>
        <v>0</v>
      </c>
      <c r="AC2380" s="25">
        <f t="shared" ca="1" si="798"/>
        <v>0</v>
      </c>
    </row>
    <row r="2381" spans="1:29" ht="14.1" hidden="1" customHeight="1" thickBot="1" x14ac:dyDescent="0.25">
      <c r="A2381" s="3">
        <f t="shared" si="782"/>
        <v>2027</v>
      </c>
      <c r="B2381" s="3" t="str">
        <f t="shared" si="799"/>
        <v>06 červen</v>
      </c>
      <c r="C2381" s="4" t="str">
        <f t="shared" si="783"/>
        <v>červen</v>
      </c>
      <c r="D2381" s="10">
        <f t="shared" ca="1" si="784"/>
        <v>0</v>
      </c>
      <c r="E2381" s="10" t="str">
        <f t="shared" si="785"/>
        <v>sobota</v>
      </c>
      <c r="F2381" s="42" t="str">
        <f ca="1">IF(COUNTIF(List1!$U$4:$AF$16,$G2381),"Svátek",TEXT($G2381,"dddd"))</f>
        <v>sobota</v>
      </c>
      <c r="G2381" s="19">
        <v>46564</v>
      </c>
      <c r="H2381" s="49"/>
      <c r="I2381" s="50"/>
      <c r="J2381" s="49"/>
      <c r="K2381" s="50"/>
      <c r="L2381" s="21">
        <f t="shared" si="786"/>
        <v>0</v>
      </c>
      <c r="M2381" s="22">
        <f t="shared" si="780"/>
        <v>0</v>
      </c>
      <c r="N2381" s="98"/>
      <c r="O2381" s="101" t="str">
        <f t="shared" ca="1" si="781"/>
        <v/>
      </c>
      <c r="P2381" s="41" t="str">
        <f t="shared" si="779"/>
        <v xml:space="preserve"> </v>
      </c>
      <c r="Q2381" s="41" t="str">
        <f>IF(MONTH(G2382)-MONTH(G2381)&lt;&gt;0,SUBTOTAL(109,$P$14:$P$3665)," ")</f>
        <v xml:space="preserve"> </v>
      </c>
      <c r="R2381" s="108">
        <f t="shared" ca="1" si="787"/>
        <v>0</v>
      </c>
      <c r="S2381" s="25">
        <f t="shared" ca="1" si="788"/>
        <v>0</v>
      </c>
      <c r="T2381" s="108">
        <f t="shared" ca="1" si="789"/>
        <v>0</v>
      </c>
      <c r="U2381" s="163">
        <f t="shared" ca="1" si="790"/>
        <v>0</v>
      </c>
      <c r="V2381" s="25">
        <f t="shared" ca="1" si="791"/>
        <v>0</v>
      </c>
      <c r="W2381" s="25">
        <f t="shared" ca="1" si="792"/>
        <v>0</v>
      </c>
      <c r="X2381" s="108">
        <f t="shared" ca="1" si="793"/>
        <v>0</v>
      </c>
      <c r="Y2381" s="108">
        <f t="shared" ca="1" si="794"/>
        <v>0</v>
      </c>
      <c r="Z2381" s="108">
        <f t="shared" ca="1" si="795"/>
        <v>0</v>
      </c>
      <c r="AA2381" s="108">
        <f t="shared" ca="1" si="796"/>
        <v>0</v>
      </c>
      <c r="AB2381" s="108">
        <f t="shared" ca="1" si="797"/>
        <v>0</v>
      </c>
      <c r="AC2381" s="25">
        <f t="shared" ca="1" si="798"/>
        <v>0</v>
      </c>
    </row>
    <row r="2382" spans="1:29" ht="14.1" hidden="1" customHeight="1" thickBot="1" x14ac:dyDescent="0.25">
      <c r="A2382" s="3">
        <f t="shared" si="782"/>
        <v>2027</v>
      </c>
      <c r="B2382" s="3" t="str">
        <f t="shared" si="799"/>
        <v>06 červen</v>
      </c>
      <c r="C2382" s="4" t="str">
        <f t="shared" si="783"/>
        <v>červen</v>
      </c>
      <c r="D2382" s="10">
        <f t="shared" ca="1" si="784"/>
        <v>0</v>
      </c>
      <c r="E2382" s="10" t="str">
        <f t="shared" si="785"/>
        <v>neděle</v>
      </c>
      <c r="F2382" s="42" t="str">
        <f ca="1">IF(COUNTIF(List1!$U$4:$AF$16,$G2382),"Svátek",TEXT($G2382,"dddd"))</f>
        <v>neděle</v>
      </c>
      <c r="G2382" s="19">
        <v>46565</v>
      </c>
      <c r="H2382" s="49"/>
      <c r="I2382" s="50"/>
      <c r="J2382" s="49"/>
      <c r="K2382" s="50"/>
      <c r="L2382" s="21">
        <f t="shared" si="786"/>
        <v>0</v>
      </c>
      <c r="M2382" s="22">
        <f t="shared" si="780"/>
        <v>0</v>
      </c>
      <c r="N2382" s="98"/>
      <c r="O2382" s="101" t="str">
        <f t="shared" ca="1" si="781"/>
        <v/>
      </c>
      <c r="P2382" s="41">
        <f t="shared" si="779"/>
        <v>0</v>
      </c>
      <c r="Q2382" s="41" t="str">
        <f>IF(MONTH(G2383)-MONTH(G2382)&lt;&gt;0,SUBTOTAL(109,$P$14:$P$3665)," ")</f>
        <v xml:space="preserve"> </v>
      </c>
      <c r="R2382" s="108">
        <f t="shared" ca="1" si="787"/>
        <v>0</v>
      </c>
      <c r="S2382" s="25">
        <f t="shared" ca="1" si="788"/>
        <v>0</v>
      </c>
      <c r="T2382" s="108">
        <f t="shared" ca="1" si="789"/>
        <v>0</v>
      </c>
      <c r="U2382" s="163">
        <f t="shared" ca="1" si="790"/>
        <v>0</v>
      </c>
      <c r="V2382" s="25">
        <f t="shared" ca="1" si="791"/>
        <v>0</v>
      </c>
      <c r="W2382" s="25">
        <f t="shared" ca="1" si="792"/>
        <v>0</v>
      </c>
      <c r="X2382" s="108">
        <f t="shared" ca="1" si="793"/>
        <v>0</v>
      </c>
      <c r="Y2382" s="108">
        <f t="shared" ca="1" si="794"/>
        <v>0</v>
      </c>
      <c r="Z2382" s="108">
        <f t="shared" ca="1" si="795"/>
        <v>0</v>
      </c>
      <c r="AA2382" s="108">
        <f t="shared" ca="1" si="796"/>
        <v>0</v>
      </c>
      <c r="AB2382" s="108">
        <f t="shared" ca="1" si="797"/>
        <v>0</v>
      </c>
      <c r="AC2382" s="25">
        <f t="shared" ca="1" si="798"/>
        <v>0</v>
      </c>
    </row>
    <row r="2383" spans="1:29" ht="14.1" hidden="1" customHeight="1" thickBot="1" x14ac:dyDescent="0.25">
      <c r="A2383" s="3">
        <f t="shared" si="782"/>
        <v>2027</v>
      </c>
      <c r="B2383" s="3" t="str">
        <f t="shared" si="799"/>
        <v>06 červen</v>
      </c>
      <c r="C2383" s="4" t="str">
        <f t="shared" si="783"/>
        <v>červen</v>
      </c>
      <c r="D2383" s="10">
        <f t="shared" ca="1" si="784"/>
        <v>0</v>
      </c>
      <c r="E2383" s="10" t="str">
        <f t="shared" si="785"/>
        <v>pondělí</v>
      </c>
      <c r="F2383" s="42" t="str">
        <f ca="1">IF(COUNTIF(List1!$U$4:$AF$16,$G2383),"Svátek",TEXT($G2383,"dddd"))</f>
        <v>pondělí</v>
      </c>
      <c r="G2383" s="19">
        <v>46566</v>
      </c>
      <c r="H2383" s="49"/>
      <c r="I2383" s="50"/>
      <c r="J2383" s="49"/>
      <c r="K2383" s="50"/>
      <c r="L2383" s="21">
        <f t="shared" si="786"/>
        <v>0</v>
      </c>
      <c r="M2383" s="22">
        <f t="shared" si="780"/>
        <v>0</v>
      </c>
      <c r="N2383" s="98"/>
      <c r="O2383" s="101" t="str">
        <f t="shared" ca="1" si="781"/>
        <v/>
      </c>
      <c r="P2383" s="41" t="str">
        <f t="shared" si="779"/>
        <v xml:space="preserve"> </v>
      </c>
      <c r="Q2383" s="41" t="str">
        <f>IF(MONTH(G2384)-MONTH(G2383)&lt;&gt;0,SUBTOTAL(109,$P$14:$P$3665)," ")</f>
        <v xml:space="preserve"> </v>
      </c>
      <c r="R2383" s="108">
        <f t="shared" ca="1" si="787"/>
        <v>0</v>
      </c>
      <c r="S2383" s="25">
        <f t="shared" ca="1" si="788"/>
        <v>0</v>
      </c>
      <c r="T2383" s="108">
        <f t="shared" ca="1" si="789"/>
        <v>0</v>
      </c>
      <c r="U2383" s="163">
        <f t="shared" ca="1" si="790"/>
        <v>0</v>
      </c>
      <c r="V2383" s="25">
        <f t="shared" ca="1" si="791"/>
        <v>0</v>
      </c>
      <c r="W2383" s="25">
        <f t="shared" ca="1" si="792"/>
        <v>0</v>
      </c>
      <c r="X2383" s="108">
        <f t="shared" ca="1" si="793"/>
        <v>0</v>
      </c>
      <c r="Y2383" s="108">
        <f t="shared" ca="1" si="794"/>
        <v>0</v>
      </c>
      <c r="Z2383" s="108">
        <f t="shared" ca="1" si="795"/>
        <v>0</v>
      </c>
      <c r="AA2383" s="108">
        <f t="shared" ca="1" si="796"/>
        <v>0</v>
      </c>
      <c r="AB2383" s="108">
        <f t="shared" ca="1" si="797"/>
        <v>0</v>
      </c>
      <c r="AC2383" s="25">
        <f t="shared" ca="1" si="798"/>
        <v>0</v>
      </c>
    </row>
    <row r="2384" spans="1:29" ht="14.1" hidden="1" customHeight="1" thickBot="1" x14ac:dyDescent="0.25">
      <c r="A2384" s="3">
        <f t="shared" si="782"/>
        <v>2027</v>
      </c>
      <c r="B2384" s="3" t="str">
        <f t="shared" si="799"/>
        <v>06 červen</v>
      </c>
      <c r="C2384" s="4" t="str">
        <f t="shared" si="783"/>
        <v>červen</v>
      </c>
      <c r="D2384" s="10">
        <f t="shared" ca="1" si="784"/>
        <v>0</v>
      </c>
      <c r="E2384" s="10" t="str">
        <f t="shared" si="785"/>
        <v>úterý</v>
      </c>
      <c r="F2384" s="42" t="str">
        <f ca="1">IF(COUNTIF(List1!$U$4:$AF$16,$G2384),"Svátek",TEXT($G2384,"dddd"))</f>
        <v>úterý</v>
      </c>
      <c r="G2384" s="19">
        <v>46567</v>
      </c>
      <c r="H2384" s="49"/>
      <c r="I2384" s="50"/>
      <c r="J2384" s="49"/>
      <c r="K2384" s="50"/>
      <c r="L2384" s="21">
        <f t="shared" si="786"/>
        <v>0</v>
      </c>
      <c r="M2384" s="22">
        <f t="shared" si="780"/>
        <v>0</v>
      </c>
      <c r="N2384" s="98"/>
      <c r="O2384" s="101" t="str">
        <f t="shared" ca="1" si="781"/>
        <v/>
      </c>
      <c r="P2384" s="41" t="str">
        <f t="shared" si="779"/>
        <v xml:space="preserve"> </v>
      </c>
      <c r="Q2384" s="41" t="str">
        <f>IF(MONTH(G2385)-MONTH(G2384)&lt;&gt;0,SUBTOTAL(109,$P$14:$P$3665)," ")</f>
        <v xml:space="preserve"> </v>
      </c>
      <c r="R2384" s="108">
        <f t="shared" ca="1" si="787"/>
        <v>0</v>
      </c>
      <c r="S2384" s="25">
        <f t="shared" ca="1" si="788"/>
        <v>0</v>
      </c>
      <c r="T2384" s="108">
        <f t="shared" ca="1" si="789"/>
        <v>0</v>
      </c>
      <c r="U2384" s="163">
        <f t="shared" ca="1" si="790"/>
        <v>0</v>
      </c>
      <c r="V2384" s="25">
        <f t="shared" ca="1" si="791"/>
        <v>0</v>
      </c>
      <c r="W2384" s="25">
        <f t="shared" ca="1" si="792"/>
        <v>0</v>
      </c>
      <c r="X2384" s="108">
        <f t="shared" ca="1" si="793"/>
        <v>0</v>
      </c>
      <c r="Y2384" s="108">
        <f t="shared" ca="1" si="794"/>
        <v>0</v>
      </c>
      <c r="Z2384" s="108">
        <f t="shared" ca="1" si="795"/>
        <v>0</v>
      </c>
      <c r="AA2384" s="108">
        <f t="shared" ca="1" si="796"/>
        <v>0</v>
      </c>
      <c r="AB2384" s="108">
        <f t="shared" ca="1" si="797"/>
        <v>0</v>
      </c>
      <c r="AC2384" s="25">
        <f t="shared" ca="1" si="798"/>
        <v>0</v>
      </c>
    </row>
    <row r="2385" spans="1:29" ht="14.1" hidden="1" customHeight="1" thickBot="1" x14ac:dyDescent="0.25">
      <c r="A2385" s="3">
        <f t="shared" si="782"/>
        <v>2027</v>
      </c>
      <c r="B2385" s="3" t="str">
        <f t="shared" si="799"/>
        <v>06 červen</v>
      </c>
      <c r="C2385" s="4" t="str">
        <f t="shared" si="783"/>
        <v>červen</v>
      </c>
      <c r="D2385" s="10">
        <f t="shared" ca="1" si="784"/>
        <v>0</v>
      </c>
      <c r="E2385" s="10" t="str">
        <f t="shared" si="785"/>
        <v>středa</v>
      </c>
      <c r="F2385" s="42" t="str">
        <f ca="1">IF(COUNTIF(List1!$U$4:$AF$16,$G2385),"Svátek",TEXT($G2385,"dddd"))</f>
        <v>středa</v>
      </c>
      <c r="G2385" s="19">
        <v>46568</v>
      </c>
      <c r="H2385" s="49"/>
      <c r="I2385" s="50"/>
      <c r="J2385" s="49"/>
      <c r="K2385" s="50"/>
      <c r="L2385" s="21">
        <f t="shared" si="786"/>
        <v>0</v>
      </c>
      <c r="M2385" s="22">
        <f t="shared" si="780"/>
        <v>0</v>
      </c>
      <c r="N2385" s="98"/>
      <c r="O2385" s="101" t="str">
        <f t="shared" ca="1" si="781"/>
        <v/>
      </c>
      <c r="P2385" s="41">
        <f t="shared" si="779"/>
        <v>0</v>
      </c>
      <c r="Q2385" s="41">
        <f>IF(MONTH(G2386)-MONTH(G2385)&lt;&gt;0,SUBTOTAL(109,$P$14:$P$3665)," ")</f>
        <v>0</v>
      </c>
      <c r="R2385" s="108">
        <f t="shared" ca="1" si="787"/>
        <v>0</v>
      </c>
      <c r="S2385" s="25">
        <f t="shared" ca="1" si="788"/>
        <v>0</v>
      </c>
      <c r="T2385" s="108">
        <f t="shared" ca="1" si="789"/>
        <v>0</v>
      </c>
      <c r="U2385" s="163">
        <f t="shared" ca="1" si="790"/>
        <v>0</v>
      </c>
      <c r="V2385" s="25">
        <f t="shared" ca="1" si="791"/>
        <v>0</v>
      </c>
      <c r="W2385" s="25">
        <f t="shared" ca="1" si="792"/>
        <v>0</v>
      </c>
      <c r="X2385" s="108">
        <f t="shared" ca="1" si="793"/>
        <v>0</v>
      </c>
      <c r="Y2385" s="108">
        <f t="shared" ca="1" si="794"/>
        <v>0</v>
      </c>
      <c r="Z2385" s="108">
        <f t="shared" ca="1" si="795"/>
        <v>0</v>
      </c>
      <c r="AA2385" s="108">
        <f t="shared" ca="1" si="796"/>
        <v>0</v>
      </c>
      <c r="AB2385" s="108">
        <f t="shared" ca="1" si="797"/>
        <v>0</v>
      </c>
      <c r="AC2385" s="25">
        <f t="shared" ca="1" si="798"/>
        <v>0</v>
      </c>
    </row>
    <row r="2386" spans="1:29" ht="14.1" hidden="1" customHeight="1" thickBot="1" x14ac:dyDescent="0.25">
      <c r="A2386" s="3">
        <f t="shared" si="782"/>
        <v>2027</v>
      </c>
      <c r="B2386" s="3" t="str">
        <f t="shared" si="799"/>
        <v>07 červenec</v>
      </c>
      <c r="C2386" s="4" t="str">
        <f t="shared" si="783"/>
        <v>červenec</v>
      </c>
      <c r="D2386" s="10">
        <f t="shared" ca="1" si="784"/>
        <v>0</v>
      </c>
      <c r="E2386" s="10" t="str">
        <f t="shared" si="785"/>
        <v>čtvrtek</v>
      </c>
      <c r="F2386" s="42" t="str">
        <f ca="1">IF(COUNTIF(List1!$U$4:$AF$16,$G2386),"Svátek",TEXT($G2386,"dddd"))</f>
        <v>čtvrtek</v>
      </c>
      <c r="G2386" s="19">
        <v>46569</v>
      </c>
      <c r="H2386" s="49"/>
      <c r="I2386" s="50"/>
      <c r="J2386" s="49"/>
      <c r="K2386" s="50"/>
      <c r="L2386" s="21">
        <f t="shared" si="786"/>
        <v>0</v>
      </c>
      <c r="M2386" s="22">
        <f t="shared" si="780"/>
        <v>0</v>
      </c>
      <c r="N2386" s="98"/>
      <c r="O2386" s="101" t="str">
        <f t="shared" ca="1" si="781"/>
        <v/>
      </c>
      <c r="P2386" s="41" t="str">
        <f t="shared" si="779"/>
        <v xml:space="preserve"> </v>
      </c>
      <c r="Q2386" s="41" t="str">
        <f>IF(MONTH(G2387)-MONTH(G2386)&lt;&gt;0,SUBTOTAL(109,$P$14:$P$3665)," ")</f>
        <v xml:space="preserve"> </v>
      </c>
      <c r="R2386" s="108">
        <f t="shared" ca="1" si="787"/>
        <v>0</v>
      </c>
      <c r="S2386" s="25">
        <f t="shared" ca="1" si="788"/>
        <v>0</v>
      </c>
      <c r="T2386" s="108">
        <f t="shared" ca="1" si="789"/>
        <v>0</v>
      </c>
      <c r="U2386" s="163">
        <f t="shared" ca="1" si="790"/>
        <v>0</v>
      </c>
      <c r="V2386" s="25">
        <f t="shared" ca="1" si="791"/>
        <v>0</v>
      </c>
      <c r="W2386" s="25">
        <f t="shared" ca="1" si="792"/>
        <v>0</v>
      </c>
      <c r="X2386" s="108">
        <f t="shared" ca="1" si="793"/>
        <v>0</v>
      </c>
      <c r="Y2386" s="108">
        <f t="shared" ca="1" si="794"/>
        <v>0</v>
      </c>
      <c r="Z2386" s="108">
        <f t="shared" ca="1" si="795"/>
        <v>0</v>
      </c>
      <c r="AA2386" s="108">
        <f t="shared" ca="1" si="796"/>
        <v>0</v>
      </c>
      <c r="AB2386" s="108">
        <f t="shared" ca="1" si="797"/>
        <v>0</v>
      </c>
      <c r="AC2386" s="25">
        <f t="shared" ca="1" si="798"/>
        <v>0</v>
      </c>
    </row>
    <row r="2387" spans="1:29" ht="14.1" hidden="1" customHeight="1" thickBot="1" x14ac:dyDescent="0.25">
      <c r="A2387" s="3">
        <f t="shared" si="782"/>
        <v>2027</v>
      </c>
      <c r="B2387" s="3" t="str">
        <f t="shared" si="799"/>
        <v>07 červenec</v>
      </c>
      <c r="C2387" s="4" t="str">
        <f t="shared" si="783"/>
        <v>červenec</v>
      </c>
      <c r="D2387" s="10">
        <f t="shared" ca="1" si="784"/>
        <v>0</v>
      </c>
      <c r="E2387" s="10" t="str">
        <f t="shared" si="785"/>
        <v>pátek</v>
      </c>
      <c r="F2387" s="42" t="str">
        <f ca="1">IF(COUNTIF(List1!$U$4:$AF$16,$G2387),"Svátek",TEXT($G2387,"dddd"))</f>
        <v>pátek</v>
      </c>
      <c r="G2387" s="19">
        <v>46570</v>
      </c>
      <c r="H2387" s="49"/>
      <c r="I2387" s="50"/>
      <c r="J2387" s="49"/>
      <c r="K2387" s="50"/>
      <c r="L2387" s="21">
        <f t="shared" si="786"/>
        <v>0</v>
      </c>
      <c r="M2387" s="22">
        <f t="shared" si="780"/>
        <v>0</v>
      </c>
      <c r="N2387" s="98"/>
      <c r="O2387" s="101" t="str">
        <f t="shared" ca="1" si="781"/>
        <v/>
      </c>
      <c r="P2387" s="41" t="str">
        <f t="shared" si="779"/>
        <v xml:space="preserve"> </v>
      </c>
      <c r="Q2387" s="41" t="str">
        <f>IF(MONTH(G2388)-MONTH(G2387)&lt;&gt;0,SUBTOTAL(109,$P$14:$P$3665)," ")</f>
        <v xml:space="preserve"> </v>
      </c>
      <c r="R2387" s="108">
        <f t="shared" ca="1" si="787"/>
        <v>0</v>
      </c>
      <c r="S2387" s="25">
        <f t="shared" ca="1" si="788"/>
        <v>0</v>
      </c>
      <c r="T2387" s="108">
        <f t="shared" ca="1" si="789"/>
        <v>0</v>
      </c>
      <c r="U2387" s="163">
        <f t="shared" ca="1" si="790"/>
        <v>0</v>
      </c>
      <c r="V2387" s="25">
        <f t="shared" ca="1" si="791"/>
        <v>0</v>
      </c>
      <c r="W2387" s="25">
        <f t="shared" ca="1" si="792"/>
        <v>0</v>
      </c>
      <c r="X2387" s="108">
        <f t="shared" ca="1" si="793"/>
        <v>0</v>
      </c>
      <c r="Y2387" s="108">
        <f t="shared" ca="1" si="794"/>
        <v>0</v>
      </c>
      <c r="Z2387" s="108">
        <f t="shared" ca="1" si="795"/>
        <v>0</v>
      </c>
      <c r="AA2387" s="108">
        <f t="shared" ca="1" si="796"/>
        <v>0</v>
      </c>
      <c r="AB2387" s="108">
        <f t="shared" ca="1" si="797"/>
        <v>0</v>
      </c>
      <c r="AC2387" s="25">
        <f t="shared" ca="1" si="798"/>
        <v>0</v>
      </c>
    </row>
    <row r="2388" spans="1:29" ht="14.1" hidden="1" customHeight="1" thickBot="1" x14ac:dyDescent="0.25">
      <c r="A2388" s="3">
        <f t="shared" si="782"/>
        <v>2027</v>
      </c>
      <c r="B2388" s="3" t="str">
        <f t="shared" si="799"/>
        <v>07 červenec</v>
      </c>
      <c r="C2388" s="4" t="str">
        <f t="shared" si="783"/>
        <v>červenec</v>
      </c>
      <c r="D2388" s="10">
        <f t="shared" ca="1" si="784"/>
        <v>0</v>
      </c>
      <c r="E2388" s="10" t="str">
        <f t="shared" si="785"/>
        <v>sobota</v>
      </c>
      <c r="F2388" s="42" t="str">
        <f ca="1">IF(COUNTIF(List1!$U$4:$AF$16,$G2388),"Svátek",TEXT($G2388,"dddd"))</f>
        <v>sobota</v>
      </c>
      <c r="G2388" s="19">
        <v>46571</v>
      </c>
      <c r="H2388" s="49"/>
      <c r="I2388" s="50"/>
      <c r="J2388" s="49"/>
      <c r="K2388" s="50"/>
      <c r="L2388" s="21">
        <f t="shared" si="786"/>
        <v>0</v>
      </c>
      <c r="M2388" s="22">
        <f t="shared" si="780"/>
        <v>0</v>
      </c>
      <c r="N2388" s="98"/>
      <c r="O2388" s="101" t="str">
        <f t="shared" ca="1" si="781"/>
        <v/>
      </c>
      <c r="P2388" s="41" t="str">
        <f t="shared" si="779"/>
        <v xml:space="preserve"> </v>
      </c>
      <c r="Q2388" s="41" t="str">
        <f>IF(MONTH(G2389)-MONTH(G2388)&lt;&gt;0,SUBTOTAL(109,$P$14:$P$3665)," ")</f>
        <v xml:space="preserve"> </v>
      </c>
      <c r="R2388" s="108">
        <f t="shared" ca="1" si="787"/>
        <v>0</v>
      </c>
      <c r="S2388" s="25">
        <f t="shared" ca="1" si="788"/>
        <v>0</v>
      </c>
      <c r="T2388" s="108">
        <f t="shared" ca="1" si="789"/>
        <v>0</v>
      </c>
      <c r="U2388" s="163">
        <f t="shared" ca="1" si="790"/>
        <v>0</v>
      </c>
      <c r="V2388" s="25">
        <f t="shared" ca="1" si="791"/>
        <v>0</v>
      </c>
      <c r="W2388" s="25">
        <f t="shared" ca="1" si="792"/>
        <v>0</v>
      </c>
      <c r="X2388" s="108">
        <f t="shared" ca="1" si="793"/>
        <v>0</v>
      </c>
      <c r="Y2388" s="108">
        <f t="shared" ca="1" si="794"/>
        <v>0</v>
      </c>
      <c r="Z2388" s="108">
        <f t="shared" ca="1" si="795"/>
        <v>0</v>
      </c>
      <c r="AA2388" s="108">
        <f t="shared" ca="1" si="796"/>
        <v>0</v>
      </c>
      <c r="AB2388" s="108">
        <f t="shared" ca="1" si="797"/>
        <v>0</v>
      </c>
      <c r="AC2388" s="25">
        <f t="shared" ca="1" si="798"/>
        <v>0</v>
      </c>
    </row>
    <row r="2389" spans="1:29" ht="14.1" hidden="1" customHeight="1" thickBot="1" x14ac:dyDescent="0.25">
      <c r="A2389" s="3">
        <f t="shared" si="782"/>
        <v>2027</v>
      </c>
      <c r="B2389" s="3" t="str">
        <f t="shared" si="799"/>
        <v>07 červenec</v>
      </c>
      <c r="C2389" s="4" t="str">
        <f t="shared" si="783"/>
        <v>červenec</v>
      </c>
      <c r="D2389" s="10">
        <f t="shared" ca="1" si="784"/>
        <v>0</v>
      </c>
      <c r="E2389" s="10" t="str">
        <f t="shared" si="785"/>
        <v>neděle</v>
      </c>
      <c r="F2389" s="42" t="str">
        <f ca="1">IF(COUNTIF(List1!$U$4:$AF$16,$G2389),"Svátek",TEXT($G2389,"dddd"))</f>
        <v>neděle</v>
      </c>
      <c r="G2389" s="19">
        <v>46572</v>
      </c>
      <c r="H2389" s="49"/>
      <c r="I2389" s="50"/>
      <c r="J2389" s="49"/>
      <c r="K2389" s="50"/>
      <c r="L2389" s="21">
        <f t="shared" si="786"/>
        <v>0</v>
      </c>
      <c r="M2389" s="22">
        <f t="shared" si="780"/>
        <v>0</v>
      </c>
      <c r="N2389" s="98"/>
      <c r="O2389" s="101" t="str">
        <f t="shared" ca="1" si="781"/>
        <v/>
      </c>
      <c r="P2389" s="41">
        <f t="shared" si="779"/>
        <v>0</v>
      </c>
      <c r="Q2389" s="41" t="str">
        <f>IF(MONTH(G2390)-MONTH(G2389)&lt;&gt;0,SUBTOTAL(109,$P$14:$P$3665)," ")</f>
        <v xml:space="preserve"> </v>
      </c>
      <c r="R2389" s="108">
        <f t="shared" ca="1" si="787"/>
        <v>0</v>
      </c>
      <c r="S2389" s="25">
        <f t="shared" ca="1" si="788"/>
        <v>0</v>
      </c>
      <c r="T2389" s="108">
        <f t="shared" ca="1" si="789"/>
        <v>0</v>
      </c>
      <c r="U2389" s="163">
        <f t="shared" ca="1" si="790"/>
        <v>0</v>
      </c>
      <c r="V2389" s="25">
        <f t="shared" ca="1" si="791"/>
        <v>0</v>
      </c>
      <c r="W2389" s="25">
        <f t="shared" ca="1" si="792"/>
        <v>0</v>
      </c>
      <c r="X2389" s="108">
        <f t="shared" ca="1" si="793"/>
        <v>0</v>
      </c>
      <c r="Y2389" s="108">
        <f t="shared" ca="1" si="794"/>
        <v>0</v>
      </c>
      <c r="Z2389" s="108">
        <f t="shared" ca="1" si="795"/>
        <v>0</v>
      </c>
      <c r="AA2389" s="108">
        <f t="shared" ca="1" si="796"/>
        <v>0</v>
      </c>
      <c r="AB2389" s="108">
        <f t="shared" ca="1" si="797"/>
        <v>0</v>
      </c>
      <c r="AC2389" s="25">
        <f t="shared" ca="1" si="798"/>
        <v>0</v>
      </c>
    </row>
    <row r="2390" spans="1:29" ht="14.1" hidden="1" customHeight="1" thickBot="1" x14ac:dyDescent="0.25">
      <c r="A2390" s="3">
        <f t="shared" si="782"/>
        <v>2027</v>
      </c>
      <c r="B2390" s="3" t="str">
        <f t="shared" si="799"/>
        <v>07 červenec</v>
      </c>
      <c r="C2390" s="4" t="str">
        <f t="shared" si="783"/>
        <v>červenec</v>
      </c>
      <c r="D2390" s="10">
        <f t="shared" ca="1" si="784"/>
        <v>1</v>
      </c>
      <c r="E2390" s="10" t="str">
        <f t="shared" si="785"/>
        <v>pondělí</v>
      </c>
      <c r="F2390" s="42" t="str">
        <f ca="1">IF(COUNTIF(List1!$U$4:$AF$16,$G2390),"Svátek",TEXT($G2390,"dddd"))</f>
        <v>Svátek</v>
      </c>
      <c r="G2390" s="19">
        <v>46573</v>
      </c>
      <c r="H2390" s="49"/>
      <c r="I2390" s="50"/>
      <c r="J2390" s="49"/>
      <c r="K2390" s="50"/>
      <c r="L2390" s="21">
        <f t="shared" si="786"/>
        <v>0</v>
      </c>
      <c r="M2390" s="22">
        <f t="shared" si="780"/>
        <v>0</v>
      </c>
      <c r="N2390" s="98"/>
      <c r="O2390" s="101" t="str">
        <f t="shared" ca="1" si="781"/>
        <v>Svátek</v>
      </c>
      <c r="P2390" s="41" t="str">
        <f t="shared" si="779"/>
        <v xml:space="preserve"> </v>
      </c>
      <c r="Q2390" s="41" t="str">
        <f>IF(MONTH(G2391)-MONTH(G2390)&lt;&gt;0,SUBTOTAL(109,$P$14:$P$3665)," ")</f>
        <v xml:space="preserve"> </v>
      </c>
      <c r="R2390" s="108">
        <f t="shared" ca="1" si="787"/>
        <v>0</v>
      </c>
      <c r="S2390" s="25">
        <f t="shared" ca="1" si="788"/>
        <v>1</v>
      </c>
      <c r="T2390" s="108">
        <f t="shared" ca="1" si="789"/>
        <v>0</v>
      </c>
      <c r="U2390" s="163">
        <f t="shared" ca="1" si="790"/>
        <v>0</v>
      </c>
      <c r="V2390" s="25">
        <f t="shared" ca="1" si="791"/>
        <v>0</v>
      </c>
      <c r="W2390" s="25">
        <f t="shared" ca="1" si="792"/>
        <v>0</v>
      </c>
      <c r="X2390" s="108">
        <f t="shared" ca="1" si="793"/>
        <v>0</v>
      </c>
      <c r="Y2390" s="108">
        <f t="shared" ca="1" si="794"/>
        <v>0</v>
      </c>
      <c r="Z2390" s="108">
        <f t="shared" ca="1" si="795"/>
        <v>0</v>
      </c>
      <c r="AA2390" s="108">
        <f t="shared" ca="1" si="796"/>
        <v>0</v>
      </c>
      <c r="AB2390" s="108">
        <f t="shared" ca="1" si="797"/>
        <v>0</v>
      </c>
      <c r="AC2390" s="25">
        <f t="shared" ca="1" si="798"/>
        <v>1</v>
      </c>
    </row>
    <row r="2391" spans="1:29" ht="14.1" hidden="1" customHeight="1" thickBot="1" x14ac:dyDescent="0.25">
      <c r="A2391" s="3">
        <f t="shared" si="782"/>
        <v>2027</v>
      </c>
      <c r="B2391" s="3" t="str">
        <f t="shared" si="799"/>
        <v>07 červenec</v>
      </c>
      <c r="C2391" s="4" t="str">
        <f t="shared" si="783"/>
        <v>červenec</v>
      </c>
      <c r="D2391" s="10">
        <f t="shared" ca="1" si="784"/>
        <v>1</v>
      </c>
      <c r="E2391" s="10" t="str">
        <f t="shared" si="785"/>
        <v>úterý</v>
      </c>
      <c r="F2391" s="42" t="str">
        <f ca="1">IF(COUNTIF(List1!$U$4:$AF$16,$G2391),"Svátek",TEXT($G2391,"dddd"))</f>
        <v>Svátek</v>
      </c>
      <c r="G2391" s="19">
        <v>46574</v>
      </c>
      <c r="H2391" s="49"/>
      <c r="I2391" s="50"/>
      <c r="J2391" s="49"/>
      <c r="K2391" s="50"/>
      <c r="L2391" s="21">
        <f t="shared" si="786"/>
        <v>0</v>
      </c>
      <c r="M2391" s="22">
        <f t="shared" si="780"/>
        <v>0</v>
      </c>
      <c r="N2391" s="98"/>
      <c r="O2391" s="101" t="str">
        <f t="shared" ca="1" si="781"/>
        <v>Svátek</v>
      </c>
      <c r="P2391" s="41" t="str">
        <f t="shared" si="779"/>
        <v xml:space="preserve"> </v>
      </c>
      <c r="Q2391" s="41" t="str">
        <f>IF(MONTH(G2392)-MONTH(G2391)&lt;&gt;0,SUBTOTAL(109,$P$14:$P$3665)," ")</f>
        <v xml:space="preserve"> </v>
      </c>
      <c r="R2391" s="108">
        <f t="shared" ca="1" si="787"/>
        <v>0</v>
      </c>
      <c r="S2391" s="25">
        <f t="shared" ca="1" si="788"/>
        <v>1</v>
      </c>
      <c r="T2391" s="108">
        <f t="shared" ca="1" si="789"/>
        <v>0</v>
      </c>
      <c r="U2391" s="163">
        <f t="shared" ca="1" si="790"/>
        <v>0</v>
      </c>
      <c r="V2391" s="25">
        <f t="shared" ca="1" si="791"/>
        <v>0</v>
      </c>
      <c r="W2391" s="25">
        <f t="shared" ca="1" si="792"/>
        <v>0</v>
      </c>
      <c r="X2391" s="108">
        <f t="shared" ca="1" si="793"/>
        <v>0</v>
      </c>
      <c r="Y2391" s="108">
        <f t="shared" ca="1" si="794"/>
        <v>0</v>
      </c>
      <c r="Z2391" s="108">
        <f t="shared" ca="1" si="795"/>
        <v>0</v>
      </c>
      <c r="AA2391" s="108">
        <f t="shared" ca="1" si="796"/>
        <v>0</v>
      </c>
      <c r="AB2391" s="108">
        <f t="shared" ca="1" si="797"/>
        <v>0</v>
      </c>
      <c r="AC2391" s="25">
        <f t="shared" ca="1" si="798"/>
        <v>1</v>
      </c>
    </row>
    <row r="2392" spans="1:29" ht="14.1" hidden="1" customHeight="1" thickBot="1" x14ac:dyDescent="0.25">
      <c r="A2392" s="3">
        <f t="shared" si="782"/>
        <v>2027</v>
      </c>
      <c r="B2392" s="3" t="str">
        <f t="shared" si="799"/>
        <v>07 červenec</v>
      </c>
      <c r="C2392" s="4" t="str">
        <f t="shared" si="783"/>
        <v>červenec</v>
      </c>
      <c r="D2392" s="10">
        <f t="shared" ca="1" si="784"/>
        <v>0</v>
      </c>
      <c r="E2392" s="10" t="str">
        <f t="shared" si="785"/>
        <v>středa</v>
      </c>
      <c r="F2392" s="42" t="str">
        <f ca="1">IF(COUNTIF(List1!$U$4:$AF$16,$G2392),"Svátek",TEXT($G2392,"dddd"))</f>
        <v>středa</v>
      </c>
      <c r="G2392" s="19">
        <v>46575</v>
      </c>
      <c r="H2392" s="49"/>
      <c r="I2392" s="50"/>
      <c r="J2392" s="49"/>
      <c r="K2392" s="50"/>
      <c r="L2392" s="21">
        <f t="shared" si="786"/>
        <v>0</v>
      </c>
      <c r="M2392" s="22">
        <f t="shared" si="780"/>
        <v>0</v>
      </c>
      <c r="N2392" s="98"/>
      <c r="O2392" s="101" t="str">
        <f t="shared" ca="1" si="781"/>
        <v/>
      </c>
      <c r="P2392" s="41" t="str">
        <f t="shared" si="779"/>
        <v xml:space="preserve"> </v>
      </c>
      <c r="Q2392" s="41" t="str">
        <f>IF(MONTH(G2393)-MONTH(G2392)&lt;&gt;0,SUBTOTAL(109,$P$14:$P$3665)," ")</f>
        <v xml:space="preserve"> </v>
      </c>
      <c r="R2392" s="108">
        <f t="shared" ca="1" si="787"/>
        <v>0</v>
      </c>
      <c r="S2392" s="25">
        <f t="shared" ca="1" si="788"/>
        <v>0</v>
      </c>
      <c r="T2392" s="108">
        <f t="shared" ca="1" si="789"/>
        <v>0</v>
      </c>
      <c r="U2392" s="163">
        <f t="shared" ca="1" si="790"/>
        <v>0</v>
      </c>
      <c r="V2392" s="25">
        <f t="shared" ca="1" si="791"/>
        <v>0</v>
      </c>
      <c r="W2392" s="25">
        <f t="shared" ca="1" si="792"/>
        <v>0</v>
      </c>
      <c r="X2392" s="108">
        <f t="shared" ca="1" si="793"/>
        <v>0</v>
      </c>
      <c r="Y2392" s="108">
        <f t="shared" ca="1" si="794"/>
        <v>0</v>
      </c>
      <c r="Z2392" s="108">
        <f t="shared" ca="1" si="795"/>
        <v>0</v>
      </c>
      <c r="AA2392" s="108">
        <f t="shared" ca="1" si="796"/>
        <v>0</v>
      </c>
      <c r="AB2392" s="108">
        <f t="shared" ca="1" si="797"/>
        <v>0</v>
      </c>
      <c r="AC2392" s="25">
        <f t="shared" ca="1" si="798"/>
        <v>0</v>
      </c>
    </row>
    <row r="2393" spans="1:29" ht="14.1" hidden="1" customHeight="1" thickBot="1" x14ac:dyDescent="0.25">
      <c r="A2393" s="3">
        <f t="shared" si="782"/>
        <v>2027</v>
      </c>
      <c r="B2393" s="3" t="str">
        <f t="shared" si="799"/>
        <v>07 červenec</v>
      </c>
      <c r="C2393" s="4" t="str">
        <f t="shared" si="783"/>
        <v>červenec</v>
      </c>
      <c r="D2393" s="10">
        <f t="shared" ca="1" si="784"/>
        <v>0</v>
      </c>
      <c r="E2393" s="10" t="str">
        <f t="shared" si="785"/>
        <v>čtvrtek</v>
      </c>
      <c r="F2393" s="42" t="str">
        <f ca="1">IF(COUNTIF(List1!$U$4:$AF$16,$G2393),"Svátek",TEXT($G2393,"dddd"))</f>
        <v>čtvrtek</v>
      </c>
      <c r="G2393" s="19">
        <v>46576</v>
      </c>
      <c r="H2393" s="49"/>
      <c r="I2393" s="50"/>
      <c r="J2393" s="49"/>
      <c r="K2393" s="50"/>
      <c r="L2393" s="21">
        <f t="shared" si="786"/>
        <v>0</v>
      </c>
      <c r="M2393" s="22">
        <f t="shared" si="780"/>
        <v>0</v>
      </c>
      <c r="N2393" s="98"/>
      <c r="O2393" s="101" t="str">
        <f t="shared" ca="1" si="781"/>
        <v/>
      </c>
      <c r="P2393" s="41" t="str">
        <f t="shared" si="779"/>
        <v xml:space="preserve"> </v>
      </c>
      <c r="Q2393" s="41" t="str">
        <f>IF(MONTH(G2394)-MONTH(G2393)&lt;&gt;0,SUBTOTAL(109,$P$14:$P$3665)," ")</f>
        <v xml:space="preserve"> </v>
      </c>
      <c r="R2393" s="108">
        <f t="shared" ca="1" si="787"/>
        <v>0</v>
      </c>
      <c r="S2393" s="25">
        <f t="shared" ca="1" si="788"/>
        <v>0</v>
      </c>
      <c r="T2393" s="108">
        <f t="shared" ca="1" si="789"/>
        <v>0</v>
      </c>
      <c r="U2393" s="163">
        <f t="shared" ca="1" si="790"/>
        <v>0</v>
      </c>
      <c r="V2393" s="25">
        <f t="shared" ca="1" si="791"/>
        <v>0</v>
      </c>
      <c r="W2393" s="25">
        <f t="shared" ca="1" si="792"/>
        <v>0</v>
      </c>
      <c r="X2393" s="108">
        <f t="shared" ca="1" si="793"/>
        <v>0</v>
      </c>
      <c r="Y2393" s="108">
        <f t="shared" ca="1" si="794"/>
        <v>0</v>
      </c>
      <c r="Z2393" s="108">
        <f t="shared" ca="1" si="795"/>
        <v>0</v>
      </c>
      <c r="AA2393" s="108">
        <f t="shared" ca="1" si="796"/>
        <v>0</v>
      </c>
      <c r="AB2393" s="108">
        <f t="shared" ca="1" si="797"/>
        <v>0</v>
      </c>
      <c r="AC2393" s="25">
        <f t="shared" ca="1" si="798"/>
        <v>0</v>
      </c>
    </row>
    <row r="2394" spans="1:29" ht="14.1" hidden="1" customHeight="1" thickBot="1" x14ac:dyDescent="0.25">
      <c r="A2394" s="3">
        <f t="shared" si="782"/>
        <v>2027</v>
      </c>
      <c r="B2394" s="3" t="str">
        <f t="shared" si="799"/>
        <v>07 červenec</v>
      </c>
      <c r="C2394" s="4" t="str">
        <f t="shared" si="783"/>
        <v>červenec</v>
      </c>
      <c r="D2394" s="10">
        <f t="shared" ca="1" si="784"/>
        <v>0</v>
      </c>
      <c r="E2394" s="10" t="str">
        <f t="shared" si="785"/>
        <v>pátek</v>
      </c>
      <c r="F2394" s="42" t="str">
        <f ca="1">IF(COUNTIF(List1!$U$4:$AF$16,$G2394),"Svátek",TEXT($G2394,"dddd"))</f>
        <v>pátek</v>
      </c>
      <c r="G2394" s="19">
        <v>46577</v>
      </c>
      <c r="H2394" s="49"/>
      <c r="I2394" s="50"/>
      <c r="J2394" s="49"/>
      <c r="K2394" s="50"/>
      <c r="L2394" s="21">
        <f t="shared" si="786"/>
        <v>0</v>
      </c>
      <c r="M2394" s="22">
        <f t="shared" si="780"/>
        <v>0</v>
      </c>
      <c r="N2394" s="98"/>
      <c r="O2394" s="101" t="str">
        <f t="shared" ca="1" si="781"/>
        <v/>
      </c>
      <c r="P2394" s="41" t="str">
        <f t="shared" si="779"/>
        <v xml:space="preserve"> </v>
      </c>
      <c r="Q2394" s="41" t="str">
        <f>IF(MONTH(G2395)-MONTH(G2394)&lt;&gt;0,SUBTOTAL(109,$P$14:$P$3665)," ")</f>
        <v xml:space="preserve"> </v>
      </c>
      <c r="R2394" s="108">
        <f t="shared" ca="1" si="787"/>
        <v>0</v>
      </c>
      <c r="S2394" s="25">
        <f t="shared" ca="1" si="788"/>
        <v>0</v>
      </c>
      <c r="T2394" s="108">
        <f t="shared" ca="1" si="789"/>
        <v>0</v>
      </c>
      <c r="U2394" s="163">
        <f t="shared" ca="1" si="790"/>
        <v>0</v>
      </c>
      <c r="V2394" s="25">
        <f t="shared" ca="1" si="791"/>
        <v>0</v>
      </c>
      <c r="W2394" s="25">
        <f t="shared" ca="1" si="792"/>
        <v>0</v>
      </c>
      <c r="X2394" s="108">
        <f t="shared" ca="1" si="793"/>
        <v>0</v>
      </c>
      <c r="Y2394" s="108">
        <f t="shared" ca="1" si="794"/>
        <v>0</v>
      </c>
      <c r="Z2394" s="108">
        <f t="shared" ca="1" si="795"/>
        <v>0</v>
      </c>
      <c r="AA2394" s="108">
        <f t="shared" ca="1" si="796"/>
        <v>0</v>
      </c>
      <c r="AB2394" s="108">
        <f t="shared" ca="1" si="797"/>
        <v>0</v>
      </c>
      <c r="AC2394" s="25">
        <f t="shared" ca="1" si="798"/>
        <v>0</v>
      </c>
    </row>
    <row r="2395" spans="1:29" ht="14.1" hidden="1" customHeight="1" thickBot="1" x14ac:dyDescent="0.25">
      <c r="A2395" s="3">
        <f t="shared" si="782"/>
        <v>2027</v>
      </c>
      <c r="B2395" s="3" t="str">
        <f t="shared" si="799"/>
        <v>07 červenec</v>
      </c>
      <c r="C2395" s="4" t="str">
        <f t="shared" si="783"/>
        <v>červenec</v>
      </c>
      <c r="D2395" s="10">
        <f t="shared" ca="1" si="784"/>
        <v>0</v>
      </c>
      <c r="E2395" s="10" t="str">
        <f t="shared" si="785"/>
        <v>sobota</v>
      </c>
      <c r="F2395" s="42" t="str">
        <f ca="1">IF(COUNTIF(List1!$U$4:$AF$16,$G2395),"Svátek",TEXT($G2395,"dddd"))</f>
        <v>sobota</v>
      </c>
      <c r="G2395" s="19">
        <v>46578</v>
      </c>
      <c r="H2395" s="49"/>
      <c r="I2395" s="50"/>
      <c r="J2395" s="49"/>
      <c r="K2395" s="50"/>
      <c r="L2395" s="21">
        <f t="shared" si="786"/>
        <v>0</v>
      </c>
      <c r="M2395" s="22">
        <f t="shared" si="780"/>
        <v>0</v>
      </c>
      <c r="N2395" s="98"/>
      <c r="O2395" s="101" t="str">
        <f t="shared" ca="1" si="781"/>
        <v/>
      </c>
      <c r="P2395" s="41" t="str">
        <f t="shared" ref="P2395:P2458" si="800">IF(OR(TEXT($G2395,"dddd")="neděle",TEXT($G2486,"dddd")="Sunday"),IF(DAY(G2395)&gt;=7,SUM(L2389:L2395),IF(DAY(G2395)=6,SUM(L2390:L2395),IF(DAY(G2395)=5,SUM(L2391:L2395),IF(DAY(G2395)=4,SUM(L2392:L2395),IF(DAY(G2395)=3,SUM(L2393:L2395),IF(DAY(G2395)=2,SUM(L2394:L2395),IF(DAY(G2395)=1,SUM(L2395:L2395)," "))))))),IF(MONTH(G2396)-MONTH(G2395)&lt;&gt;0,IF(TEXT($G2395,"dddd")="sobota",SUM(L2390:L2395),IF(TEXT($G2395,"dddd")="pátek",SUM(L2391:L2395),IF(TEXT($G2395,"dddd")="čtvrtek",SUM(L2392:L2395),IF(TEXT($G2395,"dddd")="středa",SUM(L2393:L2395),IF(TEXT($G2395,"dddd")="úterý",SUM(L2394:L2395),IF(TEXT($G2395,"dddd")="pondělí",SUM(L2395)," "))))))," "))</f>
        <v xml:space="preserve"> </v>
      </c>
      <c r="Q2395" s="41" t="str">
        <f>IF(MONTH(G2396)-MONTH(G2395)&lt;&gt;0,SUBTOTAL(109,$P$14:$P$3665)," ")</f>
        <v xml:space="preserve"> </v>
      </c>
      <c r="R2395" s="108">
        <f t="shared" ca="1" si="787"/>
        <v>0</v>
      </c>
      <c r="S2395" s="25">
        <f t="shared" ca="1" si="788"/>
        <v>0</v>
      </c>
      <c r="T2395" s="108">
        <f t="shared" ca="1" si="789"/>
        <v>0</v>
      </c>
      <c r="U2395" s="163">
        <f t="shared" ca="1" si="790"/>
        <v>0</v>
      </c>
      <c r="V2395" s="25">
        <f t="shared" ca="1" si="791"/>
        <v>0</v>
      </c>
      <c r="W2395" s="25">
        <f t="shared" ca="1" si="792"/>
        <v>0</v>
      </c>
      <c r="X2395" s="108">
        <f t="shared" ca="1" si="793"/>
        <v>0</v>
      </c>
      <c r="Y2395" s="108">
        <f t="shared" ca="1" si="794"/>
        <v>0</v>
      </c>
      <c r="Z2395" s="108">
        <f t="shared" ca="1" si="795"/>
        <v>0</v>
      </c>
      <c r="AA2395" s="108">
        <f t="shared" ca="1" si="796"/>
        <v>0</v>
      </c>
      <c r="AB2395" s="108">
        <f t="shared" ca="1" si="797"/>
        <v>0</v>
      </c>
      <c r="AC2395" s="25">
        <f t="shared" ca="1" si="798"/>
        <v>0</v>
      </c>
    </row>
    <row r="2396" spans="1:29" ht="14.1" hidden="1" customHeight="1" thickBot="1" x14ac:dyDescent="0.25">
      <c r="A2396" s="3">
        <f t="shared" si="782"/>
        <v>2027</v>
      </c>
      <c r="B2396" s="3" t="str">
        <f t="shared" si="799"/>
        <v>07 červenec</v>
      </c>
      <c r="C2396" s="4" t="str">
        <f t="shared" si="783"/>
        <v>červenec</v>
      </c>
      <c r="D2396" s="10">
        <f t="shared" ca="1" si="784"/>
        <v>0</v>
      </c>
      <c r="E2396" s="10" t="str">
        <f t="shared" si="785"/>
        <v>neděle</v>
      </c>
      <c r="F2396" s="42" t="str">
        <f ca="1">IF(COUNTIF(List1!$U$4:$AF$16,$G2396),"Svátek",TEXT($G2396,"dddd"))</f>
        <v>neděle</v>
      </c>
      <c r="G2396" s="19">
        <v>46579</v>
      </c>
      <c r="H2396" s="49"/>
      <c r="I2396" s="50"/>
      <c r="J2396" s="49"/>
      <c r="K2396" s="50"/>
      <c r="L2396" s="21">
        <f t="shared" si="786"/>
        <v>0</v>
      </c>
      <c r="M2396" s="22">
        <f t="shared" si="780"/>
        <v>0</v>
      </c>
      <c r="N2396" s="98"/>
      <c r="O2396" s="101" t="str">
        <f t="shared" ca="1" si="781"/>
        <v/>
      </c>
      <c r="P2396" s="41">
        <f t="shared" si="800"/>
        <v>0</v>
      </c>
      <c r="Q2396" s="41" t="str">
        <f>IF(MONTH(G2397)-MONTH(G2396)&lt;&gt;0,SUBTOTAL(109,$P$14:$P$3665)," ")</f>
        <v xml:space="preserve"> </v>
      </c>
      <c r="R2396" s="108">
        <f t="shared" ca="1" si="787"/>
        <v>0</v>
      </c>
      <c r="S2396" s="25">
        <f t="shared" ca="1" si="788"/>
        <v>0</v>
      </c>
      <c r="T2396" s="108">
        <f t="shared" ca="1" si="789"/>
        <v>0</v>
      </c>
      <c r="U2396" s="163">
        <f t="shared" ca="1" si="790"/>
        <v>0</v>
      </c>
      <c r="V2396" s="25">
        <f t="shared" ca="1" si="791"/>
        <v>0</v>
      </c>
      <c r="W2396" s="25">
        <f t="shared" ca="1" si="792"/>
        <v>0</v>
      </c>
      <c r="X2396" s="108">
        <f t="shared" ca="1" si="793"/>
        <v>0</v>
      </c>
      <c r="Y2396" s="108">
        <f t="shared" ca="1" si="794"/>
        <v>0</v>
      </c>
      <c r="Z2396" s="108">
        <f t="shared" ca="1" si="795"/>
        <v>0</v>
      </c>
      <c r="AA2396" s="108">
        <f t="shared" ca="1" si="796"/>
        <v>0</v>
      </c>
      <c r="AB2396" s="108">
        <f t="shared" ca="1" si="797"/>
        <v>0</v>
      </c>
      <c r="AC2396" s="25">
        <f t="shared" ca="1" si="798"/>
        <v>0</v>
      </c>
    </row>
    <row r="2397" spans="1:29" ht="14.1" hidden="1" customHeight="1" thickBot="1" x14ac:dyDescent="0.25">
      <c r="A2397" s="3">
        <f t="shared" si="782"/>
        <v>2027</v>
      </c>
      <c r="B2397" s="3" t="str">
        <f t="shared" si="799"/>
        <v>07 červenec</v>
      </c>
      <c r="C2397" s="4" t="str">
        <f t="shared" si="783"/>
        <v>červenec</v>
      </c>
      <c r="D2397" s="10">
        <f t="shared" ca="1" si="784"/>
        <v>0</v>
      </c>
      <c r="E2397" s="10" t="str">
        <f t="shared" si="785"/>
        <v>pondělí</v>
      </c>
      <c r="F2397" s="42" t="str">
        <f ca="1">IF(COUNTIF(List1!$U$4:$AF$16,$G2397),"Svátek",TEXT($G2397,"dddd"))</f>
        <v>pondělí</v>
      </c>
      <c r="G2397" s="19">
        <v>46580</v>
      </c>
      <c r="H2397" s="49"/>
      <c r="I2397" s="50"/>
      <c r="J2397" s="49"/>
      <c r="K2397" s="50"/>
      <c r="L2397" s="21">
        <f t="shared" si="786"/>
        <v>0</v>
      </c>
      <c r="M2397" s="22">
        <f t="shared" si="780"/>
        <v>0</v>
      </c>
      <c r="N2397" s="98"/>
      <c r="O2397" s="101" t="str">
        <f t="shared" ca="1" si="781"/>
        <v/>
      </c>
      <c r="P2397" s="41" t="str">
        <f t="shared" si="800"/>
        <v xml:space="preserve"> </v>
      </c>
      <c r="Q2397" s="41" t="str">
        <f>IF(MONTH(G2398)-MONTH(G2397)&lt;&gt;0,SUBTOTAL(109,$P$14:$P$3665)," ")</f>
        <v xml:space="preserve"> </v>
      </c>
      <c r="R2397" s="108">
        <f t="shared" ca="1" si="787"/>
        <v>0</v>
      </c>
      <c r="S2397" s="25">
        <f t="shared" ca="1" si="788"/>
        <v>0</v>
      </c>
      <c r="T2397" s="108">
        <f t="shared" ca="1" si="789"/>
        <v>0</v>
      </c>
      <c r="U2397" s="163">
        <f t="shared" ca="1" si="790"/>
        <v>0</v>
      </c>
      <c r="V2397" s="25">
        <f t="shared" ca="1" si="791"/>
        <v>0</v>
      </c>
      <c r="W2397" s="25">
        <f t="shared" ca="1" si="792"/>
        <v>0</v>
      </c>
      <c r="X2397" s="108">
        <f t="shared" ca="1" si="793"/>
        <v>0</v>
      </c>
      <c r="Y2397" s="108">
        <f t="shared" ca="1" si="794"/>
        <v>0</v>
      </c>
      <c r="Z2397" s="108">
        <f t="shared" ca="1" si="795"/>
        <v>0</v>
      </c>
      <c r="AA2397" s="108">
        <f t="shared" ca="1" si="796"/>
        <v>0</v>
      </c>
      <c r="AB2397" s="108">
        <f t="shared" ca="1" si="797"/>
        <v>0</v>
      </c>
      <c r="AC2397" s="25">
        <f t="shared" ca="1" si="798"/>
        <v>0</v>
      </c>
    </row>
    <row r="2398" spans="1:29" ht="14.1" hidden="1" customHeight="1" thickBot="1" x14ac:dyDescent="0.25">
      <c r="A2398" s="3">
        <f t="shared" si="782"/>
        <v>2027</v>
      </c>
      <c r="B2398" s="3" t="str">
        <f t="shared" si="799"/>
        <v>07 červenec</v>
      </c>
      <c r="C2398" s="4" t="str">
        <f t="shared" si="783"/>
        <v>červenec</v>
      </c>
      <c r="D2398" s="10">
        <f t="shared" ca="1" si="784"/>
        <v>0</v>
      </c>
      <c r="E2398" s="10" t="str">
        <f t="shared" si="785"/>
        <v>úterý</v>
      </c>
      <c r="F2398" s="42" t="str">
        <f ca="1">IF(COUNTIF(List1!$U$4:$AF$16,$G2398),"Svátek",TEXT($G2398,"dddd"))</f>
        <v>úterý</v>
      </c>
      <c r="G2398" s="19">
        <v>46581</v>
      </c>
      <c r="H2398" s="49"/>
      <c r="I2398" s="50"/>
      <c r="J2398" s="49"/>
      <c r="K2398" s="50"/>
      <c r="L2398" s="21">
        <f t="shared" si="786"/>
        <v>0</v>
      </c>
      <c r="M2398" s="22">
        <f t="shared" si="780"/>
        <v>0</v>
      </c>
      <c r="N2398" s="98"/>
      <c r="O2398" s="101" t="str">
        <f t="shared" ca="1" si="781"/>
        <v/>
      </c>
      <c r="P2398" s="41" t="str">
        <f t="shared" si="800"/>
        <v xml:space="preserve"> </v>
      </c>
      <c r="Q2398" s="41" t="str">
        <f>IF(MONTH(G2399)-MONTH(G2398)&lt;&gt;0,SUBTOTAL(109,$P$14:$P$3665)," ")</f>
        <v xml:space="preserve"> </v>
      </c>
      <c r="R2398" s="108">
        <f t="shared" ca="1" si="787"/>
        <v>0</v>
      </c>
      <c r="S2398" s="25">
        <f t="shared" ca="1" si="788"/>
        <v>0</v>
      </c>
      <c r="T2398" s="108">
        <f t="shared" ca="1" si="789"/>
        <v>0</v>
      </c>
      <c r="U2398" s="163">
        <f t="shared" ca="1" si="790"/>
        <v>0</v>
      </c>
      <c r="V2398" s="25">
        <f t="shared" ca="1" si="791"/>
        <v>0</v>
      </c>
      <c r="W2398" s="25">
        <f t="shared" ca="1" si="792"/>
        <v>0</v>
      </c>
      <c r="X2398" s="108">
        <f t="shared" ca="1" si="793"/>
        <v>0</v>
      </c>
      <c r="Y2398" s="108">
        <f t="shared" ca="1" si="794"/>
        <v>0</v>
      </c>
      <c r="Z2398" s="108">
        <f t="shared" ca="1" si="795"/>
        <v>0</v>
      </c>
      <c r="AA2398" s="108">
        <f t="shared" ca="1" si="796"/>
        <v>0</v>
      </c>
      <c r="AB2398" s="108">
        <f t="shared" ca="1" si="797"/>
        <v>0</v>
      </c>
      <c r="AC2398" s="25">
        <f t="shared" ca="1" si="798"/>
        <v>0</v>
      </c>
    </row>
    <row r="2399" spans="1:29" ht="14.1" hidden="1" customHeight="1" thickBot="1" x14ac:dyDescent="0.25">
      <c r="A2399" s="3">
        <f t="shared" si="782"/>
        <v>2027</v>
      </c>
      <c r="B2399" s="3" t="str">
        <f t="shared" si="799"/>
        <v>07 červenec</v>
      </c>
      <c r="C2399" s="4" t="str">
        <f t="shared" si="783"/>
        <v>červenec</v>
      </c>
      <c r="D2399" s="10">
        <f t="shared" ca="1" si="784"/>
        <v>0</v>
      </c>
      <c r="E2399" s="10" t="str">
        <f t="shared" si="785"/>
        <v>středa</v>
      </c>
      <c r="F2399" s="42" t="str">
        <f ca="1">IF(COUNTIF(List1!$U$4:$AF$16,$G2399),"Svátek",TEXT($G2399,"dddd"))</f>
        <v>středa</v>
      </c>
      <c r="G2399" s="19">
        <v>46582</v>
      </c>
      <c r="H2399" s="49"/>
      <c r="I2399" s="50"/>
      <c r="J2399" s="49"/>
      <c r="K2399" s="50"/>
      <c r="L2399" s="21">
        <f t="shared" si="786"/>
        <v>0</v>
      </c>
      <c r="M2399" s="22">
        <f t="shared" si="780"/>
        <v>0</v>
      </c>
      <c r="N2399" s="98"/>
      <c r="O2399" s="101" t="str">
        <f t="shared" ca="1" si="781"/>
        <v/>
      </c>
      <c r="P2399" s="41" t="str">
        <f t="shared" si="800"/>
        <v xml:space="preserve"> </v>
      </c>
      <c r="Q2399" s="41" t="str">
        <f>IF(MONTH(G2400)-MONTH(G2399)&lt;&gt;0,SUBTOTAL(109,$P$14:$P$3665)," ")</f>
        <v xml:space="preserve"> </v>
      </c>
      <c r="R2399" s="108">
        <f t="shared" ca="1" si="787"/>
        <v>0</v>
      </c>
      <c r="S2399" s="25">
        <f t="shared" ca="1" si="788"/>
        <v>0</v>
      </c>
      <c r="T2399" s="108">
        <f t="shared" ca="1" si="789"/>
        <v>0</v>
      </c>
      <c r="U2399" s="163">
        <f t="shared" ca="1" si="790"/>
        <v>0</v>
      </c>
      <c r="V2399" s="25">
        <f t="shared" ca="1" si="791"/>
        <v>0</v>
      </c>
      <c r="W2399" s="25">
        <f t="shared" ca="1" si="792"/>
        <v>0</v>
      </c>
      <c r="X2399" s="108">
        <f t="shared" ca="1" si="793"/>
        <v>0</v>
      </c>
      <c r="Y2399" s="108">
        <f t="shared" ca="1" si="794"/>
        <v>0</v>
      </c>
      <c r="Z2399" s="108">
        <f t="shared" ca="1" si="795"/>
        <v>0</v>
      </c>
      <c r="AA2399" s="108">
        <f t="shared" ca="1" si="796"/>
        <v>0</v>
      </c>
      <c r="AB2399" s="108">
        <f t="shared" ca="1" si="797"/>
        <v>0</v>
      </c>
      <c r="AC2399" s="25">
        <f t="shared" ca="1" si="798"/>
        <v>0</v>
      </c>
    </row>
    <row r="2400" spans="1:29" ht="14.1" hidden="1" customHeight="1" thickBot="1" x14ac:dyDescent="0.25">
      <c r="A2400" s="3">
        <f t="shared" si="782"/>
        <v>2027</v>
      </c>
      <c r="B2400" s="3" t="str">
        <f t="shared" si="799"/>
        <v>07 červenec</v>
      </c>
      <c r="C2400" s="4" t="str">
        <f t="shared" si="783"/>
        <v>červenec</v>
      </c>
      <c r="D2400" s="10">
        <f t="shared" ca="1" si="784"/>
        <v>0</v>
      </c>
      <c r="E2400" s="10" t="str">
        <f t="shared" si="785"/>
        <v>čtvrtek</v>
      </c>
      <c r="F2400" s="42" t="str">
        <f ca="1">IF(COUNTIF(List1!$U$4:$AF$16,$G2400),"Svátek",TEXT($G2400,"dddd"))</f>
        <v>čtvrtek</v>
      </c>
      <c r="G2400" s="19">
        <v>46583</v>
      </c>
      <c r="H2400" s="49"/>
      <c r="I2400" s="50"/>
      <c r="J2400" s="49"/>
      <c r="K2400" s="50"/>
      <c r="L2400" s="21">
        <f t="shared" si="786"/>
        <v>0</v>
      </c>
      <c r="M2400" s="22">
        <f t="shared" si="780"/>
        <v>0</v>
      </c>
      <c r="N2400" s="98"/>
      <c r="O2400" s="101" t="str">
        <f t="shared" ca="1" si="781"/>
        <v/>
      </c>
      <c r="P2400" s="41" t="str">
        <f t="shared" si="800"/>
        <v xml:space="preserve"> </v>
      </c>
      <c r="Q2400" s="41" t="str">
        <f>IF(MONTH(G2401)-MONTH(G2400)&lt;&gt;0,SUBTOTAL(109,$P$14:$P$3665)," ")</f>
        <v xml:space="preserve"> </v>
      </c>
      <c r="R2400" s="108">
        <f t="shared" ca="1" si="787"/>
        <v>0</v>
      </c>
      <c r="S2400" s="25">
        <f t="shared" ca="1" si="788"/>
        <v>0</v>
      </c>
      <c r="T2400" s="108">
        <f t="shared" ca="1" si="789"/>
        <v>0</v>
      </c>
      <c r="U2400" s="163">
        <f t="shared" ca="1" si="790"/>
        <v>0</v>
      </c>
      <c r="V2400" s="25">
        <f t="shared" ca="1" si="791"/>
        <v>0</v>
      </c>
      <c r="W2400" s="25">
        <f t="shared" ca="1" si="792"/>
        <v>0</v>
      </c>
      <c r="X2400" s="108">
        <f t="shared" ca="1" si="793"/>
        <v>0</v>
      </c>
      <c r="Y2400" s="108">
        <f t="shared" ca="1" si="794"/>
        <v>0</v>
      </c>
      <c r="Z2400" s="108">
        <f t="shared" ca="1" si="795"/>
        <v>0</v>
      </c>
      <c r="AA2400" s="108">
        <f t="shared" ca="1" si="796"/>
        <v>0</v>
      </c>
      <c r="AB2400" s="108">
        <f t="shared" ca="1" si="797"/>
        <v>0</v>
      </c>
      <c r="AC2400" s="25">
        <f t="shared" ca="1" si="798"/>
        <v>0</v>
      </c>
    </row>
    <row r="2401" spans="1:29" ht="14.1" hidden="1" customHeight="1" thickBot="1" x14ac:dyDescent="0.25">
      <c r="A2401" s="3">
        <f t="shared" si="782"/>
        <v>2027</v>
      </c>
      <c r="B2401" s="3" t="str">
        <f t="shared" si="799"/>
        <v>07 červenec</v>
      </c>
      <c r="C2401" s="4" t="str">
        <f t="shared" si="783"/>
        <v>červenec</v>
      </c>
      <c r="D2401" s="10">
        <f t="shared" ca="1" si="784"/>
        <v>0</v>
      </c>
      <c r="E2401" s="10" t="str">
        <f t="shared" si="785"/>
        <v>pátek</v>
      </c>
      <c r="F2401" s="42" t="str">
        <f ca="1">IF(COUNTIF(List1!$U$4:$AF$16,$G2401),"Svátek",TEXT($G2401,"dddd"))</f>
        <v>pátek</v>
      </c>
      <c r="G2401" s="19">
        <v>46584</v>
      </c>
      <c r="H2401" s="49"/>
      <c r="I2401" s="50"/>
      <c r="J2401" s="49"/>
      <c r="K2401" s="50"/>
      <c r="L2401" s="21">
        <f t="shared" si="786"/>
        <v>0</v>
      </c>
      <c r="M2401" s="22">
        <f t="shared" si="780"/>
        <v>0</v>
      </c>
      <c r="N2401" s="98"/>
      <c r="O2401" s="101" t="str">
        <f t="shared" ca="1" si="781"/>
        <v/>
      </c>
      <c r="P2401" s="41" t="str">
        <f t="shared" si="800"/>
        <v xml:space="preserve"> </v>
      </c>
      <c r="Q2401" s="41" t="str">
        <f>IF(MONTH(G2402)-MONTH(G2401)&lt;&gt;0,SUBTOTAL(109,$P$14:$P$3665)," ")</f>
        <v xml:space="preserve"> </v>
      </c>
      <c r="R2401" s="108">
        <f t="shared" ca="1" si="787"/>
        <v>0</v>
      </c>
      <c r="S2401" s="25">
        <f t="shared" ca="1" si="788"/>
        <v>0</v>
      </c>
      <c r="T2401" s="108">
        <f t="shared" ca="1" si="789"/>
        <v>0</v>
      </c>
      <c r="U2401" s="163">
        <f t="shared" ca="1" si="790"/>
        <v>0</v>
      </c>
      <c r="V2401" s="25">
        <f t="shared" ca="1" si="791"/>
        <v>0</v>
      </c>
      <c r="W2401" s="25">
        <f t="shared" ca="1" si="792"/>
        <v>0</v>
      </c>
      <c r="X2401" s="108">
        <f t="shared" ca="1" si="793"/>
        <v>0</v>
      </c>
      <c r="Y2401" s="108">
        <f t="shared" ca="1" si="794"/>
        <v>0</v>
      </c>
      <c r="Z2401" s="108">
        <f t="shared" ca="1" si="795"/>
        <v>0</v>
      </c>
      <c r="AA2401" s="108">
        <f t="shared" ca="1" si="796"/>
        <v>0</v>
      </c>
      <c r="AB2401" s="108">
        <f t="shared" ca="1" si="797"/>
        <v>0</v>
      </c>
      <c r="AC2401" s="25">
        <f t="shared" ca="1" si="798"/>
        <v>0</v>
      </c>
    </row>
    <row r="2402" spans="1:29" ht="14.1" hidden="1" customHeight="1" thickBot="1" x14ac:dyDescent="0.25">
      <c r="A2402" s="3">
        <f t="shared" si="782"/>
        <v>2027</v>
      </c>
      <c r="B2402" s="3" t="str">
        <f t="shared" si="799"/>
        <v>07 červenec</v>
      </c>
      <c r="C2402" s="4" t="str">
        <f t="shared" si="783"/>
        <v>červenec</v>
      </c>
      <c r="D2402" s="10">
        <f t="shared" ca="1" si="784"/>
        <v>0</v>
      </c>
      <c r="E2402" s="10" t="str">
        <f t="shared" si="785"/>
        <v>sobota</v>
      </c>
      <c r="F2402" s="42" t="str">
        <f ca="1">IF(COUNTIF(List1!$U$4:$AF$16,$G2402),"Svátek",TEXT($G2402,"dddd"))</f>
        <v>sobota</v>
      </c>
      <c r="G2402" s="19">
        <v>46585</v>
      </c>
      <c r="H2402" s="49"/>
      <c r="I2402" s="50"/>
      <c r="J2402" s="49"/>
      <c r="K2402" s="50"/>
      <c r="L2402" s="21">
        <f t="shared" si="786"/>
        <v>0</v>
      </c>
      <c r="M2402" s="22">
        <f t="shared" si="780"/>
        <v>0</v>
      </c>
      <c r="N2402" s="98"/>
      <c r="O2402" s="101" t="str">
        <f t="shared" ca="1" si="781"/>
        <v/>
      </c>
      <c r="P2402" s="41" t="str">
        <f t="shared" si="800"/>
        <v xml:space="preserve"> </v>
      </c>
      <c r="Q2402" s="41" t="str">
        <f>IF(MONTH(G2403)-MONTH(G2402)&lt;&gt;0,SUBTOTAL(109,$P$14:$P$3665)," ")</f>
        <v xml:space="preserve"> </v>
      </c>
      <c r="R2402" s="108">
        <f t="shared" ca="1" si="787"/>
        <v>0</v>
      </c>
      <c r="S2402" s="25">
        <f t="shared" ca="1" si="788"/>
        <v>0</v>
      </c>
      <c r="T2402" s="108">
        <f t="shared" ca="1" si="789"/>
        <v>0</v>
      </c>
      <c r="U2402" s="163">
        <f t="shared" ca="1" si="790"/>
        <v>0</v>
      </c>
      <c r="V2402" s="25">
        <f t="shared" ca="1" si="791"/>
        <v>0</v>
      </c>
      <c r="W2402" s="25">
        <f t="shared" ca="1" si="792"/>
        <v>0</v>
      </c>
      <c r="X2402" s="108">
        <f t="shared" ca="1" si="793"/>
        <v>0</v>
      </c>
      <c r="Y2402" s="108">
        <f t="shared" ca="1" si="794"/>
        <v>0</v>
      </c>
      <c r="Z2402" s="108">
        <f t="shared" ca="1" si="795"/>
        <v>0</v>
      </c>
      <c r="AA2402" s="108">
        <f t="shared" ca="1" si="796"/>
        <v>0</v>
      </c>
      <c r="AB2402" s="108">
        <f t="shared" ca="1" si="797"/>
        <v>0</v>
      </c>
      <c r="AC2402" s="25">
        <f t="shared" ca="1" si="798"/>
        <v>0</v>
      </c>
    </row>
    <row r="2403" spans="1:29" ht="14.1" hidden="1" customHeight="1" thickBot="1" x14ac:dyDescent="0.25">
      <c r="A2403" s="3">
        <f t="shared" si="782"/>
        <v>2027</v>
      </c>
      <c r="B2403" s="3" t="str">
        <f t="shared" si="799"/>
        <v>07 červenec</v>
      </c>
      <c r="C2403" s="4" t="str">
        <f t="shared" si="783"/>
        <v>červenec</v>
      </c>
      <c r="D2403" s="10">
        <f t="shared" ca="1" si="784"/>
        <v>0</v>
      </c>
      <c r="E2403" s="10" t="str">
        <f t="shared" si="785"/>
        <v>neděle</v>
      </c>
      <c r="F2403" s="42" t="str">
        <f ca="1">IF(COUNTIF(List1!$U$4:$AF$16,$G2403),"Svátek",TEXT($G2403,"dddd"))</f>
        <v>neděle</v>
      </c>
      <c r="G2403" s="19">
        <v>46586</v>
      </c>
      <c r="H2403" s="49"/>
      <c r="I2403" s="50"/>
      <c r="J2403" s="49"/>
      <c r="K2403" s="50"/>
      <c r="L2403" s="21">
        <f t="shared" si="786"/>
        <v>0</v>
      </c>
      <c r="M2403" s="22">
        <f t="shared" si="780"/>
        <v>0</v>
      </c>
      <c r="N2403" s="98"/>
      <c r="O2403" s="101" t="str">
        <f t="shared" ca="1" si="781"/>
        <v/>
      </c>
      <c r="P2403" s="41">
        <f t="shared" si="800"/>
        <v>0</v>
      </c>
      <c r="Q2403" s="41" t="str">
        <f>IF(MONTH(G2404)-MONTH(G2403)&lt;&gt;0,SUBTOTAL(109,$P$14:$P$3665)," ")</f>
        <v xml:space="preserve"> </v>
      </c>
      <c r="R2403" s="108">
        <f t="shared" ca="1" si="787"/>
        <v>0</v>
      </c>
      <c r="S2403" s="25">
        <f t="shared" ca="1" si="788"/>
        <v>0</v>
      </c>
      <c r="T2403" s="108">
        <f t="shared" ca="1" si="789"/>
        <v>0</v>
      </c>
      <c r="U2403" s="163">
        <f t="shared" ca="1" si="790"/>
        <v>0</v>
      </c>
      <c r="V2403" s="25">
        <f t="shared" ca="1" si="791"/>
        <v>0</v>
      </c>
      <c r="W2403" s="25">
        <f t="shared" ca="1" si="792"/>
        <v>0</v>
      </c>
      <c r="X2403" s="108">
        <f t="shared" ca="1" si="793"/>
        <v>0</v>
      </c>
      <c r="Y2403" s="108">
        <f t="shared" ca="1" si="794"/>
        <v>0</v>
      </c>
      <c r="Z2403" s="108">
        <f t="shared" ca="1" si="795"/>
        <v>0</v>
      </c>
      <c r="AA2403" s="108">
        <f t="shared" ca="1" si="796"/>
        <v>0</v>
      </c>
      <c r="AB2403" s="108">
        <f t="shared" ca="1" si="797"/>
        <v>0</v>
      </c>
      <c r="AC2403" s="25">
        <f t="shared" ca="1" si="798"/>
        <v>0</v>
      </c>
    </row>
    <row r="2404" spans="1:29" ht="14.1" hidden="1" customHeight="1" thickBot="1" x14ac:dyDescent="0.25">
      <c r="A2404" s="3">
        <f t="shared" si="782"/>
        <v>2027</v>
      </c>
      <c r="B2404" s="3" t="str">
        <f t="shared" si="799"/>
        <v>07 červenec</v>
      </c>
      <c r="C2404" s="4" t="str">
        <f t="shared" si="783"/>
        <v>červenec</v>
      </c>
      <c r="D2404" s="10">
        <f t="shared" ca="1" si="784"/>
        <v>0</v>
      </c>
      <c r="E2404" s="10" t="str">
        <f t="shared" si="785"/>
        <v>pondělí</v>
      </c>
      <c r="F2404" s="42" t="str">
        <f ca="1">IF(COUNTIF(List1!$U$4:$AF$16,$G2404),"Svátek",TEXT($G2404,"dddd"))</f>
        <v>pondělí</v>
      </c>
      <c r="G2404" s="19">
        <v>46587</v>
      </c>
      <c r="H2404" s="49"/>
      <c r="I2404" s="50"/>
      <c r="J2404" s="49"/>
      <c r="K2404" s="50"/>
      <c r="L2404" s="21">
        <f t="shared" si="786"/>
        <v>0</v>
      </c>
      <c r="M2404" s="22">
        <f t="shared" si="780"/>
        <v>0</v>
      </c>
      <c r="N2404" s="98"/>
      <c r="O2404" s="101" t="str">
        <f t="shared" ca="1" si="781"/>
        <v/>
      </c>
      <c r="P2404" s="41" t="str">
        <f t="shared" si="800"/>
        <v xml:space="preserve"> </v>
      </c>
      <c r="Q2404" s="41" t="str">
        <f>IF(MONTH(G2405)-MONTH(G2404)&lt;&gt;0,SUBTOTAL(109,$P$14:$P$3665)," ")</f>
        <v xml:space="preserve"> </v>
      </c>
      <c r="R2404" s="108">
        <f t="shared" ca="1" si="787"/>
        <v>0</v>
      </c>
      <c r="S2404" s="25">
        <f t="shared" ca="1" si="788"/>
        <v>0</v>
      </c>
      <c r="T2404" s="108">
        <f t="shared" ca="1" si="789"/>
        <v>0</v>
      </c>
      <c r="U2404" s="163">
        <f t="shared" ca="1" si="790"/>
        <v>0</v>
      </c>
      <c r="V2404" s="25">
        <f t="shared" ca="1" si="791"/>
        <v>0</v>
      </c>
      <c r="W2404" s="25">
        <f t="shared" ca="1" si="792"/>
        <v>0</v>
      </c>
      <c r="X2404" s="108">
        <f t="shared" ca="1" si="793"/>
        <v>0</v>
      </c>
      <c r="Y2404" s="108">
        <f t="shared" ca="1" si="794"/>
        <v>0</v>
      </c>
      <c r="Z2404" s="108">
        <f t="shared" ca="1" si="795"/>
        <v>0</v>
      </c>
      <c r="AA2404" s="108">
        <f t="shared" ca="1" si="796"/>
        <v>0</v>
      </c>
      <c r="AB2404" s="108">
        <f t="shared" ca="1" si="797"/>
        <v>0</v>
      </c>
      <c r="AC2404" s="25">
        <f t="shared" ca="1" si="798"/>
        <v>0</v>
      </c>
    </row>
    <row r="2405" spans="1:29" ht="14.1" hidden="1" customHeight="1" thickBot="1" x14ac:dyDescent="0.25">
      <c r="A2405" s="3">
        <f t="shared" si="782"/>
        <v>2027</v>
      </c>
      <c r="B2405" s="3" t="str">
        <f t="shared" si="799"/>
        <v>07 červenec</v>
      </c>
      <c r="C2405" s="4" t="str">
        <f t="shared" si="783"/>
        <v>červenec</v>
      </c>
      <c r="D2405" s="10">
        <f t="shared" ca="1" si="784"/>
        <v>0</v>
      </c>
      <c r="E2405" s="10" t="str">
        <f t="shared" si="785"/>
        <v>úterý</v>
      </c>
      <c r="F2405" s="42" t="str">
        <f ca="1">IF(COUNTIF(List1!$U$4:$AF$16,$G2405),"Svátek",TEXT($G2405,"dddd"))</f>
        <v>úterý</v>
      </c>
      <c r="G2405" s="19">
        <v>46588</v>
      </c>
      <c r="H2405" s="49"/>
      <c r="I2405" s="50"/>
      <c r="J2405" s="49"/>
      <c r="K2405" s="50"/>
      <c r="L2405" s="21">
        <f t="shared" si="786"/>
        <v>0</v>
      </c>
      <c r="M2405" s="22">
        <f t="shared" si="780"/>
        <v>0</v>
      </c>
      <c r="N2405" s="98"/>
      <c r="O2405" s="101" t="str">
        <f t="shared" ca="1" si="781"/>
        <v/>
      </c>
      <c r="P2405" s="41" t="str">
        <f t="shared" si="800"/>
        <v xml:space="preserve"> </v>
      </c>
      <c r="Q2405" s="41" t="str">
        <f>IF(MONTH(G2406)-MONTH(G2405)&lt;&gt;0,SUBTOTAL(109,$P$14:$P$3665)," ")</f>
        <v xml:space="preserve"> </v>
      </c>
      <c r="R2405" s="108">
        <f t="shared" ca="1" si="787"/>
        <v>0</v>
      </c>
      <c r="S2405" s="25">
        <f t="shared" ca="1" si="788"/>
        <v>0</v>
      </c>
      <c r="T2405" s="108">
        <f t="shared" ca="1" si="789"/>
        <v>0</v>
      </c>
      <c r="U2405" s="163">
        <f t="shared" ca="1" si="790"/>
        <v>0</v>
      </c>
      <c r="V2405" s="25">
        <f t="shared" ca="1" si="791"/>
        <v>0</v>
      </c>
      <c r="W2405" s="25">
        <f t="shared" ca="1" si="792"/>
        <v>0</v>
      </c>
      <c r="X2405" s="108">
        <f t="shared" ca="1" si="793"/>
        <v>0</v>
      </c>
      <c r="Y2405" s="108">
        <f t="shared" ca="1" si="794"/>
        <v>0</v>
      </c>
      <c r="Z2405" s="108">
        <f t="shared" ca="1" si="795"/>
        <v>0</v>
      </c>
      <c r="AA2405" s="108">
        <f t="shared" ca="1" si="796"/>
        <v>0</v>
      </c>
      <c r="AB2405" s="108">
        <f t="shared" ca="1" si="797"/>
        <v>0</v>
      </c>
      <c r="AC2405" s="25">
        <f t="shared" ca="1" si="798"/>
        <v>0</v>
      </c>
    </row>
    <row r="2406" spans="1:29" ht="14.1" hidden="1" customHeight="1" thickBot="1" x14ac:dyDescent="0.25">
      <c r="A2406" s="3">
        <f t="shared" si="782"/>
        <v>2027</v>
      </c>
      <c r="B2406" s="3" t="str">
        <f t="shared" si="799"/>
        <v>07 červenec</v>
      </c>
      <c r="C2406" s="4" t="str">
        <f t="shared" si="783"/>
        <v>červenec</v>
      </c>
      <c r="D2406" s="10">
        <f t="shared" ca="1" si="784"/>
        <v>0</v>
      </c>
      <c r="E2406" s="10" t="str">
        <f t="shared" si="785"/>
        <v>středa</v>
      </c>
      <c r="F2406" s="42" t="str">
        <f ca="1">IF(COUNTIF(List1!$U$4:$AF$16,$G2406),"Svátek",TEXT($G2406,"dddd"))</f>
        <v>středa</v>
      </c>
      <c r="G2406" s="19">
        <v>46589</v>
      </c>
      <c r="H2406" s="49"/>
      <c r="I2406" s="50"/>
      <c r="J2406" s="49"/>
      <c r="K2406" s="50"/>
      <c r="L2406" s="21">
        <f t="shared" si="786"/>
        <v>0</v>
      </c>
      <c r="M2406" s="22">
        <f t="shared" ref="M2406:M2469" si="801">(I2406-H2406)-(K2406-J2406)</f>
        <v>0</v>
      </c>
      <c r="N2406" s="98"/>
      <c r="O2406" s="101" t="str">
        <f t="shared" ref="O2406:O2469" ca="1" si="802">IF(F2406="Svátek","Svátek","")</f>
        <v/>
      </c>
      <c r="P2406" s="41" t="str">
        <f t="shared" si="800"/>
        <v xml:space="preserve"> </v>
      </c>
      <c r="Q2406" s="41" t="str">
        <f>IF(MONTH(G2407)-MONTH(G2406)&lt;&gt;0,SUBTOTAL(109,$P$14:$P$3665)," ")</f>
        <v xml:space="preserve"> </v>
      </c>
      <c r="R2406" s="108">
        <f t="shared" ca="1" si="787"/>
        <v>0</v>
      </c>
      <c r="S2406" s="25">
        <f t="shared" ca="1" si="788"/>
        <v>0</v>
      </c>
      <c r="T2406" s="108">
        <f t="shared" ca="1" si="789"/>
        <v>0</v>
      </c>
      <c r="U2406" s="163">
        <f t="shared" ca="1" si="790"/>
        <v>0</v>
      </c>
      <c r="V2406" s="25">
        <f t="shared" ca="1" si="791"/>
        <v>0</v>
      </c>
      <c r="W2406" s="25">
        <f t="shared" ca="1" si="792"/>
        <v>0</v>
      </c>
      <c r="X2406" s="108">
        <f t="shared" ca="1" si="793"/>
        <v>0</v>
      </c>
      <c r="Y2406" s="108">
        <f t="shared" ca="1" si="794"/>
        <v>0</v>
      </c>
      <c r="Z2406" s="108">
        <f t="shared" ca="1" si="795"/>
        <v>0</v>
      </c>
      <c r="AA2406" s="108">
        <f t="shared" ca="1" si="796"/>
        <v>0</v>
      </c>
      <c r="AB2406" s="108">
        <f t="shared" ca="1" si="797"/>
        <v>0</v>
      </c>
      <c r="AC2406" s="25">
        <f t="shared" ca="1" si="798"/>
        <v>0</v>
      </c>
    </row>
    <row r="2407" spans="1:29" ht="14.1" hidden="1" customHeight="1" thickBot="1" x14ac:dyDescent="0.25">
      <c r="A2407" s="3">
        <f t="shared" ref="A2407:A2470" si="803">YEAR(G2407)</f>
        <v>2027</v>
      </c>
      <c r="B2407" s="3" t="str">
        <f t="shared" si="799"/>
        <v>07 červenec</v>
      </c>
      <c r="C2407" s="4" t="str">
        <f t="shared" ref="C2407:C2470" si="804">TEXT(G2407,"mmmm")</f>
        <v>červenec</v>
      </c>
      <c r="D2407" s="10">
        <f t="shared" ref="D2407:D2470" ca="1" si="805">IF(F2407="Svátek",1,0)</f>
        <v>0</v>
      </c>
      <c r="E2407" s="10" t="str">
        <f t="shared" ref="E2407:E2470" si="806">TEXT($G2407,"dddd")</f>
        <v>čtvrtek</v>
      </c>
      <c r="F2407" s="42" t="str">
        <f ca="1">IF(COUNTIF(List1!$U$4:$AF$16,$G2407),"Svátek",TEXT($G2407,"dddd"))</f>
        <v>čtvrtek</v>
      </c>
      <c r="G2407" s="19">
        <v>46590</v>
      </c>
      <c r="H2407" s="49"/>
      <c r="I2407" s="50"/>
      <c r="J2407" s="49"/>
      <c r="K2407" s="50"/>
      <c r="L2407" s="21">
        <f t="shared" ref="L2407:L2470" si="807">(I2407-H2407)-(K2407-J2407)</f>
        <v>0</v>
      </c>
      <c r="M2407" s="22">
        <f t="shared" si="801"/>
        <v>0</v>
      </c>
      <c r="N2407" s="98"/>
      <c r="O2407" s="101" t="str">
        <f t="shared" ca="1" si="802"/>
        <v/>
      </c>
      <c r="P2407" s="41" t="str">
        <f t="shared" si="800"/>
        <v xml:space="preserve"> </v>
      </c>
      <c r="Q2407" s="41" t="str">
        <f>IF(MONTH(G2408)-MONTH(G2407)&lt;&gt;0,SUBTOTAL(109,$P$14:$P$3665)," ")</f>
        <v xml:space="preserve"> </v>
      </c>
      <c r="R2407" s="108">
        <f t="shared" ref="R2407:R2470" ca="1" si="808">IF(AND(IF(O2407="PC",1,0),OR((E2407="pondělí"),E2407="úterý",E2407="středa",E2407="čtvrtek",E2407="pátek")),IF($R$3-L2407&gt;0,$R$3-L2407,0),0)</f>
        <v>0</v>
      </c>
      <c r="S2407" s="25">
        <f t="shared" ref="S2407:S2470" ca="1" si="809">IF(AND(IF(F2407="Svátek",1,0),OR(E2407="pondělí",E2407="úterý",E2407="středa",E2407="čtvrtek",E2407="pátek"),IF(OR(O2407="SC",O2407="ŘD",O2407="NV",O2407="N",O2407="OČR",O2407="P",O2407="O"),FALSE,TRUE)),1,0)</f>
        <v>0</v>
      </c>
      <c r="T2407" s="108">
        <f t="shared" ref="T2407:T2470" ca="1" si="810">IF(AND(IF(O2407="PMP",1,0),OR((E2407="pondělí"),E2407="úterý",E2407="středa",E2407="čtvrtek",E2407="pátek")),IF($R$3-L2407&gt;0,$R$3-L2407,0),0)</f>
        <v>0</v>
      </c>
      <c r="U2407" s="163">
        <f t="shared" ref="U2407:U2470" ca="1" si="811">IF(AND(IF(O2407="1/2D",1,0),OR((E2407="pondělí"),E2407="úterý",E2407="středa",E2407="čtvrtek",E2407="pátek")),1,0)</f>
        <v>0</v>
      </c>
      <c r="V2407" s="25">
        <f t="shared" ref="V2407:V2470" ca="1" si="812">IF(AND(IF(O2407="D",1,0),OR((E2407="pondělí"),E2407="úterý",E2407="středa",E2407="čtvrtek",E2407="pátek")),1,0)</f>
        <v>0</v>
      </c>
      <c r="W2407" s="25">
        <f t="shared" ref="W2407:W2470" ca="1" si="813">IF(AND(IF(O2407="PN",1,0),OR((E2407="pondělí"),E2407="úterý",E2407="středa",E2407="čtvrtek",E2407="pátek")),1,0)</f>
        <v>0</v>
      </c>
      <c r="X2407" s="108">
        <f t="shared" ref="X2407:X2470" ca="1" si="814">IF(AND(IF(O2407="NV",1,0),OR((E2407="pondělí"),E2407="úterý",E2407="středa",E2407="čtvrtek",E2407="pátek")),IF($R$3-L2407&gt;0,$R$3-L2407,0),0)</f>
        <v>0</v>
      </c>
      <c r="Y2407" s="108">
        <f t="shared" ref="Y2407:Y2470" ca="1" si="815">IF(AND(IF(O2407="OČR",1,0),OR((E2407="pondělí"),E2407="úterý",E2407="středa",E2407="čtvrtek",E2407="pátek")),IF($R$3-L2407&gt;0,$R$3-L2407,0),0)</f>
        <v>0</v>
      </c>
      <c r="Z2407" s="108">
        <f t="shared" ref="Z2407:Z2470" ca="1" si="816">IF(AND(IF(O2407="P",1,0),OR((E2407="pondělí"),E2407="úterý",E2407="středa",E2407="čtvrtek",E2407="pátek")),IF($R$3-L2407&gt;0,$R$3-L2407,0),0)</f>
        <v>0</v>
      </c>
      <c r="AA2407" s="108">
        <f t="shared" ref="AA2407:AA2470" ca="1" si="817">IF(AND(IF(O2407="O",1,0),OR((E2407="pondělí"),E2407="úterý",E2407="středa",E2407="čtvrtek",E2407="pátek")),IF($R$3-L2407&gt;0,$R$3-L2407,0),0)</f>
        <v>0</v>
      </c>
      <c r="AB2407" s="108">
        <f t="shared" ref="AB2407:AB2470" ca="1" si="818">IF(AND(IF(O2407="PZ",1,0),OR((E2407="pondělí"),E2407="úterý",E2407="středa",E2407="čtvrtek",E2407="pátek")),IF($R$3-L2407&gt;0,$R$3-L2407,0),0)</f>
        <v>0</v>
      </c>
      <c r="AC2407" s="25">
        <f t="shared" ref="AC2407:AC2470" ca="1" si="819">IF(AND(IF(F2407="Svátek",1,0),OR(E2407="pondělí",E2407="úterý",E2407="středa",E2407="čtvrtek",E2407="pátek")),1,0)</f>
        <v>0</v>
      </c>
    </row>
    <row r="2408" spans="1:29" ht="14.1" hidden="1" customHeight="1" thickBot="1" x14ac:dyDescent="0.25">
      <c r="A2408" s="3">
        <f t="shared" si="803"/>
        <v>2027</v>
      </c>
      <c r="B2408" s="3" t="str">
        <f t="shared" ref="B2408:B2471" si="820">IF(C2408="leden","01 leden",IF(C2408="únor","02 únor",IF(C2408="březen","03 březen",IF(C2408="duben","04 duben",IF(C2408="květen","05 květen",IF(C2408="červen","06 červen",IF(C2408="červenec","07 červenec",IF(C2408="srpen","08 srpen",IF(C2408="září","09 září",IF(C2408="říjen","10 říjen",IF(C2408="listopad","11 listopad",IF(C2408="prosinec","12 prosinec",0))))))))))))</f>
        <v>07 červenec</v>
      </c>
      <c r="C2408" s="4" t="str">
        <f t="shared" si="804"/>
        <v>červenec</v>
      </c>
      <c r="D2408" s="10">
        <f t="shared" ca="1" si="805"/>
        <v>0</v>
      </c>
      <c r="E2408" s="10" t="str">
        <f t="shared" si="806"/>
        <v>pátek</v>
      </c>
      <c r="F2408" s="42" t="str">
        <f ca="1">IF(COUNTIF(List1!$U$4:$AF$16,$G2408),"Svátek",TEXT($G2408,"dddd"))</f>
        <v>pátek</v>
      </c>
      <c r="G2408" s="19">
        <v>46591</v>
      </c>
      <c r="H2408" s="49"/>
      <c r="I2408" s="50"/>
      <c r="J2408" s="49"/>
      <c r="K2408" s="50"/>
      <c r="L2408" s="21">
        <f t="shared" si="807"/>
        <v>0</v>
      </c>
      <c r="M2408" s="22">
        <f t="shared" si="801"/>
        <v>0</v>
      </c>
      <c r="N2408" s="98"/>
      <c r="O2408" s="101" t="str">
        <f t="shared" ca="1" si="802"/>
        <v/>
      </c>
      <c r="P2408" s="41" t="str">
        <f t="shared" si="800"/>
        <v xml:space="preserve"> </v>
      </c>
      <c r="Q2408" s="41" t="str">
        <f>IF(MONTH(G2409)-MONTH(G2408)&lt;&gt;0,SUBTOTAL(109,$P$14:$P$3665)," ")</f>
        <v xml:space="preserve"> </v>
      </c>
      <c r="R2408" s="108">
        <f t="shared" ca="1" si="808"/>
        <v>0</v>
      </c>
      <c r="S2408" s="25">
        <f t="shared" ca="1" si="809"/>
        <v>0</v>
      </c>
      <c r="T2408" s="108">
        <f t="shared" ca="1" si="810"/>
        <v>0</v>
      </c>
      <c r="U2408" s="163">
        <f t="shared" ca="1" si="811"/>
        <v>0</v>
      </c>
      <c r="V2408" s="25">
        <f t="shared" ca="1" si="812"/>
        <v>0</v>
      </c>
      <c r="W2408" s="25">
        <f t="shared" ca="1" si="813"/>
        <v>0</v>
      </c>
      <c r="X2408" s="108">
        <f t="shared" ca="1" si="814"/>
        <v>0</v>
      </c>
      <c r="Y2408" s="108">
        <f t="shared" ca="1" si="815"/>
        <v>0</v>
      </c>
      <c r="Z2408" s="108">
        <f t="shared" ca="1" si="816"/>
        <v>0</v>
      </c>
      <c r="AA2408" s="108">
        <f t="shared" ca="1" si="817"/>
        <v>0</v>
      </c>
      <c r="AB2408" s="108">
        <f t="shared" ca="1" si="818"/>
        <v>0</v>
      </c>
      <c r="AC2408" s="25">
        <f t="shared" ca="1" si="819"/>
        <v>0</v>
      </c>
    </row>
    <row r="2409" spans="1:29" ht="14.1" hidden="1" customHeight="1" thickBot="1" x14ac:dyDescent="0.25">
      <c r="A2409" s="3">
        <f t="shared" si="803"/>
        <v>2027</v>
      </c>
      <c r="B2409" s="3" t="str">
        <f t="shared" si="820"/>
        <v>07 červenec</v>
      </c>
      <c r="C2409" s="4" t="str">
        <f t="shared" si="804"/>
        <v>červenec</v>
      </c>
      <c r="D2409" s="10">
        <f t="shared" ca="1" si="805"/>
        <v>0</v>
      </c>
      <c r="E2409" s="10" t="str">
        <f t="shared" si="806"/>
        <v>sobota</v>
      </c>
      <c r="F2409" s="42" t="str">
        <f ca="1">IF(COUNTIF(List1!$U$4:$AF$16,$G2409),"Svátek",TEXT($G2409,"dddd"))</f>
        <v>sobota</v>
      </c>
      <c r="G2409" s="19">
        <v>46592</v>
      </c>
      <c r="H2409" s="49"/>
      <c r="I2409" s="50"/>
      <c r="J2409" s="49"/>
      <c r="K2409" s="50"/>
      <c r="L2409" s="21">
        <f t="shared" si="807"/>
        <v>0</v>
      </c>
      <c r="M2409" s="22">
        <f t="shared" si="801"/>
        <v>0</v>
      </c>
      <c r="N2409" s="98"/>
      <c r="O2409" s="101" t="str">
        <f t="shared" ca="1" si="802"/>
        <v/>
      </c>
      <c r="P2409" s="41" t="str">
        <f t="shared" si="800"/>
        <v xml:space="preserve"> </v>
      </c>
      <c r="Q2409" s="41" t="str">
        <f>IF(MONTH(G2410)-MONTH(G2409)&lt;&gt;0,SUBTOTAL(109,$P$14:$P$3665)," ")</f>
        <v xml:space="preserve"> </v>
      </c>
      <c r="R2409" s="108">
        <f t="shared" ca="1" si="808"/>
        <v>0</v>
      </c>
      <c r="S2409" s="25">
        <f t="shared" ca="1" si="809"/>
        <v>0</v>
      </c>
      <c r="T2409" s="108">
        <f t="shared" ca="1" si="810"/>
        <v>0</v>
      </c>
      <c r="U2409" s="163">
        <f t="shared" ca="1" si="811"/>
        <v>0</v>
      </c>
      <c r="V2409" s="25">
        <f t="shared" ca="1" si="812"/>
        <v>0</v>
      </c>
      <c r="W2409" s="25">
        <f t="shared" ca="1" si="813"/>
        <v>0</v>
      </c>
      <c r="X2409" s="108">
        <f t="shared" ca="1" si="814"/>
        <v>0</v>
      </c>
      <c r="Y2409" s="108">
        <f t="shared" ca="1" si="815"/>
        <v>0</v>
      </c>
      <c r="Z2409" s="108">
        <f t="shared" ca="1" si="816"/>
        <v>0</v>
      </c>
      <c r="AA2409" s="108">
        <f t="shared" ca="1" si="817"/>
        <v>0</v>
      </c>
      <c r="AB2409" s="108">
        <f t="shared" ca="1" si="818"/>
        <v>0</v>
      </c>
      <c r="AC2409" s="25">
        <f t="shared" ca="1" si="819"/>
        <v>0</v>
      </c>
    </row>
    <row r="2410" spans="1:29" ht="14.1" hidden="1" customHeight="1" thickBot="1" x14ac:dyDescent="0.25">
      <c r="A2410" s="3">
        <f t="shared" si="803"/>
        <v>2027</v>
      </c>
      <c r="B2410" s="3" t="str">
        <f t="shared" si="820"/>
        <v>07 červenec</v>
      </c>
      <c r="C2410" s="4" t="str">
        <f t="shared" si="804"/>
        <v>červenec</v>
      </c>
      <c r="D2410" s="10">
        <f t="shared" ca="1" si="805"/>
        <v>0</v>
      </c>
      <c r="E2410" s="10" t="str">
        <f t="shared" si="806"/>
        <v>neděle</v>
      </c>
      <c r="F2410" s="42" t="str">
        <f ca="1">IF(COUNTIF(List1!$U$4:$AF$16,$G2410),"Svátek",TEXT($G2410,"dddd"))</f>
        <v>neděle</v>
      </c>
      <c r="G2410" s="19">
        <v>46593</v>
      </c>
      <c r="H2410" s="49"/>
      <c r="I2410" s="50"/>
      <c r="J2410" s="49"/>
      <c r="K2410" s="50"/>
      <c r="L2410" s="21">
        <f t="shared" si="807"/>
        <v>0</v>
      </c>
      <c r="M2410" s="22">
        <f t="shared" si="801"/>
        <v>0</v>
      </c>
      <c r="N2410" s="98"/>
      <c r="O2410" s="101" t="str">
        <f t="shared" ca="1" si="802"/>
        <v/>
      </c>
      <c r="P2410" s="41">
        <f t="shared" si="800"/>
        <v>0</v>
      </c>
      <c r="Q2410" s="41" t="str">
        <f>IF(MONTH(G2411)-MONTH(G2410)&lt;&gt;0,SUBTOTAL(109,$P$14:$P$3665)," ")</f>
        <v xml:space="preserve"> </v>
      </c>
      <c r="R2410" s="108">
        <f t="shared" ca="1" si="808"/>
        <v>0</v>
      </c>
      <c r="S2410" s="25">
        <f t="shared" ca="1" si="809"/>
        <v>0</v>
      </c>
      <c r="T2410" s="108">
        <f t="shared" ca="1" si="810"/>
        <v>0</v>
      </c>
      <c r="U2410" s="163">
        <f t="shared" ca="1" si="811"/>
        <v>0</v>
      </c>
      <c r="V2410" s="25">
        <f t="shared" ca="1" si="812"/>
        <v>0</v>
      </c>
      <c r="W2410" s="25">
        <f t="shared" ca="1" si="813"/>
        <v>0</v>
      </c>
      <c r="X2410" s="108">
        <f t="shared" ca="1" si="814"/>
        <v>0</v>
      </c>
      <c r="Y2410" s="108">
        <f t="shared" ca="1" si="815"/>
        <v>0</v>
      </c>
      <c r="Z2410" s="108">
        <f t="shared" ca="1" si="816"/>
        <v>0</v>
      </c>
      <c r="AA2410" s="108">
        <f t="shared" ca="1" si="817"/>
        <v>0</v>
      </c>
      <c r="AB2410" s="108">
        <f t="shared" ca="1" si="818"/>
        <v>0</v>
      </c>
      <c r="AC2410" s="25">
        <f t="shared" ca="1" si="819"/>
        <v>0</v>
      </c>
    </row>
    <row r="2411" spans="1:29" ht="14.1" hidden="1" customHeight="1" thickBot="1" x14ac:dyDescent="0.25">
      <c r="A2411" s="3">
        <f t="shared" si="803"/>
        <v>2027</v>
      </c>
      <c r="B2411" s="3" t="str">
        <f t="shared" si="820"/>
        <v>07 červenec</v>
      </c>
      <c r="C2411" s="4" t="str">
        <f t="shared" si="804"/>
        <v>červenec</v>
      </c>
      <c r="D2411" s="10">
        <f t="shared" ca="1" si="805"/>
        <v>0</v>
      </c>
      <c r="E2411" s="10" t="str">
        <f t="shared" si="806"/>
        <v>pondělí</v>
      </c>
      <c r="F2411" s="42" t="str">
        <f ca="1">IF(COUNTIF(List1!$U$4:$AF$16,$G2411),"Svátek",TEXT($G2411,"dddd"))</f>
        <v>pondělí</v>
      </c>
      <c r="G2411" s="19">
        <v>46594</v>
      </c>
      <c r="H2411" s="49"/>
      <c r="I2411" s="50"/>
      <c r="J2411" s="49"/>
      <c r="K2411" s="50"/>
      <c r="L2411" s="21">
        <f t="shared" si="807"/>
        <v>0</v>
      </c>
      <c r="M2411" s="22">
        <f t="shared" si="801"/>
        <v>0</v>
      </c>
      <c r="N2411" s="98"/>
      <c r="O2411" s="101" t="str">
        <f t="shared" ca="1" si="802"/>
        <v/>
      </c>
      <c r="P2411" s="41" t="str">
        <f t="shared" si="800"/>
        <v xml:space="preserve"> </v>
      </c>
      <c r="Q2411" s="41" t="str">
        <f>IF(MONTH(G2412)-MONTH(G2411)&lt;&gt;0,SUBTOTAL(109,$P$14:$P$3665)," ")</f>
        <v xml:space="preserve"> </v>
      </c>
      <c r="R2411" s="108">
        <f t="shared" ca="1" si="808"/>
        <v>0</v>
      </c>
      <c r="S2411" s="25">
        <f t="shared" ca="1" si="809"/>
        <v>0</v>
      </c>
      <c r="T2411" s="108">
        <f t="shared" ca="1" si="810"/>
        <v>0</v>
      </c>
      <c r="U2411" s="163">
        <f t="shared" ca="1" si="811"/>
        <v>0</v>
      </c>
      <c r="V2411" s="25">
        <f t="shared" ca="1" si="812"/>
        <v>0</v>
      </c>
      <c r="W2411" s="25">
        <f t="shared" ca="1" si="813"/>
        <v>0</v>
      </c>
      <c r="X2411" s="108">
        <f t="shared" ca="1" si="814"/>
        <v>0</v>
      </c>
      <c r="Y2411" s="108">
        <f t="shared" ca="1" si="815"/>
        <v>0</v>
      </c>
      <c r="Z2411" s="108">
        <f t="shared" ca="1" si="816"/>
        <v>0</v>
      </c>
      <c r="AA2411" s="108">
        <f t="shared" ca="1" si="817"/>
        <v>0</v>
      </c>
      <c r="AB2411" s="108">
        <f t="shared" ca="1" si="818"/>
        <v>0</v>
      </c>
      <c r="AC2411" s="25">
        <f t="shared" ca="1" si="819"/>
        <v>0</v>
      </c>
    </row>
    <row r="2412" spans="1:29" ht="14.1" hidden="1" customHeight="1" thickBot="1" x14ac:dyDescent="0.25">
      <c r="A2412" s="3">
        <f t="shared" si="803"/>
        <v>2027</v>
      </c>
      <c r="B2412" s="3" t="str">
        <f t="shared" si="820"/>
        <v>07 červenec</v>
      </c>
      <c r="C2412" s="4" t="str">
        <f t="shared" si="804"/>
        <v>červenec</v>
      </c>
      <c r="D2412" s="10">
        <f t="shared" ca="1" si="805"/>
        <v>0</v>
      </c>
      <c r="E2412" s="10" t="str">
        <f t="shared" si="806"/>
        <v>úterý</v>
      </c>
      <c r="F2412" s="42" t="str">
        <f ca="1">IF(COUNTIF(List1!$U$4:$AF$16,$G2412),"Svátek",TEXT($G2412,"dddd"))</f>
        <v>úterý</v>
      </c>
      <c r="G2412" s="19">
        <v>46595</v>
      </c>
      <c r="H2412" s="49"/>
      <c r="I2412" s="50"/>
      <c r="J2412" s="49"/>
      <c r="K2412" s="50"/>
      <c r="L2412" s="21">
        <f t="shared" si="807"/>
        <v>0</v>
      </c>
      <c r="M2412" s="22">
        <f t="shared" si="801"/>
        <v>0</v>
      </c>
      <c r="N2412" s="98"/>
      <c r="O2412" s="101" t="str">
        <f t="shared" ca="1" si="802"/>
        <v/>
      </c>
      <c r="P2412" s="41" t="str">
        <f t="shared" si="800"/>
        <v xml:space="preserve"> </v>
      </c>
      <c r="Q2412" s="41" t="str">
        <f>IF(MONTH(G2413)-MONTH(G2412)&lt;&gt;0,SUBTOTAL(109,$P$14:$P$3665)," ")</f>
        <v xml:space="preserve"> </v>
      </c>
      <c r="R2412" s="108">
        <f t="shared" ca="1" si="808"/>
        <v>0</v>
      </c>
      <c r="S2412" s="25">
        <f t="shared" ca="1" si="809"/>
        <v>0</v>
      </c>
      <c r="T2412" s="108">
        <f t="shared" ca="1" si="810"/>
        <v>0</v>
      </c>
      <c r="U2412" s="163">
        <f t="shared" ca="1" si="811"/>
        <v>0</v>
      </c>
      <c r="V2412" s="25">
        <f t="shared" ca="1" si="812"/>
        <v>0</v>
      </c>
      <c r="W2412" s="25">
        <f t="shared" ca="1" si="813"/>
        <v>0</v>
      </c>
      <c r="X2412" s="108">
        <f t="shared" ca="1" si="814"/>
        <v>0</v>
      </c>
      <c r="Y2412" s="108">
        <f t="shared" ca="1" si="815"/>
        <v>0</v>
      </c>
      <c r="Z2412" s="108">
        <f t="shared" ca="1" si="816"/>
        <v>0</v>
      </c>
      <c r="AA2412" s="108">
        <f t="shared" ca="1" si="817"/>
        <v>0</v>
      </c>
      <c r="AB2412" s="108">
        <f t="shared" ca="1" si="818"/>
        <v>0</v>
      </c>
      <c r="AC2412" s="25">
        <f t="shared" ca="1" si="819"/>
        <v>0</v>
      </c>
    </row>
    <row r="2413" spans="1:29" ht="14.1" hidden="1" customHeight="1" thickBot="1" x14ac:dyDescent="0.25">
      <c r="A2413" s="3">
        <f t="shared" si="803"/>
        <v>2027</v>
      </c>
      <c r="B2413" s="3" t="str">
        <f t="shared" si="820"/>
        <v>07 červenec</v>
      </c>
      <c r="C2413" s="4" t="str">
        <f t="shared" si="804"/>
        <v>červenec</v>
      </c>
      <c r="D2413" s="10">
        <f t="shared" ca="1" si="805"/>
        <v>0</v>
      </c>
      <c r="E2413" s="10" t="str">
        <f t="shared" si="806"/>
        <v>středa</v>
      </c>
      <c r="F2413" s="42" t="str">
        <f ca="1">IF(COUNTIF(List1!$U$4:$AF$16,$G2413),"Svátek",TEXT($G2413,"dddd"))</f>
        <v>středa</v>
      </c>
      <c r="G2413" s="19">
        <v>46596</v>
      </c>
      <c r="H2413" s="49"/>
      <c r="I2413" s="50"/>
      <c r="J2413" s="49"/>
      <c r="K2413" s="50"/>
      <c r="L2413" s="21">
        <f t="shared" si="807"/>
        <v>0</v>
      </c>
      <c r="M2413" s="22">
        <f t="shared" si="801"/>
        <v>0</v>
      </c>
      <c r="N2413" s="98"/>
      <c r="O2413" s="101" t="str">
        <f t="shared" ca="1" si="802"/>
        <v/>
      </c>
      <c r="P2413" s="41" t="str">
        <f t="shared" si="800"/>
        <v xml:space="preserve"> </v>
      </c>
      <c r="Q2413" s="41" t="str">
        <f>IF(MONTH(G2414)-MONTH(G2413)&lt;&gt;0,SUBTOTAL(109,$P$14:$P$3665)," ")</f>
        <v xml:space="preserve"> </v>
      </c>
      <c r="R2413" s="108">
        <f t="shared" ca="1" si="808"/>
        <v>0</v>
      </c>
      <c r="S2413" s="25">
        <f t="shared" ca="1" si="809"/>
        <v>0</v>
      </c>
      <c r="T2413" s="108">
        <f t="shared" ca="1" si="810"/>
        <v>0</v>
      </c>
      <c r="U2413" s="163">
        <f t="shared" ca="1" si="811"/>
        <v>0</v>
      </c>
      <c r="V2413" s="25">
        <f t="shared" ca="1" si="812"/>
        <v>0</v>
      </c>
      <c r="W2413" s="25">
        <f t="shared" ca="1" si="813"/>
        <v>0</v>
      </c>
      <c r="X2413" s="108">
        <f t="shared" ca="1" si="814"/>
        <v>0</v>
      </c>
      <c r="Y2413" s="108">
        <f t="shared" ca="1" si="815"/>
        <v>0</v>
      </c>
      <c r="Z2413" s="108">
        <f t="shared" ca="1" si="816"/>
        <v>0</v>
      </c>
      <c r="AA2413" s="108">
        <f t="shared" ca="1" si="817"/>
        <v>0</v>
      </c>
      <c r="AB2413" s="108">
        <f t="shared" ca="1" si="818"/>
        <v>0</v>
      </c>
      <c r="AC2413" s="25">
        <f t="shared" ca="1" si="819"/>
        <v>0</v>
      </c>
    </row>
    <row r="2414" spans="1:29" ht="14.1" hidden="1" customHeight="1" thickBot="1" x14ac:dyDescent="0.25">
      <c r="A2414" s="3">
        <f t="shared" si="803"/>
        <v>2027</v>
      </c>
      <c r="B2414" s="3" t="str">
        <f t="shared" si="820"/>
        <v>07 červenec</v>
      </c>
      <c r="C2414" s="4" t="str">
        <f t="shared" si="804"/>
        <v>červenec</v>
      </c>
      <c r="D2414" s="10">
        <f t="shared" ca="1" si="805"/>
        <v>0</v>
      </c>
      <c r="E2414" s="10" t="str">
        <f t="shared" si="806"/>
        <v>čtvrtek</v>
      </c>
      <c r="F2414" s="42" t="str">
        <f ca="1">IF(COUNTIF(List1!$U$4:$AF$16,$G2414),"Svátek",TEXT($G2414,"dddd"))</f>
        <v>čtvrtek</v>
      </c>
      <c r="G2414" s="19">
        <v>46597</v>
      </c>
      <c r="H2414" s="49"/>
      <c r="I2414" s="50"/>
      <c r="J2414" s="49"/>
      <c r="K2414" s="50"/>
      <c r="L2414" s="21">
        <f t="shared" si="807"/>
        <v>0</v>
      </c>
      <c r="M2414" s="22">
        <f t="shared" si="801"/>
        <v>0</v>
      </c>
      <c r="N2414" s="98"/>
      <c r="O2414" s="101" t="str">
        <f t="shared" ca="1" si="802"/>
        <v/>
      </c>
      <c r="P2414" s="41" t="str">
        <f t="shared" si="800"/>
        <v xml:space="preserve"> </v>
      </c>
      <c r="Q2414" s="41" t="str">
        <f>IF(MONTH(G2415)-MONTH(G2414)&lt;&gt;0,SUBTOTAL(109,$P$14:$P$3665)," ")</f>
        <v xml:space="preserve"> </v>
      </c>
      <c r="R2414" s="108">
        <f t="shared" ca="1" si="808"/>
        <v>0</v>
      </c>
      <c r="S2414" s="25">
        <f t="shared" ca="1" si="809"/>
        <v>0</v>
      </c>
      <c r="T2414" s="108">
        <f t="shared" ca="1" si="810"/>
        <v>0</v>
      </c>
      <c r="U2414" s="163">
        <f t="shared" ca="1" si="811"/>
        <v>0</v>
      </c>
      <c r="V2414" s="25">
        <f t="shared" ca="1" si="812"/>
        <v>0</v>
      </c>
      <c r="W2414" s="25">
        <f t="shared" ca="1" si="813"/>
        <v>0</v>
      </c>
      <c r="X2414" s="108">
        <f t="shared" ca="1" si="814"/>
        <v>0</v>
      </c>
      <c r="Y2414" s="108">
        <f t="shared" ca="1" si="815"/>
        <v>0</v>
      </c>
      <c r="Z2414" s="108">
        <f t="shared" ca="1" si="816"/>
        <v>0</v>
      </c>
      <c r="AA2414" s="108">
        <f t="shared" ca="1" si="817"/>
        <v>0</v>
      </c>
      <c r="AB2414" s="108">
        <f t="shared" ca="1" si="818"/>
        <v>0</v>
      </c>
      <c r="AC2414" s="25">
        <f t="shared" ca="1" si="819"/>
        <v>0</v>
      </c>
    </row>
    <row r="2415" spans="1:29" ht="14.1" hidden="1" customHeight="1" thickBot="1" x14ac:dyDescent="0.25">
      <c r="A2415" s="3">
        <f t="shared" si="803"/>
        <v>2027</v>
      </c>
      <c r="B2415" s="3" t="str">
        <f t="shared" si="820"/>
        <v>07 červenec</v>
      </c>
      <c r="C2415" s="4" t="str">
        <f t="shared" si="804"/>
        <v>červenec</v>
      </c>
      <c r="D2415" s="10">
        <f t="shared" ca="1" si="805"/>
        <v>0</v>
      </c>
      <c r="E2415" s="10" t="str">
        <f t="shared" si="806"/>
        <v>pátek</v>
      </c>
      <c r="F2415" s="42" t="str">
        <f ca="1">IF(COUNTIF(List1!$U$4:$AF$16,$G2415),"Svátek",TEXT($G2415,"dddd"))</f>
        <v>pátek</v>
      </c>
      <c r="G2415" s="19">
        <v>46598</v>
      </c>
      <c r="H2415" s="49"/>
      <c r="I2415" s="50"/>
      <c r="J2415" s="49"/>
      <c r="K2415" s="50"/>
      <c r="L2415" s="21">
        <f t="shared" si="807"/>
        <v>0</v>
      </c>
      <c r="M2415" s="22">
        <f t="shared" si="801"/>
        <v>0</v>
      </c>
      <c r="N2415" s="98"/>
      <c r="O2415" s="101" t="str">
        <f t="shared" ca="1" si="802"/>
        <v/>
      </c>
      <c r="P2415" s="41" t="str">
        <f t="shared" si="800"/>
        <v xml:space="preserve"> </v>
      </c>
      <c r="Q2415" s="41" t="str">
        <f>IF(MONTH(G2416)-MONTH(G2415)&lt;&gt;0,SUBTOTAL(109,$P$14:$P$3665)," ")</f>
        <v xml:space="preserve"> </v>
      </c>
      <c r="R2415" s="108">
        <f t="shared" ca="1" si="808"/>
        <v>0</v>
      </c>
      <c r="S2415" s="25">
        <f t="shared" ca="1" si="809"/>
        <v>0</v>
      </c>
      <c r="T2415" s="108">
        <f t="shared" ca="1" si="810"/>
        <v>0</v>
      </c>
      <c r="U2415" s="163">
        <f t="shared" ca="1" si="811"/>
        <v>0</v>
      </c>
      <c r="V2415" s="25">
        <f t="shared" ca="1" si="812"/>
        <v>0</v>
      </c>
      <c r="W2415" s="25">
        <f t="shared" ca="1" si="813"/>
        <v>0</v>
      </c>
      <c r="X2415" s="108">
        <f t="shared" ca="1" si="814"/>
        <v>0</v>
      </c>
      <c r="Y2415" s="108">
        <f t="shared" ca="1" si="815"/>
        <v>0</v>
      </c>
      <c r="Z2415" s="108">
        <f t="shared" ca="1" si="816"/>
        <v>0</v>
      </c>
      <c r="AA2415" s="108">
        <f t="shared" ca="1" si="817"/>
        <v>0</v>
      </c>
      <c r="AB2415" s="108">
        <f t="shared" ca="1" si="818"/>
        <v>0</v>
      </c>
      <c r="AC2415" s="25">
        <f t="shared" ca="1" si="819"/>
        <v>0</v>
      </c>
    </row>
    <row r="2416" spans="1:29" ht="14.1" hidden="1" customHeight="1" thickBot="1" x14ac:dyDescent="0.25">
      <c r="A2416" s="3">
        <f t="shared" si="803"/>
        <v>2027</v>
      </c>
      <c r="B2416" s="3" t="str">
        <f t="shared" si="820"/>
        <v>07 červenec</v>
      </c>
      <c r="C2416" s="4" t="str">
        <f t="shared" si="804"/>
        <v>červenec</v>
      </c>
      <c r="D2416" s="10">
        <f t="shared" ca="1" si="805"/>
        <v>0</v>
      </c>
      <c r="E2416" s="10" t="str">
        <f t="shared" si="806"/>
        <v>sobota</v>
      </c>
      <c r="F2416" s="42" t="str">
        <f ca="1">IF(COUNTIF(List1!$U$4:$AF$16,$G2416),"Svátek",TEXT($G2416,"dddd"))</f>
        <v>sobota</v>
      </c>
      <c r="G2416" s="19">
        <v>46599</v>
      </c>
      <c r="H2416" s="49"/>
      <c r="I2416" s="50"/>
      <c r="J2416" s="49"/>
      <c r="K2416" s="50"/>
      <c r="L2416" s="21">
        <f t="shared" si="807"/>
        <v>0</v>
      </c>
      <c r="M2416" s="22">
        <f t="shared" si="801"/>
        <v>0</v>
      </c>
      <c r="N2416" s="98"/>
      <c r="O2416" s="101" t="str">
        <f t="shared" ca="1" si="802"/>
        <v/>
      </c>
      <c r="P2416" s="41">
        <f t="shared" si="800"/>
        <v>0</v>
      </c>
      <c r="Q2416" s="41">
        <f>IF(MONTH(G2417)-MONTH(G2416)&lt;&gt;0,SUBTOTAL(109,$P$14:$P$3665)," ")</f>
        <v>0</v>
      </c>
      <c r="R2416" s="108">
        <f t="shared" ca="1" si="808"/>
        <v>0</v>
      </c>
      <c r="S2416" s="25">
        <f t="shared" ca="1" si="809"/>
        <v>0</v>
      </c>
      <c r="T2416" s="108">
        <f t="shared" ca="1" si="810"/>
        <v>0</v>
      </c>
      <c r="U2416" s="163">
        <f t="shared" ca="1" si="811"/>
        <v>0</v>
      </c>
      <c r="V2416" s="25">
        <f t="shared" ca="1" si="812"/>
        <v>0</v>
      </c>
      <c r="W2416" s="25">
        <f t="shared" ca="1" si="813"/>
        <v>0</v>
      </c>
      <c r="X2416" s="108">
        <f t="shared" ca="1" si="814"/>
        <v>0</v>
      </c>
      <c r="Y2416" s="108">
        <f t="shared" ca="1" si="815"/>
        <v>0</v>
      </c>
      <c r="Z2416" s="108">
        <f t="shared" ca="1" si="816"/>
        <v>0</v>
      </c>
      <c r="AA2416" s="108">
        <f t="shared" ca="1" si="817"/>
        <v>0</v>
      </c>
      <c r="AB2416" s="108">
        <f t="shared" ca="1" si="818"/>
        <v>0</v>
      </c>
      <c r="AC2416" s="25">
        <f t="shared" ca="1" si="819"/>
        <v>0</v>
      </c>
    </row>
    <row r="2417" spans="1:29" ht="14.1" hidden="1" customHeight="1" thickBot="1" x14ac:dyDescent="0.25">
      <c r="A2417" s="3">
        <f t="shared" si="803"/>
        <v>2027</v>
      </c>
      <c r="B2417" s="3" t="str">
        <f t="shared" si="820"/>
        <v>08 srpen</v>
      </c>
      <c r="C2417" s="4" t="str">
        <f t="shared" si="804"/>
        <v>srpen</v>
      </c>
      <c r="D2417" s="10">
        <f t="shared" ca="1" si="805"/>
        <v>0</v>
      </c>
      <c r="E2417" s="10" t="str">
        <f t="shared" si="806"/>
        <v>neděle</v>
      </c>
      <c r="F2417" s="42" t="str">
        <f ca="1">IF(COUNTIF(List1!$U$4:$AF$16,$G2417),"Svátek",TEXT($G2417,"dddd"))</f>
        <v>neděle</v>
      </c>
      <c r="G2417" s="19">
        <v>46600</v>
      </c>
      <c r="H2417" s="49"/>
      <c r="I2417" s="50"/>
      <c r="J2417" s="49"/>
      <c r="K2417" s="50"/>
      <c r="L2417" s="21">
        <f t="shared" si="807"/>
        <v>0</v>
      </c>
      <c r="M2417" s="22">
        <f t="shared" si="801"/>
        <v>0</v>
      </c>
      <c r="N2417" s="98"/>
      <c r="O2417" s="101" t="str">
        <f t="shared" ca="1" si="802"/>
        <v/>
      </c>
      <c r="P2417" s="41">
        <f t="shared" si="800"/>
        <v>0</v>
      </c>
      <c r="Q2417" s="41" t="str">
        <f>IF(MONTH(G2418)-MONTH(G2417)&lt;&gt;0,SUBTOTAL(109,$P$14:$P$3665)," ")</f>
        <v xml:space="preserve"> </v>
      </c>
      <c r="R2417" s="108">
        <f t="shared" ca="1" si="808"/>
        <v>0</v>
      </c>
      <c r="S2417" s="25">
        <f t="shared" ca="1" si="809"/>
        <v>0</v>
      </c>
      <c r="T2417" s="108">
        <f t="shared" ca="1" si="810"/>
        <v>0</v>
      </c>
      <c r="U2417" s="163">
        <f t="shared" ca="1" si="811"/>
        <v>0</v>
      </c>
      <c r="V2417" s="25">
        <f t="shared" ca="1" si="812"/>
        <v>0</v>
      </c>
      <c r="W2417" s="25">
        <f t="shared" ca="1" si="813"/>
        <v>0</v>
      </c>
      <c r="X2417" s="108">
        <f t="shared" ca="1" si="814"/>
        <v>0</v>
      </c>
      <c r="Y2417" s="108">
        <f t="shared" ca="1" si="815"/>
        <v>0</v>
      </c>
      <c r="Z2417" s="108">
        <f t="shared" ca="1" si="816"/>
        <v>0</v>
      </c>
      <c r="AA2417" s="108">
        <f t="shared" ca="1" si="817"/>
        <v>0</v>
      </c>
      <c r="AB2417" s="108">
        <f t="shared" ca="1" si="818"/>
        <v>0</v>
      </c>
      <c r="AC2417" s="25">
        <f t="shared" ca="1" si="819"/>
        <v>0</v>
      </c>
    </row>
    <row r="2418" spans="1:29" ht="14.1" hidden="1" customHeight="1" thickBot="1" x14ac:dyDescent="0.25">
      <c r="A2418" s="3">
        <f t="shared" si="803"/>
        <v>2027</v>
      </c>
      <c r="B2418" s="3" t="str">
        <f t="shared" si="820"/>
        <v>08 srpen</v>
      </c>
      <c r="C2418" s="4" t="str">
        <f t="shared" si="804"/>
        <v>srpen</v>
      </c>
      <c r="D2418" s="10">
        <f t="shared" ca="1" si="805"/>
        <v>0</v>
      </c>
      <c r="E2418" s="10" t="str">
        <f t="shared" si="806"/>
        <v>pondělí</v>
      </c>
      <c r="F2418" s="42" t="str">
        <f ca="1">IF(COUNTIF(List1!$U$4:$AF$16,$G2418),"Svátek",TEXT($G2418,"dddd"))</f>
        <v>pondělí</v>
      </c>
      <c r="G2418" s="19">
        <v>46601</v>
      </c>
      <c r="H2418" s="49"/>
      <c r="I2418" s="50"/>
      <c r="J2418" s="49"/>
      <c r="K2418" s="50"/>
      <c r="L2418" s="21">
        <f t="shared" si="807"/>
        <v>0</v>
      </c>
      <c r="M2418" s="22">
        <f t="shared" si="801"/>
        <v>0</v>
      </c>
      <c r="N2418" s="98"/>
      <c r="O2418" s="101" t="str">
        <f t="shared" ca="1" si="802"/>
        <v/>
      </c>
      <c r="P2418" s="41" t="str">
        <f t="shared" si="800"/>
        <v xml:space="preserve"> </v>
      </c>
      <c r="Q2418" s="41" t="str">
        <f>IF(MONTH(G2419)-MONTH(G2418)&lt;&gt;0,SUBTOTAL(109,$P$14:$P$3665)," ")</f>
        <v xml:space="preserve"> </v>
      </c>
      <c r="R2418" s="108">
        <f t="shared" ca="1" si="808"/>
        <v>0</v>
      </c>
      <c r="S2418" s="25">
        <f t="shared" ca="1" si="809"/>
        <v>0</v>
      </c>
      <c r="T2418" s="108">
        <f t="shared" ca="1" si="810"/>
        <v>0</v>
      </c>
      <c r="U2418" s="163">
        <f t="shared" ca="1" si="811"/>
        <v>0</v>
      </c>
      <c r="V2418" s="25">
        <f t="shared" ca="1" si="812"/>
        <v>0</v>
      </c>
      <c r="W2418" s="25">
        <f t="shared" ca="1" si="813"/>
        <v>0</v>
      </c>
      <c r="X2418" s="108">
        <f t="shared" ca="1" si="814"/>
        <v>0</v>
      </c>
      <c r="Y2418" s="108">
        <f t="shared" ca="1" si="815"/>
        <v>0</v>
      </c>
      <c r="Z2418" s="108">
        <f t="shared" ca="1" si="816"/>
        <v>0</v>
      </c>
      <c r="AA2418" s="108">
        <f t="shared" ca="1" si="817"/>
        <v>0</v>
      </c>
      <c r="AB2418" s="108">
        <f t="shared" ca="1" si="818"/>
        <v>0</v>
      </c>
      <c r="AC2418" s="25">
        <f t="shared" ca="1" si="819"/>
        <v>0</v>
      </c>
    </row>
    <row r="2419" spans="1:29" ht="14.1" hidden="1" customHeight="1" thickBot="1" x14ac:dyDescent="0.25">
      <c r="A2419" s="3">
        <f t="shared" si="803"/>
        <v>2027</v>
      </c>
      <c r="B2419" s="3" t="str">
        <f t="shared" si="820"/>
        <v>08 srpen</v>
      </c>
      <c r="C2419" s="4" t="str">
        <f t="shared" si="804"/>
        <v>srpen</v>
      </c>
      <c r="D2419" s="10">
        <f t="shared" ca="1" si="805"/>
        <v>0</v>
      </c>
      <c r="E2419" s="10" t="str">
        <f t="shared" si="806"/>
        <v>úterý</v>
      </c>
      <c r="F2419" s="42" t="str">
        <f ca="1">IF(COUNTIF(List1!$U$4:$AF$16,$G2419),"Svátek",TEXT($G2419,"dddd"))</f>
        <v>úterý</v>
      </c>
      <c r="G2419" s="19">
        <v>46602</v>
      </c>
      <c r="H2419" s="49"/>
      <c r="I2419" s="50"/>
      <c r="J2419" s="49"/>
      <c r="K2419" s="50"/>
      <c r="L2419" s="21">
        <f t="shared" si="807"/>
        <v>0</v>
      </c>
      <c r="M2419" s="22">
        <f t="shared" si="801"/>
        <v>0</v>
      </c>
      <c r="N2419" s="98"/>
      <c r="O2419" s="101" t="str">
        <f t="shared" ca="1" si="802"/>
        <v/>
      </c>
      <c r="P2419" s="41" t="str">
        <f t="shared" si="800"/>
        <v xml:space="preserve"> </v>
      </c>
      <c r="Q2419" s="41" t="str">
        <f>IF(MONTH(G2420)-MONTH(G2419)&lt;&gt;0,SUBTOTAL(109,$P$14:$P$3665)," ")</f>
        <v xml:space="preserve"> </v>
      </c>
      <c r="R2419" s="108">
        <f t="shared" ca="1" si="808"/>
        <v>0</v>
      </c>
      <c r="S2419" s="25">
        <f t="shared" ca="1" si="809"/>
        <v>0</v>
      </c>
      <c r="T2419" s="108">
        <f t="shared" ca="1" si="810"/>
        <v>0</v>
      </c>
      <c r="U2419" s="163">
        <f t="shared" ca="1" si="811"/>
        <v>0</v>
      </c>
      <c r="V2419" s="25">
        <f t="shared" ca="1" si="812"/>
        <v>0</v>
      </c>
      <c r="W2419" s="25">
        <f t="shared" ca="1" si="813"/>
        <v>0</v>
      </c>
      <c r="X2419" s="108">
        <f t="shared" ca="1" si="814"/>
        <v>0</v>
      </c>
      <c r="Y2419" s="108">
        <f t="shared" ca="1" si="815"/>
        <v>0</v>
      </c>
      <c r="Z2419" s="108">
        <f t="shared" ca="1" si="816"/>
        <v>0</v>
      </c>
      <c r="AA2419" s="108">
        <f t="shared" ca="1" si="817"/>
        <v>0</v>
      </c>
      <c r="AB2419" s="108">
        <f t="shared" ca="1" si="818"/>
        <v>0</v>
      </c>
      <c r="AC2419" s="25">
        <f t="shared" ca="1" si="819"/>
        <v>0</v>
      </c>
    </row>
    <row r="2420" spans="1:29" ht="14.1" hidden="1" customHeight="1" thickBot="1" x14ac:dyDescent="0.25">
      <c r="A2420" s="3">
        <f t="shared" si="803"/>
        <v>2027</v>
      </c>
      <c r="B2420" s="3" t="str">
        <f t="shared" si="820"/>
        <v>08 srpen</v>
      </c>
      <c r="C2420" s="4" t="str">
        <f t="shared" si="804"/>
        <v>srpen</v>
      </c>
      <c r="D2420" s="10">
        <f t="shared" ca="1" si="805"/>
        <v>0</v>
      </c>
      <c r="E2420" s="10" t="str">
        <f t="shared" si="806"/>
        <v>středa</v>
      </c>
      <c r="F2420" s="42" t="str">
        <f ca="1">IF(COUNTIF(List1!$U$4:$AF$16,$G2420),"Svátek",TEXT($G2420,"dddd"))</f>
        <v>středa</v>
      </c>
      <c r="G2420" s="19">
        <v>46603</v>
      </c>
      <c r="H2420" s="49"/>
      <c r="I2420" s="50"/>
      <c r="J2420" s="49"/>
      <c r="K2420" s="50"/>
      <c r="L2420" s="21">
        <f t="shared" si="807"/>
        <v>0</v>
      </c>
      <c r="M2420" s="22">
        <f t="shared" si="801"/>
        <v>0</v>
      </c>
      <c r="N2420" s="98"/>
      <c r="O2420" s="101" t="str">
        <f t="shared" ca="1" si="802"/>
        <v/>
      </c>
      <c r="P2420" s="41" t="str">
        <f t="shared" si="800"/>
        <v xml:space="preserve"> </v>
      </c>
      <c r="Q2420" s="41" t="str">
        <f>IF(MONTH(G2421)-MONTH(G2420)&lt;&gt;0,SUBTOTAL(109,$P$14:$P$3665)," ")</f>
        <v xml:space="preserve"> </v>
      </c>
      <c r="R2420" s="108">
        <f t="shared" ca="1" si="808"/>
        <v>0</v>
      </c>
      <c r="S2420" s="25">
        <f t="shared" ca="1" si="809"/>
        <v>0</v>
      </c>
      <c r="T2420" s="108">
        <f t="shared" ca="1" si="810"/>
        <v>0</v>
      </c>
      <c r="U2420" s="163">
        <f t="shared" ca="1" si="811"/>
        <v>0</v>
      </c>
      <c r="V2420" s="25">
        <f t="shared" ca="1" si="812"/>
        <v>0</v>
      </c>
      <c r="W2420" s="25">
        <f t="shared" ca="1" si="813"/>
        <v>0</v>
      </c>
      <c r="X2420" s="108">
        <f t="shared" ca="1" si="814"/>
        <v>0</v>
      </c>
      <c r="Y2420" s="108">
        <f t="shared" ca="1" si="815"/>
        <v>0</v>
      </c>
      <c r="Z2420" s="108">
        <f t="shared" ca="1" si="816"/>
        <v>0</v>
      </c>
      <c r="AA2420" s="108">
        <f t="shared" ca="1" si="817"/>
        <v>0</v>
      </c>
      <c r="AB2420" s="108">
        <f t="shared" ca="1" si="818"/>
        <v>0</v>
      </c>
      <c r="AC2420" s="25">
        <f t="shared" ca="1" si="819"/>
        <v>0</v>
      </c>
    </row>
    <row r="2421" spans="1:29" ht="14.1" hidden="1" customHeight="1" thickBot="1" x14ac:dyDescent="0.25">
      <c r="A2421" s="3">
        <f t="shared" si="803"/>
        <v>2027</v>
      </c>
      <c r="B2421" s="3" t="str">
        <f t="shared" si="820"/>
        <v>08 srpen</v>
      </c>
      <c r="C2421" s="4" t="str">
        <f t="shared" si="804"/>
        <v>srpen</v>
      </c>
      <c r="D2421" s="10">
        <f t="shared" ca="1" si="805"/>
        <v>0</v>
      </c>
      <c r="E2421" s="10" t="str">
        <f t="shared" si="806"/>
        <v>čtvrtek</v>
      </c>
      <c r="F2421" s="42" t="str">
        <f ca="1">IF(COUNTIF(List1!$U$4:$AF$16,$G2421),"Svátek",TEXT($G2421,"dddd"))</f>
        <v>čtvrtek</v>
      </c>
      <c r="G2421" s="19">
        <v>46604</v>
      </c>
      <c r="H2421" s="49"/>
      <c r="I2421" s="50"/>
      <c r="J2421" s="49"/>
      <c r="K2421" s="50"/>
      <c r="L2421" s="21">
        <f t="shared" si="807"/>
        <v>0</v>
      </c>
      <c r="M2421" s="22">
        <f t="shared" si="801"/>
        <v>0</v>
      </c>
      <c r="N2421" s="98"/>
      <c r="O2421" s="101" t="str">
        <f t="shared" ca="1" si="802"/>
        <v/>
      </c>
      <c r="P2421" s="41" t="str">
        <f t="shared" si="800"/>
        <v xml:space="preserve"> </v>
      </c>
      <c r="Q2421" s="41" t="str">
        <f>IF(MONTH(G2422)-MONTH(G2421)&lt;&gt;0,SUBTOTAL(109,$P$14:$P$3665)," ")</f>
        <v xml:space="preserve"> </v>
      </c>
      <c r="R2421" s="108">
        <f t="shared" ca="1" si="808"/>
        <v>0</v>
      </c>
      <c r="S2421" s="25">
        <f t="shared" ca="1" si="809"/>
        <v>0</v>
      </c>
      <c r="T2421" s="108">
        <f t="shared" ca="1" si="810"/>
        <v>0</v>
      </c>
      <c r="U2421" s="163">
        <f t="shared" ca="1" si="811"/>
        <v>0</v>
      </c>
      <c r="V2421" s="25">
        <f t="shared" ca="1" si="812"/>
        <v>0</v>
      </c>
      <c r="W2421" s="25">
        <f t="shared" ca="1" si="813"/>
        <v>0</v>
      </c>
      <c r="X2421" s="108">
        <f t="shared" ca="1" si="814"/>
        <v>0</v>
      </c>
      <c r="Y2421" s="108">
        <f t="shared" ca="1" si="815"/>
        <v>0</v>
      </c>
      <c r="Z2421" s="108">
        <f t="shared" ca="1" si="816"/>
        <v>0</v>
      </c>
      <c r="AA2421" s="108">
        <f t="shared" ca="1" si="817"/>
        <v>0</v>
      </c>
      <c r="AB2421" s="108">
        <f t="shared" ca="1" si="818"/>
        <v>0</v>
      </c>
      <c r="AC2421" s="25">
        <f t="shared" ca="1" si="819"/>
        <v>0</v>
      </c>
    </row>
    <row r="2422" spans="1:29" ht="14.1" hidden="1" customHeight="1" thickBot="1" x14ac:dyDescent="0.25">
      <c r="A2422" s="3">
        <f t="shared" si="803"/>
        <v>2027</v>
      </c>
      <c r="B2422" s="3" t="str">
        <f t="shared" si="820"/>
        <v>08 srpen</v>
      </c>
      <c r="C2422" s="4" t="str">
        <f t="shared" si="804"/>
        <v>srpen</v>
      </c>
      <c r="D2422" s="10">
        <f t="shared" ca="1" si="805"/>
        <v>0</v>
      </c>
      <c r="E2422" s="10" t="str">
        <f t="shared" si="806"/>
        <v>pátek</v>
      </c>
      <c r="F2422" s="42" t="str">
        <f ca="1">IF(COUNTIF(List1!$U$4:$AF$16,$G2422),"Svátek",TEXT($G2422,"dddd"))</f>
        <v>pátek</v>
      </c>
      <c r="G2422" s="19">
        <v>46605</v>
      </c>
      <c r="H2422" s="49"/>
      <c r="I2422" s="50"/>
      <c r="J2422" s="49"/>
      <c r="K2422" s="50"/>
      <c r="L2422" s="21">
        <f t="shared" si="807"/>
        <v>0</v>
      </c>
      <c r="M2422" s="22">
        <f t="shared" si="801"/>
        <v>0</v>
      </c>
      <c r="N2422" s="98"/>
      <c r="O2422" s="101" t="str">
        <f t="shared" ca="1" si="802"/>
        <v/>
      </c>
      <c r="P2422" s="41" t="str">
        <f t="shared" si="800"/>
        <v xml:space="preserve"> </v>
      </c>
      <c r="Q2422" s="41" t="str">
        <f>IF(MONTH(G2423)-MONTH(G2422)&lt;&gt;0,SUBTOTAL(109,$P$14:$P$3665)," ")</f>
        <v xml:space="preserve"> </v>
      </c>
      <c r="R2422" s="108">
        <f t="shared" ca="1" si="808"/>
        <v>0</v>
      </c>
      <c r="S2422" s="25">
        <f t="shared" ca="1" si="809"/>
        <v>0</v>
      </c>
      <c r="T2422" s="108">
        <f t="shared" ca="1" si="810"/>
        <v>0</v>
      </c>
      <c r="U2422" s="163">
        <f t="shared" ca="1" si="811"/>
        <v>0</v>
      </c>
      <c r="V2422" s="25">
        <f t="shared" ca="1" si="812"/>
        <v>0</v>
      </c>
      <c r="W2422" s="25">
        <f t="shared" ca="1" si="813"/>
        <v>0</v>
      </c>
      <c r="X2422" s="108">
        <f t="shared" ca="1" si="814"/>
        <v>0</v>
      </c>
      <c r="Y2422" s="108">
        <f t="shared" ca="1" si="815"/>
        <v>0</v>
      </c>
      <c r="Z2422" s="108">
        <f t="shared" ca="1" si="816"/>
        <v>0</v>
      </c>
      <c r="AA2422" s="108">
        <f t="shared" ca="1" si="817"/>
        <v>0</v>
      </c>
      <c r="AB2422" s="108">
        <f t="shared" ca="1" si="818"/>
        <v>0</v>
      </c>
      <c r="AC2422" s="25">
        <f t="shared" ca="1" si="819"/>
        <v>0</v>
      </c>
    </row>
    <row r="2423" spans="1:29" ht="14.1" hidden="1" customHeight="1" thickBot="1" x14ac:dyDescent="0.25">
      <c r="A2423" s="3">
        <f t="shared" si="803"/>
        <v>2027</v>
      </c>
      <c r="B2423" s="3" t="str">
        <f t="shared" si="820"/>
        <v>08 srpen</v>
      </c>
      <c r="C2423" s="4" t="str">
        <f t="shared" si="804"/>
        <v>srpen</v>
      </c>
      <c r="D2423" s="10">
        <f t="shared" ca="1" si="805"/>
        <v>0</v>
      </c>
      <c r="E2423" s="10" t="str">
        <f t="shared" si="806"/>
        <v>sobota</v>
      </c>
      <c r="F2423" s="42" t="str">
        <f ca="1">IF(COUNTIF(List1!$U$4:$AF$16,$G2423),"Svátek",TEXT($G2423,"dddd"))</f>
        <v>sobota</v>
      </c>
      <c r="G2423" s="19">
        <v>46606</v>
      </c>
      <c r="H2423" s="49"/>
      <c r="I2423" s="50"/>
      <c r="J2423" s="49"/>
      <c r="K2423" s="50"/>
      <c r="L2423" s="21">
        <f t="shared" si="807"/>
        <v>0</v>
      </c>
      <c r="M2423" s="22">
        <f t="shared" si="801"/>
        <v>0</v>
      </c>
      <c r="N2423" s="98"/>
      <c r="O2423" s="101" t="str">
        <f t="shared" ca="1" si="802"/>
        <v/>
      </c>
      <c r="P2423" s="41" t="str">
        <f t="shared" si="800"/>
        <v xml:space="preserve"> </v>
      </c>
      <c r="Q2423" s="41" t="str">
        <f>IF(MONTH(G2424)-MONTH(G2423)&lt;&gt;0,SUBTOTAL(109,$P$14:$P$3665)," ")</f>
        <v xml:space="preserve"> </v>
      </c>
      <c r="R2423" s="108">
        <f t="shared" ca="1" si="808"/>
        <v>0</v>
      </c>
      <c r="S2423" s="25">
        <f t="shared" ca="1" si="809"/>
        <v>0</v>
      </c>
      <c r="T2423" s="108">
        <f t="shared" ca="1" si="810"/>
        <v>0</v>
      </c>
      <c r="U2423" s="163">
        <f t="shared" ca="1" si="811"/>
        <v>0</v>
      </c>
      <c r="V2423" s="25">
        <f t="shared" ca="1" si="812"/>
        <v>0</v>
      </c>
      <c r="W2423" s="25">
        <f t="shared" ca="1" si="813"/>
        <v>0</v>
      </c>
      <c r="X2423" s="108">
        <f t="shared" ca="1" si="814"/>
        <v>0</v>
      </c>
      <c r="Y2423" s="108">
        <f t="shared" ca="1" si="815"/>
        <v>0</v>
      </c>
      <c r="Z2423" s="108">
        <f t="shared" ca="1" si="816"/>
        <v>0</v>
      </c>
      <c r="AA2423" s="108">
        <f t="shared" ca="1" si="817"/>
        <v>0</v>
      </c>
      <c r="AB2423" s="108">
        <f t="shared" ca="1" si="818"/>
        <v>0</v>
      </c>
      <c r="AC2423" s="25">
        <f t="shared" ca="1" si="819"/>
        <v>0</v>
      </c>
    </row>
    <row r="2424" spans="1:29" ht="14.1" hidden="1" customHeight="1" thickBot="1" x14ac:dyDescent="0.25">
      <c r="A2424" s="3">
        <f t="shared" si="803"/>
        <v>2027</v>
      </c>
      <c r="B2424" s="3" t="str">
        <f t="shared" si="820"/>
        <v>08 srpen</v>
      </c>
      <c r="C2424" s="4" t="str">
        <f t="shared" si="804"/>
        <v>srpen</v>
      </c>
      <c r="D2424" s="10">
        <f t="shared" ca="1" si="805"/>
        <v>0</v>
      </c>
      <c r="E2424" s="10" t="str">
        <f t="shared" si="806"/>
        <v>neděle</v>
      </c>
      <c r="F2424" s="42" t="str">
        <f ca="1">IF(COUNTIF(List1!$U$4:$AF$16,$G2424),"Svátek",TEXT($G2424,"dddd"))</f>
        <v>neděle</v>
      </c>
      <c r="G2424" s="19">
        <v>46607</v>
      </c>
      <c r="H2424" s="49"/>
      <c r="I2424" s="50"/>
      <c r="J2424" s="49"/>
      <c r="K2424" s="50"/>
      <c r="L2424" s="21">
        <f t="shared" si="807"/>
        <v>0</v>
      </c>
      <c r="M2424" s="22">
        <f t="shared" si="801"/>
        <v>0</v>
      </c>
      <c r="N2424" s="98"/>
      <c r="O2424" s="101" t="str">
        <f t="shared" ca="1" si="802"/>
        <v/>
      </c>
      <c r="P2424" s="41">
        <f t="shared" si="800"/>
        <v>0</v>
      </c>
      <c r="Q2424" s="41" t="str">
        <f>IF(MONTH(G2425)-MONTH(G2424)&lt;&gt;0,SUBTOTAL(109,$P$14:$P$3665)," ")</f>
        <v xml:space="preserve"> </v>
      </c>
      <c r="R2424" s="108">
        <f t="shared" ca="1" si="808"/>
        <v>0</v>
      </c>
      <c r="S2424" s="25">
        <f t="shared" ca="1" si="809"/>
        <v>0</v>
      </c>
      <c r="T2424" s="108">
        <f t="shared" ca="1" si="810"/>
        <v>0</v>
      </c>
      <c r="U2424" s="163">
        <f t="shared" ca="1" si="811"/>
        <v>0</v>
      </c>
      <c r="V2424" s="25">
        <f t="shared" ca="1" si="812"/>
        <v>0</v>
      </c>
      <c r="W2424" s="25">
        <f t="shared" ca="1" si="813"/>
        <v>0</v>
      </c>
      <c r="X2424" s="108">
        <f t="shared" ca="1" si="814"/>
        <v>0</v>
      </c>
      <c r="Y2424" s="108">
        <f t="shared" ca="1" si="815"/>
        <v>0</v>
      </c>
      <c r="Z2424" s="108">
        <f t="shared" ca="1" si="816"/>
        <v>0</v>
      </c>
      <c r="AA2424" s="108">
        <f t="shared" ca="1" si="817"/>
        <v>0</v>
      </c>
      <c r="AB2424" s="108">
        <f t="shared" ca="1" si="818"/>
        <v>0</v>
      </c>
      <c r="AC2424" s="25">
        <f t="shared" ca="1" si="819"/>
        <v>0</v>
      </c>
    </row>
    <row r="2425" spans="1:29" ht="14.1" hidden="1" customHeight="1" thickBot="1" x14ac:dyDescent="0.25">
      <c r="A2425" s="3">
        <f t="shared" si="803"/>
        <v>2027</v>
      </c>
      <c r="B2425" s="3" t="str">
        <f t="shared" si="820"/>
        <v>08 srpen</v>
      </c>
      <c r="C2425" s="4" t="str">
        <f t="shared" si="804"/>
        <v>srpen</v>
      </c>
      <c r="D2425" s="10">
        <f t="shared" ca="1" si="805"/>
        <v>0</v>
      </c>
      <c r="E2425" s="10" t="str">
        <f t="shared" si="806"/>
        <v>pondělí</v>
      </c>
      <c r="F2425" s="42" t="str">
        <f ca="1">IF(COUNTIF(List1!$U$4:$AF$16,$G2425),"Svátek",TEXT($G2425,"dddd"))</f>
        <v>pondělí</v>
      </c>
      <c r="G2425" s="19">
        <v>46608</v>
      </c>
      <c r="H2425" s="49"/>
      <c r="I2425" s="50"/>
      <c r="J2425" s="49"/>
      <c r="K2425" s="50"/>
      <c r="L2425" s="21">
        <f t="shared" si="807"/>
        <v>0</v>
      </c>
      <c r="M2425" s="22">
        <f t="shared" si="801"/>
        <v>0</v>
      </c>
      <c r="N2425" s="98"/>
      <c r="O2425" s="101" t="str">
        <f t="shared" ca="1" si="802"/>
        <v/>
      </c>
      <c r="P2425" s="41" t="str">
        <f t="shared" si="800"/>
        <v xml:space="preserve"> </v>
      </c>
      <c r="Q2425" s="41" t="str">
        <f>IF(MONTH(G2426)-MONTH(G2425)&lt;&gt;0,SUBTOTAL(109,$P$14:$P$3665)," ")</f>
        <v xml:space="preserve"> </v>
      </c>
      <c r="R2425" s="108">
        <f t="shared" ca="1" si="808"/>
        <v>0</v>
      </c>
      <c r="S2425" s="25">
        <f t="shared" ca="1" si="809"/>
        <v>0</v>
      </c>
      <c r="T2425" s="108">
        <f t="shared" ca="1" si="810"/>
        <v>0</v>
      </c>
      <c r="U2425" s="163">
        <f t="shared" ca="1" si="811"/>
        <v>0</v>
      </c>
      <c r="V2425" s="25">
        <f t="shared" ca="1" si="812"/>
        <v>0</v>
      </c>
      <c r="W2425" s="25">
        <f t="shared" ca="1" si="813"/>
        <v>0</v>
      </c>
      <c r="X2425" s="108">
        <f t="shared" ca="1" si="814"/>
        <v>0</v>
      </c>
      <c r="Y2425" s="108">
        <f t="shared" ca="1" si="815"/>
        <v>0</v>
      </c>
      <c r="Z2425" s="108">
        <f t="shared" ca="1" si="816"/>
        <v>0</v>
      </c>
      <c r="AA2425" s="108">
        <f t="shared" ca="1" si="817"/>
        <v>0</v>
      </c>
      <c r="AB2425" s="108">
        <f t="shared" ca="1" si="818"/>
        <v>0</v>
      </c>
      <c r="AC2425" s="25">
        <f t="shared" ca="1" si="819"/>
        <v>0</v>
      </c>
    </row>
    <row r="2426" spans="1:29" ht="14.1" hidden="1" customHeight="1" thickBot="1" x14ac:dyDescent="0.25">
      <c r="A2426" s="3">
        <f t="shared" si="803"/>
        <v>2027</v>
      </c>
      <c r="B2426" s="3" t="str">
        <f t="shared" si="820"/>
        <v>08 srpen</v>
      </c>
      <c r="C2426" s="4" t="str">
        <f t="shared" si="804"/>
        <v>srpen</v>
      </c>
      <c r="D2426" s="10">
        <f t="shared" ca="1" si="805"/>
        <v>0</v>
      </c>
      <c r="E2426" s="10" t="str">
        <f t="shared" si="806"/>
        <v>úterý</v>
      </c>
      <c r="F2426" s="42" t="str">
        <f ca="1">IF(COUNTIF(List1!$U$4:$AF$16,$G2426),"Svátek",TEXT($G2426,"dddd"))</f>
        <v>úterý</v>
      </c>
      <c r="G2426" s="19">
        <v>46609</v>
      </c>
      <c r="H2426" s="49"/>
      <c r="I2426" s="50"/>
      <c r="J2426" s="49"/>
      <c r="K2426" s="50"/>
      <c r="L2426" s="21">
        <f t="shared" si="807"/>
        <v>0</v>
      </c>
      <c r="M2426" s="22">
        <f t="shared" si="801"/>
        <v>0</v>
      </c>
      <c r="N2426" s="98"/>
      <c r="O2426" s="101" t="str">
        <f t="shared" ca="1" si="802"/>
        <v/>
      </c>
      <c r="P2426" s="41" t="str">
        <f t="shared" si="800"/>
        <v xml:space="preserve"> </v>
      </c>
      <c r="Q2426" s="41" t="str">
        <f>IF(MONTH(G2427)-MONTH(G2426)&lt;&gt;0,SUBTOTAL(109,$P$14:$P$3665)," ")</f>
        <v xml:space="preserve"> </v>
      </c>
      <c r="R2426" s="108">
        <f t="shared" ca="1" si="808"/>
        <v>0</v>
      </c>
      <c r="S2426" s="25">
        <f t="shared" ca="1" si="809"/>
        <v>0</v>
      </c>
      <c r="T2426" s="108">
        <f t="shared" ca="1" si="810"/>
        <v>0</v>
      </c>
      <c r="U2426" s="163">
        <f t="shared" ca="1" si="811"/>
        <v>0</v>
      </c>
      <c r="V2426" s="25">
        <f t="shared" ca="1" si="812"/>
        <v>0</v>
      </c>
      <c r="W2426" s="25">
        <f t="shared" ca="1" si="813"/>
        <v>0</v>
      </c>
      <c r="X2426" s="108">
        <f t="shared" ca="1" si="814"/>
        <v>0</v>
      </c>
      <c r="Y2426" s="108">
        <f t="shared" ca="1" si="815"/>
        <v>0</v>
      </c>
      <c r="Z2426" s="108">
        <f t="shared" ca="1" si="816"/>
        <v>0</v>
      </c>
      <c r="AA2426" s="108">
        <f t="shared" ca="1" si="817"/>
        <v>0</v>
      </c>
      <c r="AB2426" s="108">
        <f t="shared" ca="1" si="818"/>
        <v>0</v>
      </c>
      <c r="AC2426" s="25">
        <f t="shared" ca="1" si="819"/>
        <v>0</v>
      </c>
    </row>
    <row r="2427" spans="1:29" ht="14.1" hidden="1" customHeight="1" thickBot="1" x14ac:dyDescent="0.25">
      <c r="A2427" s="3">
        <f t="shared" si="803"/>
        <v>2027</v>
      </c>
      <c r="B2427" s="3" t="str">
        <f t="shared" si="820"/>
        <v>08 srpen</v>
      </c>
      <c r="C2427" s="4" t="str">
        <f t="shared" si="804"/>
        <v>srpen</v>
      </c>
      <c r="D2427" s="10">
        <f t="shared" ca="1" si="805"/>
        <v>0</v>
      </c>
      <c r="E2427" s="10" t="str">
        <f t="shared" si="806"/>
        <v>středa</v>
      </c>
      <c r="F2427" s="42" t="str">
        <f ca="1">IF(COUNTIF(List1!$U$4:$AF$16,$G2427),"Svátek",TEXT($G2427,"dddd"))</f>
        <v>středa</v>
      </c>
      <c r="G2427" s="19">
        <v>46610</v>
      </c>
      <c r="H2427" s="49"/>
      <c r="I2427" s="50"/>
      <c r="J2427" s="49"/>
      <c r="K2427" s="50"/>
      <c r="L2427" s="21">
        <f t="shared" si="807"/>
        <v>0</v>
      </c>
      <c r="M2427" s="22">
        <f t="shared" si="801"/>
        <v>0</v>
      </c>
      <c r="N2427" s="98"/>
      <c r="O2427" s="101" t="str">
        <f t="shared" ca="1" si="802"/>
        <v/>
      </c>
      <c r="P2427" s="41" t="str">
        <f t="shared" si="800"/>
        <v xml:space="preserve"> </v>
      </c>
      <c r="Q2427" s="41" t="str">
        <f>IF(MONTH(G2428)-MONTH(G2427)&lt;&gt;0,SUBTOTAL(109,$P$14:$P$3665)," ")</f>
        <v xml:space="preserve"> </v>
      </c>
      <c r="R2427" s="108">
        <f t="shared" ca="1" si="808"/>
        <v>0</v>
      </c>
      <c r="S2427" s="25">
        <f t="shared" ca="1" si="809"/>
        <v>0</v>
      </c>
      <c r="T2427" s="108">
        <f t="shared" ca="1" si="810"/>
        <v>0</v>
      </c>
      <c r="U2427" s="163">
        <f t="shared" ca="1" si="811"/>
        <v>0</v>
      </c>
      <c r="V2427" s="25">
        <f t="shared" ca="1" si="812"/>
        <v>0</v>
      </c>
      <c r="W2427" s="25">
        <f t="shared" ca="1" si="813"/>
        <v>0</v>
      </c>
      <c r="X2427" s="108">
        <f t="shared" ca="1" si="814"/>
        <v>0</v>
      </c>
      <c r="Y2427" s="108">
        <f t="shared" ca="1" si="815"/>
        <v>0</v>
      </c>
      <c r="Z2427" s="108">
        <f t="shared" ca="1" si="816"/>
        <v>0</v>
      </c>
      <c r="AA2427" s="108">
        <f t="shared" ca="1" si="817"/>
        <v>0</v>
      </c>
      <c r="AB2427" s="108">
        <f t="shared" ca="1" si="818"/>
        <v>0</v>
      </c>
      <c r="AC2427" s="25">
        <f t="shared" ca="1" si="819"/>
        <v>0</v>
      </c>
    </row>
    <row r="2428" spans="1:29" ht="14.1" hidden="1" customHeight="1" thickBot="1" x14ac:dyDescent="0.25">
      <c r="A2428" s="3">
        <f t="shared" si="803"/>
        <v>2027</v>
      </c>
      <c r="B2428" s="3" t="str">
        <f t="shared" si="820"/>
        <v>08 srpen</v>
      </c>
      <c r="C2428" s="4" t="str">
        <f t="shared" si="804"/>
        <v>srpen</v>
      </c>
      <c r="D2428" s="10">
        <f t="shared" ca="1" si="805"/>
        <v>0</v>
      </c>
      <c r="E2428" s="10" t="str">
        <f t="shared" si="806"/>
        <v>čtvrtek</v>
      </c>
      <c r="F2428" s="42" t="str">
        <f ca="1">IF(COUNTIF(List1!$U$4:$AF$16,$G2428),"Svátek",TEXT($G2428,"dddd"))</f>
        <v>čtvrtek</v>
      </c>
      <c r="G2428" s="19">
        <v>46611</v>
      </c>
      <c r="H2428" s="49"/>
      <c r="I2428" s="50"/>
      <c r="J2428" s="49"/>
      <c r="K2428" s="50"/>
      <c r="L2428" s="21">
        <f t="shared" si="807"/>
        <v>0</v>
      </c>
      <c r="M2428" s="22">
        <f t="shared" si="801"/>
        <v>0</v>
      </c>
      <c r="N2428" s="98"/>
      <c r="O2428" s="101" t="str">
        <f t="shared" ca="1" si="802"/>
        <v/>
      </c>
      <c r="P2428" s="41" t="str">
        <f t="shared" si="800"/>
        <v xml:space="preserve"> </v>
      </c>
      <c r="Q2428" s="41" t="str">
        <f>IF(MONTH(G2429)-MONTH(G2428)&lt;&gt;0,SUBTOTAL(109,$P$14:$P$3665)," ")</f>
        <v xml:space="preserve"> </v>
      </c>
      <c r="R2428" s="108">
        <f t="shared" ca="1" si="808"/>
        <v>0</v>
      </c>
      <c r="S2428" s="25">
        <f t="shared" ca="1" si="809"/>
        <v>0</v>
      </c>
      <c r="T2428" s="108">
        <f t="shared" ca="1" si="810"/>
        <v>0</v>
      </c>
      <c r="U2428" s="163">
        <f t="shared" ca="1" si="811"/>
        <v>0</v>
      </c>
      <c r="V2428" s="25">
        <f t="shared" ca="1" si="812"/>
        <v>0</v>
      </c>
      <c r="W2428" s="25">
        <f t="shared" ca="1" si="813"/>
        <v>0</v>
      </c>
      <c r="X2428" s="108">
        <f t="shared" ca="1" si="814"/>
        <v>0</v>
      </c>
      <c r="Y2428" s="108">
        <f t="shared" ca="1" si="815"/>
        <v>0</v>
      </c>
      <c r="Z2428" s="108">
        <f t="shared" ca="1" si="816"/>
        <v>0</v>
      </c>
      <c r="AA2428" s="108">
        <f t="shared" ca="1" si="817"/>
        <v>0</v>
      </c>
      <c r="AB2428" s="108">
        <f t="shared" ca="1" si="818"/>
        <v>0</v>
      </c>
      <c r="AC2428" s="25">
        <f t="shared" ca="1" si="819"/>
        <v>0</v>
      </c>
    </row>
    <row r="2429" spans="1:29" ht="14.1" hidden="1" customHeight="1" thickBot="1" x14ac:dyDescent="0.25">
      <c r="A2429" s="3">
        <f t="shared" si="803"/>
        <v>2027</v>
      </c>
      <c r="B2429" s="3" t="str">
        <f t="shared" si="820"/>
        <v>08 srpen</v>
      </c>
      <c r="C2429" s="4" t="str">
        <f t="shared" si="804"/>
        <v>srpen</v>
      </c>
      <c r="D2429" s="10">
        <f t="shared" ca="1" si="805"/>
        <v>0</v>
      </c>
      <c r="E2429" s="10" t="str">
        <f t="shared" si="806"/>
        <v>pátek</v>
      </c>
      <c r="F2429" s="42" t="str">
        <f ca="1">IF(COUNTIF(List1!$U$4:$AF$16,$G2429),"Svátek",TEXT($G2429,"dddd"))</f>
        <v>pátek</v>
      </c>
      <c r="G2429" s="19">
        <v>46612</v>
      </c>
      <c r="H2429" s="49"/>
      <c r="I2429" s="50"/>
      <c r="J2429" s="49"/>
      <c r="K2429" s="50"/>
      <c r="L2429" s="21">
        <f t="shared" si="807"/>
        <v>0</v>
      </c>
      <c r="M2429" s="22">
        <f t="shared" si="801"/>
        <v>0</v>
      </c>
      <c r="N2429" s="98"/>
      <c r="O2429" s="101" t="str">
        <f t="shared" ca="1" si="802"/>
        <v/>
      </c>
      <c r="P2429" s="41" t="str">
        <f t="shared" si="800"/>
        <v xml:space="preserve"> </v>
      </c>
      <c r="Q2429" s="41" t="str">
        <f>IF(MONTH(G2430)-MONTH(G2429)&lt;&gt;0,SUBTOTAL(109,$P$14:$P$3665)," ")</f>
        <v xml:space="preserve"> </v>
      </c>
      <c r="R2429" s="108">
        <f t="shared" ca="1" si="808"/>
        <v>0</v>
      </c>
      <c r="S2429" s="25">
        <f t="shared" ca="1" si="809"/>
        <v>0</v>
      </c>
      <c r="T2429" s="108">
        <f t="shared" ca="1" si="810"/>
        <v>0</v>
      </c>
      <c r="U2429" s="163">
        <f t="shared" ca="1" si="811"/>
        <v>0</v>
      </c>
      <c r="V2429" s="25">
        <f t="shared" ca="1" si="812"/>
        <v>0</v>
      </c>
      <c r="W2429" s="25">
        <f t="shared" ca="1" si="813"/>
        <v>0</v>
      </c>
      <c r="X2429" s="108">
        <f t="shared" ca="1" si="814"/>
        <v>0</v>
      </c>
      <c r="Y2429" s="108">
        <f t="shared" ca="1" si="815"/>
        <v>0</v>
      </c>
      <c r="Z2429" s="108">
        <f t="shared" ca="1" si="816"/>
        <v>0</v>
      </c>
      <c r="AA2429" s="108">
        <f t="shared" ca="1" si="817"/>
        <v>0</v>
      </c>
      <c r="AB2429" s="108">
        <f t="shared" ca="1" si="818"/>
        <v>0</v>
      </c>
      <c r="AC2429" s="25">
        <f t="shared" ca="1" si="819"/>
        <v>0</v>
      </c>
    </row>
    <row r="2430" spans="1:29" ht="14.1" hidden="1" customHeight="1" thickBot="1" x14ac:dyDescent="0.25">
      <c r="A2430" s="3">
        <f t="shared" si="803"/>
        <v>2027</v>
      </c>
      <c r="B2430" s="3" t="str">
        <f t="shared" si="820"/>
        <v>08 srpen</v>
      </c>
      <c r="C2430" s="4" t="str">
        <f t="shared" si="804"/>
        <v>srpen</v>
      </c>
      <c r="D2430" s="10">
        <f t="shared" ca="1" si="805"/>
        <v>0</v>
      </c>
      <c r="E2430" s="10" t="str">
        <f t="shared" si="806"/>
        <v>sobota</v>
      </c>
      <c r="F2430" s="42" t="str">
        <f ca="1">IF(COUNTIF(List1!$U$4:$AF$16,$G2430),"Svátek",TEXT($G2430,"dddd"))</f>
        <v>sobota</v>
      </c>
      <c r="G2430" s="19">
        <v>46613</v>
      </c>
      <c r="H2430" s="49"/>
      <c r="I2430" s="50"/>
      <c r="J2430" s="49"/>
      <c r="K2430" s="50"/>
      <c r="L2430" s="21">
        <f t="shared" si="807"/>
        <v>0</v>
      </c>
      <c r="M2430" s="22">
        <f t="shared" si="801"/>
        <v>0</v>
      </c>
      <c r="N2430" s="98"/>
      <c r="O2430" s="101" t="str">
        <f t="shared" ca="1" si="802"/>
        <v/>
      </c>
      <c r="P2430" s="41" t="str">
        <f t="shared" si="800"/>
        <v xml:space="preserve"> </v>
      </c>
      <c r="Q2430" s="41" t="str">
        <f>IF(MONTH(G2431)-MONTH(G2430)&lt;&gt;0,SUBTOTAL(109,$P$14:$P$3665)," ")</f>
        <v xml:space="preserve"> </v>
      </c>
      <c r="R2430" s="108">
        <f t="shared" ca="1" si="808"/>
        <v>0</v>
      </c>
      <c r="S2430" s="25">
        <f t="shared" ca="1" si="809"/>
        <v>0</v>
      </c>
      <c r="T2430" s="108">
        <f t="shared" ca="1" si="810"/>
        <v>0</v>
      </c>
      <c r="U2430" s="163">
        <f t="shared" ca="1" si="811"/>
        <v>0</v>
      </c>
      <c r="V2430" s="25">
        <f t="shared" ca="1" si="812"/>
        <v>0</v>
      </c>
      <c r="W2430" s="25">
        <f t="shared" ca="1" si="813"/>
        <v>0</v>
      </c>
      <c r="X2430" s="108">
        <f t="shared" ca="1" si="814"/>
        <v>0</v>
      </c>
      <c r="Y2430" s="108">
        <f t="shared" ca="1" si="815"/>
        <v>0</v>
      </c>
      <c r="Z2430" s="108">
        <f t="shared" ca="1" si="816"/>
        <v>0</v>
      </c>
      <c r="AA2430" s="108">
        <f t="shared" ca="1" si="817"/>
        <v>0</v>
      </c>
      <c r="AB2430" s="108">
        <f t="shared" ca="1" si="818"/>
        <v>0</v>
      </c>
      <c r="AC2430" s="25">
        <f t="shared" ca="1" si="819"/>
        <v>0</v>
      </c>
    </row>
    <row r="2431" spans="1:29" ht="14.1" hidden="1" customHeight="1" thickBot="1" x14ac:dyDescent="0.25">
      <c r="A2431" s="3">
        <f t="shared" si="803"/>
        <v>2027</v>
      </c>
      <c r="B2431" s="3" t="str">
        <f t="shared" si="820"/>
        <v>08 srpen</v>
      </c>
      <c r="C2431" s="4" t="str">
        <f t="shared" si="804"/>
        <v>srpen</v>
      </c>
      <c r="D2431" s="10">
        <f t="shared" ca="1" si="805"/>
        <v>0</v>
      </c>
      <c r="E2431" s="10" t="str">
        <f t="shared" si="806"/>
        <v>neděle</v>
      </c>
      <c r="F2431" s="42" t="str">
        <f ca="1">IF(COUNTIF(List1!$U$4:$AF$16,$G2431),"Svátek",TEXT($G2431,"dddd"))</f>
        <v>neděle</v>
      </c>
      <c r="G2431" s="19">
        <v>46614</v>
      </c>
      <c r="H2431" s="49"/>
      <c r="I2431" s="50"/>
      <c r="J2431" s="49"/>
      <c r="K2431" s="50"/>
      <c r="L2431" s="21">
        <f t="shared" si="807"/>
        <v>0</v>
      </c>
      <c r="M2431" s="22">
        <f t="shared" si="801"/>
        <v>0</v>
      </c>
      <c r="N2431" s="98"/>
      <c r="O2431" s="101" t="str">
        <f t="shared" ca="1" si="802"/>
        <v/>
      </c>
      <c r="P2431" s="41">
        <f t="shared" si="800"/>
        <v>0</v>
      </c>
      <c r="Q2431" s="41" t="str">
        <f>IF(MONTH(G2432)-MONTH(G2431)&lt;&gt;0,SUBTOTAL(109,$P$14:$P$3665)," ")</f>
        <v xml:space="preserve"> </v>
      </c>
      <c r="R2431" s="108">
        <f t="shared" ca="1" si="808"/>
        <v>0</v>
      </c>
      <c r="S2431" s="25">
        <f t="shared" ca="1" si="809"/>
        <v>0</v>
      </c>
      <c r="T2431" s="108">
        <f t="shared" ca="1" si="810"/>
        <v>0</v>
      </c>
      <c r="U2431" s="163">
        <f t="shared" ca="1" si="811"/>
        <v>0</v>
      </c>
      <c r="V2431" s="25">
        <f t="shared" ca="1" si="812"/>
        <v>0</v>
      </c>
      <c r="W2431" s="25">
        <f t="shared" ca="1" si="813"/>
        <v>0</v>
      </c>
      <c r="X2431" s="108">
        <f t="shared" ca="1" si="814"/>
        <v>0</v>
      </c>
      <c r="Y2431" s="108">
        <f t="shared" ca="1" si="815"/>
        <v>0</v>
      </c>
      <c r="Z2431" s="108">
        <f t="shared" ca="1" si="816"/>
        <v>0</v>
      </c>
      <c r="AA2431" s="108">
        <f t="shared" ca="1" si="817"/>
        <v>0</v>
      </c>
      <c r="AB2431" s="108">
        <f t="shared" ca="1" si="818"/>
        <v>0</v>
      </c>
      <c r="AC2431" s="25">
        <f t="shared" ca="1" si="819"/>
        <v>0</v>
      </c>
    </row>
    <row r="2432" spans="1:29" ht="14.1" hidden="1" customHeight="1" thickBot="1" x14ac:dyDescent="0.25">
      <c r="A2432" s="3">
        <f t="shared" si="803"/>
        <v>2027</v>
      </c>
      <c r="B2432" s="3" t="str">
        <f t="shared" si="820"/>
        <v>08 srpen</v>
      </c>
      <c r="C2432" s="4" t="str">
        <f t="shared" si="804"/>
        <v>srpen</v>
      </c>
      <c r="D2432" s="10">
        <f t="shared" ca="1" si="805"/>
        <v>0</v>
      </c>
      <c r="E2432" s="10" t="str">
        <f t="shared" si="806"/>
        <v>pondělí</v>
      </c>
      <c r="F2432" s="42" t="str">
        <f ca="1">IF(COUNTIF(List1!$U$4:$AF$16,$G2432),"Svátek",TEXT($G2432,"dddd"))</f>
        <v>pondělí</v>
      </c>
      <c r="G2432" s="19">
        <v>46615</v>
      </c>
      <c r="H2432" s="49"/>
      <c r="I2432" s="50"/>
      <c r="J2432" s="49"/>
      <c r="K2432" s="50"/>
      <c r="L2432" s="21">
        <f t="shared" si="807"/>
        <v>0</v>
      </c>
      <c r="M2432" s="22">
        <f t="shared" si="801"/>
        <v>0</v>
      </c>
      <c r="N2432" s="98"/>
      <c r="O2432" s="101" t="str">
        <f t="shared" ca="1" si="802"/>
        <v/>
      </c>
      <c r="P2432" s="41" t="str">
        <f t="shared" si="800"/>
        <v xml:space="preserve"> </v>
      </c>
      <c r="Q2432" s="41" t="str">
        <f>IF(MONTH(G2433)-MONTH(G2432)&lt;&gt;0,SUBTOTAL(109,$P$14:$P$3665)," ")</f>
        <v xml:space="preserve"> </v>
      </c>
      <c r="R2432" s="108">
        <f t="shared" ca="1" si="808"/>
        <v>0</v>
      </c>
      <c r="S2432" s="25">
        <f t="shared" ca="1" si="809"/>
        <v>0</v>
      </c>
      <c r="T2432" s="108">
        <f t="shared" ca="1" si="810"/>
        <v>0</v>
      </c>
      <c r="U2432" s="163">
        <f t="shared" ca="1" si="811"/>
        <v>0</v>
      </c>
      <c r="V2432" s="25">
        <f t="shared" ca="1" si="812"/>
        <v>0</v>
      </c>
      <c r="W2432" s="25">
        <f t="shared" ca="1" si="813"/>
        <v>0</v>
      </c>
      <c r="X2432" s="108">
        <f t="shared" ca="1" si="814"/>
        <v>0</v>
      </c>
      <c r="Y2432" s="108">
        <f t="shared" ca="1" si="815"/>
        <v>0</v>
      </c>
      <c r="Z2432" s="108">
        <f t="shared" ca="1" si="816"/>
        <v>0</v>
      </c>
      <c r="AA2432" s="108">
        <f t="shared" ca="1" si="817"/>
        <v>0</v>
      </c>
      <c r="AB2432" s="108">
        <f t="shared" ca="1" si="818"/>
        <v>0</v>
      </c>
      <c r="AC2432" s="25">
        <f t="shared" ca="1" si="819"/>
        <v>0</v>
      </c>
    </row>
    <row r="2433" spans="1:29" ht="14.1" hidden="1" customHeight="1" thickBot="1" x14ac:dyDescent="0.25">
      <c r="A2433" s="3">
        <f t="shared" si="803"/>
        <v>2027</v>
      </c>
      <c r="B2433" s="3" t="str">
        <f t="shared" si="820"/>
        <v>08 srpen</v>
      </c>
      <c r="C2433" s="4" t="str">
        <f t="shared" si="804"/>
        <v>srpen</v>
      </c>
      <c r="D2433" s="10">
        <f t="shared" ca="1" si="805"/>
        <v>0</v>
      </c>
      <c r="E2433" s="10" t="str">
        <f t="shared" si="806"/>
        <v>úterý</v>
      </c>
      <c r="F2433" s="42" t="str">
        <f ca="1">IF(COUNTIF(List1!$U$4:$AF$16,$G2433),"Svátek",TEXT($G2433,"dddd"))</f>
        <v>úterý</v>
      </c>
      <c r="G2433" s="19">
        <v>46616</v>
      </c>
      <c r="H2433" s="49"/>
      <c r="I2433" s="50"/>
      <c r="J2433" s="49"/>
      <c r="K2433" s="50"/>
      <c r="L2433" s="21">
        <f t="shared" si="807"/>
        <v>0</v>
      </c>
      <c r="M2433" s="22">
        <f t="shared" si="801"/>
        <v>0</v>
      </c>
      <c r="N2433" s="98"/>
      <c r="O2433" s="101" t="str">
        <f t="shared" ca="1" si="802"/>
        <v/>
      </c>
      <c r="P2433" s="41" t="str">
        <f t="shared" si="800"/>
        <v xml:space="preserve"> </v>
      </c>
      <c r="Q2433" s="41" t="str">
        <f>IF(MONTH(G2434)-MONTH(G2433)&lt;&gt;0,SUBTOTAL(109,$P$14:$P$3665)," ")</f>
        <v xml:space="preserve"> </v>
      </c>
      <c r="R2433" s="108">
        <f t="shared" ca="1" si="808"/>
        <v>0</v>
      </c>
      <c r="S2433" s="25">
        <f t="shared" ca="1" si="809"/>
        <v>0</v>
      </c>
      <c r="T2433" s="108">
        <f t="shared" ca="1" si="810"/>
        <v>0</v>
      </c>
      <c r="U2433" s="163">
        <f t="shared" ca="1" si="811"/>
        <v>0</v>
      </c>
      <c r="V2433" s="25">
        <f t="shared" ca="1" si="812"/>
        <v>0</v>
      </c>
      <c r="W2433" s="25">
        <f t="shared" ca="1" si="813"/>
        <v>0</v>
      </c>
      <c r="X2433" s="108">
        <f t="shared" ca="1" si="814"/>
        <v>0</v>
      </c>
      <c r="Y2433" s="108">
        <f t="shared" ca="1" si="815"/>
        <v>0</v>
      </c>
      <c r="Z2433" s="108">
        <f t="shared" ca="1" si="816"/>
        <v>0</v>
      </c>
      <c r="AA2433" s="108">
        <f t="shared" ca="1" si="817"/>
        <v>0</v>
      </c>
      <c r="AB2433" s="108">
        <f t="shared" ca="1" si="818"/>
        <v>0</v>
      </c>
      <c r="AC2433" s="25">
        <f t="shared" ca="1" si="819"/>
        <v>0</v>
      </c>
    </row>
    <row r="2434" spans="1:29" ht="14.1" hidden="1" customHeight="1" thickBot="1" x14ac:dyDescent="0.25">
      <c r="A2434" s="3">
        <f t="shared" si="803"/>
        <v>2027</v>
      </c>
      <c r="B2434" s="3" t="str">
        <f t="shared" si="820"/>
        <v>08 srpen</v>
      </c>
      <c r="C2434" s="4" t="str">
        <f t="shared" si="804"/>
        <v>srpen</v>
      </c>
      <c r="D2434" s="10">
        <f t="shared" ca="1" si="805"/>
        <v>0</v>
      </c>
      <c r="E2434" s="10" t="str">
        <f t="shared" si="806"/>
        <v>středa</v>
      </c>
      <c r="F2434" s="42" t="str">
        <f ca="1">IF(COUNTIF(List1!$U$4:$AF$16,$G2434),"Svátek",TEXT($G2434,"dddd"))</f>
        <v>středa</v>
      </c>
      <c r="G2434" s="19">
        <v>46617</v>
      </c>
      <c r="H2434" s="49"/>
      <c r="I2434" s="50"/>
      <c r="J2434" s="49"/>
      <c r="K2434" s="50"/>
      <c r="L2434" s="21">
        <f t="shared" si="807"/>
        <v>0</v>
      </c>
      <c r="M2434" s="22">
        <f t="shared" si="801"/>
        <v>0</v>
      </c>
      <c r="N2434" s="98"/>
      <c r="O2434" s="101" t="str">
        <f t="shared" ca="1" si="802"/>
        <v/>
      </c>
      <c r="P2434" s="41" t="str">
        <f t="shared" si="800"/>
        <v xml:space="preserve"> </v>
      </c>
      <c r="Q2434" s="41" t="str">
        <f>IF(MONTH(G2435)-MONTH(G2434)&lt;&gt;0,SUBTOTAL(109,$P$14:$P$3665)," ")</f>
        <v xml:space="preserve"> </v>
      </c>
      <c r="R2434" s="108">
        <f t="shared" ca="1" si="808"/>
        <v>0</v>
      </c>
      <c r="S2434" s="25">
        <f t="shared" ca="1" si="809"/>
        <v>0</v>
      </c>
      <c r="T2434" s="108">
        <f t="shared" ca="1" si="810"/>
        <v>0</v>
      </c>
      <c r="U2434" s="163">
        <f t="shared" ca="1" si="811"/>
        <v>0</v>
      </c>
      <c r="V2434" s="25">
        <f t="shared" ca="1" si="812"/>
        <v>0</v>
      </c>
      <c r="W2434" s="25">
        <f t="shared" ca="1" si="813"/>
        <v>0</v>
      </c>
      <c r="X2434" s="108">
        <f t="shared" ca="1" si="814"/>
        <v>0</v>
      </c>
      <c r="Y2434" s="108">
        <f t="shared" ca="1" si="815"/>
        <v>0</v>
      </c>
      <c r="Z2434" s="108">
        <f t="shared" ca="1" si="816"/>
        <v>0</v>
      </c>
      <c r="AA2434" s="108">
        <f t="shared" ca="1" si="817"/>
        <v>0</v>
      </c>
      <c r="AB2434" s="108">
        <f t="shared" ca="1" si="818"/>
        <v>0</v>
      </c>
      <c r="AC2434" s="25">
        <f t="shared" ca="1" si="819"/>
        <v>0</v>
      </c>
    </row>
    <row r="2435" spans="1:29" ht="14.1" hidden="1" customHeight="1" thickBot="1" x14ac:dyDescent="0.25">
      <c r="A2435" s="3">
        <f t="shared" si="803"/>
        <v>2027</v>
      </c>
      <c r="B2435" s="3" t="str">
        <f t="shared" si="820"/>
        <v>08 srpen</v>
      </c>
      <c r="C2435" s="4" t="str">
        <f t="shared" si="804"/>
        <v>srpen</v>
      </c>
      <c r="D2435" s="10">
        <f t="shared" ca="1" si="805"/>
        <v>0</v>
      </c>
      <c r="E2435" s="10" t="str">
        <f t="shared" si="806"/>
        <v>čtvrtek</v>
      </c>
      <c r="F2435" s="42" t="str">
        <f ca="1">IF(COUNTIF(List1!$U$4:$AF$16,$G2435),"Svátek",TEXT($G2435,"dddd"))</f>
        <v>čtvrtek</v>
      </c>
      <c r="G2435" s="19">
        <v>46618</v>
      </c>
      <c r="H2435" s="49"/>
      <c r="I2435" s="50"/>
      <c r="J2435" s="49"/>
      <c r="K2435" s="50"/>
      <c r="L2435" s="21">
        <f t="shared" si="807"/>
        <v>0</v>
      </c>
      <c r="M2435" s="22">
        <f t="shared" si="801"/>
        <v>0</v>
      </c>
      <c r="N2435" s="98"/>
      <c r="O2435" s="101" t="str">
        <f t="shared" ca="1" si="802"/>
        <v/>
      </c>
      <c r="P2435" s="41" t="str">
        <f t="shared" si="800"/>
        <v xml:space="preserve"> </v>
      </c>
      <c r="Q2435" s="41" t="str">
        <f>IF(MONTH(G2436)-MONTH(G2435)&lt;&gt;0,SUBTOTAL(109,$P$14:$P$3665)," ")</f>
        <v xml:space="preserve"> </v>
      </c>
      <c r="R2435" s="108">
        <f t="shared" ca="1" si="808"/>
        <v>0</v>
      </c>
      <c r="S2435" s="25">
        <f t="shared" ca="1" si="809"/>
        <v>0</v>
      </c>
      <c r="T2435" s="108">
        <f t="shared" ca="1" si="810"/>
        <v>0</v>
      </c>
      <c r="U2435" s="163">
        <f t="shared" ca="1" si="811"/>
        <v>0</v>
      </c>
      <c r="V2435" s="25">
        <f t="shared" ca="1" si="812"/>
        <v>0</v>
      </c>
      <c r="W2435" s="25">
        <f t="shared" ca="1" si="813"/>
        <v>0</v>
      </c>
      <c r="X2435" s="108">
        <f t="shared" ca="1" si="814"/>
        <v>0</v>
      </c>
      <c r="Y2435" s="108">
        <f t="shared" ca="1" si="815"/>
        <v>0</v>
      </c>
      <c r="Z2435" s="108">
        <f t="shared" ca="1" si="816"/>
        <v>0</v>
      </c>
      <c r="AA2435" s="108">
        <f t="shared" ca="1" si="817"/>
        <v>0</v>
      </c>
      <c r="AB2435" s="108">
        <f t="shared" ca="1" si="818"/>
        <v>0</v>
      </c>
      <c r="AC2435" s="25">
        <f t="shared" ca="1" si="819"/>
        <v>0</v>
      </c>
    </row>
    <row r="2436" spans="1:29" ht="14.1" hidden="1" customHeight="1" thickBot="1" x14ac:dyDescent="0.25">
      <c r="A2436" s="3">
        <f t="shared" si="803"/>
        <v>2027</v>
      </c>
      <c r="B2436" s="3" t="str">
        <f t="shared" si="820"/>
        <v>08 srpen</v>
      </c>
      <c r="C2436" s="4" t="str">
        <f t="shared" si="804"/>
        <v>srpen</v>
      </c>
      <c r="D2436" s="10">
        <f t="shared" ca="1" si="805"/>
        <v>0</v>
      </c>
      <c r="E2436" s="10" t="str">
        <f t="shared" si="806"/>
        <v>pátek</v>
      </c>
      <c r="F2436" s="42" t="str">
        <f ca="1">IF(COUNTIF(List1!$U$4:$AF$16,$G2436),"Svátek",TEXT($G2436,"dddd"))</f>
        <v>pátek</v>
      </c>
      <c r="G2436" s="19">
        <v>46619</v>
      </c>
      <c r="H2436" s="49"/>
      <c r="I2436" s="50"/>
      <c r="J2436" s="49"/>
      <c r="K2436" s="50"/>
      <c r="L2436" s="21">
        <f t="shared" si="807"/>
        <v>0</v>
      </c>
      <c r="M2436" s="22">
        <f t="shared" si="801"/>
        <v>0</v>
      </c>
      <c r="N2436" s="98"/>
      <c r="O2436" s="101" t="str">
        <f t="shared" ca="1" si="802"/>
        <v/>
      </c>
      <c r="P2436" s="41" t="str">
        <f t="shared" si="800"/>
        <v xml:space="preserve"> </v>
      </c>
      <c r="Q2436" s="41" t="str">
        <f>IF(MONTH(G2437)-MONTH(G2436)&lt;&gt;0,SUBTOTAL(109,$P$14:$P$3665)," ")</f>
        <v xml:space="preserve"> </v>
      </c>
      <c r="R2436" s="108">
        <f t="shared" ca="1" si="808"/>
        <v>0</v>
      </c>
      <c r="S2436" s="25">
        <f t="shared" ca="1" si="809"/>
        <v>0</v>
      </c>
      <c r="T2436" s="108">
        <f t="shared" ca="1" si="810"/>
        <v>0</v>
      </c>
      <c r="U2436" s="163">
        <f t="shared" ca="1" si="811"/>
        <v>0</v>
      </c>
      <c r="V2436" s="25">
        <f t="shared" ca="1" si="812"/>
        <v>0</v>
      </c>
      <c r="W2436" s="25">
        <f t="shared" ca="1" si="813"/>
        <v>0</v>
      </c>
      <c r="X2436" s="108">
        <f t="shared" ca="1" si="814"/>
        <v>0</v>
      </c>
      <c r="Y2436" s="108">
        <f t="shared" ca="1" si="815"/>
        <v>0</v>
      </c>
      <c r="Z2436" s="108">
        <f t="shared" ca="1" si="816"/>
        <v>0</v>
      </c>
      <c r="AA2436" s="108">
        <f t="shared" ca="1" si="817"/>
        <v>0</v>
      </c>
      <c r="AB2436" s="108">
        <f t="shared" ca="1" si="818"/>
        <v>0</v>
      </c>
      <c r="AC2436" s="25">
        <f t="shared" ca="1" si="819"/>
        <v>0</v>
      </c>
    </row>
    <row r="2437" spans="1:29" ht="14.1" hidden="1" customHeight="1" thickBot="1" x14ac:dyDescent="0.25">
      <c r="A2437" s="3">
        <f t="shared" si="803"/>
        <v>2027</v>
      </c>
      <c r="B2437" s="3" t="str">
        <f t="shared" si="820"/>
        <v>08 srpen</v>
      </c>
      <c r="C2437" s="4" t="str">
        <f t="shared" si="804"/>
        <v>srpen</v>
      </c>
      <c r="D2437" s="10">
        <f t="shared" ca="1" si="805"/>
        <v>0</v>
      </c>
      <c r="E2437" s="10" t="str">
        <f t="shared" si="806"/>
        <v>sobota</v>
      </c>
      <c r="F2437" s="42" t="str">
        <f ca="1">IF(COUNTIF(List1!$U$4:$AF$16,$G2437),"Svátek",TEXT($G2437,"dddd"))</f>
        <v>sobota</v>
      </c>
      <c r="G2437" s="19">
        <v>46620</v>
      </c>
      <c r="H2437" s="49"/>
      <c r="I2437" s="50"/>
      <c r="J2437" s="49"/>
      <c r="K2437" s="50"/>
      <c r="L2437" s="21">
        <f t="shared" si="807"/>
        <v>0</v>
      </c>
      <c r="M2437" s="22">
        <f t="shared" si="801"/>
        <v>0</v>
      </c>
      <c r="N2437" s="98"/>
      <c r="O2437" s="101" t="str">
        <f t="shared" ca="1" si="802"/>
        <v/>
      </c>
      <c r="P2437" s="41" t="str">
        <f t="shared" si="800"/>
        <v xml:space="preserve"> </v>
      </c>
      <c r="Q2437" s="41" t="str">
        <f>IF(MONTH(G2438)-MONTH(G2437)&lt;&gt;0,SUBTOTAL(109,$P$14:$P$3665)," ")</f>
        <v xml:space="preserve"> </v>
      </c>
      <c r="R2437" s="108">
        <f t="shared" ca="1" si="808"/>
        <v>0</v>
      </c>
      <c r="S2437" s="25">
        <f t="shared" ca="1" si="809"/>
        <v>0</v>
      </c>
      <c r="T2437" s="108">
        <f t="shared" ca="1" si="810"/>
        <v>0</v>
      </c>
      <c r="U2437" s="163">
        <f t="shared" ca="1" si="811"/>
        <v>0</v>
      </c>
      <c r="V2437" s="25">
        <f t="shared" ca="1" si="812"/>
        <v>0</v>
      </c>
      <c r="W2437" s="25">
        <f t="shared" ca="1" si="813"/>
        <v>0</v>
      </c>
      <c r="X2437" s="108">
        <f t="shared" ca="1" si="814"/>
        <v>0</v>
      </c>
      <c r="Y2437" s="108">
        <f t="shared" ca="1" si="815"/>
        <v>0</v>
      </c>
      <c r="Z2437" s="108">
        <f t="shared" ca="1" si="816"/>
        <v>0</v>
      </c>
      <c r="AA2437" s="108">
        <f t="shared" ca="1" si="817"/>
        <v>0</v>
      </c>
      <c r="AB2437" s="108">
        <f t="shared" ca="1" si="818"/>
        <v>0</v>
      </c>
      <c r="AC2437" s="25">
        <f t="shared" ca="1" si="819"/>
        <v>0</v>
      </c>
    </row>
    <row r="2438" spans="1:29" ht="14.1" hidden="1" customHeight="1" thickBot="1" x14ac:dyDescent="0.25">
      <c r="A2438" s="3">
        <f t="shared" si="803"/>
        <v>2027</v>
      </c>
      <c r="B2438" s="3" t="str">
        <f t="shared" si="820"/>
        <v>08 srpen</v>
      </c>
      <c r="C2438" s="4" t="str">
        <f t="shared" si="804"/>
        <v>srpen</v>
      </c>
      <c r="D2438" s="10">
        <f t="shared" ca="1" si="805"/>
        <v>0</v>
      </c>
      <c r="E2438" s="10" t="str">
        <f t="shared" si="806"/>
        <v>neděle</v>
      </c>
      <c r="F2438" s="42" t="str">
        <f ca="1">IF(COUNTIF(List1!$U$4:$AF$16,$G2438),"Svátek",TEXT($G2438,"dddd"))</f>
        <v>neděle</v>
      </c>
      <c r="G2438" s="19">
        <v>46621</v>
      </c>
      <c r="H2438" s="49"/>
      <c r="I2438" s="50"/>
      <c r="J2438" s="49"/>
      <c r="K2438" s="50"/>
      <c r="L2438" s="21">
        <f t="shared" si="807"/>
        <v>0</v>
      </c>
      <c r="M2438" s="22">
        <f t="shared" si="801"/>
        <v>0</v>
      </c>
      <c r="N2438" s="98"/>
      <c r="O2438" s="101" t="str">
        <f t="shared" ca="1" si="802"/>
        <v/>
      </c>
      <c r="P2438" s="41">
        <f t="shared" si="800"/>
        <v>0</v>
      </c>
      <c r="Q2438" s="41" t="str">
        <f>IF(MONTH(G2439)-MONTH(G2438)&lt;&gt;0,SUBTOTAL(109,$P$14:$P$3665)," ")</f>
        <v xml:space="preserve"> </v>
      </c>
      <c r="R2438" s="108">
        <f t="shared" ca="1" si="808"/>
        <v>0</v>
      </c>
      <c r="S2438" s="25">
        <f t="shared" ca="1" si="809"/>
        <v>0</v>
      </c>
      <c r="T2438" s="108">
        <f t="shared" ca="1" si="810"/>
        <v>0</v>
      </c>
      <c r="U2438" s="163">
        <f t="shared" ca="1" si="811"/>
        <v>0</v>
      </c>
      <c r="V2438" s="25">
        <f t="shared" ca="1" si="812"/>
        <v>0</v>
      </c>
      <c r="W2438" s="25">
        <f t="shared" ca="1" si="813"/>
        <v>0</v>
      </c>
      <c r="X2438" s="108">
        <f t="shared" ca="1" si="814"/>
        <v>0</v>
      </c>
      <c r="Y2438" s="108">
        <f t="shared" ca="1" si="815"/>
        <v>0</v>
      </c>
      <c r="Z2438" s="108">
        <f t="shared" ca="1" si="816"/>
        <v>0</v>
      </c>
      <c r="AA2438" s="108">
        <f t="shared" ca="1" si="817"/>
        <v>0</v>
      </c>
      <c r="AB2438" s="108">
        <f t="shared" ca="1" si="818"/>
        <v>0</v>
      </c>
      <c r="AC2438" s="25">
        <f t="shared" ca="1" si="819"/>
        <v>0</v>
      </c>
    </row>
    <row r="2439" spans="1:29" ht="14.1" hidden="1" customHeight="1" thickBot="1" x14ac:dyDescent="0.25">
      <c r="A2439" s="3">
        <f t="shared" si="803"/>
        <v>2027</v>
      </c>
      <c r="B2439" s="3" t="str">
        <f t="shared" si="820"/>
        <v>08 srpen</v>
      </c>
      <c r="C2439" s="4" t="str">
        <f t="shared" si="804"/>
        <v>srpen</v>
      </c>
      <c r="D2439" s="10">
        <f t="shared" ca="1" si="805"/>
        <v>0</v>
      </c>
      <c r="E2439" s="10" t="str">
        <f t="shared" si="806"/>
        <v>pondělí</v>
      </c>
      <c r="F2439" s="42" t="str">
        <f ca="1">IF(COUNTIF(List1!$U$4:$AF$16,$G2439),"Svátek",TEXT($G2439,"dddd"))</f>
        <v>pondělí</v>
      </c>
      <c r="G2439" s="19">
        <v>46622</v>
      </c>
      <c r="H2439" s="49"/>
      <c r="I2439" s="50"/>
      <c r="J2439" s="49"/>
      <c r="K2439" s="50"/>
      <c r="L2439" s="21">
        <f t="shared" si="807"/>
        <v>0</v>
      </c>
      <c r="M2439" s="22">
        <f t="shared" si="801"/>
        <v>0</v>
      </c>
      <c r="N2439" s="98"/>
      <c r="O2439" s="101" t="str">
        <f t="shared" ca="1" si="802"/>
        <v/>
      </c>
      <c r="P2439" s="41" t="str">
        <f t="shared" si="800"/>
        <v xml:space="preserve"> </v>
      </c>
      <c r="Q2439" s="41" t="str">
        <f>IF(MONTH(G2440)-MONTH(G2439)&lt;&gt;0,SUBTOTAL(109,$P$14:$P$3665)," ")</f>
        <v xml:space="preserve"> </v>
      </c>
      <c r="R2439" s="108">
        <f t="shared" ca="1" si="808"/>
        <v>0</v>
      </c>
      <c r="S2439" s="25">
        <f t="shared" ca="1" si="809"/>
        <v>0</v>
      </c>
      <c r="T2439" s="108">
        <f t="shared" ca="1" si="810"/>
        <v>0</v>
      </c>
      <c r="U2439" s="163">
        <f t="shared" ca="1" si="811"/>
        <v>0</v>
      </c>
      <c r="V2439" s="25">
        <f t="shared" ca="1" si="812"/>
        <v>0</v>
      </c>
      <c r="W2439" s="25">
        <f t="shared" ca="1" si="813"/>
        <v>0</v>
      </c>
      <c r="X2439" s="108">
        <f t="shared" ca="1" si="814"/>
        <v>0</v>
      </c>
      <c r="Y2439" s="108">
        <f t="shared" ca="1" si="815"/>
        <v>0</v>
      </c>
      <c r="Z2439" s="108">
        <f t="shared" ca="1" si="816"/>
        <v>0</v>
      </c>
      <c r="AA2439" s="108">
        <f t="shared" ca="1" si="817"/>
        <v>0</v>
      </c>
      <c r="AB2439" s="108">
        <f t="shared" ca="1" si="818"/>
        <v>0</v>
      </c>
      <c r="AC2439" s="25">
        <f t="shared" ca="1" si="819"/>
        <v>0</v>
      </c>
    </row>
    <row r="2440" spans="1:29" ht="14.1" hidden="1" customHeight="1" thickBot="1" x14ac:dyDescent="0.25">
      <c r="A2440" s="3">
        <f t="shared" si="803"/>
        <v>2027</v>
      </c>
      <c r="B2440" s="3" t="str">
        <f t="shared" si="820"/>
        <v>08 srpen</v>
      </c>
      <c r="C2440" s="4" t="str">
        <f t="shared" si="804"/>
        <v>srpen</v>
      </c>
      <c r="D2440" s="10">
        <f t="shared" ca="1" si="805"/>
        <v>0</v>
      </c>
      <c r="E2440" s="10" t="str">
        <f t="shared" si="806"/>
        <v>úterý</v>
      </c>
      <c r="F2440" s="42" t="str">
        <f ca="1">IF(COUNTIF(List1!$U$4:$AF$16,$G2440),"Svátek",TEXT($G2440,"dddd"))</f>
        <v>úterý</v>
      </c>
      <c r="G2440" s="19">
        <v>46623</v>
      </c>
      <c r="H2440" s="49"/>
      <c r="I2440" s="50"/>
      <c r="J2440" s="49"/>
      <c r="K2440" s="50"/>
      <c r="L2440" s="21">
        <f t="shared" si="807"/>
        <v>0</v>
      </c>
      <c r="M2440" s="22">
        <f t="shared" si="801"/>
        <v>0</v>
      </c>
      <c r="N2440" s="98"/>
      <c r="O2440" s="101" t="str">
        <f t="shared" ca="1" si="802"/>
        <v/>
      </c>
      <c r="P2440" s="41" t="str">
        <f t="shared" si="800"/>
        <v xml:space="preserve"> </v>
      </c>
      <c r="Q2440" s="41" t="str">
        <f>IF(MONTH(G2441)-MONTH(G2440)&lt;&gt;0,SUBTOTAL(109,$P$14:$P$3665)," ")</f>
        <v xml:space="preserve"> </v>
      </c>
      <c r="R2440" s="108">
        <f t="shared" ca="1" si="808"/>
        <v>0</v>
      </c>
      <c r="S2440" s="25">
        <f t="shared" ca="1" si="809"/>
        <v>0</v>
      </c>
      <c r="T2440" s="108">
        <f t="shared" ca="1" si="810"/>
        <v>0</v>
      </c>
      <c r="U2440" s="163">
        <f t="shared" ca="1" si="811"/>
        <v>0</v>
      </c>
      <c r="V2440" s="25">
        <f t="shared" ca="1" si="812"/>
        <v>0</v>
      </c>
      <c r="W2440" s="25">
        <f t="shared" ca="1" si="813"/>
        <v>0</v>
      </c>
      <c r="X2440" s="108">
        <f t="shared" ca="1" si="814"/>
        <v>0</v>
      </c>
      <c r="Y2440" s="108">
        <f t="shared" ca="1" si="815"/>
        <v>0</v>
      </c>
      <c r="Z2440" s="108">
        <f t="shared" ca="1" si="816"/>
        <v>0</v>
      </c>
      <c r="AA2440" s="108">
        <f t="shared" ca="1" si="817"/>
        <v>0</v>
      </c>
      <c r="AB2440" s="108">
        <f t="shared" ca="1" si="818"/>
        <v>0</v>
      </c>
      <c r="AC2440" s="25">
        <f t="shared" ca="1" si="819"/>
        <v>0</v>
      </c>
    </row>
    <row r="2441" spans="1:29" ht="14.1" hidden="1" customHeight="1" thickBot="1" x14ac:dyDescent="0.25">
      <c r="A2441" s="3">
        <f t="shared" si="803"/>
        <v>2027</v>
      </c>
      <c r="B2441" s="3" t="str">
        <f t="shared" si="820"/>
        <v>08 srpen</v>
      </c>
      <c r="C2441" s="4" t="str">
        <f t="shared" si="804"/>
        <v>srpen</v>
      </c>
      <c r="D2441" s="10">
        <f t="shared" ca="1" si="805"/>
        <v>0</v>
      </c>
      <c r="E2441" s="10" t="str">
        <f t="shared" si="806"/>
        <v>středa</v>
      </c>
      <c r="F2441" s="42" t="str">
        <f ca="1">IF(COUNTIF(List1!$U$4:$AF$16,$G2441),"Svátek",TEXT($G2441,"dddd"))</f>
        <v>středa</v>
      </c>
      <c r="G2441" s="19">
        <v>46624</v>
      </c>
      <c r="H2441" s="49"/>
      <c r="I2441" s="50"/>
      <c r="J2441" s="49"/>
      <c r="K2441" s="50"/>
      <c r="L2441" s="21">
        <f t="shared" si="807"/>
        <v>0</v>
      </c>
      <c r="M2441" s="22">
        <f t="shared" si="801"/>
        <v>0</v>
      </c>
      <c r="N2441" s="98"/>
      <c r="O2441" s="101" t="str">
        <f t="shared" ca="1" si="802"/>
        <v/>
      </c>
      <c r="P2441" s="41" t="str">
        <f t="shared" si="800"/>
        <v xml:space="preserve"> </v>
      </c>
      <c r="Q2441" s="41" t="str">
        <f>IF(MONTH(G2442)-MONTH(G2441)&lt;&gt;0,SUBTOTAL(109,$P$14:$P$3665)," ")</f>
        <v xml:space="preserve"> </v>
      </c>
      <c r="R2441" s="108">
        <f t="shared" ca="1" si="808"/>
        <v>0</v>
      </c>
      <c r="S2441" s="25">
        <f t="shared" ca="1" si="809"/>
        <v>0</v>
      </c>
      <c r="T2441" s="108">
        <f t="shared" ca="1" si="810"/>
        <v>0</v>
      </c>
      <c r="U2441" s="163">
        <f t="shared" ca="1" si="811"/>
        <v>0</v>
      </c>
      <c r="V2441" s="25">
        <f t="shared" ca="1" si="812"/>
        <v>0</v>
      </c>
      <c r="W2441" s="25">
        <f t="shared" ca="1" si="813"/>
        <v>0</v>
      </c>
      <c r="X2441" s="108">
        <f t="shared" ca="1" si="814"/>
        <v>0</v>
      </c>
      <c r="Y2441" s="108">
        <f t="shared" ca="1" si="815"/>
        <v>0</v>
      </c>
      <c r="Z2441" s="108">
        <f t="shared" ca="1" si="816"/>
        <v>0</v>
      </c>
      <c r="AA2441" s="108">
        <f t="shared" ca="1" si="817"/>
        <v>0</v>
      </c>
      <c r="AB2441" s="108">
        <f t="shared" ca="1" si="818"/>
        <v>0</v>
      </c>
      <c r="AC2441" s="25">
        <f t="shared" ca="1" si="819"/>
        <v>0</v>
      </c>
    </row>
    <row r="2442" spans="1:29" ht="14.1" hidden="1" customHeight="1" thickBot="1" x14ac:dyDescent="0.25">
      <c r="A2442" s="3">
        <f t="shared" si="803"/>
        <v>2027</v>
      </c>
      <c r="B2442" s="3" t="str">
        <f t="shared" si="820"/>
        <v>08 srpen</v>
      </c>
      <c r="C2442" s="4" t="str">
        <f t="shared" si="804"/>
        <v>srpen</v>
      </c>
      <c r="D2442" s="10">
        <f t="shared" ca="1" si="805"/>
        <v>0</v>
      </c>
      <c r="E2442" s="10" t="str">
        <f t="shared" si="806"/>
        <v>čtvrtek</v>
      </c>
      <c r="F2442" s="42" t="str">
        <f ca="1">IF(COUNTIF(List1!$U$4:$AF$16,$G2442),"Svátek",TEXT($G2442,"dddd"))</f>
        <v>čtvrtek</v>
      </c>
      <c r="G2442" s="19">
        <v>46625</v>
      </c>
      <c r="H2442" s="49"/>
      <c r="I2442" s="50"/>
      <c r="J2442" s="49"/>
      <c r="K2442" s="50"/>
      <c r="L2442" s="21">
        <f t="shared" si="807"/>
        <v>0</v>
      </c>
      <c r="M2442" s="22">
        <f t="shared" si="801"/>
        <v>0</v>
      </c>
      <c r="N2442" s="98"/>
      <c r="O2442" s="101" t="str">
        <f t="shared" ca="1" si="802"/>
        <v/>
      </c>
      <c r="P2442" s="41" t="str">
        <f t="shared" si="800"/>
        <v xml:space="preserve"> </v>
      </c>
      <c r="Q2442" s="41" t="str">
        <f>IF(MONTH(G2443)-MONTH(G2442)&lt;&gt;0,SUBTOTAL(109,$P$14:$P$3665)," ")</f>
        <v xml:space="preserve"> </v>
      </c>
      <c r="R2442" s="108">
        <f t="shared" ca="1" si="808"/>
        <v>0</v>
      </c>
      <c r="S2442" s="25">
        <f t="shared" ca="1" si="809"/>
        <v>0</v>
      </c>
      <c r="T2442" s="108">
        <f t="shared" ca="1" si="810"/>
        <v>0</v>
      </c>
      <c r="U2442" s="163">
        <f t="shared" ca="1" si="811"/>
        <v>0</v>
      </c>
      <c r="V2442" s="25">
        <f t="shared" ca="1" si="812"/>
        <v>0</v>
      </c>
      <c r="W2442" s="25">
        <f t="shared" ca="1" si="813"/>
        <v>0</v>
      </c>
      <c r="X2442" s="108">
        <f t="shared" ca="1" si="814"/>
        <v>0</v>
      </c>
      <c r="Y2442" s="108">
        <f t="shared" ca="1" si="815"/>
        <v>0</v>
      </c>
      <c r="Z2442" s="108">
        <f t="shared" ca="1" si="816"/>
        <v>0</v>
      </c>
      <c r="AA2442" s="108">
        <f t="shared" ca="1" si="817"/>
        <v>0</v>
      </c>
      <c r="AB2442" s="108">
        <f t="shared" ca="1" si="818"/>
        <v>0</v>
      </c>
      <c r="AC2442" s="25">
        <f t="shared" ca="1" si="819"/>
        <v>0</v>
      </c>
    </row>
    <row r="2443" spans="1:29" ht="14.1" hidden="1" customHeight="1" thickBot="1" x14ac:dyDescent="0.25">
      <c r="A2443" s="3">
        <f t="shared" si="803"/>
        <v>2027</v>
      </c>
      <c r="B2443" s="3" t="str">
        <f t="shared" si="820"/>
        <v>08 srpen</v>
      </c>
      <c r="C2443" s="4" t="str">
        <f t="shared" si="804"/>
        <v>srpen</v>
      </c>
      <c r="D2443" s="10">
        <f t="shared" ca="1" si="805"/>
        <v>0</v>
      </c>
      <c r="E2443" s="10" t="str">
        <f t="shared" si="806"/>
        <v>pátek</v>
      </c>
      <c r="F2443" s="42" t="str">
        <f ca="1">IF(COUNTIF(List1!$U$4:$AF$16,$G2443),"Svátek",TEXT($G2443,"dddd"))</f>
        <v>pátek</v>
      </c>
      <c r="G2443" s="19">
        <v>46626</v>
      </c>
      <c r="H2443" s="49"/>
      <c r="I2443" s="50"/>
      <c r="J2443" s="49"/>
      <c r="K2443" s="50"/>
      <c r="L2443" s="21">
        <f t="shared" si="807"/>
        <v>0</v>
      </c>
      <c r="M2443" s="22">
        <f t="shared" si="801"/>
        <v>0</v>
      </c>
      <c r="N2443" s="98"/>
      <c r="O2443" s="101" t="str">
        <f t="shared" ca="1" si="802"/>
        <v/>
      </c>
      <c r="P2443" s="41" t="str">
        <f t="shared" si="800"/>
        <v xml:space="preserve"> </v>
      </c>
      <c r="Q2443" s="41" t="str">
        <f>IF(MONTH(G2444)-MONTH(G2443)&lt;&gt;0,SUBTOTAL(109,$P$14:$P$3665)," ")</f>
        <v xml:space="preserve"> </v>
      </c>
      <c r="R2443" s="108">
        <f t="shared" ca="1" si="808"/>
        <v>0</v>
      </c>
      <c r="S2443" s="25">
        <f t="shared" ca="1" si="809"/>
        <v>0</v>
      </c>
      <c r="T2443" s="108">
        <f t="shared" ca="1" si="810"/>
        <v>0</v>
      </c>
      <c r="U2443" s="163">
        <f t="shared" ca="1" si="811"/>
        <v>0</v>
      </c>
      <c r="V2443" s="25">
        <f t="shared" ca="1" si="812"/>
        <v>0</v>
      </c>
      <c r="W2443" s="25">
        <f t="shared" ca="1" si="813"/>
        <v>0</v>
      </c>
      <c r="X2443" s="108">
        <f t="shared" ca="1" si="814"/>
        <v>0</v>
      </c>
      <c r="Y2443" s="108">
        <f t="shared" ca="1" si="815"/>
        <v>0</v>
      </c>
      <c r="Z2443" s="108">
        <f t="shared" ca="1" si="816"/>
        <v>0</v>
      </c>
      <c r="AA2443" s="108">
        <f t="shared" ca="1" si="817"/>
        <v>0</v>
      </c>
      <c r="AB2443" s="108">
        <f t="shared" ca="1" si="818"/>
        <v>0</v>
      </c>
      <c r="AC2443" s="25">
        <f t="shared" ca="1" si="819"/>
        <v>0</v>
      </c>
    </row>
    <row r="2444" spans="1:29" ht="14.1" hidden="1" customHeight="1" thickBot="1" x14ac:dyDescent="0.25">
      <c r="A2444" s="3">
        <f t="shared" si="803"/>
        <v>2027</v>
      </c>
      <c r="B2444" s="3" t="str">
        <f t="shared" si="820"/>
        <v>08 srpen</v>
      </c>
      <c r="C2444" s="4" t="str">
        <f t="shared" si="804"/>
        <v>srpen</v>
      </c>
      <c r="D2444" s="10">
        <f t="shared" ca="1" si="805"/>
        <v>0</v>
      </c>
      <c r="E2444" s="10" t="str">
        <f t="shared" si="806"/>
        <v>sobota</v>
      </c>
      <c r="F2444" s="42" t="str">
        <f ca="1">IF(COUNTIF(List1!$U$4:$AF$16,$G2444),"Svátek",TEXT($G2444,"dddd"))</f>
        <v>sobota</v>
      </c>
      <c r="G2444" s="19">
        <v>46627</v>
      </c>
      <c r="H2444" s="49"/>
      <c r="I2444" s="50"/>
      <c r="J2444" s="49"/>
      <c r="K2444" s="50"/>
      <c r="L2444" s="21">
        <f t="shared" si="807"/>
        <v>0</v>
      </c>
      <c r="M2444" s="22">
        <f t="shared" si="801"/>
        <v>0</v>
      </c>
      <c r="N2444" s="98"/>
      <c r="O2444" s="101" t="str">
        <f t="shared" ca="1" si="802"/>
        <v/>
      </c>
      <c r="P2444" s="41" t="str">
        <f t="shared" si="800"/>
        <v xml:space="preserve"> </v>
      </c>
      <c r="Q2444" s="41" t="str">
        <f>IF(MONTH(G2445)-MONTH(G2444)&lt;&gt;0,SUBTOTAL(109,$P$14:$P$3665)," ")</f>
        <v xml:space="preserve"> </v>
      </c>
      <c r="R2444" s="108">
        <f t="shared" ca="1" si="808"/>
        <v>0</v>
      </c>
      <c r="S2444" s="25">
        <f t="shared" ca="1" si="809"/>
        <v>0</v>
      </c>
      <c r="T2444" s="108">
        <f t="shared" ca="1" si="810"/>
        <v>0</v>
      </c>
      <c r="U2444" s="163">
        <f t="shared" ca="1" si="811"/>
        <v>0</v>
      </c>
      <c r="V2444" s="25">
        <f t="shared" ca="1" si="812"/>
        <v>0</v>
      </c>
      <c r="W2444" s="25">
        <f t="shared" ca="1" si="813"/>
        <v>0</v>
      </c>
      <c r="X2444" s="108">
        <f t="shared" ca="1" si="814"/>
        <v>0</v>
      </c>
      <c r="Y2444" s="108">
        <f t="shared" ca="1" si="815"/>
        <v>0</v>
      </c>
      <c r="Z2444" s="108">
        <f t="shared" ca="1" si="816"/>
        <v>0</v>
      </c>
      <c r="AA2444" s="108">
        <f t="shared" ca="1" si="817"/>
        <v>0</v>
      </c>
      <c r="AB2444" s="108">
        <f t="shared" ca="1" si="818"/>
        <v>0</v>
      </c>
      <c r="AC2444" s="25">
        <f t="shared" ca="1" si="819"/>
        <v>0</v>
      </c>
    </row>
    <row r="2445" spans="1:29" ht="14.1" hidden="1" customHeight="1" thickBot="1" x14ac:dyDescent="0.25">
      <c r="A2445" s="3">
        <f t="shared" si="803"/>
        <v>2027</v>
      </c>
      <c r="B2445" s="3" t="str">
        <f t="shared" si="820"/>
        <v>08 srpen</v>
      </c>
      <c r="C2445" s="4" t="str">
        <f t="shared" si="804"/>
        <v>srpen</v>
      </c>
      <c r="D2445" s="10">
        <f t="shared" ca="1" si="805"/>
        <v>0</v>
      </c>
      <c r="E2445" s="10" t="str">
        <f t="shared" si="806"/>
        <v>neděle</v>
      </c>
      <c r="F2445" s="42" t="str">
        <f ca="1">IF(COUNTIF(List1!$U$4:$AF$16,$G2445),"Svátek",TEXT($G2445,"dddd"))</f>
        <v>neděle</v>
      </c>
      <c r="G2445" s="19">
        <v>46628</v>
      </c>
      <c r="H2445" s="49"/>
      <c r="I2445" s="50"/>
      <c r="J2445" s="49"/>
      <c r="K2445" s="50"/>
      <c r="L2445" s="21">
        <f t="shared" si="807"/>
        <v>0</v>
      </c>
      <c r="M2445" s="22">
        <f t="shared" si="801"/>
        <v>0</v>
      </c>
      <c r="N2445" s="98"/>
      <c r="O2445" s="101" t="str">
        <f t="shared" ca="1" si="802"/>
        <v/>
      </c>
      <c r="P2445" s="41">
        <f t="shared" si="800"/>
        <v>0</v>
      </c>
      <c r="Q2445" s="41" t="str">
        <f>IF(MONTH(G2446)-MONTH(G2445)&lt;&gt;0,SUBTOTAL(109,$P$14:$P$3665)," ")</f>
        <v xml:space="preserve"> </v>
      </c>
      <c r="R2445" s="108">
        <f t="shared" ca="1" si="808"/>
        <v>0</v>
      </c>
      <c r="S2445" s="25">
        <f t="shared" ca="1" si="809"/>
        <v>0</v>
      </c>
      <c r="T2445" s="108">
        <f t="shared" ca="1" si="810"/>
        <v>0</v>
      </c>
      <c r="U2445" s="163">
        <f t="shared" ca="1" si="811"/>
        <v>0</v>
      </c>
      <c r="V2445" s="25">
        <f t="shared" ca="1" si="812"/>
        <v>0</v>
      </c>
      <c r="W2445" s="25">
        <f t="shared" ca="1" si="813"/>
        <v>0</v>
      </c>
      <c r="X2445" s="108">
        <f t="shared" ca="1" si="814"/>
        <v>0</v>
      </c>
      <c r="Y2445" s="108">
        <f t="shared" ca="1" si="815"/>
        <v>0</v>
      </c>
      <c r="Z2445" s="108">
        <f t="shared" ca="1" si="816"/>
        <v>0</v>
      </c>
      <c r="AA2445" s="108">
        <f t="shared" ca="1" si="817"/>
        <v>0</v>
      </c>
      <c r="AB2445" s="108">
        <f t="shared" ca="1" si="818"/>
        <v>0</v>
      </c>
      <c r="AC2445" s="25">
        <f t="shared" ca="1" si="819"/>
        <v>0</v>
      </c>
    </row>
    <row r="2446" spans="1:29" ht="14.1" hidden="1" customHeight="1" thickBot="1" x14ac:dyDescent="0.25">
      <c r="A2446" s="3">
        <f t="shared" si="803"/>
        <v>2027</v>
      </c>
      <c r="B2446" s="3" t="str">
        <f t="shared" si="820"/>
        <v>08 srpen</v>
      </c>
      <c r="C2446" s="4" t="str">
        <f t="shared" si="804"/>
        <v>srpen</v>
      </c>
      <c r="D2446" s="10">
        <f t="shared" ca="1" si="805"/>
        <v>0</v>
      </c>
      <c r="E2446" s="10" t="str">
        <f t="shared" si="806"/>
        <v>pondělí</v>
      </c>
      <c r="F2446" s="42" t="str">
        <f ca="1">IF(COUNTIF(List1!$U$4:$AF$16,$G2446),"Svátek",TEXT($G2446,"dddd"))</f>
        <v>pondělí</v>
      </c>
      <c r="G2446" s="19">
        <v>46629</v>
      </c>
      <c r="H2446" s="49"/>
      <c r="I2446" s="50"/>
      <c r="J2446" s="49"/>
      <c r="K2446" s="50"/>
      <c r="L2446" s="21">
        <f t="shared" si="807"/>
        <v>0</v>
      </c>
      <c r="M2446" s="22">
        <f t="shared" si="801"/>
        <v>0</v>
      </c>
      <c r="N2446" s="98"/>
      <c r="O2446" s="101" t="str">
        <f t="shared" ca="1" si="802"/>
        <v/>
      </c>
      <c r="P2446" s="41" t="str">
        <f t="shared" si="800"/>
        <v xml:space="preserve"> </v>
      </c>
      <c r="Q2446" s="41" t="str">
        <f>IF(MONTH(G2447)-MONTH(G2446)&lt;&gt;0,SUBTOTAL(109,$P$14:$P$3665)," ")</f>
        <v xml:space="preserve"> </v>
      </c>
      <c r="R2446" s="108">
        <f t="shared" ca="1" si="808"/>
        <v>0</v>
      </c>
      <c r="S2446" s="25">
        <f t="shared" ca="1" si="809"/>
        <v>0</v>
      </c>
      <c r="T2446" s="108">
        <f t="shared" ca="1" si="810"/>
        <v>0</v>
      </c>
      <c r="U2446" s="163">
        <f t="shared" ca="1" si="811"/>
        <v>0</v>
      </c>
      <c r="V2446" s="25">
        <f t="shared" ca="1" si="812"/>
        <v>0</v>
      </c>
      <c r="W2446" s="25">
        <f t="shared" ca="1" si="813"/>
        <v>0</v>
      </c>
      <c r="X2446" s="108">
        <f t="shared" ca="1" si="814"/>
        <v>0</v>
      </c>
      <c r="Y2446" s="108">
        <f t="shared" ca="1" si="815"/>
        <v>0</v>
      </c>
      <c r="Z2446" s="108">
        <f t="shared" ca="1" si="816"/>
        <v>0</v>
      </c>
      <c r="AA2446" s="108">
        <f t="shared" ca="1" si="817"/>
        <v>0</v>
      </c>
      <c r="AB2446" s="108">
        <f t="shared" ca="1" si="818"/>
        <v>0</v>
      </c>
      <c r="AC2446" s="25">
        <f t="shared" ca="1" si="819"/>
        <v>0</v>
      </c>
    </row>
    <row r="2447" spans="1:29" ht="14.1" hidden="1" customHeight="1" thickBot="1" x14ac:dyDescent="0.25">
      <c r="A2447" s="3">
        <f t="shared" si="803"/>
        <v>2027</v>
      </c>
      <c r="B2447" s="3" t="str">
        <f t="shared" si="820"/>
        <v>08 srpen</v>
      </c>
      <c r="C2447" s="4" t="str">
        <f t="shared" si="804"/>
        <v>srpen</v>
      </c>
      <c r="D2447" s="10">
        <f t="shared" ca="1" si="805"/>
        <v>0</v>
      </c>
      <c r="E2447" s="10" t="str">
        <f t="shared" si="806"/>
        <v>úterý</v>
      </c>
      <c r="F2447" s="42" t="str">
        <f ca="1">IF(COUNTIF(List1!$U$4:$AF$16,$G2447),"Svátek",TEXT($G2447,"dddd"))</f>
        <v>úterý</v>
      </c>
      <c r="G2447" s="19">
        <v>46630</v>
      </c>
      <c r="H2447" s="49"/>
      <c r="I2447" s="50"/>
      <c r="J2447" s="49"/>
      <c r="K2447" s="50"/>
      <c r="L2447" s="21">
        <f t="shared" si="807"/>
        <v>0</v>
      </c>
      <c r="M2447" s="22">
        <f t="shared" si="801"/>
        <v>0</v>
      </c>
      <c r="N2447" s="98"/>
      <c r="O2447" s="101" t="str">
        <f t="shared" ca="1" si="802"/>
        <v/>
      </c>
      <c r="P2447" s="41">
        <f t="shared" si="800"/>
        <v>0</v>
      </c>
      <c r="Q2447" s="41">
        <f>IF(MONTH(G2448)-MONTH(G2447)&lt;&gt;0,SUBTOTAL(109,$P$14:$P$3665)," ")</f>
        <v>0</v>
      </c>
      <c r="R2447" s="108">
        <f t="shared" ca="1" si="808"/>
        <v>0</v>
      </c>
      <c r="S2447" s="25">
        <f t="shared" ca="1" si="809"/>
        <v>0</v>
      </c>
      <c r="T2447" s="108">
        <f t="shared" ca="1" si="810"/>
        <v>0</v>
      </c>
      <c r="U2447" s="163">
        <f t="shared" ca="1" si="811"/>
        <v>0</v>
      </c>
      <c r="V2447" s="25">
        <f t="shared" ca="1" si="812"/>
        <v>0</v>
      </c>
      <c r="W2447" s="25">
        <f t="shared" ca="1" si="813"/>
        <v>0</v>
      </c>
      <c r="X2447" s="108">
        <f t="shared" ca="1" si="814"/>
        <v>0</v>
      </c>
      <c r="Y2447" s="108">
        <f t="shared" ca="1" si="815"/>
        <v>0</v>
      </c>
      <c r="Z2447" s="108">
        <f t="shared" ca="1" si="816"/>
        <v>0</v>
      </c>
      <c r="AA2447" s="108">
        <f t="shared" ca="1" si="817"/>
        <v>0</v>
      </c>
      <c r="AB2447" s="108">
        <f t="shared" ca="1" si="818"/>
        <v>0</v>
      </c>
      <c r="AC2447" s="25">
        <f t="shared" ca="1" si="819"/>
        <v>0</v>
      </c>
    </row>
    <row r="2448" spans="1:29" ht="14.1" hidden="1" customHeight="1" thickBot="1" x14ac:dyDescent="0.25">
      <c r="A2448" s="3">
        <f t="shared" si="803"/>
        <v>2027</v>
      </c>
      <c r="B2448" s="3" t="str">
        <f t="shared" si="820"/>
        <v>09 září</v>
      </c>
      <c r="C2448" s="4" t="str">
        <f t="shared" si="804"/>
        <v>září</v>
      </c>
      <c r="D2448" s="10">
        <f t="shared" ca="1" si="805"/>
        <v>0</v>
      </c>
      <c r="E2448" s="10" t="str">
        <f t="shared" si="806"/>
        <v>středa</v>
      </c>
      <c r="F2448" s="42" t="str">
        <f ca="1">IF(COUNTIF(List1!$U$4:$AF$16,$G2448),"Svátek",TEXT($G2448,"dddd"))</f>
        <v>středa</v>
      </c>
      <c r="G2448" s="19">
        <v>46631</v>
      </c>
      <c r="H2448" s="49"/>
      <c r="I2448" s="50"/>
      <c r="J2448" s="49"/>
      <c r="K2448" s="50"/>
      <c r="L2448" s="21">
        <f t="shared" si="807"/>
        <v>0</v>
      </c>
      <c r="M2448" s="22">
        <f t="shared" si="801"/>
        <v>0</v>
      </c>
      <c r="N2448" s="98"/>
      <c r="O2448" s="101" t="str">
        <f t="shared" ca="1" si="802"/>
        <v/>
      </c>
      <c r="P2448" s="41" t="str">
        <f t="shared" si="800"/>
        <v xml:space="preserve"> </v>
      </c>
      <c r="Q2448" s="41" t="str">
        <f>IF(MONTH(G2449)-MONTH(G2448)&lt;&gt;0,SUBTOTAL(109,$P$14:$P$3665)," ")</f>
        <v xml:space="preserve"> </v>
      </c>
      <c r="R2448" s="108">
        <f t="shared" ca="1" si="808"/>
        <v>0</v>
      </c>
      <c r="S2448" s="25">
        <f t="shared" ca="1" si="809"/>
        <v>0</v>
      </c>
      <c r="T2448" s="108">
        <f t="shared" ca="1" si="810"/>
        <v>0</v>
      </c>
      <c r="U2448" s="163">
        <f t="shared" ca="1" si="811"/>
        <v>0</v>
      </c>
      <c r="V2448" s="25">
        <f t="shared" ca="1" si="812"/>
        <v>0</v>
      </c>
      <c r="W2448" s="25">
        <f t="shared" ca="1" si="813"/>
        <v>0</v>
      </c>
      <c r="X2448" s="108">
        <f t="shared" ca="1" si="814"/>
        <v>0</v>
      </c>
      <c r="Y2448" s="108">
        <f t="shared" ca="1" si="815"/>
        <v>0</v>
      </c>
      <c r="Z2448" s="108">
        <f t="shared" ca="1" si="816"/>
        <v>0</v>
      </c>
      <c r="AA2448" s="108">
        <f t="shared" ca="1" si="817"/>
        <v>0</v>
      </c>
      <c r="AB2448" s="108">
        <f t="shared" ca="1" si="818"/>
        <v>0</v>
      </c>
      <c r="AC2448" s="25">
        <f t="shared" ca="1" si="819"/>
        <v>0</v>
      </c>
    </row>
    <row r="2449" spans="1:29" ht="14.1" hidden="1" customHeight="1" thickBot="1" x14ac:dyDescent="0.25">
      <c r="A2449" s="3">
        <f t="shared" si="803"/>
        <v>2027</v>
      </c>
      <c r="B2449" s="3" t="str">
        <f t="shared" si="820"/>
        <v>09 září</v>
      </c>
      <c r="C2449" s="4" t="str">
        <f t="shared" si="804"/>
        <v>září</v>
      </c>
      <c r="D2449" s="10">
        <f t="shared" ca="1" si="805"/>
        <v>0</v>
      </c>
      <c r="E2449" s="10" t="str">
        <f t="shared" si="806"/>
        <v>čtvrtek</v>
      </c>
      <c r="F2449" s="42" t="str">
        <f ca="1">IF(COUNTIF(List1!$U$4:$AF$16,$G2449),"Svátek",TEXT($G2449,"dddd"))</f>
        <v>čtvrtek</v>
      </c>
      <c r="G2449" s="19">
        <v>46632</v>
      </c>
      <c r="H2449" s="49"/>
      <c r="I2449" s="50"/>
      <c r="J2449" s="49"/>
      <c r="K2449" s="50"/>
      <c r="L2449" s="21">
        <f t="shared" si="807"/>
        <v>0</v>
      </c>
      <c r="M2449" s="22">
        <f t="shared" si="801"/>
        <v>0</v>
      </c>
      <c r="N2449" s="98"/>
      <c r="O2449" s="101" t="str">
        <f t="shared" ca="1" si="802"/>
        <v/>
      </c>
      <c r="P2449" s="41" t="str">
        <f t="shared" si="800"/>
        <v xml:space="preserve"> </v>
      </c>
      <c r="Q2449" s="41" t="str">
        <f>IF(MONTH(G2450)-MONTH(G2449)&lt;&gt;0,SUBTOTAL(109,$P$14:$P$3665)," ")</f>
        <v xml:space="preserve"> </v>
      </c>
      <c r="R2449" s="108">
        <f t="shared" ca="1" si="808"/>
        <v>0</v>
      </c>
      <c r="S2449" s="25">
        <f t="shared" ca="1" si="809"/>
        <v>0</v>
      </c>
      <c r="T2449" s="108">
        <f t="shared" ca="1" si="810"/>
        <v>0</v>
      </c>
      <c r="U2449" s="163">
        <f t="shared" ca="1" si="811"/>
        <v>0</v>
      </c>
      <c r="V2449" s="25">
        <f t="shared" ca="1" si="812"/>
        <v>0</v>
      </c>
      <c r="W2449" s="25">
        <f t="shared" ca="1" si="813"/>
        <v>0</v>
      </c>
      <c r="X2449" s="108">
        <f t="shared" ca="1" si="814"/>
        <v>0</v>
      </c>
      <c r="Y2449" s="108">
        <f t="shared" ca="1" si="815"/>
        <v>0</v>
      </c>
      <c r="Z2449" s="108">
        <f t="shared" ca="1" si="816"/>
        <v>0</v>
      </c>
      <c r="AA2449" s="108">
        <f t="shared" ca="1" si="817"/>
        <v>0</v>
      </c>
      <c r="AB2449" s="108">
        <f t="shared" ca="1" si="818"/>
        <v>0</v>
      </c>
      <c r="AC2449" s="25">
        <f t="shared" ca="1" si="819"/>
        <v>0</v>
      </c>
    </row>
    <row r="2450" spans="1:29" ht="14.1" hidden="1" customHeight="1" thickBot="1" x14ac:dyDescent="0.25">
      <c r="A2450" s="3">
        <f t="shared" si="803"/>
        <v>2027</v>
      </c>
      <c r="B2450" s="3" t="str">
        <f t="shared" si="820"/>
        <v>09 září</v>
      </c>
      <c r="C2450" s="4" t="str">
        <f t="shared" si="804"/>
        <v>září</v>
      </c>
      <c r="D2450" s="10">
        <f t="shared" ca="1" si="805"/>
        <v>0</v>
      </c>
      <c r="E2450" s="10" t="str">
        <f t="shared" si="806"/>
        <v>pátek</v>
      </c>
      <c r="F2450" s="42" t="str">
        <f ca="1">IF(COUNTIF(List1!$U$4:$AF$16,$G2450),"Svátek",TEXT($G2450,"dddd"))</f>
        <v>pátek</v>
      </c>
      <c r="G2450" s="19">
        <v>46633</v>
      </c>
      <c r="H2450" s="49"/>
      <c r="I2450" s="50"/>
      <c r="J2450" s="49"/>
      <c r="K2450" s="50"/>
      <c r="L2450" s="21">
        <f t="shared" si="807"/>
        <v>0</v>
      </c>
      <c r="M2450" s="22">
        <f t="shared" si="801"/>
        <v>0</v>
      </c>
      <c r="N2450" s="98"/>
      <c r="O2450" s="101" t="str">
        <f t="shared" ca="1" si="802"/>
        <v/>
      </c>
      <c r="P2450" s="41" t="str">
        <f t="shared" si="800"/>
        <v xml:space="preserve"> </v>
      </c>
      <c r="Q2450" s="41" t="str">
        <f>IF(MONTH(G2451)-MONTH(G2450)&lt;&gt;0,SUBTOTAL(109,$P$14:$P$3665)," ")</f>
        <v xml:space="preserve"> </v>
      </c>
      <c r="R2450" s="108">
        <f t="shared" ca="1" si="808"/>
        <v>0</v>
      </c>
      <c r="S2450" s="25">
        <f t="shared" ca="1" si="809"/>
        <v>0</v>
      </c>
      <c r="T2450" s="108">
        <f t="shared" ca="1" si="810"/>
        <v>0</v>
      </c>
      <c r="U2450" s="163">
        <f t="shared" ca="1" si="811"/>
        <v>0</v>
      </c>
      <c r="V2450" s="25">
        <f t="shared" ca="1" si="812"/>
        <v>0</v>
      </c>
      <c r="W2450" s="25">
        <f t="shared" ca="1" si="813"/>
        <v>0</v>
      </c>
      <c r="X2450" s="108">
        <f t="shared" ca="1" si="814"/>
        <v>0</v>
      </c>
      <c r="Y2450" s="108">
        <f t="shared" ca="1" si="815"/>
        <v>0</v>
      </c>
      <c r="Z2450" s="108">
        <f t="shared" ca="1" si="816"/>
        <v>0</v>
      </c>
      <c r="AA2450" s="108">
        <f t="shared" ca="1" si="817"/>
        <v>0</v>
      </c>
      <c r="AB2450" s="108">
        <f t="shared" ca="1" si="818"/>
        <v>0</v>
      </c>
      <c r="AC2450" s="25">
        <f t="shared" ca="1" si="819"/>
        <v>0</v>
      </c>
    </row>
    <row r="2451" spans="1:29" ht="14.1" hidden="1" customHeight="1" thickBot="1" x14ac:dyDescent="0.25">
      <c r="A2451" s="3">
        <f t="shared" si="803"/>
        <v>2027</v>
      </c>
      <c r="B2451" s="3" t="str">
        <f t="shared" si="820"/>
        <v>09 září</v>
      </c>
      <c r="C2451" s="4" t="str">
        <f t="shared" si="804"/>
        <v>září</v>
      </c>
      <c r="D2451" s="10">
        <f t="shared" ca="1" si="805"/>
        <v>0</v>
      </c>
      <c r="E2451" s="10" t="str">
        <f t="shared" si="806"/>
        <v>sobota</v>
      </c>
      <c r="F2451" s="42" t="str">
        <f ca="1">IF(COUNTIF(List1!$U$4:$AF$16,$G2451),"Svátek",TEXT($G2451,"dddd"))</f>
        <v>sobota</v>
      </c>
      <c r="G2451" s="19">
        <v>46634</v>
      </c>
      <c r="H2451" s="49"/>
      <c r="I2451" s="50"/>
      <c r="J2451" s="49"/>
      <c r="K2451" s="50"/>
      <c r="L2451" s="21">
        <f t="shared" si="807"/>
        <v>0</v>
      </c>
      <c r="M2451" s="22">
        <f t="shared" si="801"/>
        <v>0</v>
      </c>
      <c r="N2451" s="98"/>
      <c r="O2451" s="101" t="str">
        <f t="shared" ca="1" si="802"/>
        <v/>
      </c>
      <c r="P2451" s="41" t="str">
        <f t="shared" si="800"/>
        <v xml:space="preserve"> </v>
      </c>
      <c r="Q2451" s="41" t="str">
        <f>IF(MONTH(G2452)-MONTH(G2451)&lt;&gt;0,SUBTOTAL(109,$P$14:$P$3665)," ")</f>
        <v xml:space="preserve"> </v>
      </c>
      <c r="R2451" s="108">
        <f t="shared" ca="1" si="808"/>
        <v>0</v>
      </c>
      <c r="S2451" s="25">
        <f t="shared" ca="1" si="809"/>
        <v>0</v>
      </c>
      <c r="T2451" s="108">
        <f t="shared" ca="1" si="810"/>
        <v>0</v>
      </c>
      <c r="U2451" s="163">
        <f t="shared" ca="1" si="811"/>
        <v>0</v>
      </c>
      <c r="V2451" s="25">
        <f t="shared" ca="1" si="812"/>
        <v>0</v>
      </c>
      <c r="W2451" s="25">
        <f t="shared" ca="1" si="813"/>
        <v>0</v>
      </c>
      <c r="X2451" s="108">
        <f t="shared" ca="1" si="814"/>
        <v>0</v>
      </c>
      <c r="Y2451" s="108">
        <f t="shared" ca="1" si="815"/>
        <v>0</v>
      </c>
      <c r="Z2451" s="108">
        <f t="shared" ca="1" si="816"/>
        <v>0</v>
      </c>
      <c r="AA2451" s="108">
        <f t="shared" ca="1" si="817"/>
        <v>0</v>
      </c>
      <c r="AB2451" s="108">
        <f t="shared" ca="1" si="818"/>
        <v>0</v>
      </c>
      <c r="AC2451" s="25">
        <f t="shared" ca="1" si="819"/>
        <v>0</v>
      </c>
    </row>
    <row r="2452" spans="1:29" ht="14.1" hidden="1" customHeight="1" thickBot="1" x14ac:dyDescent="0.25">
      <c r="A2452" s="3">
        <f t="shared" si="803"/>
        <v>2027</v>
      </c>
      <c r="B2452" s="3" t="str">
        <f t="shared" si="820"/>
        <v>09 září</v>
      </c>
      <c r="C2452" s="4" t="str">
        <f t="shared" si="804"/>
        <v>září</v>
      </c>
      <c r="D2452" s="10">
        <f t="shared" ca="1" si="805"/>
        <v>0</v>
      </c>
      <c r="E2452" s="10" t="str">
        <f t="shared" si="806"/>
        <v>neděle</v>
      </c>
      <c r="F2452" s="42" t="str">
        <f ca="1">IF(COUNTIF(List1!$U$4:$AF$16,$G2452),"Svátek",TEXT($G2452,"dddd"))</f>
        <v>neděle</v>
      </c>
      <c r="G2452" s="19">
        <v>46635</v>
      </c>
      <c r="H2452" s="49"/>
      <c r="I2452" s="50"/>
      <c r="J2452" s="49"/>
      <c r="K2452" s="50"/>
      <c r="L2452" s="21">
        <f t="shared" si="807"/>
        <v>0</v>
      </c>
      <c r="M2452" s="22">
        <f t="shared" si="801"/>
        <v>0</v>
      </c>
      <c r="N2452" s="98"/>
      <c r="O2452" s="101" t="str">
        <f t="shared" ca="1" si="802"/>
        <v/>
      </c>
      <c r="P2452" s="41">
        <f t="shared" si="800"/>
        <v>0</v>
      </c>
      <c r="Q2452" s="41" t="str">
        <f>IF(MONTH(G2453)-MONTH(G2452)&lt;&gt;0,SUBTOTAL(109,$P$14:$P$3665)," ")</f>
        <v xml:space="preserve"> </v>
      </c>
      <c r="R2452" s="108">
        <f t="shared" ca="1" si="808"/>
        <v>0</v>
      </c>
      <c r="S2452" s="25">
        <f t="shared" ca="1" si="809"/>
        <v>0</v>
      </c>
      <c r="T2452" s="108">
        <f t="shared" ca="1" si="810"/>
        <v>0</v>
      </c>
      <c r="U2452" s="163">
        <f t="shared" ca="1" si="811"/>
        <v>0</v>
      </c>
      <c r="V2452" s="25">
        <f t="shared" ca="1" si="812"/>
        <v>0</v>
      </c>
      <c r="W2452" s="25">
        <f t="shared" ca="1" si="813"/>
        <v>0</v>
      </c>
      <c r="X2452" s="108">
        <f t="shared" ca="1" si="814"/>
        <v>0</v>
      </c>
      <c r="Y2452" s="108">
        <f t="shared" ca="1" si="815"/>
        <v>0</v>
      </c>
      <c r="Z2452" s="108">
        <f t="shared" ca="1" si="816"/>
        <v>0</v>
      </c>
      <c r="AA2452" s="108">
        <f t="shared" ca="1" si="817"/>
        <v>0</v>
      </c>
      <c r="AB2452" s="108">
        <f t="shared" ca="1" si="818"/>
        <v>0</v>
      </c>
      <c r="AC2452" s="25">
        <f t="shared" ca="1" si="819"/>
        <v>0</v>
      </c>
    </row>
    <row r="2453" spans="1:29" ht="14.1" hidden="1" customHeight="1" thickBot="1" x14ac:dyDescent="0.25">
      <c r="A2453" s="3">
        <f t="shared" si="803"/>
        <v>2027</v>
      </c>
      <c r="B2453" s="3" t="str">
        <f t="shared" si="820"/>
        <v>09 září</v>
      </c>
      <c r="C2453" s="4" t="str">
        <f t="shared" si="804"/>
        <v>září</v>
      </c>
      <c r="D2453" s="10">
        <f t="shared" ca="1" si="805"/>
        <v>0</v>
      </c>
      <c r="E2453" s="10" t="str">
        <f t="shared" si="806"/>
        <v>pondělí</v>
      </c>
      <c r="F2453" s="42" t="str">
        <f ca="1">IF(COUNTIF(List1!$U$4:$AF$16,$G2453),"Svátek",TEXT($G2453,"dddd"))</f>
        <v>pondělí</v>
      </c>
      <c r="G2453" s="19">
        <v>46636</v>
      </c>
      <c r="H2453" s="49"/>
      <c r="I2453" s="50"/>
      <c r="J2453" s="49"/>
      <c r="K2453" s="50"/>
      <c r="L2453" s="21">
        <f t="shared" si="807"/>
        <v>0</v>
      </c>
      <c r="M2453" s="22">
        <f t="shared" si="801"/>
        <v>0</v>
      </c>
      <c r="N2453" s="98"/>
      <c r="O2453" s="101" t="str">
        <f t="shared" ca="1" si="802"/>
        <v/>
      </c>
      <c r="P2453" s="41" t="str">
        <f t="shared" si="800"/>
        <v xml:space="preserve"> </v>
      </c>
      <c r="Q2453" s="41" t="str">
        <f>IF(MONTH(G2454)-MONTH(G2453)&lt;&gt;0,SUBTOTAL(109,$P$14:$P$3665)," ")</f>
        <v xml:space="preserve"> </v>
      </c>
      <c r="R2453" s="108">
        <f t="shared" ca="1" si="808"/>
        <v>0</v>
      </c>
      <c r="S2453" s="25">
        <f t="shared" ca="1" si="809"/>
        <v>0</v>
      </c>
      <c r="T2453" s="108">
        <f t="shared" ca="1" si="810"/>
        <v>0</v>
      </c>
      <c r="U2453" s="163">
        <f t="shared" ca="1" si="811"/>
        <v>0</v>
      </c>
      <c r="V2453" s="25">
        <f t="shared" ca="1" si="812"/>
        <v>0</v>
      </c>
      <c r="W2453" s="25">
        <f t="shared" ca="1" si="813"/>
        <v>0</v>
      </c>
      <c r="X2453" s="108">
        <f t="shared" ca="1" si="814"/>
        <v>0</v>
      </c>
      <c r="Y2453" s="108">
        <f t="shared" ca="1" si="815"/>
        <v>0</v>
      </c>
      <c r="Z2453" s="108">
        <f t="shared" ca="1" si="816"/>
        <v>0</v>
      </c>
      <c r="AA2453" s="108">
        <f t="shared" ca="1" si="817"/>
        <v>0</v>
      </c>
      <c r="AB2453" s="108">
        <f t="shared" ca="1" si="818"/>
        <v>0</v>
      </c>
      <c r="AC2453" s="25">
        <f t="shared" ca="1" si="819"/>
        <v>0</v>
      </c>
    </row>
    <row r="2454" spans="1:29" ht="14.1" hidden="1" customHeight="1" thickBot="1" x14ac:dyDescent="0.25">
      <c r="A2454" s="3">
        <f t="shared" si="803"/>
        <v>2027</v>
      </c>
      <c r="B2454" s="3" t="str">
        <f t="shared" si="820"/>
        <v>09 září</v>
      </c>
      <c r="C2454" s="4" t="str">
        <f t="shared" si="804"/>
        <v>září</v>
      </c>
      <c r="D2454" s="10">
        <f t="shared" ca="1" si="805"/>
        <v>0</v>
      </c>
      <c r="E2454" s="10" t="str">
        <f t="shared" si="806"/>
        <v>úterý</v>
      </c>
      <c r="F2454" s="42" t="str">
        <f ca="1">IF(COUNTIF(List1!$U$4:$AF$16,$G2454),"Svátek",TEXT($G2454,"dddd"))</f>
        <v>úterý</v>
      </c>
      <c r="G2454" s="19">
        <v>46637</v>
      </c>
      <c r="H2454" s="49"/>
      <c r="I2454" s="50"/>
      <c r="J2454" s="49"/>
      <c r="K2454" s="50"/>
      <c r="L2454" s="21">
        <f t="shared" si="807"/>
        <v>0</v>
      </c>
      <c r="M2454" s="22">
        <f t="shared" si="801"/>
        <v>0</v>
      </c>
      <c r="N2454" s="98"/>
      <c r="O2454" s="101" t="str">
        <f t="shared" ca="1" si="802"/>
        <v/>
      </c>
      <c r="P2454" s="41" t="str">
        <f t="shared" si="800"/>
        <v xml:space="preserve"> </v>
      </c>
      <c r="Q2454" s="41" t="str">
        <f>IF(MONTH(G2455)-MONTH(G2454)&lt;&gt;0,SUBTOTAL(109,$P$14:$P$3665)," ")</f>
        <v xml:space="preserve"> </v>
      </c>
      <c r="R2454" s="108">
        <f t="shared" ca="1" si="808"/>
        <v>0</v>
      </c>
      <c r="S2454" s="25">
        <f t="shared" ca="1" si="809"/>
        <v>0</v>
      </c>
      <c r="T2454" s="108">
        <f t="shared" ca="1" si="810"/>
        <v>0</v>
      </c>
      <c r="U2454" s="163">
        <f t="shared" ca="1" si="811"/>
        <v>0</v>
      </c>
      <c r="V2454" s="25">
        <f t="shared" ca="1" si="812"/>
        <v>0</v>
      </c>
      <c r="W2454" s="25">
        <f t="shared" ca="1" si="813"/>
        <v>0</v>
      </c>
      <c r="X2454" s="108">
        <f t="shared" ca="1" si="814"/>
        <v>0</v>
      </c>
      <c r="Y2454" s="108">
        <f t="shared" ca="1" si="815"/>
        <v>0</v>
      </c>
      <c r="Z2454" s="108">
        <f t="shared" ca="1" si="816"/>
        <v>0</v>
      </c>
      <c r="AA2454" s="108">
        <f t="shared" ca="1" si="817"/>
        <v>0</v>
      </c>
      <c r="AB2454" s="108">
        <f t="shared" ca="1" si="818"/>
        <v>0</v>
      </c>
      <c r="AC2454" s="25">
        <f t="shared" ca="1" si="819"/>
        <v>0</v>
      </c>
    </row>
    <row r="2455" spans="1:29" ht="14.1" hidden="1" customHeight="1" thickBot="1" x14ac:dyDescent="0.25">
      <c r="A2455" s="3">
        <f t="shared" si="803"/>
        <v>2027</v>
      </c>
      <c r="B2455" s="3" t="str">
        <f t="shared" si="820"/>
        <v>09 září</v>
      </c>
      <c r="C2455" s="4" t="str">
        <f t="shared" si="804"/>
        <v>září</v>
      </c>
      <c r="D2455" s="10">
        <f t="shared" ca="1" si="805"/>
        <v>0</v>
      </c>
      <c r="E2455" s="10" t="str">
        <f t="shared" si="806"/>
        <v>středa</v>
      </c>
      <c r="F2455" s="42" t="str">
        <f ca="1">IF(COUNTIF(List1!$U$4:$AF$16,$G2455),"Svátek",TEXT($G2455,"dddd"))</f>
        <v>středa</v>
      </c>
      <c r="G2455" s="19">
        <v>46638</v>
      </c>
      <c r="H2455" s="49"/>
      <c r="I2455" s="50"/>
      <c r="J2455" s="49"/>
      <c r="K2455" s="50"/>
      <c r="L2455" s="21">
        <f t="shared" si="807"/>
        <v>0</v>
      </c>
      <c r="M2455" s="22">
        <f t="shared" si="801"/>
        <v>0</v>
      </c>
      <c r="N2455" s="98"/>
      <c r="O2455" s="101" t="str">
        <f t="shared" ca="1" si="802"/>
        <v/>
      </c>
      <c r="P2455" s="41" t="str">
        <f t="shared" si="800"/>
        <v xml:space="preserve"> </v>
      </c>
      <c r="Q2455" s="41" t="str">
        <f>IF(MONTH(G2456)-MONTH(G2455)&lt;&gt;0,SUBTOTAL(109,$P$14:$P$3665)," ")</f>
        <v xml:space="preserve"> </v>
      </c>
      <c r="R2455" s="108">
        <f t="shared" ca="1" si="808"/>
        <v>0</v>
      </c>
      <c r="S2455" s="25">
        <f t="shared" ca="1" si="809"/>
        <v>0</v>
      </c>
      <c r="T2455" s="108">
        <f t="shared" ca="1" si="810"/>
        <v>0</v>
      </c>
      <c r="U2455" s="163">
        <f t="shared" ca="1" si="811"/>
        <v>0</v>
      </c>
      <c r="V2455" s="25">
        <f t="shared" ca="1" si="812"/>
        <v>0</v>
      </c>
      <c r="W2455" s="25">
        <f t="shared" ca="1" si="813"/>
        <v>0</v>
      </c>
      <c r="X2455" s="108">
        <f t="shared" ca="1" si="814"/>
        <v>0</v>
      </c>
      <c r="Y2455" s="108">
        <f t="shared" ca="1" si="815"/>
        <v>0</v>
      </c>
      <c r="Z2455" s="108">
        <f t="shared" ca="1" si="816"/>
        <v>0</v>
      </c>
      <c r="AA2455" s="108">
        <f t="shared" ca="1" si="817"/>
        <v>0</v>
      </c>
      <c r="AB2455" s="108">
        <f t="shared" ca="1" si="818"/>
        <v>0</v>
      </c>
      <c r="AC2455" s="25">
        <f t="shared" ca="1" si="819"/>
        <v>0</v>
      </c>
    </row>
    <row r="2456" spans="1:29" ht="14.1" hidden="1" customHeight="1" thickBot="1" x14ac:dyDescent="0.25">
      <c r="A2456" s="3">
        <f t="shared" si="803"/>
        <v>2027</v>
      </c>
      <c r="B2456" s="3" t="str">
        <f t="shared" si="820"/>
        <v>09 září</v>
      </c>
      <c r="C2456" s="4" t="str">
        <f t="shared" si="804"/>
        <v>září</v>
      </c>
      <c r="D2456" s="10">
        <f t="shared" ca="1" si="805"/>
        <v>0</v>
      </c>
      <c r="E2456" s="10" t="str">
        <f t="shared" si="806"/>
        <v>čtvrtek</v>
      </c>
      <c r="F2456" s="42" t="str">
        <f ca="1">IF(COUNTIF(List1!$U$4:$AF$16,$G2456),"Svátek",TEXT($G2456,"dddd"))</f>
        <v>čtvrtek</v>
      </c>
      <c r="G2456" s="19">
        <v>46639</v>
      </c>
      <c r="H2456" s="49"/>
      <c r="I2456" s="50"/>
      <c r="J2456" s="49"/>
      <c r="K2456" s="50"/>
      <c r="L2456" s="21">
        <f t="shared" si="807"/>
        <v>0</v>
      </c>
      <c r="M2456" s="22">
        <f t="shared" si="801"/>
        <v>0</v>
      </c>
      <c r="N2456" s="98"/>
      <c r="O2456" s="101" t="str">
        <f t="shared" ca="1" si="802"/>
        <v/>
      </c>
      <c r="P2456" s="41" t="str">
        <f t="shared" si="800"/>
        <v xml:space="preserve"> </v>
      </c>
      <c r="Q2456" s="41" t="str">
        <f>IF(MONTH(G2457)-MONTH(G2456)&lt;&gt;0,SUBTOTAL(109,$P$14:$P$3665)," ")</f>
        <v xml:space="preserve"> </v>
      </c>
      <c r="R2456" s="108">
        <f t="shared" ca="1" si="808"/>
        <v>0</v>
      </c>
      <c r="S2456" s="25">
        <f t="shared" ca="1" si="809"/>
        <v>0</v>
      </c>
      <c r="T2456" s="108">
        <f t="shared" ca="1" si="810"/>
        <v>0</v>
      </c>
      <c r="U2456" s="163">
        <f t="shared" ca="1" si="811"/>
        <v>0</v>
      </c>
      <c r="V2456" s="25">
        <f t="shared" ca="1" si="812"/>
        <v>0</v>
      </c>
      <c r="W2456" s="25">
        <f t="shared" ca="1" si="813"/>
        <v>0</v>
      </c>
      <c r="X2456" s="108">
        <f t="shared" ca="1" si="814"/>
        <v>0</v>
      </c>
      <c r="Y2456" s="108">
        <f t="shared" ca="1" si="815"/>
        <v>0</v>
      </c>
      <c r="Z2456" s="108">
        <f t="shared" ca="1" si="816"/>
        <v>0</v>
      </c>
      <c r="AA2456" s="108">
        <f t="shared" ca="1" si="817"/>
        <v>0</v>
      </c>
      <c r="AB2456" s="108">
        <f t="shared" ca="1" si="818"/>
        <v>0</v>
      </c>
      <c r="AC2456" s="25">
        <f t="shared" ca="1" si="819"/>
        <v>0</v>
      </c>
    </row>
    <row r="2457" spans="1:29" ht="14.1" hidden="1" customHeight="1" thickBot="1" x14ac:dyDescent="0.25">
      <c r="A2457" s="3">
        <f t="shared" si="803"/>
        <v>2027</v>
      </c>
      <c r="B2457" s="3" t="str">
        <f t="shared" si="820"/>
        <v>09 září</v>
      </c>
      <c r="C2457" s="4" t="str">
        <f t="shared" si="804"/>
        <v>září</v>
      </c>
      <c r="D2457" s="10">
        <f t="shared" ca="1" si="805"/>
        <v>0</v>
      </c>
      <c r="E2457" s="10" t="str">
        <f t="shared" si="806"/>
        <v>pátek</v>
      </c>
      <c r="F2457" s="42" t="str">
        <f ca="1">IF(COUNTIF(List1!$U$4:$AF$16,$G2457),"Svátek",TEXT($G2457,"dddd"))</f>
        <v>pátek</v>
      </c>
      <c r="G2457" s="19">
        <v>46640</v>
      </c>
      <c r="H2457" s="49"/>
      <c r="I2457" s="50"/>
      <c r="J2457" s="49"/>
      <c r="K2457" s="50"/>
      <c r="L2457" s="21">
        <f t="shared" si="807"/>
        <v>0</v>
      </c>
      <c r="M2457" s="22">
        <f t="shared" si="801"/>
        <v>0</v>
      </c>
      <c r="N2457" s="98"/>
      <c r="O2457" s="101" t="str">
        <f t="shared" ca="1" si="802"/>
        <v/>
      </c>
      <c r="P2457" s="41" t="str">
        <f t="shared" si="800"/>
        <v xml:space="preserve"> </v>
      </c>
      <c r="Q2457" s="41" t="str">
        <f>IF(MONTH(G2458)-MONTH(G2457)&lt;&gt;0,SUBTOTAL(109,$P$14:$P$3665)," ")</f>
        <v xml:space="preserve"> </v>
      </c>
      <c r="R2457" s="108">
        <f t="shared" ca="1" si="808"/>
        <v>0</v>
      </c>
      <c r="S2457" s="25">
        <f t="shared" ca="1" si="809"/>
        <v>0</v>
      </c>
      <c r="T2457" s="108">
        <f t="shared" ca="1" si="810"/>
        <v>0</v>
      </c>
      <c r="U2457" s="163">
        <f t="shared" ca="1" si="811"/>
        <v>0</v>
      </c>
      <c r="V2457" s="25">
        <f t="shared" ca="1" si="812"/>
        <v>0</v>
      </c>
      <c r="W2457" s="25">
        <f t="shared" ca="1" si="813"/>
        <v>0</v>
      </c>
      <c r="X2457" s="108">
        <f t="shared" ca="1" si="814"/>
        <v>0</v>
      </c>
      <c r="Y2457" s="108">
        <f t="shared" ca="1" si="815"/>
        <v>0</v>
      </c>
      <c r="Z2457" s="108">
        <f t="shared" ca="1" si="816"/>
        <v>0</v>
      </c>
      <c r="AA2457" s="108">
        <f t="shared" ca="1" si="817"/>
        <v>0</v>
      </c>
      <c r="AB2457" s="108">
        <f t="shared" ca="1" si="818"/>
        <v>0</v>
      </c>
      <c r="AC2457" s="25">
        <f t="shared" ca="1" si="819"/>
        <v>0</v>
      </c>
    </row>
    <row r="2458" spans="1:29" ht="14.1" hidden="1" customHeight="1" thickBot="1" x14ac:dyDescent="0.25">
      <c r="A2458" s="3">
        <f t="shared" si="803"/>
        <v>2027</v>
      </c>
      <c r="B2458" s="3" t="str">
        <f t="shared" si="820"/>
        <v>09 září</v>
      </c>
      <c r="C2458" s="4" t="str">
        <f t="shared" si="804"/>
        <v>září</v>
      </c>
      <c r="D2458" s="10">
        <f t="shared" ca="1" si="805"/>
        <v>0</v>
      </c>
      <c r="E2458" s="10" t="str">
        <f t="shared" si="806"/>
        <v>sobota</v>
      </c>
      <c r="F2458" s="42" t="str">
        <f ca="1">IF(COUNTIF(List1!$U$4:$AF$16,$G2458),"Svátek",TEXT($G2458,"dddd"))</f>
        <v>sobota</v>
      </c>
      <c r="G2458" s="19">
        <v>46641</v>
      </c>
      <c r="H2458" s="49"/>
      <c r="I2458" s="50"/>
      <c r="J2458" s="49"/>
      <c r="K2458" s="50"/>
      <c r="L2458" s="21">
        <f t="shared" si="807"/>
        <v>0</v>
      </c>
      <c r="M2458" s="22">
        <f t="shared" si="801"/>
        <v>0</v>
      </c>
      <c r="N2458" s="98"/>
      <c r="O2458" s="101" t="str">
        <f t="shared" ca="1" si="802"/>
        <v/>
      </c>
      <c r="P2458" s="41" t="str">
        <f t="shared" si="800"/>
        <v xml:space="preserve"> </v>
      </c>
      <c r="Q2458" s="41" t="str">
        <f>IF(MONTH(G2459)-MONTH(G2458)&lt;&gt;0,SUBTOTAL(109,$P$14:$P$3665)," ")</f>
        <v xml:space="preserve"> </v>
      </c>
      <c r="R2458" s="108">
        <f t="shared" ca="1" si="808"/>
        <v>0</v>
      </c>
      <c r="S2458" s="25">
        <f t="shared" ca="1" si="809"/>
        <v>0</v>
      </c>
      <c r="T2458" s="108">
        <f t="shared" ca="1" si="810"/>
        <v>0</v>
      </c>
      <c r="U2458" s="163">
        <f t="shared" ca="1" si="811"/>
        <v>0</v>
      </c>
      <c r="V2458" s="25">
        <f t="shared" ca="1" si="812"/>
        <v>0</v>
      </c>
      <c r="W2458" s="25">
        <f t="shared" ca="1" si="813"/>
        <v>0</v>
      </c>
      <c r="X2458" s="108">
        <f t="shared" ca="1" si="814"/>
        <v>0</v>
      </c>
      <c r="Y2458" s="108">
        <f t="shared" ca="1" si="815"/>
        <v>0</v>
      </c>
      <c r="Z2458" s="108">
        <f t="shared" ca="1" si="816"/>
        <v>0</v>
      </c>
      <c r="AA2458" s="108">
        <f t="shared" ca="1" si="817"/>
        <v>0</v>
      </c>
      <c r="AB2458" s="108">
        <f t="shared" ca="1" si="818"/>
        <v>0</v>
      </c>
      <c r="AC2458" s="25">
        <f t="shared" ca="1" si="819"/>
        <v>0</v>
      </c>
    </row>
    <row r="2459" spans="1:29" ht="14.1" hidden="1" customHeight="1" thickBot="1" x14ac:dyDescent="0.25">
      <c r="A2459" s="3">
        <f t="shared" si="803"/>
        <v>2027</v>
      </c>
      <c r="B2459" s="3" t="str">
        <f t="shared" si="820"/>
        <v>09 září</v>
      </c>
      <c r="C2459" s="4" t="str">
        <f t="shared" si="804"/>
        <v>září</v>
      </c>
      <c r="D2459" s="10">
        <f t="shared" ca="1" si="805"/>
        <v>0</v>
      </c>
      <c r="E2459" s="10" t="str">
        <f t="shared" si="806"/>
        <v>neděle</v>
      </c>
      <c r="F2459" s="42" t="str">
        <f ca="1">IF(COUNTIF(List1!$U$4:$AF$16,$G2459),"Svátek",TEXT($G2459,"dddd"))</f>
        <v>neděle</v>
      </c>
      <c r="G2459" s="19">
        <v>46642</v>
      </c>
      <c r="H2459" s="49"/>
      <c r="I2459" s="50"/>
      <c r="J2459" s="49"/>
      <c r="K2459" s="50"/>
      <c r="L2459" s="21">
        <f t="shared" si="807"/>
        <v>0</v>
      </c>
      <c r="M2459" s="22">
        <f t="shared" si="801"/>
        <v>0</v>
      </c>
      <c r="N2459" s="98"/>
      <c r="O2459" s="101" t="str">
        <f t="shared" ca="1" si="802"/>
        <v/>
      </c>
      <c r="P2459" s="41">
        <f t="shared" ref="P2459:P2522" si="821">IF(OR(TEXT($G2459,"dddd")="neděle",TEXT($G2550,"dddd")="Sunday"),IF(DAY(G2459)&gt;=7,SUM(L2453:L2459),IF(DAY(G2459)=6,SUM(L2454:L2459),IF(DAY(G2459)=5,SUM(L2455:L2459),IF(DAY(G2459)=4,SUM(L2456:L2459),IF(DAY(G2459)=3,SUM(L2457:L2459),IF(DAY(G2459)=2,SUM(L2458:L2459),IF(DAY(G2459)=1,SUM(L2459:L2459)," "))))))),IF(MONTH(G2460)-MONTH(G2459)&lt;&gt;0,IF(TEXT($G2459,"dddd")="sobota",SUM(L2454:L2459),IF(TEXT($G2459,"dddd")="pátek",SUM(L2455:L2459),IF(TEXT($G2459,"dddd")="čtvrtek",SUM(L2456:L2459),IF(TEXT($G2459,"dddd")="středa",SUM(L2457:L2459),IF(TEXT($G2459,"dddd")="úterý",SUM(L2458:L2459),IF(TEXT($G2459,"dddd")="pondělí",SUM(L2459)," "))))))," "))</f>
        <v>0</v>
      </c>
      <c r="Q2459" s="41" t="str">
        <f>IF(MONTH(G2460)-MONTH(G2459)&lt;&gt;0,SUBTOTAL(109,$P$14:$P$3665)," ")</f>
        <v xml:space="preserve"> </v>
      </c>
      <c r="R2459" s="108">
        <f t="shared" ca="1" si="808"/>
        <v>0</v>
      </c>
      <c r="S2459" s="25">
        <f t="shared" ca="1" si="809"/>
        <v>0</v>
      </c>
      <c r="T2459" s="108">
        <f t="shared" ca="1" si="810"/>
        <v>0</v>
      </c>
      <c r="U2459" s="163">
        <f t="shared" ca="1" si="811"/>
        <v>0</v>
      </c>
      <c r="V2459" s="25">
        <f t="shared" ca="1" si="812"/>
        <v>0</v>
      </c>
      <c r="W2459" s="25">
        <f t="shared" ca="1" si="813"/>
        <v>0</v>
      </c>
      <c r="X2459" s="108">
        <f t="shared" ca="1" si="814"/>
        <v>0</v>
      </c>
      <c r="Y2459" s="108">
        <f t="shared" ca="1" si="815"/>
        <v>0</v>
      </c>
      <c r="Z2459" s="108">
        <f t="shared" ca="1" si="816"/>
        <v>0</v>
      </c>
      <c r="AA2459" s="108">
        <f t="shared" ca="1" si="817"/>
        <v>0</v>
      </c>
      <c r="AB2459" s="108">
        <f t="shared" ca="1" si="818"/>
        <v>0</v>
      </c>
      <c r="AC2459" s="25">
        <f t="shared" ca="1" si="819"/>
        <v>0</v>
      </c>
    </row>
    <row r="2460" spans="1:29" ht="14.1" hidden="1" customHeight="1" thickBot="1" x14ac:dyDescent="0.25">
      <c r="A2460" s="3">
        <f t="shared" si="803"/>
        <v>2027</v>
      </c>
      <c r="B2460" s="3" t="str">
        <f t="shared" si="820"/>
        <v>09 září</v>
      </c>
      <c r="C2460" s="4" t="str">
        <f t="shared" si="804"/>
        <v>září</v>
      </c>
      <c r="D2460" s="10">
        <f t="shared" ca="1" si="805"/>
        <v>0</v>
      </c>
      <c r="E2460" s="10" t="str">
        <f t="shared" si="806"/>
        <v>pondělí</v>
      </c>
      <c r="F2460" s="42" t="str">
        <f ca="1">IF(COUNTIF(List1!$U$4:$AF$16,$G2460),"Svátek",TEXT($G2460,"dddd"))</f>
        <v>pondělí</v>
      </c>
      <c r="G2460" s="19">
        <v>46643</v>
      </c>
      <c r="H2460" s="49"/>
      <c r="I2460" s="50"/>
      <c r="J2460" s="49"/>
      <c r="K2460" s="50"/>
      <c r="L2460" s="21">
        <f t="shared" si="807"/>
        <v>0</v>
      </c>
      <c r="M2460" s="22">
        <f t="shared" si="801"/>
        <v>0</v>
      </c>
      <c r="N2460" s="98"/>
      <c r="O2460" s="101" t="str">
        <f t="shared" ca="1" si="802"/>
        <v/>
      </c>
      <c r="P2460" s="41" t="str">
        <f t="shared" si="821"/>
        <v xml:space="preserve"> </v>
      </c>
      <c r="Q2460" s="41" t="str">
        <f>IF(MONTH(G2461)-MONTH(G2460)&lt;&gt;0,SUBTOTAL(109,$P$14:$P$3665)," ")</f>
        <v xml:space="preserve"> </v>
      </c>
      <c r="R2460" s="108">
        <f t="shared" ca="1" si="808"/>
        <v>0</v>
      </c>
      <c r="S2460" s="25">
        <f t="shared" ca="1" si="809"/>
        <v>0</v>
      </c>
      <c r="T2460" s="108">
        <f t="shared" ca="1" si="810"/>
        <v>0</v>
      </c>
      <c r="U2460" s="163">
        <f t="shared" ca="1" si="811"/>
        <v>0</v>
      </c>
      <c r="V2460" s="25">
        <f t="shared" ca="1" si="812"/>
        <v>0</v>
      </c>
      <c r="W2460" s="25">
        <f t="shared" ca="1" si="813"/>
        <v>0</v>
      </c>
      <c r="X2460" s="108">
        <f t="shared" ca="1" si="814"/>
        <v>0</v>
      </c>
      <c r="Y2460" s="108">
        <f t="shared" ca="1" si="815"/>
        <v>0</v>
      </c>
      <c r="Z2460" s="108">
        <f t="shared" ca="1" si="816"/>
        <v>0</v>
      </c>
      <c r="AA2460" s="108">
        <f t="shared" ca="1" si="817"/>
        <v>0</v>
      </c>
      <c r="AB2460" s="108">
        <f t="shared" ca="1" si="818"/>
        <v>0</v>
      </c>
      <c r="AC2460" s="25">
        <f t="shared" ca="1" si="819"/>
        <v>0</v>
      </c>
    </row>
    <row r="2461" spans="1:29" ht="14.1" hidden="1" customHeight="1" thickBot="1" x14ac:dyDescent="0.25">
      <c r="A2461" s="3">
        <f t="shared" si="803"/>
        <v>2027</v>
      </c>
      <c r="B2461" s="3" t="str">
        <f t="shared" si="820"/>
        <v>09 září</v>
      </c>
      <c r="C2461" s="4" t="str">
        <f t="shared" si="804"/>
        <v>září</v>
      </c>
      <c r="D2461" s="10">
        <f t="shared" ca="1" si="805"/>
        <v>0</v>
      </c>
      <c r="E2461" s="10" t="str">
        <f t="shared" si="806"/>
        <v>úterý</v>
      </c>
      <c r="F2461" s="42" t="str">
        <f ca="1">IF(COUNTIF(List1!$U$4:$AF$16,$G2461),"Svátek",TEXT($G2461,"dddd"))</f>
        <v>úterý</v>
      </c>
      <c r="G2461" s="19">
        <v>46644</v>
      </c>
      <c r="H2461" s="49"/>
      <c r="I2461" s="50"/>
      <c r="J2461" s="49"/>
      <c r="K2461" s="50"/>
      <c r="L2461" s="21">
        <f t="shared" si="807"/>
        <v>0</v>
      </c>
      <c r="M2461" s="22">
        <f t="shared" si="801"/>
        <v>0</v>
      </c>
      <c r="N2461" s="98"/>
      <c r="O2461" s="101" t="str">
        <f t="shared" ca="1" si="802"/>
        <v/>
      </c>
      <c r="P2461" s="41" t="str">
        <f t="shared" si="821"/>
        <v xml:space="preserve"> </v>
      </c>
      <c r="Q2461" s="41" t="str">
        <f>IF(MONTH(G2462)-MONTH(G2461)&lt;&gt;0,SUBTOTAL(109,$P$14:$P$3665)," ")</f>
        <v xml:space="preserve"> </v>
      </c>
      <c r="R2461" s="108">
        <f t="shared" ca="1" si="808"/>
        <v>0</v>
      </c>
      <c r="S2461" s="25">
        <f t="shared" ca="1" si="809"/>
        <v>0</v>
      </c>
      <c r="T2461" s="108">
        <f t="shared" ca="1" si="810"/>
        <v>0</v>
      </c>
      <c r="U2461" s="163">
        <f t="shared" ca="1" si="811"/>
        <v>0</v>
      </c>
      <c r="V2461" s="25">
        <f t="shared" ca="1" si="812"/>
        <v>0</v>
      </c>
      <c r="W2461" s="25">
        <f t="shared" ca="1" si="813"/>
        <v>0</v>
      </c>
      <c r="X2461" s="108">
        <f t="shared" ca="1" si="814"/>
        <v>0</v>
      </c>
      <c r="Y2461" s="108">
        <f t="shared" ca="1" si="815"/>
        <v>0</v>
      </c>
      <c r="Z2461" s="108">
        <f t="shared" ca="1" si="816"/>
        <v>0</v>
      </c>
      <c r="AA2461" s="108">
        <f t="shared" ca="1" si="817"/>
        <v>0</v>
      </c>
      <c r="AB2461" s="108">
        <f t="shared" ca="1" si="818"/>
        <v>0</v>
      </c>
      <c r="AC2461" s="25">
        <f t="shared" ca="1" si="819"/>
        <v>0</v>
      </c>
    </row>
    <row r="2462" spans="1:29" ht="14.1" hidden="1" customHeight="1" thickBot="1" x14ac:dyDescent="0.25">
      <c r="A2462" s="3">
        <f t="shared" si="803"/>
        <v>2027</v>
      </c>
      <c r="B2462" s="3" t="str">
        <f t="shared" si="820"/>
        <v>09 září</v>
      </c>
      <c r="C2462" s="4" t="str">
        <f t="shared" si="804"/>
        <v>září</v>
      </c>
      <c r="D2462" s="10">
        <f t="shared" ca="1" si="805"/>
        <v>0</v>
      </c>
      <c r="E2462" s="10" t="str">
        <f t="shared" si="806"/>
        <v>středa</v>
      </c>
      <c r="F2462" s="42" t="str">
        <f ca="1">IF(COUNTIF(List1!$U$4:$AF$16,$G2462),"Svátek",TEXT($G2462,"dddd"))</f>
        <v>středa</v>
      </c>
      <c r="G2462" s="19">
        <v>46645</v>
      </c>
      <c r="H2462" s="49"/>
      <c r="I2462" s="50"/>
      <c r="J2462" s="49"/>
      <c r="K2462" s="50"/>
      <c r="L2462" s="21">
        <f t="shared" si="807"/>
        <v>0</v>
      </c>
      <c r="M2462" s="22">
        <f t="shared" si="801"/>
        <v>0</v>
      </c>
      <c r="N2462" s="98"/>
      <c r="O2462" s="101" t="str">
        <f t="shared" ca="1" si="802"/>
        <v/>
      </c>
      <c r="P2462" s="41" t="str">
        <f t="shared" si="821"/>
        <v xml:space="preserve"> </v>
      </c>
      <c r="Q2462" s="41" t="str">
        <f>IF(MONTH(G2463)-MONTH(G2462)&lt;&gt;0,SUBTOTAL(109,$P$14:$P$3665)," ")</f>
        <v xml:space="preserve"> </v>
      </c>
      <c r="R2462" s="108">
        <f t="shared" ca="1" si="808"/>
        <v>0</v>
      </c>
      <c r="S2462" s="25">
        <f t="shared" ca="1" si="809"/>
        <v>0</v>
      </c>
      <c r="T2462" s="108">
        <f t="shared" ca="1" si="810"/>
        <v>0</v>
      </c>
      <c r="U2462" s="163">
        <f t="shared" ca="1" si="811"/>
        <v>0</v>
      </c>
      <c r="V2462" s="25">
        <f t="shared" ca="1" si="812"/>
        <v>0</v>
      </c>
      <c r="W2462" s="25">
        <f t="shared" ca="1" si="813"/>
        <v>0</v>
      </c>
      <c r="X2462" s="108">
        <f t="shared" ca="1" si="814"/>
        <v>0</v>
      </c>
      <c r="Y2462" s="108">
        <f t="shared" ca="1" si="815"/>
        <v>0</v>
      </c>
      <c r="Z2462" s="108">
        <f t="shared" ca="1" si="816"/>
        <v>0</v>
      </c>
      <c r="AA2462" s="108">
        <f t="shared" ca="1" si="817"/>
        <v>0</v>
      </c>
      <c r="AB2462" s="108">
        <f t="shared" ca="1" si="818"/>
        <v>0</v>
      </c>
      <c r="AC2462" s="25">
        <f t="shared" ca="1" si="819"/>
        <v>0</v>
      </c>
    </row>
    <row r="2463" spans="1:29" ht="14.1" hidden="1" customHeight="1" thickBot="1" x14ac:dyDescent="0.25">
      <c r="A2463" s="3">
        <f t="shared" si="803"/>
        <v>2027</v>
      </c>
      <c r="B2463" s="3" t="str">
        <f t="shared" si="820"/>
        <v>09 září</v>
      </c>
      <c r="C2463" s="4" t="str">
        <f t="shared" si="804"/>
        <v>září</v>
      </c>
      <c r="D2463" s="10">
        <f t="shared" ca="1" si="805"/>
        <v>0</v>
      </c>
      <c r="E2463" s="10" t="str">
        <f t="shared" si="806"/>
        <v>čtvrtek</v>
      </c>
      <c r="F2463" s="42" t="str">
        <f ca="1">IF(COUNTIF(List1!$U$4:$AF$16,$G2463),"Svátek",TEXT($G2463,"dddd"))</f>
        <v>čtvrtek</v>
      </c>
      <c r="G2463" s="19">
        <v>46646</v>
      </c>
      <c r="H2463" s="49"/>
      <c r="I2463" s="50"/>
      <c r="J2463" s="49"/>
      <c r="K2463" s="50"/>
      <c r="L2463" s="21">
        <f t="shared" si="807"/>
        <v>0</v>
      </c>
      <c r="M2463" s="22">
        <f t="shared" si="801"/>
        <v>0</v>
      </c>
      <c r="N2463" s="98"/>
      <c r="O2463" s="101" t="str">
        <f t="shared" ca="1" si="802"/>
        <v/>
      </c>
      <c r="P2463" s="41" t="str">
        <f t="shared" si="821"/>
        <v xml:space="preserve"> </v>
      </c>
      <c r="Q2463" s="41" t="str">
        <f>IF(MONTH(G2464)-MONTH(G2463)&lt;&gt;0,SUBTOTAL(109,$P$14:$P$3665)," ")</f>
        <v xml:space="preserve"> </v>
      </c>
      <c r="R2463" s="108">
        <f t="shared" ca="1" si="808"/>
        <v>0</v>
      </c>
      <c r="S2463" s="25">
        <f t="shared" ca="1" si="809"/>
        <v>0</v>
      </c>
      <c r="T2463" s="108">
        <f t="shared" ca="1" si="810"/>
        <v>0</v>
      </c>
      <c r="U2463" s="163">
        <f t="shared" ca="1" si="811"/>
        <v>0</v>
      </c>
      <c r="V2463" s="25">
        <f t="shared" ca="1" si="812"/>
        <v>0</v>
      </c>
      <c r="W2463" s="25">
        <f t="shared" ca="1" si="813"/>
        <v>0</v>
      </c>
      <c r="X2463" s="108">
        <f t="shared" ca="1" si="814"/>
        <v>0</v>
      </c>
      <c r="Y2463" s="108">
        <f t="shared" ca="1" si="815"/>
        <v>0</v>
      </c>
      <c r="Z2463" s="108">
        <f t="shared" ca="1" si="816"/>
        <v>0</v>
      </c>
      <c r="AA2463" s="108">
        <f t="shared" ca="1" si="817"/>
        <v>0</v>
      </c>
      <c r="AB2463" s="108">
        <f t="shared" ca="1" si="818"/>
        <v>0</v>
      </c>
      <c r="AC2463" s="25">
        <f t="shared" ca="1" si="819"/>
        <v>0</v>
      </c>
    </row>
    <row r="2464" spans="1:29" ht="14.1" hidden="1" customHeight="1" thickBot="1" x14ac:dyDescent="0.25">
      <c r="A2464" s="3">
        <f t="shared" si="803"/>
        <v>2027</v>
      </c>
      <c r="B2464" s="3" t="str">
        <f t="shared" si="820"/>
        <v>09 září</v>
      </c>
      <c r="C2464" s="4" t="str">
        <f t="shared" si="804"/>
        <v>září</v>
      </c>
      <c r="D2464" s="10">
        <f t="shared" ca="1" si="805"/>
        <v>0</v>
      </c>
      <c r="E2464" s="10" t="str">
        <f t="shared" si="806"/>
        <v>pátek</v>
      </c>
      <c r="F2464" s="42" t="str">
        <f ca="1">IF(COUNTIF(List1!$U$4:$AF$16,$G2464),"Svátek",TEXT($G2464,"dddd"))</f>
        <v>pátek</v>
      </c>
      <c r="G2464" s="19">
        <v>46647</v>
      </c>
      <c r="H2464" s="49"/>
      <c r="I2464" s="50"/>
      <c r="J2464" s="49"/>
      <c r="K2464" s="50"/>
      <c r="L2464" s="21">
        <f t="shared" si="807"/>
        <v>0</v>
      </c>
      <c r="M2464" s="22">
        <f t="shared" si="801"/>
        <v>0</v>
      </c>
      <c r="N2464" s="98"/>
      <c r="O2464" s="101" t="str">
        <f t="shared" ca="1" si="802"/>
        <v/>
      </c>
      <c r="P2464" s="41" t="str">
        <f t="shared" si="821"/>
        <v xml:space="preserve"> </v>
      </c>
      <c r="Q2464" s="41" t="str">
        <f>IF(MONTH(G2465)-MONTH(G2464)&lt;&gt;0,SUBTOTAL(109,$P$14:$P$3665)," ")</f>
        <v xml:space="preserve"> </v>
      </c>
      <c r="R2464" s="108">
        <f t="shared" ca="1" si="808"/>
        <v>0</v>
      </c>
      <c r="S2464" s="25">
        <f t="shared" ca="1" si="809"/>
        <v>0</v>
      </c>
      <c r="T2464" s="108">
        <f t="shared" ca="1" si="810"/>
        <v>0</v>
      </c>
      <c r="U2464" s="163">
        <f t="shared" ca="1" si="811"/>
        <v>0</v>
      </c>
      <c r="V2464" s="25">
        <f t="shared" ca="1" si="812"/>
        <v>0</v>
      </c>
      <c r="W2464" s="25">
        <f t="shared" ca="1" si="813"/>
        <v>0</v>
      </c>
      <c r="X2464" s="108">
        <f t="shared" ca="1" si="814"/>
        <v>0</v>
      </c>
      <c r="Y2464" s="108">
        <f t="shared" ca="1" si="815"/>
        <v>0</v>
      </c>
      <c r="Z2464" s="108">
        <f t="shared" ca="1" si="816"/>
        <v>0</v>
      </c>
      <c r="AA2464" s="108">
        <f t="shared" ca="1" si="817"/>
        <v>0</v>
      </c>
      <c r="AB2464" s="108">
        <f t="shared" ca="1" si="818"/>
        <v>0</v>
      </c>
      <c r="AC2464" s="25">
        <f t="shared" ca="1" si="819"/>
        <v>0</v>
      </c>
    </row>
    <row r="2465" spans="1:29" ht="14.1" hidden="1" customHeight="1" thickBot="1" x14ac:dyDescent="0.25">
      <c r="A2465" s="3">
        <f t="shared" si="803"/>
        <v>2027</v>
      </c>
      <c r="B2465" s="3" t="str">
        <f t="shared" si="820"/>
        <v>09 září</v>
      </c>
      <c r="C2465" s="4" t="str">
        <f t="shared" si="804"/>
        <v>září</v>
      </c>
      <c r="D2465" s="10">
        <f t="shared" ca="1" si="805"/>
        <v>0</v>
      </c>
      <c r="E2465" s="10" t="str">
        <f t="shared" si="806"/>
        <v>sobota</v>
      </c>
      <c r="F2465" s="42" t="str">
        <f ca="1">IF(COUNTIF(List1!$U$4:$AF$16,$G2465),"Svátek",TEXT($G2465,"dddd"))</f>
        <v>sobota</v>
      </c>
      <c r="G2465" s="19">
        <v>46648</v>
      </c>
      <c r="H2465" s="49"/>
      <c r="I2465" s="50"/>
      <c r="J2465" s="49"/>
      <c r="K2465" s="50"/>
      <c r="L2465" s="21">
        <f t="shared" si="807"/>
        <v>0</v>
      </c>
      <c r="M2465" s="22">
        <f t="shared" si="801"/>
        <v>0</v>
      </c>
      <c r="N2465" s="98"/>
      <c r="O2465" s="101" t="str">
        <f t="shared" ca="1" si="802"/>
        <v/>
      </c>
      <c r="P2465" s="41" t="str">
        <f t="shared" si="821"/>
        <v xml:space="preserve"> </v>
      </c>
      <c r="Q2465" s="41" t="str">
        <f>IF(MONTH(G2466)-MONTH(G2465)&lt;&gt;0,SUBTOTAL(109,$P$14:$P$3665)," ")</f>
        <v xml:space="preserve"> </v>
      </c>
      <c r="R2465" s="108">
        <f t="shared" ca="1" si="808"/>
        <v>0</v>
      </c>
      <c r="S2465" s="25">
        <f t="shared" ca="1" si="809"/>
        <v>0</v>
      </c>
      <c r="T2465" s="108">
        <f t="shared" ca="1" si="810"/>
        <v>0</v>
      </c>
      <c r="U2465" s="163">
        <f t="shared" ca="1" si="811"/>
        <v>0</v>
      </c>
      <c r="V2465" s="25">
        <f t="shared" ca="1" si="812"/>
        <v>0</v>
      </c>
      <c r="W2465" s="25">
        <f t="shared" ca="1" si="813"/>
        <v>0</v>
      </c>
      <c r="X2465" s="108">
        <f t="shared" ca="1" si="814"/>
        <v>0</v>
      </c>
      <c r="Y2465" s="108">
        <f t="shared" ca="1" si="815"/>
        <v>0</v>
      </c>
      <c r="Z2465" s="108">
        <f t="shared" ca="1" si="816"/>
        <v>0</v>
      </c>
      <c r="AA2465" s="108">
        <f t="shared" ca="1" si="817"/>
        <v>0</v>
      </c>
      <c r="AB2465" s="108">
        <f t="shared" ca="1" si="818"/>
        <v>0</v>
      </c>
      <c r="AC2465" s="25">
        <f t="shared" ca="1" si="819"/>
        <v>0</v>
      </c>
    </row>
    <row r="2466" spans="1:29" ht="14.1" hidden="1" customHeight="1" thickBot="1" x14ac:dyDescent="0.25">
      <c r="A2466" s="3">
        <f t="shared" si="803"/>
        <v>2027</v>
      </c>
      <c r="B2466" s="3" t="str">
        <f t="shared" si="820"/>
        <v>09 září</v>
      </c>
      <c r="C2466" s="4" t="str">
        <f t="shared" si="804"/>
        <v>září</v>
      </c>
      <c r="D2466" s="10">
        <f t="shared" ca="1" si="805"/>
        <v>0</v>
      </c>
      <c r="E2466" s="10" t="str">
        <f t="shared" si="806"/>
        <v>neděle</v>
      </c>
      <c r="F2466" s="42" t="str">
        <f ca="1">IF(COUNTIF(List1!$U$4:$AF$16,$G2466),"Svátek",TEXT($G2466,"dddd"))</f>
        <v>neděle</v>
      </c>
      <c r="G2466" s="19">
        <v>46649</v>
      </c>
      <c r="H2466" s="49"/>
      <c r="I2466" s="50"/>
      <c r="J2466" s="49"/>
      <c r="K2466" s="50"/>
      <c r="L2466" s="21">
        <f t="shared" si="807"/>
        <v>0</v>
      </c>
      <c r="M2466" s="22">
        <f t="shared" si="801"/>
        <v>0</v>
      </c>
      <c r="N2466" s="98"/>
      <c r="O2466" s="101" t="str">
        <f t="shared" ca="1" si="802"/>
        <v/>
      </c>
      <c r="P2466" s="41">
        <f t="shared" si="821"/>
        <v>0</v>
      </c>
      <c r="Q2466" s="41" t="str">
        <f>IF(MONTH(G2467)-MONTH(G2466)&lt;&gt;0,SUBTOTAL(109,$P$14:$P$3665)," ")</f>
        <v xml:space="preserve"> </v>
      </c>
      <c r="R2466" s="108">
        <f t="shared" ca="1" si="808"/>
        <v>0</v>
      </c>
      <c r="S2466" s="25">
        <f t="shared" ca="1" si="809"/>
        <v>0</v>
      </c>
      <c r="T2466" s="108">
        <f t="shared" ca="1" si="810"/>
        <v>0</v>
      </c>
      <c r="U2466" s="163">
        <f t="shared" ca="1" si="811"/>
        <v>0</v>
      </c>
      <c r="V2466" s="25">
        <f t="shared" ca="1" si="812"/>
        <v>0</v>
      </c>
      <c r="W2466" s="25">
        <f t="shared" ca="1" si="813"/>
        <v>0</v>
      </c>
      <c r="X2466" s="108">
        <f t="shared" ca="1" si="814"/>
        <v>0</v>
      </c>
      <c r="Y2466" s="108">
        <f t="shared" ca="1" si="815"/>
        <v>0</v>
      </c>
      <c r="Z2466" s="108">
        <f t="shared" ca="1" si="816"/>
        <v>0</v>
      </c>
      <c r="AA2466" s="108">
        <f t="shared" ca="1" si="817"/>
        <v>0</v>
      </c>
      <c r="AB2466" s="108">
        <f t="shared" ca="1" si="818"/>
        <v>0</v>
      </c>
      <c r="AC2466" s="25">
        <f t="shared" ca="1" si="819"/>
        <v>0</v>
      </c>
    </row>
    <row r="2467" spans="1:29" ht="14.1" hidden="1" customHeight="1" thickBot="1" x14ac:dyDescent="0.25">
      <c r="A2467" s="3">
        <f t="shared" si="803"/>
        <v>2027</v>
      </c>
      <c r="B2467" s="3" t="str">
        <f t="shared" si="820"/>
        <v>09 září</v>
      </c>
      <c r="C2467" s="4" t="str">
        <f t="shared" si="804"/>
        <v>září</v>
      </c>
      <c r="D2467" s="10">
        <f t="shared" ca="1" si="805"/>
        <v>0</v>
      </c>
      <c r="E2467" s="10" t="str">
        <f t="shared" si="806"/>
        <v>pondělí</v>
      </c>
      <c r="F2467" s="42" t="str">
        <f ca="1">IF(COUNTIF(List1!$U$4:$AF$16,$G2467),"Svátek",TEXT($G2467,"dddd"))</f>
        <v>pondělí</v>
      </c>
      <c r="G2467" s="19">
        <v>46650</v>
      </c>
      <c r="H2467" s="49"/>
      <c r="I2467" s="50"/>
      <c r="J2467" s="49"/>
      <c r="K2467" s="50"/>
      <c r="L2467" s="21">
        <f t="shared" si="807"/>
        <v>0</v>
      </c>
      <c r="M2467" s="22">
        <f t="shared" si="801"/>
        <v>0</v>
      </c>
      <c r="N2467" s="98"/>
      <c r="O2467" s="101" t="str">
        <f t="shared" ca="1" si="802"/>
        <v/>
      </c>
      <c r="P2467" s="41" t="str">
        <f t="shared" si="821"/>
        <v xml:space="preserve"> </v>
      </c>
      <c r="Q2467" s="41" t="str">
        <f>IF(MONTH(G2468)-MONTH(G2467)&lt;&gt;0,SUBTOTAL(109,$P$14:$P$3665)," ")</f>
        <v xml:space="preserve"> </v>
      </c>
      <c r="R2467" s="108">
        <f t="shared" ca="1" si="808"/>
        <v>0</v>
      </c>
      <c r="S2467" s="25">
        <f t="shared" ca="1" si="809"/>
        <v>0</v>
      </c>
      <c r="T2467" s="108">
        <f t="shared" ca="1" si="810"/>
        <v>0</v>
      </c>
      <c r="U2467" s="163">
        <f t="shared" ca="1" si="811"/>
        <v>0</v>
      </c>
      <c r="V2467" s="25">
        <f t="shared" ca="1" si="812"/>
        <v>0</v>
      </c>
      <c r="W2467" s="25">
        <f t="shared" ca="1" si="813"/>
        <v>0</v>
      </c>
      <c r="X2467" s="108">
        <f t="shared" ca="1" si="814"/>
        <v>0</v>
      </c>
      <c r="Y2467" s="108">
        <f t="shared" ca="1" si="815"/>
        <v>0</v>
      </c>
      <c r="Z2467" s="108">
        <f t="shared" ca="1" si="816"/>
        <v>0</v>
      </c>
      <c r="AA2467" s="108">
        <f t="shared" ca="1" si="817"/>
        <v>0</v>
      </c>
      <c r="AB2467" s="108">
        <f t="shared" ca="1" si="818"/>
        <v>0</v>
      </c>
      <c r="AC2467" s="25">
        <f t="shared" ca="1" si="819"/>
        <v>0</v>
      </c>
    </row>
    <row r="2468" spans="1:29" ht="14.1" hidden="1" customHeight="1" thickBot="1" x14ac:dyDescent="0.25">
      <c r="A2468" s="3">
        <f t="shared" si="803"/>
        <v>2027</v>
      </c>
      <c r="B2468" s="3" t="str">
        <f t="shared" si="820"/>
        <v>09 září</v>
      </c>
      <c r="C2468" s="4" t="str">
        <f t="shared" si="804"/>
        <v>září</v>
      </c>
      <c r="D2468" s="10">
        <f t="shared" ca="1" si="805"/>
        <v>0</v>
      </c>
      <c r="E2468" s="10" t="str">
        <f t="shared" si="806"/>
        <v>úterý</v>
      </c>
      <c r="F2468" s="42" t="str">
        <f ca="1">IF(COUNTIF(List1!$U$4:$AF$16,$G2468),"Svátek",TEXT($G2468,"dddd"))</f>
        <v>úterý</v>
      </c>
      <c r="G2468" s="19">
        <v>46651</v>
      </c>
      <c r="H2468" s="49"/>
      <c r="I2468" s="50"/>
      <c r="J2468" s="49"/>
      <c r="K2468" s="50"/>
      <c r="L2468" s="21">
        <f t="shared" si="807"/>
        <v>0</v>
      </c>
      <c r="M2468" s="22">
        <f t="shared" si="801"/>
        <v>0</v>
      </c>
      <c r="N2468" s="98"/>
      <c r="O2468" s="101" t="str">
        <f t="shared" ca="1" si="802"/>
        <v/>
      </c>
      <c r="P2468" s="41" t="str">
        <f t="shared" si="821"/>
        <v xml:space="preserve"> </v>
      </c>
      <c r="Q2468" s="41" t="str">
        <f>IF(MONTH(G2469)-MONTH(G2468)&lt;&gt;0,SUBTOTAL(109,$P$14:$P$3665)," ")</f>
        <v xml:space="preserve"> </v>
      </c>
      <c r="R2468" s="108">
        <f t="shared" ca="1" si="808"/>
        <v>0</v>
      </c>
      <c r="S2468" s="25">
        <f t="shared" ca="1" si="809"/>
        <v>0</v>
      </c>
      <c r="T2468" s="108">
        <f t="shared" ca="1" si="810"/>
        <v>0</v>
      </c>
      <c r="U2468" s="163">
        <f t="shared" ca="1" si="811"/>
        <v>0</v>
      </c>
      <c r="V2468" s="25">
        <f t="shared" ca="1" si="812"/>
        <v>0</v>
      </c>
      <c r="W2468" s="25">
        <f t="shared" ca="1" si="813"/>
        <v>0</v>
      </c>
      <c r="X2468" s="108">
        <f t="shared" ca="1" si="814"/>
        <v>0</v>
      </c>
      <c r="Y2468" s="108">
        <f t="shared" ca="1" si="815"/>
        <v>0</v>
      </c>
      <c r="Z2468" s="108">
        <f t="shared" ca="1" si="816"/>
        <v>0</v>
      </c>
      <c r="AA2468" s="108">
        <f t="shared" ca="1" si="817"/>
        <v>0</v>
      </c>
      <c r="AB2468" s="108">
        <f t="shared" ca="1" si="818"/>
        <v>0</v>
      </c>
      <c r="AC2468" s="25">
        <f t="shared" ca="1" si="819"/>
        <v>0</v>
      </c>
    </row>
    <row r="2469" spans="1:29" ht="14.1" hidden="1" customHeight="1" thickBot="1" x14ac:dyDescent="0.25">
      <c r="A2469" s="3">
        <f t="shared" si="803"/>
        <v>2027</v>
      </c>
      <c r="B2469" s="3" t="str">
        <f t="shared" si="820"/>
        <v>09 září</v>
      </c>
      <c r="C2469" s="4" t="str">
        <f t="shared" si="804"/>
        <v>září</v>
      </c>
      <c r="D2469" s="10">
        <f t="shared" ca="1" si="805"/>
        <v>0</v>
      </c>
      <c r="E2469" s="10" t="str">
        <f t="shared" si="806"/>
        <v>středa</v>
      </c>
      <c r="F2469" s="42" t="str">
        <f ca="1">IF(COUNTIF(List1!$U$4:$AF$16,$G2469),"Svátek",TEXT($G2469,"dddd"))</f>
        <v>středa</v>
      </c>
      <c r="G2469" s="19">
        <v>46652</v>
      </c>
      <c r="H2469" s="49"/>
      <c r="I2469" s="50"/>
      <c r="J2469" s="49"/>
      <c r="K2469" s="50"/>
      <c r="L2469" s="21">
        <f t="shared" si="807"/>
        <v>0</v>
      </c>
      <c r="M2469" s="22">
        <f t="shared" si="801"/>
        <v>0</v>
      </c>
      <c r="N2469" s="98"/>
      <c r="O2469" s="101" t="str">
        <f t="shared" ca="1" si="802"/>
        <v/>
      </c>
      <c r="P2469" s="41" t="str">
        <f t="shared" si="821"/>
        <v xml:space="preserve"> </v>
      </c>
      <c r="Q2469" s="41" t="str">
        <f>IF(MONTH(G2470)-MONTH(G2469)&lt;&gt;0,SUBTOTAL(109,$P$14:$P$3665)," ")</f>
        <v xml:space="preserve"> </v>
      </c>
      <c r="R2469" s="108">
        <f t="shared" ca="1" si="808"/>
        <v>0</v>
      </c>
      <c r="S2469" s="25">
        <f t="shared" ca="1" si="809"/>
        <v>0</v>
      </c>
      <c r="T2469" s="108">
        <f t="shared" ca="1" si="810"/>
        <v>0</v>
      </c>
      <c r="U2469" s="163">
        <f t="shared" ca="1" si="811"/>
        <v>0</v>
      </c>
      <c r="V2469" s="25">
        <f t="shared" ca="1" si="812"/>
        <v>0</v>
      </c>
      <c r="W2469" s="25">
        <f t="shared" ca="1" si="813"/>
        <v>0</v>
      </c>
      <c r="X2469" s="108">
        <f t="shared" ca="1" si="814"/>
        <v>0</v>
      </c>
      <c r="Y2469" s="108">
        <f t="shared" ca="1" si="815"/>
        <v>0</v>
      </c>
      <c r="Z2469" s="108">
        <f t="shared" ca="1" si="816"/>
        <v>0</v>
      </c>
      <c r="AA2469" s="108">
        <f t="shared" ca="1" si="817"/>
        <v>0</v>
      </c>
      <c r="AB2469" s="108">
        <f t="shared" ca="1" si="818"/>
        <v>0</v>
      </c>
      <c r="AC2469" s="25">
        <f t="shared" ca="1" si="819"/>
        <v>0</v>
      </c>
    </row>
    <row r="2470" spans="1:29" ht="14.1" hidden="1" customHeight="1" thickBot="1" x14ac:dyDescent="0.25">
      <c r="A2470" s="3">
        <f t="shared" si="803"/>
        <v>2027</v>
      </c>
      <c r="B2470" s="3" t="str">
        <f t="shared" si="820"/>
        <v>09 září</v>
      </c>
      <c r="C2470" s="4" t="str">
        <f t="shared" si="804"/>
        <v>září</v>
      </c>
      <c r="D2470" s="10">
        <f t="shared" ca="1" si="805"/>
        <v>0</v>
      </c>
      <c r="E2470" s="10" t="str">
        <f t="shared" si="806"/>
        <v>čtvrtek</v>
      </c>
      <c r="F2470" s="42" t="str">
        <f ca="1">IF(COUNTIF(List1!$U$4:$AF$16,$G2470),"Svátek",TEXT($G2470,"dddd"))</f>
        <v>čtvrtek</v>
      </c>
      <c r="G2470" s="19">
        <v>46653</v>
      </c>
      <c r="H2470" s="49"/>
      <c r="I2470" s="50"/>
      <c r="J2470" s="49"/>
      <c r="K2470" s="50"/>
      <c r="L2470" s="21">
        <f t="shared" si="807"/>
        <v>0</v>
      </c>
      <c r="M2470" s="22">
        <f t="shared" ref="M2470:M2533" si="822">(I2470-H2470)-(K2470-J2470)</f>
        <v>0</v>
      </c>
      <c r="N2470" s="98"/>
      <c r="O2470" s="101" t="str">
        <f t="shared" ref="O2470:O2533" ca="1" si="823">IF(F2470="Svátek","Svátek","")</f>
        <v/>
      </c>
      <c r="P2470" s="41" t="str">
        <f t="shared" si="821"/>
        <v xml:space="preserve"> </v>
      </c>
      <c r="Q2470" s="41" t="str">
        <f>IF(MONTH(G2471)-MONTH(G2470)&lt;&gt;0,SUBTOTAL(109,$P$14:$P$3665)," ")</f>
        <v xml:space="preserve"> </v>
      </c>
      <c r="R2470" s="108">
        <f t="shared" ca="1" si="808"/>
        <v>0</v>
      </c>
      <c r="S2470" s="25">
        <f t="shared" ca="1" si="809"/>
        <v>0</v>
      </c>
      <c r="T2470" s="108">
        <f t="shared" ca="1" si="810"/>
        <v>0</v>
      </c>
      <c r="U2470" s="163">
        <f t="shared" ca="1" si="811"/>
        <v>0</v>
      </c>
      <c r="V2470" s="25">
        <f t="shared" ca="1" si="812"/>
        <v>0</v>
      </c>
      <c r="W2470" s="25">
        <f t="shared" ca="1" si="813"/>
        <v>0</v>
      </c>
      <c r="X2470" s="108">
        <f t="shared" ca="1" si="814"/>
        <v>0</v>
      </c>
      <c r="Y2470" s="108">
        <f t="shared" ca="1" si="815"/>
        <v>0</v>
      </c>
      <c r="Z2470" s="108">
        <f t="shared" ca="1" si="816"/>
        <v>0</v>
      </c>
      <c r="AA2470" s="108">
        <f t="shared" ca="1" si="817"/>
        <v>0</v>
      </c>
      <c r="AB2470" s="108">
        <f t="shared" ca="1" si="818"/>
        <v>0</v>
      </c>
      <c r="AC2470" s="25">
        <f t="shared" ca="1" si="819"/>
        <v>0</v>
      </c>
    </row>
    <row r="2471" spans="1:29" ht="14.1" hidden="1" customHeight="1" thickBot="1" x14ac:dyDescent="0.25">
      <c r="A2471" s="3">
        <f t="shared" ref="A2471:A2534" si="824">YEAR(G2471)</f>
        <v>2027</v>
      </c>
      <c r="B2471" s="3" t="str">
        <f t="shared" si="820"/>
        <v>09 září</v>
      </c>
      <c r="C2471" s="4" t="str">
        <f t="shared" ref="C2471:C2534" si="825">TEXT(G2471,"mmmm")</f>
        <v>září</v>
      </c>
      <c r="D2471" s="10">
        <f t="shared" ref="D2471:D2534" ca="1" si="826">IF(F2471="Svátek",1,0)</f>
        <v>0</v>
      </c>
      <c r="E2471" s="10" t="str">
        <f t="shared" ref="E2471:E2534" si="827">TEXT($G2471,"dddd")</f>
        <v>pátek</v>
      </c>
      <c r="F2471" s="42" t="str">
        <f ca="1">IF(COUNTIF(List1!$U$4:$AF$16,$G2471),"Svátek",TEXT($G2471,"dddd"))</f>
        <v>pátek</v>
      </c>
      <c r="G2471" s="19">
        <v>46654</v>
      </c>
      <c r="H2471" s="49"/>
      <c r="I2471" s="50"/>
      <c r="J2471" s="49"/>
      <c r="K2471" s="50"/>
      <c r="L2471" s="21">
        <f t="shared" ref="L2471:L2534" si="828">(I2471-H2471)-(K2471-J2471)</f>
        <v>0</v>
      </c>
      <c r="M2471" s="22">
        <f t="shared" si="822"/>
        <v>0</v>
      </c>
      <c r="N2471" s="98"/>
      <c r="O2471" s="101" t="str">
        <f t="shared" ca="1" si="823"/>
        <v/>
      </c>
      <c r="P2471" s="41" t="str">
        <f t="shared" si="821"/>
        <v xml:space="preserve"> </v>
      </c>
      <c r="Q2471" s="41" t="str">
        <f>IF(MONTH(G2472)-MONTH(G2471)&lt;&gt;0,SUBTOTAL(109,$P$14:$P$3665)," ")</f>
        <v xml:space="preserve"> </v>
      </c>
      <c r="R2471" s="108">
        <f t="shared" ref="R2471:R2534" ca="1" si="829">IF(AND(IF(O2471="PC",1,0),OR((E2471="pondělí"),E2471="úterý",E2471="středa",E2471="čtvrtek",E2471="pátek")),IF($R$3-L2471&gt;0,$R$3-L2471,0),0)</f>
        <v>0</v>
      </c>
      <c r="S2471" s="25">
        <f t="shared" ref="S2471:S2534" ca="1" si="830">IF(AND(IF(F2471="Svátek",1,0),OR(E2471="pondělí",E2471="úterý",E2471="středa",E2471="čtvrtek",E2471="pátek"),IF(OR(O2471="SC",O2471="ŘD",O2471="NV",O2471="N",O2471="OČR",O2471="P",O2471="O"),FALSE,TRUE)),1,0)</f>
        <v>0</v>
      </c>
      <c r="T2471" s="108">
        <f t="shared" ref="T2471:T2534" ca="1" si="831">IF(AND(IF(O2471="PMP",1,0),OR((E2471="pondělí"),E2471="úterý",E2471="středa",E2471="čtvrtek",E2471="pátek")),IF($R$3-L2471&gt;0,$R$3-L2471,0),0)</f>
        <v>0</v>
      </c>
      <c r="U2471" s="163">
        <f t="shared" ref="U2471:U2534" ca="1" si="832">IF(AND(IF(O2471="1/2D",1,0),OR((E2471="pondělí"),E2471="úterý",E2471="středa",E2471="čtvrtek",E2471="pátek")),1,0)</f>
        <v>0</v>
      </c>
      <c r="V2471" s="25">
        <f t="shared" ref="V2471:V2534" ca="1" si="833">IF(AND(IF(O2471="D",1,0),OR((E2471="pondělí"),E2471="úterý",E2471="středa",E2471="čtvrtek",E2471="pátek")),1,0)</f>
        <v>0</v>
      </c>
      <c r="W2471" s="25">
        <f t="shared" ref="W2471:W2534" ca="1" si="834">IF(AND(IF(O2471="PN",1,0),OR((E2471="pondělí"),E2471="úterý",E2471="středa",E2471="čtvrtek",E2471="pátek")),1,0)</f>
        <v>0</v>
      </c>
      <c r="X2471" s="108">
        <f t="shared" ref="X2471:X2534" ca="1" si="835">IF(AND(IF(O2471="NV",1,0),OR((E2471="pondělí"),E2471="úterý",E2471="středa",E2471="čtvrtek",E2471="pátek")),IF($R$3-L2471&gt;0,$R$3-L2471,0),0)</f>
        <v>0</v>
      </c>
      <c r="Y2471" s="108">
        <f t="shared" ref="Y2471:Y2534" ca="1" si="836">IF(AND(IF(O2471="OČR",1,0),OR((E2471="pondělí"),E2471="úterý",E2471="středa",E2471="čtvrtek",E2471="pátek")),IF($R$3-L2471&gt;0,$R$3-L2471,0),0)</f>
        <v>0</v>
      </c>
      <c r="Z2471" s="108">
        <f t="shared" ref="Z2471:Z2534" ca="1" si="837">IF(AND(IF(O2471="P",1,0),OR((E2471="pondělí"),E2471="úterý",E2471="středa",E2471="čtvrtek",E2471="pátek")),IF($R$3-L2471&gt;0,$R$3-L2471,0),0)</f>
        <v>0</v>
      </c>
      <c r="AA2471" s="108">
        <f t="shared" ref="AA2471:AA2534" ca="1" si="838">IF(AND(IF(O2471="O",1,0),OR((E2471="pondělí"),E2471="úterý",E2471="středa",E2471="čtvrtek",E2471="pátek")),IF($R$3-L2471&gt;0,$R$3-L2471,0),0)</f>
        <v>0</v>
      </c>
      <c r="AB2471" s="108">
        <f t="shared" ref="AB2471:AB2534" ca="1" si="839">IF(AND(IF(O2471="PZ",1,0),OR((E2471="pondělí"),E2471="úterý",E2471="středa",E2471="čtvrtek",E2471="pátek")),IF($R$3-L2471&gt;0,$R$3-L2471,0),0)</f>
        <v>0</v>
      </c>
      <c r="AC2471" s="25">
        <f t="shared" ref="AC2471:AC2534" ca="1" si="840">IF(AND(IF(F2471="Svátek",1,0),OR(E2471="pondělí",E2471="úterý",E2471="středa",E2471="čtvrtek",E2471="pátek")),1,0)</f>
        <v>0</v>
      </c>
    </row>
    <row r="2472" spans="1:29" ht="14.1" hidden="1" customHeight="1" thickBot="1" x14ac:dyDescent="0.25">
      <c r="A2472" s="3">
        <f t="shared" si="824"/>
        <v>2027</v>
      </c>
      <c r="B2472" s="3" t="str">
        <f t="shared" ref="B2472:B2535" si="841">IF(C2472="leden","01 leden",IF(C2472="únor","02 únor",IF(C2472="březen","03 březen",IF(C2472="duben","04 duben",IF(C2472="květen","05 květen",IF(C2472="červen","06 červen",IF(C2472="červenec","07 červenec",IF(C2472="srpen","08 srpen",IF(C2472="září","09 září",IF(C2472="říjen","10 říjen",IF(C2472="listopad","11 listopad",IF(C2472="prosinec","12 prosinec",0))))))))))))</f>
        <v>09 září</v>
      </c>
      <c r="C2472" s="4" t="str">
        <f t="shared" si="825"/>
        <v>září</v>
      </c>
      <c r="D2472" s="10">
        <f t="shared" ca="1" si="826"/>
        <v>0</v>
      </c>
      <c r="E2472" s="10" t="str">
        <f t="shared" si="827"/>
        <v>sobota</v>
      </c>
      <c r="F2472" s="42" t="str">
        <f ca="1">IF(COUNTIF(List1!$U$4:$AF$16,$G2472),"Svátek",TEXT($G2472,"dddd"))</f>
        <v>sobota</v>
      </c>
      <c r="G2472" s="19">
        <v>46655</v>
      </c>
      <c r="H2472" s="49"/>
      <c r="I2472" s="50"/>
      <c r="J2472" s="49"/>
      <c r="K2472" s="50"/>
      <c r="L2472" s="21">
        <f t="shared" si="828"/>
        <v>0</v>
      </c>
      <c r="M2472" s="22">
        <f t="shared" si="822"/>
        <v>0</v>
      </c>
      <c r="N2472" s="98"/>
      <c r="O2472" s="101" t="str">
        <f t="shared" ca="1" si="823"/>
        <v/>
      </c>
      <c r="P2472" s="41" t="str">
        <f t="shared" si="821"/>
        <v xml:space="preserve"> </v>
      </c>
      <c r="Q2472" s="41" t="str">
        <f>IF(MONTH(G2473)-MONTH(G2472)&lt;&gt;0,SUBTOTAL(109,$P$14:$P$3665)," ")</f>
        <v xml:space="preserve"> </v>
      </c>
      <c r="R2472" s="108">
        <f t="shared" ca="1" si="829"/>
        <v>0</v>
      </c>
      <c r="S2472" s="25">
        <f t="shared" ca="1" si="830"/>
        <v>0</v>
      </c>
      <c r="T2472" s="108">
        <f t="shared" ca="1" si="831"/>
        <v>0</v>
      </c>
      <c r="U2472" s="163">
        <f t="shared" ca="1" si="832"/>
        <v>0</v>
      </c>
      <c r="V2472" s="25">
        <f t="shared" ca="1" si="833"/>
        <v>0</v>
      </c>
      <c r="W2472" s="25">
        <f t="shared" ca="1" si="834"/>
        <v>0</v>
      </c>
      <c r="X2472" s="108">
        <f t="shared" ca="1" si="835"/>
        <v>0</v>
      </c>
      <c r="Y2472" s="108">
        <f t="shared" ca="1" si="836"/>
        <v>0</v>
      </c>
      <c r="Z2472" s="108">
        <f t="shared" ca="1" si="837"/>
        <v>0</v>
      </c>
      <c r="AA2472" s="108">
        <f t="shared" ca="1" si="838"/>
        <v>0</v>
      </c>
      <c r="AB2472" s="108">
        <f t="shared" ca="1" si="839"/>
        <v>0</v>
      </c>
      <c r="AC2472" s="25">
        <f t="shared" ca="1" si="840"/>
        <v>0</v>
      </c>
    </row>
    <row r="2473" spans="1:29" ht="14.1" hidden="1" customHeight="1" thickBot="1" x14ac:dyDescent="0.25">
      <c r="A2473" s="3">
        <f t="shared" si="824"/>
        <v>2027</v>
      </c>
      <c r="B2473" s="3" t="str">
        <f t="shared" si="841"/>
        <v>09 září</v>
      </c>
      <c r="C2473" s="4" t="str">
        <f t="shared" si="825"/>
        <v>září</v>
      </c>
      <c r="D2473" s="10">
        <f t="shared" ca="1" si="826"/>
        <v>0</v>
      </c>
      <c r="E2473" s="10" t="str">
        <f t="shared" si="827"/>
        <v>neděle</v>
      </c>
      <c r="F2473" s="42" t="str">
        <f ca="1">IF(COUNTIF(List1!$U$4:$AF$16,$G2473),"Svátek",TEXT($G2473,"dddd"))</f>
        <v>neděle</v>
      </c>
      <c r="G2473" s="19">
        <v>46656</v>
      </c>
      <c r="H2473" s="49"/>
      <c r="I2473" s="50"/>
      <c r="J2473" s="49"/>
      <c r="K2473" s="50"/>
      <c r="L2473" s="21">
        <f t="shared" si="828"/>
        <v>0</v>
      </c>
      <c r="M2473" s="22">
        <f t="shared" si="822"/>
        <v>0</v>
      </c>
      <c r="N2473" s="98"/>
      <c r="O2473" s="101" t="str">
        <f t="shared" ca="1" si="823"/>
        <v/>
      </c>
      <c r="P2473" s="41">
        <f t="shared" si="821"/>
        <v>0</v>
      </c>
      <c r="Q2473" s="41" t="str">
        <f>IF(MONTH(G2474)-MONTH(G2473)&lt;&gt;0,SUBTOTAL(109,$P$14:$P$3665)," ")</f>
        <v xml:space="preserve"> </v>
      </c>
      <c r="R2473" s="108">
        <f t="shared" ca="1" si="829"/>
        <v>0</v>
      </c>
      <c r="S2473" s="25">
        <f t="shared" ca="1" si="830"/>
        <v>0</v>
      </c>
      <c r="T2473" s="108">
        <f t="shared" ca="1" si="831"/>
        <v>0</v>
      </c>
      <c r="U2473" s="163">
        <f t="shared" ca="1" si="832"/>
        <v>0</v>
      </c>
      <c r="V2473" s="25">
        <f t="shared" ca="1" si="833"/>
        <v>0</v>
      </c>
      <c r="W2473" s="25">
        <f t="shared" ca="1" si="834"/>
        <v>0</v>
      </c>
      <c r="X2473" s="108">
        <f t="shared" ca="1" si="835"/>
        <v>0</v>
      </c>
      <c r="Y2473" s="108">
        <f t="shared" ca="1" si="836"/>
        <v>0</v>
      </c>
      <c r="Z2473" s="108">
        <f t="shared" ca="1" si="837"/>
        <v>0</v>
      </c>
      <c r="AA2473" s="108">
        <f t="shared" ca="1" si="838"/>
        <v>0</v>
      </c>
      <c r="AB2473" s="108">
        <f t="shared" ca="1" si="839"/>
        <v>0</v>
      </c>
      <c r="AC2473" s="25">
        <f t="shared" ca="1" si="840"/>
        <v>0</v>
      </c>
    </row>
    <row r="2474" spans="1:29" ht="14.1" hidden="1" customHeight="1" thickBot="1" x14ac:dyDescent="0.25">
      <c r="A2474" s="3">
        <f t="shared" si="824"/>
        <v>2027</v>
      </c>
      <c r="B2474" s="3" t="str">
        <f t="shared" si="841"/>
        <v>09 září</v>
      </c>
      <c r="C2474" s="4" t="str">
        <f t="shared" si="825"/>
        <v>září</v>
      </c>
      <c r="D2474" s="10">
        <f t="shared" ca="1" si="826"/>
        <v>0</v>
      </c>
      <c r="E2474" s="10" t="str">
        <f t="shared" si="827"/>
        <v>pondělí</v>
      </c>
      <c r="F2474" s="42" t="str">
        <f ca="1">IF(COUNTIF(List1!$U$4:$AF$16,$G2474),"Svátek",TEXT($G2474,"dddd"))</f>
        <v>pondělí</v>
      </c>
      <c r="G2474" s="19">
        <v>46657</v>
      </c>
      <c r="H2474" s="49"/>
      <c r="I2474" s="50"/>
      <c r="J2474" s="49"/>
      <c r="K2474" s="50"/>
      <c r="L2474" s="21">
        <f t="shared" si="828"/>
        <v>0</v>
      </c>
      <c r="M2474" s="22">
        <f t="shared" si="822"/>
        <v>0</v>
      </c>
      <c r="N2474" s="98"/>
      <c r="O2474" s="101" t="str">
        <f t="shared" ca="1" si="823"/>
        <v/>
      </c>
      <c r="P2474" s="41" t="str">
        <f t="shared" si="821"/>
        <v xml:space="preserve"> </v>
      </c>
      <c r="Q2474" s="41" t="str">
        <f>IF(MONTH(G2475)-MONTH(G2474)&lt;&gt;0,SUBTOTAL(109,$P$14:$P$3665)," ")</f>
        <v xml:space="preserve"> </v>
      </c>
      <c r="R2474" s="108">
        <f t="shared" ca="1" si="829"/>
        <v>0</v>
      </c>
      <c r="S2474" s="25">
        <f t="shared" ca="1" si="830"/>
        <v>0</v>
      </c>
      <c r="T2474" s="108">
        <f t="shared" ca="1" si="831"/>
        <v>0</v>
      </c>
      <c r="U2474" s="163">
        <f t="shared" ca="1" si="832"/>
        <v>0</v>
      </c>
      <c r="V2474" s="25">
        <f t="shared" ca="1" si="833"/>
        <v>0</v>
      </c>
      <c r="W2474" s="25">
        <f t="shared" ca="1" si="834"/>
        <v>0</v>
      </c>
      <c r="X2474" s="108">
        <f t="shared" ca="1" si="835"/>
        <v>0</v>
      </c>
      <c r="Y2474" s="108">
        <f t="shared" ca="1" si="836"/>
        <v>0</v>
      </c>
      <c r="Z2474" s="108">
        <f t="shared" ca="1" si="837"/>
        <v>0</v>
      </c>
      <c r="AA2474" s="108">
        <f t="shared" ca="1" si="838"/>
        <v>0</v>
      </c>
      <c r="AB2474" s="108">
        <f t="shared" ca="1" si="839"/>
        <v>0</v>
      </c>
      <c r="AC2474" s="25">
        <f t="shared" ca="1" si="840"/>
        <v>0</v>
      </c>
    </row>
    <row r="2475" spans="1:29" ht="14.1" hidden="1" customHeight="1" thickBot="1" x14ac:dyDescent="0.25">
      <c r="A2475" s="3">
        <f t="shared" si="824"/>
        <v>2027</v>
      </c>
      <c r="B2475" s="3" t="str">
        <f t="shared" si="841"/>
        <v>09 září</v>
      </c>
      <c r="C2475" s="4" t="str">
        <f t="shared" si="825"/>
        <v>září</v>
      </c>
      <c r="D2475" s="10">
        <f t="shared" ca="1" si="826"/>
        <v>1</v>
      </c>
      <c r="E2475" s="10" t="str">
        <f t="shared" si="827"/>
        <v>úterý</v>
      </c>
      <c r="F2475" s="42" t="str">
        <f ca="1">IF(COUNTIF(List1!$U$4:$AF$16,$G2475),"Svátek",TEXT($G2475,"dddd"))</f>
        <v>Svátek</v>
      </c>
      <c r="G2475" s="19">
        <v>46658</v>
      </c>
      <c r="H2475" s="49"/>
      <c r="I2475" s="50"/>
      <c r="J2475" s="49"/>
      <c r="K2475" s="50"/>
      <c r="L2475" s="21">
        <f t="shared" si="828"/>
        <v>0</v>
      </c>
      <c r="M2475" s="22">
        <f t="shared" si="822"/>
        <v>0</v>
      </c>
      <c r="N2475" s="98"/>
      <c r="O2475" s="101" t="str">
        <f t="shared" ca="1" si="823"/>
        <v>Svátek</v>
      </c>
      <c r="P2475" s="41" t="str">
        <f t="shared" si="821"/>
        <v xml:space="preserve"> </v>
      </c>
      <c r="Q2475" s="41" t="str">
        <f>IF(MONTH(G2476)-MONTH(G2475)&lt;&gt;0,SUBTOTAL(109,$P$14:$P$3665)," ")</f>
        <v xml:space="preserve"> </v>
      </c>
      <c r="R2475" s="108">
        <f t="shared" ca="1" si="829"/>
        <v>0</v>
      </c>
      <c r="S2475" s="25">
        <f t="shared" ca="1" si="830"/>
        <v>1</v>
      </c>
      <c r="T2475" s="108">
        <f t="shared" ca="1" si="831"/>
        <v>0</v>
      </c>
      <c r="U2475" s="163">
        <f t="shared" ca="1" si="832"/>
        <v>0</v>
      </c>
      <c r="V2475" s="25">
        <f t="shared" ca="1" si="833"/>
        <v>0</v>
      </c>
      <c r="W2475" s="25">
        <f t="shared" ca="1" si="834"/>
        <v>0</v>
      </c>
      <c r="X2475" s="108">
        <f t="shared" ca="1" si="835"/>
        <v>0</v>
      </c>
      <c r="Y2475" s="108">
        <f t="shared" ca="1" si="836"/>
        <v>0</v>
      </c>
      <c r="Z2475" s="108">
        <f t="shared" ca="1" si="837"/>
        <v>0</v>
      </c>
      <c r="AA2475" s="108">
        <f t="shared" ca="1" si="838"/>
        <v>0</v>
      </c>
      <c r="AB2475" s="108">
        <f t="shared" ca="1" si="839"/>
        <v>0</v>
      </c>
      <c r="AC2475" s="25">
        <f t="shared" ca="1" si="840"/>
        <v>1</v>
      </c>
    </row>
    <row r="2476" spans="1:29" ht="14.1" hidden="1" customHeight="1" thickBot="1" x14ac:dyDescent="0.25">
      <c r="A2476" s="3">
        <f t="shared" si="824"/>
        <v>2027</v>
      </c>
      <c r="B2476" s="3" t="str">
        <f t="shared" si="841"/>
        <v>09 září</v>
      </c>
      <c r="C2476" s="4" t="str">
        <f t="shared" si="825"/>
        <v>září</v>
      </c>
      <c r="D2476" s="10">
        <f t="shared" ca="1" si="826"/>
        <v>0</v>
      </c>
      <c r="E2476" s="10" t="str">
        <f t="shared" si="827"/>
        <v>středa</v>
      </c>
      <c r="F2476" s="42" t="str">
        <f ca="1">IF(COUNTIF(List1!$U$4:$AF$16,$G2476),"Svátek",TEXT($G2476,"dddd"))</f>
        <v>středa</v>
      </c>
      <c r="G2476" s="19">
        <v>46659</v>
      </c>
      <c r="H2476" s="49"/>
      <c r="I2476" s="50"/>
      <c r="J2476" s="49"/>
      <c r="K2476" s="50"/>
      <c r="L2476" s="21">
        <f t="shared" si="828"/>
        <v>0</v>
      </c>
      <c r="M2476" s="22">
        <f t="shared" si="822"/>
        <v>0</v>
      </c>
      <c r="N2476" s="98"/>
      <c r="O2476" s="101" t="str">
        <f t="shared" ca="1" si="823"/>
        <v/>
      </c>
      <c r="P2476" s="41" t="str">
        <f t="shared" si="821"/>
        <v xml:space="preserve"> </v>
      </c>
      <c r="Q2476" s="41" t="str">
        <f>IF(MONTH(G2477)-MONTH(G2476)&lt;&gt;0,SUBTOTAL(109,$P$14:$P$3665)," ")</f>
        <v xml:space="preserve"> </v>
      </c>
      <c r="R2476" s="108">
        <f t="shared" ca="1" si="829"/>
        <v>0</v>
      </c>
      <c r="S2476" s="25">
        <f t="shared" ca="1" si="830"/>
        <v>0</v>
      </c>
      <c r="T2476" s="108">
        <f t="shared" ca="1" si="831"/>
        <v>0</v>
      </c>
      <c r="U2476" s="163">
        <f t="shared" ca="1" si="832"/>
        <v>0</v>
      </c>
      <c r="V2476" s="25">
        <f t="shared" ca="1" si="833"/>
        <v>0</v>
      </c>
      <c r="W2476" s="25">
        <f t="shared" ca="1" si="834"/>
        <v>0</v>
      </c>
      <c r="X2476" s="108">
        <f t="shared" ca="1" si="835"/>
        <v>0</v>
      </c>
      <c r="Y2476" s="108">
        <f t="shared" ca="1" si="836"/>
        <v>0</v>
      </c>
      <c r="Z2476" s="108">
        <f t="shared" ca="1" si="837"/>
        <v>0</v>
      </c>
      <c r="AA2476" s="108">
        <f t="shared" ca="1" si="838"/>
        <v>0</v>
      </c>
      <c r="AB2476" s="108">
        <f t="shared" ca="1" si="839"/>
        <v>0</v>
      </c>
      <c r="AC2476" s="25">
        <f t="shared" ca="1" si="840"/>
        <v>0</v>
      </c>
    </row>
    <row r="2477" spans="1:29" ht="14.1" hidden="1" customHeight="1" thickBot="1" x14ac:dyDescent="0.25">
      <c r="A2477" s="3">
        <f t="shared" si="824"/>
        <v>2027</v>
      </c>
      <c r="B2477" s="3" t="str">
        <f t="shared" si="841"/>
        <v>09 září</v>
      </c>
      <c r="C2477" s="4" t="str">
        <f t="shared" si="825"/>
        <v>září</v>
      </c>
      <c r="D2477" s="10">
        <f t="shared" ca="1" si="826"/>
        <v>0</v>
      </c>
      <c r="E2477" s="10" t="str">
        <f t="shared" si="827"/>
        <v>čtvrtek</v>
      </c>
      <c r="F2477" s="42" t="str">
        <f ca="1">IF(COUNTIF(List1!$U$4:$AF$16,$G2477),"Svátek",TEXT($G2477,"dddd"))</f>
        <v>čtvrtek</v>
      </c>
      <c r="G2477" s="19">
        <v>46660</v>
      </c>
      <c r="H2477" s="49"/>
      <c r="I2477" s="50"/>
      <c r="J2477" s="49"/>
      <c r="K2477" s="50"/>
      <c r="L2477" s="21">
        <f t="shared" si="828"/>
        <v>0</v>
      </c>
      <c r="M2477" s="22">
        <f t="shared" si="822"/>
        <v>0</v>
      </c>
      <c r="N2477" s="98"/>
      <c r="O2477" s="101" t="str">
        <f t="shared" ca="1" si="823"/>
        <v/>
      </c>
      <c r="P2477" s="41">
        <f t="shared" si="821"/>
        <v>0</v>
      </c>
      <c r="Q2477" s="41">
        <f>IF(MONTH(G2478)-MONTH(G2477)&lt;&gt;0,SUBTOTAL(109,$P$14:$P$3665)," ")</f>
        <v>0</v>
      </c>
      <c r="R2477" s="108">
        <f t="shared" ca="1" si="829"/>
        <v>0</v>
      </c>
      <c r="S2477" s="25">
        <f t="shared" ca="1" si="830"/>
        <v>0</v>
      </c>
      <c r="T2477" s="108">
        <f t="shared" ca="1" si="831"/>
        <v>0</v>
      </c>
      <c r="U2477" s="163">
        <f t="shared" ca="1" si="832"/>
        <v>0</v>
      </c>
      <c r="V2477" s="25">
        <f t="shared" ca="1" si="833"/>
        <v>0</v>
      </c>
      <c r="W2477" s="25">
        <f t="shared" ca="1" si="834"/>
        <v>0</v>
      </c>
      <c r="X2477" s="108">
        <f t="shared" ca="1" si="835"/>
        <v>0</v>
      </c>
      <c r="Y2477" s="108">
        <f t="shared" ca="1" si="836"/>
        <v>0</v>
      </c>
      <c r="Z2477" s="108">
        <f t="shared" ca="1" si="837"/>
        <v>0</v>
      </c>
      <c r="AA2477" s="108">
        <f t="shared" ca="1" si="838"/>
        <v>0</v>
      </c>
      <c r="AB2477" s="108">
        <f t="shared" ca="1" si="839"/>
        <v>0</v>
      </c>
      <c r="AC2477" s="25">
        <f t="shared" ca="1" si="840"/>
        <v>0</v>
      </c>
    </row>
    <row r="2478" spans="1:29" ht="14.1" hidden="1" customHeight="1" thickBot="1" x14ac:dyDescent="0.25">
      <c r="A2478" s="3">
        <f t="shared" si="824"/>
        <v>2027</v>
      </c>
      <c r="B2478" s="3" t="str">
        <f t="shared" si="841"/>
        <v>10 říjen</v>
      </c>
      <c r="C2478" s="4" t="str">
        <f t="shared" si="825"/>
        <v>říjen</v>
      </c>
      <c r="D2478" s="10">
        <f t="shared" ca="1" si="826"/>
        <v>0</v>
      </c>
      <c r="E2478" s="10" t="str">
        <f t="shared" si="827"/>
        <v>pátek</v>
      </c>
      <c r="F2478" s="42" t="str">
        <f ca="1">IF(COUNTIF(List1!$U$4:$AF$16,$G2478),"Svátek",TEXT($G2478,"dddd"))</f>
        <v>pátek</v>
      </c>
      <c r="G2478" s="19">
        <v>46661</v>
      </c>
      <c r="H2478" s="49"/>
      <c r="I2478" s="50"/>
      <c r="J2478" s="49"/>
      <c r="K2478" s="50"/>
      <c r="L2478" s="21">
        <f t="shared" si="828"/>
        <v>0</v>
      </c>
      <c r="M2478" s="22">
        <f t="shared" si="822"/>
        <v>0</v>
      </c>
      <c r="N2478" s="98"/>
      <c r="O2478" s="101" t="str">
        <f t="shared" ca="1" si="823"/>
        <v/>
      </c>
      <c r="P2478" s="41" t="str">
        <f t="shared" si="821"/>
        <v xml:space="preserve"> </v>
      </c>
      <c r="Q2478" s="41" t="str">
        <f>IF(MONTH(G2479)-MONTH(G2478)&lt;&gt;0,SUBTOTAL(109,$P$14:$P$3665)," ")</f>
        <v xml:space="preserve"> </v>
      </c>
      <c r="R2478" s="108">
        <f t="shared" ca="1" si="829"/>
        <v>0</v>
      </c>
      <c r="S2478" s="25">
        <f t="shared" ca="1" si="830"/>
        <v>0</v>
      </c>
      <c r="T2478" s="108">
        <f t="shared" ca="1" si="831"/>
        <v>0</v>
      </c>
      <c r="U2478" s="163">
        <f t="shared" ca="1" si="832"/>
        <v>0</v>
      </c>
      <c r="V2478" s="25">
        <f t="shared" ca="1" si="833"/>
        <v>0</v>
      </c>
      <c r="W2478" s="25">
        <f t="shared" ca="1" si="834"/>
        <v>0</v>
      </c>
      <c r="X2478" s="108">
        <f t="shared" ca="1" si="835"/>
        <v>0</v>
      </c>
      <c r="Y2478" s="108">
        <f t="shared" ca="1" si="836"/>
        <v>0</v>
      </c>
      <c r="Z2478" s="108">
        <f t="shared" ca="1" si="837"/>
        <v>0</v>
      </c>
      <c r="AA2478" s="108">
        <f t="shared" ca="1" si="838"/>
        <v>0</v>
      </c>
      <c r="AB2478" s="108">
        <f t="shared" ca="1" si="839"/>
        <v>0</v>
      </c>
      <c r="AC2478" s="25">
        <f t="shared" ca="1" si="840"/>
        <v>0</v>
      </c>
    </row>
    <row r="2479" spans="1:29" ht="14.1" hidden="1" customHeight="1" thickBot="1" x14ac:dyDescent="0.25">
      <c r="A2479" s="3">
        <f t="shared" si="824"/>
        <v>2027</v>
      </c>
      <c r="B2479" s="3" t="str">
        <f t="shared" si="841"/>
        <v>10 říjen</v>
      </c>
      <c r="C2479" s="4" t="str">
        <f t="shared" si="825"/>
        <v>říjen</v>
      </c>
      <c r="D2479" s="10">
        <f t="shared" ca="1" si="826"/>
        <v>0</v>
      </c>
      <c r="E2479" s="10" t="str">
        <f t="shared" si="827"/>
        <v>sobota</v>
      </c>
      <c r="F2479" s="42" t="str">
        <f ca="1">IF(COUNTIF(List1!$U$4:$AF$16,$G2479),"Svátek",TEXT($G2479,"dddd"))</f>
        <v>sobota</v>
      </c>
      <c r="G2479" s="19">
        <v>46662</v>
      </c>
      <c r="H2479" s="49"/>
      <c r="I2479" s="50"/>
      <c r="J2479" s="49"/>
      <c r="K2479" s="50"/>
      <c r="L2479" s="21">
        <f t="shared" si="828"/>
        <v>0</v>
      </c>
      <c r="M2479" s="22">
        <f t="shared" si="822"/>
        <v>0</v>
      </c>
      <c r="N2479" s="98"/>
      <c r="O2479" s="101" t="str">
        <f t="shared" ca="1" si="823"/>
        <v/>
      </c>
      <c r="P2479" s="41" t="str">
        <f t="shared" si="821"/>
        <v xml:space="preserve"> </v>
      </c>
      <c r="Q2479" s="41" t="str">
        <f>IF(MONTH(G2480)-MONTH(G2479)&lt;&gt;0,SUBTOTAL(109,$P$14:$P$3665)," ")</f>
        <v xml:space="preserve"> </v>
      </c>
      <c r="R2479" s="108">
        <f t="shared" ca="1" si="829"/>
        <v>0</v>
      </c>
      <c r="S2479" s="25">
        <f t="shared" ca="1" si="830"/>
        <v>0</v>
      </c>
      <c r="T2479" s="108">
        <f t="shared" ca="1" si="831"/>
        <v>0</v>
      </c>
      <c r="U2479" s="163">
        <f t="shared" ca="1" si="832"/>
        <v>0</v>
      </c>
      <c r="V2479" s="25">
        <f t="shared" ca="1" si="833"/>
        <v>0</v>
      </c>
      <c r="W2479" s="25">
        <f t="shared" ca="1" si="834"/>
        <v>0</v>
      </c>
      <c r="X2479" s="108">
        <f t="shared" ca="1" si="835"/>
        <v>0</v>
      </c>
      <c r="Y2479" s="108">
        <f t="shared" ca="1" si="836"/>
        <v>0</v>
      </c>
      <c r="Z2479" s="108">
        <f t="shared" ca="1" si="837"/>
        <v>0</v>
      </c>
      <c r="AA2479" s="108">
        <f t="shared" ca="1" si="838"/>
        <v>0</v>
      </c>
      <c r="AB2479" s="108">
        <f t="shared" ca="1" si="839"/>
        <v>0</v>
      </c>
      <c r="AC2479" s="25">
        <f t="shared" ca="1" si="840"/>
        <v>0</v>
      </c>
    </row>
    <row r="2480" spans="1:29" ht="14.1" hidden="1" customHeight="1" thickBot="1" x14ac:dyDescent="0.25">
      <c r="A2480" s="3">
        <f t="shared" si="824"/>
        <v>2027</v>
      </c>
      <c r="B2480" s="3" t="str">
        <f t="shared" si="841"/>
        <v>10 říjen</v>
      </c>
      <c r="C2480" s="4" t="str">
        <f t="shared" si="825"/>
        <v>říjen</v>
      </c>
      <c r="D2480" s="10">
        <f t="shared" ca="1" si="826"/>
        <v>0</v>
      </c>
      <c r="E2480" s="10" t="str">
        <f t="shared" si="827"/>
        <v>neděle</v>
      </c>
      <c r="F2480" s="42" t="str">
        <f ca="1">IF(COUNTIF(List1!$U$4:$AF$16,$G2480),"Svátek",TEXT($G2480,"dddd"))</f>
        <v>neděle</v>
      </c>
      <c r="G2480" s="19">
        <v>46663</v>
      </c>
      <c r="H2480" s="49"/>
      <c r="I2480" s="50"/>
      <c r="J2480" s="49"/>
      <c r="K2480" s="50"/>
      <c r="L2480" s="21">
        <f t="shared" si="828"/>
        <v>0</v>
      </c>
      <c r="M2480" s="22">
        <f t="shared" si="822"/>
        <v>0</v>
      </c>
      <c r="N2480" s="98"/>
      <c r="O2480" s="101" t="str">
        <f t="shared" ca="1" si="823"/>
        <v/>
      </c>
      <c r="P2480" s="41">
        <f t="shared" si="821"/>
        <v>0</v>
      </c>
      <c r="Q2480" s="41" t="str">
        <f>IF(MONTH(G2481)-MONTH(G2480)&lt;&gt;0,SUBTOTAL(109,$P$14:$P$3665)," ")</f>
        <v xml:space="preserve"> </v>
      </c>
      <c r="R2480" s="108">
        <f t="shared" ca="1" si="829"/>
        <v>0</v>
      </c>
      <c r="S2480" s="25">
        <f t="shared" ca="1" si="830"/>
        <v>0</v>
      </c>
      <c r="T2480" s="108">
        <f t="shared" ca="1" si="831"/>
        <v>0</v>
      </c>
      <c r="U2480" s="163">
        <f t="shared" ca="1" si="832"/>
        <v>0</v>
      </c>
      <c r="V2480" s="25">
        <f t="shared" ca="1" si="833"/>
        <v>0</v>
      </c>
      <c r="W2480" s="25">
        <f t="shared" ca="1" si="834"/>
        <v>0</v>
      </c>
      <c r="X2480" s="108">
        <f t="shared" ca="1" si="835"/>
        <v>0</v>
      </c>
      <c r="Y2480" s="108">
        <f t="shared" ca="1" si="836"/>
        <v>0</v>
      </c>
      <c r="Z2480" s="108">
        <f t="shared" ca="1" si="837"/>
        <v>0</v>
      </c>
      <c r="AA2480" s="108">
        <f t="shared" ca="1" si="838"/>
        <v>0</v>
      </c>
      <c r="AB2480" s="108">
        <f t="shared" ca="1" si="839"/>
        <v>0</v>
      </c>
      <c r="AC2480" s="25">
        <f t="shared" ca="1" si="840"/>
        <v>0</v>
      </c>
    </row>
    <row r="2481" spans="1:29" ht="14.1" hidden="1" customHeight="1" thickBot="1" x14ac:dyDescent="0.25">
      <c r="A2481" s="3">
        <f t="shared" si="824"/>
        <v>2027</v>
      </c>
      <c r="B2481" s="3" t="str">
        <f t="shared" si="841"/>
        <v>10 říjen</v>
      </c>
      <c r="C2481" s="4" t="str">
        <f t="shared" si="825"/>
        <v>říjen</v>
      </c>
      <c r="D2481" s="10">
        <f t="shared" ca="1" si="826"/>
        <v>0</v>
      </c>
      <c r="E2481" s="10" t="str">
        <f t="shared" si="827"/>
        <v>pondělí</v>
      </c>
      <c r="F2481" s="42" t="str">
        <f ca="1">IF(COUNTIF(List1!$U$4:$AF$16,$G2481),"Svátek",TEXT($G2481,"dddd"))</f>
        <v>pondělí</v>
      </c>
      <c r="G2481" s="19">
        <v>46664</v>
      </c>
      <c r="H2481" s="49"/>
      <c r="I2481" s="50"/>
      <c r="J2481" s="49"/>
      <c r="K2481" s="50"/>
      <c r="L2481" s="21">
        <f t="shared" si="828"/>
        <v>0</v>
      </c>
      <c r="M2481" s="22">
        <f t="shared" si="822"/>
        <v>0</v>
      </c>
      <c r="N2481" s="98"/>
      <c r="O2481" s="101" t="str">
        <f t="shared" ca="1" si="823"/>
        <v/>
      </c>
      <c r="P2481" s="41" t="str">
        <f t="shared" si="821"/>
        <v xml:space="preserve"> </v>
      </c>
      <c r="Q2481" s="41" t="str">
        <f>IF(MONTH(G2482)-MONTH(G2481)&lt;&gt;0,SUBTOTAL(109,$P$14:$P$3665)," ")</f>
        <v xml:space="preserve"> </v>
      </c>
      <c r="R2481" s="108">
        <f t="shared" ca="1" si="829"/>
        <v>0</v>
      </c>
      <c r="S2481" s="25">
        <f t="shared" ca="1" si="830"/>
        <v>0</v>
      </c>
      <c r="T2481" s="108">
        <f t="shared" ca="1" si="831"/>
        <v>0</v>
      </c>
      <c r="U2481" s="163">
        <f t="shared" ca="1" si="832"/>
        <v>0</v>
      </c>
      <c r="V2481" s="25">
        <f t="shared" ca="1" si="833"/>
        <v>0</v>
      </c>
      <c r="W2481" s="25">
        <f t="shared" ca="1" si="834"/>
        <v>0</v>
      </c>
      <c r="X2481" s="108">
        <f t="shared" ca="1" si="835"/>
        <v>0</v>
      </c>
      <c r="Y2481" s="108">
        <f t="shared" ca="1" si="836"/>
        <v>0</v>
      </c>
      <c r="Z2481" s="108">
        <f t="shared" ca="1" si="837"/>
        <v>0</v>
      </c>
      <c r="AA2481" s="108">
        <f t="shared" ca="1" si="838"/>
        <v>0</v>
      </c>
      <c r="AB2481" s="108">
        <f t="shared" ca="1" si="839"/>
        <v>0</v>
      </c>
      <c r="AC2481" s="25">
        <f t="shared" ca="1" si="840"/>
        <v>0</v>
      </c>
    </row>
    <row r="2482" spans="1:29" ht="14.1" hidden="1" customHeight="1" thickBot="1" x14ac:dyDescent="0.25">
      <c r="A2482" s="3">
        <f t="shared" si="824"/>
        <v>2027</v>
      </c>
      <c r="B2482" s="3" t="str">
        <f t="shared" si="841"/>
        <v>10 říjen</v>
      </c>
      <c r="C2482" s="4" t="str">
        <f t="shared" si="825"/>
        <v>říjen</v>
      </c>
      <c r="D2482" s="10">
        <f t="shared" ca="1" si="826"/>
        <v>0</v>
      </c>
      <c r="E2482" s="10" t="str">
        <f t="shared" si="827"/>
        <v>úterý</v>
      </c>
      <c r="F2482" s="42" t="str">
        <f ca="1">IF(COUNTIF(List1!$U$4:$AF$16,$G2482),"Svátek",TEXT($G2482,"dddd"))</f>
        <v>úterý</v>
      </c>
      <c r="G2482" s="19">
        <v>46665</v>
      </c>
      <c r="H2482" s="49"/>
      <c r="I2482" s="50"/>
      <c r="J2482" s="49"/>
      <c r="K2482" s="50"/>
      <c r="L2482" s="21">
        <f t="shared" si="828"/>
        <v>0</v>
      </c>
      <c r="M2482" s="22">
        <f t="shared" si="822"/>
        <v>0</v>
      </c>
      <c r="N2482" s="98"/>
      <c r="O2482" s="101" t="str">
        <f t="shared" ca="1" si="823"/>
        <v/>
      </c>
      <c r="P2482" s="41" t="str">
        <f t="shared" si="821"/>
        <v xml:space="preserve"> </v>
      </c>
      <c r="Q2482" s="41" t="str">
        <f>IF(MONTH(G2483)-MONTH(G2482)&lt;&gt;0,SUBTOTAL(109,$P$14:$P$3665)," ")</f>
        <v xml:space="preserve"> </v>
      </c>
      <c r="R2482" s="108">
        <f t="shared" ca="1" si="829"/>
        <v>0</v>
      </c>
      <c r="S2482" s="25">
        <f t="shared" ca="1" si="830"/>
        <v>0</v>
      </c>
      <c r="T2482" s="108">
        <f t="shared" ca="1" si="831"/>
        <v>0</v>
      </c>
      <c r="U2482" s="163">
        <f t="shared" ca="1" si="832"/>
        <v>0</v>
      </c>
      <c r="V2482" s="25">
        <f t="shared" ca="1" si="833"/>
        <v>0</v>
      </c>
      <c r="W2482" s="25">
        <f t="shared" ca="1" si="834"/>
        <v>0</v>
      </c>
      <c r="X2482" s="108">
        <f t="shared" ca="1" si="835"/>
        <v>0</v>
      </c>
      <c r="Y2482" s="108">
        <f t="shared" ca="1" si="836"/>
        <v>0</v>
      </c>
      <c r="Z2482" s="108">
        <f t="shared" ca="1" si="837"/>
        <v>0</v>
      </c>
      <c r="AA2482" s="108">
        <f t="shared" ca="1" si="838"/>
        <v>0</v>
      </c>
      <c r="AB2482" s="108">
        <f t="shared" ca="1" si="839"/>
        <v>0</v>
      </c>
      <c r="AC2482" s="25">
        <f t="shared" ca="1" si="840"/>
        <v>0</v>
      </c>
    </row>
    <row r="2483" spans="1:29" ht="14.1" hidden="1" customHeight="1" thickBot="1" x14ac:dyDescent="0.25">
      <c r="A2483" s="3">
        <f t="shared" si="824"/>
        <v>2027</v>
      </c>
      <c r="B2483" s="3" t="str">
        <f t="shared" si="841"/>
        <v>10 říjen</v>
      </c>
      <c r="C2483" s="4" t="str">
        <f t="shared" si="825"/>
        <v>říjen</v>
      </c>
      <c r="D2483" s="10">
        <f t="shared" ca="1" si="826"/>
        <v>0</v>
      </c>
      <c r="E2483" s="10" t="str">
        <f t="shared" si="827"/>
        <v>středa</v>
      </c>
      <c r="F2483" s="42" t="str">
        <f ca="1">IF(COUNTIF(List1!$U$4:$AF$16,$G2483),"Svátek",TEXT($G2483,"dddd"))</f>
        <v>středa</v>
      </c>
      <c r="G2483" s="19">
        <v>46666</v>
      </c>
      <c r="H2483" s="49"/>
      <c r="I2483" s="50"/>
      <c r="J2483" s="49"/>
      <c r="K2483" s="50"/>
      <c r="L2483" s="21">
        <f t="shared" si="828"/>
        <v>0</v>
      </c>
      <c r="M2483" s="22">
        <f t="shared" si="822"/>
        <v>0</v>
      </c>
      <c r="N2483" s="98"/>
      <c r="O2483" s="101" t="str">
        <f t="shared" ca="1" si="823"/>
        <v/>
      </c>
      <c r="P2483" s="41" t="str">
        <f t="shared" si="821"/>
        <v xml:space="preserve"> </v>
      </c>
      <c r="Q2483" s="41" t="str">
        <f>IF(MONTH(G2484)-MONTH(G2483)&lt;&gt;0,SUBTOTAL(109,$P$14:$P$3665)," ")</f>
        <v xml:space="preserve"> </v>
      </c>
      <c r="R2483" s="108">
        <f t="shared" ca="1" si="829"/>
        <v>0</v>
      </c>
      <c r="S2483" s="25">
        <f t="shared" ca="1" si="830"/>
        <v>0</v>
      </c>
      <c r="T2483" s="108">
        <f t="shared" ca="1" si="831"/>
        <v>0</v>
      </c>
      <c r="U2483" s="163">
        <f t="shared" ca="1" si="832"/>
        <v>0</v>
      </c>
      <c r="V2483" s="25">
        <f t="shared" ca="1" si="833"/>
        <v>0</v>
      </c>
      <c r="W2483" s="25">
        <f t="shared" ca="1" si="834"/>
        <v>0</v>
      </c>
      <c r="X2483" s="108">
        <f t="shared" ca="1" si="835"/>
        <v>0</v>
      </c>
      <c r="Y2483" s="108">
        <f t="shared" ca="1" si="836"/>
        <v>0</v>
      </c>
      <c r="Z2483" s="108">
        <f t="shared" ca="1" si="837"/>
        <v>0</v>
      </c>
      <c r="AA2483" s="108">
        <f t="shared" ca="1" si="838"/>
        <v>0</v>
      </c>
      <c r="AB2483" s="108">
        <f t="shared" ca="1" si="839"/>
        <v>0</v>
      </c>
      <c r="AC2483" s="25">
        <f t="shared" ca="1" si="840"/>
        <v>0</v>
      </c>
    </row>
    <row r="2484" spans="1:29" ht="14.1" hidden="1" customHeight="1" thickBot="1" x14ac:dyDescent="0.25">
      <c r="A2484" s="3">
        <f t="shared" si="824"/>
        <v>2027</v>
      </c>
      <c r="B2484" s="3" t="str">
        <f t="shared" si="841"/>
        <v>10 říjen</v>
      </c>
      <c r="C2484" s="4" t="str">
        <f t="shared" si="825"/>
        <v>říjen</v>
      </c>
      <c r="D2484" s="10">
        <f t="shared" ca="1" si="826"/>
        <v>0</v>
      </c>
      <c r="E2484" s="10" t="str">
        <f t="shared" si="827"/>
        <v>čtvrtek</v>
      </c>
      <c r="F2484" s="42" t="str">
        <f ca="1">IF(COUNTIF(List1!$U$4:$AF$16,$G2484),"Svátek",TEXT($G2484,"dddd"))</f>
        <v>čtvrtek</v>
      </c>
      <c r="G2484" s="19">
        <v>46667</v>
      </c>
      <c r="H2484" s="49"/>
      <c r="I2484" s="50"/>
      <c r="J2484" s="49"/>
      <c r="K2484" s="50"/>
      <c r="L2484" s="21">
        <f t="shared" si="828"/>
        <v>0</v>
      </c>
      <c r="M2484" s="22">
        <f t="shared" si="822"/>
        <v>0</v>
      </c>
      <c r="N2484" s="98"/>
      <c r="O2484" s="101" t="str">
        <f t="shared" ca="1" si="823"/>
        <v/>
      </c>
      <c r="P2484" s="41" t="str">
        <f t="shared" si="821"/>
        <v xml:space="preserve"> </v>
      </c>
      <c r="Q2484" s="41" t="str">
        <f>IF(MONTH(G2485)-MONTH(G2484)&lt;&gt;0,SUBTOTAL(109,$P$14:$P$3665)," ")</f>
        <v xml:space="preserve"> </v>
      </c>
      <c r="R2484" s="108">
        <f t="shared" ca="1" si="829"/>
        <v>0</v>
      </c>
      <c r="S2484" s="25">
        <f t="shared" ca="1" si="830"/>
        <v>0</v>
      </c>
      <c r="T2484" s="108">
        <f t="shared" ca="1" si="831"/>
        <v>0</v>
      </c>
      <c r="U2484" s="163">
        <f t="shared" ca="1" si="832"/>
        <v>0</v>
      </c>
      <c r="V2484" s="25">
        <f t="shared" ca="1" si="833"/>
        <v>0</v>
      </c>
      <c r="W2484" s="25">
        <f t="shared" ca="1" si="834"/>
        <v>0</v>
      </c>
      <c r="X2484" s="108">
        <f t="shared" ca="1" si="835"/>
        <v>0</v>
      </c>
      <c r="Y2484" s="108">
        <f t="shared" ca="1" si="836"/>
        <v>0</v>
      </c>
      <c r="Z2484" s="108">
        <f t="shared" ca="1" si="837"/>
        <v>0</v>
      </c>
      <c r="AA2484" s="108">
        <f t="shared" ca="1" si="838"/>
        <v>0</v>
      </c>
      <c r="AB2484" s="108">
        <f t="shared" ca="1" si="839"/>
        <v>0</v>
      </c>
      <c r="AC2484" s="25">
        <f t="shared" ca="1" si="840"/>
        <v>0</v>
      </c>
    </row>
    <row r="2485" spans="1:29" ht="14.1" hidden="1" customHeight="1" thickBot="1" x14ac:dyDescent="0.25">
      <c r="A2485" s="3">
        <f t="shared" si="824"/>
        <v>2027</v>
      </c>
      <c r="B2485" s="3" t="str">
        <f t="shared" si="841"/>
        <v>10 říjen</v>
      </c>
      <c r="C2485" s="4" t="str">
        <f t="shared" si="825"/>
        <v>říjen</v>
      </c>
      <c r="D2485" s="10">
        <f t="shared" ca="1" si="826"/>
        <v>0</v>
      </c>
      <c r="E2485" s="10" t="str">
        <f t="shared" si="827"/>
        <v>pátek</v>
      </c>
      <c r="F2485" s="42" t="str">
        <f ca="1">IF(COUNTIF(List1!$U$4:$AF$16,$G2485),"Svátek",TEXT($G2485,"dddd"))</f>
        <v>pátek</v>
      </c>
      <c r="G2485" s="19">
        <v>46668</v>
      </c>
      <c r="H2485" s="49"/>
      <c r="I2485" s="50"/>
      <c r="J2485" s="49"/>
      <c r="K2485" s="50"/>
      <c r="L2485" s="21">
        <f t="shared" si="828"/>
        <v>0</v>
      </c>
      <c r="M2485" s="22">
        <f t="shared" si="822"/>
        <v>0</v>
      </c>
      <c r="N2485" s="98"/>
      <c r="O2485" s="101" t="str">
        <f t="shared" ca="1" si="823"/>
        <v/>
      </c>
      <c r="P2485" s="41" t="str">
        <f t="shared" si="821"/>
        <v xml:space="preserve"> </v>
      </c>
      <c r="Q2485" s="41" t="str">
        <f>IF(MONTH(G2486)-MONTH(G2485)&lt;&gt;0,SUBTOTAL(109,$P$14:$P$3665)," ")</f>
        <v xml:space="preserve"> </v>
      </c>
      <c r="R2485" s="108">
        <f t="shared" ca="1" si="829"/>
        <v>0</v>
      </c>
      <c r="S2485" s="25">
        <f t="shared" ca="1" si="830"/>
        <v>0</v>
      </c>
      <c r="T2485" s="108">
        <f t="shared" ca="1" si="831"/>
        <v>0</v>
      </c>
      <c r="U2485" s="163">
        <f t="shared" ca="1" si="832"/>
        <v>0</v>
      </c>
      <c r="V2485" s="25">
        <f t="shared" ca="1" si="833"/>
        <v>0</v>
      </c>
      <c r="W2485" s="25">
        <f t="shared" ca="1" si="834"/>
        <v>0</v>
      </c>
      <c r="X2485" s="108">
        <f t="shared" ca="1" si="835"/>
        <v>0</v>
      </c>
      <c r="Y2485" s="108">
        <f t="shared" ca="1" si="836"/>
        <v>0</v>
      </c>
      <c r="Z2485" s="108">
        <f t="shared" ca="1" si="837"/>
        <v>0</v>
      </c>
      <c r="AA2485" s="108">
        <f t="shared" ca="1" si="838"/>
        <v>0</v>
      </c>
      <c r="AB2485" s="108">
        <f t="shared" ca="1" si="839"/>
        <v>0</v>
      </c>
      <c r="AC2485" s="25">
        <f t="shared" ca="1" si="840"/>
        <v>0</v>
      </c>
    </row>
    <row r="2486" spans="1:29" ht="14.1" hidden="1" customHeight="1" thickBot="1" x14ac:dyDescent="0.25">
      <c r="A2486" s="3">
        <f t="shared" si="824"/>
        <v>2027</v>
      </c>
      <c r="B2486" s="3" t="str">
        <f t="shared" si="841"/>
        <v>10 říjen</v>
      </c>
      <c r="C2486" s="4" t="str">
        <f t="shared" si="825"/>
        <v>říjen</v>
      </c>
      <c r="D2486" s="10">
        <f t="shared" ca="1" si="826"/>
        <v>0</v>
      </c>
      <c r="E2486" s="10" t="str">
        <f t="shared" si="827"/>
        <v>sobota</v>
      </c>
      <c r="F2486" s="42" t="str">
        <f ca="1">IF(COUNTIF(List1!$U$4:$AF$16,$G2486),"Svátek",TEXT($G2486,"dddd"))</f>
        <v>sobota</v>
      </c>
      <c r="G2486" s="19">
        <v>46669</v>
      </c>
      <c r="H2486" s="49"/>
      <c r="I2486" s="50"/>
      <c r="J2486" s="49"/>
      <c r="K2486" s="50"/>
      <c r="L2486" s="21">
        <f t="shared" si="828"/>
        <v>0</v>
      </c>
      <c r="M2486" s="22">
        <f t="shared" si="822"/>
        <v>0</v>
      </c>
      <c r="N2486" s="98"/>
      <c r="O2486" s="101" t="str">
        <f t="shared" ca="1" si="823"/>
        <v/>
      </c>
      <c r="P2486" s="41" t="str">
        <f t="shared" si="821"/>
        <v xml:space="preserve"> </v>
      </c>
      <c r="Q2486" s="41" t="str">
        <f>IF(MONTH(G2487)-MONTH(G2486)&lt;&gt;0,SUBTOTAL(109,$P$14:$P$3665)," ")</f>
        <v xml:space="preserve"> </v>
      </c>
      <c r="R2486" s="108">
        <f t="shared" ca="1" si="829"/>
        <v>0</v>
      </c>
      <c r="S2486" s="25">
        <f t="shared" ca="1" si="830"/>
        <v>0</v>
      </c>
      <c r="T2486" s="108">
        <f t="shared" ca="1" si="831"/>
        <v>0</v>
      </c>
      <c r="U2486" s="163">
        <f t="shared" ca="1" si="832"/>
        <v>0</v>
      </c>
      <c r="V2486" s="25">
        <f t="shared" ca="1" si="833"/>
        <v>0</v>
      </c>
      <c r="W2486" s="25">
        <f t="shared" ca="1" si="834"/>
        <v>0</v>
      </c>
      <c r="X2486" s="108">
        <f t="shared" ca="1" si="835"/>
        <v>0</v>
      </c>
      <c r="Y2486" s="108">
        <f t="shared" ca="1" si="836"/>
        <v>0</v>
      </c>
      <c r="Z2486" s="108">
        <f t="shared" ca="1" si="837"/>
        <v>0</v>
      </c>
      <c r="AA2486" s="108">
        <f t="shared" ca="1" si="838"/>
        <v>0</v>
      </c>
      <c r="AB2486" s="108">
        <f t="shared" ca="1" si="839"/>
        <v>0</v>
      </c>
      <c r="AC2486" s="25">
        <f t="shared" ca="1" si="840"/>
        <v>0</v>
      </c>
    </row>
    <row r="2487" spans="1:29" ht="14.1" hidden="1" customHeight="1" thickBot="1" x14ac:dyDescent="0.25">
      <c r="A2487" s="3">
        <f t="shared" si="824"/>
        <v>2027</v>
      </c>
      <c r="B2487" s="3" t="str">
        <f t="shared" si="841"/>
        <v>10 říjen</v>
      </c>
      <c r="C2487" s="4" t="str">
        <f t="shared" si="825"/>
        <v>říjen</v>
      </c>
      <c r="D2487" s="10">
        <f t="shared" ca="1" si="826"/>
        <v>0</v>
      </c>
      <c r="E2487" s="10" t="str">
        <f t="shared" si="827"/>
        <v>neděle</v>
      </c>
      <c r="F2487" s="42" t="str">
        <f ca="1">IF(COUNTIF(List1!$U$4:$AF$16,$G2487),"Svátek",TEXT($G2487,"dddd"))</f>
        <v>neděle</v>
      </c>
      <c r="G2487" s="19">
        <v>46670</v>
      </c>
      <c r="H2487" s="49"/>
      <c r="I2487" s="50"/>
      <c r="J2487" s="49"/>
      <c r="K2487" s="50"/>
      <c r="L2487" s="21">
        <f t="shared" si="828"/>
        <v>0</v>
      </c>
      <c r="M2487" s="22">
        <f t="shared" si="822"/>
        <v>0</v>
      </c>
      <c r="N2487" s="98"/>
      <c r="O2487" s="101" t="str">
        <f t="shared" ca="1" si="823"/>
        <v/>
      </c>
      <c r="P2487" s="41">
        <f t="shared" si="821"/>
        <v>0</v>
      </c>
      <c r="Q2487" s="41" t="str">
        <f>IF(MONTH(G2488)-MONTH(G2487)&lt;&gt;0,SUBTOTAL(109,$P$14:$P$3665)," ")</f>
        <v xml:space="preserve"> </v>
      </c>
      <c r="R2487" s="108">
        <f t="shared" ca="1" si="829"/>
        <v>0</v>
      </c>
      <c r="S2487" s="25">
        <f t="shared" ca="1" si="830"/>
        <v>0</v>
      </c>
      <c r="T2487" s="108">
        <f t="shared" ca="1" si="831"/>
        <v>0</v>
      </c>
      <c r="U2487" s="163">
        <f t="shared" ca="1" si="832"/>
        <v>0</v>
      </c>
      <c r="V2487" s="25">
        <f t="shared" ca="1" si="833"/>
        <v>0</v>
      </c>
      <c r="W2487" s="25">
        <f t="shared" ca="1" si="834"/>
        <v>0</v>
      </c>
      <c r="X2487" s="108">
        <f t="shared" ca="1" si="835"/>
        <v>0</v>
      </c>
      <c r="Y2487" s="108">
        <f t="shared" ca="1" si="836"/>
        <v>0</v>
      </c>
      <c r="Z2487" s="108">
        <f t="shared" ca="1" si="837"/>
        <v>0</v>
      </c>
      <c r="AA2487" s="108">
        <f t="shared" ca="1" si="838"/>
        <v>0</v>
      </c>
      <c r="AB2487" s="108">
        <f t="shared" ca="1" si="839"/>
        <v>0</v>
      </c>
      <c r="AC2487" s="25">
        <f t="shared" ca="1" si="840"/>
        <v>0</v>
      </c>
    </row>
    <row r="2488" spans="1:29" ht="14.1" hidden="1" customHeight="1" thickBot="1" x14ac:dyDescent="0.25">
      <c r="A2488" s="3">
        <f t="shared" si="824"/>
        <v>2027</v>
      </c>
      <c r="B2488" s="3" t="str">
        <f t="shared" si="841"/>
        <v>10 říjen</v>
      </c>
      <c r="C2488" s="4" t="str">
        <f t="shared" si="825"/>
        <v>říjen</v>
      </c>
      <c r="D2488" s="10">
        <f t="shared" ca="1" si="826"/>
        <v>0</v>
      </c>
      <c r="E2488" s="10" t="str">
        <f t="shared" si="827"/>
        <v>pondělí</v>
      </c>
      <c r="F2488" s="42" t="str">
        <f ca="1">IF(COUNTIF(List1!$U$4:$AF$16,$G2488),"Svátek",TEXT($G2488,"dddd"))</f>
        <v>pondělí</v>
      </c>
      <c r="G2488" s="19">
        <v>46671</v>
      </c>
      <c r="H2488" s="49"/>
      <c r="I2488" s="50"/>
      <c r="J2488" s="49"/>
      <c r="K2488" s="50"/>
      <c r="L2488" s="21">
        <f t="shared" si="828"/>
        <v>0</v>
      </c>
      <c r="M2488" s="22">
        <f t="shared" si="822"/>
        <v>0</v>
      </c>
      <c r="N2488" s="98"/>
      <c r="O2488" s="101" t="str">
        <f t="shared" ca="1" si="823"/>
        <v/>
      </c>
      <c r="P2488" s="41" t="str">
        <f t="shared" si="821"/>
        <v xml:space="preserve"> </v>
      </c>
      <c r="Q2488" s="41" t="str">
        <f>IF(MONTH(G2489)-MONTH(G2488)&lt;&gt;0,SUBTOTAL(109,$P$14:$P$3665)," ")</f>
        <v xml:space="preserve"> </v>
      </c>
      <c r="R2488" s="108">
        <f t="shared" ca="1" si="829"/>
        <v>0</v>
      </c>
      <c r="S2488" s="25">
        <f t="shared" ca="1" si="830"/>
        <v>0</v>
      </c>
      <c r="T2488" s="108">
        <f t="shared" ca="1" si="831"/>
        <v>0</v>
      </c>
      <c r="U2488" s="163">
        <f t="shared" ca="1" si="832"/>
        <v>0</v>
      </c>
      <c r="V2488" s="25">
        <f t="shared" ca="1" si="833"/>
        <v>0</v>
      </c>
      <c r="W2488" s="25">
        <f t="shared" ca="1" si="834"/>
        <v>0</v>
      </c>
      <c r="X2488" s="108">
        <f t="shared" ca="1" si="835"/>
        <v>0</v>
      </c>
      <c r="Y2488" s="108">
        <f t="shared" ca="1" si="836"/>
        <v>0</v>
      </c>
      <c r="Z2488" s="108">
        <f t="shared" ca="1" si="837"/>
        <v>0</v>
      </c>
      <c r="AA2488" s="108">
        <f t="shared" ca="1" si="838"/>
        <v>0</v>
      </c>
      <c r="AB2488" s="108">
        <f t="shared" ca="1" si="839"/>
        <v>0</v>
      </c>
      <c r="AC2488" s="25">
        <f t="shared" ca="1" si="840"/>
        <v>0</v>
      </c>
    </row>
    <row r="2489" spans="1:29" ht="14.1" hidden="1" customHeight="1" thickBot="1" x14ac:dyDescent="0.25">
      <c r="A2489" s="3">
        <f t="shared" si="824"/>
        <v>2027</v>
      </c>
      <c r="B2489" s="3" t="str">
        <f t="shared" si="841"/>
        <v>10 říjen</v>
      </c>
      <c r="C2489" s="4" t="str">
        <f t="shared" si="825"/>
        <v>říjen</v>
      </c>
      <c r="D2489" s="10">
        <f t="shared" ca="1" si="826"/>
        <v>0</v>
      </c>
      <c r="E2489" s="10" t="str">
        <f t="shared" si="827"/>
        <v>úterý</v>
      </c>
      <c r="F2489" s="42" t="str">
        <f ca="1">IF(COUNTIF(List1!$U$4:$AF$16,$G2489),"Svátek",TEXT($G2489,"dddd"))</f>
        <v>úterý</v>
      </c>
      <c r="G2489" s="19">
        <v>46672</v>
      </c>
      <c r="H2489" s="49"/>
      <c r="I2489" s="50"/>
      <c r="J2489" s="49"/>
      <c r="K2489" s="50"/>
      <c r="L2489" s="21">
        <f t="shared" si="828"/>
        <v>0</v>
      </c>
      <c r="M2489" s="22">
        <f t="shared" si="822"/>
        <v>0</v>
      </c>
      <c r="N2489" s="98"/>
      <c r="O2489" s="101" t="str">
        <f t="shared" ca="1" si="823"/>
        <v/>
      </c>
      <c r="P2489" s="41" t="str">
        <f t="shared" si="821"/>
        <v xml:space="preserve"> </v>
      </c>
      <c r="Q2489" s="41" t="str">
        <f>IF(MONTH(G2490)-MONTH(G2489)&lt;&gt;0,SUBTOTAL(109,$P$14:$P$3665)," ")</f>
        <v xml:space="preserve"> </v>
      </c>
      <c r="R2489" s="108">
        <f t="shared" ca="1" si="829"/>
        <v>0</v>
      </c>
      <c r="S2489" s="25">
        <f t="shared" ca="1" si="830"/>
        <v>0</v>
      </c>
      <c r="T2489" s="108">
        <f t="shared" ca="1" si="831"/>
        <v>0</v>
      </c>
      <c r="U2489" s="163">
        <f t="shared" ca="1" si="832"/>
        <v>0</v>
      </c>
      <c r="V2489" s="25">
        <f t="shared" ca="1" si="833"/>
        <v>0</v>
      </c>
      <c r="W2489" s="25">
        <f t="shared" ca="1" si="834"/>
        <v>0</v>
      </c>
      <c r="X2489" s="108">
        <f t="shared" ca="1" si="835"/>
        <v>0</v>
      </c>
      <c r="Y2489" s="108">
        <f t="shared" ca="1" si="836"/>
        <v>0</v>
      </c>
      <c r="Z2489" s="108">
        <f t="shared" ca="1" si="837"/>
        <v>0</v>
      </c>
      <c r="AA2489" s="108">
        <f t="shared" ca="1" si="838"/>
        <v>0</v>
      </c>
      <c r="AB2489" s="108">
        <f t="shared" ca="1" si="839"/>
        <v>0</v>
      </c>
      <c r="AC2489" s="25">
        <f t="shared" ca="1" si="840"/>
        <v>0</v>
      </c>
    </row>
    <row r="2490" spans="1:29" ht="14.1" hidden="1" customHeight="1" thickBot="1" x14ac:dyDescent="0.25">
      <c r="A2490" s="3">
        <f t="shared" si="824"/>
        <v>2027</v>
      </c>
      <c r="B2490" s="3" t="str">
        <f t="shared" si="841"/>
        <v>10 říjen</v>
      </c>
      <c r="C2490" s="4" t="str">
        <f t="shared" si="825"/>
        <v>říjen</v>
      </c>
      <c r="D2490" s="10">
        <f t="shared" ca="1" si="826"/>
        <v>0</v>
      </c>
      <c r="E2490" s="10" t="str">
        <f t="shared" si="827"/>
        <v>středa</v>
      </c>
      <c r="F2490" s="42" t="str">
        <f ca="1">IF(COUNTIF(List1!$U$4:$AF$16,$G2490),"Svátek",TEXT($G2490,"dddd"))</f>
        <v>středa</v>
      </c>
      <c r="G2490" s="19">
        <v>46673</v>
      </c>
      <c r="H2490" s="49"/>
      <c r="I2490" s="50"/>
      <c r="J2490" s="49"/>
      <c r="K2490" s="50"/>
      <c r="L2490" s="21">
        <f t="shared" si="828"/>
        <v>0</v>
      </c>
      <c r="M2490" s="22">
        <f t="shared" si="822"/>
        <v>0</v>
      </c>
      <c r="N2490" s="98"/>
      <c r="O2490" s="101" t="str">
        <f t="shared" ca="1" si="823"/>
        <v/>
      </c>
      <c r="P2490" s="41" t="str">
        <f t="shared" si="821"/>
        <v xml:space="preserve"> </v>
      </c>
      <c r="Q2490" s="41" t="str">
        <f>IF(MONTH(G2491)-MONTH(G2490)&lt;&gt;0,SUBTOTAL(109,$P$14:$P$3665)," ")</f>
        <v xml:space="preserve"> </v>
      </c>
      <c r="R2490" s="108">
        <f t="shared" ca="1" si="829"/>
        <v>0</v>
      </c>
      <c r="S2490" s="25">
        <f t="shared" ca="1" si="830"/>
        <v>0</v>
      </c>
      <c r="T2490" s="108">
        <f t="shared" ca="1" si="831"/>
        <v>0</v>
      </c>
      <c r="U2490" s="163">
        <f t="shared" ca="1" si="832"/>
        <v>0</v>
      </c>
      <c r="V2490" s="25">
        <f t="shared" ca="1" si="833"/>
        <v>0</v>
      </c>
      <c r="W2490" s="25">
        <f t="shared" ca="1" si="834"/>
        <v>0</v>
      </c>
      <c r="X2490" s="108">
        <f t="shared" ca="1" si="835"/>
        <v>0</v>
      </c>
      <c r="Y2490" s="108">
        <f t="shared" ca="1" si="836"/>
        <v>0</v>
      </c>
      <c r="Z2490" s="108">
        <f t="shared" ca="1" si="837"/>
        <v>0</v>
      </c>
      <c r="AA2490" s="108">
        <f t="shared" ca="1" si="838"/>
        <v>0</v>
      </c>
      <c r="AB2490" s="108">
        <f t="shared" ca="1" si="839"/>
        <v>0</v>
      </c>
      <c r="AC2490" s="25">
        <f t="shared" ca="1" si="840"/>
        <v>0</v>
      </c>
    </row>
    <row r="2491" spans="1:29" ht="14.1" hidden="1" customHeight="1" thickBot="1" x14ac:dyDescent="0.25">
      <c r="A2491" s="3">
        <f t="shared" si="824"/>
        <v>2027</v>
      </c>
      <c r="B2491" s="3" t="str">
        <f t="shared" si="841"/>
        <v>10 říjen</v>
      </c>
      <c r="C2491" s="4" t="str">
        <f t="shared" si="825"/>
        <v>říjen</v>
      </c>
      <c r="D2491" s="10">
        <f t="shared" ca="1" si="826"/>
        <v>0</v>
      </c>
      <c r="E2491" s="10" t="str">
        <f t="shared" si="827"/>
        <v>čtvrtek</v>
      </c>
      <c r="F2491" s="42" t="str">
        <f ca="1">IF(COUNTIF(List1!$U$4:$AF$16,$G2491),"Svátek",TEXT($G2491,"dddd"))</f>
        <v>čtvrtek</v>
      </c>
      <c r="G2491" s="19">
        <v>46674</v>
      </c>
      <c r="H2491" s="49"/>
      <c r="I2491" s="50"/>
      <c r="J2491" s="49"/>
      <c r="K2491" s="50"/>
      <c r="L2491" s="21">
        <f t="shared" si="828"/>
        <v>0</v>
      </c>
      <c r="M2491" s="22">
        <f t="shared" si="822"/>
        <v>0</v>
      </c>
      <c r="N2491" s="98"/>
      <c r="O2491" s="101" t="str">
        <f t="shared" ca="1" si="823"/>
        <v/>
      </c>
      <c r="P2491" s="41" t="str">
        <f t="shared" si="821"/>
        <v xml:space="preserve"> </v>
      </c>
      <c r="Q2491" s="41" t="str">
        <f>IF(MONTH(G2492)-MONTH(G2491)&lt;&gt;0,SUBTOTAL(109,$P$14:$P$3665)," ")</f>
        <v xml:space="preserve"> </v>
      </c>
      <c r="R2491" s="108">
        <f t="shared" ca="1" si="829"/>
        <v>0</v>
      </c>
      <c r="S2491" s="25">
        <f t="shared" ca="1" si="830"/>
        <v>0</v>
      </c>
      <c r="T2491" s="108">
        <f t="shared" ca="1" si="831"/>
        <v>0</v>
      </c>
      <c r="U2491" s="163">
        <f t="shared" ca="1" si="832"/>
        <v>0</v>
      </c>
      <c r="V2491" s="25">
        <f t="shared" ca="1" si="833"/>
        <v>0</v>
      </c>
      <c r="W2491" s="25">
        <f t="shared" ca="1" si="834"/>
        <v>0</v>
      </c>
      <c r="X2491" s="108">
        <f t="shared" ca="1" si="835"/>
        <v>0</v>
      </c>
      <c r="Y2491" s="108">
        <f t="shared" ca="1" si="836"/>
        <v>0</v>
      </c>
      <c r="Z2491" s="108">
        <f t="shared" ca="1" si="837"/>
        <v>0</v>
      </c>
      <c r="AA2491" s="108">
        <f t="shared" ca="1" si="838"/>
        <v>0</v>
      </c>
      <c r="AB2491" s="108">
        <f t="shared" ca="1" si="839"/>
        <v>0</v>
      </c>
      <c r="AC2491" s="25">
        <f t="shared" ca="1" si="840"/>
        <v>0</v>
      </c>
    </row>
    <row r="2492" spans="1:29" ht="14.1" hidden="1" customHeight="1" thickBot="1" x14ac:dyDescent="0.25">
      <c r="A2492" s="3">
        <f t="shared" si="824"/>
        <v>2027</v>
      </c>
      <c r="B2492" s="3" t="str">
        <f t="shared" si="841"/>
        <v>10 říjen</v>
      </c>
      <c r="C2492" s="4" t="str">
        <f t="shared" si="825"/>
        <v>říjen</v>
      </c>
      <c r="D2492" s="10">
        <f t="shared" ca="1" si="826"/>
        <v>0</v>
      </c>
      <c r="E2492" s="10" t="str">
        <f t="shared" si="827"/>
        <v>pátek</v>
      </c>
      <c r="F2492" s="42" t="str">
        <f ca="1">IF(COUNTIF(List1!$U$4:$AF$16,$G2492),"Svátek",TEXT($G2492,"dddd"))</f>
        <v>pátek</v>
      </c>
      <c r="G2492" s="19">
        <v>46675</v>
      </c>
      <c r="H2492" s="49"/>
      <c r="I2492" s="50"/>
      <c r="J2492" s="49"/>
      <c r="K2492" s="50"/>
      <c r="L2492" s="21">
        <f t="shared" si="828"/>
        <v>0</v>
      </c>
      <c r="M2492" s="22">
        <f t="shared" si="822"/>
        <v>0</v>
      </c>
      <c r="N2492" s="98"/>
      <c r="O2492" s="101" t="str">
        <f t="shared" ca="1" si="823"/>
        <v/>
      </c>
      <c r="P2492" s="41" t="str">
        <f t="shared" si="821"/>
        <v xml:space="preserve"> </v>
      </c>
      <c r="Q2492" s="41" t="str">
        <f>IF(MONTH(G2493)-MONTH(G2492)&lt;&gt;0,SUBTOTAL(109,$P$14:$P$3665)," ")</f>
        <v xml:space="preserve"> </v>
      </c>
      <c r="R2492" s="108">
        <f t="shared" ca="1" si="829"/>
        <v>0</v>
      </c>
      <c r="S2492" s="25">
        <f t="shared" ca="1" si="830"/>
        <v>0</v>
      </c>
      <c r="T2492" s="108">
        <f t="shared" ca="1" si="831"/>
        <v>0</v>
      </c>
      <c r="U2492" s="163">
        <f t="shared" ca="1" si="832"/>
        <v>0</v>
      </c>
      <c r="V2492" s="25">
        <f t="shared" ca="1" si="833"/>
        <v>0</v>
      </c>
      <c r="W2492" s="25">
        <f t="shared" ca="1" si="834"/>
        <v>0</v>
      </c>
      <c r="X2492" s="108">
        <f t="shared" ca="1" si="835"/>
        <v>0</v>
      </c>
      <c r="Y2492" s="108">
        <f t="shared" ca="1" si="836"/>
        <v>0</v>
      </c>
      <c r="Z2492" s="108">
        <f t="shared" ca="1" si="837"/>
        <v>0</v>
      </c>
      <c r="AA2492" s="108">
        <f t="shared" ca="1" si="838"/>
        <v>0</v>
      </c>
      <c r="AB2492" s="108">
        <f t="shared" ca="1" si="839"/>
        <v>0</v>
      </c>
      <c r="AC2492" s="25">
        <f t="shared" ca="1" si="840"/>
        <v>0</v>
      </c>
    </row>
    <row r="2493" spans="1:29" ht="14.1" hidden="1" customHeight="1" thickBot="1" x14ac:dyDescent="0.25">
      <c r="A2493" s="3">
        <f t="shared" si="824"/>
        <v>2027</v>
      </c>
      <c r="B2493" s="3" t="str">
        <f t="shared" si="841"/>
        <v>10 říjen</v>
      </c>
      <c r="C2493" s="4" t="str">
        <f t="shared" si="825"/>
        <v>říjen</v>
      </c>
      <c r="D2493" s="10">
        <f t="shared" ca="1" si="826"/>
        <v>0</v>
      </c>
      <c r="E2493" s="10" t="str">
        <f t="shared" si="827"/>
        <v>sobota</v>
      </c>
      <c r="F2493" s="42" t="str">
        <f ca="1">IF(COUNTIF(List1!$U$4:$AF$16,$G2493),"Svátek",TEXT($G2493,"dddd"))</f>
        <v>sobota</v>
      </c>
      <c r="G2493" s="19">
        <v>46676</v>
      </c>
      <c r="H2493" s="49"/>
      <c r="I2493" s="50"/>
      <c r="J2493" s="49"/>
      <c r="K2493" s="50"/>
      <c r="L2493" s="21">
        <f t="shared" si="828"/>
        <v>0</v>
      </c>
      <c r="M2493" s="22">
        <f t="shared" si="822"/>
        <v>0</v>
      </c>
      <c r="N2493" s="98"/>
      <c r="O2493" s="101" t="str">
        <f t="shared" ca="1" si="823"/>
        <v/>
      </c>
      <c r="P2493" s="41" t="str">
        <f t="shared" si="821"/>
        <v xml:space="preserve"> </v>
      </c>
      <c r="Q2493" s="41" t="str">
        <f>IF(MONTH(G2494)-MONTH(G2493)&lt;&gt;0,SUBTOTAL(109,$P$14:$P$3665)," ")</f>
        <v xml:space="preserve"> </v>
      </c>
      <c r="R2493" s="108">
        <f t="shared" ca="1" si="829"/>
        <v>0</v>
      </c>
      <c r="S2493" s="25">
        <f t="shared" ca="1" si="830"/>
        <v>0</v>
      </c>
      <c r="T2493" s="108">
        <f t="shared" ca="1" si="831"/>
        <v>0</v>
      </c>
      <c r="U2493" s="163">
        <f t="shared" ca="1" si="832"/>
        <v>0</v>
      </c>
      <c r="V2493" s="25">
        <f t="shared" ca="1" si="833"/>
        <v>0</v>
      </c>
      <c r="W2493" s="25">
        <f t="shared" ca="1" si="834"/>
        <v>0</v>
      </c>
      <c r="X2493" s="108">
        <f t="shared" ca="1" si="835"/>
        <v>0</v>
      </c>
      <c r="Y2493" s="108">
        <f t="shared" ca="1" si="836"/>
        <v>0</v>
      </c>
      <c r="Z2493" s="108">
        <f t="shared" ca="1" si="837"/>
        <v>0</v>
      </c>
      <c r="AA2493" s="108">
        <f t="shared" ca="1" si="838"/>
        <v>0</v>
      </c>
      <c r="AB2493" s="108">
        <f t="shared" ca="1" si="839"/>
        <v>0</v>
      </c>
      <c r="AC2493" s="25">
        <f t="shared" ca="1" si="840"/>
        <v>0</v>
      </c>
    </row>
    <row r="2494" spans="1:29" ht="14.1" hidden="1" customHeight="1" thickBot="1" x14ac:dyDescent="0.25">
      <c r="A2494" s="3">
        <f t="shared" si="824"/>
        <v>2027</v>
      </c>
      <c r="B2494" s="3" t="str">
        <f t="shared" si="841"/>
        <v>10 říjen</v>
      </c>
      <c r="C2494" s="4" t="str">
        <f t="shared" si="825"/>
        <v>říjen</v>
      </c>
      <c r="D2494" s="10">
        <f t="shared" ca="1" si="826"/>
        <v>0</v>
      </c>
      <c r="E2494" s="10" t="str">
        <f t="shared" si="827"/>
        <v>neděle</v>
      </c>
      <c r="F2494" s="42" t="str">
        <f ca="1">IF(COUNTIF(List1!$U$4:$AF$16,$G2494),"Svátek",TEXT($G2494,"dddd"))</f>
        <v>neděle</v>
      </c>
      <c r="G2494" s="19">
        <v>46677</v>
      </c>
      <c r="H2494" s="49"/>
      <c r="I2494" s="50"/>
      <c r="J2494" s="49"/>
      <c r="K2494" s="50"/>
      <c r="L2494" s="21">
        <f t="shared" si="828"/>
        <v>0</v>
      </c>
      <c r="M2494" s="22">
        <f t="shared" si="822"/>
        <v>0</v>
      </c>
      <c r="N2494" s="98"/>
      <c r="O2494" s="101" t="str">
        <f t="shared" ca="1" si="823"/>
        <v/>
      </c>
      <c r="P2494" s="41">
        <f t="shared" si="821"/>
        <v>0</v>
      </c>
      <c r="Q2494" s="41" t="str">
        <f>IF(MONTH(G2495)-MONTH(G2494)&lt;&gt;0,SUBTOTAL(109,$P$14:$P$3665)," ")</f>
        <v xml:space="preserve"> </v>
      </c>
      <c r="R2494" s="108">
        <f t="shared" ca="1" si="829"/>
        <v>0</v>
      </c>
      <c r="S2494" s="25">
        <f t="shared" ca="1" si="830"/>
        <v>0</v>
      </c>
      <c r="T2494" s="108">
        <f t="shared" ca="1" si="831"/>
        <v>0</v>
      </c>
      <c r="U2494" s="163">
        <f t="shared" ca="1" si="832"/>
        <v>0</v>
      </c>
      <c r="V2494" s="25">
        <f t="shared" ca="1" si="833"/>
        <v>0</v>
      </c>
      <c r="W2494" s="25">
        <f t="shared" ca="1" si="834"/>
        <v>0</v>
      </c>
      <c r="X2494" s="108">
        <f t="shared" ca="1" si="835"/>
        <v>0</v>
      </c>
      <c r="Y2494" s="108">
        <f t="shared" ca="1" si="836"/>
        <v>0</v>
      </c>
      <c r="Z2494" s="108">
        <f t="shared" ca="1" si="837"/>
        <v>0</v>
      </c>
      <c r="AA2494" s="108">
        <f t="shared" ca="1" si="838"/>
        <v>0</v>
      </c>
      <c r="AB2494" s="108">
        <f t="shared" ca="1" si="839"/>
        <v>0</v>
      </c>
      <c r="AC2494" s="25">
        <f t="shared" ca="1" si="840"/>
        <v>0</v>
      </c>
    </row>
    <row r="2495" spans="1:29" ht="14.1" hidden="1" customHeight="1" thickBot="1" x14ac:dyDescent="0.25">
      <c r="A2495" s="3">
        <f t="shared" si="824"/>
        <v>2027</v>
      </c>
      <c r="B2495" s="3" t="str">
        <f t="shared" si="841"/>
        <v>10 říjen</v>
      </c>
      <c r="C2495" s="4" t="str">
        <f t="shared" si="825"/>
        <v>říjen</v>
      </c>
      <c r="D2495" s="10">
        <f t="shared" ca="1" si="826"/>
        <v>0</v>
      </c>
      <c r="E2495" s="10" t="str">
        <f t="shared" si="827"/>
        <v>pondělí</v>
      </c>
      <c r="F2495" s="42" t="str">
        <f ca="1">IF(COUNTIF(List1!$U$4:$AF$16,$G2495),"Svátek",TEXT($G2495,"dddd"))</f>
        <v>pondělí</v>
      </c>
      <c r="G2495" s="19">
        <v>46678</v>
      </c>
      <c r="H2495" s="49"/>
      <c r="I2495" s="50"/>
      <c r="J2495" s="49"/>
      <c r="K2495" s="50"/>
      <c r="L2495" s="21">
        <f t="shared" si="828"/>
        <v>0</v>
      </c>
      <c r="M2495" s="22">
        <f t="shared" si="822"/>
        <v>0</v>
      </c>
      <c r="N2495" s="98"/>
      <c r="O2495" s="101" t="str">
        <f t="shared" ca="1" si="823"/>
        <v/>
      </c>
      <c r="P2495" s="41" t="str">
        <f t="shared" si="821"/>
        <v xml:space="preserve"> </v>
      </c>
      <c r="Q2495" s="41" t="str">
        <f>IF(MONTH(G2496)-MONTH(G2495)&lt;&gt;0,SUBTOTAL(109,$P$14:$P$3665)," ")</f>
        <v xml:space="preserve"> </v>
      </c>
      <c r="R2495" s="108">
        <f t="shared" ca="1" si="829"/>
        <v>0</v>
      </c>
      <c r="S2495" s="25">
        <f t="shared" ca="1" si="830"/>
        <v>0</v>
      </c>
      <c r="T2495" s="108">
        <f t="shared" ca="1" si="831"/>
        <v>0</v>
      </c>
      <c r="U2495" s="163">
        <f t="shared" ca="1" si="832"/>
        <v>0</v>
      </c>
      <c r="V2495" s="25">
        <f t="shared" ca="1" si="833"/>
        <v>0</v>
      </c>
      <c r="W2495" s="25">
        <f t="shared" ca="1" si="834"/>
        <v>0</v>
      </c>
      <c r="X2495" s="108">
        <f t="shared" ca="1" si="835"/>
        <v>0</v>
      </c>
      <c r="Y2495" s="108">
        <f t="shared" ca="1" si="836"/>
        <v>0</v>
      </c>
      <c r="Z2495" s="108">
        <f t="shared" ca="1" si="837"/>
        <v>0</v>
      </c>
      <c r="AA2495" s="108">
        <f t="shared" ca="1" si="838"/>
        <v>0</v>
      </c>
      <c r="AB2495" s="108">
        <f t="shared" ca="1" si="839"/>
        <v>0</v>
      </c>
      <c r="AC2495" s="25">
        <f t="shared" ca="1" si="840"/>
        <v>0</v>
      </c>
    </row>
    <row r="2496" spans="1:29" ht="14.1" hidden="1" customHeight="1" thickBot="1" x14ac:dyDescent="0.25">
      <c r="A2496" s="3">
        <f t="shared" si="824"/>
        <v>2027</v>
      </c>
      <c r="B2496" s="3" t="str">
        <f t="shared" si="841"/>
        <v>10 říjen</v>
      </c>
      <c r="C2496" s="4" t="str">
        <f t="shared" si="825"/>
        <v>říjen</v>
      </c>
      <c r="D2496" s="10">
        <f t="shared" ca="1" si="826"/>
        <v>0</v>
      </c>
      <c r="E2496" s="10" t="str">
        <f t="shared" si="827"/>
        <v>úterý</v>
      </c>
      <c r="F2496" s="42" t="str">
        <f ca="1">IF(COUNTIF(List1!$U$4:$AF$16,$G2496),"Svátek",TEXT($G2496,"dddd"))</f>
        <v>úterý</v>
      </c>
      <c r="G2496" s="19">
        <v>46679</v>
      </c>
      <c r="H2496" s="49"/>
      <c r="I2496" s="50"/>
      <c r="J2496" s="49"/>
      <c r="K2496" s="50"/>
      <c r="L2496" s="21">
        <f t="shared" si="828"/>
        <v>0</v>
      </c>
      <c r="M2496" s="22">
        <f t="shared" si="822"/>
        <v>0</v>
      </c>
      <c r="N2496" s="98"/>
      <c r="O2496" s="101" t="str">
        <f t="shared" ca="1" si="823"/>
        <v/>
      </c>
      <c r="P2496" s="41" t="str">
        <f t="shared" si="821"/>
        <v xml:space="preserve"> </v>
      </c>
      <c r="Q2496" s="41" t="str">
        <f>IF(MONTH(G2497)-MONTH(G2496)&lt;&gt;0,SUBTOTAL(109,$P$14:$P$3665)," ")</f>
        <v xml:space="preserve"> </v>
      </c>
      <c r="R2496" s="108">
        <f t="shared" ca="1" si="829"/>
        <v>0</v>
      </c>
      <c r="S2496" s="25">
        <f t="shared" ca="1" si="830"/>
        <v>0</v>
      </c>
      <c r="T2496" s="108">
        <f t="shared" ca="1" si="831"/>
        <v>0</v>
      </c>
      <c r="U2496" s="163">
        <f t="shared" ca="1" si="832"/>
        <v>0</v>
      </c>
      <c r="V2496" s="25">
        <f t="shared" ca="1" si="833"/>
        <v>0</v>
      </c>
      <c r="W2496" s="25">
        <f t="shared" ca="1" si="834"/>
        <v>0</v>
      </c>
      <c r="X2496" s="108">
        <f t="shared" ca="1" si="835"/>
        <v>0</v>
      </c>
      <c r="Y2496" s="108">
        <f t="shared" ca="1" si="836"/>
        <v>0</v>
      </c>
      <c r="Z2496" s="108">
        <f t="shared" ca="1" si="837"/>
        <v>0</v>
      </c>
      <c r="AA2496" s="108">
        <f t="shared" ca="1" si="838"/>
        <v>0</v>
      </c>
      <c r="AB2496" s="108">
        <f t="shared" ca="1" si="839"/>
        <v>0</v>
      </c>
      <c r="AC2496" s="25">
        <f t="shared" ca="1" si="840"/>
        <v>0</v>
      </c>
    </row>
    <row r="2497" spans="1:29" ht="14.1" hidden="1" customHeight="1" thickBot="1" x14ac:dyDescent="0.25">
      <c r="A2497" s="3">
        <f t="shared" si="824"/>
        <v>2027</v>
      </c>
      <c r="B2497" s="3" t="str">
        <f t="shared" si="841"/>
        <v>10 říjen</v>
      </c>
      <c r="C2497" s="4" t="str">
        <f t="shared" si="825"/>
        <v>říjen</v>
      </c>
      <c r="D2497" s="10">
        <f t="shared" ca="1" si="826"/>
        <v>0</v>
      </c>
      <c r="E2497" s="10" t="str">
        <f t="shared" si="827"/>
        <v>středa</v>
      </c>
      <c r="F2497" s="42" t="str">
        <f ca="1">IF(COUNTIF(List1!$U$4:$AF$16,$G2497),"Svátek",TEXT($G2497,"dddd"))</f>
        <v>středa</v>
      </c>
      <c r="G2497" s="19">
        <v>46680</v>
      </c>
      <c r="H2497" s="49"/>
      <c r="I2497" s="50"/>
      <c r="J2497" s="49"/>
      <c r="K2497" s="50"/>
      <c r="L2497" s="21">
        <f t="shared" si="828"/>
        <v>0</v>
      </c>
      <c r="M2497" s="22">
        <f t="shared" si="822"/>
        <v>0</v>
      </c>
      <c r="N2497" s="98"/>
      <c r="O2497" s="101" t="str">
        <f t="shared" ca="1" si="823"/>
        <v/>
      </c>
      <c r="P2497" s="41" t="str">
        <f t="shared" si="821"/>
        <v xml:space="preserve"> </v>
      </c>
      <c r="Q2497" s="41" t="str">
        <f>IF(MONTH(G2498)-MONTH(G2497)&lt;&gt;0,SUBTOTAL(109,$P$14:$P$3665)," ")</f>
        <v xml:space="preserve"> </v>
      </c>
      <c r="R2497" s="108">
        <f t="shared" ca="1" si="829"/>
        <v>0</v>
      </c>
      <c r="S2497" s="25">
        <f t="shared" ca="1" si="830"/>
        <v>0</v>
      </c>
      <c r="T2497" s="108">
        <f t="shared" ca="1" si="831"/>
        <v>0</v>
      </c>
      <c r="U2497" s="163">
        <f t="shared" ca="1" si="832"/>
        <v>0</v>
      </c>
      <c r="V2497" s="25">
        <f t="shared" ca="1" si="833"/>
        <v>0</v>
      </c>
      <c r="W2497" s="25">
        <f t="shared" ca="1" si="834"/>
        <v>0</v>
      </c>
      <c r="X2497" s="108">
        <f t="shared" ca="1" si="835"/>
        <v>0</v>
      </c>
      <c r="Y2497" s="108">
        <f t="shared" ca="1" si="836"/>
        <v>0</v>
      </c>
      <c r="Z2497" s="108">
        <f t="shared" ca="1" si="837"/>
        <v>0</v>
      </c>
      <c r="AA2497" s="108">
        <f t="shared" ca="1" si="838"/>
        <v>0</v>
      </c>
      <c r="AB2497" s="108">
        <f t="shared" ca="1" si="839"/>
        <v>0</v>
      </c>
      <c r="AC2497" s="25">
        <f t="shared" ca="1" si="840"/>
        <v>0</v>
      </c>
    </row>
    <row r="2498" spans="1:29" ht="14.1" hidden="1" customHeight="1" thickBot="1" x14ac:dyDescent="0.25">
      <c r="A2498" s="3">
        <f t="shared" si="824"/>
        <v>2027</v>
      </c>
      <c r="B2498" s="3" t="str">
        <f t="shared" si="841"/>
        <v>10 říjen</v>
      </c>
      <c r="C2498" s="4" t="str">
        <f t="shared" si="825"/>
        <v>říjen</v>
      </c>
      <c r="D2498" s="10">
        <f t="shared" ca="1" si="826"/>
        <v>0</v>
      </c>
      <c r="E2498" s="10" t="str">
        <f t="shared" si="827"/>
        <v>čtvrtek</v>
      </c>
      <c r="F2498" s="42" t="str">
        <f ca="1">IF(COUNTIF(List1!$U$4:$AF$16,$G2498),"Svátek",TEXT($G2498,"dddd"))</f>
        <v>čtvrtek</v>
      </c>
      <c r="G2498" s="19">
        <v>46681</v>
      </c>
      <c r="H2498" s="49"/>
      <c r="I2498" s="50"/>
      <c r="J2498" s="49"/>
      <c r="K2498" s="50"/>
      <c r="L2498" s="21">
        <f t="shared" si="828"/>
        <v>0</v>
      </c>
      <c r="M2498" s="22">
        <f t="shared" si="822"/>
        <v>0</v>
      </c>
      <c r="N2498" s="98"/>
      <c r="O2498" s="101" t="str">
        <f t="shared" ca="1" si="823"/>
        <v/>
      </c>
      <c r="P2498" s="41" t="str">
        <f t="shared" si="821"/>
        <v xml:space="preserve"> </v>
      </c>
      <c r="Q2498" s="41" t="str">
        <f>IF(MONTH(G2499)-MONTH(G2498)&lt;&gt;0,SUBTOTAL(109,$P$14:$P$3665)," ")</f>
        <v xml:space="preserve"> </v>
      </c>
      <c r="R2498" s="108">
        <f t="shared" ca="1" si="829"/>
        <v>0</v>
      </c>
      <c r="S2498" s="25">
        <f t="shared" ca="1" si="830"/>
        <v>0</v>
      </c>
      <c r="T2498" s="108">
        <f t="shared" ca="1" si="831"/>
        <v>0</v>
      </c>
      <c r="U2498" s="163">
        <f t="shared" ca="1" si="832"/>
        <v>0</v>
      </c>
      <c r="V2498" s="25">
        <f t="shared" ca="1" si="833"/>
        <v>0</v>
      </c>
      <c r="W2498" s="25">
        <f t="shared" ca="1" si="834"/>
        <v>0</v>
      </c>
      <c r="X2498" s="108">
        <f t="shared" ca="1" si="835"/>
        <v>0</v>
      </c>
      <c r="Y2498" s="108">
        <f t="shared" ca="1" si="836"/>
        <v>0</v>
      </c>
      <c r="Z2498" s="108">
        <f t="shared" ca="1" si="837"/>
        <v>0</v>
      </c>
      <c r="AA2498" s="108">
        <f t="shared" ca="1" si="838"/>
        <v>0</v>
      </c>
      <c r="AB2498" s="108">
        <f t="shared" ca="1" si="839"/>
        <v>0</v>
      </c>
      <c r="AC2498" s="25">
        <f t="shared" ca="1" si="840"/>
        <v>0</v>
      </c>
    </row>
    <row r="2499" spans="1:29" ht="14.1" hidden="1" customHeight="1" thickBot="1" x14ac:dyDescent="0.25">
      <c r="A2499" s="3">
        <f t="shared" si="824"/>
        <v>2027</v>
      </c>
      <c r="B2499" s="3" t="str">
        <f t="shared" si="841"/>
        <v>10 říjen</v>
      </c>
      <c r="C2499" s="4" t="str">
        <f t="shared" si="825"/>
        <v>říjen</v>
      </c>
      <c r="D2499" s="10">
        <f t="shared" ca="1" si="826"/>
        <v>0</v>
      </c>
      <c r="E2499" s="10" t="str">
        <f t="shared" si="827"/>
        <v>pátek</v>
      </c>
      <c r="F2499" s="42" t="str">
        <f ca="1">IF(COUNTIF(List1!$U$4:$AF$16,$G2499),"Svátek",TEXT($G2499,"dddd"))</f>
        <v>pátek</v>
      </c>
      <c r="G2499" s="19">
        <v>46682</v>
      </c>
      <c r="H2499" s="49"/>
      <c r="I2499" s="50"/>
      <c r="J2499" s="49"/>
      <c r="K2499" s="50"/>
      <c r="L2499" s="21">
        <f t="shared" si="828"/>
        <v>0</v>
      </c>
      <c r="M2499" s="22">
        <f t="shared" si="822"/>
        <v>0</v>
      </c>
      <c r="N2499" s="98"/>
      <c r="O2499" s="101" t="str">
        <f t="shared" ca="1" si="823"/>
        <v/>
      </c>
      <c r="P2499" s="41" t="str">
        <f t="shared" si="821"/>
        <v xml:space="preserve"> </v>
      </c>
      <c r="Q2499" s="41" t="str">
        <f>IF(MONTH(G2500)-MONTH(G2499)&lt;&gt;0,SUBTOTAL(109,$P$14:$P$3665)," ")</f>
        <v xml:space="preserve"> </v>
      </c>
      <c r="R2499" s="108">
        <f t="shared" ca="1" si="829"/>
        <v>0</v>
      </c>
      <c r="S2499" s="25">
        <f t="shared" ca="1" si="830"/>
        <v>0</v>
      </c>
      <c r="T2499" s="108">
        <f t="shared" ca="1" si="831"/>
        <v>0</v>
      </c>
      <c r="U2499" s="163">
        <f t="shared" ca="1" si="832"/>
        <v>0</v>
      </c>
      <c r="V2499" s="25">
        <f t="shared" ca="1" si="833"/>
        <v>0</v>
      </c>
      <c r="W2499" s="25">
        <f t="shared" ca="1" si="834"/>
        <v>0</v>
      </c>
      <c r="X2499" s="108">
        <f t="shared" ca="1" si="835"/>
        <v>0</v>
      </c>
      <c r="Y2499" s="108">
        <f t="shared" ca="1" si="836"/>
        <v>0</v>
      </c>
      <c r="Z2499" s="108">
        <f t="shared" ca="1" si="837"/>
        <v>0</v>
      </c>
      <c r="AA2499" s="108">
        <f t="shared" ca="1" si="838"/>
        <v>0</v>
      </c>
      <c r="AB2499" s="108">
        <f t="shared" ca="1" si="839"/>
        <v>0</v>
      </c>
      <c r="AC2499" s="25">
        <f t="shared" ca="1" si="840"/>
        <v>0</v>
      </c>
    </row>
    <row r="2500" spans="1:29" ht="14.1" hidden="1" customHeight="1" thickBot="1" x14ac:dyDescent="0.25">
      <c r="A2500" s="3">
        <f t="shared" si="824"/>
        <v>2027</v>
      </c>
      <c r="B2500" s="3" t="str">
        <f t="shared" si="841"/>
        <v>10 říjen</v>
      </c>
      <c r="C2500" s="4" t="str">
        <f t="shared" si="825"/>
        <v>říjen</v>
      </c>
      <c r="D2500" s="10">
        <f t="shared" ca="1" si="826"/>
        <v>0</v>
      </c>
      <c r="E2500" s="10" t="str">
        <f t="shared" si="827"/>
        <v>sobota</v>
      </c>
      <c r="F2500" s="42" t="str">
        <f ca="1">IF(COUNTIF(List1!$U$4:$AF$16,$G2500),"Svátek",TEXT($G2500,"dddd"))</f>
        <v>sobota</v>
      </c>
      <c r="G2500" s="19">
        <v>46683</v>
      </c>
      <c r="H2500" s="49"/>
      <c r="I2500" s="50"/>
      <c r="J2500" s="49"/>
      <c r="K2500" s="50"/>
      <c r="L2500" s="21">
        <f t="shared" si="828"/>
        <v>0</v>
      </c>
      <c r="M2500" s="22">
        <f t="shared" si="822"/>
        <v>0</v>
      </c>
      <c r="N2500" s="98"/>
      <c r="O2500" s="101" t="str">
        <f t="shared" ca="1" si="823"/>
        <v/>
      </c>
      <c r="P2500" s="41" t="str">
        <f t="shared" si="821"/>
        <v xml:space="preserve"> </v>
      </c>
      <c r="Q2500" s="41" t="str">
        <f>IF(MONTH(G2501)-MONTH(G2500)&lt;&gt;0,SUBTOTAL(109,$P$14:$P$3665)," ")</f>
        <v xml:space="preserve"> </v>
      </c>
      <c r="R2500" s="108">
        <f t="shared" ca="1" si="829"/>
        <v>0</v>
      </c>
      <c r="S2500" s="25">
        <f t="shared" ca="1" si="830"/>
        <v>0</v>
      </c>
      <c r="T2500" s="108">
        <f t="shared" ca="1" si="831"/>
        <v>0</v>
      </c>
      <c r="U2500" s="163">
        <f t="shared" ca="1" si="832"/>
        <v>0</v>
      </c>
      <c r="V2500" s="25">
        <f t="shared" ca="1" si="833"/>
        <v>0</v>
      </c>
      <c r="W2500" s="25">
        <f t="shared" ca="1" si="834"/>
        <v>0</v>
      </c>
      <c r="X2500" s="108">
        <f t="shared" ca="1" si="835"/>
        <v>0</v>
      </c>
      <c r="Y2500" s="108">
        <f t="shared" ca="1" si="836"/>
        <v>0</v>
      </c>
      <c r="Z2500" s="108">
        <f t="shared" ca="1" si="837"/>
        <v>0</v>
      </c>
      <c r="AA2500" s="108">
        <f t="shared" ca="1" si="838"/>
        <v>0</v>
      </c>
      <c r="AB2500" s="108">
        <f t="shared" ca="1" si="839"/>
        <v>0</v>
      </c>
      <c r="AC2500" s="25">
        <f t="shared" ca="1" si="840"/>
        <v>0</v>
      </c>
    </row>
    <row r="2501" spans="1:29" ht="14.1" hidden="1" customHeight="1" thickBot="1" x14ac:dyDescent="0.25">
      <c r="A2501" s="3">
        <f t="shared" si="824"/>
        <v>2027</v>
      </c>
      <c r="B2501" s="3" t="str">
        <f t="shared" si="841"/>
        <v>10 říjen</v>
      </c>
      <c r="C2501" s="4" t="str">
        <f t="shared" si="825"/>
        <v>říjen</v>
      </c>
      <c r="D2501" s="10">
        <f t="shared" ca="1" si="826"/>
        <v>0</v>
      </c>
      <c r="E2501" s="10" t="str">
        <f t="shared" si="827"/>
        <v>neděle</v>
      </c>
      <c r="F2501" s="42" t="str">
        <f ca="1">IF(COUNTIF(List1!$U$4:$AF$16,$G2501),"Svátek",TEXT($G2501,"dddd"))</f>
        <v>neděle</v>
      </c>
      <c r="G2501" s="19">
        <v>46684</v>
      </c>
      <c r="H2501" s="49"/>
      <c r="I2501" s="50"/>
      <c r="J2501" s="49"/>
      <c r="K2501" s="50"/>
      <c r="L2501" s="21">
        <f t="shared" si="828"/>
        <v>0</v>
      </c>
      <c r="M2501" s="22">
        <f t="shared" si="822"/>
        <v>0</v>
      </c>
      <c r="N2501" s="98"/>
      <c r="O2501" s="101" t="str">
        <f t="shared" ca="1" si="823"/>
        <v/>
      </c>
      <c r="P2501" s="41">
        <f t="shared" si="821"/>
        <v>0</v>
      </c>
      <c r="Q2501" s="41" t="str">
        <f>IF(MONTH(G2502)-MONTH(G2501)&lt;&gt;0,SUBTOTAL(109,$P$14:$P$3665)," ")</f>
        <v xml:space="preserve"> </v>
      </c>
      <c r="R2501" s="108">
        <f t="shared" ca="1" si="829"/>
        <v>0</v>
      </c>
      <c r="S2501" s="25">
        <f t="shared" ca="1" si="830"/>
        <v>0</v>
      </c>
      <c r="T2501" s="108">
        <f t="shared" ca="1" si="831"/>
        <v>0</v>
      </c>
      <c r="U2501" s="163">
        <f t="shared" ca="1" si="832"/>
        <v>0</v>
      </c>
      <c r="V2501" s="25">
        <f t="shared" ca="1" si="833"/>
        <v>0</v>
      </c>
      <c r="W2501" s="25">
        <f t="shared" ca="1" si="834"/>
        <v>0</v>
      </c>
      <c r="X2501" s="108">
        <f t="shared" ca="1" si="835"/>
        <v>0</v>
      </c>
      <c r="Y2501" s="108">
        <f t="shared" ca="1" si="836"/>
        <v>0</v>
      </c>
      <c r="Z2501" s="108">
        <f t="shared" ca="1" si="837"/>
        <v>0</v>
      </c>
      <c r="AA2501" s="108">
        <f t="shared" ca="1" si="838"/>
        <v>0</v>
      </c>
      <c r="AB2501" s="108">
        <f t="shared" ca="1" si="839"/>
        <v>0</v>
      </c>
      <c r="AC2501" s="25">
        <f t="shared" ca="1" si="840"/>
        <v>0</v>
      </c>
    </row>
    <row r="2502" spans="1:29" ht="14.1" hidden="1" customHeight="1" thickBot="1" x14ac:dyDescent="0.25">
      <c r="A2502" s="3">
        <f t="shared" si="824"/>
        <v>2027</v>
      </c>
      <c r="B2502" s="3" t="str">
        <f t="shared" si="841"/>
        <v>10 říjen</v>
      </c>
      <c r="C2502" s="4" t="str">
        <f t="shared" si="825"/>
        <v>říjen</v>
      </c>
      <c r="D2502" s="10">
        <f t="shared" ca="1" si="826"/>
        <v>0</v>
      </c>
      <c r="E2502" s="10" t="str">
        <f t="shared" si="827"/>
        <v>pondělí</v>
      </c>
      <c r="F2502" s="42" t="str">
        <f ca="1">IF(COUNTIF(List1!$U$4:$AF$16,$G2502),"Svátek",TEXT($G2502,"dddd"))</f>
        <v>pondělí</v>
      </c>
      <c r="G2502" s="19">
        <v>46685</v>
      </c>
      <c r="H2502" s="49"/>
      <c r="I2502" s="50"/>
      <c r="J2502" s="49"/>
      <c r="K2502" s="50"/>
      <c r="L2502" s="21">
        <f t="shared" si="828"/>
        <v>0</v>
      </c>
      <c r="M2502" s="22">
        <f t="shared" si="822"/>
        <v>0</v>
      </c>
      <c r="N2502" s="98"/>
      <c r="O2502" s="101" t="str">
        <f t="shared" ca="1" si="823"/>
        <v/>
      </c>
      <c r="P2502" s="41" t="str">
        <f t="shared" si="821"/>
        <v xml:space="preserve"> </v>
      </c>
      <c r="Q2502" s="41" t="str">
        <f>IF(MONTH(G2503)-MONTH(G2502)&lt;&gt;0,SUBTOTAL(109,$P$14:$P$3665)," ")</f>
        <v xml:space="preserve"> </v>
      </c>
      <c r="R2502" s="108">
        <f t="shared" ca="1" si="829"/>
        <v>0</v>
      </c>
      <c r="S2502" s="25">
        <f t="shared" ca="1" si="830"/>
        <v>0</v>
      </c>
      <c r="T2502" s="108">
        <f t="shared" ca="1" si="831"/>
        <v>0</v>
      </c>
      <c r="U2502" s="163">
        <f t="shared" ca="1" si="832"/>
        <v>0</v>
      </c>
      <c r="V2502" s="25">
        <f t="shared" ca="1" si="833"/>
        <v>0</v>
      </c>
      <c r="W2502" s="25">
        <f t="shared" ca="1" si="834"/>
        <v>0</v>
      </c>
      <c r="X2502" s="108">
        <f t="shared" ca="1" si="835"/>
        <v>0</v>
      </c>
      <c r="Y2502" s="108">
        <f t="shared" ca="1" si="836"/>
        <v>0</v>
      </c>
      <c r="Z2502" s="108">
        <f t="shared" ca="1" si="837"/>
        <v>0</v>
      </c>
      <c r="AA2502" s="108">
        <f t="shared" ca="1" si="838"/>
        <v>0</v>
      </c>
      <c r="AB2502" s="108">
        <f t="shared" ca="1" si="839"/>
        <v>0</v>
      </c>
      <c r="AC2502" s="25">
        <f t="shared" ca="1" si="840"/>
        <v>0</v>
      </c>
    </row>
    <row r="2503" spans="1:29" ht="14.1" hidden="1" customHeight="1" thickBot="1" x14ac:dyDescent="0.25">
      <c r="A2503" s="3">
        <f t="shared" si="824"/>
        <v>2027</v>
      </c>
      <c r="B2503" s="3" t="str">
        <f t="shared" si="841"/>
        <v>10 říjen</v>
      </c>
      <c r="C2503" s="4" t="str">
        <f t="shared" si="825"/>
        <v>říjen</v>
      </c>
      <c r="D2503" s="10">
        <f t="shared" ca="1" si="826"/>
        <v>0</v>
      </c>
      <c r="E2503" s="10" t="str">
        <f t="shared" si="827"/>
        <v>úterý</v>
      </c>
      <c r="F2503" s="42" t="str">
        <f ca="1">IF(COUNTIF(List1!$U$4:$AF$16,$G2503),"Svátek",TEXT($G2503,"dddd"))</f>
        <v>úterý</v>
      </c>
      <c r="G2503" s="19">
        <v>46686</v>
      </c>
      <c r="H2503" s="49"/>
      <c r="I2503" s="50"/>
      <c r="J2503" s="49"/>
      <c r="K2503" s="50"/>
      <c r="L2503" s="21">
        <f t="shared" si="828"/>
        <v>0</v>
      </c>
      <c r="M2503" s="22">
        <f t="shared" si="822"/>
        <v>0</v>
      </c>
      <c r="N2503" s="98"/>
      <c r="O2503" s="101" t="str">
        <f t="shared" ca="1" si="823"/>
        <v/>
      </c>
      <c r="P2503" s="41" t="str">
        <f t="shared" si="821"/>
        <v xml:space="preserve"> </v>
      </c>
      <c r="Q2503" s="41" t="str">
        <f>IF(MONTH(G2504)-MONTH(G2503)&lt;&gt;0,SUBTOTAL(109,$P$14:$P$3665)," ")</f>
        <v xml:space="preserve"> </v>
      </c>
      <c r="R2503" s="108">
        <f t="shared" ca="1" si="829"/>
        <v>0</v>
      </c>
      <c r="S2503" s="25">
        <f t="shared" ca="1" si="830"/>
        <v>0</v>
      </c>
      <c r="T2503" s="108">
        <f t="shared" ca="1" si="831"/>
        <v>0</v>
      </c>
      <c r="U2503" s="163">
        <f t="shared" ca="1" si="832"/>
        <v>0</v>
      </c>
      <c r="V2503" s="25">
        <f t="shared" ca="1" si="833"/>
        <v>0</v>
      </c>
      <c r="W2503" s="25">
        <f t="shared" ca="1" si="834"/>
        <v>0</v>
      </c>
      <c r="X2503" s="108">
        <f t="shared" ca="1" si="835"/>
        <v>0</v>
      </c>
      <c r="Y2503" s="108">
        <f t="shared" ca="1" si="836"/>
        <v>0</v>
      </c>
      <c r="Z2503" s="108">
        <f t="shared" ca="1" si="837"/>
        <v>0</v>
      </c>
      <c r="AA2503" s="108">
        <f t="shared" ca="1" si="838"/>
        <v>0</v>
      </c>
      <c r="AB2503" s="108">
        <f t="shared" ca="1" si="839"/>
        <v>0</v>
      </c>
      <c r="AC2503" s="25">
        <f t="shared" ca="1" si="840"/>
        <v>0</v>
      </c>
    </row>
    <row r="2504" spans="1:29" ht="14.1" hidden="1" customHeight="1" thickBot="1" x14ac:dyDescent="0.25">
      <c r="A2504" s="3">
        <f t="shared" si="824"/>
        <v>2027</v>
      </c>
      <c r="B2504" s="3" t="str">
        <f t="shared" si="841"/>
        <v>10 říjen</v>
      </c>
      <c r="C2504" s="4" t="str">
        <f t="shared" si="825"/>
        <v>říjen</v>
      </c>
      <c r="D2504" s="10">
        <f t="shared" ca="1" si="826"/>
        <v>0</v>
      </c>
      <c r="E2504" s="10" t="str">
        <f t="shared" si="827"/>
        <v>středa</v>
      </c>
      <c r="F2504" s="42" t="str">
        <f ca="1">IF(COUNTIF(List1!$U$4:$AF$16,$G2504),"Svátek",TEXT($G2504,"dddd"))</f>
        <v>středa</v>
      </c>
      <c r="G2504" s="19">
        <v>46687</v>
      </c>
      <c r="H2504" s="49"/>
      <c r="I2504" s="50"/>
      <c r="J2504" s="49"/>
      <c r="K2504" s="50"/>
      <c r="L2504" s="21">
        <f t="shared" si="828"/>
        <v>0</v>
      </c>
      <c r="M2504" s="22">
        <f t="shared" si="822"/>
        <v>0</v>
      </c>
      <c r="N2504" s="98"/>
      <c r="O2504" s="101" t="str">
        <f t="shared" ca="1" si="823"/>
        <v/>
      </c>
      <c r="P2504" s="41" t="str">
        <f t="shared" si="821"/>
        <v xml:space="preserve"> </v>
      </c>
      <c r="Q2504" s="41" t="str">
        <f>IF(MONTH(G2505)-MONTH(G2504)&lt;&gt;0,SUBTOTAL(109,$P$14:$P$3665)," ")</f>
        <v xml:space="preserve"> </v>
      </c>
      <c r="R2504" s="108">
        <f t="shared" ca="1" si="829"/>
        <v>0</v>
      </c>
      <c r="S2504" s="25">
        <f t="shared" ca="1" si="830"/>
        <v>0</v>
      </c>
      <c r="T2504" s="108">
        <f t="shared" ca="1" si="831"/>
        <v>0</v>
      </c>
      <c r="U2504" s="163">
        <f t="shared" ca="1" si="832"/>
        <v>0</v>
      </c>
      <c r="V2504" s="25">
        <f t="shared" ca="1" si="833"/>
        <v>0</v>
      </c>
      <c r="W2504" s="25">
        <f t="shared" ca="1" si="834"/>
        <v>0</v>
      </c>
      <c r="X2504" s="108">
        <f t="shared" ca="1" si="835"/>
        <v>0</v>
      </c>
      <c r="Y2504" s="108">
        <f t="shared" ca="1" si="836"/>
        <v>0</v>
      </c>
      <c r="Z2504" s="108">
        <f t="shared" ca="1" si="837"/>
        <v>0</v>
      </c>
      <c r="AA2504" s="108">
        <f t="shared" ca="1" si="838"/>
        <v>0</v>
      </c>
      <c r="AB2504" s="108">
        <f t="shared" ca="1" si="839"/>
        <v>0</v>
      </c>
      <c r="AC2504" s="25">
        <f t="shared" ca="1" si="840"/>
        <v>0</v>
      </c>
    </row>
    <row r="2505" spans="1:29" ht="14.1" hidden="1" customHeight="1" thickBot="1" x14ac:dyDescent="0.25">
      <c r="A2505" s="3">
        <f t="shared" si="824"/>
        <v>2027</v>
      </c>
      <c r="B2505" s="3" t="str">
        <f t="shared" si="841"/>
        <v>10 říjen</v>
      </c>
      <c r="C2505" s="4" t="str">
        <f t="shared" si="825"/>
        <v>říjen</v>
      </c>
      <c r="D2505" s="10">
        <f t="shared" ca="1" si="826"/>
        <v>1</v>
      </c>
      <c r="E2505" s="10" t="str">
        <f t="shared" si="827"/>
        <v>čtvrtek</v>
      </c>
      <c r="F2505" s="42" t="str">
        <f ca="1">IF(COUNTIF(List1!$U$4:$AF$16,$G2505),"Svátek",TEXT($G2505,"dddd"))</f>
        <v>Svátek</v>
      </c>
      <c r="G2505" s="19">
        <v>46688</v>
      </c>
      <c r="H2505" s="49"/>
      <c r="I2505" s="50"/>
      <c r="J2505" s="49"/>
      <c r="K2505" s="50"/>
      <c r="L2505" s="21">
        <f t="shared" si="828"/>
        <v>0</v>
      </c>
      <c r="M2505" s="22">
        <f t="shared" si="822"/>
        <v>0</v>
      </c>
      <c r="N2505" s="98"/>
      <c r="O2505" s="101" t="str">
        <f t="shared" ca="1" si="823"/>
        <v>Svátek</v>
      </c>
      <c r="P2505" s="41" t="str">
        <f t="shared" si="821"/>
        <v xml:space="preserve"> </v>
      </c>
      <c r="Q2505" s="41" t="str">
        <f>IF(MONTH(G2506)-MONTH(G2505)&lt;&gt;0,SUBTOTAL(109,$P$14:$P$3665)," ")</f>
        <v xml:space="preserve"> </v>
      </c>
      <c r="R2505" s="108">
        <f t="shared" ca="1" si="829"/>
        <v>0</v>
      </c>
      <c r="S2505" s="25">
        <f t="shared" ca="1" si="830"/>
        <v>1</v>
      </c>
      <c r="T2505" s="108">
        <f t="shared" ca="1" si="831"/>
        <v>0</v>
      </c>
      <c r="U2505" s="163">
        <f t="shared" ca="1" si="832"/>
        <v>0</v>
      </c>
      <c r="V2505" s="25">
        <f t="shared" ca="1" si="833"/>
        <v>0</v>
      </c>
      <c r="W2505" s="25">
        <f t="shared" ca="1" si="834"/>
        <v>0</v>
      </c>
      <c r="X2505" s="108">
        <f t="shared" ca="1" si="835"/>
        <v>0</v>
      </c>
      <c r="Y2505" s="108">
        <f t="shared" ca="1" si="836"/>
        <v>0</v>
      </c>
      <c r="Z2505" s="108">
        <f t="shared" ca="1" si="837"/>
        <v>0</v>
      </c>
      <c r="AA2505" s="108">
        <f t="shared" ca="1" si="838"/>
        <v>0</v>
      </c>
      <c r="AB2505" s="108">
        <f t="shared" ca="1" si="839"/>
        <v>0</v>
      </c>
      <c r="AC2505" s="25">
        <f t="shared" ca="1" si="840"/>
        <v>1</v>
      </c>
    </row>
    <row r="2506" spans="1:29" ht="14.1" hidden="1" customHeight="1" thickBot="1" x14ac:dyDescent="0.25">
      <c r="A2506" s="3">
        <f t="shared" si="824"/>
        <v>2027</v>
      </c>
      <c r="B2506" s="3" t="str">
        <f t="shared" si="841"/>
        <v>10 říjen</v>
      </c>
      <c r="C2506" s="4" t="str">
        <f t="shared" si="825"/>
        <v>říjen</v>
      </c>
      <c r="D2506" s="10">
        <f t="shared" ca="1" si="826"/>
        <v>0</v>
      </c>
      <c r="E2506" s="10" t="str">
        <f t="shared" si="827"/>
        <v>pátek</v>
      </c>
      <c r="F2506" s="42" t="str">
        <f ca="1">IF(COUNTIF(List1!$U$4:$AF$16,$G2506),"Svátek",TEXT($G2506,"dddd"))</f>
        <v>pátek</v>
      </c>
      <c r="G2506" s="19">
        <v>46689</v>
      </c>
      <c r="H2506" s="49"/>
      <c r="I2506" s="50"/>
      <c r="J2506" s="49"/>
      <c r="K2506" s="50"/>
      <c r="L2506" s="21">
        <f t="shared" si="828"/>
        <v>0</v>
      </c>
      <c r="M2506" s="22">
        <f t="shared" si="822"/>
        <v>0</v>
      </c>
      <c r="N2506" s="98"/>
      <c r="O2506" s="101" t="str">
        <f t="shared" ca="1" si="823"/>
        <v/>
      </c>
      <c r="P2506" s="41" t="str">
        <f t="shared" si="821"/>
        <v xml:space="preserve"> </v>
      </c>
      <c r="Q2506" s="41" t="str">
        <f>IF(MONTH(G2507)-MONTH(G2506)&lt;&gt;0,SUBTOTAL(109,$P$14:$P$3665)," ")</f>
        <v xml:space="preserve"> </v>
      </c>
      <c r="R2506" s="108">
        <f t="shared" ca="1" si="829"/>
        <v>0</v>
      </c>
      <c r="S2506" s="25">
        <f t="shared" ca="1" si="830"/>
        <v>0</v>
      </c>
      <c r="T2506" s="108">
        <f t="shared" ca="1" si="831"/>
        <v>0</v>
      </c>
      <c r="U2506" s="163">
        <f t="shared" ca="1" si="832"/>
        <v>0</v>
      </c>
      <c r="V2506" s="25">
        <f t="shared" ca="1" si="833"/>
        <v>0</v>
      </c>
      <c r="W2506" s="25">
        <f t="shared" ca="1" si="834"/>
        <v>0</v>
      </c>
      <c r="X2506" s="108">
        <f t="shared" ca="1" si="835"/>
        <v>0</v>
      </c>
      <c r="Y2506" s="108">
        <f t="shared" ca="1" si="836"/>
        <v>0</v>
      </c>
      <c r="Z2506" s="108">
        <f t="shared" ca="1" si="837"/>
        <v>0</v>
      </c>
      <c r="AA2506" s="108">
        <f t="shared" ca="1" si="838"/>
        <v>0</v>
      </c>
      <c r="AB2506" s="108">
        <f t="shared" ca="1" si="839"/>
        <v>0</v>
      </c>
      <c r="AC2506" s="25">
        <f t="shared" ca="1" si="840"/>
        <v>0</v>
      </c>
    </row>
    <row r="2507" spans="1:29" ht="14.1" hidden="1" customHeight="1" thickBot="1" x14ac:dyDescent="0.25">
      <c r="A2507" s="3">
        <f t="shared" si="824"/>
        <v>2027</v>
      </c>
      <c r="B2507" s="3" t="str">
        <f t="shared" si="841"/>
        <v>10 říjen</v>
      </c>
      <c r="C2507" s="4" t="str">
        <f t="shared" si="825"/>
        <v>říjen</v>
      </c>
      <c r="D2507" s="10">
        <f t="shared" ca="1" si="826"/>
        <v>0</v>
      </c>
      <c r="E2507" s="10" t="str">
        <f t="shared" si="827"/>
        <v>sobota</v>
      </c>
      <c r="F2507" s="42" t="str">
        <f ca="1">IF(COUNTIF(List1!$U$4:$AF$16,$G2507),"Svátek",TEXT($G2507,"dddd"))</f>
        <v>sobota</v>
      </c>
      <c r="G2507" s="19">
        <v>46690</v>
      </c>
      <c r="H2507" s="49"/>
      <c r="I2507" s="50"/>
      <c r="J2507" s="49"/>
      <c r="K2507" s="50"/>
      <c r="L2507" s="21">
        <f t="shared" si="828"/>
        <v>0</v>
      </c>
      <c r="M2507" s="22">
        <f t="shared" si="822"/>
        <v>0</v>
      </c>
      <c r="N2507" s="98"/>
      <c r="O2507" s="101" t="str">
        <f t="shared" ca="1" si="823"/>
        <v/>
      </c>
      <c r="P2507" s="41" t="str">
        <f t="shared" si="821"/>
        <v xml:space="preserve"> </v>
      </c>
      <c r="Q2507" s="41" t="str">
        <f>IF(MONTH(G2508)-MONTH(G2507)&lt;&gt;0,SUBTOTAL(109,$P$14:$P$3665)," ")</f>
        <v xml:space="preserve"> </v>
      </c>
      <c r="R2507" s="108">
        <f t="shared" ca="1" si="829"/>
        <v>0</v>
      </c>
      <c r="S2507" s="25">
        <f t="shared" ca="1" si="830"/>
        <v>0</v>
      </c>
      <c r="T2507" s="108">
        <f t="shared" ca="1" si="831"/>
        <v>0</v>
      </c>
      <c r="U2507" s="163">
        <f t="shared" ca="1" si="832"/>
        <v>0</v>
      </c>
      <c r="V2507" s="25">
        <f t="shared" ca="1" si="833"/>
        <v>0</v>
      </c>
      <c r="W2507" s="25">
        <f t="shared" ca="1" si="834"/>
        <v>0</v>
      </c>
      <c r="X2507" s="108">
        <f t="shared" ca="1" si="835"/>
        <v>0</v>
      </c>
      <c r="Y2507" s="108">
        <f t="shared" ca="1" si="836"/>
        <v>0</v>
      </c>
      <c r="Z2507" s="108">
        <f t="shared" ca="1" si="837"/>
        <v>0</v>
      </c>
      <c r="AA2507" s="108">
        <f t="shared" ca="1" si="838"/>
        <v>0</v>
      </c>
      <c r="AB2507" s="108">
        <f t="shared" ca="1" si="839"/>
        <v>0</v>
      </c>
      <c r="AC2507" s="25">
        <f t="shared" ca="1" si="840"/>
        <v>0</v>
      </c>
    </row>
    <row r="2508" spans="1:29" ht="14.1" hidden="1" customHeight="1" thickBot="1" x14ac:dyDescent="0.25">
      <c r="A2508" s="3">
        <f t="shared" si="824"/>
        <v>2027</v>
      </c>
      <c r="B2508" s="3" t="str">
        <f t="shared" si="841"/>
        <v>10 říjen</v>
      </c>
      <c r="C2508" s="4" t="str">
        <f t="shared" si="825"/>
        <v>říjen</v>
      </c>
      <c r="D2508" s="10">
        <f t="shared" ca="1" si="826"/>
        <v>0</v>
      </c>
      <c r="E2508" s="10" t="str">
        <f t="shared" si="827"/>
        <v>neděle</v>
      </c>
      <c r="F2508" s="42" t="str">
        <f ca="1">IF(COUNTIF(List1!$U$4:$AF$16,$G2508),"Svátek",TEXT($G2508,"dddd"))</f>
        <v>neděle</v>
      </c>
      <c r="G2508" s="19">
        <v>46691</v>
      </c>
      <c r="H2508" s="49"/>
      <c r="I2508" s="50"/>
      <c r="J2508" s="49"/>
      <c r="K2508" s="50"/>
      <c r="L2508" s="21">
        <f t="shared" si="828"/>
        <v>0</v>
      </c>
      <c r="M2508" s="22">
        <f t="shared" si="822"/>
        <v>0</v>
      </c>
      <c r="N2508" s="98"/>
      <c r="O2508" s="101" t="str">
        <f t="shared" ca="1" si="823"/>
        <v/>
      </c>
      <c r="P2508" s="41">
        <f t="shared" si="821"/>
        <v>0</v>
      </c>
      <c r="Q2508" s="41">
        <f>IF(MONTH(G2509)-MONTH(G2508)&lt;&gt;0,SUBTOTAL(109,$P$14:$P$3665)," ")</f>
        <v>0</v>
      </c>
      <c r="R2508" s="108">
        <f t="shared" ca="1" si="829"/>
        <v>0</v>
      </c>
      <c r="S2508" s="25">
        <f t="shared" ca="1" si="830"/>
        <v>0</v>
      </c>
      <c r="T2508" s="108">
        <f t="shared" ca="1" si="831"/>
        <v>0</v>
      </c>
      <c r="U2508" s="163">
        <f t="shared" ca="1" si="832"/>
        <v>0</v>
      </c>
      <c r="V2508" s="25">
        <f t="shared" ca="1" si="833"/>
        <v>0</v>
      </c>
      <c r="W2508" s="25">
        <f t="shared" ca="1" si="834"/>
        <v>0</v>
      </c>
      <c r="X2508" s="108">
        <f t="shared" ca="1" si="835"/>
        <v>0</v>
      </c>
      <c r="Y2508" s="108">
        <f t="shared" ca="1" si="836"/>
        <v>0</v>
      </c>
      <c r="Z2508" s="108">
        <f t="shared" ca="1" si="837"/>
        <v>0</v>
      </c>
      <c r="AA2508" s="108">
        <f t="shared" ca="1" si="838"/>
        <v>0</v>
      </c>
      <c r="AB2508" s="108">
        <f t="shared" ca="1" si="839"/>
        <v>0</v>
      </c>
      <c r="AC2508" s="25">
        <f t="shared" ca="1" si="840"/>
        <v>0</v>
      </c>
    </row>
    <row r="2509" spans="1:29" ht="14.1" hidden="1" customHeight="1" thickBot="1" x14ac:dyDescent="0.25">
      <c r="A2509" s="3">
        <f t="shared" si="824"/>
        <v>2027</v>
      </c>
      <c r="B2509" s="3" t="str">
        <f t="shared" si="841"/>
        <v>11 listopad</v>
      </c>
      <c r="C2509" s="4" t="str">
        <f t="shared" si="825"/>
        <v>listopad</v>
      </c>
      <c r="D2509" s="10">
        <f t="shared" ca="1" si="826"/>
        <v>0</v>
      </c>
      <c r="E2509" s="10" t="str">
        <f t="shared" si="827"/>
        <v>pondělí</v>
      </c>
      <c r="F2509" s="42" t="str">
        <f ca="1">IF(COUNTIF(List1!$U$4:$AF$16,$G2509),"Svátek",TEXT($G2509,"dddd"))</f>
        <v>pondělí</v>
      </c>
      <c r="G2509" s="19">
        <v>46692</v>
      </c>
      <c r="H2509" s="49"/>
      <c r="I2509" s="50"/>
      <c r="J2509" s="49"/>
      <c r="K2509" s="50"/>
      <c r="L2509" s="21">
        <f t="shared" si="828"/>
        <v>0</v>
      </c>
      <c r="M2509" s="22">
        <f t="shared" si="822"/>
        <v>0</v>
      </c>
      <c r="N2509" s="98"/>
      <c r="O2509" s="101" t="str">
        <f t="shared" ca="1" si="823"/>
        <v/>
      </c>
      <c r="P2509" s="41" t="str">
        <f t="shared" si="821"/>
        <v xml:space="preserve"> </v>
      </c>
      <c r="Q2509" s="41" t="str">
        <f>IF(MONTH(G2510)-MONTH(G2509)&lt;&gt;0,SUBTOTAL(109,$P$14:$P$3665)," ")</f>
        <v xml:space="preserve"> </v>
      </c>
      <c r="R2509" s="108">
        <f t="shared" ca="1" si="829"/>
        <v>0</v>
      </c>
      <c r="S2509" s="25">
        <f t="shared" ca="1" si="830"/>
        <v>0</v>
      </c>
      <c r="T2509" s="108">
        <f t="shared" ca="1" si="831"/>
        <v>0</v>
      </c>
      <c r="U2509" s="163">
        <f t="shared" ca="1" si="832"/>
        <v>0</v>
      </c>
      <c r="V2509" s="25">
        <f t="shared" ca="1" si="833"/>
        <v>0</v>
      </c>
      <c r="W2509" s="25">
        <f t="shared" ca="1" si="834"/>
        <v>0</v>
      </c>
      <c r="X2509" s="108">
        <f t="shared" ca="1" si="835"/>
        <v>0</v>
      </c>
      <c r="Y2509" s="108">
        <f t="shared" ca="1" si="836"/>
        <v>0</v>
      </c>
      <c r="Z2509" s="108">
        <f t="shared" ca="1" si="837"/>
        <v>0</v>
      </c>
      <c r="AA2509" s="108">
        <f t="shared" ca="1" si="838"/>
        <v>0</v>
      </c>
      <c r="AB2509" s="108">
        <f t="shared" ca="1" si="839"/>
        <v>0</v>
      </c>
      <c r="AC2509" s="25">
        <f t="shared" ca="1" si="840"/>
        <v>0</v>
      </c>
    </row>
    <row r="2510" spans="1:29" ht="14.1" hidden="1" customHeight="1" thickBot="1" x14ac:dyDescent="0.25">
      <c r="A2510" s="3">
        <f t="shared" si="824"/>
        <v>2027</v>
      </c>
      <c r="B2510" s="3" t="str">
        <f t="shared" si="841"/>
        <v>11 listopad</v>
      </c>
      <c r="C2510" s="4" t="str">
        <f t="shared" si="825"/>
        <v>listopad</v>
      </c>
      <c r="D2510" s="10">
        <f t="shared" ca="1" si="826"/>
        <v>0</v>
      </c>
      <c r="E2510" s="10" t="str">
        <f t="shared" si="827"/>
        <v>úterý</v>
      </c>
      <c r="F2510" s="42" t="str">
        <f ca="1">IF(COUNTIF(List1!$U$4:$AF$16,$G2510),"Svátek",TEXT($G2510,"dddd"))</f>
        <v>úterý</v>
      </c>
      <c r="G2510" s="19">
        <v>46693</v>
      </c>
      <c r="H2510" s="49"/>
      <c r="I2510" s="50"/>
      <c r="J2510" s="49"/>
      <c r="K2510" s="50"/>
      <c r="L2510" s="21">
        <f t="shared" si="828"/>
        <v>0</v>
      </c>
      <c r="M2510" s="22">
        <f t="shared" si="822"/>
        <v>0</v>
      </c>
      <c r="N2510" s="98"/>
      <c r="O2510" s="101" t="str">
        <f t="shared" ca="1" si="823"/>
        <v/>
      </c>
      <c r="P2510" s="41" t="str">
        <f t="shared" si="821"/>
        <v xml:space="preserve"> </v>
      </c>
      <c r="Q2510" s="41" t="str">
        <f>IF(MONTH(G2511)-MONTH(G2510)&lt;&gt;0,SUBTOTAL(109,$P$14:$P$3665)," ")</f>
        <v xml:space="preserve"> </v>
      </c>
      <c r="R2510" s="108">
        <f t="shared" ca="1" si="829"/>
        <v>0</v>
      </c>
      <c r="S2510" s="25">
        <f t="shared" ca="1" si="830"/>
        <v>0</v>
      </c>
      <c r="T2510" s="108">
        <f t="shared" ca="1" si="831"/>
        <v>0</v>
      </c>
      <c r="U2510" s="163">
        <f t="shared" ca="1" si="832"/>
        <v>0</v>
      </c>
      <c r="V2510" s="25">
        <f t="shared" ca="1" si="833"/>
        <v>0</v>
      </c>
      <c r="W2510" s="25">
        <f t="shared" ca="1" si="834"/>
        <v>0</v>
      </c>
      <c r="X2510" s="108">
        <f t="shared" ca="1" si="835"/>
        <v>0</v>
      </c>
      <c r="Y2510" s="108">
        <f t="shared" ca="1" si="836"/>
        <v>0</v>
      </c>
      <c r="Z2510" s="108">
        <f t="shared" ca="1" si="837"/>
        <v>0</v>
      </c>
      <c r="AA2510" s="108">
        <f t="shared" ca="1" si="838"/>
        <v>0</v>
      </c>
      <c r="AB2510" s="108">
        <f t="shared" ca="1" si="839"/>
        <v>0</v>
      </c>
      <c r="AC2510" s="25">
        <f t="shared" ca="1" si="840"/>
        <v>0</v>
      </c>
    </row>
    <row r="2511" spans="1:29" ht="14.1" hidden="1" customHeight="1" thickBot="1" x14ac:dyDescent="0.25">
      <c r="A2511" s="3">
        <f t="shared" si="824"/>
        <v>2027</v>
      </c>
      <c r="B2511" s="3" t="str">
        <f t="shared" si="841"/>
        <v>11 listopad</v>
      </c>
      <c r="C2511" s="4" t="str">
        <f t="shared" si="825"/>
        <v>listopad</v>
      </c>
      <c r="D2511" s="10">
        <f t="shared" ca="1" si="826"/>
        <v>0</v>
      </c>
      <c r="E2511" s="10" t="str">
        <f t="shared" si="827"/>
        <v>středa</v>
      </c>
      <c r="F2511" s="42" t="str">
        <f ca="1">IF(COUNTIF(List1!$U$4:$AF$16,$G2511),"Svátek",TEXT($G2511,"dddd"))</f>
        <v>středa</v>
      </c>
      <c r="G2511" s="19">
        <v>46694</v>
      </c>
      <c r="H2511" s="49"/>
      <c r="I2511" s="50"/>
      <c r="J2511" s="49"/>
      <c r="K2511" s="50"/>
      <c r="L2511" s="21">
        <f t="shared" si="828"/>
        <v>0</v>
      </c>
      <c r="M2511" s="22">
        <f t="shared" si="822"/>
        <v>0</v>
      </c>
      <c r="N2511" s="98"/>
      <c r="O2511" s="101" t="str">
        <f t="shared" ca="1" si="823"/>
        <v/>
      </c>
      <c r="P2511" s="41" t="str">
        <f t="shared" si="821"/>
        <v xml:space="preserve"> </v>
      </c>
      <c r="Q2511" s="41" t="str">
        <f>IF(MONTH(G2512)-MONTH(G2511)&lt;&gt;0,SUBTOTAL(109,$P$14:$P$3665)," ")</f>
        <v xml:space="preserve"> </v>
      </c>
      <c r="R2511" s="108">
        <f t="shared" ca="1" si="829"/>
        <v>0</v>
      </c>
      <c r="S2511" s="25">
        <f t="shared" ca="1" si="830"/>
        <v>0</v>
      </c>
      <c r="T2511" s="108">
        <f t="shared" ca="1" si="831"/>
        <v>0</v>
      </c>
      <c r="U2511" s="163">
        <f t="shared" ca="1" si="832"/>
        <v>0</v>
      </c>
      <c r="V2511" s="25">
        <f t="shared" ca="1" si="833"/>
        <v>0</v>
      </c>
      <c r="W2511" s="25">
        <f t="shared" ca="1" si="834"/>
        <v>0</v>
      </c>
      <c r="X2511" s="108">
        <f t="shared" ca="1" si="835"/>
        <v>0</v>
      </c>
      <c r="Y2511" s="108">
        <f t="shared" ca="1" si="836"/>
        <v>0</v>
      </c>
      <c r="Z2511" s="108">
        <f t="shared" ca="1" si="837"/>
        <v>0</v>
      </c>
      <c r="AA2511" s="108">
        <f t="shared" ca="1" si="838"/>
        <v>0</v>
      </c>
      <c r="AB2511" s="108">
        <f t="shared" ca="1" si="839"/>
        <v>0</v>
      </c>
      <c r="AC2511" s="25">
        <f t="shared" ca="1" si="840"/>
        <v>0</v>
      </c>
    </row>
    <row r="2512" spans="1:29" ht="14.1" hidden="1" customHeight="1" thickBot="1" x14ac:dyDescent="0.25">
      <c r="A2512" s="3">
        <f t="shared" si="824"/>
        <v>2027</v>
      </c>
      <c r="B2512" s="3" t="str">
        <f t="shared" si="841"/>
        <v>11 listopad</v>
      </c>
      <c r="C2512" s="4" t="str">
        <f t="shared" si="825"/>
        <v>listopad</v>
      </c>
      <c r="D2512" s="10">
        <f t="shared" ca="1" si="826"/>
        <v>0</v>
      </c>
      <c r="E2512" s="10" t="str">
        <f t="shared" si="827"/>
        <v>čtvrtek</v>
      </c>
      <c r="F2512" s="42" t="str">
        <f ca="1">IF(COUNTIF(List1!$U$4:$AF$16,$G2512),"Svátek",TEXT($G2512,"dddd"))</f>
        <v>čtvrtek</v>
      </c>
      <c r="G2512" s="19">
        <v>46695</v>
      </c>
      <c r="H2512" s="49"/>
      <c r="I2512" s="50"/>
      <c r="J2512" s="49"/>
      <c r="K2512" s="50"/>
      <c r="L2512" s="21">
        <f t="shared" si="828"/>
        <v>0</v>
      </c>
      <c r="M2512" s="22">
        <f t="shared" si="822"/>
        <v>0</v>
      </c>
      <c r="N2512" s="98"/>
      <c r="O2512" s="101" t="str">
        <f t="shared" ca="1" si="823"/>
        <v/>
      </c>
      <c r="P2512" s="41" t="str">
        <f t="shared" si="821"/>
        <v xml:space="preserve"> </v>
      </c>
      <c r="Q2512" s="41" t="str">
        <f>IF(MONTH(G2513)-MONTH(G2512)&lt;&gt;0,SUBTOTAL(109,$P$14:$P$3665)," ")</f>
        <v xml:space="preserve"> </v>
      </c>
      <c r="R2512" s="108">
        <f t="shared" ca="1" si="829"/>
        <v>0</v>
      </c>
      <c r="S2512" s="25">
        <f t="shared" ca="1" si="830"/>
        <v>0</v>
      </c>
      <c r="T2512" s="108">
        <f t="shared" ca="1" si="831"/>
        <v>0</v>
      </c>
      <c r="U2512" s="163">
        <f t="shared" ca="1" si="832"/>
        <v>0</v>
      </c>
      <c r="V2512" s="25">
        <f t="shared" ca="1" si="833"/>
        <v>0</v>
      </c>
      <c r="W2512" s="25">
        <f t="shared" ca="1" si="834"/>
        <v>0</v>
      </c>
      <c r="X2512" s="108">
        <f t="shared" ca="1" si="835"/>
        <v>0</v>
      </c>
      <c r="Y2512" s="108">
        <f t="shared" ca="1" si="836"/>
        <v>0</v>
      </c>
      <c r="Z2512" s="108">
        <f t="shared" ca="1" si="837"/>
        <v>0</v>
      </c>
      <c r="AA2512" s="108">
        <f t="shared" ca="1" si="838"/>
        <v>0</v>
      </c>
      <c r="AB2512" s="108">
        <f t="shared" ca="1" si="839"/>
        <v>0</v>
      </c>
      <c r="AC2512" s="25">
        <f t="shared" ca="1" si="840"/>
        <v>0</v>
      </c>
    </row>
    <row r="2513" spans="1:29" ht="14.1" hidden="1" customHeight="1" thickBot="1" x14ac:dyDescent="0.25">
      <c r="A2513" s="3">
        <f t="shared" si="824"/>
        <v>2027</v>
      </c>
      <c r="B2513" s="3" t="str">
        <f t="shared" si="841"/>
        <v>11 listopad</v>
      </c>
      <c r="C2513" s="4" t="str">
        <f t="shared" si="825"/>
        <v>listopad</v>
      </c>
      <c r="D2513" s="10">
        <f t="shared" ca="1" si="826"/>
        <v>0</v>
      </c>
      <c r="E2513" s="10" t="str">
        <f t="shared" si="827"/>
        <v>pátek</v>
      </c>
      <c r="F2513" s="42" t="str">
        <f ca="1">IF(COUNTIF(List1!$U$4:$AF$16,$G2513),"Svátek",TEXT($G2513,"dddd"))</f>
        <v>pátek</v>
      </c>
      <c r="G2513" s="19">
        <v>46696</v>
      </c>
      <c r="H2513" s="49"/>
      <c r="I2513" s="50"/>
      <c r="J2513" s="49"/>
      <c r="K2513" s="50"/>
      <c r="L2513" s="21">
        <f t="shared" si="828"/>
        <v>0</v>
      </c>
      <c r="M2513" s="22">
        <f t="shared" si="822"/>
        <v>0</v>
      </c>
      <c r="N2513" s="98"/>
      <c r="O2513" s="101" t="str">
        <f t="shared" ca="1" si="823"/>
        <v/>
      </c>
      <c r="P2513" s="41" t="str">
        <f t="shared" si="821"/>
        <v xml:space="preserve"> </v>
      </c>
      <c r="Q2513" s="41" t="str">
        <f>IF(MONTH(G2514)-MONTH(G2513)&lt;&gt;0,SUBTOTAL(109,$P$14:$P$3665)," ")</f>
        <v xml:space="preserve"> </v>
      </c>
      <c r="R2513" s="108">
        <f t="shared" ca="1" si="829"/>
        <v>0</v>
      </c>
      <c r="S2513" s="25">
        <f t="shared" ca="1" si="830"/>
        <v>0</v>
      </c>
      <c r="T2513" s="108">
        <f t="shared" ca="1" si="831"/>
        <v>0</v>
      </c>
      <c r="U2513" s="163">
        <f t="shared" ca="1" si="832"/>
        <v>0</v>
      </c>
      <c r="V2513" s="25">
        <f t="shared" ca="1" si="833"/>
        <v>0</v>
      </c>
      <c r="W2513" s="25">
        <f t="shared" ca="1" si="834"/>
        <v>0</v>
      </c>
      <c r="X2513" s="108">
        <f t="shared" ca="1" si="835"/>
        <v>0</v>
      </c>
      <c r="Y2513" s="108">
        <f t="shared" ca="1" si="836"/>
        <v>0</v>
      </c>
      <c r="Z2513" s="108">
        <f t="shared" ca="1" si="837"/>
        <v>0</v>
      </c>
      <c r="AA2513" s="108">
        <f t="shared" ca="1" si="838"/>
        <v>0</v>
      </c>
      <c r="AB2513" s="108">
        <f t="shared" ca="1" si="839"/>
        <v>0</v>
      </c>
      <c r="AC2513" s="25">
        <f t="shared" ca="1" si="840"/>
        <v>0</v>
      </c>
    </row>
    <row r="2514" spans="1:29" ht="14.1" hidden="1" customHeight="1" thickBot="1" x14ac:dyDescent="0.25">
      <c r="A2514" s="3">
        <f t="shared" si="824"/>
        <v>2027</v>
      </c>
      <c r="B2514" s="3" t="str">
        <f t="shared" si="841"/>
        <v>11 listopad</v>
      </c>
      <c r="C2514" s="4" t="str">
        <f t="shared" si="825"/>
        <v>listopad</v>
      </c>
      <c r="D2514" s="10">
        <f t="shared" ca="1" si="826"/>
        <v>0</v>
      </c>
      <c r="E2514" s="10" t="str">
        <f t="shared" si="827"/>
        <v>sobota</v>
      </c>
      <c r="F2514" s="42" t="str">
        <f ca="1">IF(COUNTIF(List1!$U$4:$AF$16,$G2514),"Svátek",TEXT($G2514,"dddd"))</f>
        <v>sobota</v>
      </c>
      <c r="G2514" s="19">
        <v>46697</v>
      </c>
      <c r="H2514" s="49"/>
      <c r="I2514" s="50"/>
      <c r="J2514" s="49"/>
      <c r="K2514" s="50"/>
      <c r="L2514" s="21">
        <f t="shared" si="828"/>
        <v>0</v>
      </c>
      <c r="M2514" s="22">
        <f t="shared" si="822"/>
        <v>0</v>
      </c>
      <c r="N2514" s="98"/>
      <c r="O2514" s="101" t="str">
        <f t="shared" ca="1" si="823"/>
        <v/>
      </c>
      <c r="P2514" s="41" t="str">
        <f t="shared" si="821"/>
        <v xml:space="preserve"> </v>
      </c>
      <c r="Q2514" s="41" t="str">
        <f>IF(MONTH(G2515)-MONTH(G2514)&lt;&gt;0,SUBTOTAL(109,$P$14:$P$3665)," ")</f>
        <v xml:space="preserve"> </v>
      </c>
      <c r="R2514" s="108">
        <f t="shared" ca="1" si="829"/>
        <v>0</v>
      </c>
      <c r="S2514" s="25">
        <f t="shared" ca="1" si="830"/>
        <v>0</v>
      </c>
      <c r="T2514" s="108">
        <f t="shared" ca="1" si="831"/>
        <v>0</v>
      </c>
      <c r="U2514" s="163">
        <f t="shared" ca="1" si="832"/>
        <v>0</v>
      </c>
      <c r="V2514" s="25">
        <f t="shared" ca="1" si="833"/>
        <v>0</v>
      </c>
      <c r="W2514" s="25">
        <f t="shared" ca="1" si="834"/>
        <v>0</v>
      </c>
      <c r="X2514" s="108">
        <f t="shared" ca="1" si="835"/>
        <v>0</v>
      </c>
      <c r="Y2514" s="108">
        <f t="shared" ca="1" si="836"/>
        <v>0</v>
      </c>
      <c r="Z2514" s="108">
        <f t="shared" ca="1" si="837"/>
        <v>0</v>
      </c>
      <c r="AA2514" s="108">
        <f t="shared" ca="1" si="838"/>
        <v>0</v>
      </c>
      <c r="AB2514" s="108">
        <f t="shared" ca="1" si="839"/>
        <v>0</v>
      </c>
      <c r="AC2514" s="25">
        <f t="shared" ca="1" si="840"/>
        <v>0</v>
      </c>
    </row>
    <row r="2515" spans="1:29" ht="14.1" hidden="1" customHeight="1" thickBot="1" x14ac:dyDescent="0.25">
      <c r="A2515" s="3">
        <f t="shared" si="824"/>
        <v>2027</v>
      </c>
      <c r="B2515" s="3" t="str">
        <f t="shared" si="841"/>
        <v>11 listopad</v>
      </c>
      <c r="C2515" s="4" t="str">
        <f t="shared" si="825"/>
        <v>listopad</v>
      </c>
      <c r="D2515" s="10">
        <f t="shared" ca="1" si="826"/>
        <v>0</v>
      </c>
      <c r="E2515" s="10" t="str">
        <f t="shared" si="827"/>
        <v>neděle</v>
      </c>
      <c r="F2515" s="42" t="str">
        <f ca="1">IF(COUNTIF(List1!$U$4:$AF$16,$G2515),"Svátek",TEXT($G2515,"dddd"))</f>
        <v>neděle</v>
      </c>
      <c r="G2515" s="19">
        <v>46698</v>
      </c>
      <c r="H2515" s="49"/>
      <c r="I2515" s="50"/>
      <c r="J2515" s="49"/>
      <c r="K2515" s="50"/>
      <c r="L2515" s="21">
        <f t="shared" si="828"/>
        <v>0</v>
      </c>
      <c r="M2515" s="22">
        <f t="shared" si="822"/>
        <v>0</v>
      </c>
      <c r="N2515" s="98"/>
      <c r="O2515" s="101" t="str">
        <f t="shared" ca="1" si="823"/>
        <v/>
      </c>
      <c r="P2515" s="41">
        <f t="shared" si="821"/>
        <v>0</v>
      </c>
      <c r="Q2515" s="41" t="str">
        <f>IF(MONTH(G2516)-MONTH(G2515)&lt;&gt;0,SUBTOTAL(109,$P$14:$P$3665)," ")</f>
        <v xml:space="preserve"> </v>
      </c>
      <c r="R2515" s="108">
        <f t="shared" ca="1" si="829"/>
        <v>0</v>
      </c>
      <c r="S2515" s="25">
        <f t="shared" ca="1" si="830"/>
        <v>0</v>
      </c>
      <c r="T2515" s="108">
        <f t="shared" ca="1" si="831"/>
        <v>0</v>
      </c>
      <c r="U2515" s="163">
        <f t="shared" ca="1" si="832"/>
        <v>0</v>
      </c>
      <c r="V2515" s="25">
        <f t="shared" ca="1" si="833"/>
        <v>0</v>
      </c>
      <c r="W2515" s="25">
        <f t="shared" ca="1" si="834"/>
        <v>0</v>
      </c>
      <c r="X2515" s="108">
        <f t="shared" ca="1" si="835"/>
        <v>0</v>
      </c>
      <c r="Y2515" s="108">
        <f t="shared" ca="1" si="836"/>
        <v>0</v>
      </c>
      <c r="Z2515" s="108">
        <f t="shared" ca="1" si="837"/>
        <v>0</v>
      </c>
      <c r="AA2515" s="108">
        <f t="shared" ca="1" si="838"/>
        <v>0</v>
      </c>
      <c r="AB2515" s="108">
        <f t="shared" ca="1" si="839"/>
        <v>0</v>
      </c>
      <c r="AC2515" s="25">
        <f t="shared" ca="1" si="840"/>
        <v>0</v>
      </c>
    </row>
    <row r="2516" spans="1:29" ht="14.1" hidden="1" customHeight="1" thickBot="1" x14ac:dyDescent="0.25">
      <c r="A2516" s="3">
        <f t="shared" si="824"/>
        <v>2027</v>
      </c>
      <c r="B2516" s="3" t="str">
        <f t="shared" si="841"/>
        <v>11 listopad</v>
      </c>
      <c r="C2516" s="4" t="str">
        <f t="shared" si="825"/>
        <v>listopad</v>
      </c>
      <c r="D2516" s="10">
        <f t="shared" ca="1" si="826"/>
        <v>0</v>
      </c>
      <c r="E2516" s="10" t="str">
        <f t="shared" si="827"/>
        <v>pondělí</v>
      </c>
      <c r="F2516" s="42" t="str">
        <f ca="1">IF(COUNTIF(List1!$U$4:$AF$16,$G2516),"Svátek",TEXT($G2516,"dddd"))</f>
        <v>pondělí</v>
      </c>
      <c r="G2516" s="19">
        <v>46699</v>
      </c>
      <c r="H2516" s="49"/>
      <c r="I2516" s="50"/>
      <c r="J2516" s="49"/>
      <c r="K2516" s="50"/>
      <c r="L2516" s="21">
        <f t="shared" si="828"/>
        <v>0</v>
      </c>
      <c r="M2516" s="22">
        <f t="shared" si="822"/>
        <v>0</v>
      </c>
      <c r="N2516" s="98"/>
      <c r="O2516" s="101" t="str">
        <f t="shared" ca="1" si="823"/>
        <v/>
      </c>
      <c r="P2516" s="41" t="str">
        <f t="shared" si="821"/>
        <v xml:space="preserve"> </v>
      </c>
      <c r="Q2516" s="41" t="str">
        <f>IF(MONTH(G2517)-MONTH(G2516)&lt;&gt;0,SUBTOTAL(109,$P$14:$P$3665)," ")</f>
        <v xml:space="preserve"> </v>
      </c>
      <c r="R2516" s="108">
        <f t="shared" ca="1" si="829"/>
        <v>0</v>
      </c>
      <c r="S2516" s="25">
        <f t="shared" ca="1" si="830"/>
        <v>0</v>
      </c>
      <c r="T2516" s="108">
        <f t="shared" ca="1" si="831"/>
        <v>0</v>
      </c>
      <c r="U2516" s="163">
        <f t="shared" ca="1" si="832"/>
        <v>0</v>
      </c>
      <c r="V2516" s="25">
        <f t="shared" ca="1" si="833"/>
        <v>0</v>
      </c>
      <c r="W2516" s="25">
        <f t="shared" ca="1" si="834"/>
        <v>0</v>
      </c>
      <c r="X2516" s="108">
        <f t="shared" ca="1" si="835"/>
        <v>0</v>
      </c>
      <c r="Y2516" s="108">
        <f t="shared" ca="1" si="836"/>
        <v>0</v>
      </c>
      <c r="Z2516" s="108">
        <f t="shared" ca="1" si="837"/>
        <v>0</v>
      </c>
      <c r="AA2516" s="108">
        <f t="shared" ca="1" si="838"/>
        <v>0</v>
      </c>
      <c r="AB2516" s="108">
        <f t="shared" ca="1" si="839"/>
        <v>0</v>
      </c>
      <c r="AC2516" s="25">
        <f t="shared" ca="1" si="840"/>
        <v>0</v>
      </c>
    </row>
    <row r="2517" spans="1:29" ht="14.1" hidden="1" customHeight="1" thickBot="1" x14ac:dyDescent="0.25">
      <c r="A2517" s="3">
        <f t="shared" si="824"/>
        <v>2027</v>
      </c>
      <c r="B2517" s="3" t="str">
        <f t="shared" si="841"/>
        <v>11 listopad</v>
      </c>
      <c r="C2517" s="4" t="str">
        <f t="shared" si="825"/>
        <v>listopad</v>
      </c>
      <c r="D2517" s="10">
        <f t="shared" ca="1" si="826"/>
        <v>0</v>
      </c>
      <c r="E2517" s="10" t="str">
        <f t="shared" si="827"/>
        <v>úterý</v>
      </c>
      <c r="F2517" s="42" t="str">
        <f ca="1">IF(COUNTIF(List1!$U$4:$AF$16,$G2517),"Svátek",TEXT($G2517,"dddd"))</f>
        <v>úterý</v>
      </c>
      <c r="G2517" s="19">
        <v>46700</v>
      </c>
      <c r="H2517" s="49"/>
      <c r="I2517" s="50"/>
      <c r="J2517" s="49"/>
      <c r="K2517" s="50"/>
      <c r="L2517" s="21">
        <f t="shared" si="828"/>
        <v>0</v>
      </c>
      <c r="M2517" s="22">
        <f t="shared" si="822"/>
        <v>0</v>
      </c>
      <c r="N2517" s="98"/>
      <c r="O2517" s="101" t="str">
        <f t="shared" ca="1" si="823"/>
        <v/>
      </c>
      <c r="P2517" s="41" t="str">
        <f t="shared" si="821"/>
        <v xml:space="preserve"> </v>
      </c>
      <c r="Q2517" s="41" t="str">
        <f>IF(MONTH(G2518)-MONTH(G2517)&lt;&gt;0,SUBTOTAL(109,$P$14:$P$3665)," ")</f>
        <v xml:space="preserve"> </v>
      </c>
      <c r="R2517" s="108">
        <f t="shared" ca="1" si="829"/>
        <v>0</v>
      </c>
      <c r="S2517" s="25">
        <f t="shared" ca="1" si="830"/>
        <v>0</v>
      </c>
      <c r="T2517" s="108">
        <f t="shared" ca="1" si="831"/>
        <v>0</v>
      </c>
      <c r="U2517" s="163">
        <f t="shared" ca="1" si="832"/>
        <v>0</v>
      </c>
      <c r="V2517" s="25">
        <f t="shared" ca="1" si="833"/>
        <v>0</v>
      </c>
      <c r="W2517" s="25">
        <f t="shared" ca="1" si="834"/>
        <v>0</v>
      </c>
      <c r="X2517" s="108">
        <f t="shared" ca="1" si="835"/>
        <v>0</v>
      </c>
      <c r="Y2517" s="108">
        <f t="shared" ca="1" si="836"/>
        <v>0</v>
      </c>
      <c r="Z2517" s="108">
        <f t="shared" ca="1" si="837"/>
        <v>0</v>
      </c>
      <c r="AA2517" s="108">
        <f t="shared" ca="1" si="838"/>
        <v>0</v>
      </c>
      <c r="AB2517" s="108">
        <f t="shared" ca="1" si="839"/>
        <v>0</v>
      </c>
      <c r="AC2517" s="25">
        <f t="shared" ca="1" si="840"/>
        <v>0</v>
      </c>
    </row>
    <row r="2518" spans="1:29" ht="14.1" hidden="1" customHeight="1" thickBot="1" x14ac:dyDescent="0.25">
      <c r="A2518" s="3">
        <f t="shared" si="824"/>
        <v>2027</v>
      </c>
      <c r="B2518" s="3" t="str">
        <f t="shared" si="841"/>
        <v>11 listopad</v>
      </c>
      <c r="C2518" s="4" t="str">
        <f t="shared" si="825"/>
        <v>listopad</v>
      </c>
      <c r="D2518" s="10">
        <f t="shared" ca="1" si="826"/>
        <v>0</v>
      </c>
      <c r="E2518" s="10" t="str">
        <f t="shared" si="827"/>
        <v>středa</v>
      </c>
      <c r="F2518" s="42" t="str">
        <f ca="1">IF(COUNTIF(List1!$U$4:$AF$16,$G2518),"Svátek",TEXT($G2518,"dddd"))</f>
        <v>středa</v>
      </c>
      <c r="G2518" s="19">
        <v>46701</v>
      </c>
      <c r="H2518" s="49"/>
      <c r="I2518" s="50"/>
      <c r="J2518" s="49"/>
      <c r="K2518" s="50"/>
      <c r="L2518" s="21">
        <f t="shared" si="828"/>
        <v>0</v>
      </c>
      <c r="M2518" s="22">
        <f t="shared" si="822"/>
        <v>0</v>
      </c>
      <c r="N2518" s="98"/>
      <c r="O2518" s="101" t="str">
        <f t="shared" ca="1" si="823"/>
        <v/>
      </c>
      <c r="P2518" s="41" t="str">
        <f t="shared" si="821"/>
        <v xml:space="preserve"> </v>
      </c>
      <c r="Q2518" s="41" t="str">
        <f>IF(MONTH(G2519)-MONTH(G2518)&lt;&gt;0,SUBTOTAL(109,$P$14:$P$3665)," ")</f>
        <v xml:space="preserve"> </v>
      </c>
      <c r="R2518" s="108">
        <f t="shared" ca="1" si="829"/>
        <v>0</v>
      </c>
      <c r="S2518" s="25">
        <f t="shared" ca="1" si="830"/>
        <v>0</v>
      </c>
      <c r="T2518" s="108">
        <f t="shared" ca="1" si="831"/>
        <v>0</v>
      </c>
      <c r="U2518" s="163">
        <f t="shared" ca="1" si="832"/>
        <v>0</v>
      </c>
      <c r="V2518" s="25">
        <f t="shared" ca="1" si="833"/>
        <v>0</v>
      </c>
      <c r="W2518" s="25">
        <f t="shared" ca="1" si="834"/>
        <v>0</v>
      </c>
      <c r="X2518" s="108">
        <f t="shared" ca="1" si="835"/>
        <v>0</v>
      </c>
      <c r="Y2518" s="108">
        <f t="shared" ca="1" si="836"/>
        <v>0</v>
      </c>
      <c r="Z2518" s="108">
        <f t="shared" ca="1" si="837"/>
        <v>0</v>
      </c>
      <c r="AA2518" s="108">
        <f t="shared" ca="1" si="838"/>
        <v>0</v>
      </c>
      <c r="AB2518" s="108">
        <f t="shared" ca="1" si="839"/>
        <v>0</v>
      </c>
      <c r="AC2518" s="25">
        <f t="shared" ca="1" si="840"/>
        <v>0</v>
      </c>
    </row>
    <row r="2519" spans="1:29" ht="14.1" hidden="1" customHeight="1" thickBot="1" x14ac:dyDescent="0.25">
      <c r="A2519" s="3">
        <f t="shared" si="824"/>
        <v>2027</v>
      </c>
      <c r="B2519" s="3" t="str">
        <f t="shared" si="841"/>
        <v>11 listopad</v>
      </c>
      <c r="C2519" s="4" t="str">
        <f t="shared" si="825"/>
        <v>listopad</v>
      </c>
      <c r="D2519" s="10">
        <f t="shared" ca="1" si="826"/>
        <v>0</v>
      </c>
      <c r="E2519" s="10" t="str">
        <f t="shared" si="827"/>
        <v>čtvrtek</v>
      </c>
      <c r="F2519" s="42" t="str">
        <f ca="1">IF(COUNTIF(List1!$U$4:$AF$16,$G2519),"Svátek",TEXT($G2519,"dddd"))</f>
        <v>čtvrtek</v>
      </c>
      <c r="G2519" s="19">
        <v>46702</v>
      </c>
      <c r="H2519" s="49"/>
      <c r="I2519" s="50"/>
      <c r="J2519" s="49"/>
      <c r="K2519" s="50"/>
      <c r="L2519" s="21">
        <f t="shared" si="828"/>
        <v>0</v>
      </c>
      <c r="M2519" s="22">
        <f t="shared" si="822"/>
        <v>0</v>
      </c>
      <c r="N2519" s="98"/>
      <c r="O2519" s="101" t="str">
        <f t="shared" ca="1" si="823"/>
        <v/>
      </c>
      <c r="P2519" s="41" t="str">
        <f t="shared" si="821"/>
        <v xml:space="preserve"> </v>
      </c>
      <c r="Q2519" s="41" t="str">
        <f>IF(MONTH(G2520)-MONTH(G2519)&lt;&gt;0,SUBTOTAL(109,$P$14:$P$3665)," ")</f>
        <v xml:space="preserve"> </v>
      </c>
      <c r="R2519" s="108">
        <f t="shared" ca="1" si="829"/>
        <v>0</v>
      </c>
      <c r="S2519" s="25">
        <f t="shared" ca="1" si="830"/>
        <v>0</v>
      </c>
      <c r="T2519" s="108">
        <f t="shared" ca="1" si="831"/>
        <v>0</v>
      </c>
      <c r="U2519" s="163">
        <f t="shared" ca="1" si="832"/>
        <v>0</v>
      </c>
      <c r="V2519" s="25">
        <f t="shared" ca="1" si="833"/>
        <v>0</v>
      </c>
      <c r="W2519" s="25">
        <f t="shared" ca="1" si="834"/>
        <v>0</v>
      </c>
      <c r="X2519" s="108">
        <f t="shared" ca="1" si="835"/>
        <v>0</v>
      </c>
      <c r="Y2519" s="108">
        <f t="shared" ca="1" si="836"/>
        <v>0</v>
      </c>
      <c r="Z2519" s="108">
        <f t="shared" ca="1" si="837"/>
        <v>0</v>
      </c>
      <c r="AA2519" s="108">
        <f t="shared" ca="1" si="838"/>
        <v>0</v>
      </c>
      <c r="AB2519" s="108">
        <f t="shared" ca="1" si="839"/>
        <v>0</v>
      </c>
      <c r="AC2519" s="25">
        <f t="shared" ca="1" si="840"/>
        <v>0</v>
      </c>
    </row>
    <row r="2520" spans="1:29" ht="14.1" hidden="1" customHeight="1" thickBot="1" x14ac:dyDescent="0.25">
      <c r="A2520" s="3">
        <f t="shared" si="824"/>
        <v>2027</v>
      </c>
      <c r="B2520" s="3" t="str">
        <f t="shared" si="841"/>
        <v>11 listopad</v>
      </c>
      <c r="C2520" s="4" t="str">
        <f t="shared" si="825"/>
        <v>listopad</v>
      </c>
      <c r="D2520" s="10">
        <f t="shared" ca="1" si="826"/>
        <v>0</v>
      </c>
      <c r="E2520" s="10" t="str">
        <f t="shared" si="827"/>
        <v>pátek</v>
      </c>
      <c r="F2520" s="42" t="str">
        <f ca="1">IF(COUNTIF(List1!$U$4:$AF$16,$G2520),"Svátek",TEXT($G2520,"dddd"))</f>
        <v>pátek</v>
      </c>
      <c r="G2520" s="19">
        <v>46703</v>
      </c>
      <c r="H2520" s="49"/>
      <c r="I2520" s="50"/>
      <c r="J2520" s="49"/>
      <c r="K2520" s="50"/>
      <c r="L2520" s="21">
        <f t="shared" si="828"/>
        <v>0</v>
      </c>
      <c r="M2520" s="22">
        <f t="shared" si="822"/>
        <v>0</v>
      </c>
      <c r="N2520" s="98"/>
      <c r="O2520" s="101" t="str">
        <f t="shared" ca="1" si="823"/>
        <v/>
      </c>
      <c r="P2520" s="41" t="str">
        <f t="shared" si="821"/>
        <v xml:space="preserve"> </v>
      </c>
      <c r="Q2520" s="41" t="str">
        <f>IF(MONTH(G2521)-MONTH(G2520)&lt;&gt;0,SUBTOTAL(109,$P$14:$P$3665)," ")</f>
        <v xml:space="preserve"> </v>
      </c>
      <c r="R2520" s="108">
        <f t="shared" ca="1" si="829"/>
        <v>0</v>
      </c>
      <c r="S2520" s="25">
        <f t="shared" ca="1" si="830"/>
        <v>0</v>
      </c>
      <c r="T2520" s="108">
        <f t="shared" ca="1" si="831"/>
        <v>0</v>
      </c>
      <c r="U2520" s="163">
        <f t="shared" ca="1" si="832"/>
        <v>0</v>
      </c>
      <c r="V2520" s="25">
        <f t="shared" ca="1" si="833"/>
        <v>0</v>
      </c>
      <c r="W2520" s="25">
        <f t="shared" ca="1" si="834"/>
        <v>0</v>
      </c>
      <c r="X2520" s="108">
        <f t="shared" ca="1" si="835"/>
        <v>0</v>
      </c>
      <c r="Y2520" s="108">
        <f t="shared" ca="1" si="836"/>
        <v>0</v>
      </c>
      <c r="Z2520" s="108">
        <f t="shared" ca="1" si="837"/>
        <v>0</v>
      </c>
      <c r="AA2520" s="108">
        <f t="shared" ca="1" si="838"/>
        <v>0</v>
      </c>
      <c r="AB2520" s="108">
        <f t="shared" ca="1" si="839"/>
        <v>0</v>
      </c>
      <c r="AC2520" s="25">
        <f t="shared" ca="1" si="840"/>
        <v>0</v>
      </c>
    </row>
    <row r="2521" spans="1:29" ht="14.1" hidden="1" customHeight="1" thickBot="1" x14ac:dyDescent="0.25">
      <c r="A2521" s="3">
        <f t="shared" si="824"/>
        <v>2027</v>
      </c>
      <c r="B2521" s="3" t="str">
        <f t="shared" si="841"/>
        <v>11 listopad</v>
      </c>
      <c r="C2521" s="4" t="str">
        <f t="shared" si="825"/>
        <v>listopad</v>
      </c>
      <c r="D2521" s="10">
        <f t="shared" ca="1" si="826"/>
        <v>0</v>
      </c>
      <c r="E2521" s="10" t="str">
        <f t="shared" si="827"/>
        <v>sobota</v>
      </c>
      <c r="F2521" s="42" t="str">
        <f ca="1">IF(COUNTIF(List1!$U$4:$AF$16,$G2521),"Svátek",TEXT($G2521,"dddd"))</f>
        <v>sobota</v>
      </c>
      <c r="G2521" s="19">
        <v>46704</v>
      </c>
      <c r="H2521" s="49"/>
      <c r="I2521" s="50"/>
      <c r="J2521" s="49"/>
      <c r="K2521" s="50"/>
      <c r="L2521" s="21">
        <f t="shared" si="828"/>
        <v>0</v>
      </c>
      <c r="M2521" s="22">
        <f t="shared" si="822"/>
        <v>0</v>
      </c>
      <c r="N2521" s="98"/>
      <c r="O2521" s="101" t="str">
        <f t="shared" ca="1" si="823"/>
        <v/>
      </c>
      <c r="P2521" s="41" t="str">
        <f t="shared" si="821"/>
        <v xml:space="preserve"> </v>
      </c>
      <c r="Q2521" s="41" t="str">
        <f>IF(MONTH(G2522)-MONTH(G2521)&lt;&gt;0,SUBTOTAL(109,$P$14:$P$3665)," ")</f>
        <v xml:space="preserve"> </v>
      </c>
      <c r="R2521" s="108">
        <f t="shared" ca="1" si="829"/>
        <v>0</v>
      </c>
      <c r="S2521" s="25">
        <f t="shared" ca="1" si="830"/>
        <v>0</v>
      </c>
      <c r="T2521" s="108">
        <f t="shared" ca="1" si="831"/>
        <v>0</v>
      </c>
      <c r="U2521" s="163">
        <f t="shared" ca="1" si="832"/>
        <v>0</v>
      </c>
      <c r="V2521" s="25">
        <f t="shared" ca="1" si="833"/>
        <v>0</v>
      </c>
      <c r="W2521" s="25">
        <f t="shared" ca="1" si="834"/>
        <v>0</v>
      </c>
      <c r="X2521" s="108">
        <f t="shared" ca="1" si="835"/>
        <v>0</v>
      </c>
      <c r="Y2521" s="108">
        <f t="shared" ca="1" si="836"/>
        <v>0</v>
      </c>
      <c r="Z2521" s="108">
        <f t="shared" ca="1" si="837"/>
        <v>0</v>
      </c>
      <c r="AA2521" s="108">
        <f t="shared" ca="1" si="838"/>
        <v>0</v>
      </c>
      <c r="AB2521" s="108">
        <f t="shared" ca="1" si="839"/>
        <v>0</v>
      </c>
      <c r="AC2521" s="25">
        <f t="shared" ca="1" si="840"/>
        <v>0</v>
      </c>
    </row>
    <row r="2522" spans="1:29" ht="14.1" hidden="1" customHeight="1" thickBot="1" x14ac:dyDescent="0.25">
      <c r="A2522" s="3">
        <f t="shared" si="824"/>
        <v>2027</v>
      </c>
      <c r="B2522" s="3" t="str">
        <f t="shared" si="841"/>
        <v>11 listopad</v>
      </c>
      <c r="C2522" s="4" t="str">
        <f t="shared" si="825"/>
        <v>listopad</v>
      </c>
      <c r="D2522" s="10">
        <f t="shared" ca="1" si="826"/>
        <v>0</v>
      </c>
      <c r="E2522" s="10" t="str">
        <f t="shared" si="827"/>
        <v>neděle</v>
      </c>
      <c r="F2522" s="42" t="str">
        <f ca="1">IF(COUNTIF(List1!$U$4:$AF$16,$G2522),"Svátek",TEXT($G2522,"dddd"))</f>
        <v>neděle</v>
      </c>
      <c r="G2522" s="19">
        <v>46705</v>
      </c>
      <c r="H2522" s="49"/>
      <c r="I2522" s="50"/>
      <c r="J2522" s="49"/>
      <c r="K2522" s="50"/>
      <c r="L2522" s="21">
        <f t="shared" si="828"/>
        <v>0</v>
      </c>
      <c r="M2522" s="22">
        <f t="shared" si="822"/>
        <v>0</v>
      </c>
      <c r="N2522" s="98"/>
      <c r="O2522" s="101" t="str">
        <f t="shared" ca="1" si="823"/>
        <v/>
      </c>
      <c r="P2522" s="41">
        <f t="shared" si="821"/>
        <v>0</v>
      </c>
      <c r="Q2522" s="41" t="str">
        <f>IF(MONTH(G2523)-MONTH(G2522)&lt;&gt;0,SUBTOTAL(109,$P$14:$P$3665)," ")</f>
        <v xml:space="preserve"> </v>
      </c>
      <c r="R2522" s="108">
        <f t="shared" ca="1" si="829"/>
        <v>0</v>
      </c>
      <c r="S2522" s="25">
        <f t="shared" ca="1" si="830"/>
        <v>0</v>
      </c>
      <c r="T2522" s="108">
        <f t="shared" ca="1" si="831"/>
        <v>0</v>
      </c>
      <c r="U2522" s="163">
        <f t="shared" ca="1" si="832"/>
        <v>0</v>
      </c>
      <c r="V2522" s="25">
        <f t="shared" ca="1" si="833"/>
        <v>0</v>
      </c>
      <c r="W2522" s="25">
        <f t="shared" ca="1" si="834"/>
        <v>0</v>
      </c>
      <c r="X2522" s="108">
        <f t="shared" ca="1" si="835"/>
        <v>0</v>
      </c>
      <c r="Y2522" s="108">
        <f t="shared" ca="1" si="836"/>
        <v>0</v>
      </c>
      <c r="Z2522" s="108">
        <f t="shared" ca="1" si="837"/>
        <v>0</v>
      </c>
      <c r="AA2522" s="108">
        <f t="shared" ca="1" si="838"/>
        <v>0</v>
      </c>
      <c r="AB2522" s="108">
        <f t="shared" ca="1" si="839"/>
        <v>0</v>
      </c>
      <c r="AC2522" s="25">
        <f t="shared" ca="1" si="840"/>
        <v>0</v>
      </c>
    </row>
    <row r="2523" spans="1:29" ht="14.1" hidden="1" customHeight="1" thickBot="1" x14ac:dyDescent="0.25">
      <c r="A2523" s="3">
        <f t="shared" si="824"/>
        <v>2027</v>
      </c>
      <c r="B2523" s="3" t="str">
        <f t="shared" si="841"/>
        <v>11 listopad</v>
      </c>
      <c r="C2523" s="4" t="str">
        <f t="shared" si="825"/>
        <v>listopad</v>
      </c>
      <c r="D2523" s="10">
        <f t="shared" ca="1" si="826"/>
        <v>0</v>
      </c>
      <c r="E2523" s="10" t="str">
        <f t="shared" si="827"/>
        <v>pondělí</v>
      </c>
      <c r="F2523" s="42" t="str">
        <f ca="1">IF(COUNTIF(List1!$U$4:$AF$16,$G2523),"Svátek",TEXT($G2523,"dddd"))</f>
        <v>pondělí</v>
      </c>
      <c r="G2523" s="19">
        <v>46706</v>
      </c>
      <c r="H2523" s="49"/>
      <c r="I2523" s="50"/>
      <c r="J2523" s="49"/>
      <c r="K2523" s="50"/>
      <c r="L2523" s="21">
        <f t="shared" si="828"/>
        <v>0</v>
      </c>
      <c r="M2523" s="22">
        <f t="shared" si="822"/>
        <v>0</v>
      </c>
      <c r="N2523" s="98"/>
      <c r="O2523" s="101" t="str">
        <f t="shared" ca="1" si="823"/>
        <v/>
      </c>
      <c r="P2523" s="41" t="str">
        <f t="shared" ref="P2523:P2586" si="842">IF(OR(TEXT($G2523,"dddd")="neděle",TEXT($G2614,"dddd")="Sunday"),IF(DAY(G2523)&gt;=7,SUM(L2517:L2523),IF(DAY(G2523)=6,SUM(L2518:L2523),IF(DAY(G2523)=5,SUM(L2519:L2523),IF(DAY(G2523)=4,SUM(L2520:L2523),IF(DAY(G2523)=3,SUM(L2521:L2523),IF(DAY(G2523)=2,SUM(L2522:L2523),IF(DAY(G2523)=1,SUM(L2523:L2523)," "))))))),IF(MONTH(G2524)-MONTH(G2523)&lt;&gt;0,IF(TEXT($G2523,"dddd")="sobota",SUM(L2518:L2523),IF(TEXT($G2523,"dddd")="pátek",SUM(L2519:L2523),IF(TEXT($G2523,"dddd")="čtvrtek",SUM(L2520:L2523),IF(TEXT($G2523,"dddd")="středa",SUM(L2521:L2523),IF(TEXT($G2523,"dddd")="úterý",SUM(L2522:L2523),IF(TEXT($G2523,"dddd")="pondělí",SUM(L2523)," "))))))," "))</f>
        <v xml:space="preserve"> </v>
      </c>
      <c r="Q2523" s="41" t="str">
        <f>IF(MONTH(G2524)-MONTH(G2523)&lt;&gt;0,SUBTOTAL(109,$P$14:$P$3665)," ")</f>
        <v xml:space="preserve"> </v>
      </c>
      <c r="R2523" s="108">
        <f t="shared" ca="1" si="829"/>
        <v>0</v>
      </c>
      <c r="S2523" s="25">
        <f t="shared" ca="1" si="830"/>
        <v>0</v>
      </c>
      <c r="T2523" s="108">
        <f t="shared" ca="1" si="831"/>
        <v>0</v>
      </c>
      <c r="U2523" s="163">
        <f t="shared" ca="1" si="832"/>
        <v>0</v>
      </c>
      <c r="V2523" s="25">
        <f t="shared" ca="1" si="833"/>
        <v>0</v>
      </c>
      <c r="W2523" s="25">
        <f t="shared" ca="1" si="834"/>
        <v>0</v>
      </c>
      <c r="X2523" s="108">
        <f t="shared" ca="1" si="835"/>
        <v>0</v>
      </c>
      <c r="Y2523" s="108">
        <f t="shared" ca="1" si="836"/>
        <v>0</v>
      </c>
      <c r="Z2523" s="108">
        <f t="shared" ca="1" si="837"/>
        <v>0</v>
      </c>
      <c r="AA2523" s="108">
        <f t="shared" ca="1" si="838"/>
        <v>0</v>
      </c>
      <c r="AB2523" s="108">
        <f t="shared" ca="1" si="839"/>
        <v>0</v>
      </c>
      <c r="AC2523" s="25">
        <f t="shared" ca="1" si="840"/>
        <v>0</v>
      </c>
    </row>
    <row r="2524" spans="1:29" ht="14.1" hidden="1" customHeight="1" thickBot="1" x14ac:dyDescent="0.25">
      <c r="A2524" s="3">
        <f t="shared" si="824"/>
        <v>2027</v>
      </c>
      <c r="B2524" s="3" t="str">
        <f t="shared" si="841"/>
        <v>11 listopad</v>
      </c>
      <c r="C2524" s="4" t="str">
        <f t="shared" si="825"/>
        <v>listopad</v>
      </c>
      <c r="D2524" s="10">
        <f t="shared" ca="1" si="826"/>
        <v>0</v>
      </c>
      <c r="E2524" s="10" t="str">
        <f t="shared" si="827"/>
        <v>úterý</v>
      </c>
      <c r="F2524" s="42" t="str">
        <f ca="1">IF(COUNTIF(List1!$U$4:$AF$16,$G2524),"Svátek",TEXT($G2524,"dddd"))</f>
        <v>úterý</v>
      </c>
      <c r="G2524" s="19">
        <v>46707</v>
      </c>
      <c r="H2524" s="49"/>
      <c r="I2524" s="50"/>
      <c r="J2524" s="49"/>
      <c r="K2524" s="50"/>
      <c r="L2524" s="21">
        <f t="shared" si="828"/>
        <v>0</v>
      </c>
      <c r="M2524" s="22">
        <f t="shared" si="822"/>
        <v>0</v>
      </c>
      <c r="N2524" s="98"/>
      <c r="O2524" s="101" t="str">
        <f t="shared" ca="1" si="823"/>
        <v/>
      </c>
      <c r="P2524" s="41" t="str">
        <f t="shared" si="842"/>
        <v xml:space="preserve"> </v>
      </c>
      <c r="Q2524" s="41" t="str">
        <f>IF(MONTH(G2525)-MONTH(G2524)&lt;&gt;0,SUBTOTAL(109,$P$14:$P$3665)," ")</f>
        <v xml:space="preserve"> </v>
      </c>
      <c r="R2524" s="108">
        <f t="shared" ca="1" si="829"/>
        <v>0</v>
      </c>
      <c r="S2524" s="25">
        <f t="shared" ca="1" si="830"/>
        <v>0</v>
      </c>
      <c r="T2524" s="108">
        <f t="shared" ca="1" si="831"/>
        <v>0</v>
      </c>
      <c r="U2524" s="163">
        <f t="shared" ca="1" si="832"/>
        <v>0</v>
      </c>
      <c r="V2524" s="25">
        <f t="shared" ca="1" si="833"/>
        <v>0</v>
      </c>
      <c r="W2524" s="25">
        <f t="shared" ca="1" si="834"/>
        <v>0</v>
      </c>
      <c r="X2524" s="108">
        <f t="shared" ca="1" si="835"/>
        <v>0</v>
      </c>
      <c r="Y2524" s="108">
        <f t="shared" ca="1" si="836"/>
        <v>0</v>
      </c>
      <c r="Z2524" s="108">
        <f t="shared" ca="1" si="837"/>
        <v>0</v>
      </c>
      <c r="AA2524" s="108">
        <f t="shared" ca="1" si="838"/>
        <v>0</v>
      </c>
      <c r="AB2524" s="108">
        <f t="shared" ca="1" si="839"/>
        <v>0</v>
      </c>
      <c r="AC2524" s="25">
        <f t="shared" ca="1" si="840"/>
        <v>0</v>
      </c>
    </row>
    <row r="2525" spans="1:29" ht="14.1" hidden="1" customHeight="1" thickBot="1" x14ac:dyDescent="0.25">
      <c r="A2525" s="3">
        <f t="shared" si="824"/>
        <v>2027</v>
      </c>
      <c r="B2525" s="3" t="str">
        <f t="shared" si="841"/>
        <v>11 listopad</v>
      </c>
      <c r="C2525" s="4" t="str">
        <f t="shared" si="825"/>
        <v>listopad</v>
      </c>
      <c r="D2525" s="10">
        <f t="shared" ca="1" si="826"/>
        <v>1</v>
      </c>
      <c r="E2525" s="10" t="str">
        <f t="shared" si="827"/>
        <v>středa</v>
      </c>
      <c r="F2525" s="42" t="str">
        <f ca="1">IF(COUNTIF(List1!$U$4:$AF$16,$G2525),"Svátek",TEXT($G2525,"dddd"))</f>
        <v>Svátek</v>
      </c>
      <c r="G2525" s="19">
        <v>46708</v>
      </c>
      <c r="H2525" s="49"/>
      <c r="I2525" s="50"/>
      <c r="J2525" s="49"/>
      <c r="K2525" s="50"/>
      <c r="L2525" s="21">
        <f t="shared" si="828"/>
        <v>0</v>
      </c>
      <c r="M2525" s="22">
        <f t="shared" si="822"/>
        <v>0</v>
      </c>
      <c r="N2525" s="98"/>
      <c r="O2525" s="101" t="str">
        <f t="shared" ca="1" si="823"/>
        <v>Svátek</v>
      </c>
      <c r="P2525" s="41" t="str">
        <f t="shared" si="842"/>
        <v xml:space="preserve"> </v>
      </c>
      <c r="Q2525" s="41" t="str">
        <f>IF(MONTH(G2526)-MONTH(G2525)&lt;&gt;0,SUBTOTAL(109,$P$14:$P$3665)," ")</f>
        <v xml:space="preserve"> </v>
      </c>
      <c r="R2525" s="108">
        <f t="shared" ca="1" si="829"/>
        <v>0</v>
      </c>
      <c r="S2525" s="25">
        <f t="shared" ca="1" si="830"/>
        <v>1</v>
      </c>
      <c r="T2525" s="108">
        <f t="shared" ca="1" si="831"/>
        <v>0</v>
      </c>
      <c r="U2525" s="163">
        <f t="shared" ca="1" si="832"/>
        <v>0</v>
      </c>
      <c r="V2525" s="25">
        <f t="shared" ca="1" si="833"/>
        <v>0</v>
      </c>
      <c r="W2525" s="25">
        <f t="shared" ca="1" si="834"/>
        <v>0</v>
      </c>
      <c r="X2525" s="108">
        <f t="shared" ca="1" si="835"/>
        <v>0</v>
      </c>
      <c r="Y2525" s="108">
        <f t="shared" ca="1" si="836"/>
        <v>0</v>
      </c>
      <c r="Z2525" s="108">
        <f t="shared" ca="1" si="837"/>
        <v>0</v>
      </c>
      <c r="AA2525" s="108">
        <f t="shared" ca="1" si="838"/>
        <v>0</v>
      </c>
      <c r="AB2525" s="108">
        <f t="shared" ca="1" si="839"/>
        <v>0</v>
      </c>
      <c r="AC2525" s="25">
        <f t="shared" ca="1" si="840"/>
        <v>1</v>
      </c>
    </row>
    <row r="2526" spans="1:29" ht="14.1" hidden="1" customHeight="1" thickBot="1" x14ac:dyDescent="0.25">
      <c r="A2526" s="3">
        <f t="shared" si="824"/>
        <v>2027</v>
      </c>
      <c r="B2526" s="3" t="str">
        <f t="shared" si="841"/>
        <v>11 listopad</v>
      </c>
      <c r="C2526" s="4" t="str">
        <f t="shared" si="825"/>
        <v>listopad</v>
      </c>
      <c r="D2526" s="10">
        <f t="shared" ca="1" si="826"/>
        <v>0</v>
      </c>
      <c r="E2526" s="10" t="str">
        <f t="shared" si="827"/>
        <v>čtvrtek</v>
      </c>
      <c r="F2526" s="42" t="str">
        <f ca="1">IF(COUNTIF(List1!$U$4:$AF$16,$G2526),"Svátek",TEXT($G2526,"dddd"))</f>
        <v>čtvrtek</v>
      </c>
      <c r="G2526" s="19">
        <v>46709</v>
      </c>
      <c r="H2526" s="49"/>
      <c r="I2526" s="50"/>
      <c r="J2526" s="49"/>
      <c r="K2526" s="50"/>
      <c r="L2526" s="21">
        <f t="shared" si="828"/>
        <v>0</v>
      </c>
      <c r="M2526" s="22">
        <f t="shared" si="822"/>
        <v>0</v>
      </c>
      <c r="N2526" s="98"/>
      <c r="O2526" s="101" t="str">
        <f t="shared" ca="1" si="823"/>
        <v/>
      </c>
      <c r="P2526" s="41" t="str">
        <f t="shared" si="842"/>
        <v xml:space="preserve"> </v>
      </c>
      <c r="Q2526" s="41" t="str">
        <f>IF(MONTH(G2527)-MONTH(G2526)&lt;&gt;0,SUBTOTAL(109,$P$14:$P$3665)," ")</f>
        <v xml:space="preserve"> </v>
      </c>
      <c r="R2526" s="108">
        <f t="shared" ca="1" si="829"/>
        <v>0</v>
      </c>
      <c r="S2526" s="25">
        <f t="shared" ca="1" si="830"/>
        <v>0</v>
      </c>
      <c r="T2526" s="108">
        <f t="shared" ca="1" si="831"/>
        <v>0</v>
      </c>
      <c r="U2526" s="163">
        <f t="shared" ca="1" si="832"/>
        <v>0</v>
      </c>
      <c r="V2526" s="25">
        <f t="shared" ca="1" si="833"/>
        <v>0</v>
      </c>
      <c r="W2526" s="25">
        <f t="shared" ca="1" si="834"/>
        <v>0</v>
      </c>
      <c r="X2526" s="108">
        <f t="shared" ca="1" si="835"/>
        <v>0</v>
      </c>
      <c r="Y2526" s="108">
        <f t="shared" ca="1" si="836"/>
        <v>0</v>
      </c>
      <c r="Z2526" s="108">
        <f t="shared" ca="1" si="837"/>
        <v>0</v>
      </c>
      <c r="AA2526" s="108">
        <f t="shared" ca="1" si="838"/>
        <v>0</v>
      </c>
      <c r="AB2526" s="108">
        <f t="shared" ca="1" si="839"/>
        <v>0</v>
      </c>
      <c r="AC2526" s="25">
        <f t="shared" ca="1" si="840"/>
        <v>0</v>
      </c>
    </row>
    <row r="2527" spans="1:29" ht="14.1" hidden="1" customHeight="1" thickBot="1" x14ac:dyDescent="0.25">
      <c r="A2527" s="3">
        <f t="shared" si="824"/>
        <v>2027</v>
      </c>
      <c r="B2527" s="3" t="str">
        <f t="shared" si="841"/>
        <v>11 listopad</v>
      </c>
      <c r="C2527" s="4" t="str">
        <f t="shared" si="825"/>
        <v>listopad</v>
      </c>
      <c r="D2527" s="10">
        <f t="shared" ca="1" si="826"/>
        <v>0</v>
      </c>
      <c r="E2527" s="10" t="str">
        <f t="shared" si="827"/>
        <v>pátek</v>
      </c>
      <c r="F2527" s="42" t="str">
        <f ca="1">IF(COUNTIF(List1!$U$4:$AF$16,$G2527),"Svátek",TEXT($G2527,"dddd"))</f>
        <v>pátek</v>
      </c>
      <c r="G2527" s="19">
        <v>46710</v>
      </c>
      <c r="H2527" s="49"/>
      <c r="I2527" s="50"/>
      <c r="J2527" s="49"/>
      <c r="K2527" s="50"/>
      <c r="L2527" s="21">
        <f t="shared" si="828"/>
        <v>0</v>
      </c>
      <c r="M2527" s="22">
        <f t="shared" si="822"/>
        <v>0</v>
      </c>
      <c r="N2527" s="98"/>
      <c r="O2527" s="101" t="str">
        <f t="shared" ca="1" si="823"/>
        <v/>
      </c>
      <c r="P2527" s="41" t="str">
        <f t="shared" si="842"/>
        <v xml:space="preserve"> </v>
      </c>
      <c r="Q2527" s="41" t="str">
        <f>IF(MONTH(G2528)-MONTH(G2527)&lt;&gt;0,SUBTOTAL(109,$P$14:$P$3665)," ")</f>
        <v xml:space="preserve"> </v>
      </c>
      <c r="R2527" s="108">
        <f t="shared" ca="1" si="829"/>
        <v>0</v>
      </c>
      <c r="S2527" s="25">
        <f t="shared" ca="1" si="830"/>
        <v>0</v>
      </c>
      <c r="T2527" s="108">
        <f t="shared" ca="1" si="831"/>
        <v>0</v>
      </c>
      <c r="U2527" s="163">
        <f t="shared" ca="1" si="832"/>
        <v>0</v>
      </c>
      <c r="V2527" s="25">
        <f t="shared" ca="1" si="833"/>
        <v>0</v>
      </c>
      <c r="W2527" s="25">
        <f t="shared" ca="1" si="834"/>
        <v>0</v>
      </c>
      <c r="X2527" s="108">
        <f t="shared" ca="1" si="835"/>
        <v>0</v>
      </c>
      <c r="Y2527" s="108">
        <f t="shared" ca="1" si="836"/>
        <v>0</v>
      </c>
      <c r="Z2527" s="108">
        <f t="shared" ca="1" si="837"/>
        <v>0</v>
      </c>
      <c r="AA2527" s="108">
        <f t="shared" ca="1" si="838"/>
        <v>0</v>
      </c>
      <c r="AB2527" s="108">
        <f t="shared" ca="1" si="839"/>
        <v>0</v>
      </c>
      <c r="AC2527" s="25">
        <f t="shared" ca="1" si="840"/>
        <v>0</v>
      </c>
    </row>
    <row r="2528" spans="1:29" ht="14.1" hidden="1" customHeight="1" thickBot="1" x14ac:dyDescent="0.25">
      <c r="A2528" s="3">
        <f t="shared" si="824"/>
        <v>2027</v>
      </c>
      <c r="B2528" s="3" t="str">
        <f t="shared" si="841"/>
        <v>11 listopad</v>
      </c>
      <c r="C2528" s="4" t="str">
        <f t="shared" si="825"/>
        <v>listopad</v>
      </c>
      <c r="D2528" s="10">
        <f t="shared" ca="1" si="826"/>
        <v>0</v>
      </c>
      <c r="E2528" s="10" t="str">
        <f t="shared" si="827"/>
        <v>sobota</v>
      </c>
      <c r="F2528" s="42" t="str">
        <f ca="1">IF(COUNTIF(List1!$U$4:$AF$16,$G2528),"Svátek",TEXT($G2528,"dddd"))</f>
        <v>sobota</v>
      </c>
      <c r="G2528" s="19">
        <v>46711</v>
      </c>
      <c r="H2528" s="49"/>
      <c r="I2528" s="50"/>
      <c r="J2528" s="49"/>
      <c r="K2528" s="50"/>
      <c r="L2528" s="21">
        <f t="shared" si="828"/>
        <v>0</v>
      </c>
      <c r="M2528" s="22">
        <f t="shared" si="822"/>
        <v>0</v>
      </c>
      <c r="N2528" s="98"/>
      <c r="O2528" s="101" t="str">
        <f t="shared" ca="1" si="823"/>
        <v/>
      </c>
      <c r="P2528" s="41" t="str">
        <f t="shared" si="842"/>
        <v xml:space="preserve"> </v>
      </c>
      <c r="Q2528" s="41" t="str">
        <f>IF(MONTH(G2529)-MONTH(G2528)&lt;&gt;0,SUBTOTAL(109,$P$14:$P$3665)," ")</f>
        <v xml:space="preserve"> </v>
      </c>
      <c r="R2528" s="108">
        <f t="shared" ca="1" si="829"/>
        <v>0</v>
      </c>
      <c r="S2528" s="25">
        <f t="shared" ca="1" si="830"/>
        <v>0</v>
      </c>
      <c r="T2528" s="108">
        <f t="shared" ca="1" si="831"/>
        <v>0</v>
      </c>
      <c r="U2528" s="163">
        <f t="shared" ca="1" si="832"/>
        <v>0</v>
      </c>
      <c r="V2528" s="25">
        <f t="shared" ca="1" si="833"/>
        <v>0</v>
      </c>
      <c r="W2528" s="25">
        <f t="shared" ca="1" si="834"/>
        <v>0</v>
      </c>
      <c r="X2528" s="108">
        <f t="shared" ca="1" si="835"/>
        <v>0</v>
      </c>
      <c r="Y2528" s="108">
        <f t="shared" ca="1" si="836"/>
        <v>0</v>
      </c>
      <c r="Z2528" s="108">
        <f t="shared" ca="1" si="837"/>
        <v>0</v>
      </c>
      <c r="AA2528" s="108">
        <f t="shared" ca="1" si="838"/>
        <v>0</v>
      </c>
      <c r="AB2528" s="108">
        <f t="shared" ca="1" si="839"/>
        <v>0</v>
      </c>
      <c r="AC2528" s="25">
        <f t="shared" ca="1" si="840"/>
        <v>0</v>
      </c>
    </row>
    <row r="2529" spans="1:29" ht="14.1" hidden="1" customHeight="1" thickBot="1" x14ac:dyDescent="0.25">
      <c r="A2529" s="3">
        <f t="shared" si="824"/>
        <v>2027</v>
      </c>
      <c r="B2529" s="3" t="str">
        <f t="shared" si="841"/>
        <v>11 listopad</v>
      </c>
      <c r="C2529" s="4" t="str">
        <f t="shared" si="825"/>
        <v>listopad</v>
      </c>
      <c r="D2529" s="10">
        <f t="shared" ca="1" si="826"/>
        <v>0</v>
      </c>
      <c r="E2529" s="10" t="str">
        <f t="shared" si="827"/>
        <v>neděle</v>
      </c>
      <c r="F2529" s="42" t="str">
        <f ca="1">IF(COUNTIF(List1!$U$4:$AF$16,$G2529),"Svátek",TEXT($G2529,"dddd"))</f>
        <v>neděle</v>
      </c>
      <c r="G2529" s="19">
        <v>46712</v>
      </c>
      <c r="H2529" s="49"/>
      <c r="I2529" s="50"/>
      <c r="J2529" s="49"/>
      <c r="K2529" s="50"/>
      <c r="L2529" s="21">
        <f t="shared" si="828"/>
        <v>0</v>
      </c>
      <c r="M2529" s="22">
        <f t="shared" si="822"/>
        <v>0</v>
      </c>
      <c r="N2529" s="98"/>
      <c r="O2529" s="101" t="str">
        <f t="shared" ca="1" si="823"/>
        <v/>
      </c>
      <c r="P2529" s="41">
        <f t="shared" si="842"/>
        <v>0</v>
      </c>
      <c r="Q2529" s="41" t="str">
        <f>IF(MONTH(G2530)-MONTH(G2529)&lt;&gt;0,SUBTOTAL(109,$P$14:$P$3665)," ")</f>
        <v xml:space="preserve"> </v>
      </c>
      <c r="R2529" s="108">
        <f t="shared" ca="1" si="829"/>
        <v>0</v>
      </c>
      <c r="S2529" s="25">
        <f t="shared" ca="1" si="830"/>
        <v>0</v>
      </c>
      <c r="T2529" s="108">
        <f t="shared" ca="1" si="831"/>
        <v>0</v>
      </c>
      <c r="U2529" s="163">
        <f t="shared" ca="1" si="832"/>
        <v>0</v>
      </c>
      <c r="V2529" s="25">
        <f t="shared" ca="1" si="833"/>
        <v>0</v>
      </c>
      <c r="W2529" s="25">
        <f t="shared" ca="1" si="834"/>
        <v>0</v>
      </c>
      <c r="X2529" s="108">
        <f t="shared" ca="1" si="835"/>
        <v>0</v>
      </c>
      <c r="Y2529" s="108">
        <f t="shared" ca="1" si="836"/>
        <v>0</v>
      </c>
      <c r="Z2529" s="108">
        <f t="shared" ca="1" si="837"/>
        <v>0</v>
      </c>
      <c r="AA2529" s="108">
        <f t="shared" ca="1" si="838"/>
        <v>0</v>
      </c>
      <c r="AB2529" s="108">
        <f t="shared" ca="1" si="839"/>
        <v>0</v>
      </c>
      <c r="AC2529" s="25">
        <f t="shared" ca="1" si="840"/>
        <v>0</v>
      </c>
    </row>
    <row r="2530" spans="1:29" ht="14.1" hidden="1" customHeight="1" thickBot="1" x14ac:dyDescent="0.25">
      <c r="A2530" s="3">
        <f t="shared" si="824"/>
        <v>2027</v>
      </c>
      <c r="B2530" s="3" t="str">
        <f t="shared" si="841"/>
        <v>11 listopad</v>
      </c>
      <c r="C2530" s="4" t="str">
        <f t="shared" si="825"/>
        <v>listopad</v>
      </c>
      <c r="D2530" s="10">
        <f t="shared" ca="1" si="826"/>
        <v>0</v>
      </c>
      <c r="E2530" s="10" t="str">
        <f t="shared" si="827"/>
        <v>pondělí</v>
      </c>
      <c r="F2530" s="42" t="str">
        <f ca="1">IF(COUNTIF(List1!$U$4:$AF$16,$G2530),"Svátek",TEXT($G2530,"dddd"))</f>
        <v>pondělí</v>
      </c>
      <c r="G2530" s="19">
        <v>46713</v>
      </c>
      <c r="H2530" s="49"/>
      <c r="I2530" s="50"/>
      <c r="J2530" s="49"/>
      <c r="K2530" s="50"/>
      <c r="L2530" s="21">
        <f t="shared" si="828"/>
        <v>0</v>
      </c>
      <c r="M2530" s="22">
        <f t="shared" si="822"/>
        <v>0</v>
      </c>
      <c r="N2530" s="98"/>
      <c r="O2530" s="101" t="str">
        <f t="shared" ca="1" si="823"/>
        <v/>
      </c>
      <c r="P2530" s="41" t="str">
        <f t="shared" si="842"/>
        <v xml:space="preserve"> </v>
      </c>
      <c r="Q2530" s="41" t="str">
        <f>IF(MONTH(G2531)-MONTH(G2530)&lt;&gt;0,SUBTOTAL(109,$P$14:$P$3665)," ")</f>
        <v xml:space="preserve"> </v>
      </c>
      <c r="R2530" s="108">
        <f t="shared" ca="1" si="829"/>
        <v>0</v>
      </c>
      <c r="S2530" s="25">
        <f t="shared" ca="1" si="830"/>
        <v>0</v>
      </c>
      <c r="T2530" s="108">
        <f t="shared" ca="1" si="831"/>
        <v>0</v>
      </c>
      <c r="U2530" s="163">
        <f t="shared" ca="1" si="832"/>
        <v>0</v>
      </c>
      <c r="V2530" s="25">
        <f t="shared" ca="1" si="833"/>
        <v>0</v>
      </c>
      <c r="W2530" s="25">
        <f t="shared" ca="1" si="834"/>
        <v>0</v>
      </c>
      <c r="X2530" s="108">
        <f t="shared" ca="1" si="835"/>
        <v>0</v>
      </c>
      <c r="Y2530" s="108">
        <f t="shared" ca="1" si="836"/>
        <v>0</v>
      </c>
      <c r="Z2530" s="108">
        <f t="shared" ca="1" si="837"/>
        <v>0</v>
      </c>
      <c r="AA2530" s="108">
        <f t="shared" ca="1" si="838"/>
        <v>0</v>
      </c>
      <c r="AB2530" s="108">
        <f t="shared" ca="1" si="839"/>
        <v>0</v>
      </c>
      <c r="AC2530" s="25">
        <f t="shared" ca="1" si="840"/>
        <v>0</v>
      </c>
    </row>
    <row r="2531" spans="1:29" ht="14.1" hidden="1" customHeight="1" thickBot="1" x14ac:dyDescent="0.25">
      <c r="A2531" s="3">
        <f t="shared" si="824"/>
        <v>2027</v>
      </c>
      <c r="B2531" s="3" t="str">
        <f t="shared" si="841"/>
        <v>11 listopad</v>
      </c>
      <c r="C2531" s="4" t="str">
        <f t="shared" si="825"/>
        <v>listopad</v>
      </c>
      <c r="D2531" s="10">
        <f t="shared" ca="1" si="826"/>
        <v>0</v>
      </c>
      <c r="E2531" s="10" t="str">
        <f t="shared" si="827"/>
        <v>úterý</v>
      </c>
      <c r="F2531" s="42" t="str">
        <f ca="1">IF(COUNTIF(List1!$U$4:$AF$16,$G2531),"Svátek",TEXT($G2531,"dddd"))</f>
        <v>úterý</v>
      </c>
      <c r="G2531" s="19">
        <v>46714</v>
      </c>
      <c r="H2531" s="49"/>
      <c r="I2531" s="50"/>
      <c r="J2531" s="49"/>
      <c r="K2531" s="50"/>
      <c r="L2531" s="21">
        <f t="shared" si="828"/>
        <v>0</v>
      </c>
      <c r="M2531" s="22">
        <f t="shared" si="822"/>
        <v>0</v>
      </c>
      <c r="N2531" s="98"/>
      <c r="O2531" s="101" t="str">
        <f t="shared" ca="1" si="823"/>
        <v/>
      </c>
      <c r="P2531" s="41" t="str">
        <f t="shared" si="842"/>
        <v xml:space="preserve"> </v>
      </c>
      <c r="Q2531" s="41" t="str">
        <f>IF(MONTH(G2532)-MONTH(G2531)&lt;&gt;0,SUBTOTAL(109,$P$14:$P$3665)," ")</f>
        <v xml:space="preserve"> </v>
      </c>
      <c r="R2531" s="108">
        <f t="shared" ca="1" si="829"/>
        <v>0</v>
      </c>
      <c r="S2531" s="25">
        <f t="shared" ca="1" si="830"/>
        <v>0</v>
      </c>
      <c r="T2531" s="108">
        <f t="shared" ca="1" si="831"/>
        <v>0</v>
      </c>
      <c r="U2531" s="163">
        <f t="shared" ca="1" si="832"/>
        <v>0</v>
      </c>
      <c r="V2531" s="25">
        <f t="shared" ca="1" si="833"/>
        <v>0</v>
      </c>
      <c r="W2531" s="25">
        <f t="shared" ca="1" si="834"/>
        <v>0</v>
      </c>
      <c r="X2531" s="108">
        <f t="shared" ca="1" si="835"/>
        <v>0</v>
      </c>
      <c r="Y2531" s="108">
        <f t="shared" ca="1" si="836"/>
        <v>0</v>
      </c>
      <c r="Z2531" s="108">
        <f t="shared" ca="1" si="837"/>
        <v>0</v>
      </c>
      <c r="AA2531" s="108">
        <f t="shared" ca="1" si="838"/>
        <v>0</v>
      </c>
      <c r="AB2531" s="108">
        <f t="shared" ca="1" si="839"/>
        <v>0</v>
      </c>
      <c r="AC2531" s="25">
        <f t="shared" ca="1" si="840"/>
        <v>0</v>
      </c>
    </row>
    <row r="2532" spans="1:29" ht="14.1" hidden="1" customHeight="1" thickBot="1" x14ac:dyDescent="0.25">
      <c r="A2532" s="3">
        <f t="shared" si="824"/>
        <v>2027</v>
      </c>
      <c r="B2532" s="3" t="str">
        <f t="shared" si="841"/>
        <v>11 listopad</v>
      </c>
      <c r="C2532" s="4" t="str">
        <f t="shared" si="825"/>
        <v>listopad</v>
      </c>
      <c r="D2532" s="10">
        <f t="shared" ca="1" si="826"/>
        <v>0</v>
      </c>
      <c r="E2532" s="10" t="str">
        <f t="shared" si="827"/>
        <v>středa</v>
      </c>
      <c r="F2532" s="42" t="str">
        <f ca="1">IF(COUNTIF(List1!$U$4:$AF$16,$G2532),"Svátek",TEXT($G2532,"dddd"))</f>
        <v>středa</v>
      </c>
      <c r="G2532" s="19">
        <v>46715</v>
      </c>
      <c r="H2532" s="49"/>
      <c r="I2532" s="50"/>
      <c r="J2532" s="49"/>
      <c r="K2532" s="50"/>
      <c r="L2532" s="21">
        <f t="shared" si="828"/>
        <v>0</v>
      </c>
      <c r="M2532" s="22">
        <f t="shared" si="822"/>
        <v>0</v>
      </c>
      <c r="N2532" s="98"/>
      <c r="O2532" s="101" t="str">
        <f t="shared" ca="1" si="823"/>
        <v/>
      </c>
      <c r="P2532" s="41" t="str">
        <f t="shared" si="842"/>
        <v xml:space="preserve"> </v>
      </c>
      <c r="Q2532" s="41" t="str">
        <f>IF(MONTH(G2533)-MONTH(G2532)&lt;&gt;0,SUBTOTAL(109,$P$14:$P$3665)," ")</f>
        <v xml:space="preserve"> </v>
      </c>
      <c r="R2532" s="108">
        <f t="shared" ca="1" si="829"/>
        <v>0</v>
      </c>
      <c r="S2532" s="25">
        <f t="shared" ca="1" si="830"/>
        <v>0</v>
      </c>
      <c r="T2532" s="108">
        <f t="shared" ca="1" si="831"/>
        <v>0</v>
      </c>
      <c r="U2532" s="163">
        <f t="shared" ca="1" si="832"/>
        <v>0</v>
      </c>
      <c r="V2532" s="25">
        <f t="shared" ca="1" si="833"/>
        <v>0</v>
      </c>
      <c r="W2532" s="25">
        <f t="shared" ca="1" si="834"/>
        <v>0</v>
      </c>
      <c r="X2532" s="108">
        <f t="shared" ca="1" si="835"/>
        <v>0</v>
      </c>
      <c r="Y2532" s="108">
        <f t="shared" ca="1" si="836"/>
        <v>0</v>
      </c>
      <c r="Z2532" s="108">
        <f t="shared" ca="1" si="837"/>
        <v>0</v>
      </c>
      <c r="AA2532" s="108">
        <f t="shared" ca="1" si="838"/>
        <v>0</v>
      </c>
      <c r="AB2532" s="108">
        <f t="shared" ca="1" si="839"/>
        <v>0</v>
      </c>
      <c r="AC2532" s="25">
        <f t="shared" ca="1" si="840"/>
        <v>0</v>
      </c>
    </row>
    <row r="2533" spans="1:29" ht="14.1" hidden="1" customHeight="1" thickBot="1" x14ac:dyDescent="0.25">
      <c r="A2533" s="3">
        <f t="shared" si="824"/>
        <v>2027</v>
      </c>
      <c r="B2533" s="3" t="str">
        <f t="shared" si="841"/>
        <v>11 listopad</v>
      </c>
      <c r="C2533" s="4" t="str">
        <f t="shared" si="825"/>
        <v>listopad</v>
      </c>
      <c r="D2533" s="10">
        <f t="shared" ca="1" si="826"/>
        <v>0</v>
      </c>
      <c r="E2533" s="10" t="str">
        <f t="shared" si="827"/>
        <v>čtvrtek</v>
      </c>
      <c r="F2533" s="42" t="str">
        <f ca="1">IF(COUNTIF(List1!$U$4:$AF$16,$G2533),"Svátek",TEXT($G2533,"dddd"))</f>
        <v>čtvrtek</v>
      </c>
      <c r="G2533" s="19">
        <v>46716</v>
      </c>
      <c r="H2533" s="49"/>
      <c r="I2533" s="50"/>
      <c r="J2533" s="49"/>
      <c r="K2533" s="50"/>
      <c r="L2533" s="21">
        <f t="shared" si="828"/>
        <v>0</v>
      </c>
      <c r="M2533" s="22">
        <f t="shared" si="822"/>
        <v>0</v>
      </c>
      <c r="N2533" s="98"/>
      <c r="O2533" s="101" t="str">
        <f t="shared" ca="1" si="823"/>
        <v/>
      </c>
      <c r="P2533" s="41" t="str">
        <f t="shared" si="842"/>
        <v xml:space="preserve"> </v>
      </c>
      <c r="Q2533" s="41" t="str">
        <f>IF(MONTH(G2534)-MONTH(G2533)&lt;&gt;0,SUBTOTAL(109,$P$14:$P$3665)," ")</f>
        <v xml:space="preserve"> </v>
      </c>
      <c r="R2533" s="108">
        <f t="shared" ca="1" si="829"/>
        <v>0</v>
      </c>
      <c r="S2533" s="25">
        <f t="shared" ca="1" si="830"/>
        <v>0</v>
      </c>
      <c r="T2533" s="108">
        <f t="shared" ca="1" si="831"/>
        <v>0</v>
      </c>
      <c r="U2533" s="163">
        <f t="shared" ca="1" si="832"/>
        <v>0</v>
      </c>
      <c r="V2533" s="25">
        <f t="shared" ca="1" si="833"/>
        <v>0</v>
      </c>
      <c r="W2533" s="25">
        <f t="shared" ca="1" si="834"/>
        <v>0</v>
      </c>
      <c r="X2533" s="108">
        <f t="shared" ca="1" si="835"/>
        <v>0</v>
      </c>
      <c r="Y2533" s="108">
        <f t="shared" ca="1" si="836"/>
        <v>0</v>
      </c>
      <c r="Z2533" s="108">
        <f t="shared" ca="1" si="837"/>
        <v>0</v>
      </c>
      <c r="AA2533" s="108">
        <f t="shared" ca="1" si="838"/>
        <v>0</v>
      </c>
      <c r="AB2533" s="108">
        <f t="shared" ca="1" si="839"/>
        <v>0</v>
      </c>
      <c r="AC2533" s="25">
        <f t="shared" ca="1" si="840"/>
        <v>0</v>
      </c>
    </row>
    <row r="2534" spans="1:29" ht="14.1" hidden="1" customHeight="1" thickBot="1" x14ac:dyDescent="0.25">
      <c r="A2534" s="3">
        <f t="shared" si="824"/>
        <v>2027</v>
      </c>
      <c r="B2534" s="3" t="str">
        <f t="shared" si="841"/>
        <v>11 listopad</v>
      </c>
      <c r="C2534" s="4" t="str">
        <f t="shared" si="825"/>
        <v>listopad</v>
      </c>
      <c r="D2534" s="10">
        <f t="shared" ca="1" si="826"/>
        <v>0</v>
      </c>
      <c r="E2534" s="10" t="str">
        <f t="shared" si="827"/>
        <v>pátek</v>
      </c>
      <c r="F2534" s="42" t="str">
        <f ca="1">IF(COUNTIF(List1!$U$4:$AF$16,$G2534),"Svátek",TEXT($G2534,"dddd"))</f>
        <v>pátek</v>
      </c>
      <c r="G2534" s="19">
        <v>46717</v>
      </c>
      <c r="H2534" s="49"/>
      <c r="I2534" s="50"/>
      <c r="J2534" s="49"/>
      <c r="K2534" s="50"/>
      <c r="L2534" s="21">
        <f t="shared" si="828"/>
        <v>0</v>
      </c>
      <c r="M2534" s="22">
        <f t="shared" ref="M2534:M2597" si="843">(I2534-H2534)-(K2534-J2534)</f>
        <v>0</v>
      </c>
      <c r="N2534" s="98"/>
      <c r="O2534" s="101" t="str">
        <f t="shared" ref="O2534:O2597" ca="1" si="844">IF(F2534="Svátek","Svátek","")</f>
        <v/>
      </c>
      <c r="P2534" s="41" t="str">
        <f t="shared" si="842"/>
        <v xml:space="preserve"> </v>
      </c>
      <c r="Q2534" s="41" t="str">
        <f>IF(MONTH(G2535)-MONTH(G2534)&lt;&gt;0,SUBTOTAL(109,$P$14:$P$3665)," ")</f>
        <v xml:space="preserve"> </v>
      </c>
      <c r="R2534" s="108">
        <f t="shared" ca="1" si="829"/>
        <v>0</v>
      </c>
      <c r="S2534" s="25">
        <f t="shared" ca="1" si="830"/>
        <v>0</v>
      </c>
      <c r="T2534" s="108">
        <f t="shared" ca="1" si="831"/>
        <v>0</v>
      </c>
      <c r="U2534" s="163">
        <f t="shared" ca="1" si="832"/>
        <v>0</v>
      </c>
      <c r="V2534" s="25">
        <f t="shared" ca="1" si="833"/>
        <v>0</v>
      </c>
      <c r="W2534" s="25">
        <f t="shared" ca="1" si="834"/>
        <v>0</v>
      </c>
      <c r="X2534" s="108">
        <f t="shared" ca="1" si="835"/>
        <v>0</v>
      </c>
      <c r="Y2534" s="108">
        <f t="shared" ca="1" si="836"/>
        <v>0</v>
      </c>
      <c r="Z2534" s="108">
        <f t="shared" ca="1" si="837"/>
        <v>0</v>
      </c>
      <c r="AA2534" s="108">
        <f t="shared" ca="1" si="838"/>
        <v>0</v>
      </c>
      <c r="AB2534" s="108">
        <f t="shared" ca="1" si="839"/>
        <v>0</v>
      </c>
      <c r="AC2534" s="25">
        <f t="shared" ca="1" si="840"/>
        <v>0</v>
      </c>
    </row>
    <row r="2535" spans="1:29" ht="14.1" hidden="1" customHeight="1" thickBot="1" x14ac:dyDescent="0.25">
      <c r="A2535" s="3">
        <f t="shared" ref="A2535:A2598" si="845">YEAR(G2535)</f>
        <v>2027</v>
      </c>
      <c r="B2535" s="3" t="str">
        <f t="shared" si="841"/>
        <v>11 listopad</v>
      </c>
      <c r="C2535" s="4" t="str">
        <f t="shared" ref="C2535:C2598" si="846">TEXT(G2535,"mmmm")</f>
        <v>listopad</v>
      </c>
      <c r="D2535" s="10">
        <f t="shared" ref="D2535:D2598" ca="1" si="847">IF(F2535="Svátek",1,0)</f>
        <v>0</v>
      </c>
      <c r="E2535" s="10" t="str">
        <f t="shared" ref="E2535:E2598" si="848">TEXT($G2535,"dddd")</f>
        <v>sobota</v>
      </c>
      <c r="F2535" s="42" t="str">
        <f ca="1">IF(COUNTIF(List1!$U$4:$AF$16,$G2535),"Svátek",TEXT($G2535,"dddd"))</f>
        <v>sobota</v>
      </c>
      <c r="G2535" s="19">
        <v>46718</v>
      </c>
      <c r="H2535" s="49"/>
      <c r="I2535" s="50"/>
      <c r="J2535" s="49"/>
      <c r="K2535" s="50"/>
      <c r="L2535" s="21">
        <f t="shared" ref="L2535:L2598" si="849">(I2535-H2535)-(K2535-J2535)</f>
        <v>0</v>
      </c>
      <c r="M2535" s="22">
        <f t="shared" si="843"/>
        <v>0</v>
      </c>
      <c r="N2535" s="98"/>
      <c r="O2535" s="101" t="str">
        <f t="shared" ca="1" si="844"/>
        <v/>
      </c>
      <c r="P2535" s="41" t="str">
        <f t="shared" si="842"/>
        <v xml:space="preserve"> </v>
      </c>
      <c r="Q2535" s="41" t="str">
        <f>IF(MONTH(G2536)-MONTH(G2535)&lt;&gt;0,SUBTOTAL(109,$P$14:$P$3665)," ")</f>
        <v xml:space="preserve"> </v>
      </c>
      <c r="R2535" s="108">
        <f t="shared" ref="R2535:R2598" ca="1" si="850">IF(AND(IF(O2535="PC",1,0),OR((E2535="pondělí"),E2535="úterý",E2535="středa",E2535="čtvrtek",E2535="pátek")),IF($R$3-L2535&gt;0,$R$3-L2535,0),0)</f>
        <v>0</v>
      </c>
      <c r="S2535" s="25">
        <f t="shared" ref="S2535:S2598" ca="1" si="851">IF(AND(IF(F2535="Svátek",1,0),OR(E2535="pondělí",E2535="úterý",E2535="středa",E2535="čtvrtek",E2535="pátek"),IF(OR(O2535="SC",O2535="ŘD",O2535="NV",O2535="N",O2535="OČR",O2535="P",O2535="O"),FALSE,TRUE)),1,0)</f>
        <v>0</v>
      </c>
      <c r="T2535" s="108">
        <f t="shared" ref="T2535:T2598" ca="1" si="852">IF(AND(IF(O2535="PMP",1,0),OR((E2535="pondělí"),E2535="úterý",E2535="středa",E2535="čtvrtek",E2535="pátek")),IF($R$3-L2535&gt;0,$R$3-L2535,0),0)</f>
        <v>0</v>
      </c>
      <c r="U2535" s="163">
        <f t="shared" ref="U2535:U2598" ca="1" si="853">IF(AND(IF(O2535="1/2D",1,0),OR((E2535="pondělí"),E2535="úterý",E2535="středa",E2535="čtvrtek",E2535="pátek")),1,0)</f>
        <v>0</v>
      </c>
      <c r="V2535" s="25">
        <f t="shared" ref="V2535:V2598" ca="1" si="854">IF(AND(IF(O2535="D",1,0),OR((E2535="pondělí"),E2535="úterý",E2535="středa",E2535="čtvrtek",E2535="pátek")),1,0)</f>
        <v>0</v>
      </c>
      <c r="W2535" s="25">
        <f t="shared" ref="W2535:W2598" ca="1" si="855">IF(AND(IF(O2535="PN",1,0),OR((E2535="pondělí"),E2535="úterý",E2535="středa",E2535="čtvrtek",E2535="pátek")),1,0)</f>
        <v>0</v>
      </c>
      <c r="X2535" s="108">
        <f t="shared" ref="X2535:X2598" ca="1" si="856">IF(AND(IF(O2535="NV",1,0),OR((E2535="pondělí"),E2535="úterý",E2535="středa",E2535="čtvrtek",E2535="pátek")),IF($R$3-L2535&gt;0,$R$3-L2535,0),0)</f>
        <v>0</v>
      </c>
      <c r="Y2535" s="108">
        <f t="shared" ref="Y2535:Y2598" ca="1" si="857">IF(AND(IF(O2535="OČR",1,0),OR((E2535="pondělí"),E2535="úterý",E2535="středa",E2535="čtvrtek",E2535="pátek")),IF($R$3-L2535&gt;0,$R$3-L2535,0),0)</f>
        <v>0</v>
      </c>
      <c r="Z2535" s="108">
        <f t="shared" ref="Z2535:Z2598" ca="1" si="858">IF(AND(IF(O2535="P",1,0),OR((E2535="pondělí"),E2535="úterý",E2535="středa",E2535="čtvrtek",E2535="pátek")),IF($R$3-L2535&gt;0,$R$3-L2535,0),0)</f>
        <v>0</v>
      </c>
      <c r="AA2535" s="108">
        <f t="shared" ref="AA2535:AA2598" ca="1" si="859">IF(AND(IF(O2535="O",1,0),OR((E2535="pondělí"),E2535="úterý",E2535="středa",E2535="čtvrtek",E2535="pátek")),IF($R$3-L2535&gt;0,$R$3-L2535,0),0)</f>
        <v>0</v>
      </c>
      <c r="AB2535" s="108">
        <f t="shared" ref="AB2535:AB2598" ca="1" si="860">IF(AND(IF(O2535="PZ",1,0),OR((E2535="pondělí"),E2535="úterý",E2535="středa",E2535="čtvrtek",E2535="pátek")),IF($R$3-L2535&gt;0,$R$3-L2535,0),0)</f>
        <v>0</v>
      </c>
      <c r="AC2535" s="25">
        <f t="shared" ref="AC2535:AC2598" ca="1" si="861">IF(AND(IF(F2535="Svátek",1,0),OR(E2535="pondělí",E2535="úterý",E2535="středa",E2535="čtvrtek",E2535="pátek")),1,0)</f>
        <v>0</v>
      </c>
    </row>
    <row r="2536" spans="1:29" ht="14.1" hidden="1" customHeight="1" thickBot="1" x14ac:dyDescent="0.25">
      <c r="A2536" s="3">
        <f t="shared" si="845"/>
        <v>2027</v>
      </c>
      <c r="B2536" s="3" t="str">
        <f t="shared" ref="B2536:B2599" si="862">IF(C2536="leden","01 leden",IF(C2536="únor","02 únor",IF(C2536="březen","03 březen",IF(C2536="duben","04 duben",IF(C2536="květen","05 květen",IF(C2536="červen","06 červen",IF(C2536="červenec","07 červenec",IF(C2536="srpen","08 srpen",IF(C2536="září","09 září",IF(C2536="říjen","10 říjen",IF(C2536="listopad","11 listopad",IF(C2536="prosinec","12 prosinec",0))))))))))))</f>
        <v>11 listopad</v>
      </c>
      <c r="C2536" s="4" t="str">
        <f t="shared" si="846"/>
        <v>listopad</v>
      </c>
      <c r="D2536" s="10">
        <f t="shared" ca="1" si="847"/>
        <v>0</v>
      </c>
      <c r="E2536" s="10" t="str">
        <f t="shared" si="848"/>
        <v>neděle</v>
      </c>
      <c r="F2536" s="42" t="str">
        <f ca="1">IF(COUNTIF(List1!$U$4:$AF$16,$G2536),"Svátek",TEXT($G2536,"dddd"))</f>
        <v>neděle</v>
      </c>
      <c r="G2536" s="19">
        <v>46719</v>
      </c>
      <c r="H2536" s="49"/>
      <c r="I2536" s="50"/>
      <c r="J2536" s="49"/>
      <c r="K2536" s="50"/>
      <c r="L2536" s="21">
        <f t="shared" si="849"/>
        <v>0</v>
      </c>
      <c r="M2536" s="22">
        <f t="shared" si="843"/>
        <v>0</v>
      </c>
      <c r="N2536" s="98"/>
      <c r="O2536" s="101" t="str">
        <f t="shared" ca="1" si="844"/>
        <v/>
      </c>
      <c r="P2536" s="41">
        <f t="shared" si="842"/>
        <v>0</v>
      </c>
      <c r="Q2536" s="41" t="str">
        <f>IF(MONTH(G2537)-MONTH(G2536)&lt;&gt;0,SUBTOTAL(109,$P$14:$P$3665)," ")</f>
        <v xml:space="preserve"> </v>
      </c>
      <c r="R2536" s="108">
        <f t="shared" ca="1" si="850"/>
        <v>0</v>
      </c>
      <c r="S2536" s="25">
        <f t="shared" ca="1" si="851"/>
        <v>0</v>
      </c>
      <c r="T2536" s="108">
        <f t="shared" ca="1" si="852"/>
        <v>0</v>
      </c>
      <c r="U2536" s="163">
        <f t="shared" ca="1" si="853"/>
        <v>0</v>
      </c>
      <c r="V2536" s="25">
        <f t="shared" ca="1" si="854"/>
        <v>0</v>
      </c>
      <c r="W2536" s="25">
        <f t="shared" ca="1" si="855"/>
        <v>0</v>
      </c>
      <c r="X2536" s="108">
        <f t="shared" ca="1" si="856"/>
        <v>0</v>
      </c>
      <c r="Y2536" s="108">
        <f t="shared" ca="1" si="857"/>
        <v>0</v>
      </c>
      <c r="Z2536" s="108">
        <f t="shared" ca="1" si="858"/>
        <v>0</v>
      </c>
      <c r="AA2536" s="108">
        <f t="shared" ca="1" si="859"/>
        <v>0</v>
      </c>
      <c r="AB2536" s="108">
        <f t="shared" ca="1" si="860"/>
        <v>0</v>
      </c>
      <c r="AC2536" s="25">
        <f t="shared" ca="1" si="861"/>
        <v>0</v>
      </c>
    </row>
    <row r="2537" spans="1:29" ht="14.1" hidden="1" customHeight="1" thickBot="1" x14ac:dyDescent="0.25">
      <c r="A2537" s="3">
        <f t="shared" si="845"/>
        <v>2027</v>
      </c>
      <c r="B2537" s="3" t="str">
        <f t="shared" si="862"/>
        <v>11 listopad</v>
      </c>
      <c r="C2537" s="4" t="str">
        <f t="shared" si="846"/>
        <v>listopad</v>
      </c>
      <c r="D2537" s="10">
        <f t="shared" ca="1" si="847"/>
        <v>0</v>
      </c>
      <c r="E2537" s="10" t="str">
        <f t="shared" si="848"/>
        <v>pondělí</v>
      </c>
      <c r="F2537" s="42" t="str">
        <f ca="1">IF(COUNTIF(List1!$U$4:$AF$16,$G2537),"Svátek",TEXT($G2537,"dddd"))</f>
        <v>pondělí</v>
      </c>
      <c r="G2537" s="19">
        <v>46720</v>
      </c>
      <c r="H2537" s="49"/>
      <c r="I2537" s="50"/>
      <c r="J2537" s="49"/>
      <c r="K2537" s="50"/>
      <c r="L2537" s="21">
        <f t="shared" si="849"/>
        <v>0</v>
      </c>
      <c r="M2537" s="22">
        <f t="shared" si="843"/>
        <v>0</v>
      </c>
      <c r="N2537" s="98"/>
      <c r="O2537" s="101" t="str">
        <f t="shared" ca="1" si="844"/>
        <v/>
      </c>
      <c r="P2537" s="41" t="str">
        <f t="shared" si="842"/>
        <v xml:space="preserve"> </v>
      </c>
      <c r="Q2537" s="41" t="str">
        <f>IF(MONTH(G2538)-MONTH(G2537)&lt;&gt;0,SUBTOTAL(109,$P$14:$P$3665)," ")</f>
        <v xml:space="preserve"> </v>
      </c>
      <c r="R2537" s="108">
        <f t="shared" ca="1" si="850"/>
        <v>0</v>
      </c>
      <c r="S2537" s="25">
        <f t="shared" ca="1" si="851"/>
        <v>0</v>
      </c>
      <c r="T2537" s="108">
        <f t="shared" ca="1" si="852"/>
        <v>0</v>
      </c>
      <c r="U2537" s="163">
        <f t="shared" ca="1" si="853"/>
        <v>0</v>
      </c>
      <c r="V2537" s="25">
        <f t="shared" ca="1" si="854"/>
        <v>0</v>
      </c>
      <c r="W2537" s="25">
        <f t="shared" ca="1" si="855"/>
        <v>0</v>
      </c>
      <c r="X2537" s="108">
        <f t="shared" ca="1" si="856"/>
        <v>0</v>
      </c>
      <c r="Y2537" s="108">
        <f t="shared" ca="1" si="857"/>
        <v>0</v>
      </c>
      <c r="Z2537" s="108">
        <f t="shared" ca="1" si="858"/>
        <v>0</v>
      </c>
      <c r="AA2537" s="108">
        <f t="shared" ca="1" si="859"/>
        <v>0</v>
      </c>
      <c r="AB2537" s="108">
        <f t="shared" ca="1" si="860"/>
        <v>0</v>
      </c>
      <c r="AC2537" s="25">
        <f t="shared" ca="1" si="861"/>
        <v>0</v>
      </c>
    </row>
    <row r="2538" spans="1:29" ht="14.1" hidden="1" customHeight="1" thickBot="1" x14ac:dyDescent="0.25">
      <c r="A2538" s="3">
        <f t="shared" si="845"/>
        <v>2027</v>
      </c>
      <c r="B2538" s="3" t="str">
        <f t="shared" si="862"/>
        <v>11 listopad</v>
      </c>
      <c r="C2538" s="4" t="str">
        <f t="shared" si="846"/>
        <v>listopad</v>
      </c>
      <c r="D2538" s="10">
        <f t="shared" ca="1" si="847"/>
        <v>0</v>
      </c>
      <c r="E2538" s="10" t="str">
        <f t="shared" si="848"/>
        <v>úterý</v>
      </c>
      <c r="F2538" s="42" t="str">
        <f ca="1">IF(COUNTIF(List1!$U$4:$AF$16,$G2538),"Svátek",TEXT($G2538,"dddd"))</f>
        <v>úterý</v>
      </c>
      <c r="G2538" s="19">
        <v>46721</v>
      </c>
      <c r="H2538" s="49"/>
      <c r="I2538" s="50"/>
      <c r="J2538" s="49"/>
      <c r="K2538" s="50"/>
      <c r="L2538" s="21">
        <f t="shared" si="849"/>
        <v>0</v>
      </c>
      <c r="M2538" s="22">
        <f t="shared" si="843"/>
        <v>0</v>
      </c>
      <c r="N2538" s="98"/>
      <c r="O2538" s="101" t="str">
        <f t="shared" ca="1" si="844"/>
        <v/>
      </c>
      <c r="P2538" s="41">
        <f t="shared" si="842"/>
        <v>0</v>
      </c>
      <c r="Q2538" s="41">
        <f>IF(MONTH(G2539)-MONTH(G2538)&lt;&gt;0,SUBTOTAL(109,$P$14:$P$3665)," ")</f>
        <v>0</v>
      </c>
      <c r="R2538" s="108">
        <f t="shared" ca="1" si="850"/>
        <v>0</v>
      </c>
      <c r="S2538" s="25">
        <f t="shared" ca="1" si="851"/>
        <v>0</v>
      </c>
      <c r="T2538" s="108">
        <f t="shared" ca="1" si="852"/>
        <v>0</v>
      </c>
      <c r="U2538" s="163">
        <f t="shared" ca="1" si="853"/>
        <v>0</v>
      </c>
      <c r="V2538" s="25">
        <f t="shared" ca="1" si="854"/>
        <v>0</v>
      </c>
      <c r="W2538" s="25">
        <f t="shared" ca="1" si="855"/>
        <v>0</v>
      </c>
      <c r="X2538" s="108">
        <f t="shared" ca="1" si="856"/>
        <v>0</v>
      </c>
      <c r="Y2538" s="108">
        <f t="shared" ca="1" si="857"/>
        <v>0</v>
      </c>
      <c r="Z2538" s="108">
        <f t="shared" ca="1" si="858"/>
        <v>0</v>
      </c>
      <c r="AA2538" s="108">
        <f t="shared" ca="1" si="859"/>
        <v>0</v>
      </c>
      <c r="AB2538" s="108">
        <f t="shared" ca="1" si="860"/>
        <v>0</v>
      </c>
      <c r="AC2538" s="25">
        <f t="shared" ca="1" si="861"/>
        <v>0</v>
      </c>
    </row>
    <row r="2539" spans="1:29" ht="14.1" hidden="1" customHeight="1" thickBot="1" x14ac:dyDescent="0.25">
      <c r="A2539" s="3">
        <f t="shared" si="845"/>
        <v>2027</v>
      </c>
      <c r="B2539" s="3" t="str">
        <f t="shared" si="862"/>
        <v>12 prosinec</v>
      </c>
      <c r="C2539" s="4" t="str">
        <f t="shared" si="846"/>
        <v>prosinec</v>
      </c>
      <c r="D2539" s="10">
        <f t="shared" ca="1" si="847"/>
        <v>0</v>
      </c>
      <c r="E2539" s="10" t="str">
        <f t="shared" si="848"/>
        <v>středa</v>
      </c>
      <c r="F2539" s="42" t="str">
        <f ca="1">IF(COUNTIF(List1!$U$4:$AF$16,$G2539),"Svátek",TEXT($G2539,"dddd"))</f>
        <v>středa</v>
      </c>
      <c r="G2539" s="19">
        <v>46722</v>
      </c>
      <c r="H2539" s="49"/>
      <c r="I2539" s="50"/>
      <c r="J2539" s="49"/>
      <c r="K2539" s="50"/>
      <c r="L2539" s="21">
        <f t="shared" si="849"/>
        <v>0</v>
      </c>
      <c r="M2539" s="22">
        <f t="shared" si="843"/>
        <v>0</v>
      </c>
      <c r="N2539" s="98"/>
      <c r="O2539" s="101" t="str">
        <f t="shared" ca="1" si="844"/>
        <v/>
      </c>
      <c r="P2539" s="41" t="str">
        <f t="shared" si="842"/>
        <v xml:space="preserve"> </v>
      </c>
      <c r="Q2539" s="41" t="str">
        <f>IF(MONTH(G2540)-MONTH(G2539)&lt;&gt;0,SUBTOTAL(109,$P$14:$P$3665)," ")</f>
        <v xml:space="preserve"> </v>
      </c>
      <c r="R2539" s="108">
        <f t="shared" ca="1" si="850"/>
        <v>0</v>
      </c>
      <c r="S2539" s="25">
        <f t="shared" ca="1" si="851"/>
        <v>0</v>
      </c>
      <c r="T2539" s="108">
        <f t="shared" ca="1" si="852"/>
        <v>0</v>
      </c>
      <c r="U2539" s="163">
        <f t="shared" ca="1" si="853"/>
        <v>0</v>
      </c>
      <c r="V2539" s="25">
        <f t="shared" ca="1" si="854"/>
        <v>0</v>
      </c>
      <c r="W2539" s="25">
        <f t="shared" ca="1" si="855"/>
        <v>0</v>
      </c>
      <c r="X2539" s="108">
        <f t="shared" ca="1" si="856"/>
        <v>0</v>
      </c>
      <c r="Y2539" s="108">
        <f t="shared" ca="1" si="857"/>
        <v>0</v>
      </c>
      <c r="Z2539" s="108">
        <f t="shared" ca="1" si="858"/>
        <v>0</v>
      </c>
      <c r="AA2539" s="108">
        <f t="shared" ca="1" si="859"/>
        <v>0</v>
      </c>
      <c r="AB2539" s="108">
        <f t="shared" ca="1" si="860"/>
        <v>0</v>
      </c>
      <c r="AC2539" s="25">
        <f t="shared" ca="1" si="861"/>
        <v>0</v>
      </c>
    </row>
    <row r="2540" spans="1:29" ht="14.1" hidden="1" customHeight="1" thickBot="1" x14ac:dyDescent="0.25">
      <c r="A2540" s="3">
        <f t="shared" si="845"/>
        <v>2027</v>
      </c>
      <c r="B2540" s="3" t="str">
        <f t="shared" si="862"/>
        <v>12 prosinec</v>
      </c>
      <c r="C2540" s="4" t="str">
        <f t="shared" si="846"/>
        <v>prosinec</v>
      </c>
      <c r="D2540" s="10">
        <f t="shared" ca="1" si="847"/>
        <v>0</v>
      </c>
      <c r="E2540" s="10" t="str">
        <f t="shared" si="848"/>
        <v>čtvrtek</v>
      </c>
      <c r="F2540" s="42" t="str">
        <f ca="1">IF(COUNTIF(List1!$U$4:$AF$16,$G2540),"Svátek",TEXT($G2540,"dddd"))</f>
        <v>čtvrtek</v>
      </c>
      <c r="G2540" s="19">
        <v>46723</v>
      </c>
      <c r="H2540" s="49"/>
      <c r="I2540" s="50"/>
      <c r="J2540" s="49"/>
      <c r="K2540" s="50"/>
      <c r="L2540" s="21">
        <f t="shared" si="849"/>
        <v>0</v>
      </c>
      <c r="M2540" s="22">
        <f t="shared" si="843"/>
        <v>0</v>
      </c>
      <c r="N2540" s="98"/>
      <c r="O2540" s="101" t="str">
        <f t="shared" ca="1" si="844"/>
        <v/>
      </c>
      <c r="P2540" s="41" t="str">
        <f t="shared" si="842"/>
        <v xml:space="preserve"> </v>
      </c>
      <c r="Q2540" s="41" t="str">
        <f>IF(MONTH(G2541)-MONTH(G2540)&lt;&gt;0,SUBTOTAL(109,$P$14:$P$3665)," ")</f>
        <v xml:space="preserve"> </v>
      </c>
      <c r="R2540" s="108">
        <f t="shared" ca="1" si="850"/>
        <v>0</v>
      </c>
      <c r="S2540" s="25">
        <f t="shared" ca="1" si="851"/>
        <v>0</v>
      </c>
      <c r="T2540" s="108">
        <f t="shared" ca="1" si="852"/>
        <v>0</v>
      </c>
      <c r="U2540" s="163">
        <f t="shared" ca="1" si="853"/>
        <v>0</v>
      </c>
      <c r="V2540" s="25">
        <f t="shared" ca="1" si="854"/>
        <v>0</v>
      </c>
      <c r="W2540" s="25">
        <f t="shared" ca="1" si="855"/>
        <v>0</v>
      </c>
      <c r="X2540" s="108">
        <f t="shared" ca="1" si="856"/>
        <v>0</v>
      </c>
      <c r="Y2540" s="108">
        <f t="shared" ca="1" si="857"/>
        <v>0</v>
      </c>
      <c r="Z2540" s="108">
        <f t="shared" ca="1" si="858"/>
        <v>0</v>
      </c>
      <c r="AA2540" s="108">
        <f t="shared" ca="1" si="859"/>
        <v>0</v>
      </c>
      <c r="AB2540" s="108">
        <f t="shared" ca="1" si="860"/>
        <v>0</v>
      </c>
      <c r="AC2540" s="25">
        <f t="shared" ca="1" si="861"/>
        <v>0</v>
      </c>
    </row>
    <row r="2541" spans="1:29" ht="14.1" hidden="1" customHeight="1" thickBot="1" x14ac:dyDescent="0.25">
      <c r="A2541" s="3">
        <f t="shared" si="845"/>
        <v>2027</v>
      </c>
      <c r="B2541" s="3" t="str">
        <f t="shared" si="862"/>
        <v>12 prosinec</v>
      </c>
      <c r="C2541" s="4" t="str">
        <f t="shared" si="846"/>
        <v>prosinec</v>
      </c>
      <c r="D2541" s="10">
        <f t="shared" ca="1" si="847"/>
        <v>0</v>
      </c>
      <c r="E2541" s="10" t="str">
        <f t="shared" si="848"/>
        <v>pátek</v>
      </c>
      <c r="F2541" s="42" t="str">
        <f ca="1">IF(COUNTIF(List1!$U$4:$AF$16,$G2541),"Svátek",TEXT($G2541,"dddd"))</f>
        <v>pátek</v>
      </c>
      <c r="G2541" s="19">
        <v>46724</v>
      </c>
      <c r="H2541" s="49"/>
      <c r="I2541" s="50"/>
      <c r="J2541" s="49"/>
      <c r="K2541" s="50"/>
      <c r="L2541" s="21">
        <f t="shared" si="849"/>
        <v>0</v>
      </c>
      <c r="M2541" s="22">
        <f t="shared" si="843"/>
        <v>0</v>
      </c>
      <c r="N2541" s="98"/>
      <c r="O2541" s="101" t="str">
        <f t="shared" ca="1" si="844"/>
        <v/>
      </c>
      <c r="P2541" s="41" t="str">
        <f t="shared" si="842"/>
        <v xml:space="preserve"> </v>
      </c>
      <c r="Q2541" s="41" t="str">
        <f>IF(MONTH(G2542)-MONTH(G2541)&lt;&gt;0,SUBTOTAL(109,$P$14:$P$3665)," ")</f>
        <v xml:space="preserve"> </v>
      </c>
      <c r="R2541" s="108">
        <f t="shared" ca="1" si="850"/>
        <v>0</v>
      </c>
      <c r="S2541" s="25">
        <f t="shared" ca="1" si="851"/>
        <v>0</v>
      </c>
      <c r="T2541" s="108">
        <f t="shared" ca="1" si="852"/>
        <v>0</v>
      </c>
      <c r="U2541" s="163">
        <f t="shared" ca="1" si="853"/>
        <v>0</v>
      </c>
      <c r="V2541" s="25">
        <f t="shared" ca="1" si="854"/>
        <v>0</v>
      </c>
      <c r="W2541" s="25">
        <f t="shared" ca="1" si="855"/>
        <v>0</v>
      </c>
      <c r="X2541" s="108">
        <f t="shared" ca="1" si="856"/>
        <v>0</v>
      </c>
      <c r="Y2541" s="108">
        <f t="shared" ca="1" si="857"/>
        <v>0</v>
      </c>
      <c r="Z2541" s="108">
        <f t="shared" ca="1" si="858"/>
        <v>0</v>
      </c>
      <c r="AA2541" s="108">
        <f t="shared" ca="1" si="859"/>
        <v>0</v>
      </c>
      <c r="AB2541" s="108">
        <f t="shared" ca="1" si="860"/>
        <v>0</v>
      </c>
      <c r="AC2541" s="25">
        <f t="shared" ca="1" si="861"/>
        <v>0</v>
      </c>
    </row>
    <row r="2542" spans="1:29" ht="14.1" hidden="1" customHeight="1" thickBot="1" x14ac:dyDescent="0.25">
      <c r="A2542" s="3">
        <f t="shared" si="845"/>
        <v>2027</v>
      </c>
      <c r="B2542" s="3" t="str">
        <f t="shared" si="862"/>
        <v>12 prosinec</v>
      </c>
      <c r="C2542" s="4" t="str">
        <f t="shared" si="846"/>
        <v>prosinec</v>
      </c>
      <c r="D2542" s="10">
        <f t="shared" ca="1" si="847"/>
        <v>0</v>
      </c>
      <c r="E2542" s="10" t="str">
        <f t="shared" si="848"/>
        <v>sobota</v>
      </c>
      <c r="F2542" s="42" t="str">
        <f ca="1">IF(COUNTIF(List1!$U$4:$AF$16,$G2542),"Svátek",TEXT($G2542,"dddd"))</f>
        <v>sobota</v>
      </c>
      <c r="G2542" s="19">
        <v>46725</v>
      </c>
      <c r="H2542" s="49"/>
      <c r="I2542" s="50"/>
      <c r="J2542" s="49"/>
      <c r="K2542" s="50"/>
      <c r="L2542" s="21">
        <f t="shared" si="849"/>
        <v>0</v>
      </c>
      <c r="M2542" s="22">
        <f t="shared" si="843"/>
        <v>0</v>
      </c>
      <c r="N2542" s="98"/>
      <c r="O2542" s="101" t="str">
        <f t="shared" ca="1" si="844"/>
        <v/>
      </c>
      <c r="P2542" s="41" t="str">
        <f t="shared" si="842"/>
        <v xml:space="preserve"> </v>
      </c>
      <c r="Q2542" s="41" t="str">
        <f>IF(MONTH(G2543)-MONTH(G2542)&lt;&gt;0,SUBTOTAL(109,$P$14:$P$3665)," ")</f>
        <v xml:space="preserve"> </v>
      </c>
      <c r="R2542" s="108">
        <f t="shared" ca="1" si="850"/>
        <v>0</v>
      </c>
      <c r="S2542" s="25">
        <f t="shared" ca="1" si="851"/>
        <v>0</v>
      </c>
      <c r="T2542" s="108">
        <f t="shared" ca="1" si="852"/>
        <v>0</v>
      </c>
      <c r="U2542" s="163">
        <f t="shared" ca="1" si="853"/>
        <v>0</v>
      </c>
      <c r="V2542" s="25">
        <f t="shared" ca="1" si="854"/>
        <v>0</v>
      </c>
      <c r="W2542" s="25">
        <f t="shared" ca="1" si="855"/>
        <v>0</v>
      </c>
      <c r="X2542" s="108">
        <f t="shared" ca="1" si="856"/>
        <v>0</v>
      </c>
      <c r="Y2542" s="108">
        <f t="shared" ca="1" si="857"/>
        <v>0</v>
      </c>
      <c r="Z2542" s="108">
        <f t="shared" ca="1" si="858"/>
        <v>0</v>
      </c>
      <c r="AA2542" s="108">
        <f t="shared" ca="1" si="859"/>
        <v>0</v>
      </c>
      <c r="AB2542" s="108">
        <f t="shared" ca="1" si="860"/>
        <v>0</v>
      </c>
      <c r="AC2542" s="25">
        <f t="shared" ca="1" si="861"/>
        <v>0</v>
      </c>
    </row>
    <row r="2543" spans="1:29" ht="14.1" hidden="1" customHeight="1" thickBot="1" x14ac:dyDescent="0.25">
      <c r="A2543" s="3">
        <f t="shared" si="845"/>
        <v>2027</v>
      </c>
      <c r="B2543" s="3" t="str">
        <f t="shared" si="862"/>
        <v>12 prosinec</v>
      </c>
      <c r="C2543" s="4" t="str">
        <f t="shared" si="846"/>
        <v>prosinec</v>
      </c>
      <c r="D2543" s="10">
        <f t="shared" ca="1" si="847"/>
        <v>0</v>
      </c>
      <c r="E2543" s="10" t="str">
        <f t="shared" si="848"/>
        <v>neděle</v>
      </c>
      <c r="F2543" s="42" t="str">
        <f ca="1">IF(COUNTIF(List1!$U$4:$AF$16,$G2543),"Svátek",TEXT($G2543,"dddd"))</f>
        <v>neděle</v>
      </c>
      <c r="G2543" s="19">
        <v>46726</v>
      </c>
      <c r="H2543" s="49"/>
      <c r="I2543" s="50"/>
      <c r="J2543" s="49"/>
      <c r="K2543" s="50"/>
      <c r="L2543" s="21">
        <f t="shared" si="849"/>
        <v>0</v>
      </c>
      <c r="M2543" s="22">
        <f t="shared" si="843"/>
        <v>0</v>
      </c>
      <c r="N2543" s="98"/>
      <c r="O2543" s="101" t="str">
        <f t="shared" ca="1" si="844"/>
        <v/>
      </c>
      <c r="P2543" s="41">
        <f t="shared" si="842"/>
        <v>0</v>
      </c>
      <c r="Q2543" s="41" t="str">
        <f>IF(MONTH(G2544)-MONTH(G2543)&lt;&gt;0,SUBTOTAL(109,$P$14:$P$3665)," ")</f>
        <v xml:space="preserve"> </v>
      </c>
      <c r="R2543" s="108">
        <f t="shared" ca="1" si="850"/>
        <v>0</v>
      </c>
      <c r="S2543" s="25">
        <f t="shared" ca="1" si="851"/>
        <v>0</v>
      </c>
      <c r="T2543" s="108">
        <f t="shared" ca="1" si="852"/>
        <v>0</v>
      </c>
      <c r="U2543" s="163">
        <f t="shared" ca="1" si="853"/>
        <v>0</v>
      </c>
      <c r="V2543" s="25">
        <f t="shared" ca="1" si="854"/>
        <v>0</v>
      </c>
      <c r="W2543" s="25">
        <f t="shared" ca="1" si="855"/>
        <v>0</v>
      </c>
      <c r="X2543" s="108">
        <f t="shared" ca="1" si="856"/>
        <v>0</v>
      </c>
      <c r="Y2543" s="108">
        <f t="shared" ca="1" si="857"/>
        <v>0</v>
      </c>
      <c r="Z2543" s="108">
        <f t="shared" ca="1" si="858"/>
        <v>0</v>
      </c>
      <c r="AA2543" s="108">
        <f t="shared" ca="1" si="859"/>
        <v>0</v>
      </c>
      <c r="AB2543" s="108">
        <f t="shared" ca="1" si="860"/>
        <v>0</v>
      </c>
      <c r="AC2543" s="25">
        <f t="shared" ca="1" si="861"/>
        <v>0</v>
      </c>
    </row>
    <row r="2544" spans="1:29" ht="14.1" hidden="1" customHeight="1" thickBot="1" x14ac:dyDescent="0.25">
      <c r="A2544" s="3">
        <f t="shared" si="845"/>
        <v>2027</v>
      </c>
      <c r="B2544" s="3" t="str">
        <f t="shared" si="862"/>
        <v>12 prosinec</v>
      </c>
      <c r="C2544" s="4" t="str">
        <f t="shared" si="846"/>
        <v>prosinec</v>
      </c>
      <c r="D2544" s="10">
        <f t="shared" ca="1" si="847"/>
        <v>0</v>
      </c>
      <c r="E2544" s="10" t="str">
        <f t="shared" si="848"/>
        <v>pondělí</v>
      </c>
      <c r="F2544" s="42" t="str">
        <f ca="1">IF(COUNTIF(List1!$U$4:$AF$16,$G2544),"Svátek",TEXT($G2544,"dddd"))</f>
        <v>pondělí</v>
      </c>
      <c r="G2544" s="19">
        <v>46727</v>
      </c>
      <c r="H2544" s="49"/>
      <c r="I2544" s="50"/>
      <c r="J2544" s="49"/>
      <c r="K2544" s="50"/>
      <c r="L2544" s="21">
        <f t="shared" si="849"/>
        <v>0</v>
      </c>
      <c r="M2544" s="22">
        <f t="shared" si="843"/>
        <v>0</v>
      </c>
      <c r="N2544" s="98"/>
      <c r="O2544" s="101" t="str">
        <f t="shared" ca="1" si="844"/>
        <v/>
      </c>
      <c r="P2544" s="41" t="str">
        <f t="shared" si="842"/>
        <v xml:space="preserve"> </v>
      </c>
      <c r="Q2544" s="41" t="str">
        <f>IF(MONTH(G2545)-MONTH(G2544)&lt;&gt;0,SUBTOTAL(109,$P$14:$P$3665)," ")</f>
        <v xml:space="preserve"> </v>
      </c>
      <c r="R2544" s="108">
        <f t="shared" ca="1" si="850"/>
        <v>0</v>
      </c>
      <c r="S2544" s="25">
        <f t="shared" ca="1" si="851"/>
        <v>0</v>
      </c>
      <c r="T2544" s="108">
        <f t="shared" ca="1" si="852"/>
        <v>0</v>
      </c>
      <c r="U2544" s="163">
        <f t="shared" ca="1" si="853"/>
        <v>0</v>
      </c>
      <c r="V2544" s="25">
        <f t="shared" ca="1" si="854"/>
        <v>0</v>
      </c>
      <c r="W2544" s="25">
        <f t="shared" ca="1" si="855"/>
        <v>0</v>
      </c>
      <c r="X2544" s="108">
        <f t="shared" ca="1" si="856"/>
        <v>0</v>
      </c>
      <c r="Y2544" s="108">
        <f t="shared" ca="1" si="857"/>
        <v>0</v>
      </c>
      <c r="Z2544" s="108">
        <f t="shared" ca="1" si="858"/>
        <v>0</v>
      </c>
      <c r="AA2544" s="108">
        <f t="shared" ca="1" si="859"/>
        <v>0</v>
      </c>
      <c r="AB2544" s="108">
        <f t="shared" ca="1" si="860"/>
        <v>0</v>
      </c>
      <c r="AC2544" s="25">
        <f t="shared" ca="1" si="861"/>
        <v>0</v>
      </c>
    </row>
    <row r="2545" spans="1:29" ht="14.1" hidden="1" customHeight="1" thickBot="1" x14ac:dyDescent="0.25">
      <c r="A2545" s="3">
        <f t="shared" si="845"/>
        <v>2027</v>
      </c>
      <c r="B2545" s="3" t="str">
        <f t="shared" si="862"/>
        <v>12 prosinec</v>
      </c>
      <c r="C2545" s="4" t="str">
        <f t="shared" si="846"/>
        <v>prosinec</v>
      </c>
      <c r="D2545" s="10">
        <f t="shared" ca="1" si="847"/>
        <v>0</v>
      </c>
      <c r="E2545" s="10" t="str">
        <f t="shared" si="848"/>
        <v>úterý</v>
      </c>
      <c r="F2545" s="42" t="str">
        <f ca="1">IF(COUNTIF(List1!$U$4:$AF$16,$G2545),"Svátek",TEXT($G2545,"dddd"))</f>
        <v>úterý</v>
      </c>
      <c r="G2545" s="19">
        <v>46728</v>
      </c>
      <c r="H2545" s="49"/>
      <c r="I2545" s="50"/>
      <c r="J2545" s="49"/>
      <c r="K2545" s="50"/>
      <c r="L2545" s="21">
        <f t="shared" si="849"/>
        <v>0</v>
      </c>
      <c r="M2545" s="22">
        <f t="shared" si="843"/>
        <v>0</v>
      </c>
      <c r="N2545" s="98"/>
      <c r="O2545" s="101" t="str">
        <f t="shared" ca="1" si="844"/>
        <v/>
      </c>
      <c r="P2545" s="41" t="str">
        <f t="shared" si="842"/>
        <v xml:space="preserve"> </v>
      </c>
      <c r="Q2545" s="41" t="str">
        <f>IF(MONTH(G2546)-MONTH(G2545)&lt;&gt;0,SUBTOTAL(109,$P$14:$P$3665)," ")</f>
        <v xml:space="preserve"> </v>
      </c>
      <c r="R2545" s="108">
        <f t="shared" ca="1" si="850"/>
        <v>0</v>
      </c>
      <c r="S2545" s="25">
        <f t="shared" ca="1" si="851"/>
        <v>0</v>
      </c>
      <c r="T2545" s="108">
        <f t="shared" ca="1" si="852"/>
        <v>0</v>
      </c>
      <c r="U2545" s="163">
        <f t="shared" ca="1" si="853"/>
        <v>0</v>
      </c>
      <c r="V2545" s="25">
        <f t="shared" ca="1" si="854"/>
        <v>0</v>
      </c>
      <c r="W2545" s="25">
        <f t="shared" ca="1" si="855"/>
        <v>0</v>
      </c>
      <c r="X2545" s="108">
        <f t="shared" ca="1" si="856"/>
        <v>0</v>
      </c>
      <c r="Y2545" s="108">
        <f t="shared" ca="1" si="857"/>
        <v>0</v>
      </c>
      <c r="Z2545" s="108">
        <f t="shared" ca="1" si="858"/>
        <v>0</v>
      </c>
      <c r="AA2545" s="108">
        <f t="shared" ca="1" si="859"/>
        <v>0</v>
      </c>
      <c r="AB2545" s="108">
        <f t="shared" ca="1" si="860"/>
        <v>0</v>
      </c>
      <c r="AC2545" s="25">
        <f t="shared" ca="1" si="861"/>
        <v>0</v>
      </c>
    </row>
    <row r="2546" spans="1:29" ht="14.1" hidden="1" customHeight="1" thickBot="1" x14ac:dyDescent="0.25">
      <c r="A2546" s="3">
        <f t="shared" si="845"/>
        <v>2027</v>
      </c>
      <c r="B2546" s="3" t="str">
        <f t="shared" si="862"/>
        <v>12 prosinec</v>
      </c>
      <c r="C2546" s="4" t="str">
        <f t="shared" si="846"/>
        <v>prosinec</v>
      </c>
      <c r="D2546" s="10">
        <f t="shared" ca="1" si="847"/>
        <v>0</v>
      </c>
      <c r="E2546" s="10" t="str">
        <f t="shared" si="848"/>
        <v>středa</v>
      </c>
      <c r="F2546" s="42" t="str">
        <f ca="1">IF(COUNTIF(List1!$U$4:$AF$16,$G2546),"Svátek",TEXT($G2546,"dddd"))</f>
        <v>středa</v>
      </c>
      <c r="G2546" s="19">
        <v>46729</v>
      </c>
      <c r="H2546" s="49"/>
      <c r="I2546" s="50"/>
      <c r="J2546" s="49"/>
      <c r="K2546" s="50"/>
      <c r="L2546" s="21">
        <f t="shared" si="849"/>
        <v>0</v>
      </c>
      <c r="M2546" s="22">
        <f t="shared" si="843"/>
        <v>0</v>
      </c>
      <c r="N2546" s="98"/>
      <c r="O2546" s="101" t="str">
        <f t="shared" ca="1" si="844"/>
        <v/>
      </c>
      <c r="P2546" s="41" t="str">
        <f t="shared" si="842"/>
        <v xml:space="preserve"> </v>
      </c>
      <c r="Q2546" s="41" t="str">
        <f>IF(MONTH(G2547)-MONTH(G2546)&lt;&gt;0,SUBTOTAL(109,$P$14:$P$3665)," ")</f>
        <v xml:space="preserve"> </v>
      </c>
      <c r="R2546" s="108">
        <f t="shared" ca="1" si="850"/>
        <v>0</v>
      </c>
      <c r="S2546" s="25">
        <f t="shared" ca="1" si="851"/>
        <v>0</v>
      </c>
      <c r="T2546" s="108">
        <f t="shared" ca="1" si="852"/>
        <v>0</v>
      </c>
      <c r="U2546" s="163">
        <f t="shared" ca="1" si="853"/>
        <v>0</v>
      </c>
      <c r="V2546" s="25">
        <f t="shared" ca="1" si="854"/>
        <v>0</v>
      </c>
      <c r="W2546" s="25">
        <f t="shared" ca="1" si="855"/>
        <v>0</v>
      </c>
      <c r="X2546" s="108">
        <f t="shared" ca="1" si="856"/>
        <v>0</v>
      </c>
      <c r="Y2546" s="108">
        <f t="shared" ca="1" si="857"/>
        <v>0</v>
      </c>
      <c r="Z2546" s="108">
        <f t="shared" ca="1" si="858"/>
        <v>0</v>
      </c>
      <c r="AA2546" s="108">
        <f t="shared" ca="1" si="859"/>
        <v>0</v>
      </c>
      <c r="AB2546" s="108">
        <f t="shared" ca="1" si="860"/>
        <v>0</v>
      </c>
      <c r="AC2546" s="25">
        <f t="shared" ca="1" si="861"/>
        <v>0</v>
      </c>
    </row>
    <row r="2547" spans="1:29" ht="14.1" hidden="1" customHeight="1" thickBot="1" x14ac:dyDescent="0.25">
      <c r="A2547" s="3">
        <f t="shared" si="845"/>
        <v>2027</v>
      </c>
      <c r="B2547" s="3" t="str">
        <f t="shared" si="862"/>
        <v>12 prosinec</v>
      </c>
      <c r="C2547" s="4" t="str">
        <f t="shared" si="846"/>
        <v>prosinec</v>
      </c>
      <c r="D2547" s="10">
        <f t="shared" ca="1" si="847"/>
        <v>0</v>
      </c>
      <c r="E2547" s="10" t="str">
        <f t="shared" si="848"/>
        <v>čtvrtek</v>
      </c>
      <c r="F2547" s="42" t="str">
        <f ca="1">IF(COUNTIF(List1!$U$4:$AF$16,$G2547),"Svátek",TEXT($G2547,"dddd"))</f>
        <v>čtvrtek</v>
      </c>
      <c r="G2547" s="19">
        <v>46730</v>
      </c>
      <c r="H2547" s="49"/>
      <c r="I2547" s="50"/>
      <c r="J2547" s="49"/>
      <c r="K2547" s="50"/>
      <c r="L2547" s="21">
        <f t="shared" si="849"/>
        <v>0</v>
      </c>
      <c r="M2547" s="22">
        <f t="shared" si="843"/>
        <v>0</v>
      </c>
      <c r="N2547" s="98"/>
      <c r="O2547" s="101" t="str">
        <f t="shared" ca="1" si="844"/>
        <v/>
      </c>
      <c r="P2547" s="41" t="str">
        <f t="shared" si="842"/>
        <v xml:space="preserve"> </v>
      </c>
      <c r="Q2547" s="41" t="str">
        <f>IF(MONTH(G2548)-MONTH(G2547)&lt;&gt;0,SUBTOTAL(109,$P$14:$P$3665)," ")</f>
        <v xml:space="preserve"> </v>
      </c>
      <c r="R2547" s="108">
        <f t="shared" ca="1" si="850"/>
        <v>0</v>
      </c>
      <c r="S2547" s="25">
        <f t="shared" ca="1" si="851"/>
        <v>0</v>
      </c>
      <c r="T2547" s="108">
        <f t="shared" ca="1" si="852"/>
        <v>0</v>
      </c>
      <c r="U2547" s="163">
        <f t="shared" ca="1" si="853"/>
        <v>0</v>
      </c>
      <c r="V2547" s="25">
        <f t="shared" ca="1" si="854"/>
        <v>0</v>
      </c>
      <c r="W2547" s="25">
        <f t="shared" ca="1" si="855"/>
        <v>0</v>
      </c>
      <c r="X2547" s="108">
        <f t="shared" ca="1" si="856"/>
        <v>0</v>
      </c>
      <c r="Y2547" s="108">
        <f t="shared" ca="1" si="857"/>
        <v>0</v>
      </c>
      <c r="Z2547" s="108">
        <f t="shared" ca="1" si="858"/>
        <v>0</v>
      </c>
      <c r="AA2547" s="108">
        <f t="shared" ca="1" si="859"/>
        <v>0</v>
      </c>
      <c r="AB2547" s="108">
        <f t="shared" ca="1" si="860"/>
        <v>0</v>
      </c>
      <c r="AC2547" s="25">
        <f t="shared" ca="1" si="861"/>
        <v>0</v>
      </c>
    </row>
    <row r="2548" spans="1:29" ht="14.1" hidden="1" customHeight="1" thickBot="1" x14ac:dyDescent="0.25">
      <c r="A2548" s="3">
        <f t="shared" si="845"/>
        <v>2027</v>
      </c>
      <c r="B2548" s="3" t="str">
        <f t="shared" si="862"/>
        <v>12 prosinec</v>
      </c>
      <c r="C2548" s="4" t="str">
        <f t="shared" si="846"/>
        <v>prosinec</v>
      </c>
      <c r="D2548" s="10">
        <f t="shared" ca="1" si="847"/>
        <v>0</v>
      </c>
      <c r="E2548" s="10" t="str">
        <f t="shared" si="848"/>
        <v>pátek</v>
      </c>
      <c r="F2548" s="42" t="str">
        <f ca="1">IF(COUNTIF(List1!$U$4:$AF$16,$G2548),"Svátek",TEXT($G2548,"dddd"))</f>
        <v>pátek</v>
      </c>
      <c r="G2548" s="19">
        <v>46731</v>
      </c>
      <c r="H2548" s="49"/>
      <c r="I2548" s="50"/>
      <c r="J2548" s="49"/>
      <c r="K2548" s="50"/>
      <c r="L2548" s="21">
        <f t="shared" si="849"/>
        <v>0</v>
      </c>
      <c r="M2548" s="22">
        <f t="shared" si="843"/>
        <v>0</v>
      </c>
      <c r="N2548" s="98"/>
      <c r="O2548" s="101" t="str">
        <f t="shared" ca="1" si="844"/>
        <v/>
      </c>
      <c r="P2548" s="41" t="str">
        <f t="shared" si="842"/>
        <v xml:space="preserve"> </v>
      </c>
      <c r="Q2548" s="41" t="str">
        <f>IF(MONTH(G2549)-MONTH(G2548)&lt;&gt;0,SUBTOTAL(109,$P$14:$P$3665)," ")</f>
        <v xml:space="preserve"> </v>
      </c>
      <c r="R2548" s="108">
        <f t="shared" ca="1" si="850"/>
        <v>0</v>
      </c>
      <c r="S2548" s="25">
        <f t="shared" ca="1" si="851"/>
        <v>0</v>
      </c>
      <c r="T2548" s="108">
        <f t="shared" ca="1" si="852"/>
        <v>0</v>
      </c>
      <c r="U2548" s="163">
        <f t="shared" ca="1" si="853"/>
        <v>0</v>
      </c>
      <c r="V2548" s="25">
        <f t="shared" ca="1" si="854"/>
        <v>0</v>
      </c>
      <c r="W2548" s="25">
        <f t="shared" ca="1" si="855"/>
        <v>0</v>
      </c>
      <c r="X2548" s="108">
        <f t="shared" ca="1" si="856"/>
        <v>0</v>
      </c>
      <c r="Y2548" s="108">
        <f t="shared" ca="1" si="857"/>
        <v>0</v>
      </c>
      <c r="Z2548" s="108">
        <f t="shared" ca="1" si="858"/>
        <v>0</v>
      </c>
      <c r="AA2548" s="108">
        <f t="shared" ca="1" si="859"/>
        <v>0</v>
      </c>
      <c r="AB2548" s="108">
        <f t="shared" ca="1" si="860"/>
        <v>0</v>
      </c>
      <c r="AC2548" s="25">
        <f t="shared" ca="1" si="861"/>
        <v>0</v>
      </c>
    </row>
    <row r="2549" spans="1:29" ht="14.1" hidden="1" customHeight="1" thickBot="1" x14ac:dyDescent="0.25">
      <c r="A2549" s="3">
        <f t="shared" si="845"/>
        <v>2027</v>
      </c>
      <c r="B2549" s="3" t="str">
        <f t="shared" si="862"/>
        <v>12 prosinec</v>
      </c>
      <c r="C2549" s="4" t="str">
        <f t="shared" si="846"/>
        <v>prosinec</v>
      </c>
      <c r="D2549" s="10">
        <f t="shared" ca="1" si="847"/>
        <v>0</v>
      </c>
      <c r="E2549" s="10" t="str">
        <f t="shared" si="848"/>
        <v>sobota</v>
      </c>
      <c r="F2549" s="42" t="str">
        <f ca="1">IF(COUNTIF(List1!$U$4:$AF$16,$G2549),"Svátek",TEXT($G2549,"dddd"))</f>
        <v>sobota</v>
      </c>
      <c r="G2549" s="19">
        <v>46732</v>
      </c>
      <c r="H2549" s="49"/>
      <c r="I2549" s="50"/>
      <c r="J2549" s="49"/>
      <c r="K2549" s="50"/>
      <c r="L2549" s="21">
        <f t="shared" si="849"/>
        <v>0</v>
      </c>
      <c r="M2549" s="22">
        <f t="shared" si="843"/>
        <v>0</v>
      </c>
      <c r="N2549" s="98"/>
      <c r="O2549" s="101" t="str">
        <f t="shared" ca="1" si="844"/>
        <v/>
      </c>
      <c r="P2549" s="41" t="str">
        <f t="shared" si="842"/>
        <v xml:space="preserve"> </v>
      </c>
      <c r="Q2549" s="41" t="str">
        <f>IF(MONTH(G2550)-MONTH(G2549)&lt;&gt;0,SUBTOTAL(109,$P$14:$P$3665)," ")</f>
        <v xml:space="preserve"> </v>
      </c>
      <c r="R2549" s="108">
        <f t="shared" ca="1" si="850"/>
        <v>0</v>
      </c>
      <c r="S2549" s="25">
        <f t="shared" ca="1" si="851"/>
        <v>0</v>
      </c>
      <c r="T2549" s="108">
        <f t="shared" ca="1" si="852"/>
        <v>0</v>
      </c>
      <c r="U2549" s="163">
        <f t="shared" ca="1" si="853"/>
        <v>0</v>
      </c>
      <c r="V2549" s="25">
        <f t="shared" ca="1" si="854"/>
        <v>0</v>
      </c>
      <c r="W2549" s="25">
        <f t="shared" ca="1" si="855"/>
        <v>0</v>
      </c>
      <c r="X2549" s="108">
        <f t="shared" ca="1" si="856"/>
        <v>0</v>
      </c>
      <c r="Y2549" s="108">
        <f t="shared" ca="1" si="857"/>
        <v>0</v>
      </c>
      <c r="Z2549" s="108">
        <f t="shared" ca="1" si="858"/>
        <v>0</v>
      </c>
      <c r="AA2549" s="108">
        <f t="shared" ca="1" si="859"/>
        <v>0</v>
      </c>
      <c r="AB2549" s="108">
        <f t="shared" ca="1" si="860"/>
        <v>0</v>
      </c>
      <c r="AC2549" s="25">
        <f t="shared" ca="1" si="861"/>
        <v>0</v>
      </c>
    </row>
    <row r="2550" spans="1:29" ht="14.1" hidden="1" customHeight="1" thickBot="1" x14ac:dyDescent="0.25">
      <c r="A2550" s="3">
        <f t="shared" si="845"/>
        <v>2027</v>
      </c>
      <c r="B2550" s="3" t="str">
        <f t="shared" si="862"/>
        <v>12 prosinec</v>
      </c>
      <c r="C2550" s="4" t="str">
        <f t="shared" si="846"/>
        <v>prosinec</v>
      </c>
      <c r="D2550" s="10">
        <f t="shared" ca="1" si="847"/>
        <v>0</v>
      </c>
      <c r="E2550" s="10" t="str">
        <f t="shared" si="848"/>
        <v>neděle</v>
      </c>
      <c r="F2550" s="42" t="str">
        <f ca="1">IF(COUNTIF(List1!$U$4:$AF$16,$G2550),"Svátek",TEXT($G2550,"dddd"))</f>
        <v>neděle</v>
      </c>
      <c r="G2550" s="19">
        <v>46733</v>
      </c>
      <c r="H2550" s="49"/>
      <c r="I2550" s="50"/>
      <c r="J2550" s="49"/>
      <c r="K2550" s="50"/>
      <c r="L2550" s="21">
        <f t="shared" si="849"/>
        <v>0</v>
      </c>
      <c r="M2550" s="22">
        <f t="shared" si="843"/>
        <v>0</v>
      </c>
      <c r="N2550" s="98"/>
      <c r="O2550" s="101" t="str">
        <f t="shared" ca="1" si="844"/>
        <v/>
      </c>
      <c r="P2550" s="41">
        <f t="shared" si="842"/>
        <v>0</v>
      </c>
      <c r="Q2550" s="41" t="str">
        <f>IF(MONTH(G2551)-MONTH(G2550)&lt;&gt;0,SUBTOTAL(109,$P$14:$P$3665)," ")</f>
        <v xml:space="preserve"> </v>
      </c>
      <c r="R2550" s="108">
        <f t="shared" ca="1" si="850"/>
        <v>0</v>
      </c>
      <c r="S2550" s="25">
        <f t="shared" ca="1" si="851"/>
        <v>0</v>
      </c>
      <c r="T2550" s="108">
        <f t="shared" ca="1" si="852"/>
        <v>0</v>
      </c>
      <c r="U2550" s="163">
        <f t="shared" ca="1" si="853"/>
        <v>0</v>
      </c>
      <c r="V2550" s="25">
        <f t="shared" ca="1" si="854"/>
        <v>0</v>
      </c>
      <c r="W2550" s="25">
        <f t="shared" ca="1" si="855"/>
        <v>0</v>
      </c>
      <c r="X2550" s="108">
        <f t="shared" ca="1" si="856"/>
        <v>0</v>
      </c>
      <c r="Y2550" s="108">
        <f t="shared" ca="1" si="857"/>
        <v>0</v>
      </c>
      <c r="Z2550" s="108">
        <f t="shared" ca="1" si="858"/>
        <v>0</v>
      </c>
      <c r="AA2550" s="108">
        <f t="shared" ca="1" si="859"/>
        <v>0</v>
      </c>
      <c r="AB2550" s="108">
        <f t="shared" ca="1" si="860"/>
        <v>0</v>
      </c>
      <c r="AC2550" s="25">
        <f t="shared" ca="1" si="861"/>
        <v>0</v>
      </c>
    </row>
    <row r="2551" spans="1:29" ht="14.1" hidden="1" customHeight="1" thickBot="1" x14ac:dyDescent="0.25">
      <c r="A2551" s="3">
        <f t="shared" si="845"/>
        <v>2027</v>
      </c>
      <c r="B2551" s="3" t="str">
        <f t="shared" si="862"/>
        <v>12 prosinec</v>
      </c>
      <c r="C2551" s="4" t="str">
        <f t="shared" si="846"/>
        <v>prosinec</v>
      </c>
      <c r="D2551" s="10">
        <f t="shared" ca="1" si="847"/>
        <v>0</v>
      </c>
      <c r="E2551" s="10" t="str">
        <f t="shared" si="848"/>
        <v>pondělí</v>
      </c>
      <c r="F2551" s="42" t="str">
        <f ca="1">IF(COUNTIF(List1!$U$4:$AF$16,$G2551),"Svátek",TEXT($G2551,"dddd"))</f>
        <v>pondělí</v>
      </c>
      <c r="G2551" s="19">
        <v>46734</v>
      </c>
      <c r="H2551" s="49"/>
      <c r="I2551" s="50"/>
      <c r="J2551" s="49"/>
      <c r="K2551" s="50"/>
      <c r="L2551" s="21">
        <f t="shared" si="849"/>
        <v>0</v>
      </c>
      <c r="M2551" s="22">
        <f t="shared" si="843"/>
        <v>0</v>
      </c>
      <c r="N2551" s="98"/>
      <c r="O2551" s="101" t="str">
        <f t="shared" ca="1" si="844"/>
        <v/>
      </c>
      <c r="P2551" s="41" t="str">
        <f t="shared" si="842"/>
        <v xml:space="preserve"> </v>
      </c>
      <c r="Q2551" s="41" t="str">
        <f>IF(MONTH(G2552)-MONTH(G2551)&lt;&gt;0,SUBTOTAL(109,$P$14:$P$3665)," ")</f>
        <v xml:space="preserve"> </v>
      </c>
      <c r="R2551" s="108">
        <f t="shared" ca="1" si="850"/>
        <v>0</v>
      </c>
      <c r="S2551" s="25">
        <f t="shared" ca="1" si="851"/>
        <v>0</v>
      </c>
      <c r="T2551" s="108">
        <f t="shared" ca="1" si="852"/>
        <v>0</v>
      </c>
      <c r="U2551" s="163">
        <f t="shared" ca="1" si="853"/>
        <v>0</v>
      </c>
      <c r="V2551" s="25">
        <f t="shared" ca="1" si="854"/>
        <v>0</v>
      </c>
      <c r="W2551" s="25">
        <f t="shared" ca="1" si="855"/>
        <v>0</v>
      </c>
      <c r="X2551" s="108">
        <f t="shared" ca="1" si="856"/>
        <v>0</v>
      </c>
      <c r="Y2551" s="108">
        <f t="shared" ca="1" si="857"/>
        <v>0</v>
      </c>
      <c r="Z2551" s="108">
        <f t="shared" ca="1" si="858"/>
        <v>0</v>
      </c>
      <c r="AA2551" s="108">
        <f t="shared" ca="1" si="859"/>
        <v>0</v>
      </c>
      <c r="AB2551" s="108">
        <f t="shared" ca="1" si="860"/>
        <v>0</v>
      </c>
      <c r="AC2551" s="25">
        <f t="shared" ca="1" si="861"/>
        <v>0</v>
      </c>
    </row>
    <row r="2552" spans="1:29" ht="14.1" hidden="1" customHeight="1" thickBot="1" x14ac:dyDescent="0.25">
      <c r="A2552" s="3">
        <f t="shared" si="845"/>
        <v>2027</v>
      </c>
      <c r="B2552" s="3" t="str">
        <f t="shared" si="862"/>
        <v>12 prosinec</v>
      </c>
      <c r="C2552" s="4" t="str">
        <f t="shared" si="846"/>
        <v>prosinec</v>
      </c>
      <c r="D2552" s="10">
        <f t="shared" ca="1" si="847"/>
        <v>0</v>
      </c>
      <c r="E2552" s="10" t="str">
        <f t="shared" si="848"/>
        <v>úterý</v>
      </c>
      <c r="F2552" s="42" t="str">
        <f ca="1">IF(COUNTIF(List1!$U$4:$AF$16,$G2552),"Svátek",TEXT($G2552,"dddd"))</f>
        <v>úterý</v>
      </c>
      <c r="G2552" s="19">
        <v>46735</v>
      </c>
      <c r="H2552" s="49"/>
      <c r="I2552" s="50"/>
      <c r="J2552" s="49"/>
      <c r="K2552" s="50"/>
      <c r="L2552" s="21">
        <f t="shared" si="849"/>
        <v>0</v>
      </c>
      <c r="M2552" s="22">
        <f t="shared" si="843"/>
        <v>0</v>
      </c>
      <c r="N2552" s="98"/>
      <c r="O2552" s="101" t="str">
        <f t="shared" ca="1" si="844"/>
        <v/>
      </c>
      <c r="P2552" s="41" t="str">
        <f t="shared" si="842"/>
        <v xml:space="preserve"> </v>
      </c>
      <c r="Q2552" s="41" t="str">
        <f>IF(MONTH(G2553)-MONTH(G2552)&lt;&gt;0,SUBTOTAL(109,$P$14:$P$3665)," ")</f>
        <v xml:space="preserve"> </v>
      </c>
      <c r="R2552" s="108">
        <f t="shared" ca="1" si="850"/>
        <v>0</v>
      </c>
      <c r="S2552" s="25">
        <f t="shared" ca="1" si="851"/>
        <v>0</v>
      </c>
      <c r="T2552" s="108">
        <f t="shared" ca="1" si="852"/>
        <v>0</v>
      </c>
      <c r="U2552" s="163">
        <f t="shared" ca="1" si="853"/>
        <v>0</v>
      </c>
      <c r="V2552" s="25">
        <f t="shared" ca="1" si="854"/>
        <v>0</v>
      </c>
      <c r="W2552" s="25">
        <f t="shared" ca="1" si="855"/>
        <v>0</v>
      </c>
      <c r="X2552" s="108">
        <f t="shared" ca="1" si="856"/>
        <v>0</v>
      </c>
      <c r="Y2552" s="108">
        <f t="shared" ca="1" si="857"/>
        <v>0</v>
      </c>
      <c r="Z2552" s="108">
        <f t="shared" ca="1" si="858"/>
        <v>0</v>
      </c>
      <c r="AA2552" s="108">
        <f t="shared" ca="1" si="859"/>
        <v>0</v>
      </c>
      <c r="AB2552" s="108">
        <f t="shared" ca="1" si="860"/>
        <v>0</v>
      </c>
      <c r="AC2552" s="25">
        <f t="shared" ca="1" si="861"/>
        <v>0</v>
      </c>
    </row>
    <row r="2553" spans="1:29" ht="14.1" hidden="1" customHeight="1" thickBot="1" x14ac:dyDescent="0.25">
      <c r="A2553" s="3">
        <f t="shared" si="845"/>
        <v>2027</v>
      </c>
      <c r="B2553" s="3" t="str">
        <f t="shared" si="862"/>
        <v>12 prosinec</v>
      </c>
      <c r="C2553" s="4" t="str">
        <f t="shared" si="846"/>
        <v>prosinec</v>
      </c>
      <c r="D2553" s="10">
        <f t="shared" ca="1" si="847"/>
        <v>0</v>
      </c>
      <c r="E2553" s="10" t="str">
        <f t="shared" si="848"/>
        <v>středa</v>
      </c>
      <c r="F2553" s="42" t="str">
        <f ca="1">IF(COUNTIF(List1!$U$4:$AF$16,$G2553),"Svátek",TEXT($G2553,"dddd"))</f>
        <v>středa</v>
      </c>
      <c r="G2553" s="19">
        <v>46736</v>
      </c>
      <c r="H2553" s="49"/>
      <c r="I2553" s="50"/>
      <c r="J2553" s="49"/>
      <c r="K2553" s="50"/>
      <c r="L2553" s="21">
        <f t="shared" si="849"/>
        <v>0</v>
      </c>
      <c r="M2553" s="22">
        <f t="shared" si="843"/>
        <v>0</v>
      </c>
      <c r="N2553" s="98"/>
      <c r="O2553" s="101" t="str">
        <f t="shared" ca="1" si="844"/>
        <v/>
      </c>
      <c r="P2553" s="41" t="str">
        <f t="shared" si="842"/>
        <v xml:space="preserve"> </v>
      </c>
      <c r="Q2553" s="41" t="str">
        <f>IF(MONTH(G2554)-MONTH(G2553)&lt;&gt;0,SUBTOTAL(109,$P$14:$P$3665)," ")</f>
        <v xml:space="preserve"> </v>
      </c>
      <c r="R2553" s="108">
        <f t="shared" ca="1" si="850"/>
        <v>0</v>
      </c>
      <c r="S2553" s="25">
        <f t="shared" ca="1" si="851"/>
        <v>0</v>
      </c>
      <c r="T2553" s="108">
        <f t="shared" ca="1" si="852"/>
        <v>0</v>
      </c>
      <c r="U2553" s="163">
        <f t="shared" ca="1" si="853"/>
        <v>0</v>
      </c>
      <c r="V2553" s="25">
        <f t="shared" ca="1" si="854"/>
        <v>0</v>
      </c>
      <c r="W2553" s="25">
        <f t="shared" ca="1" si="855"/>
        <v>0</v>
      </c>
      <c r="X2553" s="108">
        <f t="shared" ca="1" si="856"/>
        <v>0</v>
      </c>
      <c r="Y2553" s="108">
        <f t="shared" ca="1" si="857"/>
        <v>0</v>
      </c>
      <c r="Z2553" s="108">
        <f t="shared" ca="1" si="858"/>
        <v>0</v>
      </c>
      <c r="AA2553" s="108">
        <f t="shared" ca="1" si="859"/>
        <v>0</v>
      </c>
      <c r="AB2553" s="108">
        <f t="shared" ca="1" si="860"/>
        <v>0</v>
      </c>
      <c r="AC2553" s="25">
        <f t="shared" ca="1" si="861"/>
        <v>0</v>
      </c>
    </row>
    <row r="2554" spans="1:29" ht="14.1" hidden="1" customHeight="1" thickBot="1" x14ac:dyDescent="0.25">
      <c r="A2554" s="3">
        <f t="shared" si="845"/>
        <v>2027</v>
      </c>
      <c r="B2554" s="3" t="str">
        <f t="shared" si="862"/>
        <v>12 prosinec</v>
      </c>
      <c r="C2554" s="4" t="str">
        <f t="shared" si="846"/>
        <v>prosinec</v>
      </c>
      <c r="D2554" s="10">
        <f t="shared" ca="1" si="847"/>
        <v>0</v>
      </c>
      <c r="E2554" s="10" t="str">
        <f t="shared" si="848"/>
        <v>čtvrtek</v>
      </c>
      <c r="F2554" s="42" t="str">
        <f ca="1">IF(COUNTIF(List1!$U$4:$AF$16,$G2554),"Svátek",TEXT($G2554,"dddd"))</f>
        <v>čtvrtek</v>
      </c>
      <c r="G2554" s="19">
        <v>46737</v>
      </c>
      <c r="H2554" s="49"/>
      <c r="I2554" s="50"/>
      <c r="J2554" s="49"/>
      <c r="K2554" s="50"/>
      <c r="L2554" s="21">
        <f t="shared" si="849"/>
        <v>0</v>
      </c>
      <c r="M2554" s="22">
        <f t="shared" si="843"/>
        <v>0</v>
      </c>
      <c r="N2554" s="98"/>
      <c r="O2554" s="101" t="str">
        <f t="shared" ca="1" si="844"/>
        <v/>
      </c>
      <c r="P2554" s="41" t="str">
        <f t="shared" si="842"/>
        <v xml:space="preserve"> </v>
      </c>
      <c r="Q2554" s="41" t="str">
        <f>IF(MONTH(G2555)-MONTH(G2554)&lt;&gt;0,SUBTOTAL(109,$P$14:$P$3665)," ")</f>
        <v xml:space="preserve"> </v>
      </c>
      <c r="R2554" s="108">
        <f t="shared" ca="1" si="850"/>
        <v>0</v>
      </c>
      <c r="S2554" s="25">
        <f t="shared" ca="1" si="851"/>
        <v>0</v>
      </c>
      <c r="T2554" s="108">
        <f t="shared" ca="1" si="852"/>
        <v>0</v>
      </c>
      <c r="U2554" s="163">
        <f t="shared" ca="1" si="853"/>
        <v>0</v>
      </c>
      <c r="V2554" s="25">
        <f t="shared" ca="1" si="854"/>
        <v>0</v>
      </c>
      <c r="W2554" s="25">
        <f t="shared" ca="1" si="855"/>
        <v>0</v>
      </c>
      <c r="X2554" s="108">
        <f t="shared" ca="1" si="856"/>
        <v>0</v>
      </c>
      <c r="Y2554" s="108">
        <f t="shared" ca="1" si="857"/>
        <v>0</v>
      </c>
      <c r="Z2554" s="108">
        <f t="shared" ca="1" si="858"/>
        <v>0</v>
      </c>
      <c r="AA2554" s="108">
        <f t="shared" ca="1" si="859"/>
        <v>0</v>
      </c>
      <c r="AB2554" s="108">
        <f t="shared" ca="1" si="860"/>
        <v>0</v>
      </c>
      <c r="AC2554" s="25">
        <f t="shared" ca="1" si="861"/>
        <v>0</v>
      </c>
    </row>
    <row r="2555" spans="1:29" ht="14.1" hidden="1" customHeight="1" thickBot="1" x14ac:dyDescent="0.25">
      <c r="A2555" s="3">
        <f t="shared" si="845"/>
        <v>2027</v>
      </c>
      <c r="B2555" s="3" t="str">
        <f t="shared" si="862"/>
        <v>12 prosinec</v>
      </c>
      <c r="C2555" s="4" t="str">
        <f t="shared" si="846"/>
        <v>prosinec</v>
      </c>
      <c r="D2555" s="10">
        <f t="shared" ca="1" si="847"/>
        <v>0</v>
      </c>
      <c r="E2555" s="10" t="str">
        <f t="shared" si="848"/>
        <v>pátek</v>
      </c>
      <c r="F2555" s="42" t="str">
        <f ca="1">IF(COUNTIF(List1!$U$4:$AF$16,$G2555),"Svátek",TEXT($G2555,"dddd"))</f>
        <v>pátek</v>
      </c>
      <c r="G2555" s="19">
        <v>46738</v>
      </c>
      <c r="H2555" s="49"/>
      <c r="I2555" s="50"/>
      <c r="J2555" s="49"/>
      <c r="K2555" s="50"/>
      <c r="L2555" s="21">
        <f t="shared" si="849"/>
        <v>0</v>
      </c>
      <c r="M2555" s="22">
        <f t="shared" si="843"/>
        <v>0</v>
      </c>
      <c r="N2555" s="98"/>
      <c r="O2555" s="101" t="str">
        <f t="shared" ca="1" si="844"/>
        <v/>
      </c>
      <c r="P2555" s="41" t="str">
        <f t="shared" si="842"/>
        <v xml:space="preserve"> </v>
      </c>
      <c r="Q2555" s="41" t="str">
        <f>IF(MONTH(G2556)-MONTH(G2555)&lt;&gt;0,SUBTOTAL(109,$P$14:$P$3665)," ")</f>
        <v xml:space="preserve"> </v>
      </c>
      <c r="R2555" s="108">
        <f t="shared" ca="1" si="850"/>
        <v>0</v>
      </c>
      <c r="S2555" s="25">
        <f t="shared" ca="1" si="851"/>
        <v>0</v>
      </c>
      <c r="T2555" s="108">
        <f t="shared" ca="1" si="852"/>
        <v>0</v>
      </c>
      <c r="U2555" s="163">
        <f t="shared" ca="1" si="853"/>
        <v>0</v>
      </c>
      <c r="V2555" s="25">
        <f t="shared" ca="1" si="854"/>
        <v>0</v>
      </c>
      <c r="W2555" s="25">
        <f t="shared" ca="1" si="855"/>
        <v>0</v>
      </c>
      <c r="X2555" s="108">
        <f t="shared" ca="1" si="856"/>
        <v>0</v>
      </c>
      <c r="Y2555" s="108">
        <f t="shared" ca="1" si="857"/>
        <v>0</v>
      </c>
      <c r="Z2555" s="108">
        <f t="shared" ca="1" si="858"/>
        <v>0</v>
      </c>
      <c r="AA2555" s="108">
        <f t="shared" ca="1" si="859"/>
        <v>0</v>
      </c>
      <c r="AB2555" s="108">
        <f t="shared" ca="1" si="860"/>
        <v>0</v>
      </c>
      <c r="AC2555" s="25">
        <f t="shared" ca="1" si="861"/>
        <v>0</v>
      </c>
    </row>
    <row r="2556" spans="1:29" ht="14.1" hidden="1" customHeight="1" thickBot="1" x14ac:dyDescent="0.25">
      <c r="A2556" s="3">
        <f t="shared" si="845"/>
        <v>2027</v>
      </c>
      <c r="B2556" s="3" t="str">
        <f t="shared" si="862"/>
        <v>12 prosinec</v>
      </c>
      <c r="C2556" s="4" t="str">
        <f t="shared" si="846"/>
        <v>prosinec</v>
      </c>
      <c r="D2556" s="10">
        <f t="shared" ca="1" si="847"/>
        <v>0</v>
      </c>
      <c r="E2556" s="10" t="str">
        <f t="shared" si="848"/>
        <v>sobota</v>
      </c>
      <c r="F2556" s="42" t="str">
        <f ca="1">IF(COUNTIF(List1!$U$4:$AF$16,$G2556),"Svátek",TEXT($G2556,"dddd"))</f>
        <v>sobota</v>
      </c>
      <c r="G2556" s="19">
        <v>46739</v>
      </c>
      <c r="H2556" s="49"/>
      <c r="I2556" s="50"/>
      <c r="J2556" s="49"/>
      <c r="K2556" s="50"/>
      <c r="L2556" s="21">
        <f t="shared" si="849"/>
        <v>0</v>
      </c>
      <c r="M2556" s="22">
        <f t="shared" si="843"/>
        <v>0</v>
      </c>
      <c r="N2556" s="98"/>
      <c r="O2556" s="101" t="str">
        <f t="shared" ca="1" si="844"/>
        <v/>
      </c>
      <c r="P2556" s="41" t="str">
        <f t="shared" si="842"/>
        <v xml:space="preserve"> </v>
      </c>
      <c r="Q2556" s="41" t="str">
        <f>IF(MONTH(G2557)-MONTH(G2556)&lt;&gt;0,SUBTOTAL(109,$P$14:$P$3665)," ")</f>
        <v xml:space="preserve"> </v>
      </c>
      <c r="R2556" s="108">
        <f t="shared" ca="1" si="850"/>
        <v>0</v>
      </c>
      <c r="S2556" s="25">
        <f t="shared" ca="1" si="851"/>
        <v>0</v>
      </c>
      <c r="T2556" s="108">
        <f t="shared" ca="1" si="852"/>
        <v>0</v>
      </c>
      <c r="U2556" s="163">
        <f t="shared" ca="1" si="853"/>
        <v>0</v>
      </c>
      <c r="V2556" s="25">
        <f t="shared" ca="1" si="854"/>
        <v>0</v>
      </c>
      <c r="W2556" s="25">
        <f t="shared" ca="1" si="855"/>
        <v>0</v>
      </c>
      <c r="X2556" s="108">
        <f t="shared" ca="1" si="856"/>
        <v>0</v>
      </c>
      <c r="Y2556" s="108">
        <f t="shared" ca="1" si="857"/>
        <v>0</v>
      </c>
      <c r="Z2556" s="108">
        <f t="shared" ca="1" si="858"/>
        <v>0</v>
      </c>
      <c r="AA2556" s="108">
        <f t="shared" ca="1" si="859"/>
        <v>0</v>
      </c>
      <c r="AB2556" s="108">
        <f t="shared" ca="1" si="860"/>
        <v>0</v>
      </c>
      <c r="AC2556" s="25">
        <f t="shared" ca="1" si="861"/>
        <v>0</v>
      </c>
    </row>
    <row r="2557" spans="1:29" ht="14.1" hidden="1" customHeight="1" thickBot="1" x14ac:dyDescent="0.25">
      <c r="A2557" s="3">
        <f t="shared" si="845"/>
        <v>2027</v>
      </c>
      <c r="B2557" s="3" t="str">
        <f t="shared" si="862"/>
        <v>12 prosinec</v>
      </c>
      <c r="C2557" s="4" t="str">
        <f t="shared" si="846"/>
        <v>prosinec</v>
      </c>
      <c r="D2557" s="10">
        <f t="shared" ca="1" si="847"/>
        <v>0</v>
      </c>
      <c r="E2557" s="10" t="str">
        <f t="shared" si="848"/>
        <v>neděle</v>
      </c>
      <c r="F2557" s="42" t="str">
        <f ca="1">IF(COUNTIF(List1!$U$4:$AF$16,$G2557),"Svátek",TEXT($G2557,"dddd"))</f>
        <v>neděle</v>
      </c>
      <c r="G2557" s="19">
        <v>46740</v>
      </c>
      <c r="H2557" s="49"/>
      <c r="I2557" s="50"/>
      <c r="J2557" s="49"/>
      <c r="K2557" s="50"/>
      <c r="L2557" s="21">
        <f t="shared" si="849"/>
        <v>0</v>
      </c>
      <c r="M2557" s="22">
        <f t="shared" si="843"/>
        <v>0</v>
      </c>
      <c r="N2557" s="98"/>
      <c r="O2557" s="101" t="str">
        <f t="shared" ca="1" si="844"/>
        <v/>
      </c>
      <c r="P2557" s="41">
        <f t="shared" si="842"/>
        <v>0</v>
      </c>
      <c r="Q2557" s="41" t="str">
        <f>IF(MONTH(G2558)-MONTH(G2557)&lt;&gt;0,SUBTOTAL(109,$P$14:$P$3665)," ")</f>
        <v xml:space="preserve"> </v>
      </c>
      <c r="R2557" s="108">
        <f t="shared" ca="1" si="850"/>
        <v>0</v>
      </c>
      <c r="S2557" s="25">
        <f t="shared" ca="1" si="851"/>
        <v>0</v>
      </c>
      <c r="T2557" s="108">
        <f t="shared" ca="1" si="852"/>
        <v>0</v>
      </c>
      <c r="U2557" s="163">
        <f t="shared" ca="1" si="853"/>
        <v>0</v>
      </c>
      <c r="V2557" s="25">
        <f t="shared" ca="1" si="854"/>
        <v>0</v>
      </c>
      <c r="W2557" s="25">
        <f t="shared" ca="1" si="855"/>
        <v>0</v>
      </c>
      <c r="X2557" s="108">
        <f t="shared" ca="1" si="856"/>
        <v>0</v>
      </c>
      <c r="Y2557" s="108">
        <f t="shared" ca="1" si="857"/>
        <v>0</v>
      </c>
      <c r="Z2557" s="108">
        <f t="shared" ca="1" si="858"/>
        <v>0</v>
      </c>
      <c r="AA2557" s="108">
        <f t="shared" ca="1" si="859"/>
        <v>0</v>
      </c>
      <c r="AB2557" s="108">
        <f t="shared" ca="1" si="860"/>
        <v>0</v>
      </c>
      <c r="AC2557" s="25">
        <f t="shared" ca="1" si="861"/>
        <v>0</v>
      </c>
    </row>
    <row r="2558" spans="1:29" ht="14.1" hidden="1" customHeight="1" thickBot="1" x14ac:dyDescent="0.25">
      <c r="A2558" s="3">
        <f t="shared" si="845"/>
        <v>2027</v>
      </c>
      <c r="B2558" s="3" t="str">
        <f t="shared" si="862"/>
        <v>12 prosinec</v>
      </c>
      <c r="C2558" s="4" t="str">
        <f t="shared" si="846"/>
        <v>prosinec</v>
      </c>
      <c r="D2558" s="10">
        <f t="shared" ca="1" si="847"/>
        <v>0</v>
      </c>
      <c r="E2558" s="10" t="str">
        <f t="shared" si="848"/>
        <v>pondělí</v>
      </c>
      <c r="F2558" s="42" t="str">
        <f ca="1">IF(COUNTIF(List1!$U$4:$AF$16,$G2558),"Svátek",TEXT($G2558,"dddd"))</f>
        <v>pondělí</v>
      </c>
      <c r="G2558" s="19">
        <v>46741</v>
      </c>
      <c r="H2558" s="49"/>
      <c r="I2558" s="50"/>
      <c r="J2558" s="49"/>
      <c r="K2558" s="50"/>
      <c r="L2558" s="21">
        <f t="shared" si="849"/>
        <v>0</v>
      </c>
      <c r="M2558" s="22">
        <f t="shared" si="843"/>
        <v>0</v>
      </c>
      <c r="N2558" s="98"/>
      <c r="O2558" s="101" t="str">
        <f t="shared" ca="1" si="844"/>
        <v/>
      </c>
      <c r="P2558" s="41" t="str">
        <f t="shared" si="842"/>
        <v xml:space="preserve"> </v>
      </c>
      <c r="Q2558" s="41" t="str">
        <f>IF(MONTH(G2559)-MONTH(G2558)&lt;&gt;0,SUBTOTAL(109,$P$14:$P$3665)," ")</f>
        <v xml:space="preserve"> </v>
      </c>
      <c r="R2558" s="108">
        <f t="shared" ca="1" si="850"/>
        <v>0</v>
      </c>
      <c r="S2558" s="25">
        <f t="shared" ca="1" si="851"/>
        <v>0</v>
      </c>
      <c r="T2558" s="108">
        <f t="shared" ca="1" si="852"/>
        <v>0</v>
      </c>
      <c r="U2558" s="163">
        <f t="shared" ca="1" si="853"/>
        <v>0</v>
      </c>
      <c r="V2558" s="25">
        <f t="shared" ca="1" si="854"/>
        <v>0</v>
      </c>
      <c r="W2558" s="25">
        <f t="shared" ca="1" si="855"/>
        <v>0</v>
      </c>
      <c r="X2558" s="108">
        <f t="shared" ca="1" si="856"/>
        <v>0</v>
      </c>
      <c r="Y2558" s="108">
        <f t="shared" ca="1" si="857"/>
        <v>0</v>
      </c>
      <c r="Z2558" s="108">
        <f t="shared" ca="1" si="858"/>
        <v>0</v>
      </c>
      <c r="AA2558" s="108">
        <f t="shared" ca="1" si="859"/>
        <v>0</v>
      </c>
      <c r="AB2558" s="108">
        <f t="shared" ca="1" si="860"/>
        <v>0</v>
      </c>
      <c r="AC2558" s="25">
        <f t="shared" ca="1" si="861"/>
        <v>0</v>
      </c>
    </row>
    <row r="2559" spans="1:29" ht="14.1" hidden="1" customHeight="1" thickBot="1" x14ac:dyDescent="0.25">
      <c r="A2559" s="3">
        <f t="shared" si="845"/>
        <v>2027</v>
      </c>
      <c r="B2559" s="3" t="str">
        <f t="shared" si="862"/>
        <v>12 prosinec</v>
      </c>
      <c r="C2559" s="4" t="str">
        <f t="shared" si="846"/>
        <v>prosinec</v>
      </c>
      <c r="D2559" s="10">
        <f t="shared" ca="1" si="847"/>
        <v>0</v>
      </c>
      <c r="E2559" s="10" t="str">
        <f t="shared" si="848"/>
        <v>úterý</v>
      </c>
      <c r="F2559" s="42" t="str">
        <f ca="1">IF(COUNTIF(List1!$U$4:$AF$16,$G2559),"Svátek",TEXT($G2559,"dddd"))</f>
        <v>úterý</v>
      </c>
      <c r="G2559" s="19">
        <v>46742</v>
      </c>
      <c r="H2559" s="49"/>
      <c r="I2559" s="50"/>
      <c r="J2559" s="49"/>
      <c r="K2559" s="50"/>
      <c r="L2559" s="21">
        <f t="shared" si="849"/>
        <v>0</v>
      </c>
      <c r="M2559" s="22">
        <f t="shared" si="843"/>
        <v>0</v>
      </c>
      <c r="N2559" s="98"/>
      <c r="O2559" s="101" t="str">
        <f t="shared" ca="1" si="844"/>
        <v/>
      </c>
      <c r="P2559" s="41" t="str">
        <f t="shared" si="842"/>
        <v xml:space="preserve"> </v>
      </c>
      <c r="Q2559" s="41" t="str">
        <f>IF(MONTH(G2560)-MONTH(G2559)&lt;&gt;0,SUBTOTAL(109,$P$14:$P$3665)," ")</f>
        <v xml:space="preserve"> </v>
      </c>
      <c r="R2559" s="108">
        <f t="shared" ca="1" si="850"/>
        <v>0</v>
      </c>
      <c r="S2559" s="25">
        <f t="shared" ca="1" si="851"/>
        <v>0</v>
      </c>
      <c r="T2559" s="108">
        <f t="shared" ca="1" si="852"/>
        <v>0</v>
      </c>
      <c r="U2559" s="163">
        <f t="shared" ca="1" si="853"/>
        <v>0</v>
      </c>
      <c r="V2559" s="25">
        <f t="shared" ca="1" si="854"/>
        <v>0</v>
      </c>
      <c r="W2559" s="25">
        <f t="shared" ca="1" si="855"/>
        <v>0</v>
      </c>
      <c r="X2559" s="108">
        <f t="shared" ca="1" si="856"/>
        <v>0</v>
      </c>
      <c r="Y2559" s="108">
        <f t="shared" ca="1" si="857"/>
        <v>0</v>
      </c>
      <c r="Z2559" s="108">
        <f t="shared" ca="1" si="858"/>
        <v>0</v>
      </c>
      <c r="AA2559" s="108">
        <f t="shared" ca="1" si="859"/>
        <v>0</v>
      </c>
      <c r="AB2559" s="108">
        <f t="shared" ca="1" si="860"/>
        <v>0</v>
      </c>
      <c r="AC2559" s="25">
        <f t="shared" ca="1" si="861"/>
        <v>0</v>
      </c>
    </row>
    <row r="2560" spans="1:29" ht="14.1" hidden="1" customHeight="1" thickBot="1" x14ac:dyDescent="0.25">
      <c r="A2560" s="3">
        <f t="shared" si="845"/>
        <v>2027</v>
      </c>
      <c r="B2560" s="3" t="str">
        <f t="shared" si="862"/>
        <v>12 prosinec</v>
      </c>
      <c r="C2560" s="4" t="str">
        <f t="shared" si="846"/>
        <v>prosinec</v>
      </c>
      <c r="D2560" s="10">
        <f t="shared" ca="1" si="847"/>
        <v>0</v>
      </c>
      <c r="E2560" s="10" t="str">
        <f t="shared" si="848"/>
        <v>středa</v>
      </c>
      <c r="F2560" s="42" t="str">
        <f ca="1">IF(COUNTIF(List1!$U$4:$AF$16,$G2560),"Svátek",TEXT($G2560,"dddd"))</f>
        <v>středa</v>
      </c>
      <c r="G2560" s="19">
        <v>46743</v>
      </c>
      <c r="H2560" s="49"/>
      <c r="I2560" s="50"/>
      <c r="J2560" s="49"/>
      <c r="K2560" s="50"/>
      <c r="L2560" s="21">
        <f t="shared" si="849"/>
        <v>0</v>
      </c>
      <c r="M2560" s="22">
        <f t="shared" si="843"/>
        <v>0</v>
      </c>
      <c r="N2560" s="98"/>
      <c r="O2560" s="101" t="str">
        <f t="shared" ca="1" si="844"/>
        <v/>
      </c>
      <c r="P2560" s="41" t="str">
        <f t="shared" si="842"/>
        <v xml:space="preserve"> </v>
      </c>
      <c r="Q2560" s="41" t="str">
        <f>IF(MONTH(G2561)-MONTH(G2560)&lt;&gt;0,SUBTOTAL(109,$P$14:$P$3665)," ")</f>
        <v xml:space="preserve"> </v>
      </c>
      <c r="R2560" s="108">
        <f t="shared" ca="1" si="850"/>
        <v>0</v>
      </c>
      <c r="S2560" s="25">
        <f t="shared" ca="1" si="851"/>
        <v>0</v>
      </c>
      <c r="T2560" s="108">
        <f t="shared" ca="1" si="852"/>
        <v>0</v>
      </c>
      <c r="U2560" s="163">
        <f t="shared" ca="1" si="853"/>
        <v>0</v>
      </c>
      <c r="V2560" s="25">
        <f t="shared" ca="1" si="854"/>
        <v>0</v>
      </c>
      <c r="W2560" s="25">
        <f t="shared" ca="1" si="855"/>
        <v>0</v>
      </c>
      <c r="X2560" s="108">
        <f t="shared" ca="1" si="856"/>
        <v>0</v>
      </c>
      <c r="Y2560" s="108">
        <f t="shared" ca="1" si="857"/>
        <v>0</v>
      </c>
      <c r="Z2560" s="108">
        <f t="shared" ca="1" si="858"/>
        <v>0</v>
      </c>
      <c r="AA2560" s="108">
        <f t="shared" ca="1" si="859"/>
        <v>0</v>
      </c>
      <c r="AB2560" s="108">
        <f t="shared" ca="1" si="860"/>
        <v>0</v>
      </c>
      <c r="AC2560" s="25">
        <f t="shared" ca="1" si="861"/>
        <v>0</v>
      </c>
    </row>
    <row r="2561" spans="1:29" ht="14.1" hidden="1" customHeight="1" thickBot="1" x14ac:dyDescent="0.25">
      <c r="A2561" s="3">
        <f t="shared" si="845"/>
        <v>2027</v>
      </c>
      <c r="B2561" s="3" t="str">
        <f t="shared" si="862"/>
        <v>12 prosinec</v>
      </c>
      <c r="C2561" s="4" t="str">
        <f t="shared" si="846"/>
        <v>prosinec</v>
      </c>
      <c r="D2561" s="10">
        <f t="shared" ca="1" si="847"/>
        <v>0</v>
      </c>
      <c r="E2561" s="10" t="str">
        <f t="shared" si="848"/>
        <v>čtvrtek</v>
      </c>
      <c r="F2561" s="42" t="str">
        <f ca="1">IF(COUNTIF(List1!$U$4:$AF$16,$G2561),"Svátek",TEXT($G2561,"dddd"))</f>
        <v>čtvrtek</v>
      </c>
      <c r="G2561" s="19">
        <v>46744</v>
      </c>
      <c r="H2561" s="49"/>
      <c r="I2561" s="50"/>
      <c r="J2561" s="49"/>
      <c r="K2561" s="50"/>
      <c r="L2561" s="21">
        <f t="shared" si="849"/>
        <v>0</v>
      </c>
      <c r="M2561" s="22">
        <f t="shared" si="843"/>
        <v>0</v>
      </c>
      <c r="N2561" s="98"/>
      <c r="O2561" s="101" t="str">
        <f t="shared" ca="1" si="844"/>
        <v/>
      </c>
      <c r="P2561" s="41" t="str">
        <f t="shared" si="842"/>
        <v xml:space="preserve"> </v>
      </c>
      <c r="Q2561" s="41" t="str">
        <f>IF(MONTH(G2562)-MONTH(G2561)&lt;&gt;0,SUBTOTAL(109,$P$14:$P$3665)," ")</f>
        <v xml:space="preserve"> </v>
      </c>
      <c r="R2561" s="108">
        <f t="shared" ca="1" si="850"/>
        <v>0</v>
      </c>
      <c r="S2561" s="25">
        <f t="shared" ca="1" si="851"/>
        <v>0</v>
      </c>
      <c r="T2561" s="108">
        <f t="shared" ca="1" si="852"/>
        <v>0</v>
      </c>
      <c r="U2561" s="163">
        <f t="shared" ca="1" si="853"/>
        <v>0</v>
      </c>
      <c r="V2561" s="25">
        <f t="shared" ca="1" si="854"/>
        <v>0</v>
      </c>
      <c r="W2561" s="25">
        <f t="shared" ca="1" si="855"/>
        <v>0</v>
      </c>
      <c r="X2561" s="108">
        <f t="shared" ca="1" si="856"/>
        <v>0</v>
      </c>
      <c r="Y2561" s="108">
        <f t="shared" ca="1" si="857"/>
        <v>0</v>
      </c>
      <c r="Z2561" s="108">
        <f t="shared" ca="1" si="858"/>
        <v>0</v>
      </c>
      <c r="AA2561" s="108">
        <f t="shared" ca="1" si="859"/>
        <v>0</v>
      </c>
      <c r="AB2561" s="108">
        <f t="shared" ca="1" si="860"/>
        <v>0</v>
      </c>
      <c r="AC2561" s="25">
        <f t="shared" ca="1" si="861"/>
        <v>0</v>
      </c>
    </row>
    <row r="2562" spans="1:29" ht="14.1" hidden="1" customHeight="1" thickBot="1" x14ac:dyDescent="0.25">
      <c r="A2562" s="3">
        <f t="shared" si="845"/>
        <v>2027</v>
      </c>
      <c r="B2562" s="3" t="str">
        <f t="shared" si="862"/>
        <v>12 prosinec</v>
      </c>
      <c r="C2562" s="4" t="str">
        <f t="shared" si="846"/>
        <v>prosinec</v>
      </c>
      <c r="D2562" s="10">
        <f t="shared" ca="1" si="847"/>
        <v>1</v>
      </c>
      <c r="E2562" s="10" t="str">
        <f t="shared" si="848"/>
        <v>pátek</v>
      </c>
      <c r="F2562" s="42" t="str">
        <f ca="1">IF(COUNTIF(List1!$U$4:$AF$16,$G2562),"Svátek",TEXT($G2562,"dddd"))</f>
        <v>Svátek</v>
      </c>
      <c r="G2562" s="19">
        <v>46745</v>
      </c>
      <c r="H2562" s="49"/>
      <c r="I2562" s="50"/>
      <c r="J2562" s="49"/>
      <c r="K2562" s="50"/>
      <c r="L2562" s="21">
        <f t="shared" si="849"/>
        <v>0</v>
      </c>
      <c r="M2562" s="22">
        <f t="shared" si="843"/>
        <v>0</v>
      </c>
      <c r="N2562" s="98"/>
      <c r="O2562" s="101" t="str">
        <f t="shared" ca="1" si="844"/>
        <v>Svátek</v>
      </c>
      <c r="P2562" s="41" t="str">
        <f t="shared" si="842"/>
        <v xml:space="preserve"> </v>
      </c>
      <c r="Q2562" s="41" t="str">
        <f>IF(MONTH(G2563)-MONTH(G2562)&lt;&gt;0,SUBTOTAL(109,$P$14:$P$3665)," ")</f>
        <v xml:space="preserve"> </v>
      </c>
      <c r="R2562" s="108">
        <f t="shared" ca="1" si="850"/>
        <v>0</v>
      </c>
      <c r="S2562" s="25">
        <f t="shared" ca="1" si="851"/>
        <v>1</v>
      </c>
      <c r="T2562" s="108">
        <f t="shared" ca="1" si="852"/>
        <v>0</v>
      </c>
      <c r="U2562" s="163">
        <f t="shared" ca="1" si="853"/>
        <v>0</v>
      </c>
      <c r="V2562" s="25">
        <f t="shared" ca="1" si="854"/>
        <v>0</v>
      </c>
      <c r="W2562" s="25">
        <f t="shared" ca="1" si="855"/>
        <v>0</v>
      </c>
      <c r="X2562" s="108">
        <f t="shared" ca="1" si="856"/>
        <v>0</v>
      </c>
      <c r="Y2562" s="108">
        <f t="shared" ca="1" si="857"/>
        <v>0</v>
      </c>
      <c r="Z2562" s="108">
        <f t="shared" ca="1" si="858"/>
        <v>0</v>
      </c>
      <c r="AA2562" s="108">
        <f t="shared" ca="1" si="859"/>
        <v>0</v>
      </c>
      <c r="AB2562" s="108">
        <f t="shared" ca="1" si="860"/>
        <v>0</v>
      </c>
      <c r="AC2562" s="25">
        <f t="shared" ca="1" si="861"/>
        <v>1</v>
      </c>
    </row>
    <row r="2563" spans="1:29" ht="14.1" hidden="1" customHeight="1" thickBot="1" x14ac:dyDescent="0.25">
      <c r="A2563" s="3">
        <f t="shared" si="845"/>
        <v>2027</v>
      </c>
      <c r="B2563" s="3" t="str">
        <f t="shared" si="862"/>
        <v>12 prosinec</v>
      </c>
      <c r="C2563" s="4" t="str">
        <f t="shared" si="846"/>
        <v>prosinec</v>
      </c>
      <c r="D2563" s="10">
        <f t="shared" ca="1" si="847"/>
        <v>1</v>
      </c>
      <c r="E2563" s="10" t="str">
        <f t="shared" si="848"/>
        <v>sobota</v>
      </c>
      <c r="F2563" s="42" t="str">
        <f ca="1">IF(COUNTIF(List1!$U$4:$AF$16,$G2563),"Svátek",TEXT($G2563,"dddd"))</f>
        <v>Svátek</v>
      </c>
      <c r="G2563" s="19">
        <v>46746</v>
      </c>
      <c r="H2563" s="49"/>
      <c r="I2563" s="50"/>
      <c r="J2563" s="49"/>
      <c r="K2563" s="50"/>
      <c r="L2563" s="21">
        <f t="shared" si="849"/>
        <v>0</v>
      </c>
      <c r="M2563" s="22">
        <f t="shared" si="843"/>
        <v>0</v>
      </c>
      <c r="N2563" s="98"/>
      <c r="O2563" s="101" t="str">
        <f t="shared" ca="1" si="844"/>
        <v>Svátek</v>
      </c>
      <c r="P2563" s="41" t="str">
        <f t="shared" si="842"/>
        <v xml:space="preserve"> </v>
      </c>
      <c r="Q2563" s="41" t="str">
        <f>IF(MONTH(G2564)-MONTH(G2563)&lt;&gt;0,SUBTOTAL(109,$P$14:$P$3665)," ")</f>
        <v xml:space="preserve"> </v>
      </c>
      <c r="R2563" s="108">
        <f t="shared" ca="1" si="850"/>
        <v>0</v>
      </c>
      <c r="S2563" s="25">
        <f t="shared" ca="1" si="851"/>
        <v>0</v>
      </c>
      <c r="T2563" s="108">
        <f t="shared" ca="1" si="852"/>
        <v>0</v>
      </c>
      <c r="U2563" s="163">
        <f t="shared" ca="1" si="853"/>
        <v>0</v>
      </c>
      <c r="V2563" s="25">
        <f t="shared" ca="1" si="854"/>
        <v>0</v>
      </c>
      <c r="W2563" s="25">
        <f t="shared" ca="1" si="855"/>
        <v>0</v>
      </c>
      <c r="X2563" s="108">
        <f t="shared" ca="1" si="856"/>
        <v>0</v>
      </c>
      <c r="Y2563" s="108">
        <f t="shared" ca="1" si="857"/>
        <v>0</v>
      </c>
      <c r="Z2563" s="108">
        <f t="shared" ca="1" si="858"/>
        <v>0</v>
      </c>
      <c r="AA2563" s="108">
        <f t="shared" ca="1" si="859"/>
        <v>0</v>
      </c>
      <c r="AB2563" s="108">
        <f t="shared" ca="1" si="860"/>
        <v>0</v>
      </c>
      <c r="AC2563" s="25">
        <f t="shared" ca="1" si="861"/>
        <v>0</v>
      </c>
    </row>
    <row r="2564" spans="1:29" ht="14.1" hidden="1" customHeight="1" thickBot="1" x14ac:dyDescent="0.25">
      <c r="A2564" s="3">
        <f t="shared" si="845"/>
        <v>2027</v>
      </c>
      <c r="B2564" s="3" t="str">
        <f t="shared" si="862"/>
        <v>12 prosinec</v>
      </c>
      <c r="C2564" s="4" t="str">
        <f t="shared" si="846"/>
        <v>prosinec</v>
      </c>
      <c r="D2564" s="10">
        <f t="shared" ca="1" si="847"/>
        <v>1</v>
      </c>
      <c r="E2564" s="10" t="str">
        <f t="shared" si="848"/>
        <v>neděle</v>
      </c>
      <c r="F2564" s="42" t="str">
        <f ca="1">IF(COUNTIF(List1!$U$4:$AF$16,$G2564),"Svátek",TEXT($G2564,"dddd"))</f>
        <v>Svátek</v>
      </c>
      <c r="G2564" s="19">
        <v>46747</v>
      </c>
      <c r="H2564" s="49"/>
      <c r="I2564" s="50"/>
      <c r="J2564" s="49"/>
      <c r="K2564" s="50"/>
      <c r="L2564" s="21">
        <f t="shared" si="849"/>
        <v>0</v>
      </c>
      <c r="M2564" s="22">
        <f t="shared" si="843"/>
        <v>0</v>
      </c>
      <c r="N2564" s="98"/>
      <c r="O2564" s="101" t="str">
        <f t="shared" ca="1" si="844"/>
        <v>Svátek</v>
      </c>
      <c r="P2564" s="41">
        <f t="shared" si="842"/>
        <v>0</v>
      </c>
      <c r="Q2564" s="41" t="str">
        <f>IF(MONTH(G2565)-MONTH(G2564)&lt;&gt;0,SUBTOTAL(109,$P$14:$P$3665)," ")</f>
        <v xml:space="preserve"> </v>
      </c>
      <c r="R2564" s="108">
        <f t="shared" ca="1" si="850"/>
        <v>0</v>
      </c>
      <c r="S2564" s="25">
        <f t="shared" ca="1" si="851"/>
        <v>0</v>
      </c>
      <c r="T2564" s="108">
        <f t="shared" ca="1" si="852"/>
        <v>0</v>
      </c>
      <c r="U2564" s="163">
        <f t="shared" ca="1" si="853"/>
        <v>0</v>
      </c>
      <c r="V2564" s="25">
        <f t="shared" ca="1" si="854"/>
        <v>0</v>
      </c>
      <c r="W2564" s="25">
        <f t="shared" ca="1" si="855"/>
        <v>0</v>
      </c>
      <c r="X2564" s="108">
        <f t="shared" ca="1" si="856"/>
        <v>0</v>
      </c>
      <c r="Y2564" s="108">
        <f t="shared" ca="1" si="857"/>
        <v>0</v>
      </c>
      <c r="Z2564" s="108">
        <f t="shared" ca="1" si="858"/>
        <v>0</v>
      </c>
      <c r="AA2564" s="108">
        <f t="shared" ca="1" si="859"/>
        <v>0</v>
      </c>
      <c r="AB2564" s="108">
        <f t="shared" ca="1" si="860"/>
        <v>0</v>
      </c>
      <c r="AC2564" s="25">
        <f t="shared" ca="1" si="861"/>
        <v>0</v>
      </c>
    </row>
    <row r="2565" spans="1:29" ht="14.1" hidden="1" customHeight="1" thickBot="1" x14ac:dyDescent="0.25">
      <c r="A2565" s="3">
        <f t="shared" si="845"/>
        <v>2027</v>
      </c>
      <c r="B2565" s="3" t="str">
        <f t="shared" si="862"/>
        <v>12 prosinec</v>
      </c>
      <c r="C2565" s="4" t="str">
        <f t="shared" si="846"/>
        <v>prosinec</v>
      </c>
      <c r="D2565" s="10">
        <f t="shared" ca="1" si="847"/>
        <v>0</v>
      </c>
      <c r="E2565" s="10" t="str">
        <f t="shared" si="848"/>
        <v>pondělí</v>
      </c>
      <c r="F2565" s="42" t="str">
        <f ca="1">IF(COUNTIF(List1!$U$4:$AF$16,$G2565),"Svátek",TEXT($G2565,"dddd"))</f>
        <v>pondělí</v>
      </c>
      <c r="G2565" s="19">
        <v>46748</v>
      </c>
      <c r="H2565" s="49"/>
      <c r="I2565" s="50"/>
      <c r="J2565" s="49"/>
      <c r="K2565" s="50"/>
      <c r="L2565" s="21">
        <f t="shared" si="849"/>
        <v>0</v>
      </c>
      <c r="M2565" s="22">
        <f t="shared" si="843"/>
        <v>0</v>
      </c>
      <c r="N2565" s="98"/>
      <c r="O2565" s="101" t="str">
        <f t="shared" ca="1" si="844"/>
        <v/>
      </c>
      <c r="P2565" s="41" t="str">
        <f t="shared" si="842"/>
        <v xml:space="preserve"> </v>
      </c>
      <c r="Q2565" s="41" t="str">
        <f>IF(MONTH(G2566)-MONTH(G2565)&lt;&gt;0,SUBTOTAL(109,$P$14:$P$3665)," ")</f>
        <v xml:space="preserve"> </v>
      </c>
      <c r="R2565" s="108">
        <f t="shared" ca="1" si="850"/>
        <v>0</v>
      </c>
      <c r="S2565" s="25">
        <f t="shared" ca="1" si="851"/>
        <v>0</v>
      </c>
      <c r="T2565" s="108">
        <f t="shared" ca="1" si="852"/>
        <v>0</v>
      </c>
      <c r="U2565" s="163">
        <f t="shared" ca="1" si="853"/>
        <v>0</v>
      </c>
      <c r="V2565" s="25">
        <f t="shared" ca="1" si="854"/>
        <v>0</v>
      </c>
      <c r="W2565" s="25">
        <f t="shared" ca="1" si="855"/>
        <v>0</v>
      </c>
      <c r="X2565" s="108">
        <f t="shared" ca="1" si="856"/>
        <v>0</v>
      </c>
      <c r="Y2565" s="108">
        <f t="shared" ca="1" si="857"/>
        <v>0</v>
      </c>
      <c r="Z2565" s="108">
        <f t="shared" ca="1" si="858"/>
        <v>0</v>
      </c>
      <c r="AA2565" s="108">
        <f t="shared" ca="1" si="859"/>
        <v>0</v>
      </c>
      <c r="AB2565" s="108">
        <f t="shared" ca="1" si="860"/>
        <v>0</v>
      </c>
      <c r="AC2565" s="25">
        <f t="shared" ca="1" si="861"/>
        <v>0</v>
      </c>
    </row>
    <row r="2566" spans="1:29" ht="14.1" hidden="1" customHeight="1" thickBot="1" x14ac:dyDescent="0.25">
      <c r="A2566" s="3">
        <f t="shared" si="845"/>
        <v>2027</v>
      </c>
      <c r="B2566" s="3" t="str">
        <f t="shared" si="862"/>
        <v>12 prosinec</v>
      </c>
      <c r="C2566" s="4" t="str">
        <f t="shared" si="846"/>
        <v>prosinec</v>
      </c>
      <c r="D2566" s="10">
        <f t="shared" ca="1" si="847"/>
        <v>0</v>
      </c>
      <c r="E2566" s="10" t="str">
        <f t="shared" si="848"/>
        <v>úterý</v>
      </c>
      <c r="F2566" s="42" t="str">
        <f ca="1">IF(COUNTIF(List1!$U$4:$AF$16,$G2566),"Svátek",TEXT($G2566,"dddd"))</f>
        <v>úterý</v>
      </c>
      <c r="G2566" s="19">
        <v>46749</v>
      </c>
      <c r="H2566" s="49"/>
      <c r="I2566" s="50"/>
      <c r="J2566" s="49"/>
      <c r="K2566" s="50"/>
      <c r="L2566" s="21">
        <f t="shared" si="849"/>
        <v>0</v>
      </c>
      <c r="M2566" s="22">
        <f t="shared" si="843"/>
        <v>0</v>
      </c>
      <c r="N2566" s="98"/>
      <c r="O2566" s="101" t="str">
        <f t="shared" ca="1" si="844"/>
        <v/>
      </c>
      <c r="P2566" s="41" t="str">
        <f t="shared" si="842"/>
        <v xml:space="preserve"> </v>
      </c>
      <c r="Q2566" s="41" t="str">
        <f>IF(MONTH(G2567)-MONTH(G2566)&lt;&gt;0,SUBTOTAL(109,$P$14:$P$3665)," ")</f>
        <v xml:space="preserve"> </v>
      </c>
      <c r="R2566" s="108">
        <f t="shared" ca="1" si="850"/>
        <v>0</v>
      </c>
      <c r="S2566" s="25">
        <f t="shared" ca="1" si="851"/>
        <v>0</v>
      </c>
      <c r="T2566" s="108">
        <f t="shared" ca="1" si="852"/>
        <v>0</v>
      </c>
      <c r="U2566" s="163">
        <f t="shared" ca="1" si="853"/>
        <v>0</v>
      </c>
      <c r="V2566" s="25">
        <f t="shared" ca="1" si="854"/>
        <v>0</v>
      </c>
      <c r="W2566" s="25">
        <f t="shared" ca="1" si="855"/>
        <v>0</v>
      </c>
      <c r="X2566" s="108">
        <f t="shared" ca="1" si="856"/>
        <v>0</v>
      </c>
      <c r="Y2566" s="108">
        <f t="shared" ca="1" si="857"/>
        <v>0</v>
      </c>
      <c r="Z2566" s="108">
        <f t="shared" ca="1" si="858"/>
        <v>0</v>
      </c>
      <c r="AA2566" s="108">
        <f t="shared" ca="1" si="859"/>
        <v>0</v>
      </c>
      <c r="AB2566" s="108">
        <f t="shared" ca="1" si="860"/>
        <v>0</v>
      </c>
      <c r="AC2566" s="25">
        <f t="shared" ca="1" si="861"/>
        <v>0</v>
      </c>
    </row>
    <row r="2567" spans="1:29" ht="14.1" hidden="1" customHeight="1" thickBot="1" x14ac:dyDescent="0.25">
      <c r="A2567" s="3">
        <f t="shared" si="845"/>
        <v>2027</v>
      </c>
      <c r="B2567" s="3" t="str">
        <f t="shared" si="862"/>
        <v>12 prosinec</v>
      </c>
      <c r="C2567" s="4" t="str">
        <f t="shared" si="846"/>
        <v>prosinec</v>
      </c>
      <c r="D2567" s="10">
        <f t="shared" ca="1" si="847"/>
        <v>0</v>
      </c>
      <c r="E2567" s="10" t="str">
        <f t="shared" si="848"/>
        <v>středa</v>
      </c>
      <c r="F2567" s="42" t="str">
        <f ca="1">IF(COUNTIF(List1!$U$4:$AF$16,$G2567),"Svátek",TEXT($G2567,"dddd"))</f>
        <v>středa</v>
      </c>
      <c r="G2567" s="19">
        <v>46750</v>
      </c>
      <c r="H2567" s="49"/>
      <c r="I2567" s="50"/>
      <c r="J2567" s="49"/>
      <c r="K2567" s="50"/>
      <c r="L2567" s="21">
        <f t="shared" si="849"/>
        <v>0</v>
      </c>
      <c r="M2567" s="22">
        <f t="shared" si="843"/>
        <v>0</v>
      </c>
      <c r="N2567" s="98"/>
      <c r="O2567" s="101" t="str">
        <f t="shared" ca="1" si="844"/>
        <v/>
      </c>
      <c r="P2567" s="41" t="str">
        <f t="shared" si="842"/>
        <v xml:space="preserve"> </v>
      </c>
      <c r="Q2567" s="41" t="str">
        <f>IF(MONTH(G2568)-MONTH(G2567)&lt;&gt;0,SUBTOTAL(109,$P$14:$P$3665)," ")</f>
        <v xml:space="preserve"> </v>
      </c>
      <c r="R2567" s="108">
        <f t="shared" ca="1" si="850"/>
        <v>0</v>
      </c>
      <c r="S2567" s="25">
        <f t="shared" ca="1" si="851"/>
        <v>0</v>
      </c>
      <c r="T2567" s="108">
        <f t="shared" ca="1" si="852"/>
        <v>0</v>
      </c>
      <c r="U2567" s="163">
        <f t="shared" ca="1" si="853"/>
        <v>0</v>
      </c>
      <c r="V2567" s="25">
        <f t="shared" ca="1" si="854"/>
        <v>0</v>
      </c>
      <c r="W2567" s="25">
        <f t="shared" ca="1" si="855"/>
        <v>0</v>
      </c>
      <c r="X2567" s="108">
        <f t="shared" ca="1" si="856"/>
        <v>0</v>
      </c>
      <c r="Y2567" s="108">
        <f t="shared" ca="1" si="857"/>
        <v>0</v>
      </c>
      <c r="Z2567" s="108">
        <f t="shared" ca="1" si="858"/>
        <v>0</v>
      </c>
      <c r="AA2567" s="108">
        <f t="shared" ca="1" si="859"/>
        <v>0</v>
      </c>
      <c r="AB2567" s="108">
        <f t="shared" ca="1" si="860"/>
        <v>0</v>
      </c>
      <c r="AC2567" s="25">
        <f t="shared" ca="1" si="861"/>
        <v>0</v>
      </c>
    </row>
    <row r="2568" spans="1:29" ht="14.1" hidden="1" customHeight="1" thickBot="1" x14ac:dyDescent="0.25">
      <c r="A2568" s="3">
        <f t="shared" si="845"/>
        <v>2027</v>
      </c>
      <c r="B2568" s="3" t="str">
        <f t="shared" si="862"/>
        <v>12 prosinec</v>
      </c>
      <c r="C2568" s="4" t="str">
        <f t="shared" si="846"/>
        <v>prosinec</v>
      </c>
      <c r="D2568" s="10">
        <f t="shared" ca="1" si="847"/>
        <v>0</v>
      </c>
      <c r="E2568" s="10" t="str">
        <f t="shared" si="848"/>
        <v>čtvrtek</v>
      </c>
      <c r="F2568" s="42" t="str">
        <f ca="1">IF(COUNTIF(List1!$U$4:$AF$16,$G2568),"Svátek",TEXT($G2568,"dddd"))</f>
        <v>čtvrtek</v>
      </c>
      <c r="G2568" s="19">
        <v>46751</v>
      </c>
      <c r="H2568" s="49"/>
      <c r="I2568" s="50"/>
      <c r="J2568" s="49"/>
      <c r="K2568" s="50"/>
      <c r="L2568" s="21">
        <f t="shared" si="849"/>
        <v>0</v>
      </c>
      <c r="M2568" s="22">
        <f t="shared" si="843"/>
        <v>0</v>
      </c>
      <c r="N2568" s="98"/>
      <c r="O2568" s="101" t="str">
        <f t="shared" ca="1" si="844"/>
        <v/>
      </c>
      <c r="P2568" s="41" t="str">
        <f t="shared" si="842"/>
        <v xml:space="preserve"> </v>
      </c>
      <c r="Q2568" s="41" t="str">
        <f>IF(MONTH(G2569)-MONTH(G2568)&lt;&gt;0,SUBTOTAL(109,$P$14:$P$3665)," ")</f>
        <v xml:space="preserve"> </v>
      </c>
      <c r="R2568" s="108">
        <f t="shared" ca="1" si="850"/>
        <v>0</v>
      </c>
      <c r="S2568" s="25">
        <f t="shared" ca="1" si="851"/>
        <v>0</v>
      </c>
      <c r="T2568" s="108">
        <f t="shared" ca="1" si="852"/>
        <v>0</v>
      </c>
      <c r="U2568" s="163">
        <f t="shared" ca="1" si="853"/>
        <v>0</v>
      </c>
      <c r="V2568" s="25">
        <f t="shared" ca="1" si="854"/>
        <v>0</v>
      </c>
      <c r="W2568" s="25">
        <f t="shared" ca="1" si="855"/>
        <v>0</v>
      </c>
      <c r="X2568" s="108">
        <f t="shared" ca="1" si="856"/>
        <v>0</v>
      </c>
      <c r="Y2568" s="108">
        <f t="shared" ca="1" si="857"/>
        <v>0</v>
      </c>
      <c r="Z2568" s="108">
        <f t="shared" ca="1" si="858"/>
        <v>0</v>
      </c>
      <c r="AA2568" s="108">
        <f t="shared" ca="1" si="859"/>
        <v>0</v>
      </c>
      <c r="AB2568" s="108">
        <f t="shared" ca="1" si="860"/>
        <v>0</v>
      </c>
      <c r="AC2568" s="25">
        <f t="shared" ca="1" si="861"/>
        <v>0</v>
      </c>
    </row>
    <row r="2569" spans="1:29" ht="14.1" hidden="1" customHeight="1" thickBot="1" x14ac:dyDescent="0.25">
      <c r="A2569" s="3">
        <f t="shared" si="845"/>
        <v>2027</v>
      </c>
      <c r="B2569" s="3" t="str">
        <f t="shared" si="862"/>
        <v>12 prosinec</v>
      </c>
      <c r="C2569" s="4" t="str">
        <f t="shared" si="846"/>
        <v>prosinec</v>
      </c>
      <c r="D2569" s="10">
        <f t="shared" ca="1" si="847"/>
        <v>0</v>
      </c>
      <c r="E2569" s="10" t="str">
        <f t="shared" si="848"/>
        <v>pátek</v>
      </c>
      <c r="F2569" s="42" t="str">
        <f ca="1">IF(COUNTIF(List1!$U$4:$AF$16,$G2569),"Svátek",TEXT($G2569,"dddd"))</f>
        <v>pátek</v>
      </c>
      <c r="G2569" s="19">
        <v>46752</v>
      </c>
      <c r="H2569" s="49"/>
      <c r="I2569" s="50"/>
      <c r="J2569" s="49"/>
      <c r="K2569" s="50"/>
      <c r="L2569" s="21">
        <f t="shared" si="849"/>
        <v>0</v>
      </c>
      <c r="M2569" s="22">
        <f t="shared" si="843"/>
        <v>0</v>
      </c>
      <c r="N2569" s="98"/>
      <c r="O2569" s="101" t="str">
        <f t="shared" ca="1" si="844"/>
        <v/>
      </c>
      <c r="P2569" s="41">
        <f t="shared" si="842"/>
        <v>0</v>
      </c>
      <c r="Q2569" s="41">
        <f>IF(MONTH(G2570)-MONTH(G2569)&lt;&gt;0,SUBTOTAL(109,$P$14:$P$3665)," ")</f>
        <v>0</v>
      </c>
      <c r="R2569" s="108">
        <f t="shared" ca="1" si="850"/>
        <v>0</v>
      </c>
      <c r="S2569" s="25">
        <f t="shared" ca="1" si="851"/>
        <v>0</v>
      </c>
      <c r="T2569" s="108">
        <f t="shared" ca="1" si="852"/>
        <v>0</v>
      </c>
      <c r="U2569" s="163">
        <f t="shared" ca="1" si="853"/>
        <v>0</v>
      </c>
      <c r="V2569" s="25">
        <f t="shared" ca="1" si="854"/>
        <v>0</v>
      </c>
      <c r="W2569" s="25">
        <f t="shared" ca="1" si="855"/>
        <v>0</v>
      </c>
      <c r="X2569" s="108">
        <f t="shared" ca="1" si="856"/>
        <v>0</v>
      </c>
      <c r="Y2569" s="108">
        <f t="shared" ca="1" si="857"/>
        <v>0</v>
      </c>
      <c r="Z2569" s="108">
        <f t="shared" ca="1" si="858"/>
        <v>0</v>
      </c>
      <c r="AA2569" s="108">
        <f t="shared" ca="1" si="859"/>
        <v>0</v>
      </c>
      <c r="AB2569" s="108">
        <f t="shared" ca="1" si="860"/>
        <v>0</v>
      </c>
      <c r="AC2569" s="25">
        <f t="shared" ca="1" si="861"/>
        <v>0</v>
      </c>
    </row>
    <row r="2570" spans="1:29" ht="14.1" hidden="1" customHeight="1" thickBot="1" x14ac:dyDescent="0.25">
      <c r="A2570" s="3">
        <f t="shared" si="845"/>
        <v>2028</v>
      </c>
      <c r="B2570" s="3" t="str">
        <f t="shared" si="862"/>
        <v>01 leden</v>
      </c>
      <c r="C2570" s="4" t="str">
        <f t="shared" si="846"/>
        <v>leden</v>
      </c>
      <c r="D2570" s="10">
        <f t="shared" ca="1" si="847"/>
        <v>1</v>
      </c>
      <c r="E2570" s="10" t="str">
        <f t="shared" si="848"/>
        <v>sobota</v>
      </c>
      <c r="F2570" s="42" t="str">
        <f ca="1">IF(COUNTIF(List1!$U$4:$AF$16,$G2570),"Svátek",TEXT($G2570,"dddd"))</f>
        <v>Svátek</v>
      </c>
      <c r="G2570" s="19">
        <v>46753</v>
      </c>
      <c r="H2570" s="49"/>
      <c r="I2570" s="50"/>
      <c r="J2570" s="49"/>
      <c r="K2570" s="50"/>
      <c r="L2570" s="21">
        <f t="shared" si="849"/>
        <v>0</v>
      </c>
      <c r="M2570" s="22">
        <f t="shared" si="843"/>
        <v>0</v>
      </c>
      <c r="N2570" s="98"/>
      <c r="O2570" s="101" t="str">
        <f t="shared" ca="1" si="844"/>
        <v>Svátek</v>
      </c>
      <c r="P2570" s="41" t="str">
        <f t="shared" si="842"/>
        <v xml:space="preserve"> </v>
      </c>
      <c r="Q2570" s="41" t="str">
        <f>IF(MONTH(G2571)-MONTH(G2570)&lt;&gt;0,SUBTOTAL(109,$P$14:$P$3665)," ")</f>
        <v xml:space="preserve"> </v>
      </c>
      <c r="R2570" s="108">
        <f t="shared" ca="1" si="850"/>
        <v>0</v>
      </c>
      <c r="S2570" s="25">
        <f t="shared" ca="1" si="851"/>
        <v>0</v>
      </c>
      <c r="T2570" s="108">
        <f t="shared" ca="1" si="852"/>
        <v>0</v>
      </c>
      <c r="U2570" s="163">
        <f t="shared" ca="1" si="853"/>
        <v>0</v>
      </c>
      <c r="V2570" s="25">
        <f t="shared" ca="1" si="854"/>
        <v>0</v>
      </c>
      <c r="W2570" s="25">
        <f t="shared" ca="1" si="855"/>
        <v>0</v>
      </c>
      <c r="X2570" s="108">
        <f t="shared" ca="1" si="856"/>
        <v>0</v>
      </c>
      <c r="Y2570" s="108">
        <f t="shared" ca="1" si="857"/>
        <v>0</v>
      </c>
      <c r="Z2570" s="108">
        <f t="shared" ca="1" si="858"/>
        <v>0</v>
      </c>
      <c r="AA2570" s="108">
        <f t="shared" ca="1" si="859"/>
        <v>0</v>
      </c>
      <c r="AB2570" s="108">
        <f t="shared" ca="1" si="860"/>
        <v>0</v>
      </c>
      <c r="AC2570" s="25">
        <f t="shared" ca="1" si="861"/>
        <v>0</v>
      </c>
    </row>
    <row r="2571" spans="1:29" ht="14.1" hidden="1" customHeight="1" thickBot="1" x14ac:dyDescent="0.25">
      <c r="A2571" s="3">
        <f t="shared" si="845"/>
        <v>2028</v>
      </c>
      <c r="B2571" s="3" t="str">
        <f t="shared" si="862"/>
        <v>01 leden</v>
      </c>
      <c r="C2571" s="4" t="str">
        <f t="shared" si="846"/>
        <v>leden</v>
      </c>
      <c r="D2571" s="10">
        <f t="shared" ca="1" si="847"/>
        <v>0</v>
      </c>
      <c r="E2571" s="10" t="str">
        <f t="shared" si="848"/>
        <v>neděle</v>
      </c>
      <c r="F2571" s="42" t="str">
        <f ca="1">IF(COUNTIF(List1!$U$4:$AF$16,$G2571),"Svátek",TEXT($G2571,"dddd"))</f>
        <v>neděle</v>
      </c>
      <c r="G2571" s="19">
        <v>46754</v>
      </c>
      <c r="H2571" s="49"/>
      <c r="I2571" s="50"/>
      <c r="J2571" s="49"/>
      <c r="K2571" s="50"/>
      <c r="L2571" s="21">
        <f t="shared" si="849"/>
        <v>0</v>
      </c>
      <c r="M2571" s="22">
        <f t="shared" si="843"/>
        <v>0</v>
      </c>
      <c r="N2571" s="98"/>
      <c r="O2571" s="101" t="str">
        <f t="shared" ca="1" si="844"/>
        <v/>
      </c>
      <c r="P2571" s="41">
        <f t="shared" si="842"/>
        <v>0</v>
      </c>
      <c r="Q2571" s="41" t="str">
        <f>IF(MONTH(G2572)-MONTH(G2571)&lt;&gt;0,SUBTOTAL(109,$P$14:$P$3665)," ")</f>
        <v xml:space="preserve"> </v>
      </c>
      <c r="R2571" s="108">
        <f t="shared" ca="1" si="850"/>
        <v>0</v>
      </c>
      <c r="S2571" s="25">
        <f t="shared" ca="1" si="851"/>
        <v>0</v>
      </c>
      <c r="T2571" s="108">
        <f t="shared" ca="1" si="852"/>
        <v>0</v>
      </c>
      <c r="U2571" s="163">
        <f t="shared" ca="1" si="853"/>
        <v>0</v>
      </c>
      <c r="V2571" s="25">
        <f t="shared" ca="1" si="854"/>
        <v>0</v>
      </c>
      <c r="W2571" s="25">
        <f t="shared" ca="1" si="855"/>
        <v>0</v>
      </c>
      <c r="X2571" s="108">
        <f t="shared" ca="1" si="856"/>
        <v>0</v>
      </c>
      <c r="Y2571" s="108">
        <f t="shared" ca="1" si="857"/>
        <v>0</v>
      </c>
      <c r="Z2571" s="108">
        <f t="shared" ca="1" si="858"/>
        <v>0</v>
      </c>
      <c r="AA2571" s="108">
        <f t="shared" ca="1" si="859"/>
        <v>0</v>
      </c>
      <c r="AB2571" s="108">
        <f t="shared" ca="1" si="860"/>
        <v>0</v>
      </c>
      <c r="AC2571" s="25">
        <f t="shared" ca="1" si="861"/>
        <v>0</v>
      </c>
    </row>
    <row r="2572" spans="1:29" ht="14.1" hidden="1" customHeight="1" thickBot="1" x14ac:dyDescent="0.25">
      <c r="A2572" s="3">
        <f t="shared" si="845"/>
        <v>2028</v>
      </c>
      <c r="B2572" s="3" t="str">
        <f t="shared" si="862"/>
        <v>01 leden</v>
      </c>
      <c r="C2572" s="4" t="str">
        <f t="shared" si="846"/>
        <v>leden</v>
      </c>
      <c r="D2572" s="10">
        <f t="shared" ca="1" si="847"/>
        <v>0</v>
      </c>
      <c r="E2572" s="10" t="str">
        <f t="shared" si="848"/>
        <v>pondělí</v>
      </c>
      <c r="F2572" s="42" t="str">
        <f ca="1">IF(COUNTIF(List1!$U$4:$AF$16,$G2572),"Svátek",TEXT($G2572,"dddd"))</f>
        <v>pondělí</v>
      </c>
      <c r="G2572" s="19">
        <v>46755</v>
      </c>
      <c r="H2572" s="49"/>
      <c r="I2572" s="50"/>
      <c r="J2572" s="49"/>
      <c r="K2572" s="50"/>
      <c r="L2572" s="21">
        <f t="shared" si="849"/>
        <v>0</v>
      </c>
      <c r="M2572" s="22">
        <f t="shared" si="843"/>
        <v>0</v>
      </c>
      <c r="N2572" s="98"/>
      <c r="O2572" s="101" t="str">
        <f t="shared" ca="1" si="844"/>
        <v/>
      </c>
      <c r="P2572" s="41" t="str">
        <f t="shared" si="842"/>
        <v xml:space="preserve"> </v>
      </c>
      <c r="Q2572" s="41" t="str">
        <f>IF(MONTH(G2573)-MONTH(G2572)&lt;&gt;0,SUBTOTAL(109,$P$14:$P$3665)," ")</f>
        <v xml:space="preserve"> </v>
      </c>
      <c r="R2572" s="108">
        <f t="shared" ca="1" si="850"/>
        <v>0</v>
      </c>
      <c r="S2572" s="25">
        <f t="shared" ca="1" si="851"/>
        <v>0</v>
      </c>
      <c r="T2572" s="108">
        <f t="shared" ca="1" si="852"/>
        <v>0</v>
      </c>
      <c r="U2572" s="163">
        <f t="shared" ca="1" si="853"/>
        <v>0</v>
      </c>
      <c r="V2572" s="25">
        <f t="shared" ca="1" si="854"/>
        <v>0</v>
      </c>
      <c r="W2572" s="25">
        <f t="shared" ca="1" si="855"/>
        <v>0</v>
      </c>
      <c r="X2572" s="108">
        <f t="shared" ca="1" si="856"/>
        <v>0</v>
      </c>
      <c r="Y2572" s="108">
        <f t="shared" ca="1" si="857"/>
        <v>0</v>
      </c>
      <c r="Z2572" s="108">
        <f t="shared" ca="1" si="858"/>
        <v>0</v>
      </c>
      <c r="AA2572" s="108">
        <f t="shared" ca="1" si="859"/>
        <v>0</v>
      </c>
      <c r="AB2572" s="108">
        <f t="shared" ca="1" si="860"/>
        <v>0</v>
      </c>
      <c r="AC2572" s="25">
        <f t="shared" ca="1" si="861"/>
        <v>0</v>
      </c>
    </row>
    <row r="2573" spans="1:29" ht="14.1" hidden="1" customHeight="1" thickBot="1" x14ac:dyDescent="0.25">
      <c r="A2573" s="3">
        <f t="shared" si="845"/>
        <v>2028</v>
      </c>
      <c r="B2573" s="3" t="str">
        <f t="shared" si="862"/>
        <v>01 leden</v>
      </c>
      <c r="C2573" s="4" t="str">
        <f t="shared" si="846"/>
        <v>leden</v>
      </c>
      <c r="D2573" s="10">
        <f t="shared" ca="1" si="847"/>
        <v>0</v>
      </c>
      <c r="E2573" s="10" t="str">
        <f t="shared" si="848"/>
        <v>úterý</v>
      </c>
      <c r="F2573" s="42" t="str">
        <f ca="1">IF(COUNTIF(List1!$U$4:$AF$16,$G2573),"Svátek",TEXT($G2573,"dddd"))</f>
        <v>úterý</v>
      </c>
      <c r="G2573" s="19">
        <v>46756</v>
      </c>
      <c r="H2573" s="49"/>
      <c r="I2573" s="50"/>
      <c r="J2573" s="49"/>
      <c r="K2573" s="50"/>
      <c r="L2573" s="21">
        <f t="shared" si="849"/>
        <v>0</v>
      </c>
      <c r="M2573" s="22">
        <f t="shared" si="843"/>
        <v>0</v>
      </c>
      <c r="N2573" s="98"/>
      <c r="O2573" s="101" t="str">
        <f t="shared" ca="1" si="844"/>
        <v/>
      </c>
      <c r="P2573" s="41" t="str">
        <f t="shared" si="842"/>
        <v xml:space="preserve"> </v>
      </c>
      <c r="Q2573" s="41" t="str">
        <f>IF(MONTH(G2574)-MONTH(G2573)&lt;&gt;0,SUBTOTAL(109,$P$14:$P$3665)," ")</f>
        <v xml:space="preserve"> </v>
      </c>
      <c r="R2573" s="108">
        <f t="shared" ca="1" si="850"/>
        <v>0</v>
      </c>
      <c r="S2573" s="25">
        <f t="shared" ca="1" si="851"/>
        <v>0</v>
      </c>
      <c r="T2573" s="108">
        <f t="shared" ca="1" si="852"/>
        <v>0</v>
      </c>
      <c r="U2573" s="163">
        <f t="shared" ca="1" si="853"/>
        <v>0</v>
      </c>
      <c r="V2573" s="25">
        <f t="shared" ca="1" si="854"/>
        <v>0</v>
      </c>
      <c r="W2573" s="25">
        <f t="shared" ca="1" si="855"/>
        <v>0</v>
      </c>
      <c r="X2573" s="108">
        <f t="shared" ca="1" si="856"/>
        <v>0</v>
      </c>
      <c r="Y2573" s="108">
        <f t="shared" ca="1" si="857"/>
        <v>0</v>
      </c>
      <c r="Z2573" s="108">
        <f t="shared" ca="1" si="858"/>
        <v>0</v>
      </c>
      <c r="AA2573" s="108">
        <f t="shared" ca="1" si="859"/>
        <v>0</v>
      </c>
      <c r="AB2573" s="108">
        <f t="shared" ca="1" si="860"/>
        <v>0</v>
      </c>
      <c r="AC2573" s="25">
        <f t="shared" ca="1" si="861"/>
        <v>0</v>
      </c>
    </row>
    <row r="2574" spans="1:29" ht="14.1" hidden="1" customHeight="1" thickBot="1" x14ac:dyDescent="0.25">
      <c r="A2574" s="3">
        <f t="shared" si="845"/>
        <v>2028</v>
      </c>
      <c r="B2574" s="3" t="str">
        <f t="shared" si="862"/>
        <v>01 leden</v>
      </c>
      <c r="C2574" s="4" t="str">
        <f t="shared" si="846"/>
        <v>leden</v>
      </c>
      <c r="D2574" s="10">
        <f t="shared" ca="1" si="847"/>
        <v>0</v>
      </c>
      <c r="E2574" s="10" t="str">
        <f t="shared" si="848"/>
        <v>středa</v>
      </c>
      <c r="F2574" s="42" t="str">
        <f ca="1">IF(COUNTIF(List1!$U$4:$AF$16,$G2574),"Svátek",TEXT($G2574,"dddd"))</f>
        <v>středa</v>
      </c>
      <c r="G2574" s="19">
        <v>46757</v>
      </c>
      <c r="H2574" s="49"/>
      <c r="I2574" s="50"/>
      <c r="J2574" s="49"/>
      <c r="K2574" s="50"/>
      <c r="L2574" s="21">
        <f t="shared" si="849"/>
        <v>0</v>
      </c>
      <c r="M2574" s="22">
        <f t="shared" si="843"/>
        <v>0</v>
      </c>
      <c r="N2574" s="98"/>
      <c r="O2574" s="101" t="str">
        <f t="shared" ca="1" si="844"/>
        <v/>
      </c>
      <c r="P2574" s="41" t="str">
        <f t="shared" si="842"/>
        <v xml:space="preserve"> </v>
      </c>
      <c r="Q2574" s="41" t="str">
        <f>IF(MONTH(G2575)-MONTH(G2574)&lt;&gt;0,SUBTOTAL(109,$P$14:$P$3665)," ")</f>
        <v xml:space="preserve"> </v>
      </c>
      <c r="R2574" s="108">
        <f t="shared" ca="1" si="850"/>
        <v>0</v>
      </c>
      <c r="S2574" s="25">
        <f t="shared" ca="1" si="851"/>
        <v>0</v>
      </c>
      <c r="T2574" s="108">
        <f t="shared" ca="1" si="852"/>
        <v>0</v>
      </c>
      <c r="U2574" s="163">
        <f t="shared" ca="1" si="853"/>
        <v>0</v>
      </c>
      <c r="V2574" s="25">
        <f t="shared" ca="1" si="854"/>
        <v>0</v>
      </c>
      <c r="W2574" s="25">
        <f t="shared" ca="1" si="855"/>
        <v>0</v>
      </c>
      <c r="X2574" s="108">
        <f t="shared" ca="1" si="856"/>
        <v>0</v>
      </c>
      <c r="Y2574" s="108">
        <f t="shared" ca="1" si="857"/>
        <v>0</v>
      </c>
      <c r="Z2574" s="108">
        <f t="shared" ca="1" si="858"/>
        <v>0</v>
      </c>
      <c r="AA2574" s="108">
        <f t="shared" ca="1" si="859"/>
        <v>0</v>
      </c>
      <c r="AB2574" s="108">
        <f t="shared" ca="1" si="860"/>
        <v>0</v>
      </c>
      <c r="AC2574" s="25">
        <f t="shared" ca="1" si="861"/>
        <v>0</v>
      </c>
    </row>
    <row r="2575" spans="1:29" ht="14.1" hidden="1" customHeight="1" thickBot="1" x14ac:dyDescent="0.25">
      <c r="A2575" s="3">
        <f t="shared" si="845"/>
        <v>2028</v>
      </c>
      <c r="B2575" s="3" t="str">
        <f t="shared" si="862"/>
        <v>01 leden</v>
      </c>
      <c r="C2575" s="4" t="str">
        <f t="shared" si="846"/>
        <v>leden</v>
      </c>
      <c r="D2575" s="10">
        <f t="shared" ca="1" si="847"/>
        <v>0</v>
      </c>
      <c r="E2575" s="10" t="str">
        <f t="shared" si="848"/>
        <v>čtvrtek</v>
      </c>
      <c r="F2575" s="42" t="str">
        <f ca="1">IF(COUNTIF(List1!$U$4:$AF$16,$G2575),"Svátek",TEXT($G2575,"dddd"))</f>
        <v>čtvrtek</v>
      </c>
      <c r="G2575" s="19">
        <v>46758</v>
      </c>
      <c r="H2575" s="49"/>
      <c r="I2575" s="50"/>
      <c r="J2575" s="49"/>
      <c r="K2575" s="50"/>
      <c r="L2575" s="21">
        <f t="shared" si="849"/>
        <v>0</v>
      </c>
      <c r="M2575" s="22">
        <f t="shared" si="843"/>
        <v>0</v>
      </c>
      <c r="N2575" s="98"/>
      <c r="O2575" s="101" t="str">
        <f t="shared" ca="1" si="844"/>
        <v/>
      </c>
      <c r="P2575" s="41" t="str">
        <f t="shared" si="842"/>
        <v xml:space="preserve"> </v>
      </c>
      <c r="Q2575" s="41" t="str">
        <f>IF(MONTH(G2576)-MONTH(G2575)&lt;&gt;0,SUBTOTAL(109,$P$14:$P$3665)," ")</f>
        <v xml:space="preserve"> </v>
      </c>
      <c r="R2575" s="108">
        <f t="shared" ca="1" si="850"/>
        <v>0</v>
      </c>
      <c r="S2575" s="25">
        <f t="shared" ca="1" si="851"/>
        <v>0</v>
      </c>
      <c r="T2575" s="108">
        <f t="shared" ca="1" si="852"/>
        <v>0</v>
      </c>
      <c r="U2575" s="163">
        <f t="shared" ca="1" si="853"/>
        <v>0</v>
      </c>
      <c r="V2575" s="25">
        <f t="shared" ca="1" si="854"/>
        <v>0</v>
      </c>
      <c r="W2575" s="25">
        <f t="shared" ca="1" si="855"/>
        <v>0</v>
      </c>
      <c r="X2575" s="108">
        <f t="shared" ca="1" si="856"/>
        <v>0</v>
      </c>
      <c r="Y2575" s="108">
        <f t="shared" ca="1" si="857"/>
        <v>0</v>
      </c>
      <c r="Z2575" s="108">
        <f t="shared" ca="1" si="858"/>
        <v>0</v>
      </c>
      <c r="AA2575" s="108">
        <f t="shared" ca="1" si="859"/>
        <v>0</v>
      </c>
      <c r="AB2575" s="108">
        <f t="shared" ca="1" si="860"/>
        <v>0</v>
      </c>
      <c r="AC2575" s="25">
        <f t="shared" ca="1" si="861"/>
        <v>0</v>
      </c>
    </row>
    <row r="2576" spans="1:29" ht="14.1" hidden="1" customHeight="1" thickBot="1" x14ac:dyDescent="0.25">
      <c r="A2576" s="3">
        <f t="shared" si="845"/>
        <v>2028</v>
      </c>
      <c r="B2576" s="3" t="str">
        <f t="shared" si="862"/>
        <v>01 leden</v>
      </c>
      <c r="C2576" s="4" t="str">
        <f t="shared" si="846"/>
        <v>leden</v>
      </c>
      <c r="D2576" s="10">
        <f t="shared" ca="1" si="847"/>
        <v>0</v>
      </c>
      <c r="E2576" s="10" t="str">
        <f t="shared" si="848"/>
        <v>pátek</v>
      </c>
      <c r="F2576" s="42" t="str">
        <f ca="1">IF(COUNTIF(List1!$U$4:$AF$16,$G2576),"Svátek",TEXT($G2576,"dddd"))</f>
        <v>pátek</v>
      </c>
      <c r="G2576" s="19">
        <v>46759</v>
      </c>
      <c r="H2576" s="49"/>
      <c r="I2576" s="50"/>
      <c r="J2576" s="49"/>
      <c r="K2576" s="50"/>
      <c r="L2576" s="21">
        <f t="shared" si="849"/>
        <v>0</v>
      </c>
      <c r="M2576" s="22">
        <f t="shared" si="843"/>
        <v>0</v>
      </c>
      <c r="N2576" s="98"/>
      <c r="O2576" s="101" t="str">
        <f t="shared" ca="1" si="844"/>
        <v/>
      </c>
      <c r="P2576" s="41" t="str">
        <f t="shared" si="842"/>
        <v xml:space="preserve"> </v>
      </c>
      <c r="Q2576" s="41" t="str">
        <f>IF(MONTH(G2577)-MONTH(G2576)&lt;&gt;0,SUBTOTAL(109,$P$14:$P$3665)," ")</f>
        <v xml:space="preserve"> </v>
      </c>
      <c r="R2576" s="108">
        <f t="shared" ca="1" si="850"/>
        <v>0</v>
      </c>
      <c r="S2576" s="25">
        <f t="shared" ca="1" si="851"/>
        <v>0</v>
      </c>
      <c r="T2576" s="108">
        <f t="shared" ca="1" si="852"/>
        <v>0</v>
      </c>
      <c r="U2576" s="163">
        <f t="shared" ca="1" si="853"/>
        <v>0</v>
      </c>
      <c r="V2576" s="25">
        <f t="shared" ca="1" si="854"/>
        <v>0</v>
      </c>
      <c r="W2576" s="25">
        <f t="shared" ca="1" si="855"/>
        <v>0</v>
      </c>
      <c r="X2576" s="108">
        <f t="shared" ca="1" si="856"/>
        <v>0</v>
      </c>
      <c r="Y2576" s="108">
        <f t="shared" ca="1" si="857"/>
        <v>0</v>
      </c>
      <c r="Z2576" s="108">
        <f t="shared" ca="1" si="858"/>
        <v>0</v>
      </c>
      <c r="AA2576" s="108">
        <f t="shared" ca="1" si="859"/>
        <v>0</v>
      </c>
      <c r="AB2576" s="108">
        <f t="shared" ca="1" si="860"/>
        <v>0</v>
      </c>
      <c r="AC2576" s="25">
        <f t="shared" ca="1" si="861"/>
        <v>0</v>
      </c>
    </row>
    <row r="2577" spans="1:29" ht="14.1" hidden="1" customHeight="1" thickBot="1" x14ac:dyDescent="0.25">
      <c r="A2577" s="3">
        <f t="shared" si="845"/>
        <v>2028</v>
      </c>
      <c r="B2577" s="3" t="str">
        <f t="shared" si="862"/>
        <v>01 leden</v>
      </c>
      <c r="C2577" s="4" t="str">
        <f t="shared" si="846"/>
        <v>leden</v>
      </c>
      <c r="D2577" s="10">
        <f t="shared" ca="1" si="847"/>
        <v>0</v>
      </c>
      <c r="E2577" s="10" t="str">
        <f t="shared" si="848"/>
        <v>sobota</v>
      </c>
      <c r="F2577" s="42" t="str">
        <f ca="1">IF(COUNTIF(List1!$U$4:$AF$16,$G2577),"Svátek",TEXT($G2577,"dddd"))</f>
        <v>sobota</v>
      </c>
      <c r="G2577" s="19">
        <v>46760</v>
      </c>
      <c r="H2577" s="49"/>
      <c r="I2577" s="50"/>
      <c r="J2577" s="49"/>
      <c r="K2577" s="50"/>
      <c r="L2577" s="21">
        <f t="shared" si="849"/>
        <v>0</v>
      </c>
      <c r="M2577" s="22">
        <f t="shared" si="843"/>
        <v>0</v>
      </c>
      <c r="N2577" s="98"/>
      <c r="O2577" s="101" t="str">
        <f t="shared" ca="1" si="844"/>
        <v/>
      </c>
      <c r="P2577" s="41" t="str">
        <f t="shared" si="842"/>
        <v xml:space="preserve"> </v>
      </c>
      <c r="Q2577" s="41" t="str">
        <f>IF(MONTH(G2578)-MONTH(G2577)&lt;&gt;0,SUBTOTAL(109,$P$14:$P$3665)," ")</f>
        <v xml:space="preserve"> </v>
      </c>
      <c r="R2577" s="108">
        <f t="shared" ca="1" si="850"/>
        <v>0</v>
      </c>
      <c r="S2577" s="25">
        <f t="shared" ca="1" si="851"/>
        <v>0</v>
      </c>
      <c r="T2577" s="108">
        <f t="shared" ca="1" si="852"/>
        <v>0</v>
      </c>
      <c r="U2577" s="163">
        <f t="shared" ca="1" si="853"/>
        <v>0</v>
      </c>
      <c r="V2577" s="25">
        <f t="shared" ca="1" si="854"/>
        <v>0</v>
      </c>
      <c r="W2577" s="25">
        <f t="shared" ca="1" si="855"/>
        <v>0</v>
      </c>
      <c r="X2577" s="108">
        <f t="shared" ca="1" si="856"/>
        <v>0</v>
      </c>
      <c r="Y2577" s="108">
        <f t="shared" ca="1" si="857"/>
        <v>0</v>
      </c>
      <c r="Z2577" s="108">
        <f t="shared" ca="1" si="858"/>
        <v>0</v>
      </c>
      <c r="AA2577" s="108">
        <f t="shared" ca="1" si="859"/>
        <v>0</v>
      </c>
      <c r="AB2577" s="108">
        <f t="shared" ca="1" si="860"/>
        <v>0</v>
      </c>
      <c r="AC2577" s="25">
        <f t="shared" ca="1" si="861"/>
        <v>0</v>
      </c>
    </row>
    <row r="2578" spans="1:29" ht="14.1" hidden="1" customHeight="1" thickBot="1" x14ac:dyDescent="0.25">
      <c r="A2578" s="3">
        <f t="shared" si="845"/>
        <v>2028</v>
      </c>
      <c r="B2578" s="3" t="str">
        <f t="shared" si="862"/>
        <v>01 leden</v>
      </c>
      <c r="C2578" s="4" t="str">
        <f t="shared" si="846"/>
        <v>leden</v>
      </c>
      <c r="D2578" s="10">
        <f t="shared" ca="1" si="847"/>
        <v>0</v>
      </c>
      <c r="E2578" s="10" t="str">
        <f t="shared" si="848"/>
        <v>neděle</v>
      </c>
      <c r="F2578" s="42" t="str">
        <f ca="1">IF(COUNTIF(List1!$U$4:$AF$16,$G2578),"Svátek",TEXT($G2578,"dddd"))</f>
        <v>neděle</v>
      </c>
      <c r="G2578" s="19">
        <v>46761</v>
      </c>
      <c r="H2578" s="49"/>
      <c r="I2578" s="50"/>
      <c r="J2578" s="49"/>
      <c r="K2578" s="50"/>
      <c r="L2578" s="21">
        <f t="shared" si="849"/>
        <v>0</v>
      </c>
      <c r="M2578" s="22">
        <f t="shared" si="843"/>
        <v>0</v>
      </c>
      <c r="N2578" s="98"/>
      <c r="O2578" s="101" t="str">
        <f t="shared" ca="1" si="844"/>
        <v/>
      </c>
      <c r="P2578" s="41">
        <f t="shared" si="842"/>
        <v>0</v>
      </c>
      <c r="Q2578" s="41" t="str">
        <f>IF(MONTH(G2579)-MONTH(G2578)&lt;&gt;0,SUBTOTAL(109,$P$14:$P$3665)," ")</f>
        <v xml:space="preserve"> </v>
      </c>
      <c r="R2578" s="108">
        <f t="shared" ca="1" si="850"/>
        <v>0</v>
      </c>
      <c r="S2578" s="25">
        <f t="shared" ca="1" si="851"/>
        <v>0</v>
      </c>
      <c r="T2578" s="108">
        <f t="shared" ca="1" si="852"/>
        <v>0</v>
      </c>
      <c r="U2578" s="163">
        <f t="shared" ca="1" si="853"/>
        <v>0</v>
      </c>
      <c r="V2578" s="25">
        <f t="shared" ca="1" si="854"/>
        <v>0</v>
      </c>
      <c r="W2578" s="25">
        <f t="shared" ca="1" si="855"/>
        <v>0</v>
      </c>
      <c r="X2578" s="108">
        <f t="shared" ca="1" si="856"/>
        <v>0</v>
      </c>
      <c r="Y2578" s="108">
        <f t="shared" ca="1" si="857"/>
        <v>0</v>
      </c>
      <c r="Z2578" s="108">
        <f t="shared" ca="1" si="858"/>
        <v>0</v>
      </c>
      <c r="AA2578" s="108">
        <f t="shared" ca="1" si="859"/>
        <v>0</v>
      </c>
      <c r="AB2578" s="108">
        <f t="shared" ca="1" si="860"/>
        <v>0</v>
      </c>
      <c r="AC2578" s="25">
        <f t="shared" ca="1" si="861"/>
        <v>0</v>
      </c>
    </row>
    <row r="2579" spans="1:29" ht="14.1" hidden="1" customHeight="1" thickBot="1" x14ac:dyDescent="0.25">
      <c r="A2579" s="3">
        <f t="shared" si="845"/>
        <v>2028</v>
      </c>
      <c r="B2579" s="3" t="str">
        <f t="shared" si="862"/>
        <v>01 leden</v>
      </c>
      <c r="C2579" s="4" t="str">
        <f t="shared" si="846"/>
        <v>leden</v>
      </c>
      <c r="D2579" s="10">
        <f t="shared" ca="1" si="847"/>
        <v>0</v>
      </c>
      <c r="E2579" s="10" t="str">
        <f t="shared" si="848"/>
        <v>pondělí</v>
      </c>
      <c r="F2579" s="42" t="str">
        <f ca="1">IF(COUNTIF(List1!$U$4:$AF$16,$G2579),"Svátek",TEXT($G2579,"dddd"))</f>
        <v>pondělí</v>
      </c>
      <c r="G2579" s="19">
        <v>46762</v>
      </c>
      <c r="H2579" s="49"/>
      <c r="I2579" s="50"/>
      <c r="J2579" s="49"/>
      <c r="K2579" s="50"/>
      <c r="L2579" s="21">
        <f t="shared" si="849"/>
        <v>0</v>
      </c>
      <c r="M2579" s="22">
        <f t="shared" si="843"/>
        <v>0</v>
      </c>
      <c r="N2579" s="98"/>
      <c r="O2579" s="101" t="str">
        <f t="shared" ca="1" si="844"/>
        <v/>
      </c>
      <c r="P2579" s="41" t="str">
        <f t="shared" si="842"/>
        <v xml:space="preserve"> </v>
      </c>
      <c r="Q2579" s="41" t="str">
        <f>IF(MONTH(G2580)-MONTH(G2579)&lt;&gt;0,SUBTOTAL(109,$P$14:$P$3665)," ")</f>
        <v xml:space="preserve"> </v>
      </c>
      <c r="R2579" s="108">
        <f t="shared" ca="1" si="850"/>
        <v>0</v>
      </c>
      <c r="S2579" s="25">
        <f t="shared" ca="1" si="851"/>
        <v>0</v>
      </c>
      <c r="T2579" s="108">
        <f t="shared" ca="1" si="852"/>
        <v>0</v>
      </c>
      <c r="U2579" s="163">
        <f t="shared" ca="1" si="853"/>
        <v>0</v>
      </c>
      <c r="V2579" s="25">
        <f t="shared" ca="1" si="854"/>
        <v>0</v>
      </c>
      <c r="W2579" s="25">
        <f t="shared" ca="1" si="855"/>
        <v>0</v>
      </c>
      <c r="X2579" s="108">
        <f t="shared" ca="1" si="856"/>
        <v>0</v>
      </c>
      <c r="Y2579" s="108">
        <f t="shared" ca="1" si="857"/>
        <v>0</v>
      </c>
      <c r="Z2579" s="108">
        <f t="shared" ca="1" si="858"/>
        <v>0</v>
      </c>
      <c r="AA2579" s="108">
        <f t="shared" ca="1" si="859"/>
        <v>0</v>
      </c>
      <c r="AB2579" s="108">
        <f t="shared" ca="1" si="860"/>
        <v>0</v>
      </c>
      <c r="AC2579" s="25">
        <f t="shared" ca="1" si="861"/>
        <v>0</v>
      </c>
    </row>
    <row r="2580" spans="1:29" ht="14.1" hidden="1" customHeight="1" thickBot="1" x14ac:dyDescent="0.25">
      <c r="A2580" s="3">
        <f t="shared" si="845"/>
        <v>2028</v>
      </c>
      <c r="B2580" s="3" t="str">
        <f t="shared" si="862"/>
        <v>01 leden</v>
      </c>
      <c r="C2580" s="4" t="str">
        <f t="shared" si="846"/>
        <v>leden</v>
      </c>
      <c r="D2580" s="10">
        <f t="shared" ca="1" si="847"/>
        <v>0</v>
      </c>
      <c r="E2580" s="10" t="str">
        <f t="shared" si="848"/>
        <v>úterý</v>
      </c>
      <c r="F2580" s="42" t="str">
        <f ca="1">IF(COUNTIF(List1!$U$4:$AF$16,$G2580),"Svátek",TEXT($G2580,"dddd"))</f>
        <v>úterý</v>
      </c>
      <c r="G2580" s="19">
        <v>46763</v>
      </c>
      <c r="H2580" s="49"/>
      <c r="I2580" s="50"/>
      <c r="J2580" s="49"/>
      <c r="K2580" s="50"/>
      <c r="L2580" s="21">
        <f t="shared" si="849"/>
        <v>0</v>
      </c>
      <c r="M2580" s="22">
        <f t="shared" si="843"/>
        <v>0</v>
      </c>
      <c r="N2580" s="98"/>
      <c r="O2580" s="101" t="str">
        <f t="shared" ca="1" si="844"/>
        <v/>
      </c>
      <c r="P2580" s="41" t="str">
        <f t="shared" si="842"/>
        <v xml:space="preserve"> </v>
      </c>
      <c r="Q2580" s="41" t="str">
        <f>IF(MONTH(G2581)-MONTH(G2580)&lt;&gt;0,SUBTOTAL(109,$P$14:$P$3665)," ")</f>
        <v xml:space="preserve"> </v>
      </c>
      <c r="R2580" s="108">
        <f t="shared" ca="1" si="850"/>
        <v>0</v>
      </c>
      <c r="S2580" s="25">
        <f t="shared" ca="1" si="851"/>
        <v>0</v>
      </c>
      <c r="T2580" s="108">
        <f t="shared" ca="1" si="852"/>
        <v>0</v>
      </c>
      <c r="U2580" s="163">
        <f t="shared" ca="1" si="853"/>
        <v>0</v>
      </c>
      <c r="V2580" s="25">
        <f t="shared" ca="1" si="854"/>
        <v>0</v>
      </c>
      <c r="W2580" s="25">
        <f t="shared" ca="1" si="855"/>
        <v>0</v>
      </c>
      <c r="X2580" s="108">
        <f t="shared" ca="1" si="856"/>
        <v>0</v>
      </c>
      <c r="Y2580" s="108">
        <f t="shared" ca="1" si="857"/>
        <v>0</v>
      </c>
      <c r="Z2580" s="108">
        <f t="shared" ca="1" si="858"/>
        <v>0</v>
      </c>
      <c r="AA2580" s="108">
        <f t="shared" ca="1" si="859"/>
        <v>0</v>
      </c>
      <c r="AB2580" s="108">
        <f t="shared" ca="1" si="860"/>
        <v>0</v>
      </c>
      <c r="AC2580" s="25">
        <f t="shared" ca="1" si="861"/>
        <v>0</v>
      </c>
    </row>
    <row r="2581" spans="1:29" ht="14.1" hidden="1" customHeight="1" thickBot="1" x14ac:dyDescent="0.25">
      <c r="A2581" s="3">
        <f t="shared" si="845"/>
        <v>2028</v>
      </c>
      <c r="B2581" s="3" t="str">
        <f t="shared" si="862"/>
        <v>01 leden</v>
      </c>
      <c r="C2581" s="4" t="str">
        <f t="shared" si="846"/>
        <v>leden</v>
      </c>
      <c r="D2581" s="10">
        <f t="shared" ca="1" si="847"/>
        <v>0</v>
      </c>
      <c r="E2581" s="10" t="str">
        <f t="shared" si="848"/>
        <v>středa</v>
      </c>
      <c r="F2581" s="42" t="str">
        <f ca="1">IF(COUNTIF(List1!$U$4:$AF$16,$G2581),"Svátek",TEXT($G2581,"dddd"))</f>
        <v>středa</v>
      </c>
      <c r="G2581" s="19">
        <v>46764</v>
      </c>
      <c r="H2581" s="49"/>
      <c r="I2581" s="50"/>
      <c r="J2581" s="49"/>
      <c r="K2581" s="50"/>
      <c r="L2581" s="21">
        <f t="shared" si="849"/>
        <v>0</v>
      </c>
      <c r="M2581" s="22">
        <f t="shared" si="843"/>
        <v>0</v>
      </c>
      <c r="N2581" s="98"/>
      <c r="O2581" s="101" t="str">
        <f t="shared" ca="1" si="844"/>
        <v/>
      </c>
      <c r="P2581" s="41" t="str">
        <f t="shared" si="842"/>
        <v xml:space="preserve"> </v>
      </c>
      <c r="Q2581" s="41" t="str">
        <f>IF(MONTH(G2582)-MONTH(G2581)&lt;&gt;0,SUBTOTAL(109,$P$14:$P$3665)," ")</f>
        <v xml:space="preserve"> </v>
      </c>
      <c r="R2581" s="108">
        <f t="shared" ca="1" si="850"/>
        <v>0</v>
      </c>
      <c r="S2581" s="25">
        <f t="shared" ca="1" si="851"/>
        <v>0</v>
      </c>
      <c r="T2581" s="108">
        <f t="shared" ca="1" si="852"/>
        <v>0</v>
      </c>
      <c r="U2581" s="163">
        <f t="shared" ca="1" si="853"/>
        <v>0</v>
      </c>
      <c r="V2581" s="25">
        <f t="shared" ca="1" si="854"/>
        <v>0</v>
      </c>
      <c r="W2581" s="25">
        <f t="shared" ca="1" si="855"/>
        <v>0</v>
      </c>
      <c r="X2581" s="108">
        <f t="shared" ca="1" si="856"/>
        <v>0</v>
      </c>
      <c r="Y2581" s="108">
        <f t="shared" ca="1" si="857"/>
        <v>0</v>
      </c>
      <c r="Z2581" s="108">
        <f t="shared" ca="1" si="858"/>
        <v>0</v>
      </c>
      <c r="AA2581" s="108">
        <f t="shared" ca="1" si="859"/>
        <v>0</v>
      </c>
      <c r="AB2581" s="108">
        <f t="shared" ca="1" si="860"/>
        <v>0</v>
      </c>
      <c r="AC2581" s="25">
        <f t="shared" ca="1" si="861"/>
        <v>0</v>
      </c>
    </row>
    <row r="2582" spans="1:29" ht="14.1" hidden="1" customHeight="1" thickBot="1" x14ac:dyDescent="0.25">
      <c r="A2582" s="3">
        <f t="shared" si="845"/>
        <v>2028</v>
      </c>
      <c r="B2582" s="3" t="str">
        <f t="shared" si="862"/>
        <v>01 leden</v>
      </c>
      <c r="C2582" s="4" t="str">
        <f t="shared" si="846"/>
        <v>leden</v>
      </c>
      <c r="D2582" s="10">
        <f t="shared" ca="1" si="847"/>
        <v>0</v>
      </c>
      <c r="E2582" s="10" t="str">
        <f t="shared" si="848"/>
        <v>čtvrtek</v>
      </c>
      <c r="F2582" s="42" t="str">
        <f ca="1">IF(COUNTIF(List1!$U$4:$AF$16,$G2582),"Svátek",TEXT($G2582,"dddd"))</f>
        <v>čtvrtek</v>
      </c>
      <c r="G2582" s="19">
        <v>46765</v>
      </c>
      <c r="H2582" s="49"/>
      <c r="I2582" s="50"/>
      <c r="J2582" s="49"/>
      <c r="K2582" s="50"/>
      <c r="L2582" s="21">
        <f t="shared" si="849"/>
        <v>0</v>
      </c>
      <c r="M2582" s="22">
        <f t="shared" si="843"/>
        <v>0</v>
      </c>
      <c r="N2582" s="98"/>
      <c r="O2582" s="101" t="str">
        <f t="shared" ca="1" si="844"/>
        <v/>
      </c>
      <c r="P2582" s="41" t="str">
        <f t="shared" si="842"/>
        <v xml:space="preserve"> </v>
      </c>
      <c r="Q2582" s="41" t="str">
        <f>IF(MONTH(G2583)-MONTH(G2582)&lt;&gt;0,SUBTOTAL(109,$P$14:$P$3665)," ")</f>
        <v xml:space="preserve"> </v>
      </c>
      <c r="R2582" s="108">
        <f t="shared" ca="1" si="850"/>
        <v>0</v>
      </c>
      <c r="S2582" s="25">
        <f t="shared" ca="1" si="851"/>
        <v>0</v>
      </c>
      <c r="T2582" s="108">
        <f t="shared" ca="1" si="852"/>
        <v>0</v>
      </c>
      <c r="U2582" s="163">
        <f t="shared" ca="1" si="853"/>
        <v>0</v>
      </c>
      <c r="V2582" s="25">
        <f t="shared" ca="1" si="854"/>
        <v>0</v>
      </c>
      <c r="W2582" s="25">
        <f t="shared" ca="1" si="855"/>
        <v>0</v>
      </c>
      <c r="X2582" s="108">
        <f t="shared" ca="1" si="856"/>
        <v>0</v>
      </c>
      <c r="Y2582" s="108">
        <f t="shared" ca="1" si="857"/>
        <v>0</v>
      </c>
      <c r="Z2582" s="108">
        <f t="shared" ca="1" si="858"/>
        <v>0</v>
      </c>
      <c r="AA2582" s="108">
        <f t="shared" ca="1" si="859"/>
        <v>0</v>
      </c>
      <c r="AB2582" s="108">
        <f t="shared" ca="1" si="860"/>
        <v>0</v>
      </c>
      <c r="AC2582" s="25">
        <f t="shared" ca="1" si="861"/>
        <v>0</v>
      </c>
    </row>
    <row r="2583" spans="1:29" ht="14.1" hidden="1" customHeight="1" thickBot="1" x14ac:dyDescent="0.25">
      <c r="A2583" s="3">
        <f t="shared" si="845"/>
        <v>2028</v>
      </c>
      <c r="B2583" s="3" t="str">
        <f t="shared" si="862"/>
        <v>01 leden</v>
      </c>
      <c r="C2583" s="4" t="str">
        <f t="shared" si="846"/>
        <v>leden</v>
      </c>
      <c r="D2583" s="10">
        <f t="shared" ca="1" si="847"/>
        <v>0</v>
      </c>
      <c r="E2583" s="10" t="str">
        <f t="shared" si="848"/>
        <v>pátek</v>
      </c>
      <c r="F2583" s="42" t="str">
        <f ca="1">IF(COUNTIF(List1!$U$4:$AF$16,$G2583),"Svátek",TEXT($G2583,"dddd"))</f>
        <v>pátek</v>
      </c>
      <c r="G2583" s="19">
        <v>46766</v>
      </c>
      <c r="H2583" s="49"/>
      <c r="I2583" s="50"/>
      <c r="J2583" s="49"/>
      <c r="K2583" s="50"/>
      <c r="L2583" s="21">
        <f t="shared" si="849"/>
        <v>0</v>
      </c>
      <c r="M2583" s="22">
        <f t="shared" si="843"/>
        <v>0</v>
      </c>
      <c r="N2583" s="98"/>
      <c r="O2583" s="101" t="str">
        <f t="shared" ca="1" si="844"/>
        <v/>
      </c>
      <c r="P2583" s="41" t="str">
        <f t="shared" si="842"/>
        <v xml:space="preserve"> </v>
      </c>
      <c r="Q2583" s="41" t="str">
        <f>IF(MONTH(G2584)-MONTH(G2583)&lt;&gt;0,SUBTOTAL(109,$P$14:$P$3665)," ")</f>
        <v xml:space="preserve"> </v>
      </c>
      <c r="R2583" s="108">
        <f t="shared" ca="1" si="850"/>
        <v>0</v>
      </c>
      <c r="S2583" s="25">
        <f t="shared" ca="1" si="851"/>
        <v>0</v>
      </c>
      <c r="T2583" s="108">
        <f t="shared" ca="1" si="852"/>
        <v>0</v>
      </c>
      <c r="U2583" s="163">
        <f t="shared" ca="1" si="853"/>
        <v>0</v>
      </c>
      <c r="V2583" s="25">
        <f t="shared" ca="1" si="854"/>
        <v>0</v>
      </c>
      <c r="W2583" s="25">
        <f t="shared" ca="1" si="855"/>
        <v>0</v>
      </c>
      <c r="X2583" s="108">
        <f t="shared" ca="1" si="856"/>
        <v>0</v>
      </c>
      <c r="Y2583" s="108">
        <f t="shared" ca="1" si="857"/>
        <v>0</v>
      </c>
      <c r="Z2583" s="108">
        <f t="shared" ca="1" si="858"/>
        <v>0</v>
      </c>
      <c r="AA2583" s="108">
        <f t="shared" ca="1" si="859"/>
        <v>0</v>
      </c>
      <c r="AB2583" s="108">
        <f t="shared" ca="1" si="860"/>
        <v>0</v>
      </c>
      <c r="AC2583" s="25">
        <f t="shared" ca="1" si="861"/>
        <v>0</v>
      </c>
    </row>
    <row r="2584" spans="1:29" ht="14.1" hidden="1" customHeight="1" thickBot="1" x14ac:dyDescent="0.25">
      <c r="A2584" s="3">
        <f t="shared" si="845"/>
        <v>2028</v>
      </c>
      <c r="B2584" s="3" t="str">
        <f t="shared" si="862"/>
        <v>01 leden</v>
      </c>
      <c r="C2584" s="4" t="str">
        <f t="shared" si="846"/>
        <v>leden</v>
      </c>
      <c r="D2584" s="10">
        <f t="shared" ca="1" si="847"/>
        <v>0</v>
      </c>
      <c r="E2584" s="10" t="str">
        <f t="shared" si="848"/>
        <v>sobota</v>
      </c>
      <c r="F2584" s="42" t="str">
        <f ca="1">IF(COUNTIF(List1!$U$4:$AF$16,$G2584),"Svátek",TEXT($G2584,"dddd"))</f>
        <v>sobota</v>
      </c>
      <c r="G2584" s="19">
        <v>46767</v>
      </c>
      <c r="H2584" s="49"/>
      <c r="I2584" s="50"/>
      <c r="J2584" s="49"/>
      <c r="K2584" s="50"/>
      <c r="L2584" s="21">
        <f t="shared" si="849"/>
        <v>0</v>
      </c>
      <c r="M2584" s="22">
        <f t="shared" si="843"/>
        <v>0</v>
      </c>
      <c r="N2584" s="98"/>
      <c r="O2584" s="101" t="str">
        <f t="shared" ca="1" si="844"/>
        <v/>
      </c>
      <c r="P2584" s="41" t="str">
        <f t="shared" si="842"/>
        <v xml:space="preserve"> </v>
      </c>
      <c r="Q2584" s="41" t="str">
        <f>IF(MONTH(G2585)-MONTH(G2584)&lt;&gt;0,SUBTOTAL(109,$P$14:$P$3665)," ")</f>
        <v xml:space="preserve"> </v>
      </c>
      <c r="R2584" s="108">
        <f t="shared" ca="1" si="850"/>
        <v>0</v>
      </c>
      <c r="S2584" s="25">
        <f t="shared" ca="1" si="851"/>
        <v>0</v>
      </c>
      <c r="T2584" s="108">
        <f t="shared" ca="1" si="852"/>
        <v>0</v>
      </c>
      <c r="U2584" s="163">
        <f t="shared" ca="1" si="853"/>
        <v>0</v>
      </c>
      <c r="V2584" s="25">
        <f t="shared" ca="1" si="854"/>
        <v>0</v>
      </c>
      <c r="W2584" s="25">
        <f t="shared" ca="1" si="855"/>
        <v>0</v>
      </c>
      <c r="X2584" s="108">
        <f t="shared" ca="1" si="856"/>
        <v>0</v>
      </c>
      <c r="Y2584" s="108">
        <f t="shared" ca="1" si="857"/>
        <v>0</v>
      </c>
      <c r="Z2584" s="108">
        <f t="shared" ca="1" si="858"/>
        <v>0</v>
      </c>
      <c r="AA2584" s="108">
        <f t="shared" ca="1" si="859"/>
        <v>0</v>
      </c>
      <c r="AB2584" s="108">
        <f t="shared" ca="1" si="860"/>
        <v>0</v>
      </c>
      <c r="AC2584" s="25">
        <f t="shared" ca="1" si="861"/>
        <v>0</v>
      </c>
    </row>
    <row r="2585" spans="1:29" ht="14.1" hidden="1" customHeight="1" thickBot="1" x14ac:dyDescent="0.25">
      <c r="A2585" s="3">
        <f t="shared" si="845"/>
        <v>2028</v>
      </c>
      <c r="B2585" s="3" t="str">
        <f t="shared" si="862"/>
        <v>01 leden</v>
      </c>
      <c r="C2585" s="4" t="str">
        <f t="shared" si="846"/>
        <v>leden</v>
      </c>
      <c r="D2585" s="10">
        <f t="shared" ca="1" si="847"/>
        <v>0</v>
      </c>
      <c r="E2585" s="10" t="str">
        <f t="shared" si="848"/>
        <v>neděle</v>
      </c>
      <c r="F2585" s="42" t="str">
        <f ca="1">IF(COUNTIF(List1!$U$4:$AF$16,$G2585),"Svátek",TEXT($G2585,"dddd"))</f>
        <v>neděle</v>
      </c>
      <c r="G2585" s="19">
        <v>46768</v>
      </c>
      <c r="H2585" s="49"/>
      <c r="I2585" s="50"/>
      <c r="J2585" s="49"/>
      <c r="K2585" s="50"/>
      <c r="L2585" s="21">
        <f t="shared" si="849"/>
        <v>0</v>
      </c>
      <c r="M2585" s="22">
        <f t="shared" si="843"/>
        <v>0</v>
      </c>
      <c r="N2585" s="98"/>
      <c r="O2585" s="101" t="str">
        <f t="shared" ca="1" si="844"/>
        <v/>
      </c>
      <c r="P2585" s="41">
        <f t="shared" si="842"/>
        <v>0</v>
      </c>
      <c r="Q2585" s="41" t="str">
        <f>IF(MONTH(G2586)-MONTH(G2585)&lt;&gt;0,SUBTOTAL(109,$P$14:$P$3665)," ")</f>
        <v xml:space="preserve"> </v>
      </c>
      <c r="R2585" s="108">
        <f t="shared" ca="1" si="850"/>
        <v>0</v>
      </c>
      <c r="S2585" s="25">
        <f t="shared" ca="1" si="851"/>
        <v>0</v>
      </c>
      <c r="T2585" s="108">
        <f t="shared" ca="1" si="852"/>
        <v>0</v>
      </c>
      <c r="U2585" s="163">
        <f t="shared" ca="1" si="853"/>
        <v>0</v>
      </c>
      <c r="V2585" s="25">
        <f t="shared" ca="1" si="854"/>
        <v>0</v>
      </c>
      <c r="W2585" s="25">
        <f t="shared" ca="1" si="855"/>
        <v>0</v>
      </c>
      <c r="X2585" s="108">
        <f t="shared" ca="1" si="856"/>
        <v>0</v>
      </c>
      <c r="Y2585" s="108">
        <f t="shared" ca="1" si="857"/>
        <v>0</v>
      </c>
      <c r="Z2585" s="108">
        <f t="shared" ca="1" si="858"/>
        <v>0</v>
      </c>
      <c r="AA2585" s="108">
        <f t="shared" ca="1" si="859"/>
        <v>0</v>
      </c>
      <c r="AB2585" s="108">
        <f t="shared" ca="1" si="860"/>
        <v>0</v>
      </c>
      <c r="AC2585" s="25">
        <f t="shared" ca="1" si="861"/>
        <v>0</v>
      </c>
    </row>
    <row r="2586" spans="1:29" ht="14.1" hidden="1" customHeight="1" thickBot="1" x14ac:dyDescent="0.25">
      <c r="A2586" s="3">
        <f t="shared" si="845"/>
        <v>2028</v>
      </c>
      <c r="B2586" s="3" t="str">
        <f t="shared" si="862"/>
        <v>01 leden</v>
      </c>
      <c r="C2586" s="4" t="str">
        <f t="shared" si="846"/>
        <v>leden</v>
      </c>
      <c r="D2586" s="10">
        <f t="shared" ca="1" si="847"/>
        <v>0</v>
      </c>
      <c r="E2586" s="10" t="str">
        <f t="shared" si="848"/>
        <v>pondělí</v>
      </c>
      <c r="F2586" s="42" t="str">
        <f ca="1">IF(COUNTIF(List1!$U$4:$AF$16,$G2586),"Svátek",TEXT($G2586,"dddd"))</f>
        <v>pondělí</v>
      </c>
      <c r="G2586" s="19">
        <v>46769</v>
      </c>
      <c r="H2586" s="49"/>
      <c r="I2586" s="50"/>
      <c r="J2586" s="49"/>
      <c r="K2586" s="50"/>
      <c r="L2586" s="21">
        <f t="shared" si="849"/>
        <v>0</v>
      </c>
      <c r="M2586" s="22">
        <f t="shared" si="843"/>
        <v>0</v>
      </c>
      <c r="N2586" s="98"/>
      <c r="O2586" s="101" t="str">
        <f t="shared" ca="1" si="844"/>
        <v/>
      </c>
      <c r="P2586" s="41" t="str">
        <f t="shared" si="842"/>
        <v xml:space="preserve"> </v>
      </c>
      <c r="Q2586" s="41" t="str">
        <f>IF(MONTH(G2587)-MONTH(G2586)&lt;&gt;0,SUBTOTAL(109,$P$14:$P$3665)," ")</f>
        <v xml:space="preserve"> </v>
      </c>
      <c r="R2586" s="108">
        <f t="shared" ca="1" si="850"/>
        <v>0</v>
      </c>
      <c r="S2586" s="25">
        <f t="shared" ca="1" si="851"/>
        <v>0</v>
      </c>
      <c r="T2586" s="108">
        <f t="shared" ca="1" si="852"/>
        <v>0</v>
      </c>
      <c r="U2586" s="163">
        <f t="shared" ca="1" si="853"/>
        <v>0</v>
      </c>
      <c r="V2586" s="25">
        <f t="shared" ca="1" si="854"/>
        <v>0</v>
      </c>
      <c r="W2586" s="25">
        <f t="shared" ca="1" si="855"/>
        <v>0</v>
      </c>
      <c r="X2586" s="108">
        <f t="shared" ca="1" si="856"/>
        <v>0</v>
      </c>
      <c r="Y2586" s="108">
        <f t="shared" ca="1" si="857"/>
        <v>0</v>
      </c>
      <c r="Z2586" s="108">
        <f t="shared" ca="1" si="858"/>
        <v>0</v>
      </c>
      <c r="AA2586" s="108">
        <f t="shared" ca="1" si="859"/>
        <v>0</v>
      </c>
      <c r="AB2586" s="108">
        <f t="shared" ca="1" si="860"/>
        <v>0</v>
      </c>
      <c r="AC2586" s="25">
        <f t="shared" ca="1" si="861"/>
        <v>0</v>
      </c>
    </row>
    <row r="2587" spans="1:29" ht="14.1" hidden="1" customHeight="1" thickBot="1" x14ac:dyDescent="0.25">
      <c r="A2587" s="3">
        <f t="shared" si="845"/>
        <v>2028</v>
      </c>
      <c r="B2587" s="3" t="str">
        <f t="shared" si="862"/>
        <v>01 leden</v>
      </c>
      <c r="C2587" s="4" t="str">
        <f t="shared" si="846"/>
        <v>leden</v>
      </c>
      <c r="D2587" s="10">
        <f t="shared" ca="1" si="847"/>
        <v>0</v>
      </c>
      <c r="E2587" s="10" t="str">
        <f t="shared" si="848"/>
        <v>úterý</v>
      </c>
      <c r="F2587" s="42" t="str">
        <f ca="1">IF(COUNTIF(List1!$U$4:$AF$16,$G2587),"Svátek",TEXT($G2587,"dddd"))</f>
        <v>úterý</v>
      </c>
      <c r="G2587" s="19">
        <v>46770</v>
      </c>
      <c r="H2587" s="49"/>
      <c r="I2587" s="50"/>
      <c r="J2587" s="49"/>
      <c r="K2587" s="50"/>
      <c r="L2587" s="21">
        <f t="shared" si="849"/>
        <v>0</v>
      </c>
      <c r="M2587" s="22">
        <f t="shared" si="843"/>
        <v>0</v>
      </c>
      <c r="N2587" s="98"/>
      <c r="O2587" s="101" t="str">
        <f t="shared" ca="1" si="844"/>
        <v/>
      </c>
      <c r="P2587" s="41" t="str">
        <f t="shared" ref="P2587:P2650" si="863">IF(OR(TEXT($G2587,"dddd")="neděle",TEXT($G2678,"dddd")="Sunday"),IF(DAY(G2587)&gt;=7,SUM(L2581:L2587),IF(DAY(G2587)=6,SUM(L2582:L2587),IF(DAY(G2587)=5,SUM(L2583:L2587),IF(DAY(G2587)=4,SUM(L2584:L2587),IF(DAY(G2587)=3,SUM(L2585:L2587),IF(DAY(G2587)=2,SUM(L2586:L2587),IF(DAY(G2587)=1,SUM(L2587:L2587)," "))))))),IF(MONTH(G2588)-MONTH(G2587)&lt;&gt;0,IF(TEXT($G2587,"dddd")="sobota",SUM(L2582:L2587),IF(TEXT($G2587,"dddd")="pátek",SUM(L2583:L2587),IF(TEXT($G2587,"dddd")="čtvrtek",SUM(L2584:L2587),IF(TEXT($G2587,"dddd")="středa",SUM(L2585:L2587),IF(TEXT($G2587,"dddd")="úterý",SUM(L2586:L2587),IF(TEXT($G2587,"dddd")="pondělí",SUM(L2587)," "))))))," "))</f>
        <v xml:space="preserve"> </v>
      </c>
      <c r="Q2587" s="41" t="str">
        <f>IF(MONTH(G2588)-MONTH(G2587)&lt;&gt;0,SUBTOTAL(109,$P$14:$P$3665)," ")</f>
        <v xml:space="preserve"> </v>
      </c>
      <c r="R2587" s="108">
        <f t="shared" ca="1" si="850"/>
        <v>0</v>
      </c>
      <c r="S2587" s="25">
        <f t="shared" ca="1" si="851"/>
        <v>0</v>
      </c>
      <c r="T2587" s="108">
        <f t="shared" ca="1" si="852"/>
        <v>0</v>
      </c>
      <c r="U2587" s="163">
        <f t="shared" ca="1" si="853"/>
        <v>0</v>
      </c>
      <c r="V2587" s="25">
        <f t="shared" ca="1" si="854"/>
        <v>0</v>
      </c>
      <c r="W2587" s="25">
        <f t="shared" ca="1" si="855"/>
        <v>0</v>
      </c>
      <c r="X2587" s="108">
        <f t="shared" ca="1" si="856"/>
        <v>0</v>
      </c>
      <c r="Y2587" s="108">
        <f t="shared" ca="1" si="857"/>
        <v>0</v>
      </c>
      <c r="Z2587" s="108">
        <f t="shared" ca="1" si="858"/>
        <v>0</v>
      </c>
      <c r="AA2587" s="108">
        <f t="shared" ca="1" si="859"/>
        <v>0</v>
      </c>
      <c r="AB2587" s="108">
        <f t="shared" ca="1" si="860"/>
        <v>0</v>
      </c>
      <c r="AC2587" s="25">
        <f t="shared" ca="1" si="861"/>
        <v>0</v>
      </c>
    </row>
    <row r="2588" spans="1:29" ht="14.1" hidden="1" customHeight="1" thickBot="1" x14ac:dyDescent="0.25">
      <c r="A2588" s="3">
        <f t="shared" si="845"/>
        <v>2028</v>
      </c>
      <c r="B2588" s="3" t="str">
        <f t="shared" si="862"/>
        <v>01 leden</v>
      </c>
      <c r="C2588" s="4" t="str">
        <f t="shared" si="846"/>
        <v>leden</v>
      </c>
      <c r="D2588" s="10">
        <f t="shared" ca="1" si="847"/>
        <v>0</v>
      </c>
      <c r="E2588" s="10" t="str">
        <f t="shared" si="848"/>
        <v>středa</v>
      </c>
      <c r="F2588" s="42" t="str">
        <f ca="1">IF(COUNTIF(List1!$U$4:$AF$16,$G2588),"Svátek",TEXT($G2588,"dddd"))</f>
        <v>středa</v>
      </c>
      <c r="G2588" s="19">
        <v>46771</v>
      </c>
      <c r="H2588" s="49"/>
      <c r="I2588" s="50"/>
      <c r="J2588" s="49"/>
      <c r="K2588" s="50"/>
      <c r="L2588" s="21">
        <f t="shared" si="849"/>
        <v>0</v>
      </c>
      <c r="M2588" s="22">
        <f t="shared" si="843"/>
        <v>0</v>
      </c>
      <c r="N2588" s="98"/>
      <c r="O2588" s="101" t="str">
        <f t="shared" ca="1" si="844"/>
        <v/>
      </c>
      <c r="P2588" s="41" t="str">
        <f t="shared" si="863"/>
        <v xml:space="preserve"> </v>
      </c>
      <c r="Q2588" s="41" t="str">
        <f>IF(MONTH(G2589)-MONTH(G2588)&lt;&gt;0,SUBTOTAL(109,$P$14:$P$3665)," ")</f>
        <v xml:space="preserve"> </v>
      </c>
      <c r="R2588" s="108">
        <f t="shared" ca="1" si="850"/>
        <v>0</v>
      </c>
      <c r="S2588" s="25">
        <f t="shared" ca="1" si="851"/>
        <v>0</v>
      </c>
      <c r="T2588" s="108">
        <f t="shared" ca="1" si="852"/>
        <v>0</v>
      </c>
      <c r="U2588" s="163">
        <f t="shared" ca="1" si="853"/>
        <v>0</v>
      </c>
      <c r="V2588" s="25">
        <f t="shared" ca="1" si="854"/>
        <v>0</v>
      </c>
      <c r="W2588" s="25">
        <f t="shared" ca="1" si="855"/>
        <v>0</v>
      </c>
      <c r="X2588" s="108">
        <f t="shared" ca="1" si="856"/>
        <v>0</v>
      </c>
      <c r="Y2588" s="108">
        <f t="shared" ca="1" si="857"/>
        <v>0</v>
      </c>
      <c r="Z2588" s="108">
        <f t="shared" ca="1" si="858"/>
        <v>0</v>
      </c>
      <c r="AA2588" s="108">
        <f t="shared" ca="1" si="859"/>
        <v>0</v>
      </c>
      <c r="AB2588" s="108">
        <f t="shared" ca="1" si="860"/>
        <v>0</v>
      </c>
      <c r="AC2588" s="25">
        <f t="shared" ca="1" si="861"/>
        <v>0</v>
      </c>
    </row>
    <row r="2589" spans="1:29" ht="14.1" hidden="1" customHeight="1" thickBot="1" x14ac:dyDescent="0.25">
      <c r="A2589" s="3">
        <f t="shared" si="845"/>
        <v>2028</v>
      </c>
      <c r="B2589" s="3" t="str">
        <f t="shared" si="862"/>
        <v>01 leden</v>
      </c>
      <c r="C2589" s="4" t="str">
        <f t="shared" si="846"/>
        <v>leden</v>
      </c>
      <c r="D2589" s="10">
        <f t="shared" ca="1" si="847"/>
        <v>0</v>
      </c>
      <c r="E2589" s="10" t="str">
        <f t="shared" si="848"/>
        <v>čtvrtek</v>
      </c>
      <c r="F2589" s="42" t="str">
        <f ca="1">IF(COUNTIF(List1!$U$4:$AF$16,$G2589),"Svátek",TEXT($G2589,"dddd"))</f>
        <v>čtvrtek</v>
      </c>
      <c r="G2589" s="19">
        <v>46772</v>
      </c>
      <c r="H2589" s="49"/>
      <c r="I2589" s="50"/>
      <c r="J2589" s="49"/>
      <c r="K2589" s="50"/>
      <c r="L2589" s="21">
        <f t="shared" si="849"/>
        <v>0</v>
      </c>
      <c r="M2589" s="22">
        <f t="shared" si="843"/>
        <v>0</v>
      </c>
      <c r="N2589" s="98"/>
      <c r="O2589" s="101" t="str">
        <f t="shared" ca="1" si="844"/>
        <v/>
      </c>
      <c r="P2589" s="41" t="str">
        <f t="shared" si="863"/>
        <v xml:space="preserve"> </v>
      </c>
      <c r="Q2589" s="41" t="str">
        <f>IF(MONTH(G2590)-MONTH(G2589)&lt;&gt;0,SUBTOTAL(109,$P$14:$P$3665)," ")</f>
        <v xml:space="preserve"> </v>
      </c>
      <c r="R2589" s="108">
        <f t="shared" ca="1" si="850"/>
        <v>0</v>
      </c>
      <c r="S2589" s="25">
        <f t="shared" ca="1" si="851"/>
        <v>0</v>
      </c>
      <c r="T2589" s="108">
        <f t="shared" ca="1" si="852"/>
        <v>0</v>
      </c>
      <c r="U2589" s="163">
        <f t="shared" ca="1" si="853"/>
        <v>0</v>
      </c>
      <c r="V2589" s="25">
        <f t="shared" ca="1" si="854"/>
        <v>0</v>
      </c>
      <c r="W2589" s="25">
        <f t="shared" ca="1" si="855"/>
        <v>0</v>
      </c>
      <c r="X2589" s="108">
        <f t="shared" ca="1" si="856"/>
        <v>0</v>
      </c>
      <c r="Y2589" s="108">
        <f t="shared" ca="1" si="857"/>
        <v>0</v>
      </c>
      <c r="Z2589" s="108">
        <f t="shared" ca="1" si="858"/>
        <v>0</v>
      </c>
      <c r="AA2589" s="108">
        <f t="shared" ca="1" si="859"/>
        <v>0</v>
      </c>
      <c r="AB2589" s="108">
        <f t="shared" ca="1" si="860"/>
        <v>0</v>
      </c>
      <c r="AC2589" s="25">
        <f t="shared" ca="1" si="861"/>
        <v>0</v>
      </c>
    </row>
    <row r="2590" spans="1:29" ht="14.1" hidden="1" customHeight="1" thickBot="1" x14ac:dyDescent="0.25">
      <c r="A2590" s="3">
        <f t="shared" si="845"/>
        <v>2028</v>
      </c>
      <c r="B2590" s="3" t="str">
        <f t="shared" si="862"/>
        <v>01 leden</v>
      </c>
      <c r="C2590" s="4" t="str">
        <f t="shared" si="846"/>
        <v>leden</v>
      </c>
      <c r="D2590" s="10">
        <f t="shared" ca="1" si="847"/>
        <v>0</v>
      </c>
      <c r="E2590" s="10" t="str">
        <f t="shared" si="848"/>
        <v>pátek</v>
      </c>
      <c r="F2590" s="42" t="str">
        <f ca="1">IF(COUNTIF(List1!$U$4:$AF$16,$G2590),"Svátek",TEXT($G2590,"dddd"))</f>
        <v>pátek</v>
      </c>
      <c r="G2590" s="19">
        <v>46773</v>
      </c>
      <c r="H2590" s="49"/>
      <c r="I2590" s="50"/>
      <c r="J2590" s="49"/>
      <c r="K2590" s="50"/>
      <c r="L2590" s="21">
        <f t="shared" si="849"/>
        <v>0</v>
      </c>
      <c r="M2590" s="22">
        <f t="shared" si="843"/>
        <v>0</v>
      </c>
      <c r="N2590" s="98"/>
      <c r="O2590" s="101" t="str">
        <f t="shared" ca="1" si="844"/>
        <v/>
      </c>
      <c r="P2590" s="41" t="str">
        <f t="shared" si="863"/>
        <v xml:space="preserve"> </v>
      </c>
      <c r="Q2590" s="41" t="str">
        <f>IF(MONTH(G2591)-MONTH(G2590)&lt;&gt;0,SUBTOTAL(109,$P$14:$P$3665)," ")</f>
        <v xml:space="preserve"> </v>
      </c>
      <c r="R2590" s="108">
        <f t="shared" ca="1" si="850"/>
        <v>0</v>
      </c>
      <c r="S2590" s="25">
        <f t="shared" ca="1" si="851"/>
        <v>0</v>
      </c>
      <c r="T2590" s="108">
        <f t="shared" ca="1" si="852"/>
        <v>0</v>
      </c>
      <c r="U2590" s="163">
        <f t="shared" ca="1" si="853"/>
        <v>0</v>
      </c>
      <c r="V2590" s="25">
        <f t="shared" ca="1" si="854"/>
        <v>0</v>
      </c>
      <c r="W2590" s="25">
        <f t="shared" ca="1" si="855"/>
        <v>0</v>
      </c>
      <c r="X2590" s="108">
        <f t="shared" ca="1" si="856"/>
        <v>0</v>
      </c>
      <c r="Y2590" s="108">
        <f t="shared" ca="1" si="857"/>
        <v>0</v>
      </c>
      <c r="Z2590" s="108">
        <f t="shared" ca="1" si="858"/>
        <v>0</v>
      </c>
      <c r="AA2590" s="108">
        <f t="shared" ca="1" si="859"/>
        <v>0</v>
      </c>
      <c r="AB2590" s="108">
        <f t="shared" ca="1" si="860"/>
        <v>0</v>
      </c>
      <c r="AC2590" s="25">
        <f t="shared" ca="1" si="861"/>
        <v>0</v>
      </c>
    </row>
    <row r="2591" spans="1:29" ht="14.1" hidden="1" customHeight="1" thickBot="1" x14ac:dyDescent="0.25">
      <c r="A2591" s="3">
        <f t="shared" si="845"/>
        <v>2028</v>
      </c>
      <c r="B2591" s="3" t="str">
        <f t="shared" si="862"/>
        <v>01 leden</v>
      </c>
      <c r="C2591" s="4" t="str">
        <f t="shared" si="846"/>
        <v>leden</v>
      </c>
      <c r="D2591" s="10">
        <f t="shared" ca="1" si="847"/>
        <v>0</v>
      </c>
      <c r="E2591" s="10" t="str">
        <f t="shared" si="848"/>
        <v>sobota</v>
      </c>
      <c r="F2591" s="42" t="str">
        <f ca="1">IF(COUNTIF(List1!$U$4:$AF$16,$G2591),"Svátek",TEXT($G2591,"dddd"))</f>
        <v>sobota</v>
      </c>
      <c r="G2591" s="19">
        <v>46774</v>
      </c>
      <c r="H2591" s="49"/>
      <c r="I2591" s="50"/>
      <c r="J2591" s="49"/>
      <c r="K2591" s="50"/>
      <c r="L2591" s="21">
        <f t="shared" si="849"/>
        <v>0</v>
      </c>
      <c r="M2591" s="22">
        <f t="shared" si="843"/>
        <v>0</v>
      </c>
      <c r="N2591" s="98"/>
      <c r="O2591" s="101" t="str">
        <f t="shared" ca="1" si="844"/>
        <v/>
      </c>
      <c r="P2591" s="41" t="str">
        <f t="shared" si="863"/>
        <v xml:space="preserve"> </v>
      </c>
      <c r="Q2591" s="41" t="str">
        <f>IF(MONTH(G2592)-MONTH(G2591)&lt;&gt;0,SUBTOTAL(109,$P$14:$P$3665)," ")</f>
        <v xml:space="preserve"> </v>
      </c>
      <c r="R2591" s="108">
        <f t="shared" ca="1" si="850"/>
        <v>0</v>
      </c>
      <c r="S2591" s="25">
        <f t="shared" ca="1" si="851"/>
        <v>0</v>
      </c>
      <c r="T2591" s="108">
        <f t="shared" ca="1" si="852"/>
        <v>0</v>
      </c>
      <c r="U2591" s="163">
        <f t="shared" ca="1" si="853"/>
        <v>0</v>
      </c>
      <c r="V2591" s="25">
        <f t="shared" ca="1" si="854"/>
        <v>0</v>
      </c>
      <c r="W2591" s="25">
        <f t="shared" ca="1" si="855"/>
        <v>0</v>
      </c>
      <c r="X2591" s="108">
        <f t="shared" ca="1" si="856"/>
        <v>0</v>
      </c>
      <c r="Y2591" s="108">
        <f t="shared" ca="1" si="857"/>
        <v>0</v>
      </c>
      <c r="Z2591" s="108">
        <f t="shared" ca="1" si="858"/>
        <v>0</v>
      </c>
      <c r="AA2591" s="108">
        <f t="shared" ca="1" si="859"/>
        <v>0</v>
      </c>
      <c r="AB2591" s="108">
        <f t="shared" ca="1" si="860"/>
        <v>0</v>
      </c>
      <c r="AC2591" s="25">
        <f t="shared" ca="1" si="861"/>
        <v>0</v>
      </c>
    </row>
    <row r="2592" spans="1:29" ht="14.1" hidden="1" customHeight="1" thickBot="1" x14ac:dyDescent="0.25">
      <c r="A2592" s="3">
        <f t="shared" si="845"/>
        <v>2028</v>
      </c>
      <c r="B2592" s="3" t="str">
        <f t="shared" si="862"/>
        <v>01 leden</v>
      </c>
      <c r="C2592" s="4" t="str">
        <f t="shared" si="846"/>
        <v>leden</v>
      </c>
      <c r="D2592" s="10">
        <f t="shared" ca="1" si="847"/>
        <v>0</v>
      </c>
      <c r="E2592" s="10" t="str">
        <f t="shared" si="848"/>
        <v>neděle</v>
      </c>
      <c r="F2592" s="42" t="str">
        <f ca="1">IF(COUNTIF(List1!$U$4:$AF$16,$G2592),"Svátek",TEXT($G2592,"dddd"))</f>
        <v>neděle</v>
      </c>
      <c r="G2592" s="19">
        <v>46775</v>
      </c>
      <c r="H2592" s="49"/>
      <c r="I2592" s="50"/>
      <c r="J2592" s="49"/>
      <c r="K2592" s="50"/>
      <c r="L2592" s="21">
        <f t="shared" si="849"/>
        <v>0</v>
      </c>
      <c r="M2592" s="22">
        <f t="shared" si="843"/>
        <v>0</v>
      </c>
      <c r="N2592" s="98"/>
      <c r="O2592" s="101" t="str">
        <f t="shared" ca="1" si="844"/>
        <v/>
      </c>
      <c r="P2592" s="41">
        <f t="shared" si="863"/>
        <v>0</v>
      </c>
      <c r="Q2592" s="41" t="str">
        <f>IF(MONTH(G2593)-MONTH(G2592)&lt;&gt;0,SUBTOTAL(109,$P$14:$P$3665)," ")</f>
        <v xml:space="preserve"> </v>
      </c>
      <c r="R2592" s="108">
        <f t="shared" ca="1" si="850"/>
        <v>0</v>
      </c>
      <c r="S2592" s="25">
        <f t="shared" ca="1" si="851"/>
        <v>0</v>
      </c>
      <c r="T2592" s="108">
        <f t="shared" ca="1" si="852"/>
        <v>0</v>
      </c>
      <c r="U2592" s="163">
        <f t="shared" ca="1" si="853"/>
        <v>0</v>
      </c>
      <c r="V2592" s="25">
        <f t="shared" ca="1" si="854"/>
        <v>0</v>
      </c>
      <c r="W2592" s="25">
        <f t="shared" ca="1" si="855"/>
        <v>0</v>
      </c>
      <c r="X2592" s="108">
        <f t="shared" ca="1" si="856"/>
        <v>0</v>
      </c>
      <c r="Y2592" s="108">
        <f t="shared" ca="1" si="857"/>
        <v>0</v>
      </c>
      <c r="Z2592" s="108">
        <f t="shared" ca="1" si="858"/>
        <v>0</v>
      </c>
      <c r="AA2592" s="108">
        <f t="shared" ca="1" si="859"/>
        <v>0</v>
      </c>
      <c r="AB2592" s="108">
        <f t="shared" ca="1" si="860"/>
        <v>0</v>
      </c>
      <c r="AC2592" s="25">
        <f t="shared" ca="1" si="861"/>
        <v>0</v>
      </c>
    </row>
    <row r="2593" spans="1:29" ht="14.1" hidden="1" customHeight="1" thickBot="1" x14ac:dyDescent="0.25">
      <c r="A2593" s="3">
        <f t="shared" si="845"/>
        <v>2028</v>
      </c>
      <c r="B2593" s="3" t="str">
        <f t="shared" si="862"/>
        <v>01 leden</v>
      </c>
      <c r="C2593" s="4" t="str">
        <f t="shared" si="846"/>
        <v>leden</v>
      </c>
      <c r="D2593" s="10">
        <f t="shared" ca="1" si="847"/>
        <v>0</v>
      </c>
      <c r="E2593" s="10" t="str">
        <f t="shared" si="848"/>
        <v>pondělí</v>
      </c>
      <c r="F2593" s="42" t="str">
        <f ca="1">IF(COUNTIF(List1!$U$4:$AF$16,$G2593),"Svátek",TEXT($G2593,"dddd"))</f>
        <v>pondělí</v>
      </c>
      <c r="G2593" s="19">
        <v>46776</v>
      </c>
      <c r="H2593" s="49"/>
      <c r="I2593" s="50"/>
      <c r="J2593" s="49"/>
      <c r="K2593" s="50"/>
      <c r="L2593" s="21">
        <f t="shared" si="849"/>
        <v>0</v>
      </c>
      <c r="M2593" s="22">
        <f t="shared" si="843"/>
        <v>0</v>
      </c>
      <c r="N2593" s="98"/>
      <c r="O2593" s="101" t="str">
        <f t="shared" ca="1" si="844"/>
        <v/>
      </c>
      <c r="P2593" s="41" t="str">
        <f t="shared" si="863"/>
        <v xml:space="preserve"> </v>
      </c>
      <c r="Q2593" s="41" t="str">
        <f>IF(MONTH(G2594)-MONTH(G2593)&lt;&gt;0,SUBTOTAL(109,$P$14:$P$3665)," ")</f>
        <v xml:space="preserve"> </v>
      </c>
      <c r="R2593" s="108">
        <f t="shared" ca="1" si="850"/>
        <v>0</v>
      </c>
      <c r="S2593" s="25">
        <f t="shared" ca="1" si="851"/>
        <v>0</v>
      </c>
      <c r="T2593" s="108">
        <f t="shared" ca="1" si="852"/>
        <v>0</v>
      </c>
      <c r="U2593" s="163">
        <f t="shared" ca="1" si="853"/>
        <v>0</v>
      </c>
      <c r="V2593" s="25">
        <f t="shared" ca="1" si="854"/>
        <v>0</v>
      </c>
      <c r="W2593" s="25">
        <f t="shared" ca="1" si="855"/>
        <v>0</v>
      </c>
      <c r="X2593" s="108">
        <f t="shared" ca="1" si="856"/>
        <v>0</v>
      </c>
      <c r="Y2593" s="108">
        <f t="shared" ca="1" si="857"/>
        <v>0</v>
      </c>
      <c r="Z2593" s="108">
        <f t="shared" ca="1" si="858"/>
        <v>0</v>
      </c>
      <c r="AA2593" s="108">
        <f t="shared" ca="1" si="859"/>
        <v>0</v>
      </c>
      <c r="AB2593" s="108">
        <f t="shared" ca="1" si="860"/>
        <v>0</v>
      </c>
      <c r="AC2593" s="25">
        <f t="shared" ca="1" si="861"/>
        <v>0</v>
      </c>
    </row>
    <row r="2594" spans="1:29" ht="14.1" hidden="1" customHeight="1" thickBot="1" x14ac:dyDescent="0.25">
      <c r="A2594" s="3">
        <f t="shared" si="845"/>
        <v>2028</v>
      </c>
      <c r="B2594" s="3" t="str">
        <f t="shared" si="862"/>
        <v>01 leden</v>
      </c>
      <c r="C2594" s="4" t="str">
        <f t="shared" si="846"/>
        <v>leden</v>
      </c>
      <c r="D2594" s="10">
        <f t="shared" ca="1" si="847"/>
        <v>0</v>
      </c>
      <c r="E2594" s="10" t="str">
        <f t="shared" si="848"/>
        <v>úterý</v>
      </c>
      <c r="F2594" s="42" t="str">
        <f ca="1">IF(COUNTIF(List1!$U$4:$AF$16,$G2594),"Svátek",TEXT($G2594,"dddd"))</f>
        <v>úterý</v>
      </c>
      <c r="G2594" s="19">
        <v>46777</v>
      </c>
      <c r="H2594" s="49"/>
      <c r="I2594" s="50"/>
      <c r="J2594" s="49"/>
      <c r="K2594" s="50"/>
      <c r="L2594" s="21">
        <f t="shared" si="849"/>
        <v>0</v>
      </c>
      <c r="M2594" s="22">
        <f t="shared" si="843"/>
        <v>0</v>
      </c>
      <c r="N2594" s="98"/>
      <c r="O2594" s="101" t="str">
        <f t="shared" ca="1" si="844"/>
        <v/>
      </c>
      <c r="P2594" s="41" t="str">
        <f t="shared" si="863"/>
        <v xml:space="preserve"> </v>
      </c>
      <c r="Q2594" s="41" t="str">
        <f>IF(MONTH(G2595)-MONTH(G2594)&lt;&gt;0,SUBTOTAL(109,$P$14:$P$3665)," ")</f>
        <v xml:space="preserve"> </v>
      </c>
      <c r="R2594" s="108">
        <f t="shared" ca="1" si="850"/>
        <v>0</v>
      </c>
      <c r="S2594" s="25">
        <f t="shared" ca="1" si="851"/>
        <v>0</v>
      </c>
      <c r="T2594" s="108">
        <f t="shared" ca="1" si="852"/>
        <v>0</v>
      </c>
      <c r="U2594" s="163">
        <f t="shared" ca="1" si="853"/>
        <v>0</v>
      </c>
      <c r="V2594" s="25">
        <f t="shared" ca="1" si="854"/>
        <v>0</v>
      </c>
      <c r="W2594" s="25">
        <f t="shared" ca="1" si="855"/>
        <v>0</v>
      </c>
      <c r="X2594" s="108">
        <f t="shared" ca="1" si="856"/>
        <v>0</v>
      </c>
      <c r="Y2594" s="108">
        <f t="shared" ca="1" si="857"/>
        <v>0</v>
      </c>
      <c r="Z2594" s="108">
        <f t="shared" ca="1" si="858"/>
        <v>0</v>
      </c>
      <c r="AA2594" s="108">
        <f t="shared" ca="1" si="859"/>
        <v>0</v>
      </c>
      <c r="AB2594" s="108">
        <f t="shared" ca="1" si="860"/>
        <v>0</v>
      </c>
      <c r="AC2594" s="25">
        <f t="shared" ca="1" si="861"/>
        <v>0</v>
      </c>
    </row>
    <row r="2595" spans="1:29" ht="14.1" hidden="1" customHeight="1" thickBot="1" x14ac:dyDescent="0.25">
      <c r="A2595" s="3">
        <f t="shared" si="845"/>
        <v>2028</v>
      </c>
      <c r="B2595" s="3" t="str">
        <f t="shared" si="862"/>
        <v>01 leden</v>
      </c>
      <c r="C2595" s="4" t="str">
        <f t="shared" si="846"/>
        <v>leden</v>
      </c>
      <c r="D2595" s="10">
        <f t="shared" ca="1" si="847"/>
        <v>0</v>
      </c>
      <c r="E2595" s="10" t="str">
        <f t="shared" si="848"/>
        <v>středa</v>
      </c>
      <c r="F2595" s="42" t="str">
        <f ca="1">IF(COUNTIF(List1!$U$4:$AF$16,$G2595),"Svátek",TEXT($G2595,"dddd"))</f>
        <v>středa</v>
      </c>
      <c r="G2595" s="19">
        <v>46778</v>
      </c>
      <c r="H2595" s="49"/>
      <c r="I2595" s="50"/>
      <c r="J2595" s="49"/>
      <c r="K2595" s="50"/>
      <c r="L2595" s="21">
        <f t="shared" si="849"/>
        <v>0</v>
      </c>
      <c r="M2595" s="22">
        <f t="shared" si="843"/>
        <v>0</v>
      </c>
      <c r="N2595" s="98"/>
      <c r="O2595" s="101" t="str">
        <f t="shared" ca="1" si="844"/>
        <v/>
      </c>
      <c r="P2595" s="41" t="str">
        <f t="shared" si="863"/>
        <v xml:space="preserve"> </v>
      </c>
      <c r="Q2595" s="41" t="str">
        <f>IF(MONTH(G2596)-MONTH(G2595)&lt;&gt;0,SUBTOTAL(109,$P$14:$P$3665)," ")</f>
        <v xml:space="preserve"> </v>
      </c>
      <c r="R2595" s="108">
        <f t="shared" ca="1" si="850"/>
        <v>0</v>
      </c>
      <c r="S2595" s="25">
        <f t="shared" ca="1" si="851"/>
        <v>0</v>
      </c>
      <c r="T2595" s="108">
        <f t="shared" ca="1" si="852"/>
        <v>0</v>
      </c>
      <c r="U2595" s="163">
        <f t="shared" ca="1" si="853"/>
        <v>0</v>
      </c>
      <c r="V2595" s="25">
        <f t="shared" ca="1" si="854"/>
        <v>0</v>
      </c>
      <c r="W2595" s="25">
        <f t="shared" ca="1" si="855"/>
        <v>0</v>
      </c>
      <c r="X2595" s="108">
        <f t="shared" ca="1" si="856"/>
        <v>0</v>
      </c>
      <c r="Y2595" s="108">
        <f t="shared" ca="1" si="857"/>
        <v>0</v>
      </c>
      <c r="Z2595" s="108">
        <f t="shared" ca="1" si="858"/>
        <v>0</v>
      </c>
      <c r="AA2595" s="108">
        <f t="shared" ca="1" si="859"/>
        <v>0</v>
      </c>
      <c r="AB2595" s="108">
        <f t="shared" ca="1" si="860"/>
        <v>0</v>
      </c>
      <c r="AC2595" s="25">
        <f t="shared" ca="1" si="861"/>
        <v>0</v>
      </c>
    </row>
    <row r="2596" spans="1:29" ht="14.1" hidden="1" customHeight="1" thickBot="1" x14ac:dyDescent="0.25">
      <c r="A2596" s="3">
        <f t="shared" si="845"/>
        <v>2028</v>
      </c>
      <c r="B2596" s="3" t="str">
        <f t="shared" si="862"/>
        <v>01 leden</v>
      </c>
      <c r="C2596" s="4" t="str">
        <f t="shared" si="846"/>
        <v>leden</v>
      </c>
      <c r="D2596" s="10">
        <f t="shared" ca="1" si="847"/>
        <v>0</v>
      </c>
      <c r="E2596" s="10" t="str">
        <f t="shared" si="848"/>
        <v>čtvrtek</v>
      </c>
      <c r="F2596" s="42" t="str">
        <f ca="1">IF(COUNTIF(List1!$U$4:$AF$16,$G2596),"Svátek",TEXT($G2596,"dddd"))</f>
        <v>čtvrtek</v>
      </c>
      <c r="G2596" s="19">
        <v>46779</v>
      </c>
      <c r="H2596" s="49"/>
      <c r="I2596" s="50"/>
      <c r="J2596" s="49"/>
      <c r="K2596" s="50"/>
      <c r="L2596" s="21">
        <f t="shared" si="849"/>
        <v>0</v>
      </c>
      <c r="M2596" s="22">
        <f t="shared" si="843"/>
        <v>0</v>
      </c>
      <c r="N2596" s="98"/>
      <c r="O2596" s="101" t="str">
        <f t="shared" ca="1" si="844"/>
        <v/>
      </c>
      <c r="P2596" s="41" t="str">
        <f t="shared" si="863"/>
        <v xml:space="preserve"> </v>
      </c>
      <c r="Q2596" s="41" t="str">
        <f>IF(MONTH(G2597)-MONTH(G2596)&lt;&gt;0,SUBTOTAL(109,$P$14:$P$3665)," ")</f>
        <v xml:space="preserve"> </v>
      </c>
      <c r="R2596" s="108">
        <f t="shared" ca="1" si="850"/>
        <v>0</v>
      </c>
      <c r="S2596" s="25">
        <f t="shared" ca="1" si="851"/>
        <v>0</v>
      </c>
      <c r="T2596" s="108">
        <f t="shared" ca="1" si="852"/>
        <v>0</v>
      </c>
      <c r="U2596" s="163">
        <f t="shared" ca="1" si="853"/>
        <v>0</v>
      </c>
      <c r="V2596" s="25">
        <f t="shared" ca="1" si="854"/>
        <v>0</v>
      </c>
      <c r="W2596" s="25">
        <f t="shared" ca="1" si="855"/>
        <v>0</v>
      </c>
      <c r="X2596" s="108">
        <f t="shared" ca="1" si="856"/>
        <v>0</v>
      </c>
      <c r="Y2596" s="108">
        <f t="shared" ca="1" si="857"/>
        <v>0</v>
      </c>
      <c r="Z2596" s="108">
        <f t="shared" ca="1" si="858"/>
        <v>0</v>
      </c>
      <c r="AA2596" s="108">
        <f t="shared" ca="1" si="859"/>
        <v>0</v>
      </c>
      <c r="AB2596" s="108">
        <f t="shared" ca="1" si="860"/>
        <v>0</v>
      </c>
      <c r="AC2596" s="25">
        <f t="shared" ca="1" si="861"/>
        <v>0</v>
      </c>
    </row>
    <row r="2597" spans="1:29" ht="14.1" hidden="1" customHeight="1" thickBot="1" x14ac:dyDescent="0.25">
      <c r="A2597" s="3">
        <f t="shared" si="845"/>
        <v>2028</v>
      </c>
      <c r="B2597" s="3" t="str">
        <f t="shared" si="862"/>
        <v>01 leden</v>
      </c>
      <c r="C2597" s="4" t="str">
        <f t="shared" si="846"/>
        <v>leden</v>
      </c>
      <c r="D2597" s="10">
        <f t="shared" ca="1" si="847"/>
        <v>0</v>
      </c>
      <c r="E2597" s="10" t="str">
        <f t="shared" si="848"/>
        <v>pátek</v>
      </c>
      <c r="F2597" s="42" t="str">
        <f ca="1">IF(COUNTIF(List1!$U$4:$AF$16,$G2597),"Svátek",TEXT($G2597,"dddd"))</f>
        <v>pátek</v>
      </c>
      <c r="G2597" s="19">
        <v>46780</v>
      </c>
      <c r="H2597" s="49"/>
      <c r="I2597" s="50"/>
      <c r="J2597" s="49"/>
      <c r="K2597" s="50"/>
      <c r="L2597" s="21">
        <f t="shared" si="849"/>
        <v>0</v>
      </c>
      <c r="M2597" s="22">
        <f t="shared" si="843"/>
        <v>0</v>
      </c>
      <c r="N2597" s="98"/>
      <c r="O2597" s="101" t="str">
        <f t="shared" ca="1" si="844"/>
        <v/>
      </c>
      <c r="P2597" s="41" t="str">
        <f t="shared" si="863"/>
        <v xml:space="preserve"> </v>
      </c>
      <c r="Q2597" s="41" t="str">
        <f>IF(MONTH(G2598)-MONTH(G2597)&lt;&gt;0,SUBTOTAL(109,$P$14:$P$3665)," ")</f>
        <v xml:space="preserve"> </v>
      </c>
      <c r="R2597" s="108">
        <f t="shared" ca="1" si="850"/>
        <v>0</v>
      </c>
      <c r="S2597" s="25">
        <f t="shared" ca="1" si="851"/>
        <v>0</v>
      </c>
      <c r="T2597" s="108">
        <f t="shared" ca="1" si="852"/>
        <v>0</v>
      </c>
      <c r="U2597" s="163">
        <f t="shared" ca="1" si="853"/>
        <v>0</v>
      </c>
      <c r="V2597" s="25">
        <f t="shared" ca="1" si="854"/>
        <v>0</v>
      </c>
      <c r="W2597" s="25">
        <f t="shared" ca="1" si="855"/>
        <v>0</v>
      </c>
      <c r="X2597" s="108">
        <f t="shared" ca="1" si="856"/>
        <v>0</v>
      </c>
      <c r="Y2597" s="108">
        <f t="shared" ca="1" si="857"/>
        <v>0</v>
      </c>
      <c r="Z2597" s="108">
        <f t="shared" ca="1" si="858"/>
        <v>0</v>
      </c>
      <c r="AA2597" s="108">
        <f t="shared" ca="1" si="859"/>
        <v>0</v>
      </c>
      <c r="AB2597" s="108">
        <f t="shared" ca="1" si="860"/>
        <v>0</v>
      </c>
      <c r="AC2597" s="25">
        <f t="shared" ca="1" si="861"/>
        <v>0</v>
      </c>
    </row>
    <row r="2598" spans="1:29" ht="14.1" hidden="1" customHeight="1" thickBot="1" x14ac:dyDescent="0.25">
      <c r="A2598" s="3">
        <f t="shared" si="845"/>
        <v>2028</v>
      </c>
      <c r="B2598" s="3" t="str">
        <f t="shared" si="862"/>
        <v>01 leden</v>
      </c>
      <c r="C2598" s="4" t="str">
        <f t="shared" si="846"/>
        <v>leden</v>
      </c>
      <c r="D2598" s="10">
        <f t="shared" ca="1" si="847"/>
        <v>0</v>
      </c>
      <c r="E2598" s="10" t="str">
        <f t="shared" si="848"/>
        <v>sobota</v>
      </c>
      <c r="F2598" s="42" t="str">
        <f ca="1">IF(COUNTIF(List1!$U$4:$AF$16,$G2598),"Svátek",TEXT($G2598,"dddd"))</f>
        <v>sobota</v>
      </c>
      <c r="G2598" s="19">
        <v>46781</v>
      </c>
      <c r="H2598" s="49"/>
      <c r="I2598" s="50"/>
      <c r="J2598" s="49"/>
      <c r="K2598" s="50"/>
      <c r="L2598" s="21">
        <f t="shared" si="849"/>
        <v>0</v>
      </c>
      <c r="M2598" s="22">
        <f t="shared" ref="M2598:M2661" si="864">(I2598-H2598)-(K2598-J2598)</f>
        <v>0</v>
      </c>
      <c r="N2598" s="98"/>
      <c r="O2598" s="101" t="str">
        <f t="shared" ref="O2598:O2661" ca="1" si="865">IF(F2598="Svátek","Svátek","")</f>
        <v/>
      </c>
      <c r="P2598" s="41" t="str">
        <f t="shared" si="863"/>
        <v xml:space="preserve"> </v>
      </c>
      <c r="Q2598" s="41" t="str">
        <f>IF(MONTH(G2599)-MONTH(G2598)&lt;&gt;0,SUBTOTAL(109,$P$14:$P$3665)," ")</f>
        <v xml:space="preserve"> </v>
      </c>
      <c r="R2598" s="108">
        <f t="shared" ca="1" si="850"/>
        <v>0</v>
      </c>
      <c r="S2598" s="25">
        <f t="shared" ca="1" si="851"/>
        <v>0</v>
      </c>
      <c r="T2598" s="108">
        <f t="shared" ca="1" si="852"/>
        <v>0</v>
      </c>
      <c r="U2598" s="163">
        <f t="shared" ca="1" si="853"/>
        <v>0</v>
      </c>
      <c r="V2598" s="25">
        <f t="shared" ca="1" si="854"/>
        <v>0</v>
      </c>
      <c r="W2598" s="25">
        <f t="shared" ca="1" si="855"/>
        <v>0</v>
      </c>
      <c r="X2598" s="108">
        <f t="shared" ca="1" si="856"/>
        <v>0</v>
      </c>
      <c r="Y2598" s="108">
        <f t="shared" ca="1" si="857"/>
        <v>0</v>
      </c>
      <c r="Z2598" s="108">
        <f t="shared" ca="1" si="858"/>
        <v>0</v>
      </c>
      <c r="AA2598" s="108">
        <f t="shared" ca="1" si="859"/>
        <v>0</v>
      </c>
      <c r="AB2598" s="108">
        <f t="shared" ca="1" si="860"/>
        <v>0</v>
      </c>
      <c r="AC2598" s="25">
        <f t="shared" ca="1" si="861"/>
        <v>0</v>
      </c>
    </row>
    <row r="2599" spans="1:29" ht="14.1" hidden="1" customHeight="1" thickBot="1" x14ac:dyDescent="0.25">
      <c r="A2599" s="3">
        <f t="shared" ref="A2599:A2662" si="866">YEAR(G2599)</f>
        <v>2028</v>
      </c>
      <c r="B2599" s="3" t="str">
        <f t="shared" si="862"/>
        <v>01 leden</v>
      </c>
      <c r="C2599" s="4" t="str">
        <f t="shared" ref="C2599:C2662" si="867">TEXT(G2599,"mmmm")</f>
        <v>leden</v>
      </c>
      <c r="D2599" s="10">
        <f t="shared" ref="D2599:D2662" ca="1" si="868">IF(F2599="Svátek",1,0)</f>
        <v>0</v>
      </c>
      <c r="E2599" s="10" t="str">
        <f t="shared" ref="E2599:E2662" si="869">TEXT($G2599,"dddd")</f>
        <v>neděle</v>
      </c>
      <c r="F2599" s="42" t="str">
        <f ca="1">IF(COUNTIF(List1!$U$4:$AF$16,$G2599),"Svátek",TEXT($G2599,"dddd"))</f>
        <v>neděle</v>
      </c>
      <c r="G2599" s="19">
        <v>46782</v>
      </c>
      <c r="H2599" s="49"/>
      <c r="I2599" s="50"/>
      <c r="J2599" s="49"/>
      <c r="K2599" s="50"/>
      <c r="L2599" s="21">
        <f t="shared" ref="L2599:L2662" si="870">(I2599-H2599)-(K2599-J2599)</f>
        <v>0</v>
      </c>
      <c r="M2599" s="22">
        <f t="shared" si="864"/>
        <v>0</v>
      </c>
      <c r="N2599" s="98"/>
      <c r="O2599" s="101" t="str">
        <f t="shared" ca="1" si="865"/>
        <v/>
      </c>
      <c r="P2599" s="41">
        <f t="shared" si="863"/>
        <v>0</v>
      </c>
      <c r="Q2599" s="41" t="str">
        <f>IF(MONTH(G2600)-MONTH(G2599)&lt;&gt;0,SUBTOTAL(109,$P$14:$P$3665)," ")</f>
        <v xml:space="preserve"> </v>
      </c>
      <c r="R2599" s="108">
        <f t="shared" ref="R2599:R2662" ca="1" si="871">IF(AND(IF(O2599="PC",1,0),OR((E2599="pondělí"),E2599="úterý",E2599="středa",E2599="čtvrtek",E2599="pátek")),IF($R$3-L2599&gt;0,$R$3-L2599,0),0)</f>
        <v>0</v>
      </c>
      <c r="S2599" s="25">
        <f t="shared" ref="S2599:S2662" ca="1" si="872">IF(AND(IF(F2599="Svátek",1,0),OR(E2599="pondělí",E2599="úterý",E2599="středa",E2599="čtvrtek",E2599="pátek"),IF(OR(O2599="SC",O2599="ŘD",O2599="NV",O2599="N",O2599="OČR",O2599="P",O2599="O"),FALSE,TRUE)),1,0)</f>
        <v>0</v>
      </c>
      <c r="T2599" s="108">
        <f t="shared" ref="T2599:T2662" ca="1" si="873">IF(AND(IF(O2599="PMP",1,0),OR((E2599="pondělí"),E2599="úterý",E2599="středa",E2599="čtvrtek",E2599="pátek")),IF($R$3-L2599&gt;0,$R$3-L2599,0),0)</f>
        <v>0</v>
      </c>
      <c r="U2599" s="163">
        <f t="shared" ref="U2599:U2662" ca="1" si="874">IF(AND(IF(O2599="1/2D",1,0),OR((E2599="pondělí"),E2599="úterý",E2599="středa",E2599="čtvrtek",E2599="pátek")),1,0)</f>
        <v>0</v>
      </c>
      <c r="V2599" s="25">
        <f t="shared" ref="V2599:V2662" ca="1" si="875">IF(AND(IF(O2599="D",1,0),OR((E2599="pondělí"),E2599="úterý",E2599="středa",E2599="čtvrtek",E2599="pátek")),1,0)</f>
        <v>0</v>
      </c>
      <c r="W2599" s="25">
        <f t="shared" ref="W2599:W2662" ca="1" si="876">IF(AND(IF(O2599="PN",1,0),OR((E2599="pondělí"),E2599="úterý",E2599="středa",E2599="čtvrtek",E2599="pátek")),1,0)</f>
        <v>0</v>
      </c>
      <c r="X2599" s="108">
        <f t="shared" ref="X2599:X2662" ca="1" si="877">IF(AND(IF(O2599="NV",1,0),OR((E2599="pondělí"),E2599="úterý",E2599="středa",E2599="čtvrtek",E2599="pátek")),IF($R$3-L2599&gt;0,$R$3-L2599,0),0)</f>
        <v>0</v>
      </c>
      <c r="Y2599" s="108">
        <f t="shared" ref="Y2599:Y2662" ca="1" si="878">IF(AND(IF(O2599="OČR",1,0),OR((E2599="pondělí"),E2599="úterý",E2599="středa",E2599="čtvrtek",E2599="pátek")),IF($R$3-L2599&gt;0,$R$3-L2599,0),0)</f>
        <v>0</v>
      </c>
      <c r="Z2599" s="108">
        <f t="shared" ref="Z2599:Z2662" ca="1" si="879">IF(AND(IF(O2599="P",1,0),OR((E2599="pondělí"),E2599="úterý",E2599="středa",E2599="čtvrtek",E2599="pátek")),IF($R$3-L2599&gt;0,$R$3-L2599,0),0)</f>
        <v>0</v>
      </c>
      <c r="AA2599" s="108">
        <f t="shared" ref="AA2599:AA2662" ca="1" si="880">IF(AND(IF(O2599="O",1,0),OR((E2599="pondělí"),E2599="úterý",E2599="středa",E2599="čtvrtek",E2599="pátek")),IF($R$3-L2599&gt;0,$R$3-L2599,0),0)</f>
        <v>0</v>
      </c>
      <c r="AB2599" s="108">
        <f t="shared" ref="AB2599:AB2662" ca="1" si="881">IF(AND(IF(O2599="PZ",1,0),OR((E2599="pondělí"),E2599="úterý",E2599="středa",E2599="čtvrtek",E2599="pátek")),IF($R$3-L2599&gt;0,$R$3-L2599,0),0)</f>
        <v>0</v>
      </c>
      <c r="AC2599" s="25">
        <f t="shared" ref="AC2599:AC2662" ca="1" si="882">IF(AND(IF(F2599="Svátek",1,0),OR(E2599="pondělí",E2599="úterý",E2599="středa",E2599="čtvrtek",E2599="pátek")),1,0)</f>
        <v>0</v>
      </c>
    </row>
    <row r="2600" spans="1:29" ht="14.1" hidden="1" customHeight="1" thickBot="1" x14ac:dyDescent="0.25">
      <c r="A2600" s="3">
        <f t="shared" si="866"/>
        <v>2028</v>
      </c>
      <c r="B2600" s="3" t="str">
        <f t="shared" ref="B2600:B2663" si="883">IF(C2600="leden","01 leden",IF(C2600="únor","02 únor",IF(C2600="březen","03 březen",IF(C2600="duben","04 duben",IF(C2600="květen","05 květen",IF(C2600="červen","06 červen",IF(C2600="červenec","07 červenec",IF(C2600="srpen","08 srpen",IF(C2600="září","09 září",IF(C2600="říjen","10 říjen",IF(C2600="listopad","11 listopad",IF(C2600="prosinec","12 prosinec",0))))))))))))</f>
        <v>01 leden</v>
      </c>
      <c r="C2600" s="4" t="str">
        <f t="shared" si="867"/>
        <v>leden</v>
      </c>
      <c r="D2600" s="10">
        <f t="shared" ca="1" si="868"/>
        <v>0</v>
      </c>
      <c r="E2600" s="10" t="str">
        <f t="shared" si="869"/>
        <v>pondělí</v>
      </c>
      <c r="F2600" s="42" t="str">
        <f ca="1">IF(COUNTIF(List1!$U$4:$AF$16,$G2600),"Svátek",TEXT($G2600,"dddd"))</f>
        <v>pondělí</v>
      </c>
      <c r="G2600" s="19">
        <v>46783</v>
      </c>
      <c r="H2600" s="49"/>
      <c r="I2600" s="50"/>
      <c r="J2600" s="49"/>
      <c r="K2600" s="50"/>
      <c r="L2600" s="21">
        <f t="shared" si="870"/>
        <v>0</v>
      </c>
      <c r="M2600" s="22">
        <f t="shared" si="864"/>
        <v>0</v>
      </c>
      <c r="N2600" s="98"/>
      <c r="O2600" s="101" t="str">
        <f t="shared" ca="1" si="865"/>
        <v/>
      </c>
      <c r="P2600" s="41">
        <f t="shared" si="863"/>
        <v>0</v>
      </c>
      <c r="Q2600" s="41">
        <f>IF(MONTH(G2601)-MONTH(G2600)&lt;&gt;0,SUBTOTAL(109,$P$14:$P$3665)," ")</f>
        <v>0</v>
      </c>
      <c r="R2600" s="108">
        <f t="shared" ca="1" si="871"/>
        <v>0</v>
      </c>
      <c r="S2600" s="25">
        <f t="shared" ca="1" si="872"/>
        <v>0</v>
      </c>
      <c r="T2600" s="108">
        <f t="shared" ca="1" si="873"/>
        <v>0</v>
      </c>
      <c r="U2600" s="163">
        <f t="shared" ca="1" si="874"/>
        <v>0</v>
      </c>
      <c r="V2600" s="25">
        <f t="shared" ca="1" si="875"/>
        <v>0</v>
      </c>
      <c r="W2600" s="25">
        <f t="shared" ca="1" si="876"/>
        <v>0</v>
      </c>
      <c r="X2600" s="108">
        <f t="shared" ca="1" si="877"/>
        <v>0</v>
      </c>
      <c r="Y2600" s="108">
        <f t="shared" ca="1" si="878"/>
        <v>0</v>
      </c>
      <c r="Z2600" s="108">
        <f t="shared" ca="1" si="879"/>
        <v>0</v>
      </c>
      <c r="AA2600" s="108">
        <f t="shared" ca="1" si="880"/>
        <v>0</v>
      </c>
      <c r="AB2600" s="108">
        <f t="shared" ca="1" si="881"/>
        <v>0</v>
      </c>
      <c r="AC2600" s="25">
        <f t="shared" ca="1" si="882"/>
        <v>0</v>
      </c>
    </row>
    <row r="2601" spans="1:29" ht="14.1" hidden="1" customHeight="1" thickBot="1" x14ac:dyDescent="0.25">
      <c r="A2601" s="3">
        <f t="shared" si="866"/>
        <v>2028</v>
      </c>
      <c r="B2601" s="3" t="str">
        <f t="shared" si="883"/>
        <v>02 únor</v>
      </c>
      <c r="C2601" s="4" t="str">
        <f t="shared" si="867"/>
        <v>únor</v>
      </c>
      <c r="D2601" s="10">
        <f t="shared" ca="1" si="868"/>
        <v>0</v>
      </c>
      <c r="E2601" s="10" t="str">
        <f t="shared" si="869"/>
        <v>úterý</v>
      </c>
      <c r="F2601" s="42" t="str">
        <f ca="1">IF(COUNTIF(List1!$U$4:$AF$16,$G2601),"Svátek",TEXT($G2601,"dddd"))</f>
        <v>úterý</v>
      </c>
      <c r="G2601" s="19">
        <v>46784</v>
      </c>
      <c r="H2601" s="49"/>
      <c r="I2601" s="50"/>
      <c r="J2601" s="49"/>
      <c r="K2601" s="50"/>
      <c r="L2601" s="21">
        <f t="shared" si="870"/>
        <v>0</v>
      </c>
      <c r="M2601" s="22">
        <f t="shared" si="864"/>
        <v>0</v>
      </c>
      <c r="N2601" s="98"/>
      <c r="O2601" s="101" t="str">
        <f t="shared" ca="1" si="865"/>
        <v/>
      </c>
      <c r="P2601" s="41" t="str">
        <f t="shared" si="863"/>
        <v xml:space="preserve"> </v>
      </c>
      <c r="Q2601" s="41" t="str">
        <f>IF(MONTH(G2602)-MONTH(G2601)&lt;&gt;0,SUBTOTAL(109,$P$14:$P$3665)," ")</f>
        <v xml:space="preserve"> </v>
      </c>
      <c r="R2601" s="108">
        <f t="shared" ca="1" si="871"/>
        <v>0</v>
      </c>
      <c r="S2601" s="25">
        <f t="shared" ca="1" si="872"/>
        <v>0</v>
      </c>
      <c r="T2601" s="108">
        <f t="shared" ca="1" si="873"/>
        <v>0</v>
      </c>
      <c r="U2601" s="163">
        <f t="shared" ca="1" si="874"/>
        <v>0</v>
      </c>
      <c r="V2601" s="25">
        <f t="shared" ca="1" si="875"/>
        <v>0</v>
      </c>
      <c r="W2601" s="25">
        <f t="shared" ca="1" si="876"/>
        <v>0</v>
      </c>
      <c r="X2601" s="108">
        <f t="shared" ca="1" si="877"/>
        <v>0</v>
      </c>
      <c r="Y2601" s="108">
        <f t="shared" ca="1" si="878"/>
        <v>0</v>
      </c>
      <c r="Z2601" s="108">
        <f t="shared" ca="1" si="879"/>
        <v>0</v>
      </c>
      <c r="AA2601" s="108">
        <f t="shared" ca="1" si="880"/>
        <v>0</v>
      </c>
      <c r="AB2601" s="108">
        <f t="shared" ca="1" si="881"/>
        <v>0</v>
      </c>
      <c r="AC2601" s="25">
        <f t="shared" ca="1" si="882"/>
        <v>0</v>
      </c>
    </row>
    <row r="2602" spans="1:29" ht="14.1" hidden="1" customHeight="1" thickBot="1" x14ac:dyDescent="0.25">
      <c r="A2602" s="3">
        <f t="shared" si="866"/>
        <v>2028</v>
      </c>
      <c r="B2602" s="3" t="str">
        <f t="shared" si="883"/>
        <v>02 únor</v>
      </c>
      <c r="C2602" s="4" t="str">
        <f t="shared" si="867"/>
        <v>únor</v>
      </c>
      <c r="D2602" s="10">
        <f t="shared" ca="1" si="868"/>
        <v>0</v>
      </c>
      <c r="E2602" s="10" t="str">
        <f t="shared" si="869"/>
        <v>středa</v>
      </c>
      <c r="F2602" s="42" t="str">
        <f ca="1">IF(COUNTIF(List1!$U$4:$AF$16,$G2602),"Svátek",TEXT($G2602,"dddd"))</f>
        <v>středa</v>
      </c>
      <c r="G2602" s="19">
        <v>46785</v>
      </c>
      <c r="H2602" s="49"/>
      <c r="I2602" s="50"/>
      <c r="J2602" s="49"/>
      <c r="K2602" s="50"/>
      <c r="L2602" s="21">
        <f t="shared" si="870"/>
        <v>0</v>
      </c>
      <c r="M2602" s="22">
        <f t="shared" si="864"/>
        <v>0</v>
      </c>
      <c r="N2602" s="98"/>
      <c r="O2602" s="101" t="str">
        <f t="shared" ca="1" si="865"/>
        <v/>
      </c>
      <c r="P2602" s="41" t="str">
        <f t="shared" si="863"/>
        <v xml:space="preserve"> </v>
      </c>
      <c r="Q2602" s="41" t="str">
        <f>IF(MONTH(G2603)-MONTH(G2602)&lt;&gt;0,SUBTOTAL(109,$P$14:$P$3665)," ")</f>
        <v xml:space="preserve"> </v>
      </c>
      <c r="R2602" s="108">
        <f t="shared" ca="1" si="871"/>
        <v>0</v>
      </c>
      <c r="S2602" s="25">
        <f t="shared" ca="1" si="872"/>
        <v>0</v>
      </c>
      <c r="T2602" s="108">
        <f t="shared" ca="1" si="873"/>
        <v>0</v>
      </c>
      <c r="U2602" s="163">
        <f t="shared" ca="1" si="874"/>
        <v>0</v>
      </c>
      <c r="V2602" s="25">
        <f t="shared" ca="1" si="875"/>
        <v>0</v>
      </c>
      <c r="W2602" s="25">
        <f t="shared" ca="1" si="876"/>
        <v>0</v>
      </c>
      <c r="X2602" s="108">
        <f t="shared" ca="1" si="877"/>
        <v>0</v>
      </c>
      <c r="Y2602" s="108">
        <f t="shared" ca="1" si="878"/>
        <v>0</v>
      </c>
      <c r="Z2602" s="108">
        <f t="shared" ca="1" si="879"/>
        <v>0</v>
      </c>
      <c r="AA2602" s="108">
        <f t="shared" ca="1" si="880"/>
        <v>0</v>
      </c>
      <c r="AB2602" s="108">
        <f t="shared" ca="1" si="881"/>
        <v>0</v>
      </c>
      <c r="AC2602" s="25">
        <f t="shared" ca="1" si="882"/>
        <v>0</v>
      </c>
    </row>
    <row r="2603" spans="1:29" ht="14.1" hidden="1" customHeight="1" thickBot="1" x14ac:dyDescent="0.25">
      <c r="A2603" s="3">
        <f t="shared" si="866"/>
        <v>2028</v>
      </c>
      <c r="B2603" s="3" t="str">
        <f t="shared" si="883"/>
        <v>02 únor</v>
      </c>
      <c r="C2603" s="4" t="str">
        <f t="shared" si="867"/>
        <v>únor</v>
      </c>
      <c r="D2603" s="10">
        <f t="shared" ca="1" si="868"/>
        <v>0</v>
      </c>
      <c r="E2603" s="10" t="str">
        <f t="shared" si="869"/>
        <v>čtvrtek</v>
      </c>
      <c r="F2603" s="42" t="str">
        <f ca="1">IF(COUNTIF(List1!$U$4:$AF$16,$G2603),"Svátek",TEXT($G2603,"dddd"))</f>
        <v>čtvrtek</v>
      </c>
      <c r="G2603" s="19">
        <v>46786</v>
      </c>
      <c r="H2603" s="49"/>
      <c r="I2603" s="50"/>
      <c r="J2603" s="49"/>
      <c r="K2603" s="50"/>
      <c r="L2603" s="21">
        <f t="shared" si="870"/>
        <v>0</v>
      </c>
      <c r="M2603" s="22">
        <f t="shared" si="864"/>
        <v>0</v>
      </c>
      <c r="N2603" s="98"/>
      <c r="O2603" s="101" t="str">
        <f t="shared" ca="1" si="865"/>
        <v/>
      </c>
      <c r="P2603" s="41" t="str">
        <f t="shared" si="863"/>
        <v xml:space="preserve"> </v>
      </c>
      <c r="Q2603" s="41" t="str">
        <f>IF(MONTH(G2604)-MONTH(G2603)&lt;&gt;0,SUBTOTAL(109,$P$14:$P$3665)," ")</f>
        <v xml:space="preserve"> </v>
      </c>
      <c r="R2603" s="108">
        <f t="shared" ca="1" si="871"/>
        <v>0</v>
      </c>
      <c r="S2603" s="25">
        <f t="shared" ca="1" si="872"/>
        <v>0</v>
      </c>
      <c r="T2603" s="108">
        <f t="shared" ca="1" si="873"/>
        <v>0</v>
      </c>
      <c r="U2603" s="163">
        <f t="shared" ca="1" si="874"/>
        <v>0</v>
      </c>
      <c r="V2603" s="25">
        <f t="shared" ca="1" si="875"/>
        <v>0</v>
      </c>
      <c r="W2603" s="25">
        <f t="shared" ca="1" si="876"/>
        <v>0</v>
      </c>
      <c r="X2603" s="108">
        <f t="shared" ca="1" si="877"/>
        <v>0</v>
      </c>
      <c r="Y2603" s="108">
        <f t="shared" ca="1" si="878"/>
        <v>0</v>
      </c>
      <c r="Z2603" s="108">
        <f t="shared" ca="1" si="879"/>
        <v>0</v>
      </c>
      <c r="AA2603" s="108">
        <f t="shared" ca="1" si="880"/>
        <v>0</v>
      </c>
      <c r="AB2603" s="108">
        <f t="shared" ca="1" si="881"/>
        <v>0</v>
      </c>
      <c r="AC2603" s="25">
        <f t="shared" ca="1" si="882"/>
        <v>0</v>
      </c>
    </row>
    <row r="2604" spans="1:29" ht="14.1" hidden="1" customHeight="1" thickBot="1" x14ac:dyDescent="0.25">
      <c r="A2604" s="3">
        <f t="shared" si="866"/>
        <v>2028</v>
      </c>
      <c r="B2604" s="3" t="str">
        <f t="shared" si="883"/>
        <v>02 únor</v>
      </c>
      <c r="C2604" s="4" t="str">
        <f t="shared" si="867"/>
        <v>únor</v>
      </c>
      <c r="D2604" s="10">
        <f t="shared" ca="1" si="868"/>
        <v>0</v>
      </c>
      <c r="E2604" s="10" t="str">
        <f t="shared" si="869"/>
        <v>pátek</v>
      </c>
      <c r="F2604" s="42" t="str">
        <f ca="1">IF(COUNTIF(List1!$U$4:$AF$16,$G2604),"Svátek",TEXT($G2604,"dddd"))</f>
        <v>pátek</v>
      </c>
      <c r="G2604" s="19">
        <v>46787</v>
      </c>
      <c r="H2604" s="49"/>
      <c r="I2604" s="50"/>
      <c r="J2604" s="49"/>
      <c r="K2604" s="50"/>
      <c r="L2604" s="21">
        <f t="shared" si="870"/>
        <v>0</v>
      </c>
      <c r="M2604" s="22">
        <f t="shared" si="864"/>
        <v>0</v>
      </c>
      <c r="N2604" s="98"/>
      <c r="O2604" s="101" t="str">
        <f t="shared" ca="1" si="865"/>
        <v/>
      </c>
      <c r="P2604" s="41" t="str">
        <f t="shared" si="863"/>
        <v xml:space="preserve"> </v>
      </c>
      <c r="Q2604" s="41" t="str">
        <f>IF(MONTH(G2605)-MONTH(G2604)&lt;&gt;0,SUBTOTAL(109,$P$14:$P$3665)," ")</f>
        <v xml:space="preserve"> </v>
      </c>
      <c r="R2604" s="108">
        <f t="shared" ca="1" si="871"/>
        <v>0</v>
      </c>
      <c r="S2604" s="25">
        <f t="shared" ca="1" si="872"/>
        <v>0</v>
      </c>
      <c r="T2604" s="108">
        <f t="shared" ca="1" si="873"/>
        <v>0</v>
      </c>
      <c r="U2604" s="163">
        <f t="shared" ca="1" si="874"/>
        <v>0</v>
      </c>
      <c r="V2604" s="25">
        <f t="shared" ca="1" si="875"/>
        <v>0</v>
      </c>
      <c r="W2604" s="25">
        <f t="shared" ca="1" si="876"/>
        <v>0</v>
      </c>
      <c r="X2604" s="108">
        <f t="shared" ca="1" si="877"/>
        <v>0</v>
      </c>
      <c r="Y2604" s="108">
        <f t="shared" ca="1" si="878"/>
        <v>0</v>
      </c>
      <c r="Z2604" s="108">
        <f t="shared" ca="1" si="879"/>
        <v>0</v>
      </c>
      <c r="AA2604" s="108">
        <f t="shared" ca="1" si="880"/>
        <v>0</v>
      </c>
      <c r="AB2604" s="108">
        <f t="shared" ca="1" si="881"/>
        <v>0</v>
      </c>
      <c r="AC2604" s="25">
        <f t="shared" ca="1" si="882"/>
        <v>0</v>
      </c>
    </row>
    <row r="2605" spans="1:29" ht="14.1" hidden="1" customHeight="1" thickBot="1" x14ac:dyDescent="0.25">
      <c r="A2605" s="3">
        <f t="shared" si="866"/>
        <v>2028</v>
      </c>
      <c r="B2605" s="3" t="str">
        <f t="shared" si="883"/>
        <v>02 únor</v>
      </c>
      <c r="C2605" s="4" t="str">
        <f t="shared" si="867"/>
        <v>únor</v>
      </c>
      <c r="D2605" s="10">
        <f t="shared" ca="1" si="868"/>
        <v>0</v>
      </c>
      <c r="E2605" s="10" t="str">
        <f t="shared" si="869"/>
        <v>sobota</v>
      </c>
      <c r="F2605" s="42" t="str">
        <f ca="1">IF(COUNTIF(List1!$U$4:$AF$16,$G2605),"Svátek",TEXT($G2605,"dddd"))</f>
        <v>sobota</v>
      </c>
      <c r="G2605" s="19">
        <v>46788</v>
      </c>
      <c r="H2605" s="49"/>
      <c r="I2605" s="50"/>
      <c r="J2605" s="49"/>
      <c r="K2605" s="50"/>
      <c r="L2605" s="21">
        <f t="shared" si="870"/>
        <v>0</v>
      </c>
      <c r="M2605" s="22">
        <f t="shared" si="864"/>
        <v>0</v>
      </c>
      <c r="N2605" s="98"/>
      <c r="O2605" s="101" t="str">
        <f t="shared" ca="1" si="865"/>
        <v/>
      </c>
      <c r="P2605" s="41" t="str">
        <f t="shared" si="863"/>
        <v xml:space="preserve"> </v>
      </c>
      <c r="Q2605" s="41" t="str">
        <f>IF(MONTH(G2606)-MONTH(G2605)&lt;&gt;0,SUBTOTAL(109,$P$14:$P$3665)," ")</f>
        <v xml:space="preserve"> </v>
      </c>
      <c r="R2605" s="108">
        <f t="shared" ca="1" si="871"/>
        <v>0</v>
      </c>
      <c r="S2605" s="25">
        <f t="shared" ca="1" si="872"/>
        <v>0</v>
      </c>
      <c r="T2605" s="108">
        <f t="shared" ca="1" si="873"/>
        <v>0</v>
      </c>
      <c r="U2605" s="163">
        <f t="shared" ca="1" si="874"/>
        <v>0</v>
      </c>
      <c r="V2605" s="25">
        <f t="shared" ca="1" si="875"/>
        <v>0</v>
      </c>
      <c r="W2605" s="25">
        <f t="shared" ca="1" si="876"/>
        <v>0</v>
      </c>
      <c r="X2605" s="108">
        <f t="shared" ca="1" si="877"/>
        <v>0</v>
      </c>
      <c r="Y2605" s="108">
        <f t="shared" ca="1" si="878"/>
        <v>0</v>
      </c>
      <c r="Z2605" s="108">
        <f t="shared" ca="1" si="879"/>
        <v>0</v>
      </c>
      <c r="AA2605" s="108">
        <f t="shared" ca="1" si="880"/>
        <v>0</v>
      </c>
      <c r="AB2605" s="108">
        <f t="shared" ca="1" si="881"/>
        <v>0</v>
      </c>
      <c r="AC2605" s="25">
        <f t="shared" ca="1" si="882"/>
        <v>0</v>
      </c>
    </row>
    <row r="2606" spans="1:29" ht="14.1" hidden="1" customHeight="1" thickBot="1" x14ac:dyDescent="0.25">
      <c r="A2606" s="3">
        <f t="shared" si="866"/>
        <v>2028</v>
      </c>
      <c r="B2606" s="3" t="str">
        <f t="shared" si="883"/>
        <v>02 únor</v>
      </c>
      <c r="C2606" s="4" t="str">
        <f t="shared" si="867"/>
        <v>únor</v>
      </c>
      <c r="D2606" s="10">
        <f t="shared" ca="1" si="868"/>
        <v>0</v>
      </c>
      <c r="E2606" s="10" t="str">
        <f t="shared" si="869"/>
        <v>neděle</v>
      </c>
      <c r="F2606" s="42" t="str">
        <f ca="1">IF(COUNTIF(List1!$U$4:$AF$16,$G2606),"Svátek",TEXT($G2606,"dddd"))</f>
        <v>neděle</v>
      </c>
      <c r="G2606" s="19">
        <v>46789</v>
      </c>
      <c r="H2606" s="49"/>
      <c r="I2606" s="50"/>
      <c r="J2606" s="49"/>
      <c r="K2606" s="50"/>
      <c r="L2606" s="21">
        <f t="shared" si="870"/>
        <v>0</v>
      </c>
      <c r="M2606" s="22">
        <f t="shared" si="864"/>
        <v>0</v>
      </c>
      <c r="N2606" s="98"/>
      <c r="O2606" s="101" t="str">
        <f t="shared" ca="1" si="865"/>
        <v/>
      </c>
      <c r="P2606" s="41">
        <f t="shared" si="863"/>
        <v>0</v>
      </c>
      <c r="Q2606" s="41" t="str">
        <f>IF(MONTH(G2607)-MONTH(G2606)&lt;&gt;0,SUBTOTAL(109,$P$14:$P$3665)," ")</f>
        <v xml:space="preserve"> </v>
      </c>
      <c r="R2606" s="108">
        <f t="shared" ca="1" si="871"/>
        <v>0</v>
      </c>
      <c r="S2606" s="25">
        <f t="shared" ca="1" si="872"/>
        <v>0</v>
      </c>
      <c r="T2606" s="108">
        <f t="shared" ca="1" si="873"/>
        <v>0</v>
      </c>
      <c r="U2606" s="163">
        <f t="shared" ca="1" si="874"/>
        <v>0</v>
      </c>
      <c r="V2606" s="25">
        <f t="shared" ca="1" si="875"/>
        <v>0</v>
      </c>
      <c r="W2606" s="25">
        <f t="shared" ca="1" si="876"/>
        <v>0</v>
      </c>
      <c r="X2606" s="108">
        <f t="shared" ca="1" si="877"/>
        <v>0</v>
      </c>
      <c r="Y2606" s="108">
        <f t="shared" ca="1" si="878"/>
        <v>0</v>
      </c>
      <c r="Z2606" s="108">
        <f t="shared" ca="1" si="879"/>
        <v>0</v>
      </c>
      <c r="AA2606" s="108">
        <f t="shared" ca="1" si="880"/>
        <v>0</v>
      </c>
      <c r="AB2606" s="108">
        <f t="shared" ca="1" si="881"/>
        <v>0</v>
      </c>
      <c r="AC2606" s="25">
        <f t="shared" ca="1" si="882"/>
        <v>0</v>
      </c>
    </row>
    <row r="2607" spans="1:29" ht="14.1" hidden="1" customHeight="1" thickBot="1" x14ac:dyDescent="0.25">
      <c r="A2607" s="3">
        <f t="shared" si="866"/>
        <v>2028</v>
      </c>
      <c r="B2607" s="3" t="str">
        <f t="shared" si="883"/>
        <v>02 únor</v>
      </c>
      <c r="C2607" s="4" t="str">
        <f t="shared" si="867"/>
        <v>únor</v>
      </c>
      <c r="D2607" s="10">
        <f t="shared" ca="1" si="868"/>
        <v>0</v>
      </c>
      <c r="E2607" s="10" t="str">
        <f t="shared" si="869"/>
        <v>pondělí</v>
      </c>
      <c r="F2607" s="42" t="str">
        <f ca="1">IF(COUNTIF(List1!$U$4:$AF$16,$G2607),"Svátek",TEXT($G2607,"dddd"))</f>
        <v>pondělí</v>
      </c>
      <c r="G2607" s="19">
        <v>46790</v>
      </c>
      <c r="H2607" s="49"/>
      <c r="I2607" s="50"/>
      <c r="J2607" s="49"/>
      <c r="K2607" s="50"/>
      <c r="L2607" s="21">
        <f t="shared" si="870"/>
        <v>0</v>
      </c>
      <c r="M2607" s="22">
        <f t="shared" si="864"/>
        <v>0</v>
      </c>
      <c r="N2607" s="98"/>
      <c r="O2607" s="101" t="str">
        <f t="shared" ca="1" si="865"/>
        <v/>
      </c>
      <c r="P2607" s="41" t="str">
        <f t="shared" si="863"/>
        <v xml:space="preserve"> </v>
      </c>
      <c r="Q2607" s="41" t="str">
        <f>IF(MONTH(G2608)-MONTH(G2607)&lt;&gt;0,SUBTOTAL(109,$P$14:$P$3665)," ")</f>
        <v xml:space="preserve"> </v>
      </c>
      <c r="R2607" s="108">
        <f t="shared" ca="1" si="871"/>
        <v>0</v>
      </c>
      <c r="S2607" s="25">
        <f t="shared" ca="1" si="872"/>
        <v>0</v>
      </c>
      <c r="T2607" s="108">
        <f t="shared" ca="1" si="873"/>
        <v>0</v>
      </c>
      <c r="U2607" s="163">
        <f t="shared" ca="1" si="874"/>
        <v>0</v>
      </c>
      <c r="V2607" s="25">
        <f t="shared" ca="1" si="875"/>
        <v>0</v>
      </c>
      <c r="W2607" s="25">
        <f t="shared" ca="1" si="876"/>
        <v>0</v>
      </c>
      <c r="X2607" s="108">
        <f t="shared" ca="1" si="877"/>
        <v>0</v>
      </c>
      <c r="Y2607" s="108">
        <f t="shared" ca="1" si="878"/>
        <v>0</v>
      </c>
      <c r="Z2607" s="108">
        <f t="shared" ca="1" si="879"/>
        <v>0</v>
      </c>
      <c r="AA2607" s="108">
        <f t="shared" ca="1" si="880"/>
        <v>0</v>
      </c>
      <c r="AB2607" s="108">
        <f t="shared" ca="1" si="881"/>
        <v>0</v>
      </c>
      <c r="AC2607" s="25">
        <f t="shared" ca="1" si="882"/>
        <v>0</v>
      </c>
    </row>
    <row r="2608" spans="1:29" ht="14.1" hidden="1" customHeight="1" thickBot="1" x14ac:dyDescent="0.25">
      <c r="A2608" s="3">
        <f t="shared" si="866"/>
        <v>2028</v>
      </c>
      <c r="B2608" s="3" t="str">
        <f t="shared" si="883"/>
        <v>02 únor</v>
      </c>
      <c r="C2608" s="4" t="str">
        <f t="shared" si="867"/>
        <v>únor</v>
      </c>
      <c r="D2608" s="10">
        <f t="shared" ca="1" si="868"/>
        <v>0</v>
      </c>
      <c r="E2608" s="10" t="str">
        <f t="shared" si="869"/>
        <v>úterý</v>
      </c>
      <c r="F2608" s="42" t="str">
        <f ca="1">IF(COUNTIF(List1!$U$4:$AF$16,$G2608),"Svátek",TEXT($G2608,"dddd"))</f>
        <v>úterý</v>
      </c>
      <c r="G2608" s="19">
        <v>46791</v>
      </c>
      <c r="H2608" s="49"/>
      <c r="I2608" s="50"/>
      <c r="J2608" s="49"/>
      <c r="K2608" s="50"/>
      <c r="L2608" s="21">
        <f t="shared" si="870"/>
        <v>0</v>
      </c>
      <c r="M2608" s="22">
        <f t="shared" si="864"/>
        <v>0</v>
      </c>
      <c r="N2608" s="98"/>
      <c r="O2608" s="101" t="str">
        <f t="shared" ca="1" si="865"/>
        <v/>
      </c>
      <c r="P2608" s="41" t="str">
        <f t="shared" si="863"/>
        <v xml:space="preserve"> </v>
      </c>
      <c r="Q2608" s="41" t="str">
        <f>IF(MONTH(G2609)-MONTH(G2608)&lt;&gt;0,SUBTOTAL(109,$P$14:$P$3665)," ")</f>
        <v xml:space="preserve"> </v>
      </c>
      <c r="R2608" s="108">
        <f t="shared" ca="1" si="871"/>
        <v>0</v>
      </c>
      <c r="S2608" s="25">
        <f t="shared" ca="1" si="872"/>
        <v>0</v>
      </c>
      <c r="T2608" s="108">
        <f t="shared" ca="1" si="873"/>
        <v>0</v>
      </c>
      <c r="U2608" s="163">
        <f t="shared" ca="1" si="874"/>
        <v>0</v>
      </c>
      <c r="V2608" s="25">
        <f t="shared" ca="1" si="875"/>
        <v>0</v>
      </c>
      <c r="W2608" s="25">
        <f t="shared" ca="1" si="876"/>
        <v>0</v>
      </c>
      <c r="X2608" s="108">
        <f t="shared" ca="1" si="877"/>
        <v>0</v>
      </c>
      <c r="Y2608" s="108">
        <f t="shared" ca="1" si="878"/>
        <v>0</v>
      </c>
      <c r="Z2608" s="108">
        <f t="shared" ca="1" si="879"/>
        <v>0</v>
      </c>
      <c r="AA2608" s="108">
        <f t="shared" ca="1" si="880"/>
        <v>0</v>
      </c>
      <c r="AB2608" s="108">
        <f t="shared" ca="1" si="881"/>
        <v>0</v>
      </c>
      <c r="AC2608" s="25">
        <f t="shared" ca="1" si="882"/>
        <v>0</v>
      </c>
    </row>
    <row r="2609" spans="1:29" ht="14.1" hidden="1" customHeight="1" thickBot="1" x14ac:dyDescent="0.25">
      <c r="A2609" s="3">
        <f t="shared" si="866"/>
        <v>2028</v>
      </c>
      <c r="B2609" s="3" t="str">
        <f t="shared" si="883"/>
        <v>02 únor</v>
      </c>
      <c r="C2609" s="4" t="str">
        <f t="shared" si="867"/>
        <v>únor</v>
      </c>
      <c r="D2609" s="10">
        <f t="shared" ca="1" si="868"/>
        <v>0</v>
      </c>
      <c r="E2609" s="10" t="str">
        <f t="shared" si="869"/>
        <v>středa</v>
      </c>
      <c r="F2609" s="42" t="str">
        <f ca="1">IF(COUNTIF(List1!$U$4:$AF$16,$G2609),"Svátek",TEXT($G2609,"dddd"))</f>
        <v>středa</v>
      </c>
      <c r="G2609" s="19">
        <v>46792</v>
      </c>
      <c r="H2609" s="49"/>
      <c r="I2609" s="50"/>
      <c r="J2609" s="49"/>
      <c r="K2609" s="50"/>
      <c r="L2609" s="21">
        <f t="shared" si="870"/>
        <v>0</v>
      </c>
      <c r="M2609" s="22">
        <f t="shared" si="864"/>
        <v>0</v>
      </c>
      <c r="N2609" s="98"/>
      <c r="O2609" s="101" t="str">
        <f t="shared" ca="1" si="865"/>
        <v/>
      </c>
      <c r="P2609" s="41" t="str">
        <f t="shared" si="863"/>
        <v xml:space="preserve"> </v>
      </c>
      <c r="Q2609" s="41" t="str">
        <f>IF(MONTH(G2610)-MONTH(G2609)&lt;&gt;0,SUBTOTAL(109,$P$14:$P$3665)," ")</f>
        <v xml:space="preserve"> </v>
      </c>
      <c r="R2609" s="108">
        <f t="shared" ca="1" si="871"/>
        <v>0</v>
      </c>
      <c r="S2609" s="25">
        <f t="shared" ca="1" si="872"/>
        <v>0</v>
      </c>
      <c r="T2609" s="108">
        <f t="shared" ca="1" si="873"/>
        <v>0</v>
      </c>
      <c r="U2609" s="163">
        <f t="shared" ca="1" si="874"/>
        <v>0</v>
      </c>
      <c r="V2609" s="25">
        <f t="shared" ca="1" si="875"/>
        <v>0</v>
      </c>
      <c r="W2609" s="25">
        <f t="shared" ca="1" si="876"/>
        <v>0</v>
      </c>
      <c r="X2609" s="108">
        <f t="shared" ca="1" si="877"/>
        <v>0</v>
      </c>
      <c r="Y2609" s="108">
        <f t="shared" ca="1" si="878"/>
        <v>0</v>
      </c>
      <c r="Z2609" s="108">
        <f t="shared" ca="1" si="879"/>
        <v>0</v>
      </c>
      <c r="AA2609" s="108">
        <f t="shared" ca="1" si="880"/>
        <v>0</v>
      </c>
      <c r="AB2609" s="108">
        <f t="shared" ca="1" si="881"/>
        <v>0</v>
      </c>
      <c r="AC2609" s="25">
        <f t="shared" ca="1" si="882"/>
        <v>0</v>
      </c>
    </row>
    <row r="2610" spans="1:29" ht="14.1" hidden="1" customHeight="1" thickBot="1" x14ac:dyDescent="0.25">
      <c r="A2610" s="3">
        <f t="shared" si="866"/>
        <v>2028</v>
      </c>
      <c r="B2610" s="3" t="str">
        <f t="shared" si="883"/>
        <v>02 únor</v>
      </c>
      <c r="C2610" s="4" t="str">
        <f t="shared" si="867"/>
        <v>únor</v>
      </c>
      <c r="D2610" s="10">
        <f t="shared" ca="1" si="868"/>
        <v>0</v>
      </c>
      <c r="E2610" s="10" t="str">
        <f t="shared" si="869"/>
        <v>čtvrtek</v>
      </c>
      <c r="F2610" s="42" t="str">
        <f ca="1">IF(COUNTIF(List1!$U$4:$AF$16,$G2610),"Svátek",TEXT($G2610,"dddd"))</f>
        <v>čtvrtek</v>
      </c>
      <c r="G2610" s="19">
        <v>46793</v>
      </c>
      <c r="H2610" s="49"/>
      <c r="I2610" s="50"/>
      <c r="J2610" s="49"/>
      <c r="K2610" s="50"/>
      <c r="L2610" s="21">
        <f t="shared" si="870"/>
        <v>0</v>
      </c>
      <c r="M2610" s="22">
        <f t="shared" si="864"/>
        <v>0</v>
      </c>
      <c r="N2610" s="98"/>
      <c r="O2610" s="101" t="str">
        <f t="shared" ca="1" si="865"/>
        <v/>
      </c>
      <c r="P2610" s="41" t="str">
        <f t="shared" si="863"/>
        <v xml:space="preserve"> </v>
      </c>
      <c r="Q2610" s="41" t="str">
        <f>IF(MONTH(G2611)-MONTH(G2610)&lt;&gt;0,SUBTOTAL(109,$P$14:$P$3665)," ")</f>
        <v xml:space="preserve"> </v>
      </c>
      <c r="R2610" s="108">
        <f t="shared" ca="1" si="871"/>
        <v>0</v>
      </c>
      <c r="S2610" s="25">
        <f t="shared" ca="1" si="872"/>
        <v>0</v>
      </c>
      <c r="T2610" s="108">
        <f t="shared" ca="1" si="873"/>
        <v>0</v>
      </c>
      <c r="U2610" s="163">
        <f t="shared" ca="1" si="874"/>
        <v>0</v>
      </c>
      <c r="V2610" s="25">
        <f t="shared" ca="1" si="875"/>
        <v>0</v>
      </c>
      <c r="W2610" s="25">
        <f t="shared" ca="1" si="876"/>
        <v>0</v>
      </c>
      <c r="X2610" s="108">
        <f t="shared" ca="1" si="877"/>
        <v>0</v>
      </c>
      <c r="Y2610" s="108">
        <f t="shared" ca="1" si="878"/>
        <v>0</v>
      </c>
      <c r="Z2610" s="108">
        <f t="shared" ca="1" si="879"/>
        <v>0</v>
      </c>
      <c r="AA2610" s="108">
        <f t="shared" ca="1" si="880"/>
        <v>0</v>
      </c>
      <c r="AB2610" s="108">
        <f t="shared" ca="1" si="881"/>
        <v>0</v>
      </c>
      <c r="AC2610" s="25">
        <f t="shared" ca="1" si="882"/>
        <v>0</v>
      </c>
    </row>
    <row r="2611" spans="1:29" ht="14.1" hidden="1" customHeight="1" thickBot="1" x14ac:dyDescent="0.25">
      <c r="A2611" s="3">
        <f t="shared" si="866"/>
        <v>2028</v>
      </c>
      <c r="B2611" s="3" t="str">
        <f t="shared" si="883"/>
        <v>02 únor</v>
      </c>
      <c r="C2611" s="4" t="str">
        <f t="shared" si="867"/>
        <v>únor</v>
      </c>
      <c r="D2611" s="10">
        <f t="shared" ca="1" si="868"/>
        <v>0</v>
      </c>
      <c r="E2611" s="10" t="str">
        <f t="shared" si="869"/>
        <v>pátek</v>
      </c>
      <c r="F2611" s="42" t="str">
        <f ca="1">IF(COUNTIF(List1!$U$4:$AF$16,$G2611),"Svátek",TEXT($G2611,"dddd"))</f>
        <v>pátek</v>
      </c>
      <c r="G2611" s="19">
        <v>46794</v>
      </c>
      <c r="H2611" s="49"/>
      <c r="I2611" s="50"/>
      <c r="J2611" s="49"/>
      <c r="K2611" s="50"/>
      <c r="L2611" s="21">
        <f t="shared" si="870"/>
        <v>0</v>
      </c>
      <c r="M2611" s="22">
        <f t="shared" si="864"/>
        <v>0</v>
      </c>
      <c r="N2611" s="98"/>
      <c r="O2611" s="101" t="str">
        <f t="shared" ca="1" si="865"/>
        <v/>
      </c>
      <c r="P2611" s="41" t="str">
        <f t="shared" si="863"/>
        <v xml:space="preserve"> </v>
      </c>
      <c r="Q2611" s="41" t="str">
        <f>IF(MONTH(G2612)-MONTH(G2611)&lt;&gt;0,SUBTOTAL(109,$P$14:$P$3665)," ")</f>
        <v xml:space="preserve"> </v>
      </c>
      <c r="R2611" s="108">
        <f t="shared" ca="1" si="871"/>
        <v>0</v>
      </c>
      <c r="S2611" s="25">
        <f t="shared" ca="1" si="872"/>
        <v>0</v>
      </c>
      <c r="T2611" s="108">
        <f t="shared" ca="1" si="873"/>
        <v>0</v>
      </c>
      <c r="U2611" s="163">
        <f t="shared" ca="1" si="874"/>
        <v>0</v>
      </c>
      <c r="V2611" s="25">
        <f t="shared" ca="1" si="875"/>
        <v>0</v>
      </c>
      <c r="W2611" s="25">
        <f t="shared" ca="1" si="876"/>
        <v>0</v>
      </c>
      <c r="X2611" s="108">
        <f t="shared" ca="1" si="877"/>
        <v>0</v>
      </c>
      <c r="Y2611" s="108">
        <f t="shared" ca="1" si="878"/>
        <v>0</v>
      </c>
      <c r="Z2611" s="108">
        <f t="shared" ca="1" si="879"/>
        <v>0</v>
      </c>
      <c r="AA2611" s="108">
        <f t="shared" ca="1" si="880"/>
        <v>0</v>
      </c>
      <c r="AB2611" s="108">
        <f t="shared" ca="1" si="881"/>
        <v>0</v>
      </c>
      <c r="AC2611" s="25">
        <f t="shared" ca="1" si="882"/>
        <v>0</v>
      </c>
    </row>
    <row r="2612" spans="1:29" ht="14.1" hidden="1" customHeight="1" thickBot="1" x14ac:dyDescent="0.25">
      <c r="A2612" s="3">
        <f t="shared" si="866"/>
        <v>2028</v>
      </c>
      <c r="B2612" s="3" t="str">
        <f t="shared" si="883"/>
        <v>02 únor</v>
      </c>
      <c r="C2612" s="4" t="str">
        <f t="shared" si="867"/>
        <v>únor</v>
      </c>
      <c r="D2612" s="10">
        <f t="shared" ca="1" si="868"/>
        <v>0</v>
      </c>
      <c r="E2612" s="10" t="str">
        <f t="shared" si="869"/>
        <v>sobota</v>
      </c>
      <c r="F2612" s="42" t="str">
        <f ca="1">IF(COUNTIF(List1!$U$4:$AF$16,$G2612),"Svátek",TEXT($G2612,"dddd"))</f>
        <v>sobota</v>
      </c>
      <c r="G2612" s="19">
        <v>46795</v>
      </c>
      <c r="H2612" s="49"/>
      <c r="I2612" s="50"/>
      <c r="J2612" s="49"/>
      <c r="K2612" s="50"/>
      <c r="L2612" s="21">
        <f t="shared" si="870"/>
        <v>0</v>
      </c>
      <c r="M2612" s="22">
        <f t="shared" si="864"/>
        <v>0</v>
      </c>
      <c r="N2612" s="98"/>
      <c r="O2612" s="101" t="str">
        <f t="shared" ca="1" si="865"/>
        <v/>
      </c>
      <c r="P2612" s="41" t="str">
        <f t="shared" si="863"/>
        <v xml:space="preserve"> </v>
      </c>
      <c r="Q2612" s="41" t="str">
        <f>IF(MONTH(G2613)-MONTH(G2612)&lt;&gt;0,SUBTOTAL(109,$P$14:$P$3665)," ")</f>
        <v xml:space="preserve"> </v>
      </c>
      <c r="R2612" s="108">
        <f t="shared" ca="1" si="871"/>
        <v>0</v>
      </c>
      <c r="S2612" s="25">
        <f t="shared" ca="1" si="872"/>
        <v>0</v>
      </c>
      <c r="T2612" s="108">
        <f t="shared" ca="1" si="873"/>
        <v>0</v>
      </c>
      <c r="U2612" s="163">
        <f t="shared" ca="1" si="874"/>
        <v>0</v>
      </c>
      <c r="V2612" s="25">
        <f t="shared" ca="1" si="875"/>
        <v>0</v>
      </c>
      <c r="W2612" s="25">
        <f t="shared" ca="1" si="876"/>
        <v>0</v>
      </c>
      <c r="X2612" s="108">
        <f t="shared" ca="1" si="877"/>
        <v>0</v>
      </c>
      <c r="Y2612" s="108">
        <f t="shared" ca="1" si="878"/>
        <v>0</v>
      </c>
      <c r="Z2612" s="108">
        <f t="shared" ca="1" si="879"/>
        <v>0</v>
      </c>
      <c r="AA2612" s="108">
        <f t="shared" ca="1" si="880"/>
        <v>0</v>
      </c>
      <c r="AB2612" s="108">
        <f t="shared" ca="1" si="881"/>
        <v>0</v>
      </c>
      <c r="AC2612" s="25">
        <f t="shared" ca="1" si="882"/>
        <v>0</v>
      </c>
    </row>
    <row r="2613" spans="1:29" ht="14.1" hidden="1" customHeight="1" thickBot="1" x14ac:dyDescent="0.25">
      <c r="A2613" s="3">
        <f t="shared" si="866"/>
        <v>2028</v>
      </c>
      <c r="B2613" s="3" t="str">
        <f t="shared" si="883"/>
        <v>02 únor</v>
      </c>
      <c r="C2613" s="4" t="str">
        <f t="shared" si="867"/>
        <v>únor</v>
      </c>
      <c r="D2613" s="10">
        <f t="shared" ca="1" si="868"/>
        <v>0</v>
      </c>
      <c r="E2613" s="10" t="str">
        <f t="shared" si="869"/>
        <v>neděle</v>
      </c>
      <c r="F2613" s="42" t="str">
        <f ca="1">IF(COUNTIF(List1!$U$4:$AF$16,$G2613),"Svátek",TEXT($G2613,"dddd"))</f>
        <v>neděle</v>
      </c>
      <c r="G2613" s="19">
        <v>46796</v>
      </c>
      <c r="H2613" s="49"/>
      <c r="I2613" s="50"/>
      <c r="J2613" s="49"/>
      <c r="K2613" s="50"/>
      <c r="L2613" s="21">
        <f t="shared" si="870"/>
        <v>0</v>
      </c>
      <c r="M2613" s="22">
        <f t="shared" si="864"/>
        <v>0</v>
      </c>
      <c r="N2613" s="98"/>
      <c r="O2613" s="101" t="str">
        <f t="shared" ca="1" si="865"/>
        <v/>
      </c>
      <c r="P2613" s="41">
        <f t="shared" si="863"/>
        <v>0</v>
      </c>
      <c r="Q2613" s="41" t="str">
        <f>IF(MONTH(G2614)-MONTH(G2613)&lt;&gt;0,SUBTOTAL(109,$P$14:$P$3665)," ")</f>
        <v xml:space="preserve"> </v>
      </c>
      <c r="R2613" s="108">
        <f t="shared" ca="1" si="871"/>
        <v>0</v>
      </c>
      <c r="S2613" s="25">
        <f t="shared" ca="1" si="872"/>
        <v>0</v>
      </c>
      <c r="T2613" s="108">
        <f t="shared" ca="1" si="873"/>
        <v>0</v>
      </c>
      <c r="U2613" s="163">
        <f t="shared" ca="1" si="874"/>
        <v>0</v>
      </c>
      <c r="V2613" s="25">
        <f t="shared" ca="1" si="875"/>
        <v>0</v>
      </c>
      <c r="W2613" s="25">
        <f t="shared" ca="1" si="876"/>
        <v>0</v>
      </c>
      <c r="X2613" s="108">
        <f t="shared" ca="1" si="877"/>
        <v>0</v>
      </c>
      <c r="Y2613" s="108">
        <f t="shared" ca="1" si="878"/>
        <v>0</v>
      </c>
      <c r="Z2613" s="108">
        <f t="shared" ca="1" si="879"/>
        <v>0</v>
      </c>
      <c r="AA2613" s="108">
        <f t="shared" ca="1" si="880"/>
        <v>0</v>
      </c>
      <c r="AB2613" s="108">
        <f t="shared" ca="1" si="881"/>
        <v>0</v>
      </c>
      <c r="AC2613" s="25">
        <f t="shared" ca="1" si="882"/>
        <v>0</v>
      </c>
    </row>
    <row r="2614" spans="1:29" ht="14.1" hidden="1" customHeight="1" thickBot="1" x14ac:dyDescent="0.25">
      <c r="A2614" s="3">
        <f t="shared" si="866"/>
        <v>2028</v>
      </c>
      <c r="B2614" s="3" t="str">
        <f t="shared" si="883"/>
        <v>02 únor</v>
      </c>
      <c r="C2614" s="4" t="str">
        <f t="shared" si="867"/>
        <v>únor</v>
      </c>
      <c r="D2614" s="10">
        <f t="shared" ca="1" si="868"/>
        <v>0</v>
      </c>
      <c r="E2614" s="10" t="str">
        <f t="shared" si="869"/>
        <v>pondělí</v>
      </c>
      <c r="F2614" s="42" t="str">
        <f ca="1">IF(COUNTIF(List1!$U$4:$AF$16,$G2614),"Svátek",TEXT($G2614,"dddd"))</f>
        <v>pondělí</v>
      </c>
      <c r="G2614" s="19">
        <v>46797</v>
      </c>
      <c r="H2614" s="49"/>
      <c r="I2614" s="50"/>
      <c r="J2614" s="49"/>
      <c r="K2614" s="50"/>
      <c r="L2614" s="21">
        <f t="shared" si="870"/>
        <v>0</v>
      </c>
      <c r="M2614" s="22">
        <f t="shared" si="864"/>
        <v>0</v>
      </c>
      <c r="N2614" s="98"/>
      <c r="O2614" s="101" t="str">
        <f t="shared" ca="1" si="865"/>
        <v/>
      </c>
      <c r="P2614" s="41" t="str">
        <f t="shared" si="863"/>
        <v xml:space="preserve"> </v>
      </c>
      <c r="Q2614" s="41" t="str">
        <f>IF(MONTH(G2615)-MONTH(G2614)&lt;&gt;0,SUBTOTAL(109,$P$14:$P$3665)," ")</f>
        <v xml:space="preserve"> </v>
      </c>
      <c r="R2614" s="108">
        <f t="shared" ca="1" si="871"/>
        <v>0</v>
      </c>
      <c r="S2614" s="25">
        <f t="shared" ca="1" si="872"/>
        <v>0</v>
      </c>
      <c r="T2614" s="108">
        <f t="shared" ca="1" si="873"/>
        <v>0</v>
      </c>
      <c r="U2614" s="163">
        <f t="shared" ca="1" si="874"/>
        <v>0</v>
      </c>
      <c r="V2614" s="25">
        <f t="shared" ca="1" si="875"/>
        <v>0</v>
      </c>
      <c r="W2614" s="25">
        <f t="shared" ca="1" si="876"/>
        <v>0</v>
      </c>
      <c r="X2614" s="108">
        <f t="shared" ca="1" si="877"/>
        <v>0</v>
      </c>
      <c r="Y2614" s="108">
        <f t="shared" ca="1" si="878"/>
        <v>0</v>
      </c>
      <c r="Z2614" s="108">
        <f t="shared" ca="1" si="879"/>
        <v>0</v>
      </c>
      <c r="AA2614" s="108">
        <f t="shared" ca="1" si="880"/>
        <v>0</v>
      </c>
      <c r="AB2614" s="108">
        <f t="shared" ca="1" si="881"/>
        <v>0</v>
      </c>
      <c r="AC2614" s="25">
        <f t="shared" ca="1" si="882"/>
        <v>0</v>
      </c>
    </row>
    <row r="2615" spans="1:29" ht="14.1" hidden="1" customHeight="1" thickBot="1" x14ac:dyDescent="0.25">
      <c r="A2615" s="3">
        <f t="shared" si="866"/>
        <v>2028</v>
      </c>
      <c r="B2615" s="3" t="str">
        <f t="shared" si="883"/>
        <v>02 únor</v>
      </c>
      <c r="C2615" s="4" t="str">
        <f t="shared" si="867"/>
        <v>únor</v>
      </c>
      <c r="D2615" s="10">
        <f t="shared" ca="1" si="868"/>
        <v>0</v>
      </c>
      <c r="E2615" s="10" t="str">
        <f t="shared" si="869"/>
        <v>úterý</v>
      </c>
      <c r="F2615" s="42" t="str">
        <f ca="1">IF(COUNTIF(List1!$U$4:$AF$16,$G2615),"Svátek",TEXT($G2615,"dddd"))</f>
        <v>úterý</v>
      </c>
      <c r="G2615" s="19">
        <v>46798</v>
      </c>
      <c r="H2615" s="49"/>
      <c r="I2615" s="50"/>
      <c r="J2615" s="49"/>
      <c r="K2615" s="50"/>
      <c r="L2615" s="21">
        <f t="shared" si="870"/>
        <v>0</v>
      </c>
      <c r="M2615" s="22">
        <f t="shared" si="864"/>
        <v>0</v>
      </c>
      <c r="N2615" s="98"/>
      <c r="O2615" s="101" t="str">
        <f t="shared" ca="1" si="865"/>
        <v/>
      </c>
      <c r="P2615" s="41" t="str">
        <f t="shared" si="863"/>
        <v xml:space="preserve"> </v>
      </c>
      <c r="Q2615" s="41" t="str">
        <f>IF(MONTH(G2616)-MONTH(G2615)&lt;&gt;0,SUBTOTAL(109,$P$14:$P$3665)," ")</f>
        <v xml:space="preserve"> </v>
      </c>
      <c r="R2615" s="108">
        <f t="shared" ca="1" si="871"/>
        <v>0</v>
      </c>
      <c r="S2615" s="25">
        <f t="shared" ca="1" si="872"/>
        <v>0</v>
      </c>
      <c r="T2615" s="108">
        <f t="shared" ca="1" si="873"/>
        <v>0</v>
      </c>
      <c r="U2615" s="163">
        <f t="shared" ca="1" si="874"/>
        <v>0</v>
      </c>
      <c r="V2615" s="25">
        <f t="shared" ca="1" si="875"/>
        <v>0</v>
      </c>
      <c r="W2615" s="25">
        <f t="shared" ca="1" si="876"/>
        <v>0</v>
      </c>
      <c r="X2615" s="108">
        <f t="shared" ca="1" si="877"/>
        <v>0</v>
      </c>
      <c r="Y2615" s="108">
        <f t="shared" ca="1" si="878"/>
        <v>0</v>
      </c>
      <c r="Z2615" s="108">
        <f t="shared" ca="1" si="879"/>
        <v>0</v>
      </c>
      <c r="AA2615" s="108">
        <f t="shared" ca="1" si="880"/>
        <v>0</v>
      </c>
      <c r="AB2615" s="108">
        <f t="shared" ca="1" si="881"/>
        <v>0</v>
      </c>
      <c r="AC2615" s="25">
        <f t="shared" ca="1" si="882"/>
        <v>0</v>
      </c>
    </row>
    <row r="2616" spans="1:29" ht="14.1" hidden="1" customHeight="1" thickBot="1" x14ac:dyDescent="0.25">
      <c r="A2616" s="3">
        <f t="shared" si="866"/>
        <v>2028</v>
      </c>
      <c r="B2616" s="3" t="str">
        <f t="shared" si="883"/>
        <v>02 únor</v>
      </c>
      <c r="C2616" s="4" t="str">
        <f t="shared" si="867"/>
        <v>únor</v>
      </c>
      <c r="D2616" s="10">
        <f t="shared" ca="1" si="868"/>
        <v>0</v>
      </c>
      <c r="E2616" s="10" t="str">
        <f t="shared" si="869"/>
        <v>středa</v>
      </c>
      <c r="F2616" s="42" t="str">
        <f ca="1">IF(COUNTIF(List1!$U$4:$AF$16,$G2616),"Svátek",TEXT($G2616,"dddd"))</f>
        <v>středa</v>
      </c>
      <c r="G2616" s="19">
        <v>46799</v>
      </c>
      <c r="H2616" s="49"/>
      <c r="I2616" s="50"/>
      <c r="J2616" s="49"/>
      <c r="K2616" s="50"/>
      <c r="L2616" s="21">
        <f t="shared" si="870"/>
        <v>0</v>
      </c>
      <c r="M2616" s="22">
        <f t="shared" si="864"/>
        <v>0</v>
      </c>
      <c r="N2616" s="98"/>
      <c r="O2616" s="101" t="str">
        <f t="shared" ca="1" si="865"/>
        <v/>
      </c>
      <c r="P2616" s="41" t="str">
        <f t="shared" si="863"/>
        <v xml:space="preserve"> </v>
      </c>
      <c r="Q2616" s="41" t="str">
        <f>IF(MONTH(G2617)-MONTH(G2616)&lt;&gt;0,SUBTOTAL(109,$P$14:$P$3665)," ")</f>
        <v xml:space="preserve"> </v>
      </c>
      <c r="R2616" s="108">
        <f t="shared" ca="1" si="871"/>
        <v>0</v>
      </c>
      <c r="S2616" s="25">
        <f t="shared" ca="1" si="872"/>
        <v>0</v>
      </c>
      <c r="T2616" s="108">
        <f t="shared" ca="1" si="873"/>
        <v>0</v>
      </c>
      <c r="U2616" s="163">
        <f t="shared" ca="1" si="874"/>
        <v>0</v>
      </c>
      <c r="V2616" s="25">
        <f t="shared" ca="1" si="875"/>
        <v>0</v>
      </c>
      <c r="W2616" s="25">
        <f t="shared" ca="1" si="876"/>
        <v>0</v>
      </c>
      <c r="X2616" s="108">
        <f t="shared" ca="1" si="877"/>
        <v>0</v>
      </c>
      <c r="Y2616" s="108">
        <f t="shared" ca="1" si="878"/>
        <v>0</v>
      </c>
      <c r="Z2616" s="108">
        <f t="shared" ca="1" si="879"/>
        <v>0</v>
      </c>
      <c r="AA2616" s="108">
        <f t="shared" ca="1" si="880"/>
        <v>0</v>
      </c>
      <c r="AB2616" s="108">
        <f t="shared" ca="1" si="881"/>
        <v>0</v>
      </c>
      <c r="AC2616" s="25">
        <f t="shared" ca="1" si="882"/>
        <v>0</v>
      </c>
    </row>
    <row r="2617" spans="1:29" ht="14.1" hidden="1" customHeight="1" thickBot="1" x14ac:dyDescent="0.25">
      <c r="A2617" s="3">
        <f t="shared" si="866"/>
        <v>2028</v>
      </c>
      <c r="B2617" s="3" t="str">
        <f t="shared" si="883"/>
        <v>02 únor</v>
      </c>
      <c r="C2617" s="4" t="str">
        <f t="shared" si="867"/>
        <v>únor</v>
      </c>
      <c r="D2617" s="10">
        <f t="shared" ca="1" si="868"/>
        <v>0</v>
      </c>
      <c r="E2617" s="10" t="str">
        <f t="shared" si="869"/>
        <v>čtvrtek</v>
      </c>
      <c r="F2617" s="42" t="str">
        <f ca="1">IF(COUNTIF(List1!$U$4:$AF$16,$G2617),"Svátek",TEXT($G2617,"dddd"))</f>
        <v>čtvrtek</v>
      </c>
      <c r="G2617" s="19">
        <v>46800</v>
      </c>
      <c r="H2617" s="49"/>
      <c r="I2617" s="50"/>
      <c r="J2617" s="49"/>
      <c r="K2617" s="50"/>
      <c r="L2617" s="21">
        <f t="shared" si="870"/>
        <v>0</v>
      </c>
      <c r="M2617" s="22">
        <f t="shared" si="864"/>
        <v>0</v>
      </c>
      <c r="N2617" s="98"/>
      <c r="O2617" s="101" t="str">
        <f t="shared" ca="1" si="865"/>
        <v/>
      </c>
      <c r="P2617" s="41" t="str">
        <f t="shared" si="863"/>
        <v xml:space="preserve"> </v>
      </c>
      <c r="Q2617" s="41" t="str">
        <f>IF(MONTH(G2618)-MONTH(G2617)&lt;&gt;0,SUBTOTAL(109,$P$14:$P$3665)," ")</f>
        <v xml:space="preserve"> </v>
      </c>
      <c r="R2617" s="108">
        <f t="shared" ca="1" si="871"/>
        <v>0</v>
      </c>
      <c r="S2617" s="25">
        <f t="shared" ca="1" si="872"/>
        <v>0</v>
      </c>
      <c r="T2617" s="108">
        <f t="shared" ca="1" si="873"/>
        <v>0</v>
      </c>
      <c r="U2617" s="163">
        <f t="shared" ca="1" si="874"/>
        <v>0</v>
      </c>
      <c r="V2617" s="25">
        <f t="shared" ca="1" si="875"/>
        <v>0</v>
      </c>
      <c r="W2617" s="25">
        <f t="shared" ca="1" si="876"/>
        <v>0</v>
      </c>
      <c r="X2617" s="108">
        <f t="shared" ca="1" si="877"/>
        <v>0</v>
      </c>
      <c r="Y2617" s="108">
        <f t="shared" ca="1" si="878"/>
        <v>0</v>
      </c>
      <c r="Z2617" s="108">
        <f t="shared" ca="1" si="879"/>
        <v>0</v>
      </c>
      <c r="AA2617" s="108">
        <f t="shared" ca="1" si="880"/>
        <v>0</v>
      </c>
      <c r="AB2617" s="108">
        <f t="shared" ca="1" si="881"/>
        <v>0</v>
      </c>
      <c r="AC2617" s="25">
        <f t="shared" ca="1" si="882"/>
        <v>0</v>
      </c>
    </row>
    <row r="2618" spans="1:29" ht="14.1" hidden="1" customHeight="1" thickBot="1" x14ac:dyDescent="0.25">
      <c r="A2618" s="3">
        <f t="shared" si="866"/>
        <v>2028</v>
      </c>
      <c r="B2618" s="3" t="str">
        <f t="shared" si="883"/>
        <v>02 únor</v>
      </c>
      <c r="C2618" s="4" t="str">
        <f t="shared" si="867"/>
        <v>únor</v>
      </c>
      <c r="D2618" s="10">
        <f t="shared" ca="1" si="868"/>
        <v>0</v>
      </c>
      <c r="E2618" s="10" t="str">
        <f t="shared" si="869"/>
        <v>pátek</v>
      </c>
      <c r="F2618" s="42" t="str">
        <f ca="1">IF(COUNTIF(List1!$U$4:$AF$16,$G2618),"Svátek",TEXT($G2618,"dddd"))</f>
        <v>pátek</v>
      </c>
      <c r="G2618" s="19">
        <v>46801</v>
      </c>
      <c r="H2618" s="49"/>
      <c r="I2618" s="50"/>
      <c r="J2618" s="49"/>
      <c r="K2618" s="50"/>
      <c r="L2618" s="21">
        <f t="shared" si="870"/>
        <v>0</v>
      </c>
      <c r="M2618" s="22">
        <f t="shared" si="864"/>
        <v>0</v>
      </c>
      <c r="N2618" s="98"/>
      <c r="O2618" s="101" t="str">
        <f t="shared" ca="1" si="865"/>
        <v/>
      </c>
      <c r="P2618" s="41" t="str">
        <f t="shared" si="863"/>
        <v xml:space="preserve"> </v>
      </c>
      <c r="Q2618" s="41" t="str">
        <f>IF(MONTH(G2619)-MONTH(G2618)&lt;&gt;0,SUBTOTAL(109,$P$14:$P$3665)," ")</f>
        <v xml:space="preserve"> </v>
      </c>
      <c r="R2618" s="108">
        <f t="shared" ca="1" si="871"/>
        <v>0</v>
      </c>
      <c r="S2618" s="25">
        <f t="shared" ca="1" si="872"/>
        <v>0</v>
      </c>
      <c r="T2618" s="108">
        <f t="shared" ca="1" si="873"/>
        <v>0</v>
      </c>
      <c r="U2618" s="163">
        <f t="shared" ca="1" si="874"/>
        <v>0</v>
      </c>
      <c r="V2618" s="25">
        <f t="shared" ca="1" si="875"/>
        <v>0</v>
      </c>
      <c r="W2618" s="25">
        <f t="shared" ca="1" si="876"/>
        <v>0</v>
      </c>
      <c r="X2618" s="108">
        <f t="shared" ca="1" si="877"/>
        <v>0</v>
      </c>
      <c r="Y2618" s="108">
        <f t="shared" ca="1" si="878"/>
        <v>0</v>
      </c>
      <c r="Z2618" s="108">
        <f t="shared" ca="1" si="879"/>
        <v>0</v>
      </c>
      <c r="AA2618" s="108">
        <f t="shared" ca="1" si="880"/>
        <v>0</v>
      </c>
      <c r="AB2618" s="108">
        <f t="shared" ca="1" si="881"/>
        <v>0</v>
      </c>
      <c r="AC2618" s="25">
        <f t="shared" ca="1" si="882"/>
        <v>0</v>
      </c>
    </row>
    <row r="2619" spans="1:29" ht="14.1" hidden="1" customHeight="1" thickBot="1" x14ac:dyDescent="0.25">
      <c r="A2619" s="3">
        <f t="shared" si="866"/>
        <v>2028</v>
      </c>
      <c r="B2619" s="3" t="str">
        <f t="shared" si="883"/>
        <v>02 únor</v>
      </c>
      <c r="C2619" s="4" t="str">
        <f t="shared" si="867"/>
        <v>únor</v>
      </c>
      <c r="D2619" s="10">
        <f t="shared" ca="1" si="868"/>
        <v>0</v>
      </c>
      <c r="E2619" s="10" t="str">
        <f t="shared" si="869"/>
        <v>sobota</v>
      </c>
      <c r="F2619" s="42" t="str">
        <f ca="1">IF(COUNTIF(List1!$U$4:$AF$16,$G2619),"Svátek",TEXT($G2619,"dddd"))</f>
        <v>sobota</v>
      </c>
      <c r="G2619" s="19">
        <v>46802</v>
      </c>
      <c r="H2619" s="49"/>
      <c r="I2619" s="50"/>
      <c r="J2619" s="49"/>
      <c r="K2619" s="50"/>
      <c r="L2619" s="21">
        <f t="shared" si="870"/>
        <v>0</v>
      </c>
      <c r="M2619" s="22">
        <f t="shared" si="864"/>
        <v>0</v>
      </c>
      <c r="N2619" s="98"/>
      <c r="O2619" s="101" t="str">
        <f t="shared" ca="1" si="865"/>
        <v/>
      </c>
      <c r="P2619" s="41" t="str">
        <f t="shared" si="863"/>
        <v xml:space="preserve"> </v>
      </c>
      <c r="Q2619" s="41" t="str">
        <f>IF(MONTH(G2620)-MONTH(G2619)&lt;&gt;0,SUBTOTAL(109,$P$14:$P$3665)," ")</f>
        <v xml:space="preserve"> </v>
      </c>
      <c r="R2619" s="108">
        <f t="shared" ca="1" si="871"/>
        <v>0</v>
      </c>
      <c r="S2619" s="25">
        <f t="shared" ca="1" si="872"/>
        <v>0</v>
      </c>
      <c r="T2619" s="108">
        <f t="shared" ca="1" si="873"/>
        <v>0</v>
      </c>
      <c r="U2619" s="163">
        <f t="shared" ca="1" si="874"/>
        <v>0</v>
      </c>
      <c r="V2619" s="25">
        <f t="shared" ca="1" si="875"/>
        <v>0</v>
      </c>
      <c r="W2619" s="25">
        <f t="shared" ca="1" si="876"/>
        <v>0</v>
      </c>
      <c r="X2619" s="108">
        <f t="shared" ca="1" si="877"/>
        <v>0</v>
      </c>
      <c r="Y2619" s="108">
        <f t="shared" ca="1" si="878"/>
        <v>0</v>
      </c>
      <c r="Z2619" s="108">
        <f t="shared" ca="1" si="879"/>
        <v>0</v>
      </c>
      <c r="AA2619" s="108">
        <f t="shared" ca="1" si="880"/>
        <v>0</v>
      </c>
      <c r="AB2619" s="108">
        <f t="shared" ca="1" si="881"/>
        <v>0</v>
      </c>
      <c r="AC2619" s="25">
        <f t="shared" ca="1" si="882"/>
        <v>0</v>
      </c>
    </row>
    <row r="2620" spans="1:29" ht="14.1" hidden="1" customHeight="1" thickBot="1" x14ac:dyDescent="0.25">
      <c r="A2620" s="3">
        <f t="shared" si="866"/>
        <v>2028</v>
      </c>
      <c r="B2620" s="3" t="str">
        <f t="shared" si="883"/>
        <v>02 únor</v>
      </c>
      <c r="C2620" s="4" t="str">
        <f t="shared" si="867"/>
        <v>únor</v>
      </c>
      <c r="D2620" s="10">
        <f t="shared" ca="1" si="868"/>
        <v>0</v>
      </c>
      <c r="E2620" s="10" t="str">
        <f t="shared" si="869"/>
        <v>neděle</v>
      </c>
      <c r="F2620" s="42" t="str">
        <f ca="1">IF(COUNTIF(List1!$U$4:$AF$16,$G2620),"Svátek",TEXT($G2620,"dddd"))</f>
        <v>neděle</v>
      </c>
      <c r="G2620" s="19">
        <v>46803</v>
      </c>
      <c r="H2620" s="49"/>
      <c r="I2620" s="50"/>
      <c r="J2620" s="49"/>
      <c r="K2620" s="50"/>
      <c r="L2620" s="21">
        <f t="shared" si="870"/>
        <v>0</v>
      </c>
      <c r="M2620" s="22">
        <f t="shared" si="864"/>
        <v>0</v>
      </c>
      <c r="N2620" s="98"/>
      <c r="O2620" s="101" t="str">
        <f t="shared" ca="1" si="865"/>
        <v/>
      </c>
      <c r="P2620" s="41">
        <f t="shared" si="863"/>
        <v>0</v>
      </c>
      <c r="Q2620" s="41" t="str">
        <f>IF(MONTH(G2621)-MONTH(G2620)&lt;&gt;0,SUBTOTAL(109,$P$14:$P$3665)," ")</f>
        <v xml:space="preserve"> </v>
      </c>
      <c r="R2620" s="108">
        <f t="shared" ca="1" si="871"/>
        <v>0</v>
      </c>
      <c r="S2620" s="25">
        <f t="shared" ca="1" si="872"/>
        <v>0</v>
      </c>
      <c r="T2620" s="108">
        <f t="shared" ca="1" si="873"/>
        <v>0</v>
      </c>
      <c r="U2620" s="163">
        <f t="shared" ca="1" si="874"/>
        <v>0</v>
      </c>
      <c r="V2620" s="25">
        <f t="shared" ca="1" si="875"/>
        <v>0</v>
      </c>
      <c r="W2620" s="25">
        <f t="shared" ca="1" si="876"/>
        <v>0</v>
      </c>
      <c r="X2620" s="108">
        <f t="shared" ca="1" si="877"/>
        <v>0</v>
      </c>
      <c r="Y2620" s="108">
        <f t="shared" ca="1" si="878"/>
        <v>0</v>
      </c>
      <c r="Z2620" s="108">
        <f t="shared" ca="1" si="879"/>
        <v>0</v>
      </c>
      <c r="AA2620" s="108">
        <f t="shared" ca="1" si="880"/>
        <v>0</v>
      </c>
      <c r="AB2620" s="108">
        <f t="shared" ca="1" si="881"/>
        <v>0</v>
      </c>
      <c r="AC2620" s="25">
        <f t="shared" ca="1" si="882"/>
        <v>0</v>
      </c>
    </row>
    <row r="2621" spans="1:29" ht="14.1" hidden="1" customHeight="1" thickBot="1" x14ac:dyDescent="0.25">
      <c r="A2621" s="3">
        <f t="shared" si="866"/>
        <v>2028</v>
      </c>
      <c r="B2621" s="3" t="str">
        <f t="shared" si="883"/>
        <v>02 únor</v>
      </c>
      <c r="C2621" s="4" t="str">
        <f t="shared" si="867"/>
        <v>únor</v>
      </c>
      <c r="D2621" s="10">
        <f t="shared" ca="1" si="868"/>
        <v>0</v>
      </c>
      <c r="E2621" s="10" t="str">
        <f t="shared" si="869"/>
        <v>pondělí</v>
      </c>
      <c r="F2621" s="42" t="str">
        <f ca="1">IF(COUNTIF(List1!$U$4:$AF$16,$G2621),"Svátek",TEXT($G2621,"dddd"))</f>
        <v>pondělí</v>
      </c>
      <c r="G2621" s="19">
        <v>46804</v>
      </c>
      <c r="H2621" s="49"/>
      <c r="I2621" s="50"/>
      <c r="J2621" s="49"/>
      <c r="K2621" s="50"/>
      <c r="L2621" s="21">
        <f t="shared" si="870"/>
        <v>0</v>
      </c>
      <c r="M2621" s="22">
        <f t="shared" si="864"/>
        <v>0</v>
      </c>
      <c r="N2621" s="98"/>
      <c r="O2621" s="101" t="str">
        <f t="shared" ca="1" si="865"/>
        <v/>
      </c>
      <c r="P2621" s="41" t="str">
        <f t="shared" si="863"/>
        <v xml:space="preserve"> </v>
      </c>
      <c r="Q2621" s="41" t="str">
        <f>IF(MONTH(G2622)-MONTH(G2621)&lt;&gt;0,SUBTOTAL(109,$P$14:$P$3665)," ")</f>
        <v xml:space="preserve"> </v>
      </c>
      <c r="R2621" s="108">
        <f t="shared" ca="1" si="871"/>
        <v>0</v>
      </c>
      <c r="S2621" s="25">
        <f t="shared" ca="1" si="872"/>
        <v>0</v>
      </c>
      <c r="T2621" s="108">
        <f t="shared" ca="1" si="873"/>
        <v>0</v>
      </c>
      <c r="U2621" s="163">
        <f t="shared" ca="1" si="874"/>
        <v>0</v>
      </c>
      <c r="V2621" s="25">
        <f t="shared" ca="1" si="875"/>
        <v>0</v>
      </c>
      <c r="W2621" s="25">
        <f t="shared" ca="1" si="876"/>
        <v>0</v>
      </c>
      <c r="X2621" s="108">
        <f t="shared" ca="1" si="877"/>
        <v>0</v>
      </c>
      <c r="Y2621" s="108">
        <f t="shared" ca="1" si="878"/>
        <v>0</v>
      </c>
      <c r="Z2621" s="108">
        <f t="shared" ca="1" si="879"/>
        <v>0</v>
      </c>
      <c r="AA2621" s="108">
        <f t="shared" ca="1" si="880"/>
        <v>0</v>
      </c>
      <c r="AB2621" s="108">
        <f t="shared" ca="1" si="881"/>
        <v>0</v>
      </c>
      <c r="AC2621" s="25">
        <f t="shared" ca="1" si="882"/>
        <v>0</v>
      </c>
    </row>
    <row r="2622" spans="1:29" ht="14.1" hidden="1" customHeight="1" thickBot="1" x14ac:dyDescent="0.25">
      <c r="A2622" s="3">
        <f t="shared" si="866"/>
        <v>2028</v>
      </c>
      <c r="B2622" s="3" t="str">
        <f t="shared" si="883"/>
        <v>02 únor</v>
      </c>
      <c r="C2622" s="4" t="str">
        <f t="shared" si="867"/>
        <v>únor</v>
      </c>
      <c r="D2622" s="10">
        <f t="shared" ca="1" si="868"/>
        <v>0</v>
      </c>
      <c r="E2622" s="10" t="str">
        <f t="shared" si="869"/>
        <v>úterý</v>
      </c>
      <c r="F2622" s="42" t="str">
        <f ca="1">IF(COUNTIF(List1!$U$4:$AF$16,$G2622),"Svátek",TEXT($G2622,"dddd"))</f>
        <v>úterý</v>
      </c>
      <c r="G2622" s="19">
        <v>46805</v>
      </c>
      <c r="H2622" s="49"/>
      <c r="I2622" s="50"/>
      <c r="J2622" s="49"/>
      <c r="K2622" s="50"/>
      <c r="L2622" s="21">
        <f t="shared" si="870"/>
        <v>0</v>
      </c>
      <c r="M2622" s="22">
        <f t="shared" si="864"/>
        <v>0</v>
      </c>
      <c r="N2622" s="98"/>
      <c r="O2622" s="101" t="str">
        <f t="shared" ca="1" si="865"/>
        <v/>
      </c>
      <c r="P2622" s="41" t="str">
        <f t="shared" si="863"/>
        <v xml:space="preserve"> </v>
      </c>
      <c r="Q2622" s="41" t="str">
        <f>IF(MONTH(G2623)-MONTH(G2622)&lt;&gt;0,SUBTOTAL(109,$P$14:$P$3665)," ")</f>
        <v xml:space="preserve"> </v>
      </c>
      <c r="R2622" s="108">
        <f t="shared" ca="1" si="871"/>
        <v>0</v>
      </c>
      <c r="S2622" s="25">
        <f t="shared" ca="1" si="872"/>
        <v>0</v>
      </c>
      <c r="T2622" s="108">
        <f t="shared" ca="1" si="873"/>
        <v>0</v>
      </c>
      <c r="U2622" s="163">
        <f t="shared" ca="1" si="874"/>
        <v>0</v>
      </c>
      <c r="V2622" s="25">
        <f t="shared" ca="1" si="875"/>
        <v>0</v>
      </c>
      <c r="W2622" s="25">
        <f t="shared" ca="1" si="876"/>
        <v>0</v>
      </c>
      <c r="X2622" s="108">
        <f t="shared" ca="1" si="877"/>
        <v>0</v>
      </c>
      <c r="Y2622" s="108">
        <f t="shared" ca="1" si="878"/>
        <v>0</v>
      </c>
      <c r="Z2622" s="108">
        <f t="shared" ca="1" si="879"/>
        <v>0</v>
      </c>
      <c r="AA2622" s="108">
        <f t="shared" ca="1" si="880"/>
        <v>0</v>
      </c>
      <c r="AB2622" s="108">
        <f t="shared" ca="1" si="881"/>
        <v>0</v>
      </c>
      <c r="AC2622" s="25">
        <f t="shared" ca="1" si="882"/>
        <v>0</v>
      </c>
    </row>
    <row r="2623" spans="1:29" ht="14.1" hidden="1" customHeight="1" thickBot="1" x14ac:dyDescent="0.25">
      <c r="A2623" s="3">
        <f t="shared" si="866"/>
        <v>2028</v>
      </c>
      <c r="B2623" s="3" t="str">
        <f t="shared" si="883"/>
        <v>02 únor</v>
      </c>
      <c r="C2623" s="4" t="str">
        <f t="shared" si="867"/>
        <v>únor</v>
      </c>
      <c r="D2623" s="10">
        <f t="shared" ca="1" si="868"/>
        <v>0</v>
      </c>
      <c r="E2623" s="10" t="str">
        <f t="shared" si="869"/>
        <v>středa</v>
      </c>
      <c r="F2623" s="42" t="str">
        <f ca="1">IF(COUNTIF(List1!$U$4:$AF$16,$G2623),"Svátek",TEXT($G2623,"dddd"))</f>
        <v>středa</v>
      </c>
      <c r="G2623" s="19">
        <v>46806</v>
      </c>
      <c r="H2623" s="49"/>
      <c r="I2623" s="50"/>
      <c r="J2623" s="49"/>
      <c r="K2623" s="50"/>
      <c r="L2623" s="21">
        <f t="shared" si="870"/>
        <v>0</v>
      </c>
      <c r="M2623" s="22">
        <f t="shared" si="864"/>
        <v>0</v>
      </c>
      <c r="N2623" s="98"/>
      <c r="O2623" s="101" t="str">
        <f t="shared" ca="1" si="865"/>
        <v/>
      </c>
      <c r="P2623" s="41" t="str">
        <f t="shared" si="863"/>
        <v xml:space="preserve"> </v>
      </c>
      <c r="Q2623" s="41" t="str">
        <f>IF(MONTH(G2624)-MONTH(G2623)&lt;&gt;0,SUBTOTAL(109,$P$14:$P$3665)," ")</f>
        <v xml:space="preserve"> </v>
      </c>
      <c r="R2623" s="108">
        <f t="shared" ca="1" si="871"/>
        <v>0</v>
      </c>
      <c r="S2623" s="25">
        <f t="shared" ca="1" si="872"/>
        <v>0</v>
      </c>
      <c r="T2623" s="108">
        <f t="shared" ca="1" si="873"/>
        <v>0</v>
      </c>
      <c r="U2623" s="163">
        <f t="shared" ca="1" si="874"/>
        <v>0</v>
      </c>
      <c r="V2623" s="25">
        <f t="shared" ca="1" si="875"/>
        <v>0</v>
      </c>
      <c r="W2623" s="25">
        <f t="shared" ca="1" si="876"/>
        <v>0</v>
      </c>
      <c r="X2623" s="108">
        <f t="shared" ca="1" si="877"/>
        <v>0</v>
      </c>
      <c r="Y2623" s="108">
        <f t="shared" ca="1" si="878"/>
        <v>0</v>
      </c>
      <c r="Z2623" s="108">
        <f t="shared" ca="1" si="879"/>
        <v>0</v>
      </c>
      <c r="AA2623" s="108">
        <f t="shared" ca="1" si="880"/>
        <v>0</v>
      </c>
      <c r="AB2623" s="108">
        <f t="shared" ca="1" si="881"/>
        <v>0</v>
      </c>
      <c r="AC2623" s="25">
        <f t="shared" ca="1" si="882"/>
        <v>0</v>
      </c>
    </row>
    <row r="2624" spans="1:29" ht="14.1" hidden="1" customHeight="1" thickBot="1" x14ac:dyDescent="0.25">
      <c r="A2624" s="3">
        <f t="shared" si="866"/>
        <v>2028</v>
      </c>
      <c r="B2624" s="3" t="str">
        <f t="shared" si="883"/>
        <v>02 únor</v>
      </c>
      <c r="C2624" s="4" t="str">
        <f t="shared" si="867"/>
        <v>únor</v>
      </c>
      <c r="D2624" s="10">
        <f t="shared" ca="1" si="868"/>
        <v>0</v>
      </c>
      <c r="E2624" s="10" t="str">
        <f t="shared" si="869"/>
        <v>čtvrtek</v>
      </c>
      <c r="F2624" s="42" t="str">
        <f ca="1">IF(COUNTIF(List1!$U$4:$AF$16,$G2624),"Svátek",TEXT($G2624,"dddd"))</f>
        <v>čtvrtek</v>
      </c>
      <c r="G2624" s="19">
        <v>46807</v>
      </c>
      <c r="H2624" s="49"/>
      <c r="I2624" s="50"/>
      <c r="J2624" s="49"/>
      <c r="K2624" s="50"/>
      <c r="L2624" s="21">
        <f t="shared" si="870"/>
        <v>0</v>
      </c>
      <c r="M2624" s="22">
        <f t="shared" si="864"/>
        <v>0</v>
      </c>
      <c r="N2624" s="98"/>
      <c r="O2624" s="101" t="str">
        <f t="shared" ca="1" si="865"/>
        <v/>
      </c>
      <c r="P2624" s="41" t="str">
        <f t="shared" si="863"/>
        <v xml:space="preserve"> </v>
      </c>
      <c r="Q2624" s="41" t="str">
        <f>IF(MONTH(G2625)-MONTH(G2624)&lt;&gt;0,SUBTOTAL(109,$P$14:$P$3665)," ")</f>
        <v xml:space="preserve"> </v>
      </c>
      <c r="R2624" s="108">
        <f t="shared" ca="1" si="871"/>
        <v>0</v>
      </c>
      <c r="S2624" s="25">
        <f t="shared" ca="1" si="872"/>
        <v>0</v>
      </c>
      <c r="T2624" s="108">
        <f t="shared" ca="1" si="873"/>
        <v>0</v>
      </c>
      <c r="U2624" s="163">
        <f t="shared" ca="1" si="874"/>
        <v>0</v>
      </c>
      <c r="V2624" s="25">
        <f t="shared" ca="1" si="875"/>
        <v>0</v>
      </c>
      <c r="W2624" s="25">
        <f t="shared" ca="1" si="876"/>
        <v>0</v>
      </c>
      <c r="X2624" s="108">
        <f t="shared" ca="1" si="877"/>
        <v>0</v>
      </c>
      <c r="Y2624" s="108">
        <f t="shared" ca="1" si="878"/>
        <v>0</v>
      </c>
      <c r="Z2624" s="108">
        <f t="shared" ca="1" si="879"/>
        <v>0</v>
      </c>
      <c r="AA2624" s="108">
        <f t="shared" ca="1" si="880"/>
        <v>0</v>
      </c>
      <c r="AB2624" s="108">
        <f t="shared" ca="1" si="881"/>
        <v>0</v>
      </c>
      <c r="AC2624" s="25">
        <f t="shared" ca="1" si="882"/>
        <v>0</v>
      </c>
    </row>
    <row r="2625" spans="1:29" ht="14.1" hidden="1" customHeight="1" thickBot="1" x14ac:dyDescent="0.25">
      <c r="A2625" s="3">
        <f t="shared" si="866"/>
        <v>2028</v>
      </c>
      <c r="B2625" s="3" t="str">
        <f t="shared" si="883"/>
        <v>02 únor</v>
      </c>
      <c r="C2625" s="4" t="str">
        <f t="shared" si="867"/>
        <v>únor</v>
      </c>
      <c r="D2625" s="10">
        <f t="shared" ca="1" si="868"/>
        <v>0</v>
      </c>
      <c r="E2625" s="10" t="str">
        <f t="shared" si="869"/>
        <v>pátek</v>
      </c>
      <c r="F2625" s="42" t="str">
        <f ca="1">IF(COUNTIF(List1!$U$4:$AF$16,$G2625),"Svátek",TEXT($G2625,"dddd"))</f>
        <v>pátek</v>
      </c>
      <c r="G2625" s="19">
        <v>46808</v>
      </c>
      <c r="H2625" s="49"/>
      <c r="I2625" s="50"/>
      <c r="J2625" s="49"/>
      <c r="K2625" s="50"/>
      <c r="L2625" s="21">
        <f t="shared" si="870"/>
        <v>0</v>
      </c>
      <c r="M2625" s="22">
        <f t="shared" si="864"/>
        <v>0</v>
      </c>
      <c r="N2625" s="98"/>
      <c r="O2625" s="101" t="str">
        <f t="shared" ca="1" si="865"/>
        <v/>
      </c>
      <c r="P2625" s="41" t="str">
        <f t="shared" si="863"/>
        <v xml:space="preserve"> </v>
      </c>
      <c r="Q2625" s="41" t="str">
        <f>IF(MONTH(G2626)-MONTH(G2625)&lt;&gt;0,SUBTOTAL(109,$P$14:$P$3665)," ")</f>
        <v xml:space="preserve"> </v>
      </c>
      <c r="R2625" s="108">
        <f t="shared" ca="1" si="871"/>
        <v>0</v>
      </c>
      <c r="S2625" s="25">
        <f t="shared" ca="1" si="872"/>
        <v>0</v>
      </c>
      <c r="T2625" s="108">
        <f t="shared" ca="1" si="873"/>
        <v>0</v>
      </c>
      <c r="U2625" s="163">
        <f t="shared" ca="1" si="874"/>
        <v>0</v>
      </c>
      <c r="V2625" s="25">
        <f t="shared" ca="1" si="875"/>
        <v>0</v>
      </c>
      <c r="W2625" s="25">
        <f t="shared" ca="1" si="876"/>
        <v>0</v>
      </c>
      <c r="X2625" s="108">
        <f t="shared" ca="1" si="877"/>
        <v>0</v>
      </c>
      <c r="Y2625" s="108">
        <f t="shared" ca="1" si="878"/>
        <v>0</v>
      </c>
      <c r="Z2625" s="108">
        <f t="shared" ca="1" si="879"/>
        <v>0</v>
      </c>
      <c r="AA2625" s="108">
        <f t="shared" ca="1" si="880"/>
        <v>0</v>
      </c>
      <c r="AB2625" s="108">
        <f t="shared" ca="1" si="881"/>
        <v>0</v>
      </c>
      <c r="AC2625" s="25">
        <f t="shared" ca="1" si="882"/>
        <v>0</v>
      </c>
    </row>
    <row r="2626" spans="1:29" ht="14.1" hidden="1" customHeight="1" thickBot="1" x14ac:dyDescent="0.25">
      <c r="A2626" s="3">
        <f t="shared" si="866"/>
        <v>2028</v>
      </c>
      <c r="B2626" s="3" t="str">
        <f t="shared" si="883"/>
        <v>02 únor</v>
      </c>
      <c r="C2626" s="4" t="str">
        <f t="shared" si="867"/>
        <v>únor</v>
      </c>
      <c r="D2626" s="10">
        <f t="shared" ca="1" si="868"/>
        <v>0</v>
      </c>
      <c r="E2626" s="10" t="str">
        <f t="shared" si="869"/>
        <v>sobota</v>
      </c>
      <c r="F2626" s="42" t="str">
        <f ca="1">IF(COUNTIF(List1!$U$4:$AF$16,$G2626),"Svátek",TEXT($G2626,"dddd"))</f>
        <v>sobota</v>
      </c>
      <c r="G2626" s="19">
        <v>46809</v>
      </c>
      <c r="H2626" s="49"/>
      <c r="I2626" s="50"/>
      <c r="J2626" s="49"/>
      <c r="K2626" s="50"/>
      <c r="L2626" s="21">
        <f t="shared" si="870"/>
        <v>0</v>
      </c>
      <c r="M2626" s="22">
        <f t="shared" si="864"/>
        <v>0</v>
      </c>
      <c r="N2626" s="98"/>
      <c r="O2626" s="101" t="str">
        <f t="shared" ca="1" si="865"/>
        <v/>
      </c>
      <c r="P2626" s="41" t="str">
        <f t="shared" si="863"/>
        <v xml:space="preserve"> </v>
      </c>
      <c r="Q2626" s="41" t="str">
        <f>IF(MONTH(G2627)-MONTH(G2626)&lt;&gt;0,SUBTOTAL(109,$P$14:$P$3665)," ")</f>
        <v xml:space="preserve"> </v>
      </c>
      <c r="R2626" s="108">
        <f t="shared" ca="1" si="871"/>
        <v>0</v>
      </c>
      <c r="S2626" s="25">
        <f t="shared" ca="1" si="872"/>
        <v>0</v>
      </c>
      <c r="T2626" s="108">
        <f t="shared" ca="1" si="873"/>
        <v>0</v>
      </c>
      <c r="U2626" s="163">
        <f t="shared" ca="1" si="874"/>
        <v>0</v>
      </c>
      <c r="V2626" s="25">
        <f t="shared" ca="1" si="875"/>
        <v>0</v>
      </c>
      <c r="W2626" s="25">
        <f t="shared" ca="1" si="876"/>
        <v>0</v>
      </c>
      <c r="X2626" s="108">
        <f t="shared" ca="1" si="877"/>
        <v>0</v>
      </c>
      <c r="Y2626" s="108">
        <f t="shared" ca="1" si="878"/>
        <v>0</v>
      </c>
      <c r="Z2626" s="108">
        <f t="shared" ca="1" si="879"/>
        <v>0</v>
      </c>
      <c r="AA2626" s="108">
        <f t="shared" ca="1" si="880"/>
        <v>0</v>
      </c>
      <c r="AB2626" s="108">
        <f t="shared" ca="1" si="881"/>
        <v>0</v>
      </c>
      <c r="AC2626" s="25">
        <f t="shared" ca="1" si="882"/>
        <v>0</v>
      </c>
    </row>
    <row r="2627" spans="1:29" ht="14.1" hidden="1" customHeight="1" thickBot="1" x14ac:dyDescent="0.25">
      <c r="A2627" s="3">
        <f t="shared" si="866"/>
        <v>2028</v>
      </c>
      <c r="B2627" s="3" t="str">
        <f t="shared" si="883"/>
        <v>02 únor</v>
      </c>
      <c r="C2627" s="4" t="str">
        <f t="shared" si="867"/>
        <v>únor</v>
      </c>
      <c r="D2627" s="10">
        <f t="shared" ca="1" si="868"/>
        <v>0</v>
      </c>
      <c r="E2627" s="10" t="str">
        <f t="shared" si="869"/>
        <v>neděle</v>
      </c>
      <c r="F2627" s="42" t="str">
        <f ca="1">IF(COUNTIF(List1!$U$4:$AF$16,$G2627),"Svátek",TEXT($G2627,"dddd"))</f>
        <v>neděle</v>
      </c>
      <c r="G2627" s="19">
        <v>46810</v>
      </c>
      <c r="H2627" s="49"/>
      <c r="I2627" s="50"/>
      <c r="J2627" s="49"/>
      <c r="K2627" s="50"/>
      <c r="L2627" s="21">
        <f t="shared" si="870"/>
        <v>0</v>
      </c>
      <c r="M2627" s="22">
        <f t="shared" si="864"/>
        <v>0</v>
      </c>
      <c r="N2627" s="98"/>
      <c r="O2627" s="101" t="str">
        <f t="shared" ca="1" si="865"/>
        <v/>
      </c>
      <c r="P2627" s="41">
        <f t="shared" si="863"/>
        <v>0</v>
      </c>
      <c r="Q2627" s="41" t="str">
        <f>IF(MONTH(G2628)-MONTH(G2627)&lt;&gt;0,SUBTOTAL(109,$P$14:$P$3665)," ")</f>
        <v xml:space="preserve"> </v>
      </c>
      <c r="R2627" s="108">
        <f t="shared" ca="1" si="871"/>
        <v>0</v>
      </c>
      <c r="S2627" s="25">
        <f t="shared" ca="1" si="872"/>
        <v>0</v>
      </c>
      <c r="T2627" s="108">
        <f t="shared" ca="1" si="873"/>
        <v>0</v>
      </c>
      <c r="U2627" s="163">
        <f t="shared" ca="1" si="874"/>
        <v>0</v>
      </c>
      <c r="V2627" s="25">
        <f t="shared" ca="1" si="875"/>
        <v>0</v>
      </c>
      <c r="W2627" s="25">
        <f t="shared" ca="1" si="876"/>
        <v>0</v>
      </c>
      <c r="X2627" s="108">
        <f t="shared" ca="1" si="877"/>
        <v>0</v>
      </c>
      <c r="Y2627" s="108">
        <f t="shared" ca="1" si="878"/>
        <v>0</v>
      </c>
      <c r="Z2627" s="108">
        <f t="shared" ca="1" si="879"/>
        <v>0</v>
      </c>
      <c r="AA2627" s="108">
        <f t="shared" ca="1" si="880"/>
        <v>0</v>
      </c>
      <c r="AB2627" s="108">
        <f t="shared" ca="1" si="881"/>
        <v>0</v>
      </c>
      <c r="AC2627" s="25">
        <f t="shared" ca="1" si="882"/>
        <v>0</v>
      </c>
    </row>
    <row r="2628" spans="1:29" ht="14.1" hidden="1" customHeight="1" thickBot="1" x14ac:dyDescent="0.25">
      <c r="A2628" s="3">
        <f t="shared" si="866"/>
        <v>2028</v>
      </c>
      <c r="B2628" s="3" t="str">
        <f t="shared" si="883"/>
        <v>02 únor</v>
      </c>
      <c r="C2628" s="4" t="str">
        <f t="shared" si="867"/>
        <v>únor</v>
      </c>
      <c r="D2628" s="10">
        <f t="shared" ca="1" si="868"/>
        <v>0</v>
      </c>
      <c r="E2628" s="10" t="str">
        <f t="shared" si="869"/>
        <v>pondělí</v>
      </c>
      <c r="F2628" s="42" t="str">
        <f ca="1">IF(COUNTIF(List1!$U$4:$AF$16,$G2628),"Svátek",TEXT($G2628,"dddd"))</f>
        <v>pondělí</v>
      </c>
      <c r="G2628" s="19">
        <v>46811</v>
      </c>
      <c r="H2628" s="49"/>
      <c r="I2628" s="50"/>
      <c r="J2628" s="49"/>
      <c r="K2628" s="50"/>
      <c r="L2628" s="21">
        <f t="shared" si="870"/>
        <v>0</v>
      </c>
      <c r="M2628" s="22">
        <f t="shared" si="864"/>
        <v>0</v>
      </c>
      <c r="N2628" s="98"/>
      <c r="O2628" s="101" t="str">
        <f t="shared" ca="1" si="865"/>
        <v/>
      </c>
      <c r="P2628" s="41" t="str">
        <f t="shared" si="863"/>
        <v xml:space="preserve"> </v>
      </c>
      <c r="Q2628" s="41" t="str">
        <f>IF(MONTH(G2629)-MONTH(G2628)&lt;&gt;0,SUBTOTAL(109,$P$14:$P$3665)," ")</f>
        <v xml:space="preserve"> </v>
      </c>
      <c r="R2628" s="108">
        <f t="shared" ca="1" si="871"/>
        <v>0</v>
      </c>
      <c r="S2628" s="25">
        <f t="shared" ca="1" si="872"/>
        <v>0</v>
      </c>
      <c r="T2628" s="108">
        <f t="shared" ca="1" si="873"/>
        <v>0</v>
      </c>
      <c r="U2628" s="163">
        <f t="shared" ca="1" si="874"/>
        <v>0</v>
      </c>
      <c r="V2628" s="25">
        <f t="shared" ca="1" si="875"/>
        <v>0</v>
      </c>
      <c r="W2628" s="25">
        <f t="shared" ca="1" si="876"/>
        <v>0</v>
      </c>
      <c r="X2628" s="108">
        <f t="shared" ca="1" si="877"/>
        <v>0</v>
      </c>
      <c r="Y2628" s="108">
        <f t="shared" ca="1" si="878"/>
        <v>0</v>
      </c>
      <c r="Z2628" s="108">
        <f t="shared" ca="1" si="879"/>
        <v>0</v>
      </c>
      <c r="AA2628" s="108">
        <f t="shared" ca="1" si="880"/>
        <v>0</v>
      </c>
      <c r="AB2628" s="108">
        <f t="shared" ca="1" si="881"/>
        <v>0</v>
      </c>
      <c r="AC2628" s="25">
        <f t="shared" ca="1" si="882"/>
        <v>0</v>
      </c>
    </row>
    <row r="2629" spans="1:29" ht="14.1" hidden="1" customHeight="1" thickBot="1" x14ac:dyDescent="0.25">
      <c r="A2629" s="3">
        <f t="shared" si="866"/>
        <v>2028</v>
      </c>
      <c r="B2629" s="3" t="str">
        <f t="shared" si="883"/>
        <v>02 únor</v>
      </c>
      <c r="C2629" s="4" t="str">
        <f t="shared" si="867"/>
        <v>únor</v>
      </c>
      <c r="D2629" s="10">
        <f t="shared" ca="1" si="868"/>
        <v>0</v>
      </c>
      <c r="E2629" s="10" t="str">
        <f t="shared" si="869"/>
        <v>úterý</v>
      </c>
      <c r="F2629" s="42" t="str">
        <f ca="1">IF(COUNTIF(List1!$U$4:$AF$16,$G2629),"Svátek",TEXT($G2629,"dddd"))</f>
        <v>úterý</v>
      </c>
      <c r="G2629" s="19">
        <v>46812</v>
      </c>
      <c r="H2629" s="49"/>
      <c r="I2629" s="50"/>
      <c r="J2629" s="49"/>
      <c r="K2629" s="50"/>
      <c r="L2629" s="21">
        <f t="shared" si="870"/>
        <v>0</v>
      </c>
      <c r="M2629" s="22">
        <f t="shared" si="864"/>
        <v>0</v>
      </c>
      <c r="N2629" s="98"/>
      <c r="O2629" s="101" t="str">
        <f t="shared" ca="1" si="865"/>
        <v/>
      </c>
      <c r="P2629" s="41">
        <f t="shared" si="863"/>
        <v>0</v>
      </c>
      <c r="Q2629" s="41">
        <f>IF(MONTH(G2630)-MONTH(G2629)&lt;&gt;0,SUBTOTAL(109,$P$14:$P$3665)," ")</f>
        <v>0</v>
      </c>
      <c r="R2629" s="108">
        <f t="shared" ca="1" si="871"/>
        <v>0</v>
      </c>
      <c r="S2629" s="25">
        <f t="shared" ca="1" si="872"/>
        <v>0</v>
      </c>
      <c r="T2629" s="108">
        <f t="shared" ca="1" si="873"/>
        <v>0</v>
      </c>
      <c r="U2629" s="163">
        <f t="shared" ca="1" si="874"/>
        <v>0</v>
      </c>
      <c r="V2629" s="25">
        <f t="shared" ca="1" si="875"/>
        <v>0</v>
      </c>
      <c r="W2629" s="25">
        <f t="shared" ca="1" si="876"/>
        <v>0</v>
      </c>
      <c r="X2629" s="108">
        <f t="shared" ca="1" si="877"/>
        <v>0</v>
      </c>
      <c r="Y2629" s="108">
        <f t="shared" ca="1" si="878"/>
        <v>0</v>
      </c>
      <c r="Z2629" s="108">
        <f t="shared" ca="1" si="879"/>
        <v>0</v>
      </c>
      <c r="AA2629" s="108">
        <f t="shared" ca="1" si="880"/>
        <v>0</v>
      </c>
      <c r="AB2629" s="108">
        <f t="shared" ca="1" si="881"/>
        <v>0</v>
      </c>
      <c r="AC2629" s="25">
        <f t="shared" ca="1" si="882"/>
        <v>0</v>
      </c>
    </row>
    <row r="2630" spans="1:29" ht="14.1" hidden="1" customHeight="1" thickBot="1" x14ac:dyDescent="0.25">
      <c r="A2630" s="3">
        <f t="shared" si="866"/>
        <v>2028</v>
      </c>
      <c r="B2630" s="3" t="str">
        <f t="shared" si="883"/>
        <v>03 březen</v>
      </c>
      <c r="C2630" s="4" t="str">
        <f t="shared" si="867"/>
        <v>březen</v>
      </c>
      <c r="D2630" s="10">
        <f t="shared" ca="1" si="868"/>
        <v>0</v>
      </c>
      <c r="E2630" s="10" t="str">
        <f t="shared" si="869"/>
        <v>středa</v>
      </c>
      <c r="F2630" s="42" t="str">
        <f ca="1">IF(COUNTIF(List1!$U$4:$AF$16,$G2630),"Svátek",TEXT($G2630,"dddd"))</f>
        <v>středa</v>
      </c>
      <c r="G2630" s="19">
        <v>46813</v>
      </c>
      <c r="H2630" s="49"/>
      <c r="I2630" s="50"/>
      <c r="J2630" s="49"/>
      <c r="K2630" s="50"/>
      <c r="L2630" s="21">
        <f t="shared" si="870"/>
        <v>0</v>
      </c>
      <c r="M2630" s="22">
        <f t="shared" si="864"/>
        <v>0</v>
      </c>
      <c r="N2630" s="98"/>
      <c r="O2630" s="101" t="str">
        <f t="shared" ca="1" si="865"/>
        <v/>
      </c>
      <c r="P2630" s="41" t="str">
        <f t="shared" si="863"/>
        <v xml:space="preserve"> </v>
      </c>
      <c r="Q2630" s="41" t="str">
        <f>IF(MONTH(G2631)-MONTH(G2630)&lt;&gt;0,SUBTOTAL(109,$P$14:$P$3665)," ")</f>
        <v xml:space="preserve"> </v>
      </c>
      <c r="R2630" s="108">
        <f t="shared" ca="1" si="871"/>
        <v>0</v>
      </c>
      <c r="S2630" s="25">
        <f t="shared" ca="1" si="872"/>
        <v>0</v>
      </c>
      <c r="T2630" s="108">
        <f t="shared" ca="1" si="873"/>
        <v>0</v>
      </c>
      <c r="U2630" s="163">
        <f t="shared" ca="1" si="874"/>
        <v>0</v>
      </c>
      <c r="V2630" s="25">
        <f t="shared" ca="1" si="875"/>
        <v>0</v>
      </c>
      <c r="W2630" s="25">
        <f t="shared" ca="1" si="876"/>
        <v>0</v>
      </c>
      <c r="X2630" s="108">
        <f t="shared" ca="1" si="877"/>
        <v>0</v>
      </c>
      <c r="Y2630" s="108">
        <f t="shared" ca="1" si="878"/>
        <v>0</v>
      </c>
      <c r="Z2630" s="108">
        <f t="shared" ca="1" si="879"/>
        <v>0</v>
      </c>
      <c r="AA2630" s="108">
        <f t="shared" ca="1" si="880"/>
        <v>0</v>
      </c>
      <c r="AB2630" s="108">
        <f t="shared" ca="1" si="881"/>
        <v>0</v>
      </c>
      <c r="AC2630" s="25">
        <f t="shared" ca="1" si="882"/>
        <v>0</v>
      </c>
    </row>
    <row r="2631" spans="1:29" ht="14.1" hidden="1" customHeight="1" thickBot="1" x14ac:dyDescent="0.25">
      <c r="A2631" s="3">
        <f t="shared" si="866"/>
        <v>2028</v>
      </c>
      <c r="B2631" s="3" t="str">
        <f t="shared" si="883"/>
        <v>03 březen</v>
      </c>
      <c r="C2631" s="4" t="str">
        <f t="shared" si="867"/>
        <v>březen</v>
      </c>
      <c r="D2631" s="10">
        <f t="shared" ca="1" si="868"/>
        <v>0</v>
      </c>
      <c r="E2631" s="10" t="str">
        <f t="shared" si="869"/>
        <v>čtvrtek</v>
      </c>
      <c r="F2631" s="42" t="str">
        <f ca="1">IF(COUNTIF(List1!$U$4:$AF$16,$G2631),"Svátek",TEXT($G2631,"dddd"))</f>
        <v>čtvrtek</v>
      </c>
      <c r="G2631" s="19">
        <v>46814</v>
      </c>
      <c r="H2631" s="49"/>
      <c r="I2631" s="50"/>
      <c r="J2631" s="49"/>
      <c r="K2631" s="50"/>
      <c r="L2631" s="21">
        <f t="shared" si="870"/>
        <v>0</v>
      </c>
      <c r="M2631" s="22">
        <f t="shared" si="864"/>
        <v>0</v>
      </c>
      <c r="N2631" s="98"/>
      <c r="O2631" s="101" t="str">
        <f t="shared" ca="1" si="865"/>
        <v/>
      </c>
      <c r="P2631" s="41" t="str">
        <f t="shared" si="863"/>
        <v xml:space="preserve"> </v>
      </c>
      <c r="Q2631" s="41" t="str">
        <f>IF(MONTH(G2632)-MONTH(G2631)&lt;&gt;0,SUBTOTAL(109,$P$14:$P$3665)," ")</f>
        <v xml:space="preserve"> </v>
      </c>
      <c r="R2631" s="108">
        <f t="shared" ca="1" si="871"/>
        <v>0</v>
      </c>
      <c r="S2631" s="25">
        <f t="shared" ca="1" si="872"/>
        <v>0</v>
      </c>
      <c r="T2631" s="108">
        <f t="shared" ca="1" si="873"/>
        <v>0</v>
      </c>
      <c r="U2631" s="163">
        <f t="shared" ca="1" si="874"/>
        <v>0</v>
      </c>
      <c r="V2631" s="25">
        <f t="shared" ca="1" si="875"/>
        <v>0</v>
      </c>
      <c r="W2631" s="25">
        <f t="shared" ca="1" si="876"/>
        <v>0</v>
      </c>
      <c r="X2631" s="108">
        <f t="shared" ca="1" si="877"/>
        <v>0</v>
      </c>
      <c r="Y2631" s="108">
        <f t="shared" ca="1" si="878"/>
        <v>0</v>
      </c>
      <c r="Z2631" s="108">
        <f t="shared" ca="1" si="879"/>
        <v>0</v>
      </c>
      <c r="AA2631" s="108">
        <f t="shared" ca="1" si="880"/>
        <v>0</v>
      </c>
      <c r="AB2631" s="108">
        <f t="shared" ca="1" si="881"/>
        <v>0</v>
      </c>
      <c r="AC2631" s="25">
        <f t="shared" ca="1" si="882"/>
        <v>0</v>
      </c>
    </row>
    <row r="2632" spans="1:29" ht="14.1" hidden="1" customHeight="1" thickBot="1" x14ac:dyDescent="0.25">
      <c r="A2632" s="3">
        <f t="shared" si="866"/>
        <v>2028</v>
      </c>
      <c r="B2632" s="3" t="str">
        <f t="shared" si="883"/>
        <v>03 březen</v>
      </c>
      <c r="C2632" s="4" t="str">
        <f t="shared" si="867"/>
        <v>březen</v>
      </c>
      <c r="D2632" s="10">
        <f t="shared" ca="1" si="868"/>
        <v>0</v>
      </c>
      <c r="E2632" s="10" t="str">
        <f t="shared" si="869"/>
        <v>pátek</v>
      </c>
      <c r="F2632" s="42" t="str">
        <f ca="1">IF(COUNTIF(List1!$U$4:$AF$16,$G2632),"Svátek",TEXT($G2632,"dddd"))</f>
        <v>pátek</v>
      </c>
      <c r="G2632" s="19">
        <v>46815</v>
      </c>
      <c r="H2632" s="49"/>
      <c r="I2632" s="50"/>
      <c r="J2632" s="49"/>
      <c r="K2632" s="50"/>
      <c r="L2632" s="21">
        <f t="shared" si="870"/>
        <v>0</v>
      </c>
      <c r="M2632" s="22">
        <f t="shared" si="864"/>
        <v>0</v>
      </c>
      <c r="N2632" s="98"/>
      <c r="O2632" s="101" t="str">
        <f t="shared" ca="1" si="865"/>
        <v/>
      </c>
      <c r="P2632" s="41" t="str">
        <f t="shared" si="863"/>
        <v xml:space="preserve"> </v>
      </c>
      <c r="Q2632" s="41" t="str">
        <f>IF(MONTH(G2633)-MONTH(G2632)&lt;&gt;0,SUBTOTAL(109,$P$14:$P$3665)," ")</f>
        <v xml:space="preserve"> </v>
      </c>
      <c r="R2632" s="108">
        <f t="shared" ca="1" si="871"/>
        <v>0</v>
      </c>
      <c r="S2632" s="25">
        <f t="shared" ca="1" si="872"/>
        <v>0</v>
      </c>
      <c r="T2632" s="108">
        <f t="shared" ca="1" si="873"/>
        <v>0</v>
      </c>
      <c r="U2632" s="163">
        <f t="shared" ca="1" si="874"/>
        <v>0</v>
      </c>
      <c r="V2632" s="25">
        <f t="shared" ca="1" si="875"/>
        <v>0</v>
      </c>
      <c r="W2632" s="25">
        <f t="shared" ca="1" si="876"/>
        <v>0</v>
      </c>
      <c r="X2632" s="108">
        <f t="shared" ca="1" si="877"/>
        <v>0</v>
      </c>
      <c r="Y2632" s="108">
        <f t="shared" ca="1" si="878"/>
        <v>0</v>
      </c>
      <c r="Z2632" s="108">
        <f t="shared" ca="1" si="879"/>
        <v>0</v>
      </c>
      <c r="AA2632" s="108">
        <f t="shared" ca="1" si="880"/>
        <v>0</v>
      </c>
      <c r="AB2632" s="108">
        <f t="shared" ca="1" si="881"/>
        <v>0</v>
      </c>
      <c r="AC2632" s="25">
        <f t="shared" ca="1" si="882"/>
        <v>0</v>
      </c>
    </row>
    <row r="2633" spans="1:29" ht="14.1" hidden="1" customHeight="1" thickBot="1" x14ac:dyDescent="0.25">
      <c r="A2633" s="3">
        <f t="shared" si="866"/>
        <v>2028</v>
      </c>
      <c r="B2633" s="3" t="str">
        <f t="shared" si="883"/>
        <v>03 březen</v>
      </c>
      <c r="C2633" s="4" t="str">
        <f t="shared" si="867"/>
        <v>březen</v>
      </c>
      <c r="D2633" s="10">
        <f t="shared" ca="1" si="868"/>
        <v>0</v>
      </c>
      <c r="E2633" s="10" t="str">
        <f t="shared" si="869"/>
        <v>sobota</v>
      </c>
      <c r="F2633" s="42" t="str">
        <f ca="1">IF(COUNTIF(List1!$U$4:$AF$16,$G2633),"Svátek",TEXT($G2633,"dddd"))</f>
        <v>sobota</v>
      </c>
      <c r="G2633" s="19">
        <v>46816</v>
      </c>
      <c r="H2633" s="49"/>
      <c r="I2633" s="50"/>
      <c r="J2633" s="49"/>
      <c r="K2633" s="50"/>
      <c r="L2633" s="21">
        <f t="shared" si="870"/>
        <v>0</v>
      </c>
      <c r="M2633" s="22">
        <f t="shared" si="864"/>
        <v>0</v>
      </c>
      <c r="N2633" s="98"/>
      <c r="O2633" s="101" t="str">
        <f t="shared" ca="1" si="865"/>
        <v/>
      </c>
      <c r="P2633" s="41" t="str">
        <f t="shared" si="863"/>
        <v xml:space="preserve"> </v>
      </c>
      <c r="Q2633" s="41" t="str">
        <f>IF(MONTH(G2634)-MONTH(G2633)&lt;&gt;0,SUBTOTAL(109,$P$14:$P$3665)," ")</f>
        <v xml:space="preserve"> </v>
      </c>
      <c r="R2633" s="108">
        <f t="shared" ca="1" si="871"/>
        <v>0</v>
      </c>
      <c r="S2633" s="25">
        <f t="shared" ca="1" si="872"/>
        <v>0</v>
      </c>
      <c r="T2633" s="108">
        <f t="shared" ca="1" si="873"/>
        <v>0</v>
      </c>
      <c r="U2633" s="163">
        <f t="shared" ca="1" si="874"/>
        <v>0</v>
      </c>
      <c r="V2633" s="25">
        <f t="shared" ca="1" si="875"/>
        <v>0</v>
      </c>
      <c r="W2633" s="25">
        <f t="shared" ca="1" si="876"/>
        <v>0</v>
      </c>
      <c r="X2633" s="108">
        <f t="shared" ca="1" si="877"/>
        <v>0</v>
      </c>
      <c r="Y2633" s="108">
        <f t="shared" ca="1" si="878"/>
        <v>0</v>
      </c>
      <c r="Z2633" s="108">
        <f t="shared" ca="1" si="879"/>
        <v>0</v>
      </c>
      <c r="AA2633" s="108">
        <f t="shared" ca="1" si="880"/>
        <v>0</v>
      </c>
      <c r="AB2633" s="108">
        <f t="shared" ca="1" si="881"/>
        <v>0</v>
      </c>
      <c r="AC2633" s="25">
        <f t="shared" ca="1" si="882"/>
        <v>0</v>
      </c>
    </row>
    <row r="2634" spans="1:29" ht="14.1" hidden="1" customHeight="1" thickBot="1" x14ac:dyDescent="0.25">
      <c r="A2634" s="3">
        <f t="shared" si="866"/>
        <v>2028</v>
      </c>
      <c r="B2634" s="3" t="str">
        <f t="shared" si="883"/>
        <v>03 březen</v>
      </c>
      <c r="C2634" s="4" t="str">
        <f t="shared" si="867"/>
        <v>březen</v>
      </c>
      <c r="D2634" s="10">
        <f t="shared" ca="1" si="868"/>
        <v>0</v>
      </c>
      <c r="E2634" s="10" t="str">
        <f t="shared" si="869"/>
        <v>neděle</v>
      </c>
      <c r="F2634" s="42" t="str">
        <f ca="1">IF(COUNTIF(List1!$U$4:$AF$16,$G2634),"Svátek",TEXT($G2634,"dddd"))</f>
        <v>neděle</v>
      </c>
      <c r="G2634" s="19">
        <v>46817</v>
      </c>
      <c r="H2634" s="49"/>
      <c r="I2634" s="50"/>
      <c r="J2634" s="49"/>
      <c r="K2634" s="50"/>
      <c r="L2634" s="21">
        <f t="shared" si="870"/>
        <v>0</v>
      </c>
      <c r="M2634" s="22">
        <f t="shared" si="864"/>
        <v>0</v>
      </c>
      <c r="N2634" s="98"/>
      <c r="O2634" s="101" t="str">
        <f t="shared" ca="1" si="865"/>
        <v/>
      </c>
      <c r="P2634" s="41">
        <f t="shared" si="863"/>
        <v>0</v>
      </c>
      <c r="Q2634" s="41" t="str">
        <f>IF(MONTH(G2635)-MONTH(G2634)&lt;&gt;0,SUBTOTAL(109,$P$14:$P$3665)," ")</f>
        <v xml:space="preserve"> </v>
      </c>
      <c r="R2634" s="108">
        <f t="shared" ca="1" si="871"/>
        <v>0</v>
      </c>
      <c r="S2634" s="25">
        <f t="shared" ca="1" si="872"/>
        <v>0</v>
      </c>
      <c r="T2634" s="108">
        <f t="shared" ca="1" si="873"/>
        <v>0</v>
      </c>
      <c r="U2634" s="163">
        <f t="shared" ca="1" si="874"/>
        <v>0</v>
      </c>
      <c r="V2634" s="25">
        <f t="shared" ca="1" si="875"/>
        <v>0</v>
      </c>
      <c r="W2634" s="25">
        <f t="shared" ca="1" si="876"/>
        <v>0</v>
      </c>
      <c r="X2634" s="108">
        <f t="shared" ca="1" si="877"/>
        <v>0</v>
      </c>
      <c r="Y2634" s="108">
        <f t="shared" ca="1" si="878"/>
        <v>0</v>
      </c>
      <c r="Z2634" s="108">
        <f t="shared" ca="1" si="879"/>
        <v>0</v>
      </c>
      <c r="AA2634" s="108">
        <f t="shared" ca="1" si="880"/>
        <v>0</v>
      </c>
      <c r="AB2634" s="108">
        <f t="shared" ca="1" si="881"/>
        <v>0</v>
      </c>
      <c r="AC2634" s="25">
        <f t="shared" ca="1" si="882"/>
        <v>0</v>
      </c>
    </row>
    <row r="2635" spans="1:29" ht="14.1" hidden="1" customHeight="1" thickBot="1" x14ac:dyDescent="0.25">
      <c r="A2635" s="3">
        <f t="shared" si="866"/>
        <v>2028</v>
      </c>
      <c r="B2635" s="3" t="str">
        <f t="shared" si="883"/>
        <v>03 březen</v>
      </c>
      <c r="C2635" s="4" t="str">
        <f t="shared" si="867"/>
        <v>březen</v>
      </c>
      <c r="D2635" s="10">
        <f t="shared" ca="1" si="868"/>
        <v>0</v>
      </c>
      <c r="E2635" s="10" t="str">
        <f t="shared" si="869"/>
        <v>pondělí</v>
      </c>
      <c r="F2635" s="42" t="str">
        <f ca="1">IF(COUNTIF(List1!$U$4:$AF$16,$G2635),"Svátek",TEXT($G2635,"dddd"))</f>
        <v>pondělí</v>
      </c>
      <c r="G2635" s="19">
        <v>46818</v>
      </c>
      <c r="H2635" s="49"/>
      <c r="I2635" s="50"/>
      <c r="J2635" s="49"/>
      <c r="K2635" s="50"/>
      <c r="L2635" s="21">
        <f t="shared" si="870"/>
        <v>0</v>
      </c>
      <c r="M2635" s="22">
        <f t="shared" si="864"/>
        <v>0</v>
      </c>
      <c r="N2635" s="98"/>
      <c r="O2635" s="101" t="str">
        <f t="shared" ca="1" si="865"/>
        <v/>
      </c>
      <c r="P2635" s="41" t="str">
        <f t="shared" si="863"/>
        <v xml:space="preserve"> </v>
      </c>
      <c r="Q2635" s="41" t="str">
        <f>IF(MONTH(G2636)-MONTH(G2635)&lt;&gt;0,SUBTOTAL(109,$P$14:$P$3665)," ")</f>
        <v xml:space="preserve"> </v>
      </c>
      <c r="R2635" s="108">
        <f t="shared" ca="1" si="871"/>
        <v>0</v>
      </c>
      <c r="S2635" s="25">
        <f t="shared" ca="1" si="872"/>
        <v>0</v>
      </c>
      <c r="T2635" s="108">
        <f t="shared" ca="1" si="873"/>
        <v>0</v>
      </c>
      <c r="U2635" s="163">
        <f t="shared" ca="1" si="874"/>
        <v>0</v>
      </c>
      <c r="V2635" s="25">
        <f t="shared" ca="1" si="875"/>
        <v>0</v>
      </c>
      <c r="W2635" s="25">
        <f t="shared" ca="1" si="876"/>
        <v>0</v>
      </c>
      <c r="X2635" s="108">
        <f t="shared" ca="1" si="877"/>
        <v>0</v>
      </c>
      <c r="Y2635" s="108">
        <f t="shared" ca="1" si="878"/>
        <v>0</v>
      </c>
      <c r="Z2635" s="108">
        <f t="shared" ca="1" si="879"/>
        <v>0</v>
      </c>
      <c r="AA2635" s="108">
        <f t="shared" ca="1" si="880"/>
        <v>0</v>
      </c>
      <c r="AB2635" s="108">
        <f t="shared" ca="1" si="881"/>
        <v>0</v>
      </c>
      <c r="AC2635" s="25">
        <f t="shared" ca="1" si="882"/>
        <v>0</v>
      </c>
    </row>
    <row r="2636" spans="1:29" ht="14.1" hidden="1" customHeight="1" thickBot="1" x14ac:dyDescent="0.25">
      <c r="A2636" s="3">
        <f t="shared" si="866"/>
        <v>2028</v>
      </c>
      <c r="B2636" s="3" t="str">
        <f t="shared" si="883"/>
        <v>03 březen</v>
      </c>
      <c r="C2636" s="4" t="str">
        <f t="shared" si="867"/>
        <v>březen</v>
      </c>
      <c r="D2636" s="10">
        <f t="shared" ca="1" si="868"/>
        <v>0</v>
      </c>
      <c r="E2636" s="10" t="str">
        <f t="shared" si="869"/>
        <v>úterý</v>
      </c>
      <c r="F2636" s="42" t="str">
        <f ca="1">IF(COUNTIF(List1!$U$4:$AF$16,$G2636),"Svátek",TEXT($G2636,"dddd"))</f>
        <v>úterý</v>
      </c>
      <c r="G2636" s="19">
        <v>46819</v>
      </c>
      <c r="H2636" s="49"/>
      <c r="I2636" s="50"/>
      <c r="J2636" s="49"/>
      <c r="K2636" s="50"/>
      <c r="L2636" s="21">
        <f t="shared" si="870"/>
        <v>0</v>
      </c>
      <c r="M2636" s="22">
        <f t="shared" si="864"/>
        <v>0</v>
      </c>
      <c r="N2636" s="98"/>
      <c r="O2636" s="101" t="str">
        <f t="shared" ca="1" si="865"/>
        <v/>
      </c>
      <c r="P2636" s="41" t="str">
        <f t="shared" si="863"/>
        <v xml:space="preserve"> </v>
      </c>
      <c r="Q2636" s="41" t="str">
        <f>IF(MONTH(G2637)-MONTH(G2636)&lt;&gt;0,SUBTOTAL(109,$P$14:$P$3665)," ")</f>
        <v xml:space="preserve"> </v>
      </c>
      <c r="R2636" s="108">
        <f t="shared" ca="1" si="871"/>
        <v>0</v>
      </c>
      <c r="S2636" s="25">
        <f t="shared" ca="1" si="872"/>
        <v>0</v>
      </c>
      <c r="T2636" s="108">
        <f t="shared" ca="1" si="873"/>
        <v>0</v>
      </c>
      <c r="U2636" s="163">
        <f t="shared" ca="1" si="874"/>
        <v>0</v>
      </c>
      <c r="V2636" s="25">
        <f t="shared" ca="1" si="875"/>
        <v>0</v>
      </c>
      <c r="W2636" s="25">
        <f t="shared" ca="1" si="876"/>
        <v>0</v>
      </c>
      <c r="X2636" s="108">
        <f t="shared" ca="1" si="877"/>
        <v>0</v>
      </c>
      <c r="Y2636" s="108">
        <f t="shared" ca="1" si="878"/>
        <v>0</v>
      </c>
      <c r="Z2636" s="108">
        <f t="shared" ca="1" si="879"/>
        <v>0</v>
      </c>
      <c r="AA2636" s="108">
        <f t="shared" ca="1" si="880"/>
        <v>0</v>
      </c>
      <c r="AB2636" s="108">
        <f t="shared" ca="1" si="881"/>
        <v>0</v>
      </c>
      <c r="AC2636" s="25">
        <f t="shared" ca="1" si="882"/>
        <v>0</v>
      </c>
    </row>
    <row r="2637" spans="1:29" ht="14.1" hidden="1" customHeight="1" thickBot="1" x14ac:dyDescent="0.25">
      <c r="A2637" s="3">
        <f t="shared" si="866"/>
        <v>2028</v>
      </c>
      <c r="B2637" s="3" t="str">
        <f t="shared" si="883"/>
        <v>03 březen</v>
      </c>
      <c r="C2637" s="4" t="str">
        <f t="shared" si="867"/>
        <v>březen</v>
      </c>
      <c r="D2637" s="10">
        <f t="shared" ca="1" si="868"/>
        <v>0</v>
      </c>
      <c r="E2637" s="10" t="str">
        <f t="shared" si="869"/>
        <v>středa</v>
      </c>
      <c r="F2637" s="42" t="str">
        <f ca="1">IF(COUNTIF(List1!$U$4:$AF$16,$G2637),"Svátek",TEXT($G2637,"dddd"))</f>
        <v>středa</v>
      </c>
      <c r="G2637" s="19">
        <v>46820</v>
      </c>
      <c r="H2637" s="49"/>
      <c r="I2637" s="50"/>
      <c r="J2637" s="49"/>
      <c r="K2637" s="50"/>
      <c r="L2637" s="21">
        <f t="shared" si="870"/>
        <v>0</v>
      </c>
      <c r="M2637" s="22">
        <f t="shared" si="864"/>
        <v>0</v>
      </c>
      <c r="N2637" s="98"/>
      <c r="O2637" s="101" t="str">
        <f t="shared" ca="1" si="865"/>
        <v/>
      </c>
      <c r="P2637" s="41" t="str">
        <f t="shared" si="863"/>
        <v xml:space="preserve"> </v>
      </c>
      <c r="Q2637" s="41" t="str">
        <f>IF(MONTH(G2638)-MONTH(G2637)&lt;&gt;0,SUBTOTAL(109,$P$14:$P$3665)," ")</f>
        <v xml:space="preserve"> </v>
      </c>
      <c r="R2637" s="108">
        <f t="shared" ca="1" si="871"/>
        <v>0</v>
      </c>
      <c r="S2637" s="25">
        <f t="shared" ca="1" si="872"/>
        <v>0</v>
      </c>
      <c r="T2637" s="108">
        <f t="shared" ca="1" si="873"/>
        <v>0</v>
      </c>
      <c r="U2637" s="163">
        <f t="shared" ca="1" si="874"/>
        <v>0</v>
      </c>
      <c r="V2637" s="25">
        <f t="shared" ca="1" si="875"/>
        <v>0</v>
      </c>
      <c r="W2637" s="25">
        <f t="shared" ca="1" si="876"/>
        <v>0</v>
      </c>
      <c r="X2637" s="108">
        <f t="shared" ca="1" si="877"/>
        <v>0</v>
      </c>
      <c r="Y2637" s="108">
        <f t="shared" ca="1" si="878"/>
        <v>0</v>
      </c>
      <c r="Z2637" s="108">
        <f t="shared" ca="1" si="879"/>
        <v>0</v>
      </c>
      <c r="AA2637" s="108">
        <f t="shared" ca="1" si="880"/>
        <v>0</v>
      </c>
      <c r="AB2637" s="108">
        <f t="shared" ca="1" si="881"/>
        <v>0</v>
      </c>
      <c r="AC2637" s="25">
        <f t="shared" ca="1" si="882"/>
        <v>0</v>
      </c>
    </row>
    <row r="2638" spans="1:29" ht="14.1" hidden="1" customHeight="1" thickBot="1" x14ac:dyDescent="0.25">
      <c r="A2638" s="3">
        <f t="shared" si="866"/>
        <v>2028</v>
      </c>
      <c r="B2638" s="3" t="str">
        <f t="shared" si="883"/>
        <v>03 březen</v>
      </c>
      <c r="C2638" s="4" t="str">
        <f t="shared" si="867"/>
        <v>březen</v>
      </c>
      <c r="D2638" s="10">
        <f t="shared" ca="1" si="868"/>
        <v>0</v>
      </c>
      <c r="E2638" s="10" t="str">
        <f t="shared" si="869"/>
        <v>čtvrtek</v>
      </c>
      <c r="F2638" s="42" t="str">
        <f ca="1">IF(COUNTIF(List1!$U$4:$AF$16,$G2638),"Svátek",TEXT($G2638,"dddd"))</f>
        <v>čtvrtek</v>
      </c>
      <c r="G2638" s="19">
        <v>46821</v>
      </c>
      <c r="H2638" s="49"/>
      <c r="I2638" s="50"/>
      <c r="J2638" s="49"/>
      <c r="K2638" s="50"/>
      <c r="L2638" s="21">
        <f t="shared" si="870"/>
        <v>0</v>
      </c>
      <c r="M2638" s="22">
        <f t="shared" si="864"/>
        <v>0</v>
      </c>
      <c r="N2638" s="98"/>
      <c r="O2638" s="101" t="str">
        <f t="shared" ca="1" si="865"/>
        <v/>
      </c>
      <c r="P2638" s="41" t="str">
        <f t="shared" si="863"/>
        <v xml:space="preserve"> </v>
      </c>
      <c r="Q2638" s="41" t="str">
        <f>IF(MONTH(G2639)-MONTH(G2638)&lt;&gt;0,SUBTOTAL(109,$P$14:$P$3665)," ")</f>
        <v xml:space="preserve"> </v>
      </c>
      <c r="R2638" s="108">
        <f t="shared" ca="1" si="871"/>
        <v>0</v>
      </c>
      <c r="S2638" s="25">
        <f t="shared" ca="1" si="872"/>
        <v>0</v>
      </c>
      <c r="T2638" s="108">
        <f t="shared" ca="1" si="873"/>
        <v>0</v>
      </c>
      <c r="U2638" s="163">
        <f t="shared" ca="1" si="874"/>
        <v>0</v>
      </c>
      <c r="V2638" s="25">
        <f t="shared" ca="1" si="875"/>
        <v>0</v>
      </c>
      <c r="W2638" s="25">
        <f t="shared" ca="1" si="876"/>
        <v>0</v>
      </c>
      <c r="X2638" s="108">
        <f t="shared" ca="1" si="877"/>
        <v>0</v>
      </c>
      <c r="Y2638" s="108">
        <f t="shared" ca="1" si="878"/>
        <v>0</v>
      </c>
      <c r="Z2638" s="108">
        <f t="shared" ca="1" si="879"/>
        <v>0</v>
      </c>
      <c r="AA2638" s="108">
        <f t="shared" ca="1" si="880"/>
        <v>0</v>
      </c>
      <c r="AB2638" s="108">
        <f t="shared" ca="1" si="881"/>
        <v>0</v>
      </c>
      <c r="AC2638" s="25">
        <f t="shared" ca="1" si="882"/>
        <v>0</v>
      </c>
    </row>
    <row r="2639" spans="1:29" ht="14.1" hidden="1" customHeight="1" thickBot="1" x14ac:dyDescent="0.25">
      <c r="A2639" s="3">
        <f t="shared" si="866"/>
        <v>2028</v>
      </c>
      <c r="B2639" s="3" t="str">
        <f t="shared" si="883"/>
        <v>03 březen</v>
      </c>
      <c r="C2639" s="4" t="str">
        <f t="shared" si="867"/>
        <v>březen</v>
      </c>
      <c r="D2639" s="10">
        <f t="shared" ca="1" si="868"/>
        <v>0</v>
      </c>
      <c r="E2639" s="10" t="str">
        <f t="shared" si="869"/>
        <v>pátek</v>
      </c>
      <c r="F2639" s="42" t="str">
        <f ca="1">IF(COUNTIF(List1!$U$4:$AF$16,$G2639),"Svátek",TEXT($G2639,"dddd"))</f>
        <v>pátek</v>
      </c>
      <c r="G2639" s="19">
        <v>46822</v>
      </c>
      <c r="H2639" s="49"/>
      <c r="I2639" s="50"/>
      <c r="J2639" s="49"/>
      <c r="K2639" s="50"/>
      <c r="L2639" s="21">
        <f t="shared" si="870"/>
        <v>0</v>
      </c>
      <c r="M2639" s="22">
        <f t="shared" si="864"/>
        <v>0</v>
      </c>
      <c r="N2639" s="98"/>
      <c r="O2639" s="101" t="str">
        <f t="shared" ca="1" si="865"/>
        <v/>
      </c>
      <c r="P2639" s="41" t="str">
        <f t="shared" si="863"/>
        <v xml:space="preserve"> </v>
      </c>
      <c r="Q2639" s="41" t="str">
        <f>IF(MONTH(G2640)-MONTH(G2639)&lt;&gt;0,SUBTOTAL(109,$P$14:$P$3665)," ")</f>
        <v xml:space="preserve"> </v>
      </c>
      <c r="R2639" s="108">
        <f t="shared" ca="1" si="871"/>
        <v>0</v>
      </c>
      <c r="S2639" s="25">
        <f t="shared" ca="1" si="872"/>
        <v>0</v>
      </c>
      <c r="T2639" s="108">
        <f t="shared" ca="1" si="873"/>
        <v>0</v>
      </c>
      <c r="U2639" s="163">
        <f t="shared" ca="1" si="874"/>
        <v>0</v>
      </c>
      <c r="V2639" s="25">
        <f t="shared" ca="1" si="875"/>
        <v>0</v>
      </c>
      <c r="W2639" s="25">
        <f t="shared" ca="1" si="876"/>
        <v>0</v>
      </c>
      <c r="X2639" s="108">
        <f t="shared" ca="1" si="877"/>
        <v>0</v>
      </c>
      <c r="Y2639" s="108">
        <f t="shared" ca="1" si="878"/>
        <v>0</v>
      </c>
      <c r="Z2639" s="108">
        <f t="shared" ca="1" si="879"/>
        <v>0</v>
      </c>
      <c r="AA2639" s="108">
        <f t="shared" ca="1" si="880"/>
        <v>0</v>
      </c>
      <c r="AB2639" s="108">
        <f t="shared" ca="1" si="881"/>
        <v>0</v>
      </c>
      <c r="AC2639" s="25">
        <f t="shared" ca="1" si="882"/>
        <v>0</v>
      </c>
    </row>
    <row r="2640" spans="1:29" ht="14.1" hidden="1" customHeight="1" thickBot="1" x14ac:dyDescent="0.25">
      <c r="A2640" s="3">
        <f t="shared" si="866"/>
        <v>2028</v>
      </c>
      <c r="B2640" s="3" t="str">
        <f t="shared" si="883"/>
        <v>03 březen</v>
      </c>
      <c r="C2640" s="4" t="str">
        <f t="shared" si="867"/>
        <v>březen</v>
      </c>
      <c r="D2640" s="10">
        <f t="shared" ca="1" si="868"/>
        <v>0</v>
      </c>
      <c r="E2640" s="10" t="str">
        <f t="shared" si="869"/>
        <v>sobota</v>
      </c>
      <c r="F2640" s="42" t="str">
        <f ca="1">IF(COUNTIF(List1!$U$4:$AF$16,$G2640),"Svátek",TEXT($G2640,"dddd"))</f>
        <v>sobota</v>
      </c>
      <c r="G2640" s="19">
        <v>46823</v>
      </c>
      <c r="H2640" s="49"/>
      <c r="I2640" s="50"/>
      <c r="J2640" s="49"/>
      <c r="K2640" s="50"/>
      <c r="L2640" s="21">
        <f t="shared" si="870"/>
        <v>0</v>
      </c>
      <c r="M2640" s="22">
        <f t="shared" si="864"/>
        <v>0</v>
      </c>
      <c r="N2640" s="98"/>
      <c r="O2640" s="101" t="str">
        <f t="shared" ca="1" si="865"/>
        <v/>
      </c>
      <c r="P2640" s="41" t="str">
        <f t="shared" si="863"/>
        <v xml:space="preserve"> </v>
      </c>
      <c r="Q2640" s="41" t="str">
        <f>IF(MONTH(G2641)-MONTH(G2640)&lt;&gt;0,SUBTOTAL(109,$P$14:$P$3665)," ")</f>
        <v xml:space="preserve"> </v>
      </c>
      <c r="R2640" s="108">
        <f t="shared" ca="1" si="871"/>
        <v>0</v>
      </c>
      <c r="S2640" s="25">
        <f t="shared" ca="1" si="872"/>
        <v>0</v>
      </c>
      <c r="T2640" s="108">
        <f t="shared" ca="1" si="873"/>
        <v>0</v>
      </c>
      <c r="U2640" s="163">
        <f t="shared" ca="1" si="874"/>
        <v>0</v>
      </c>
      <c r="V2640" s="25">
        <f t="shared" ca="1" si="875"/>
        <v>0</v>
      </c>
      <c r="W2640" s="25">
        <f t="shared" ca="1" si="876"/>
        <v>0</v>
      </c>
      <c r="X2640" s="108">
        <f t="shared" ca="1" si="877"/>
        <v>0</v>
      </c>
      <c r="Y2640" s="108">
        <f t="shared" ca="1" si="878"/>
        <v>0</v>
      </c>
      <c r="Z2640" s="108">
        <f t="shared" ca="1" si="879"/>
        <v>0</v>
      </c>
      <c r="AA2640" s="108">
        <f t="shared" ca="1" si="880"/>
        <v>0</v>
      </c>
      <c r="AB2640" s="108">
        <f t="shared" ca="1" si="881"/>
        <v>0</v>
      </c>
      <c r="AC2640" s="25">
        <f t="shared" ca="1" si="882"/>
        <v>0</v>
      </c>
    </row>
    <row r="2641" spans="1:29" ht="14.1" hidden="1" customHeight="1" thickBot="1" x14ac:dyDescent="0.25">
      <c r="A2641" s="3">
        <f t="shared" si="866"/>
        <v>2028</v>
      </c>
      <c r="B2641" s="3" t="str">
        <f t="shared" si="883"/>
        <v>03 březen</v>
      </c>
      <c r="C2641" s="4" t="str">
        <f t="shared" si="867"/>
        <v>březen</v>
      </c>
      <c r="D2641" s="10">
        <f t="shared" ca="1" si="868"/>
        <v>0</v>
      </c>
      <c r="E2641" s="10" t="str">
        <f t="shared" si="869"/>
        <v>neděle</v>
      </c>
      <c r="F2641" s="42" t="str">
        <f ca="1">IF(COUNTIF(List1!$U$4:$AF$16,$G2641),"Svátek",TEXT($G2641,"dddd"))</f>
        <v>neděle</v>
      </c>
      <c r="G2641" s="19">
        <v>46824</v>
      </c>
      <c r="H2641" s="49"/>
      <c r="I2641" s="50"/>
      <c r="J2641" s="49"/>
      <c r="K2641" s="50"/>
      <c r="L2641" s="21">
        <f t="shared" si="870"/>
        <v>0</v>
      </c>
      <c r="M2641" s="22">
        <f t="shared" si="864"/>
        <v>0</v>
      </c>
      <c r="N2641" s="98"/>
      <c r="O2641" s="101" t="str">
        <f t="shared" ca="1" si="865"/>
        <v/>
      </c>
      <c r="P2641" s="41">
        <f t="shared" si="863"/>
        <v>0</v>
      </c>
      <c r="Q2641" s="41" t="str">
        <f>IF(MONTH(G2642)-MONTH(G2641)&lt;&gt;0,SUBTOTAL(109,$P$14:$P$3665)," ")</f>
        <v xml:space="preserve"> </v>
      </c>
      <c r="R2641" s="108">
        <f t="shared" ca="1" si="871"/>
        <v>0</v>
      </c>
      <c r="S2641" s="25">
        <f t="shared" ca="1" si="872"/>
        <v>0</v>
      </c>
      <c r="T2641" s="108">
        <f t="shared" ca="1" si="873"/>
        <v>0</v>
      </c>
      <c r="U2641" s="163">
        <f t="shared" ca="1" si="874"/>
        <v>0</v>
      </c>
      <c r="V2641" s="25">
        <f t="shared" ca="1" si="875"/>
        <v>0</v>
      </c>
      <c r="W2641" s="25">
        <f t="shared" ca="1" si="876"/>
        <v>0</v>
      </c>
      <c r="X2641" s="108">
        <f t="shared" ca="1" si="877"/>
        <v>0</v>
      </c>
      <c r="Y2641" s="108">
        <f t="shared" ca="1" si="878"/>
        <v>0</v>
      </c>
      <c r="Z2641" s="108">
        <f t="shared" ca="1" si="879"/>
        <v>0</v>
      </c>
      <c r="AA2641" s="108">
        <f t="shared" ca="1" si="880"/>
        <v>0</v>
      </c>
      <c r="AB2641" s="108">
        <f t="shared" ca="1" si="881"/>
        <v>0</v>
      </c>
      <c r="AC2641" s="25">
        <f t="shared" ca="1" si="882"/>
        <v>0</v>
      </c>
    </row>
    <row r="2642" spans="1:29" ht="14.1" hidden="1" customHeight="1" thickBot="1" x14ac:dyDescent="0.25">
      <c r="A2642" s="3">
        <f t="shared" si="866"/>
        <v>2028</v>
      </c>
      <c r="B2642" s="3" t="str">
        <f t="shared" si="883"/>
        <v>03 březen</v>
      </c>
      <c r="C2642" s="4" t="str">
        <f t="shared" si="867"/>
        <v>březen</v>
      </c>
      <c r="D2642" s="10">
        <f t="shared" ca="1" si="868"/>
        <v>0</v>
      </c>
      <c r="E2642" s="10" t="str">
        <f t="shared" si="869"/>
        <v>pondělí</v>
      </c>
      <c r="F2642" s="42" t="str">
        <f ca="1">IF(COUNTIF(List1!$U$4:$AF$16,$G2642),"Svátek",TEXT($G2642,"dddd"))</f>
        <v>pondělí</v>
      </c>
      <c r="G2642" s="19">
        <v>46825</v>
      </c>
      <c r="H2642" s="49"/>
      <c r="I2642" s="50"/>
      <c r="J2642" s="49"/>
      <c r="K2642" s="50"/>
      <c r="L2642" s="21">
        <f t="shared" si="870"/>
        <v>0</v>
      </c>
      <c r="M2642" s="22">
        <f t="shared" si="864"/>
        <v>0</v>
      </c>
      <c r="N2642" s="98"/>
      <c r="O2642" s="101" t="str">
        <f t="shared" ca="1" si="865"/>
        <v/>
      </c>
      <c r="P2642" s="41" t="str">
        <f t="shared" si="863"/>
        <v xml:space="preserve"> </v>
      </c>
      <c r="Q2642" s="41" t="str">
        <f>IF(MONTH(G2643)-MONTH(G2642)&lt;&gt;0,SUBTOTAL(109,$P$14:$P$3665)," ")</f>
        <v xml:space="preserve"> </v>
      </c>
      <c r="R2642" s="108">
        <f t="shared" ca="1" si="871"/>
        <v>0</v>
      </c>
      <c r="S2642" s="25">
        <f t="shared" ca="1" si="872"/>
        <v>0</v>
      </c>
      <c r="T2642" s="108">
        <f t="shared" ca="1" si="873"/>
        <v>0</v>
      </c>
      <c r="U2642" s="163">
        <f t="shared" ca="1" si="874"/>
        <v>0</v>
      </c>
      <c r="V2642" s="25">
        <f t="shared" ca="1" si="875"/>
        <v>0</v>
      </c>
      <c r="W2642" s="25">
        <f t="shared" ca="1" si="876"/>
        <v>0</v>
      </c>
      <c r="X2642" s="108">
        <f t="shared" ca="1" si="877"/>
        <v>0</v>
      </c>
      <c r="Y2642" s="108">
        <f t="shared" ca="1" si="878"/>
        <v>0</v>
      </c>
      <c r="Z2642" s="108">
        <f t="shared" ca="1" si="879"/>
        <v>0</v>
      </c>
      <c r="AA2642" s="108">
        <f t="shared" ca="1" si="880"/>
        <v>0</v>
      </c>
      <c r="AB2642" s="108">
        <f t="shared" ca="1" si="881"/>
        <v>0</v>
      </c>
      <c r="AC2642" s="25">
        <f t="shared" ca="1" si="882"/>
        <v>0</v>
      </c>
    </row>
    <row r="2643" spans="1:29" ht="14.1" hidden="1" customHeight="1" thickBot="1" x14ac:dyDescent="0.25">
      <c r="A2643" s="3">
        <f t="shared" si="866"/>
        <v>2028</v>
      </c>
      <c r="B2643" s="3" t="str">
        <f t="shared" si="883"/>
        <v>03 březen</v>
      </c>
      <c r="C2643" s="4" t="str">
        <f t="shared" si="867"/>
        <v>březen</v>
      </c>
      <c r="D2643" s="10">
        <f t="shared" ca="1" si="868"/>
        <v>0</v>
      </c>
      <c r="E2643" s="10" t="str">
        <f t="shared" si="869"/>
        <v>úterý</v>
      </c>
      <c r="F2643" s="42" t="str">
        <f ca="1">IF(COUNTIF(List1!$U$4:$AF$16,$G2643),"Svátek",TEXT($G2643,"dddd"))</f>
        <v>úterý</v>
      </c>
      <c r="G2643" s="19">
        <v>46826</v>
      </c>
      <c r="H2643" s="49"/>
      <c r="I2643" s="50"/>
      <c r="J2643" s="49"/>
      <c r="K2643" s="50"/>
      <c r="L2643" s="21">
        <f t="shared" si="870"/>
        <v>0</v>
      </c>
      <c r="M2643" s="22">
        <f t="shared" si="864"/>
        <v>0</v>
      </c>
      <c r="N2643" s="98"/>
      <c r="O2643" s="101" t="str">
        <f t="shared" ca="1" si="865"/>
        <v/>
      </c>
      <c r="P2643" s="41" t="str">
        <f t="shared" si="863"/>
        <v xml:space="preserve"> </v>
      </c>
      <c r="Q2643" s="41" t="str">
        <f>IF(MONTH(G2644)-MONTH(G2643)&lt;&gt;0,SUBTOTAL(109,$P$14:$P$3665)," ")</f>
        <v xml:space="preserve"> </v>
      </c>
      <c r="R2643" s="108">
        <f t="shared" ca="1" si="871"/>
        <v>0</v>
      </c>
      <c r="S2643" s="25">
        <f t="shared" ca="1" si="872"/>
        <v>0</v>
      </c>
      <c r="T2643" s="108">
        <f t="shared" ca="1" si="873"/>
        <v>0</v>
      </c>
      <c r="U2643" s="163">
        <f t="shared" ca="1" si="874"/>
        <v>0</v>
      </c>
      <c r="V2643" s="25">
        <f t="shared" ca="1" si="875"/>
        <v>0</v>
      </c>
      <c r="W2643" s="25">
        <f t="shared" ca="1" si="876"/>
        <v>0</v>
      </c>
      <c r="X2643" s="108">
        <f t="shared" ca="1" si="877"/>
        <v>0</v>
      </c>
      <c r="Y2643" s="108">
        <f t="shared" ca="1" si="878"/>
        <v>0</v>
      </c>
      <c r="Z2643" s="108">
        <f t="shared" ca="1" si="879"/>
        <v>0</v>
      </c>
      <c r="AA2643" s="108">
        <f t="shared" ca="1" si="880"/>
        <v>0</v>
      </c>
      <c r="AB2643" s="108">
        <f t="shared" ca="1" si="881"/>
        <v>0</v>
      </c>
      <c r="AC2643" s="25">
        <f t="shared" ca="1" si="882"/>
        <v>0</v>
      </c>
    </row>
    <row r="2644" spans="1:29" ht="14.1" hidden="1" customHeight="1" thickBot="1" x14ac:dyDescent="0.25">
      <c r="A2644" s="3">
        <f t="shared" si="866"/>
        <v>2028</v>
      </c>
      <c r="B2644" s="3" t="str">
        <f t="shared" si="883"/>
        <v>03 březen</v>
      </c>
      <c r="C2644" s="4" t="str">
        <f t="shared" si="867"/>
        <v>březen</v>
      </c>
      <c r="D2644" s="10">
        <f t="shared" ca="1" si="868"/>
        <v>0</v>
      </c>
      <c r="E2644" s="10" t="str">
        <f t="shared" si="869"/>
        <v>středa</v>
      </c>
      <c r="F2644" s="42" t="str">
        <f ca="1">IF(COUNTIF(List1!$U$4:$AF$16,$G2644),"Svátek",TEXT($G2644,"dddd"))</f>
        <v>středa</v>
      </c>
      <c r="G2644" s="19">
        <v>46827</v>
      </c>
      <c r="H2644" s="49"/>
      <c r="I2644" s="50"/>
      <c r="J2644" s="49"/>
      <c r="K2644" s="50"/>
      <c r="L2644" s="21">
        <f t="shared" si="870"/>
        <v>0</v>
      </c>
      <c r="M2644" s="22">
        <f t="shared" si="864"/>
        <v>0</v>
      </c>
      <c r="N2644" s="98"/>
      <c r="O2644" s="101" t="str">
        <f t="shared" ca="1" si="865"/>
        <v/>
      </c>
      <c r="P2644" s="41" t="str">
        <f t="shared" si="863"/>
        <v xml:space="preserve"> </v>
      </c>
      <c r="Q2644" s="41" t="str">
        <f>IF(MONTH(G2645)-MONTH(G2644)&lt;&gt;0,SUBTOTAL(109,$P$14:$P$3665)," ")</f>
        <v xml:space="preserve"> </v>
      </c>
      <c r="R2644" s="108">
        <f t="shared" ca="1" si="871"/>
        <v>0</v>
      </c>
      <c r="S2644" s="25">
        <f t="shared" ca="1" si="872"/>
        <v>0</v>
      </c>
      <c r="T2644" s="108">
        <f t="shared" ca="1" si="873"/>
        <v>0</v>
      </c>
      <c r="U2644" s="163">
        <f t="shared" ca="1" si="874"/>
        <v>0</v>
      </c>
      <c r="V2644" s="25">
        <f t="shared" ca="1" si="875"/>
        <v>0</v>
      </c>
      <c r="W2644" s="25">
        <f t="shared" ca="1" si="876"/>
        <v>0</v>
      </c>
      <c r="X2644" s="108">
        <f t="shared" ca="1" si="877"/>
        <v>0</v>
      </c>
      <c r="Y2644" s="108">
        <f t="shared" ca="1" si="878"/>
        <v>0</v>
      </c>
      <c r="Z2644" s="108">
        <f t="shared" ca="1" si="879"/>
        <v>0</v>
      </c>
      <c r="AA2644" s="108">
        <f t="shared" ca="1" si="880"/>
        <v>0</v>
      </c>
      <c r="AB2644" s="108">
        <f t="shared" ca="1" si="881"/>
        <v>0</v>
      </c>
      <c r="AC2644" s="25">
        <f t="shared" ca="1" si="882"/>
        <v>0</v>
      </c>
    </row>
    <row r="2645" spans="1:29" ht="14.1" hidden="1" customHeight="1" thickBot="1" x14ac:dyDescent="0.25">
      <c r="A2645" s="3">
        <f t="shared" si="866"/>
        <v>2028</v>
      </c>
      <c r="B2645" s="3" t="str">
        <f t="shared" si="883"/>
        <v>03 březen</v>
      </c>
      <c r="C2645" s="4" t="str">
        <f t="shared" si="867"/>
        <v>březen</v>
      </c>
      <c r="D2645" s="10">
        <f t="shared" ca="1" si="868"/>
        <v>0</v>
      </c>
      <c r="E2645" s="10" t="str">
        <f t="shared" si="869"/>
        <v>čtvrtek</v>
      </c>
      <c r="F2645" s="42" t="str">
        <f ca="1">IF(COUNTIF(List1!$U$4:$AF$16,$G2645),"Svátek",TEXT($G2645,"dddd"))</f>
        <v>čtvrtek</v>
      </c>
      <c r="G2645" s="19">
        <v>46828</v>
      </c>
      <c r="H2645" s="49"/>
      <c r="I2645" s="50"/>
      <c r="J2645" s="49"/>
      <c r="K2645" s="50"/>
      <c r="L2645" s="21">
        <f t="shared" si="870"/>
        <v>0</v>
      </c>
      <c r="M2645" s="22">
        <f t="shared" si="864"/>
        <v>0</v>
      </c>
      <c r="N2645" s="98"/>
      <c r="O2645" s="101" t="str">
        <f t="shared" ca="1" si="865"/>
        <v/>
      </c>
      <c r="P2645" s="41" t="str">
        <f t="shared" si="863"/>
        <v xml:space="preserve"> </v>
      </c>
      <c r="Q2645" s="41" t="str">
        <f>IF(MONTH(G2646)-MONTH(G2645)&lt;&gt;0,SUBTOTAL(109,$P$14:$P$3665)," ")</f>
        <v xml:space="preserve"> </v>
      </c>
      <c r="R2645" s="108">
        <f t="shared" ca="1" si="871"/>
        <v>0</v>
      </c>
      <c r="S2645" s="25">
        <f t="shared" ca="1" si="872"/>
        <v>0</v>
      </c>
      <c r="T2645" s="108">
        <f t="shared" ca="1" si="873"/>
        <v>0</v>
      </c>
      <c r="U2645" s="163">
        <f t="shared" ca="1" si="874"/>
        <v>0</v>
      </c>
      <c r="V2645" s="25">
        <f t="shared" ca="1" si="875"/>
        <v>0</v>
      </c>
      <c r="W2645" s="25">
        <f t="shared" ca="1" si="876"/>
        <v>0</v>
      </c>
      <c r="X2645" s="108">
        <f t="shared" ca="1" si="877"/>
        <v>0</v>
      </c>
      <c r="Y2645" s="108">
        <f t="shared" ca="1" si="878"/>
        <v>0</v>
      </c>
      <c r="Z2645" s="108">
        <f t="shared" ca="1" si="879"/>
        <v>0</v>
      </c>
      <c r="AA2645" s="108">
        <f t="shared" ca="1" si="880"/>
        <v>0</v>
      </c>
      <c r="AB2645" s="108">
        <f t="shared" ca="1" si="881"/>
        <v>0</v>
      </c>
      <c r="AC2645" s="25">
        <f t="shared" ca="1" si="882"/>
        <v>0</v>
      </c>
    </row>
    <row r="2646" spans="1:29" ht="14.1" hidden="1" customHeight="1" thickBot="1" x14ac:dyDescent="0.25">
      <c r="A2646" s="3">
        <f t="shared" si="866"/>
        <v>2028</v>
      </c>
      <c r="B2646" s="3" t="str">
        <f t="shared" si="883"/>
        <v>03 březen</v>
      </c>
      <c r="C2646" s="4" t="str">
        <f t="shared" si="867"/>
        <v>březen</v>
      </c>
      <c r="D2646" s="10">
        <f t="shared" ca="1" si="868"/>
        <v>0</v>
      </c>
      <c r="E2646" s="10" t="str">
        <f t="shared" si="869"/>
        <v>pátek</v>
      </c>
      <c r="F2646" s="42" t="str">
        <f ca="1">IF(COUNTIF(List1!$U$4:$AF$16,$G2646),"Svátek",TEXT($G2646,"dddd"))</f>
        <v>pátek</v>
      </c>
      <c r="G2646" s="19">
        <v>46829</v>
      </c>
      <c r="H2646" s="49"/>
      <c r="I2646" s="50"/>
      <c r="J2646" s="49"/>
      <c r="K2646" s="50"/>
      <c r="L2646" s="21">
        <f t="shared" si="870"/>
        <v>0</v>
      </c>
      <c r="M2646" s="22">
        <f t="shared" si="864"/>
        <v>0</v>
      </c>
      <c r="N2646" s="98"/>
      <c r="O2646" s="101" t="str">
        <f t="shared" ca="1" si="865"/>
        <v/>
      </c>
      <c r="P2646" s="41" t="str">
        <f t="shared" si="863"/>
        <v xml:space="preserve"> </v>
      </c>
      <c r="Q2646" s="41" t="str">
        <f>IF(MONTH(G2647)-MONTH(G2646)&lt;&gt;0,SUBTOTAL(109,$P$14:$P$3665)," ")</f>
        <v xml:space="preserve"> </v>
      </c>
      <c r="R2646" s="108">
        <f t="shared" ca="1" si="871"/>
        <v>0</v>
      </c>
      <c r="S2646" s="25">
        <f t="shared" ca="1" si="872"/>
        <v>0</v>
      </c>
      <c r="T2646" s="108">
        <f t="shared" ca="1" si="873"/>
        <v>0</v>
      </c>
      <c r="U2646" s="163">
        <f t="shared" ca="1" si="874"/>
        <v>0</v>
      </c>
      <c r="V2646" s="25">
        <f t="shared" ca="1" si="875"/>
        <v>0</v>
      </c>
      <c r="W2646" s="25">
        <f t="shared" ca="1" si="876"/>
        <v>0</v>
      </c>
      <c r="X2646" s="108">
        <f t="shared" ca="1" si="877"/>
        <v>0</v>
      </c>
      <c r="Y2646" s="108">
        <f t="shared" ca="1" si="878"/>
        <v>0</v>
      </c>
      <c r="Z2646" s="108">
        <f t="shared" ca="1" si="879"/>
        <v>0</v>
      </c>
      <c r="AA2646" s="108">
        <f t="shared" ca="1" si="880"/>
        <v>0</v>
      </c>
      <c r="AB2646" s="108">
        <f t="shared" ca="1" si="881"/>
        <v>0</v>
      </c>
      <c r="AC2646" s="25">
        <f t="shared" ca="1" si="882"/>
        <v>0</v>
      </c>
    </row>
    <row r="2647" spans="1:29" ht="14.1" hidden="1" customHeight="1" thickBot="1" x14ac:dyDescent="0.25">
      <c r="A2647" s="3">
        <f t="shared" si="866"/>
        <v>2028</v>
      </c>
      <c r="B2647" s="3" t="str">
        <f t="shared" si="883"/>
        <v>03 březen</v>
      </c>
      <c r="C2647" s="4" t="str">
        <f t="shared" si="867"/>
        <v>březen</v>
      </c>
      <c r="D2647" s="10">
        <f t="shared" ca="1" si="868"/>
        <v>0</v>
      </c>
      <c r="E2647" s="10" t="str">
        <f t="shared" si="869"/>
        <v>sobota</v>
      </c>
      <c r="F2647" s="42" t="str">
        <f ca="1">IF(COUNTIF(List1!$U$4:$AF$16,$G2647),"Svátek",TEXT($G2647,"dddd"))</f>
        <v>sobota</v>
      </c>
      <c r="G2647" s="19">
        <v>46830</v>
      </c>
      <c r="H2647" s="49"/>
      <c r="I2647" s="50"/>
      <c r="J2647" s="49"/>
      <c r="K2647" s="50"/>
      <c r="L2647" s="21">
        <f t="shared" si="870"/>
        <v>0</v>
      </c>
      <c r="M2647" s="22">
        <f t="shared" si="864"/>
        <v>0</v>
      </c>
      <c r="N2647" s="98"/>
      <c r="O2647" s="101" t="str">
        <f t="shared" ca="1" si="865"/>
        <v/>
      </c>
      <c r="P2647" s="41" t="str">
        <f t="shared" si="863"/>
        <v xml:space="preserve"> </v>
      </c>
      <c r="Q2647" s="41" t="str">
        <f>IF(MONTH(G2648)-MONTH(G2647)&lt;&gt;0,SUBTOTAL(109,$P$14:$P$3665)," ")</f>
        <v xml:space="preserve"> </v>
      </c>
      <c r="R2647" s="108">
        <f t="shared" ca="1" si="871"/>
        <v>0</v>
      </c>
      <c r="S2647" s="25">
        <f t="shared" ca="1" si="872"/>
        <v>0</v>
      </c>
      <c r="T2647" s="108">
        <f t="shared" ca="1" si="873"/>
        <v>0</v>
      </c>
      <c r="U2647" s="163">
        <f t="shared" ca="1" si="874"/>
        <v>0</v>
      </c>
      <c r="V2647" s="25">
        <f t="shared" ca="1" si="875"/>
        <v>0</v>
      </c>
      <c r="W2647" s="25">
        <f t="shared" ca="1" si="876"/>
        <v>0</v>
      </c>
      <c r="X2647" s="108">
        <f t="shared" ca="1" si="877"/>
        <v>0</v>
      </c>
      <c r="Y2647" s="108">
        <f t="shared" ca="1" si="878"/>
        <v>0</v>
      </c>
      <c r="Z2647" s="108">
        <f t="shared" ca="1" si="879"/>
        <v>0</v>
      </c>
      <c r="AA2647" s="108">
        <f t="shared" ca="1" si="880"/>
        <v>0</v>
      </c>
      <c r="AB2647" s="108">
        <f t="shared" ca="1" si="881"/>
        <v>0</v>
      </c>
      <c r="AC2647" s="25">
        <f t="shared" ca="1" si="882"/>
        <v>0</v>
      </c>
    </row>
    <row r="2648" spans="1:29" ht="14.1" hidden="1" customHeight="1" thickBot="1" x14ac:dyDescent="0.25">
      <c r="A2648" s="3">
        <f t="shared" si="866"/>
        <v>2028</v>
      </c>
      <c r="B2648" s="3" t="str">
        <f t="shared" si="883"/>
        <v>03 březen</v>
      </c>
      <c r="C2648" s="4" t="str">
        <f t="shared" si="867"/>
        <v>březen</v>
      </c>
      <c r="D2648" s="10">
        <f t="shared" ca="1" si="868"/>
        <v>0</v>
      </c>
      <c r="E2648" s="10" t="str">
        <f t="shared" si="869"/>
        <v>neděle</v>
      </c>
      <c r="F2648" s="42" t="str">
        <f ca="1">IF(COUNTIF(List1!$U$4:$AF$16,$G2648),"Svátek",TEXT($G2648,"dddd"))</f>
        <v>neděle</v>
      </c>
      <c r="G2648" s="19">
        <v>46831</v>
      </c>
      <c r="H2648" s="49"/>
      <c r="I2648" s="50"/>
      <c r="J2648" s="49"/>
      <c r="K2648" s="50"/>
      <c r="L2648" s="21">
        <f t="shared" si="870"/>
        <v>0</v>
      </c>
      <c r="M2648" s="22">
        <f t="shared" si="864"/>
        <v>0</v>
      </c>
      <c r="N2648" s="98"/>
      <c r="O2648" s="101" t="str">
        <f t="shared" ca="1" si="865"/>
        <v/>
      </c>
      <c r="P2648" s="41">
        <f t="shared" si="863"/>
        <v>0</v>
      </c>
      <c r="Q2648" s="41" t="str">
        <f>IF(MONTH(G2649)-MONTH(G2648)&lt;&gt;0,SUBTOTAL(109,$P$14:$P$3665)," ")</f>
        <v xml:space="preserve"> </v>
      </c>
      <c r="R2648" s="108">
        <f t="shared" ca="1" si="871"/>
        <v>0</v>
      </c>
      <c r="S2648" s="25">
        <f t="shared" ca="1" si="872"/>
        <v>0</v>
      </c>
      <c r="T2648" s="108">
        <f t="shared" ca="1" si="873"/>
        <v>0</v>
      </c>
      <c r="U2648" s="163">
        <f t="shared" ca="1" si="874"/>
        <v>0</v>
      </c>
      <c r="V2648" s="25">
        <f t="shared" ca="1" si="875"/>
        <v>0</v>
      </c>
      <c r="W2648" s="25">
        <f t="shared" ca="1" si="876"/>
        <v>0</v>
      </c>
      <c r="X2648" s="108">
        <f t="shared" ca="1" si="877"/>
        <v>0</v>
      </c>
      <c r="Y2648" s="108">
        <f t="shared" ca="1" si="878"/>
        <v>0</v>
      </c>
      <c r="Z2648" s="108">
        <f t="shared" ca="1" si="879"/>
        <v>0</v>
      </c>
      <c r="AA2648" s="108">
        <f t="shared" ca="1" si="880"/>
        <v>0</v>
      </c>
      <c r="AB2648" s="108">
        <f t="shared" ca="1" si="881"/>
        <v>0</v>
      </c>
      <c r="AC2648" s="25">
        <f t="shared" ca="1" si="882"/>
        <v>0</v>
      </c>
    </row>
    <row r="2649" spans="1:29" ht="14.1" hidden="1" customHeight="1" thickBot="1" x14ac:dyDescent="0.25">
      <c r="A2649" s="3">
        <f t="shared" si="866"/>
        <v>2028</v>
      </c>
      <c r="B2649" s="3" t="str">
        <f t="shared" si="883"/>
        <v>03 březen</v>
      </c>
      <c r="C2649" s="4" t="str">
        <f t="shared" si="867"/>
        <v>březen</v>
      </c>
      <c r="D2649" s="10">
        <f t="shared" ca="1" si="868"/>
        <v>0</v>
      </c>
      <c r="E2649" s="10" t="str">
        <f t="shared" si="869"/>
        <v>pondělí</v>
      </c>
      <c r="F2649" s="42" t="str">
        <f ca="1">IF(COUNTIF(List1!$U$4:$AF$16,$G2649),"Svátek",TEXT($G2649,"dddd"))</f>
        <v>pondělí</v>
      </c>
      <c r="G2649" s="19">
        <v>46832</v>
      </c>
      <c r="H2649" s="49"/>
      <c r="I2649" s="50"/>
      <c r="J2649" s="49"/>
      <c r="K2649" s="50"/>
      <c r="L2649" s="21">
        <f t="shared" si="870"/>
        <v>0</v>
      </c>
      <c r="M2649" s="22">
        <f t="shared" si="864"/>
        <v>0</v>
      </c>
      <c r="N2649" s="98"/>
      <c r="O2649" s="101" t="str">
        <f t="shared" ca="1" si="865"/>
        <v/>
      </c>
      <c r="P2649" s="41" t="str">
        <f t="shared" si="863"/>
        <v xml:space="preserve"> </v>
      </c>
      <c r="Q2649" s="41" t="str">
        <f>IF(MONTH(G2650)-MONTH(G2649)&lt;&gt;0,SUBTOTAL(109,$P$14:$P$3665)," ")</f>
        <v xml:space="preserve"> </v>
      </c>
      <c r="R2649" s="108">
        <f t="shared" ca="1" si="871"/>
        <v>0</v>
      </c>
      <c r="S2649" s="25">
        <f t="shared" ca="1" si="872"/>
        <v>0</v>
      </c>
      <c r="T2649" s="108">
        <f t="shared" ca="1" si="873"/>
        <v>0</v>
      </c>
      <c r="U2649" s="163">
        <f t="shared" ca="1" si="874"/>
        <v>0</v>
      </c>
      <c r="V2649" s="25">
        <f t="shared" ca="1" si="875"/>
        <v>0</v>
      </c>
      <c r="W2649" s="25">
        <f t="shared" ca="1" si="876"/>
        <v>0</v>
      </c>
      <c r="X2649" s="108">
        <f t="shared" ca="1" si="877"/>
        <v>0</v>
      </c>
      <c r="Y2649" s="108">
        <f t="shared" ca="1" si="878"/>
        <v>0</v>
      </c>
      <c r="Z2649" s="108">
        <f t="shared" ca="1" si="879"/>
        <v>0</v>
      </c>
      <c r="AA2649" s="108">
        <f t="shared" ca="1" si="880"/>
        <v>0</v>
      </c>
      <c r="AB2649" s="108">
        <f t="shared" ca="1" si="881"/>
        <v>0</v>
      </c>
      <c r="AC2649" s="25">
        <f t="shared" ca="1" si="882"/>
        <v>0</v>
      </c>
    </row>
    <row r="2650" spans="1:29" ht="14.1" hidden="1" customHeight="1" thickBot="1" x14ac:dyDescent="0.25">
      <c r="A2650" s="3">
        <f t="shared" si="866"/>
        <v>2028</v>
      </c>
      <c r="B2650" s="3" t="str">
        <f t="shared" si="883"/>
        <v>03 březen</v>
      </c>
      <c r="C2650" s="4" t="str">
        <f t="shared" si="867"/>
        <v>březen</v>
      </c>
      <c r="D2650" s="10">
        <f t="shared" ca="1" si="868"/>
        <v>0</v>
      </c>
      <c r="E2650" s="10" t="str">
        <f t="shared" si="869"/>
        <v>úterý</v>
      </c>
      <c r="F2650" s="42" t="str">
        <f ca="1">IF(COUNTIF(List1!$U$4:$AF$16,$G2650),"Svátek",TEXT($G2650,"dddd"))</f>
        <v>úterý</v>
      </c>
      <c r="G2650" s="19">
        <v>46833</v>
      </c>
      <c r="H2650" s="49"/>
      <c r="I2650" s="50"/>
      <c r="J2650" s="49"/>
      <c r="K2650" s="50"/>
      <c r="L2650" s="21">
        <f t="shared" si="870"/>
        <v>0</v>
      </c>
      <c r="M2650" s="22">
        <f t="shared" si="864"/>
        <v>0</v>
      </c>
      <c r="N2650" s="98"/>
      <c r="O2650" s="101" t="str">
        <f t="shared" ca="1" si="865"/>
        <v/>
      </c>
      <c r="P2650" s="41" t="str">
        <f t="shared" si="863"/>
        <v xml:space="preserve"> </v>
      </c>
      <c r="Q2650" s="41" t="str">
        <f>IF(MONTH(G2651)-MONTH(G2650)&lt;&gt;0,SUBTOTAL(109,$P$14:$P$3665)," ")</f>
        <v xml:space="preserve"> </v>
      </c>
      <c r="R2650" s="108">
        <f t="shared" ca="1" si="871"/>
        <v>0</v>
      </c>
      <c r="S2650" s="25">
        <f t="shared" ca="1" si="872"/>
        <v>0</v>
      </c>
      <c r="T2650" s="108">
        <f t="shared" ca="1" si="873"/>
        <v>0</v>
      </c>
      <c r="U2650" s="163">
        <f t="shared" ca="1" si="874"/>
        <v>0</v>
      </c>
      <c r="V2650" s="25">
        <f t="shared" ca="1" si="875"/>
        <v>0</v>
      </c>
      <c r="W2650" s="25">
        <f t="shared" ca="1" si="876"/>
        <v>0</v>
      </c>
      <c r="X2650" s="108">
        <f t="shared" ca="1" si="877"/>
        <v>0</v>
      </c>
      <c r="Y2650" s="108">
        <f t="shared" ca="1" si="878"/>
        <v>0</v>
      </c>
      <c r="Z2650" s="108">
        <f t="shared" ca="1" si="879"/>
        <v>0</v>
      </c>
      <c r="AA2650" s="108">
        <f t="shared" ca="1" si="880"/>
        <v>0</v>
      </c>
      <c r="AB2650" s="108">
        <f t="shared" ca="1" si="881"/>
        <v>0</v>
      </c>
      <c r="AC2650" s="25">
        <f t="shared" ca="1" si="882"/>
        <v>0</v>
      </c>
    </row>
    <row r="2651" spans="1:29" ht="14.1" hidden="1" customHeight="1" thickBot="1" x14ac:dyDescent="0.25">
      <c r="A2651" s="3">
        <f t="shared" si="866"/>
        <v>2028</v>
      </c>
      <c r="B2651" s="3" t="str">
        <f t="shared" si="883"/>
        <v>03 březen</v>
      </c>
      <c r="C2651" s="4" t="str">
        <f t="shared" si="867"/>
        <v>březen</v>
      </c>
      <c r="D2651" s="10">
        <f t="shared" ca="1" si="868"/>
        <v>0</v>
      </c>
      <c r="E2651" s="10" t="str">
        <f t="shared" si="869"/>
        <v>středa</v>
      </c>
      <c r="F2651" s="42" t="str">
        <f ca="1">IF(COUNTIF(List1!$U$4:$AF$16,$G2651),"Svátek",TEXT($G2651,"dddd"))</f>
        <v>středa</v>
      </c>
      <c r="G2651" s="19">
        <v>46834</v>
      </c>
      <c r="H2651" s="49"/>
      <c r="I2651" s="50"/>
      <c r="J2651" s="49"/>
      <c r="K2651" s="50"/>
      <c r="L2651" s="21">
        <f t="shared" si="870"/>
        <v>0</v>
      </c>
      <c r="M2651" s="22">
        <f t="shared" si="864"/>
        <v>0</v>
      </c>
      <c r="N2651" s="98"/>
      <c r="O2651" s="101" t="str">
        <f t="shared" ca="1" si="865"/>
        <v/>
      </c>
      <c r="P2651" s="41" t="str">
        <f t="shared" ref="P2651:P2714" si="884">IF(OR(TEXT($G2651,"dddd")="neděle",TEXT($G2742,"dddd")="Sunday"),IF(DAY(G2651)&gt;=7,SUM(L2645:L2651),IF(DAY(G2651)=6,SUM(L2646:L2651),IF(DAY(G2651)=5,SUM(L2647:L2651),IF(DAY(G2651)=4,SUM(L2648:L2651),IF(DAY(G2651)=3,SUM(L2649:L2651),IF(DAY(G2651)=2,SUM(L2650:L2651),IF(DAY(G2651)=1,SUM(L2651:L2651)," "))))))),IF(MONTH(G2652)-MONTH(G2651)&lt;&gt;0,IF(TEXT($G2651,"dddd")="sobota",SUM(L2646:L2651),IF(TEXT($G2651,"dddd")="pátek",SUM(L2647:L2651),IF(TEXT($G2651,"dddd")="čtvrtek",SUM(L2648:L2651),IF(TEXT($G2651,"dddd")="středa",SUM(L2649:L2651),IF(TEXT($G2651,"dddd")="úterý",SUM(L2650:L2651),IF(TEXT($G2651,"dddd")="pondělí",SUM(L2651)," "))))))," "))</f>
        <v xml:space="preserve"> </v>
      </c>
      <c r="Q2651" s="41" t="str">
        <f>IF(MONTH(G2652)-MONTH(G2651)&lt;&gt;0,SUBTOTAL(109,$P$14:$P$3665)," ")</f>
        <v xml:space="preserve"> </v>
      </c>
      <c r="R2651" s="108">
        <f t="shared" ca="1" si="871"/>
        <v>0</v>
      </c>
      <c r="S2651" s="25">
        <f t="shared" ca="1" si="872"/>
        <v>0</v>
      </c>
      <c r="T2651" s="108">
        <f t="shared" ca="1" si="873"/>
        <v>0</v>
      </c>
      <c r="U2651" s="163">
        <f t="shared" ca="1" si="874"/>
        <v>0</v>
      </c>
      <c r="V2651" s="25">
        <f t="shared" ca="1" si="875"/>
        <v>0</v>
      </c>
      <c r="W2651" s="25">
        <f t="shared" ca="1" si="876"/>
        <v>0</v>
      </c>
      <c r="X2651" s="108">
        <f t="shared" ca="1" si="877"/>
        <v>0</v>
      </c>
      <c r="Y2651" s="108">
        <f t="shared" ca="1" si="878"/>
        <v>0</v>
      </c>
      <c r="Z2651" s="108">
        <f t="shared" ca="1" si="879"/>
        <v>0</v>
      </c>
      <c r="AA2651" s="108">
        <f t="shared" ca="1" si="880"/>
        <v>0</v>
      </c>
      <c r="AB2651" s="108">
        <f t="shared" ca="1" si="881"/>
        <v>0</v>
      </c>
      <c r="AC2651" s="25">
        <f t="shared" ca="1" si="882"/>
        <v>0</v>
      </c>
    </row>
    <row r="2652" spans="1:29" ht="14.1" hidden="1" customHeight="1" thickBot="1" x14ac:dyDescent="0.25">
      <c r="A2652" s="3">
        <f t="shared" si="866"/>
        <v>2028</v>
      </c>
      <c r="B2652" s="3" t="str">
        <f t="shared" si="883"/>
        <v>03 březen</v>
      </c>
      <c r="C2652" s="4" t="str">
        <f t="shared" si="867"/>
        <v>březen</v>
      </c>
      <c r="D2652" s="10">
        <f t="shared" ca="1" si="868"/>
        <v>0</v>
      </c>
      <c r="E2652" s="10" t="str">
        <f t="shared" si="869"/>
        <v>čtvrtek</v>
      </c>
      <c r="F2652" s="42" t="str">
        <f ca="1">IF(COUNTIF(List1!$U$4:$AF$16,$G2652),"Svátek",TEXT($G2652,"dddd"))</f>
        <v>čtvrtek</v>
      </c>
      <c r="G2652" s="19">
        <v>46835</v>
      </c>
      <c r="H2652" s="49"/>
      <c r="I2652" s="50"/>
      <c r="J2652" s="49"/>
      <c r="K2652" s="50"/>
      <c r="L2652" s="21">
        <f t="shared" si="870"/>
        <v>0</v>
      </c>
      <c r="M2652" s="22">
        <f t="shared" si="864"/>
        <v>0</v>
      </c>
      <c r="N2652" s="98"/>
      <c r="O2652" s="101" t="str">
        <f t="shared" ca="1" si="865"/>
        <v/>
      </c>
      <c r="P2652" s="41" t="str">
        <f t="shared" si="884"/>
        <v xml:space="preserve"> </v>
      </c>
      <c r="Q2652" s="41" t="str">
        <f>IF(MONTH(G2653)-MONTH(G2652)&lt;&gt;0,SUBTOTAL(109,$P$14:$P$3665)," ")</f>
        <v xml:space="preserve"> </v>
      </c>
      <c r="R2652" s="108">
        <f t="shared" ca="1" si="871"/>
        <v>0</v>
      </c>
      <c r="S2652" s="25">
        <f t="shared" ca="1" si="872"/>
        <v>0</v>
      </c>
      <c r="T2652" s="108">
        <f t="shared" ca="1" si="873"/>
        <v>0</v>
      </c>
      <c r="U2652" s="163">
        <f t="shared" ca="1" si="874"/>
        <v>0</v>
      </c>
      <c r="V2652" s="25">
        <f t="shared" ca="1" si="875"/>
        <v>0</v>
      </c>
      <c r="W2652" s="25">
        <f t="shared" ca="1" si="876"/>
        <v>0</v>
      </c>
      <c r="X2652" s="108">
        <f t="shared" ca="1" si="877"/>
        <v>0</v>
      </c>
      <c r="Y2652" s="108">
        <f t="shared" ca="1" si="878"/>
        <v>0</v>
      </c>
      <c r="Z2652" s="108">
        <f t="shared" ca="1" si="879"/>
        <v>0</v>
      </c>
      <c r="AA2652" s="108">
        <f t="shared" ca="1" si="880"/>
        <v>0</v>
      </c>
      <c r="AB2652" s="108">
        <f t="shared" ca="1" si="881"/>
        <v>0</v>
      </c>
      <c r="AC2652" s="25">
        <f t="shared" ca="1" si="882"/>
        <v>0</v>
      </c>
    </row>
    <row r="2653" spans="1:29" ht="14.1" hidden="1" customHeight="1" thickBot="1" x14ac:dyDescent="0.25">
      <c r="A2653" s="3">
        <f t="shared" si="866"/>
        <v>2028</v>
      </c>
      <c r="B2653" s="3" t="str">
        <f t="shared" si="883"/>
        <v>03 březen</v>
      </c>
      <c r="C2653" s="4" t="str">
        <f t="shared" si="867"/>
        <v>březen</v>
      </c>
      <c r="D2653" s="10">
        <f t="shared" ca="1" si="868"/>
        <v>0</v>
      </c>
      <c r="E2653" s="10" t="str">
        <f t="shared" si="869"/>
        <v>pátek</v>
      </c>
      <c r="F2653" s="42" t="str">
        <f ca="1">IF(COUNTIF(List1!$U$4:$AF$16,$G2653),"Svátek",TEXT($G2653,"dddd"))</f>
        <v>pátek</v>
      </c>
      <c r="G2653" s="19">
        <v>46836</v>
      </c>
      <c r="H2653" s="49"/>
      <c r="I2653" s="50"/>
      <c r="J2653" s="49"/>
      <c r="K2653" s="50"/>
      <c r="L2653" s="21">
        <f t="shared" si="870"/>
        <v>0</v>
      </c>
      <c r="M2653" s="22">
        <f t="shared" si="864"/>
        <v>0</v>
      </c>
      <c r="N2653" s="98"/>
      <c r="O2653" s="101" t="str">
        <f t="shared" ca="1" si="865"/>
        <v/>
      </c>
      <c r="P2653" s="41" t="str">
        <f t="shared" si="884"/>
        <v xml:space="preserve"> </v>
      </c>
      <c r="Q2653" s="41" t="str">
        <f>IF(MONTH(G2654)-MONTH(G2653)&lt;&gt;0,SUBTOTAL(109,$P$14:$P$3665)," ")</f>
        <v xml:space="preserve"> </v>
      </c>
      <c r="R2653" s="108">
        <f t="shared" ca="1" si="871"/>
        <v>0</v>
      </c>
      <c r="S2653" s="25">
        <f t="shared" ca="1" si="872"/>
        <v>0</v>
      </c>
      <c r="T2653" s="108">
        <f t="shared" ca="1" si="873"/>
        <v>0</v>
      </c>
      <c r="U2653" s="163">
        <f t="shared" ca="1" si="874"/>
        <v>0</v>
      </c>
      <c r="V2653" s="25">
        <f t="shared" ca="1" si="875"/>
        <v>0</v>
      </c>
      <c r="W2653" s="25">
        <f t="shared" ca="1" si="876"/>
        <v>0</v>
      </c>
      <c r="X2653" s="108">
        <f t="shared" ca="1" si="877"/>
        <v>0</v>
      </c>
      <c r="Y2653" s="108">
        <f t="shared" ca="1" si="878"/>
        <v>0</v>
      </c>
      <c r="Z2653" s="108">
        <f t="shared" ca="1" si="879"/>
        <v>0</v>
      </c>
      <c r="AA2653" s="108">
        <f t="shared" ca="1" si="880"/>
        <v>0</v>
      </c>
      <c r="AB2653" s="108">
        <f t="shared" ca="1" si="881"/>
        <v>0</v>
      </c>
      <c r="AC2653" s="25">
        <f t="shared" ca="1" si="882"/>
        <v>0</v>
      </c>
    </row>
    <row r="2654" spans="1:29" ht="14.1" hidden="1" customHeight="1" thickBot="1" x14ac:dyDescent="0.25">
      <c r="A2654" s="3">
        <f t="shared" si="866"/>
        <v>2028</v>
      </c>
      <c r="B2654" s="3" t="str">
        <f t="shared" si="883"/>
        <v>03 březen</v>
      </c>
      <c r="C2654" s="4" t="str">
        <f t="shared" si="867"/>
        <v>březen</v>
      </c>
      <c r="D2654" s="10">
        <f t="shared" ca="1" si="868"/>
        <v>0</v>
      </c>
      <c r="E2654" s="10" t="str">
        <f t="shared" si="869"/>
        <v>sobota</v>
      </c>
      <c r="F2654" s="42" t="str">
        <f ca="1">IF(COUNTIF(List1!$U$4:$AF$16,$G2654),"Svátek",TEXT($G2654,"dddd"))</f>
        <v>sobota</v>
      </c>
      <c r="G2654" s="19">
        <v>46837</v>
      </c>
      <c r="H2654" s="49"/>
      <c r="I2654" s="50"/>
      <c r="J2654" s="49"/>
      <c r="K2654" s="50"/>
      <c r="L2654" s="21">
        <f t="shared" si="870"/>
        <v>0</v>
      </c>
      <c r="M2654" s="22">
        <f t="shared" si="864"/>
        <v>0</v>
      </c>
      <c r="N2654" s="98"/>
      <c r="O2654" s="101" t="str">
        <f t="shared" ca="1" si="865"/>
        <v/>
      </c>
      <c r="P2654" s="41" t="str">
        <f t="shared" si="884"/>
        <v xml:space="preserve"> </v>
      </c>
      <c r="Q2654" s="41" t="str">
        <f>IF(MONTH(G2655)-MONTH(G2654)&lt;&gt;0,SUBTOTAL(109,$P$14:$P$3665)," ")</f>
        <v xml:space="preserve"> </v>
      </c>
      <c r="R2654" s="108">
        <f t="shared" ca="1" si="871"/>
        <v>0</v>
      </c>
      <c r="S2654" s="25">
        <f t="shared" ca="1" si="872"/>
        <v>0</v>
      </c>
      <c r="T2654" s="108">
        <f t="shared" ca="1" si="873"/>
        <v>0</v>
      </c>
      <c r="U2654" s="163">
        <f t="shared" ca="1" si="874"/>
        <v>0</v>
      </c>
      <c r="V2654" s="25">
        <f t="shared" ca="1" si="875"/>
        <v>0</v>
      </c>
      <c r="W2654" s="25">
        <f t="shared" ca="1" si="876"/>
        <v>0</v>
      </c>
      <c r="X2654" s="108">
        <f t="shared" ca="1" si="877"/>
        <v>0</v>
      </c>
      <c r="Y2654" s="108">
        <f t="shared" ca="1" si="878"/>
        <v>0</v>
      </c>
      <c r="Z2654" s="108">
        <f t="shared" ca="1" si="879"/>
        <v>0</v>
      </c>
      <c r="AA2654" s="108">
        <f t="shared" ca="1" si="880"/>
        <v>0</v>
      </c>
      <c r="AB2654" s="108">
        <f t="shared" ca="1" si="881"/>
        <v>0</v>
      </c>
      <c r="AC2654" s="25">
        <f t="shared" ca="1" si="882"/>
        <v>0</v>
      </c>
    </row>
    <row r="2655" spans="1:29" ht="14.1" hidden="1" customHeight="1" thickBot="1" x14ac:dyDescent="0.25">
      <c r="A2655" s="3">
        <f t="shared" si="866"/>
        <v>2028</v>
      </c>
      <c r="B2655" s="3" t="str">
        <f t="shared" si="883"/>
        <v>03 březen</v>
      </c>
      <c r="C2655" s="4" t="str">
        <f t="shared" si="867"/>
        <v>březen</v>
      </c>
      <c r="D2655" s="10">
        <f t="shared" ca="1" si="868"/>
        <v>0</v>
      </c>
      <c r="E2655" s="10" t="str">
        <f t="shared" si="869"/>
        <v>neděle</v>
      </c>
      <c r="F2655" s="42" t="str">
        <f ca="1">IF(COUNTIF(List1!$U$4:$AF$16,$G2655),"Svátek",TEXT($G2655,"dddd"))</f>
        <v>neděle</v>
      </c>
      <c r="G2655" s="19">
        <v>46838</v>
      </c>
      <c r="H2655" s="49"/>
      <c r="I2655" s="50"/>
      <c r="J2655" s="49"/>
      <c r="K2655" s="50"/>
      <c r="L2655" s="21">
        <f t="shared" si="870"/>
        <v>0</v>
      </c>
      <c r="M2655" s="22">
        <f t="shared" si="864"/>
        <v>0</v>
      </c>
      <c r="N2655" s="98"/>
      <c r="O2655" s="101" t="str">
        <f t="shared" ca="1" si="865"/>
        <v/>
      </c>
      <c r="P2655" s="41">
        <f t="shared" si="884"/>
        <v>0</v>
      </c>
      <c r="Q2655" s="41" t="str">
        <f>IF(MONTH(G2656)-MONTH(G2655)&lt;&gt;0,SUBTOTAL(109,$P$14:$P$3665)," ")</f>
        <v xml:space="preserve"> </v>
      </c>
      <c r="R2655" s="108">
        <f t="shared" ca="1" si="871"/>
        <v>0</v>
      </c>
      <c r="S2655" s="25">
        <f t="shared" ca="1" si="872"/>
        <v>0</v>
      </c>
      <c r="T2655" s="108">
        <f t="shared" ca="1" si="873"/>
        <v>0</v>
      </c>
      <c r="U2655" s="163">
        <f t="shared" ca="1" si="874"/>
        <v>0</v>
      </c>
      <c r="V2655" s="25">
        <f t="shared" ca="1" si="875"/>
        <v>0</v>
      </c>
      <c r="W2655" s="25">
        <f t="shared" ca="1" si="876"/>
        <v>0</v>
      </c>
      <c r="X2655" s="108">
        <f t="shared" ca="1" si="877"/>
        <v>0</v>
      </c>
      <c r="Y2655" s="108">
        <f t="shared" ca="1" si="878"/>
        <v>0</v>
      </c>
      <c r="Z2655" s="108">
        <f t="shared" ca="1" si="879"/>
        <v>0</v>
      </c>
      <c r="AA2655" s="108">
        <f t="shared" ca="1" si="880"/>
        <v>0</v>
      </c>
      <c r="AB2655" s="108">
        <f t="shared" ca="1" si="881"/>
        <v>0</v>
      </c>
      <c r="AC2655" s="25">
        <f t="shared" ca="1" si="882"/>
        <v>0</v>
      </c>
    </row>
    <row r="2656" spans="1:29" ht="14.1" hidden="1" customHeight="1" thickBot="1" x14ac:dyDescent="0.25">
      <c r="A2656" s="3">
        <f t="shared" si="866"/>
        <v>2028</v>
      </c>
      <c r="B2656" s="3" t="str">
        <f t="shared" si="883"/>
        <v>03 březen</v>
      </c>
      <c r="C2656" s="4" t="str">
        <f t="shared" si="867"/>
        <v>březen</v>
      </c>
      <c r="D2656" s="10">
        <f t="shared" ca="1" si="868"/>
        <v>0</v>
      </c>
      <c r="E2656" s="10" t="str">
        <f t="shared" si="869"/>
        <v>pondělí</v>
      </c>
      <c r="F2656" s="42" t="str">
        <f ca="1">IF(COUNTIF(List1!$U$4:$AF$16,$G2656),"Svátek",TEXT($G2656,"dddd"))</f>
        <v>pondělí</v>
      </c>
      <c r="G2656" s="19">
        <v>46839</v>
      </c>
      <c r="H2656" s="49"/>
      <c r="I2656" s="50"/>
      <c r="J2656" s="49"/>
      <c r="K2656" s="50"/>
      <c r="L2656" s="21">
        <f t="shared" si="870"/>
        <v>0</v>
      </c>
      <c r="M2656" s="22">
        <f t="shared" si="864"/>
        <v>0</v>
      </c>
      <c r="N2656" s="98"/>
      <c r="O2656" s="101" t="str">
        <f t="shared" ca="1" si="865"/>
        <v/>
      </c>
      <c r="P2656" s="41" t="str">
        <f t="shared" si="884"/>
        <v xml:space="preserve"> </v>
      </c>
      <c r="Q2656" s="41" t="str">
        <f>IF(MONTH(G2657)-MONTH(G2656)&lt;&gt;0,SUBTOTAL(109,$P$14:$P$3665)," ")</f>
        <v xml:space="preserve"> </v>
      </c>
      <c r="R2656" s="108">
        <f t="shared" ca="1" si="871"/>
        <v>0</v>
      </c>
      <c r="S2656" s="25">
        <f t="shared" ca="1" si="872"/>
        <v>0</v>
      </c>
      <c r="T2656" s="108">
        <f t="shared" ca="1" si="873"/>
        <v>0</v>
      </c>
      <c r="U2656" s="163">
        <f t="shared" ca="1" si="874"/>
        <v>0</v>
      </c>
      <c r="V2656" s="25">
        <f t="shared" ca="1" si="875"/>
        <v>0</v>
      </c>
      <c r="W2656" s="25">
        <f t="shared" ca="1" si="876"/>
        <v>0</v>
      </c>
      <c r="X2656" s="108">
        <f t="shared" ca="1" si="877"/>
        <v>0</v>
      </c>
      <c r="Y2656" s="108">
        <f t="shared" ca="1" si="878"/>
        <v>0</v>
      </c>
      <c r="Z2656" s="108">
        <f t="shared" ca="1" si="879"/>
        <v>0</v>
      </c>
      <c r="AA2656" s="108">
        <f t="shared" ca="1" si="880"/>
        <v>0</v>
      </c>
      <c r="AB2656" s="108">
        <f t="shared" ca="1" si="881"/>
        <v>0</v>
      </c>
      <c r="AC2656" s="25">
        <f t="shared" ca="1" si="882"/>
        <v>0</v>
      </c>
    </row>
    <row r="2657" spans="1:29" ht="14.1" hidden="1" customHeight="1" thickBot="1" x14ac:dyDescent="0.25">
      <c r="A2657" s="3">
        <f t="shared" si="866"/>
        <v>2028</v>
      </c>
      <c r="B2657" s="3" t="str">
        <f t="shared" si="883"/>
        <v>03 březen</v>
      </c>
      <c r="C2657" s="4" t="str">
        <f t="shared" si="867"/>
        <v>březen</v>
      </c>
      <c r="D2657" s="10">
        <f t="shared" ca="1" si="868"/>
        <v>0</v>
      </c>
      <c r="E2657" s="10" t="str">
        <f t="shared" si="869"/>
        <v>úterý</v>
      </c>
      <c r="F2657" s="42" t="str">
        <f ca="1">IF(COUNTIF(List1!$U$4:$AF$16,$G2657),"Svátek",TEXT($G2657,"dddd"))</f>
        <v>úterý</v>
      </c>
      <c r="G2657" s="19">
        <v>46840</v>
      </c>
      <c r="H2657" s="49"/>
      <c r="I2657" s="50"/>
      <c r="J2657" s="49"/>
      <c r="K2657" s="50"/>
      <c r="L2657" s="21">
        <f t="shared" si="870"/>
        <v>0</v>
      </c>
      <c r="M2657" s="22">
        <f t="shared" si="864"/>
        <v>0</v>
      </c>
      <c r="N2657" s="98"/>
      <c r="O2657" s="101" t="str">
        <f t="shared" ca="1" si="865"/>
        <v/>
      </c>
      <c r="P2657" s="41" t="str">
        <f t="shared" si="884"/>
        <v xml:space="preserve"> </v>
      </c>
      <c r="Q2657" s="41" t="str">
        <f>IF(MONTH(G2658)-MONTH(G2657)&lt;&gt;0,SUBTOTAL(109,$P$14:$P$3665)," ")</f>
        <v xml:space="preserve"> </v>
      </c>
      <c r="R2657" s="108">
        <f t="shared" ca="1" si="871"/>
        <v>0</v>
      </c>
      <c r="S2657" s="25">
        <f t="shared" ca="1" si="872"/>
        <v>0</v>
      </c>
      <c r="T2657" s="108">
        <f t="shared" ca="1" si="873"/>
        <v>0</v>
      </c>
      <c r="U2657" s="163">
        <f t="shared" ca="1" si="874"/>
        <v>0</v>
      </c>
      <c r="V2657" s="25">
        <f t="shared" ca="1" si="875"/>
        <v>0</v>
      </c>
      <c r="W2657" s="25">
        <f t="shared" ca="1" si="876"/>
        <v>0</v>
      </c>
      <c r="X2657" s="108">
        <f t="shared" ca="1" si="877"/>
        <v>0</v>
      </c>
      <c r="Y2657" s="108">
        <f t="shared" ca="1" si="878"/>
        <v>0</v>
      </c>
      <c r="Z2657" s="108">
        <f t="shared" ca="1" si="879"/>
        <v>0</v>
      </c>
      <c r="AA2657" s="108">
        <f t="shared" ca="1" si="880"/>
        <v>0</v>
      </c>
      <c r="AB2657" s="108">
        <f t="shared" ca="1" si="881"/>
        <v>0</v>
      </c>
      <c r="AC2657" s="25">
        <f t="shared" ca="1" si="882"/>
        <v>0</v>
      </c>
    </row>
    <row r="2658" spans="1:29" ht="14.1" hidden="1" customHeight="1" thickBot="1" x14ac:dyDescent="0.25">
      <c r="A2658" s="3">
        <f t="shared" si="866"/>
        <v>2028</v>
      </c>
      <c r="B2658" s="3" t="str">
        <f t="shared" si="883"/>
        <v>03 březen</v>
      </c>
      <c r="C2658" s="4" t="str">
        <f t="shared" si="867"/>
        <v>březen</v>
      </c>
      <c r="D2658" s="10">
        <f t="shared" ca="1" si="868"/>
        <v>0</v>
      </c>
      <c r="E2658" s="10" t="str">
        <f t="shared" si="869"/>
        <v>středa</v>
      </c>
      <c r="F2658" s="42" t="str">
        <f ca="1">IF(COUNTIF(List1!$U$4:$AF$16,$G2658),"Svátek",TEXT($G2658,"dddd"))</f>
        <v>středa</v>
      </c>
      <c r="G2658" s="19">
        <v>46841</v>
      </c>
      <c r="H2658" s="49"/>
      <c r="I2658" s="50"/>
      <c r="J2658" s="49"/>
      <c r="K2658" s="50"/>
      <c r="L2658" s="21">
        <f t="shared" si="870"/>
        <v>0</v>
      </c>
      <c r="M2658" s="22">
        <f t="shared" si="864"/>
        <v>0</v>
      </c>
      <c r="N2658" s="98"/>
      <c r="O2658" s="101" t="str">
        <f t="shared" ca="1" si="865"/>
        <v/>
      </c>
      <c r="P2658" s="41" t="str">
        <f t="shared" si="884"/>
        <v xml:space="preserve"> </v>
      </c>
      <c r="Q2658" s="41" t="str">
        <f>IF(MONTH(G2659)-MONTH(G2658)&lt;&gt;0,SUBTOTAL(109,$P$14:$P$3665)," ")</f>
        <v xml:space="preserve"> </v>
      </c>
      <c r="R2658" s="108">
        <f t="shared" ca="1" si="871"/>
        <v>0</v>
      </c>
      <c r="S2658" s="25">
        <f t="shared" ca="1" si="872"/>
        <v>0</v>
      </c>
      <c r="T2658" s="108">
        <f t="shared" ca="1" si="873"/>
        <v>0</v>
      </c>
      <c r="U2658" s="163">
        <f t="shared" ca="1" si="874"/>
        <v>0</v>
      </c>
      <c r="V2658" s="25">
        <f t="shared" ca="1" si="875"/>
        <v>0</v>
      </c>
      <c r="W2658" s="25">
        <f t="shared" ca="1" si="876"/>
        <v>0</v>
      </c>
      <c r="X2658" s="108">
        <f t="shared" ca="1" si="877"/>
        <v>0</v>
      </c>
      <c r="Y2658" s="108">
        <f t="shared" ca="1" si="878"/>
        <v>0</v>
      </c>
      <c r="Z2658" s="108">
        <f t="shared" ca="1" si="879"/>
        <v>0</v>
      </c>
      <c r="AA2658" s="108">
        <f t="shared" ca="1" si="880"/>
        <v>0</v>
      </c>
      <c r="AB2658" s="108">
        <f t="shared" ca="1" si="881"/>
        <v>0</v>
      </c>
      <c r="AC2658" s="25">
        <f t="shared" ca="1" si="882"/>
        <v>0</v>
      </c>
    </row>
    <row r="2659" spans="1:29" ht="14.1" hidden="1" customHeight="1" thickBot="1" x14ac:dyDescent="0.25">
      <c r="A2659" s="3">
        <f t="shared" si="866"/>
        <v>2028</v>
      </c>
      <c r="B2659" s="3" t="str">
        <f t="shared" si="883"/>
        <v>03 březen</v>
      </c>
      <c r="C2659" s="4" t="str">
        <f t="shared" si="867"/>
        <v>březen</v>
      </c>
      <c r="D2659" s="10">
        <f t="shared" ca="1" si="868"/>
        <v>0</v>
      </c>
      <c r="E2659" s="10" t="str">
        <f t="shared" si="869"/>
        <v>čtvrtek</v>
      </c>
      <c r="F2659" s="42" t="str">
        <f ca="1">IF(COUNTIF(List1!$U$4:$AF$16,$G2659),"Svátek",TEXT($G2659,"dddd"))</f>
        <v>čtvrtek</v>
      </c>
      <c r="G2659" s="19">
        <v>46842</v>
      </c>
      <c r="H2659" s="49"/>
      <c r="I2659" s="50"/>
      <c r="J2659" s="49"/>
      <c r="K2659" s="50"/>
      <c r="L2659" s="21">
        <f t="shared" si="870"/>
        <v>0</v>
      </c>
      <c r="M2659" s="22">
        <f t="shared" si="864"/>
        <v>0</v>
      </c>
      <c r="N2659" s="98"/>
      <c r="O2659" s="101" t="str">
        <f t="shared" ca="1" si="865"/>
        <v/>
      </c>
      <c r="P2659" s="41" t="str">
        <f t="shared" si="884"/>
        <v xml:space="preserve"> </v>
      </c>
      <c r="Q2659" s="41" t="str">
        <f>IF(MONTH(G2660)-MONTH(G2659)&lt;&gt;0,SUBTOTAL(109,$P$14:$P$3665)," ")</f>
        <v xml:space="preserve"> </v>
      </c>
      <c r="R2659" s="108">
        <f t="shared" ca="1" si="871"/>
        <v>0</v>
      </c>
      <c r="S2659" s="25">
        <f t="shared" ca="1" si="872"/>
        <v>0</v>
      </c>
      <c r="T2659" s="108">
        <f t="shared" ca="1" si="873"/>
        <v>0</v>
      </c>
      <c r="U2659" s="163">
        <f t="shared" ca="1" si="874"/>
        <v>0</v>
      </c>
      <c r="V2659" s="25">
        <f t="shared" ca="1" si="875"/>
        <v>0</v>
      </c>
      <c r="W2659" s="25">
        <f t="shared" ca="1" si="876"/>
        <v>0</v>
      </c>
      <c r="X2659" s="108">
        <f t="shared" ca="1" si="877"/>
        <v>0</v>
      </c>
      <c r="Y2659" s="108">
        <f t="shared" ca="1" si="878"/>
        <v>0</v>
      </c>
      <c r="Z2659" s="108">
        <f t="shared" ca="1" si="879"/>
        <v>0</v>
      </c>
      <c r="AA2659" s="108">
        <f t="shared" ca="1" si="880"/>
        <v>0</v>
      </c>
      <c r="AB2659" s="108">
        <f t="shared" ca="1" si="881"/>
        <v>0</v>
      </c>
      <c r="AC2659" s="25">
        <f t="shared" ca="1" si="882"/>
        <v>0</v>
      </c>
    </row>
    <row r="2660" spans="1:29" ht="14.1" hidden="1" customHeight="1" thickBot="1" x14ac:dyDescent="0.25">
      <c r="A2660" s="3">
        <f t="shared" si="866"/>
        <v>2028</v>
      </c>
      <c r="B2660" s="3" t="str">
        <f t="shared" si="883"/>
        <v>03 březen</v>
      </c>
      <c r="C2660" s="4" t="str">
        <f t="shared" si="867"/>
        <v>březen</v>
      </c>
      <c r="D2660" s="10">
        <f t="shared" ca="1" si="868"/>
        <v>1</v>
      </c>
      <c r="E2660" s="10" t="str">
        <f t="shared" si="869"/>
        <v>pátek</v>
      </c>
      <c r="F2660" s="42" t="str">
        <f ca="1">IF(COUNTIF(List1!$U$4:$AF$16,$G2660),"Svátek",TEXT($G2660,"dddd"))</f>
        <v>Svátek</v>
      </c>
      <c r="G2660" s="19">
        <v>46843</v>
      </c>
      <c r="H2660" s="49"/>
      <c r="I2660" s="50"/>
      <c r="J2660" s="49"/>
      <c r="K2660" s="50"/>
      <c r="L2660" s="21">
        <f t="shared" si="870"/>
        <v>0</v>
      </c>
      <c r="M2660" s="22">
        <f t="shared" si="864"/>
        <v>0</v>
      </c>
      <c r="N2660" s="98"/>
      <c r="O2660" s="101" t="str">
        <f t="shared" ca="1" si="865"/>
        <v>Svátek</v>
      </c>
      <c r="P2660" s="41">
        <f t="shared" si="884"/>
        <v>0</v>
      </c>
      <c r="Q2660" s="41">
        <f>IF(MONTH(G2661)-MONTH(G2660)&lt;&gt;0,SUBTOTAL(109,$P$14:$P$3665)," ")</f>
        <v>0</v>
      </c>
      <c r="R2660" s="108">
        <f t="shared" ca="1" si="871"/>
        <v>0</v>
      </c>
      <c r="S2660" s="25">
        <f t="shared" ca="1" si="872"/>
        <v>1</v>
      </c>
      <c r="T2660" s="108">
        <f t="shared" ca="1" si="873"/>
        <v>0</v>
      </c>
      <c r="U2660" s="163">
        <f t="shared" ca="1" si="874"/>
        <v>0</v>
      </c>
      <c r="V2660" s="25">
        <f t="shared" ca="1" si="875"/>
        <v>0</v>
      </c>
      <c r="W2660" s="25">
        <f t="shared" ca="1" si="876"/>
        <v>0</v>
      </c>
      <c r="X2660" s="108">
        <f t="shared" ca="1" si="877"/>
        <v>0</v>
      </c>
      <c r="Y2660" s="108">
        <f t="shared" ca="1" si="878"/>
        <v>0</v>
      </c>
      <c r="Z2660" s="108">
        <f t="shared" ca="1" si="879"/>
        <v>0</v>
      </c>
      <c r="AA2660" s="108">
        <f t="shared" ca="1" si="880"/>
        <v>0</v>
      </c>
      <c r="AB2660" s="108">
        <f t="shared" ca="1" si="881"/>
        <v>0</v>
      </c>
      <c r="AC2660" s="25">
        <f t="shared" ca="1" si="882"/>
        <v>1</v>
      </c>
    </row>
    <row r="2661" spans="1:29" ht="14.1" hidden="1" customHeight="1" thickBot="1" x14ac:dyDescent="0.25">
      <c r="A2661" s="3">
        <f t="shared" si="866"/>
        <v>2028</v>
      </c>
      <c r="B2661" s="3" t="str">
        <f t="shared" si="883"/>
        <v>04 duben</v>
      </c>
      <c r="C2661" s="4" t="str">
        <f t="shared" si="867"/>
        <v>duben</v>
      </c>
      <c r="D2661" s="10">
        <f t="shared" ca="1" si="868"/>
        <v>0</v>
      </c>
      <c r="E2661" s="10" t="str">
        <f t="shared" si="869"/>
        <v>sobota</v>
      </c>
      <c r="F2661" s="42" t="str">
        <f ca="1">IF(COUNTIF(List1!$U$4:$AF$16,$G2661),"Svátek",TEXT($G2661,"dddd"))</f>
        <v>sobota</v>
      </c>
      <c r="G2661" s="19">
        <v>46844</v>
      </c>
      <c r="H2661" s="49"/>
      <c r="I2661" s="50"/>
      <c r="J2661" s="49"/>
      <c r="K2661" s="50"/>
      <c r="L2661" s="21">
        <f t="shared" si="870"/>
        <v>0</v>
      </c>
      <c r="M2661" s="22">
        <f t="shared" si="864"/>
        <v>0</v>
      </c>
      <c r="N2661" s="98"/>
      <c r="O2661" s="101" t="str">
        <f t="shared" ca="1" si="865"/>
        <v/>
      </c>
      <c r="P2661" s="41" t="str">
        <f t="shared" si="884"/>
        <v xml:space="preserve"> </v>
      </c>
      <c r="Q2661" s="41" t="str">
        <f>IF(MONTH(G2662)-MONTH(G2661)&lt;&gt;0,SUBTOTAL(109,$P$14:$P$3665)," ")</f>
        <v xml:space="preserve"> </v>
      </c>
      <c r="R2661" s="108">
        <f t="shared" ca="1" si="871"/>
        <v>0</v>
      </c>
      <c r="S2661" s="25">
        <f t="shared" ca="1" si="872"/>
        <v>0</v>
      </c>
      <c r="T2661" s="108">
        <f t="shared" ca="1" si="873"/>
        <v>0</v>
      </c>
      <c r="U2661" s="163">
        <f t="shared" ca="1" si="874"/>
        <v>0</v>
      </c>
      <c r="V2661" s="25">
        <f t="shared" ca="1" si="875"/>
        <v>0</v>
      </c>
      <c r="W2661" s="25">
        <f t="shared" ca="1" si="876"/>
        <v>0</v>
      </c>
      <c r="X2661" s="108">
        <f t="shared" ca="1" si="877"/>
        <v>0</v>
      </c>
      <c r="Y2661" s="108">
        <f t="shared" ca="1" si="878"/>
        <v>0</v>
      </c>
      <c r="Z2661" s="108">
        <f t="shared" ca="1" si="879"/>
        <v>0</v>
      </c>
      <c r="AA2661" s="108">
        <f t="shared" ca="1" si="880"/>
        <v>0</v>
      </c>
      <c r="AB2661" s="108">
        <f t="shared" ca="1" si="881"/>
        <v>0</v>
      </c>
      <c r="AC2661" s="25">
        <f t="shared" ca="1" si="882"/>
        <v>0</v>
      </c>
    </row>
    <row r="2662" spans="1:29" ht="14.1" hidden="1" customHeight="1" thickBot="1" x14ac:dyDescent="0.25">
      <c r="A2662" s="3">
        <f t="shared" si="866"/>
        <v>2028</v>
      </c>
      <c r="B2662" s="3" t="str">
        <f t="shared" si="883"/>
        <v>04 duben</v>
      </c>
      <c r="C2662" s="4" t="str">
        <f t="shared" si="867"/>
        <v>duben</v>
      </c>
      <c r="D2662" s="10">
        <f t="shared" ca="1" si="868"/>
        <v>0</v>
      </c>
      <c r="E2662" s="10" t="str">
        <f t="shared" si="869"/>
        <v>neděle</v>
      </c>
      <c r="F2662" s="42" t="str">
        <f ca="1">IF(COUNTIF(List1!$U$4:$AF$16,$G2662),"Svátek",TEXT($G2662,"dddd"))</f>
        <v>neděle</v>
      </c>
      <c r="G2662" s="19">
        <v>46845</v>
      </c>
      <c r="H2662" s="49"/>
      <c r="I2662" s="50"/>
      <c r="J2662" s="49"/>
      <c r="K2662" s="50"/>
      <c r="L2662" s="21">
        <f t="shared" si="870"/>
        <v>0</v>
      </c>
      <c r="M2662" s="22">
        <f t="shared" ref="M2662:M2725" si="885">(I2662-H2662)-(K2662-J2662)</f>
        <v>0</v>
      </c>
      <c r="N2662" s="98"/>
      <c r="O2662" s="101" t="str">
        <f t="shared" ref="O2662:O2725" ca="1" si="886">IF(F2662="Svátek","Svátek","")</f>
        <v/>
      </c>
      <c r="P2662" s="41">
        <f t="shared" si="884"/>
        <v>0</v>
      </c>
      <c r="Q2662" s="41" t="str">
        <f>IF(MONTH(G2663)-MONTH(G2662)&lt;&gt;0,SUBTOTAL(109,$P$14:$P$3665)," ")</f>
        <v xml:space="preserve"> </v>
      </c>
      <c r="R2662" s="108">
        <f t="shared" ca="1" si="871"/>
        <v>0</v>
      </c>
      <c r="S2662" s="25">
        <f t="shared" ca="1" si="872"/>
        <v>0</v>
      </c>
      <c r="T2662" s="108">
        <f t="shared" ca="1" si="873"/>
        <v>0</v>
      </c>
      <c r="U2662" s="163">
        <f t="shared" ca="1" si="874"/>
        <v>0</v>
      </c>
      <c r="V2662" s="25">
        <f t="shared" ca="1" si="875"/>
        <v>0</v>
      </c>
      <c r="W2662" s="25">
        <f t="shared" ca="1" si="876"/>
        <v>0</v>
      </c>
      <c r="X2662" s="108">
        <f t="shared" ca="1" si="877"/>
        <v>0</v>
      </c>
      <c r="Y2662" s="108">
        <f t="shared" ca="1" si="878"/>
        <v>0</v>
      </c>
      <c r="Z2662" s="108">
        <f t="shared" ca="1" si="879"/>
        <v>0</v>
      </c>
      <c r="AA2662" s="108">
        <f t="shared" ca="1" si="880"/>
        <v>0</v>
      </c>
      <c r="AB2662" s="108">
        <f t="shared" ca="1" si="881"/>
        <v>0</v>
      </c>
      <c r="AC2662" s="25">
        <f t="shared" ca="1" si="882"/>
        <v>0</v>
      </c>
    </row>
    <row r="2663" spans="1:29" ht="14.1" hidden="1" customHeight="1" thickBot="1" x14ac:dyDescent="0.25">
      <c r="A2663" s="3">
        <f t="shared" ref="A2663:A2726" si="887">YEAR(G2663)</f>
        <v>2028</v>
      </c>
      <c r="B2663" s="3" t="str">
        <f t="shared" si="883"/>
        <v>04 duben</v>
      </c>
      <c r="C2663" s="4" t="str">
        <f t="shared" ref="C2663:C2726" si="888">TEXT(G2663,"mmmm")</f>
        <v>duben</v>
      </c>
      <c r="D2663" s="10">
        <f t="shared" ref="D2663:D2726" ca="1" si="889">IF(F2663="Svátek",1,0)</f>
        <v>1</v>
      </c>
      <c r="E2663" s="10" t="str">
        <f t="shared" ref="E2663:E2726" si="890">TEXT($G2663,"dddd")</f>
        <v>pondělí</v>
      </c>
      <c r="F2663" s="42" t="str">
        <f ca="1">IF(COUNTIF(List1!$U$4:$AF$16,$G2663),"Svátek",TEXT($G2663,"dddd"))</f>
        <v>Svátek</v>
      </c>
      <c r="G2663" s="19">
        <v>46846</v>
      </c>
      <c r="H2663" s="49"/>
      <c r="I2663" s="50"/>
      <c r="J2663" s="49"/>
      <c r="K2663" s="50"/>
      <c r="L2663" s="21">
        <f t="shared" ref="L2663:L2726" si="891">(I2663-H2663)-(K2663-J2663)</f>
        <v>0</v>
      </c>
      <c r="M2663" s="22">
        <f t="shared" si="885"/>
        <v>0</v>
      </c>
      <c r="N2663" s="98"/>
      <c r="O2663" s="101" t="str">
        <f t="shared" ca="1" si="886"/>
        <v>Svátek</v>
      </c>
      <c r="P2663" s="41" t="str">
        <f t="shared" si="884"/>
        <v xml:space="preserve"> </v>
      </c>
      <c r="Q2663" s="41" t="str">
        <f>IF(MONTH(G2664)-MONTH(G2663)&lt;&gt;0,SUBTOTAL(109,$P$14:$P$3665)," ")</f>
        <v xml:space="preserve"> </v>
      </c>
      <c r="R2663" s="108">
        <f t="shared" ref="R2663:R2726" ca="1" si="892">IF(AND(IF(O2663="PC",1,0),OR((E2663="pondělí"),E2663="úterý",E2663="středa",E2663="čtvrtek",E2663="pátek")),IF($R$3-L2663&gt;0,$R$3-L2663,0),0)</f>
        <v>0</v>
      </c>
      <c r="S2663" s="25">
        <f t="shared" ref="S2663:S2726" ca="1" si="893">IF(AND(IF(F2663="Svátek",1,0),OR(E2663="pondělí",E2663="úterý",E2663="středa",E2663="čtvrtek",E2663="pátek"),IF(OR(O2663="SC",O2663="ŘD",O2663="NV",O2663="N",O2663="OČR",O2663="P",O2663="O"),FALSE,TRUE)),1,0)</f>
        <v>1</v>
      </c>
      <c r="T2663" s="108">
        <f t="shared" ref="T2663:T2726" ca="1" si="894">IF(AND(IF(O2663="PMP",1,0),OR((E2663="pondělí"),E2663="úterý",E2663="středa",E2663="čtvrtek",E2663="pátek")),IF($R$3-L2663&gt;0,$R$3-L2663,0),0)</f>
        <v>0</v>
      </c>
      <c r="U2663" s="163">
        <f t="shared" ref="U2663:U2726" ca="1" si="895">IF(AND(IF(O2663="1/2D",1,0),OR((E2663="pondělí"),E2663="úterý",E2663="středa",E2663="čtvrtek",E2663="pátek")),1,0)</f>
        <v>0</v>
      </c>
      <c r="V2663" s="25">
        <f t="shared" ref="V2663:V2726" ca="1" si="896">IF(AND(IF(O2663="D",1,0),OR((E2663="pondělí"),E2663="úterý",E2663="středa",E2663="čtvrtek",E2663="pátek")),1,0)</f>
        <v>0</v>
      </c>
      <c r="W2663" s="25">
        <f t="shared" ref="W2663:W2726" ca="1" si="897">IF(AND(IF(O2663="PN",1,0),OR((E2663="pondělí"),E2663="úterý",E2663="středa",E2663="čtvrtek",E2663="pátek")),1,0)</f>
        <v>0</v>
      </c>
      <c r="X2663" s="108">
        <f t="shared" ref="X2663:X2726" ca="1" si="898">IF(AND(IF(O2663="NV",1,0),OR((E2663="pondělí"),E2663="úterý",E2663="středa",E2663="čtvrtek",E2663="pátek")),IF($R$3-L2663&gt;0,$R$3-L2663,0),0)</f>
        <v>0</v>
      </c>
      <c r="Y2663" s="108">
        <f t="shared" ref="Y2663:Y2726" ca="1" si="899">IF(AND(IF(O2663="OČR",1,0),OR((E2663="pondělí"),E2663="úterý",E2663="středa",E2663="čtvrtek",E2663="pátek")),IF($R$3-L2663&gt;0,$R$3-L2663,0),0)</f>
        <v>0</v>
      </c>
      <c r="Z2663" s="108">
        <f t="shared" ref="Z2663:Z2726" ca="1" si="900">IF(AND(IF(O2663="P",1,0),OR((E2663="pondělí"),E2663="úterý",E2663="středa",E2663="čtvrtek",E2663="pátek")),IF($R$3-L2663&gt;0,$R$3-L2663,0),0)</f>
        <v>0</v>
      </c>
      <c r="AA2663" s="108">
        <f t="shared" ref="AA2663:AA2726" ca="1" si="901">IF(AND(IF(O2663="O",1,0),OR((E2663="pondělí"),E2663="úterý",E2663="středa",E2663="čtvrtek",E2663="pátek")),IF($R$3-L2663&gt;0,$R$3-L2663,0),0)</f>
        <v>0</v>
      </c>
      <c r="AB2663" s="108">
        <f t="shared" ref="AB2663:AB2726" ca="1" si="902">IF(AND(IF(O2663="PZ",1,0),OR((E2663="pondělí"),E2663="úterý",E2663="středa",E2663="čtvrtek",E2663="pátek")),IF($R$3-L2663&gt;0,$R$3-L2663,0),0)</f>
        <v>0</v>
      </c>
      <c r="AC2663" s="25">
        <f t="shared" ref="AC2663:AC2726" ca="1" si="903">IF(AND(IF(F2663="Svátek",1,0),OR(E2663="pondělí",E2663="úterý",E2663="středa",E2663="čtvrtek",E2663="pátek")),1,0)</f>
        <v>1</v>
      </c>
    </row>
    <row r="2664" spans="1:29" ht="14.1" hidden="1" customHeight="1" thickBot="1" x14ac:dyDescent="0.25">
      <c r="A2664" s="3">
        <f t="shared" si="887"/>
        <v>2028</v>
      </c>
      <c r="B2664" s="3" t="str">
        <f t="shared" ref="B2664:B2727" si="904">IF(C2664="leden","01 leden",IF(C2664="únor","02 únor",IF(C2664="březen","03 březen",IF(C2664="duben","04 duben",IF(C2664="květen","05 květen",IF(C2664="červen","06 červen",IF(C2664="červenec","07 červenec",IF(C2664="srpen","08 srpen",IF(C2664="září","09 září",IF(C2664="říjen","10 říjen",IF(C2664="listopad","11 listopad",IF(C2664="prosinec","12 prosinec",0))))))))))))</f>
        <v>04 duben</v>
      </c>
      <c r="C2664" s="4" t="str">
        <f t="shared" si="888"/>
        <v>duben</v>
      </c>
      <c r="D2664" s="10">
        <f t="shared" ca="1" si="889"/>
        <v>0</v>
      </c>
      <c r="E2664" s="10" t="str">
        <f t="shared" si="890"/>
        <v>úterý</v>
      </c>
      <c r="F2664" s="42" t="str">
        <f ca="1">IF(COUNTIF(List1!$U$4:$AF$16,$G2664),"Svátek",TEXT($G2664,"dddd"))</f>
        <v>úterý</v>
      </c>
      <c r="G2664" s="19">
        <v>46847</v>
      </c>
      <c r="H2664" s="49"/>
      <c r="I2664" s="50"/>
      <c r="J2664" s="49"/>
      <c r="K2664" s="50"/>
      <c r="L2664" s="21">
        <f t="shared" si="891"/>
        <v>0</v>
      </c>
      <c r="M2664" s="22">
        <f t="shared" si="885"/>
        <v>0</v>
      </c>
      <c r="N2664" s="98"/>
      <c r="O2664" s="101" t="str">
        <f t="shared" ca="1" si="886"/>
        <v/>
      </c>
      <c r="P2664" s="41" t="str">
        <f t="shared" si="884"/>
        <v xml:space="preserve"> </v>
      </c>
      <c r="Q2664" s="41" t="str">
        <f>IF(MONTH(G2665)-MONTH(G2664)&lt;&gt;0,SUBTOTAL(109,$P$14:$P$3665)," ")</f>
        <v xml:space="preserve"> </v>
      </c>
      <c r="R2664" s="108">
        <f t="shared" ca="1" si="892"/>
        <v>0</v>
      </c>
      <c r="S2664" s="25">
        <f t="shared" ca="1" si="893"/>
        <v>0</v>
      </c>
      <c r="T2664" s="108">
        <f t="shared" ca="1" si="894"/>
        <v>0</v>
      </c>
      <c r="U2664" s="163">
        <f t="shared" ca="1" si="895"/>
        <v>0</v>
      </c>
      <c r="V2664" s="25">
        <f t="shared" ca="1" si="896"/>
        <v>0</v>
      </c>
      <c r="W2664" s="25">
        <f t="shared" ca="1" si="897"/>
        <v>0</v>
      </c>
      <c r="X2664" s="108">
        <f t="shared" ca="1" si="898"/>
        <v>0</v>
      </c>
      <c r="Y2664" s="108">
        <f t="shared" ca="1" si="899"/>
        <v>0</v>
      </c>
      <c r="Z2664" s="108">
        <f t="shared" ca="1" si="900"/>
        <v>0</v>
      </c>
      <c r="AA2664" s="108">
        <f t="shared" ca="1" si="901"/>
        <v>0</v>
      </c>
      <c r="AB2664" s="108">
        <f t="shared" ca="1" si="902"/>
        <v>0</v>
      </c>
      <c r="AC2664" s="25">
        <f t="shared" ca="1" si="903"/>
        <v>0</v>
      </c>
    </row>
    <row r="2665" spans="1:29" ht="14.1" hidden="1" customHeight="1" thickBot="1" x14ac:dyDescent="0.25">
      <c r="A2665" s="3">
        <f t="shared" si="887"/>
        <v>2028</v>
      </c>
      <c r="B2665" s="3" t="str">
        <f t="shared" si="904"/>
        <v>04 duben</v>
      </c>
      <c r="C2665" s="4" t="str">
        <f t="shared" si="888"/>
        <v>duben</v>
      </c>
      <c r="D2665" s="10">
        <f t="shared" ca="1" si="889"/>
        <v>0</v>
      </c>
      <c r="E2665" s="10" t="str">
        <f t="shared" si="890"/>
        <v>středa</v>
      </c>
      <c r="F2665" s="42" t="str">
        <f ca="1">IF(COUNTIF(List1!$U$4:$AF$16,$G2665),"Svátek",TEXT($G2665,"dddd"))</f>
        <v>středa</v>
      </c>
      <c r="G2665" s="19">
        <v>46848</v>
      </c>
      <c r="H2665" s="49"/>
      <c r="I2665" s="50"/>
      <c r="J2665" s="49"/>
      <c r="K2665" s="50"/>
      <c r="L2665" s="21">
        <f t="shared" si="891"/>
        <v>0</v>
      </c>
      <c r="M2665" s="22">
        <f t="shared" si="885"/>
        <v>0</v>
      </c>
      <c r="N2665" s="98"/>
      <c r="O2665" s="101" t="str">
        <f t="shared" ca="1" si="886"/>
        <v/>
      </c>
      <c r="P2665" s="41" t="str">
        <f t="shared" si="884"/>
        <v xml:space="preserve"> </v>
      </c>
      <c r="Q2665" s="41" t="str">
        <f>IF(MONTH(G2666)-MONTH(G2665)&lt;&gt;0,SUBTOTAL(109,$P$14:$P$3665)," ")</f>
        <v xml:space="preserve"> </v>
      </c>
      <c r="R2665" s="108">
        <f t="shared" ca="1" si="892"/>
        <v>0</v>
      </c>
      <c r="S2665" s="25">
        <f t="shared" ca="1" si="893"/>
        <v>0</v>
      </c>
      <c r="T2665" s="108">
        <f t="shared" ca="1" si="894"/>
        <v>0</v>
      </c>
      <c r="U2665" s="163">
        <f t="shared" ca="1" si="895"/>
        <v>0</v>
      </c>
      <c r="V2665" s="25">
        <f t="shared" ca="1" si="896"/>
        <v>0</v>
      </c>
      <c r="W2665" s="25">
        <f t="shared" ca="1" si="897"/>
        <v>0</v>
      </c>
      <c r="X2665" s="108">
        <f t="shared" ca="1" si="898"/>
        <v>0</v>
      </c>
      <c r="Y2665" s="108">
        <f t="shared" ca="1" si="899"/>
        <v>0</v>
      </c>
      <c r="Z2665" s="108">
        <f t="shared" ca="1" si="900"/>
        <v>0</v>
      </c>
      <c r="AA2665" s="108">
        <f t="shared" ca="1" si="901"/>
        <v>0</v>
      </c>
      <c r="AB2665" s="108">
        <f t="shared" ca="1" si="902"/>
        <v>0</v>
      </c>
      <c r="AC2665" s="25">
        <f t="shared" ca="1" si="903"/>
        <v>0</v>
      </c>
    </row>
    <row r="2666" spans="1:29" ht="14.1" hidden="1" customHeight="1" thickBot="1" x14ac:dyDescent="0.25">
      <c r="A2666" s="3">
        <f t="shared" si="887"/>
        <v>2028</v>
      </c>
      <c r="B2666" s="3" t="str">
        <f t="shared" si="904"/>
        <v>04 duben</v>
      </c>
      <c r="C2666" s="4" t="str">
        <f t="shared" si="888"/>
        <v>duben</v>
      </c>
      <c r="D2666" s="10">
        <f t="shared" ca="1" si="889"/>
        <v>0</v>
      </c>
      <c r="E2666" s="10" t="str">
        <f t="shared" si="890"/>
        <v>čtvrtek</v>
      </c>
      <c r="F2666" s="42" t="str">
        <f ca="1">IF(COUNTIF(List1!$U$4:$AF$16,$G2666),"Svátek",TEXT($G2666,"dddd"))</f>
        <v>čtvrtek</v>
      </c>
      <c r="G2666" s="19">
        <v>46849</v>
      </c>
      <c r="H2666" s="49"/>
      <c r="I2666" s="50"/>
      <c r="J2666" s="49"/>
      <c r="K2666" s="50"/>
      <c r="L2666" s="21">
        <f t="shared" si="891"/>
        <v>0</v>
      </c>
      <c r="M2666" s="22">
        <f t="shared" si="885"/>
        <v>0</v>
      </c>
      <c r="N2666" s="98"/>
      <c r="O2666" s="101" t="str">
        <f t="shared" ca="1" si="886"/>
        <v/>
      </c>
      <c r="P2666" s="41" t="str">
        <f t="shared" si="884"/>
        <v xml:space="preserve"> </v>
      </c>
      <c r="Q2666" s="41" t="str">
        <f>IF(MONTH(G2667)-MONTH(G2666)&lt;&gt;0,SUBTOTAL(109,$P$14:$P$3665)," ")</f>
        <v xml:space="preserve"> </v>
      </c>
      <c r="R2666" s="108">
        <f t="shared" ca="1" si="892"/>
        <v>0</v>
      </c>
      <c r="S2666" s="25">
        <f t="shared" ca="1" si="893"/>
        <v>0</v>
      </c>
      <c r="T2666" s="108">
        <f t="shared" ca="1" si="894"/>
        <v>0</v>
      </c>
      <c r="U2666" s="163">
        <f t="shared" ca="1" si="895"/>
        <v>0</v>
      </c>
      <c r="V2666" s="25">
        <f t="shared" ca="1" si="896"/>
        <v>0</v>
      </c>
      <c r="W2666" s="25">
        <f t="shared" ca="1" si="897"/>
        <v>0</v>
      </c>
      <c r="X2666" s="108">
        <f t="shared" ca="1" si="898"/>
        <v>0</v>
      </c>
      <c r="Y2666" s="108">
        <f t="shared" ca="1" si="899"/>
        <v>0</v>
      </c>
      <c r="Z2666" s="108">
        <f t="shared" ca="1" si="900"/>
        <v>0</v>
      </c>
      <c r="AA2666" s="108">
        <f t="shared" ca="1" si="901"/>
        <v>0</v>
      </c>
      <c r="AB2666" s="108">
        <f t="shared" ca="1" si="902"/>
        <v>0</v>
      </c>
      <c r="AC2666" s="25">
        <f t="shared" ca="1" si="903"/>
        <v>0</v>
      </c>
    </row>
    <row r="2667" spans="1:29" ht="14.1" hidden="1" customHeight="1" thickBot="1" x14ac:dyDescent="0.25">
      <c r="A2667" s="3">
        <f t="shared" si="887"/>
        <v>2028</v>
      </c>
      <c r="B2667" s="3" t="str">
        <f t="shared" si="904"/>
        <v>04 duben</v>
      </c>
      <c r="C2667" s="4" t="str">
        <f t="shared" si="888"/>
        <v>duben</v>
      </c>
      <c r="D2667" s="10">
        <f t="shared" ca="1" si="889"/>
        <v>0</v>
      </c>
      <c r="E2667" s="10" t="str">
        <f t="shared" si="890"/>
        <v>pátek</v>
      </c>
      <c r="F2667" s="42" t="str">
        <f ca="1">IF(COUNTIF(List1!$U$4:$AF$16,$G2667),"Svátek",TEXT($G2667,"dddd"))</f>
        <v>pátek</v>
      </c>
      <c r="G2667" s="19">
        <v>46850</v>
      </c>
      <c r="H2667" s="49"/>
      <c r="I2667" s="50"/>
      <c r="J2667" s="49"/>
      <c r="K2667" s="50"/>
      <c r="L2667" s="21">
        <f t="shared" si="891"/>
        <v>0</v>
      </c>
      <c r="M2667" s="22">
        <f t="shared" si="885"/>
        <v>0</v>
      </c>
      <c r="N2667" s="98"/>
      <c r="O2667" s="101" t="str">
        <f t="shared" ca="1" si="886"/>
        <v/>
      </c>
      <c r="P2667" s="41" t="str">
        <f t="shared" si="884"/>
        <v xml:space="preserve"> </v>
      </c>
      <c r="Q2667" s="41" t="str">
        <f>IF(MONTH(G2668)-MONTH(G2667)&lt;&gt;0,SUBTOTAL(109,$P$14:$P$3665)," ")</f>
        <v xml:space="preserve"> </v>
      </c>
      <c r="R2667" s="108">
        <f t="shared" ca="1" si="892"/>
        <v>0</v>
      </c>
      <c r="S2667" s="25">
        <f t="shared" ca="1" si="893"/>
        <v>0</v>
      </c>
      <c r="T2667" s="108">
        <f t="shared" ca="1" si="894"/>
        <v>0</v>
      </c>
      <c r="U2667" s="163">
        <f t="shared" ca="1" si="895"/>
        <v>0</v>
      </c>
      <c r="V2667" s="25">
        <f t="shared" ca="1" si="896"/>
        <v>0</v>
      </c>
      <c r="W2667" s="25">
        <f t="shared" ca="1" si="897"/>
        <v>0</v>
      </c>
      <c r="X2667" s="108">
        <f t="shared" ca="1" si="898"/>
        <v>0</v>
      </c>
      <c r="Y2667" s="108">
        <f t="shared" ca="1" si="899"/>
        <v>0</v>
      </c>
      <c r="Z2667" s="108">
        <f t="shared" ca="1" si="900"/>
        <v>0</v>
      </c>
      <c r="AA2667" s="108">
        <f t="shared" ca="1" si="901"/>
        <v>0</v>
      </c>
      <c r="AB2667" s="108">
        <f t="shared" ca="1" si="902"/>
        <v>0</v>
      </c>
      <c r="AC2667" s="25">
        <f t="shared" ca="1" si="903"/>
        <v>0</v>
      </c>
    </row>
    <row r="2668" spans="1:29" ht="14.1" hidden="1" customHeight="1" thickBot="1" x14ac:dyDescent="0.25">
      <c r="A2668" s="3">
        <f t="shared" si="887"/>
        <v>2028</v>
      </c>
      <c r="B2668" s="3" t="str">
        <f t="shared" si="904"/>
        <v>04 duben</v>
      </c>
      <c r="C2668" s="4" t="str">
        <f t="shared" si="888"/>
        <v>duben</v>
      </c>
      <c r="D2668" s="10">
        <f t="shared" ca="1" si="889"/>
        <v>0</v>
      </c>
      <c r="E2668" s="10" t="str">
        <f t="shared" si="890"/>
        <v>sobota</v>
      </c>
      <c r="F2668" s="42" t="str">
        <f ca="1">IF(COUNTIF(List1!$U$4:$AF$16,$G2668),"Svátek",TEXT($G2668,"dddd"))</f>
        <v>sobota</v>
      </c>
      <c r="G2668" s="19">
        <v>46851</v>
      </c>
      <c r="H2668" s="49"/>
      <c r="I2668" s="50"/>
      <c r="J2668" s="49"/>
      <c r="K2668" s="50"/>
      <c r="L2668" s="21">
        <f t="shared" si="891"/>
        <v>0</v>
      </c>
      <c r="M2668" s="22">
        <f t="shared" si="885"/>
        <v>0</v>
      </c>
      <c r="N2668" s="98"/>
      <c r="O2668" s="101" t="str">
        <f t="shared" ca="1" si="886"/>
        <v/>
      </c>
      <c r="P2668" s="41" t="str">
        <f t="shared" si="884"/>
        <v xml:space="preserve"> </v>
      </c>
      <c r="Q2668" s="41" t="str">
        <f>IF(MONTH(G2669)-MONTH(G2668)&lt;&gt;0,SUBTOTAL(109,$P$14:$P$3665)," ")</f>
        <v xml:space="preserve"> </v>
      </c>
      <c r="R2668" s="108">
        <f t="shared" ca="1" si="892"/>
        <v>0</v>
      </c>
      <c r="S2668" s="25">
        <f t="shared" ca="1" si="893"/>
        <v>0</v>
      </c>
      <c r="T2668" s="108">
        <f t="shared" ca="1" si="894"/>
        <v>0</v>
      </c>
      <c r="U2668" s="163">
        <f t="shared" ca="1" si="895"/>
        <v>0</v>
      </c>
      <c r="V2668" s="25">
        <f t="shared" ca="1" si="896"/>
        <v>0</v>
      </c>
      <c r="W2668" s="25">
        <f t="shared" ca="1" si="897"/>
        <v>0</v>
      </c>
      <c r="X2668" s="108">
        <f t="shared" ca="1" si="898"/>
        <v>0</v>
      </c>
      <c r="Y2668" s="108">
        <f t="shared" ca="1" si="899"/>
        <v>0</v>
      </c>
      <c r="Z2668" s="108">
        <f t="shared" ca="1" si="900"/>
        <v>0</v>
      </c>
      <c r="AA2668" s="108">
        <f t="shared" ca="1" si="901"/>
        <v>0</v>
      </c>
      <c r="AB2668" s="108">
        <f t="shared" ca="1" si="902"/>
        <v>0</v>
      </c>
      <c r="AC2668" s="25">
        <f t="shared" ca="1" si="903"/>
        <v>0</v>
      </c>
    </row>
    <row r="2669" spans="1:29" ht="14.1" hidden="1" customHeight="1" thickBot="1" x14ac:dyDescent="0.25">
      <c r="A2669" s="3">
        <f t="shared" si="887"/>
        <v>2028</v>
      </c>
      <c r="B2669" s="3" t="str">
        <f t="shared" si="904"/>
        <v>04 duben</v>
      </c>
      <c r="C2669" s="4" t="str">
        <f t="shared" si="888"/>
        <v>duben</v>
      </c>
      <c r="D2669" s="10">
        <f t="shared" ca="1" si="889"/>
        <v>0</v>
      </c>
      <c r="E2669" s="10" t="str">
        <f t="shared" si="890"/>
        <v>neděle</v>
      </c>
      <c r="F2669" s="42" t="str">
        <f ca="1">IF(COUNTIF(List1!$U$4:$AF$16,$G2669),"Svátek",TEXT($G2669,"dddd"))</f>
        <v>neděle</v>
      </c>
      <c r="G2669" s="19">
        <v>46852</v>
      </c>
      <c r="H2669" s="49"/>
      <c r="I2669" s="50"/>
      <c r="J2669" s="49"/>
      <c r="K2669" s="50"/>
      <c r="L2669" s="21">
        <f t="shared" si="891"/>
        <v>0</v>
      </c>
      <c r="M2669" s="22">
        <f t="shared" si="885"/>
        <v>0</v>
      </c>
      <c r="N2669" s="98"/>
      <c r="O2669" s="101" t="str">
        <f t="shared" ca="1" si="886"/>
        <v/>
      </c>
      <c r="P2669" s="41">
        <f t="shared" si="884"/>
        <v>0</v>
      </c>
      <c r="Q2669" s="41" t="str">
        <f>IF(MONTH(G2670)-MONTH(G2669)&lt;&gt;0,SUBTOTAL(109,$P$14:$P$3665)," ")</f>
        <v xml:space="preserve"> </v>
      </c>
      <c r="R2669" s="108">
        <f t="shared" ca="1" si="892"/>
        <v>0</v>
      </c>
      <c r="S2669" s="25">
        <f t="shared" ca="1" si="893"/>
        <v>0</v>
      </c>
      <c r="T2669" s="108">
        <f t="shared" ca="1" si="894"/>
        <v>0</v>
      </c>
      <c r="U2669" s="163">
        <f t="shared" ca="1" si="895"/>
        <v>0</v>
      </c>
      <c r="V2669" s="25">
        <f t="shared" ca="1" si="896"/>
        <v>0</v>
      </c>
      <c r="W2669" s="25">
        <f t="shared" ca="1" si="897"/>
        <v>0</v>
      </c>
      <c r="X2669" s="108">
        <f t="shared" ca="1" si="898"/>
        <v>0</v>
      </c>
      <c r="Y2669" s="108">
        <f t="shared" ca="1" si="899"/>
        <v>0</v>
      </c>
      <c r="Z2669" s="108">
        <f t="shared" ca="1" si="900"/>
        <v>0</v>
      </c>
      <c r="AA2669" s="108">
        <f t="shared" ca="1" si="901"/>
        <v>0</v>
      </c>
      <c r="AB2669" s="108">
        <f t="shared" ca="1" si="902"/>
        <v>0</v>
      </c>
      <c r="AC2669" s="25">
        <f t="shared" ca="1" si="903"/>
        <v>0</v>
      </c>
    </row>
    <row r="2670" spans="1:29" ht="14.1" hidden="1" customHeight="1" thickBot="1" x14ac:dyDescent="0.25">
      <c r="A2670" s="3">
        <f t="shared" si="887"/>
        <v>2028</v>
      </c>
      <c r="B2670" s="3" t="str">
        <f t="shared" si="904"/>
        <v>04 duben</v>
      </c>
      <c r="C2670" s="4" t="str">
        <f t="shared" si="888"/>
        <v>duben</v>
      </c>
      <c r="D2670" s="10">
        <f t="shared" ca="1" si="889"/>
        <v>0</v>
      </c>
      <c r="E2670" s="10" t="str">
        <f t="shared" si="890"/>
        <v>pondělí</v>
      </c>
      <c r="F2670" s="42" t="str">
        <f ca="1">IF(COUNTIF(List1!$U$4:$AF$16,$G2670),"Svátek",TEXT($G2670,"dddd"))</f>
        <v>pondělí</v>
      </c>
      <c r="G2670" s="19">
        <v>46853</v>
      </c>
      <c r="H2670" s="49"/>
      <c r="I2670" s="50"/>
      <c r="J2670" s="49"/>
      <c r="K2670" s="50"/>
      <c r="L2670" s="21">
        <f t="shared" si="891"/>
        <v>0</v>
      </c>
      <c r="M2670" s="22">
        <f t="shared" si="885"/>
        <v>0</v>
      </c>
      <c r="N2670" s="98"/>
      <c r="O2670" s="101" t="str">
        <f t="shared" ca="1" si="886"/>
        <v/>
      </c>
      <c r="P2670" s="41" t="str">
        <f t="shared" si="884"/>
        <v xml:space="preserve"> </v>
      </c>
      <c r="Q2670" s="41" t="str">
        <f>IF(MONTH(G2671)-MONTH(G2670)&lt;&gt;0,SUBTOTAL(109,$P$14:$P$3665)," ")</f>
        <v xml:space="preserve"> </v>
      </c>
      <c r="R2670" s="108">
        <f t="shared" ca="1" si="892"/>
        <v>0</v>
      </c>
      <c r="S2670" s="25">
        <f t="shared" ca="1" si="893"/>
        <v>0</v>
      </c>
      <c r="T2670" s="108">
        <f t="shared" ca="1" si="894"/>
        <v>0</v>
      </c>
      <c r="U2670" s="163">
        <f t="shared" ca="1" si="895"/>
        <v>0</v>
      </c>
      <c r="V2670" s="25">
        <f t="shared" ca="1" si="896"/>
        <v>0</v>
      </c>
      <c r="W2670" s="25">
        <f t="shared" ca="1" si="897"/>
        <v>0</v>
      </c>
      <c r="X2670" s="108">
        <f t="shared" ca="1" si="898"/>
        <v>0</v>
      </c>
      <c r="Y2670" s="108">
        <f t="shared" ca="1" si="899"/>
        <v>0</v>
      </c>
      <c r="Z2670" s="108">
        <f t="shared" ca="1" si="900"/>
        <v>0</v>
      </c>
      <c r="AA2670" s="108">
        <f t="shared" ca="1" si="901"/>
        <v>0</v>
      </c>
      <c r="AB2670" s="108">
        <f t="shared" ca="1" si="902"/>
        <v>0</v>
      </c>
      <c r="AC2670" s="25">
        <f t="shared" ca="1" si="903"/>
        <v>0</v>
      </c>
    </row>
    <row r="2671" spans="1:29" ht="14.1" hidden="1" customHeight="1" thickBot="1" x14ac:dyDescent="0.25">
      <c r="A2671" s="3">
        <f t="shared" si="887"/>
        <v>2028</v>
      </c>
      <c r="B2671" s="3" t="str">
        <f t="shared" si="904"/>
        <v>04 duben</v>
      </c>
      <c r="C2671" s="4" t="str">
        <f t="shared" si="888"/>
        <v>duben</v>
      </c>
      <c r="D2671" s="10">
        <f t="shared" ca="1" si="889"/>
        <v>0</v>
      </c>
      <c r="E2671" s="10" t="str">
        <f t="shared" si="890"/>
        <v>úterý</v>
      </c>
      <c r="F2671" s="42" t="str">
        <f ca="1">IF(COUNTIF(List1!$U$4:$AF$16,$G2671),"Svátek",TEXT($G2671,"dddd"))</f>
        <v>úterý</v>
      </c>
      <c r="G2671" s="19">
        <v>46854</v>
      </c>
      <c r="H2671" s="49"/>
      <c r="I2671" s="50"/>
      <c r="J2671" s="49"/>
      <c r="K2671" s="50"/>
      <c r="L2671" s="21">
        <f t="shared" si="891"/>
        <v>0</v>
      </c>
      <c r="M2671" s="22">
        <f t="shared" si="885"/>
        <v>0</v>
      </c>
      <c r="N2671" s="98"/>
      <c r="O2671" s="101" t="str">
        <f t="shared" ca="1" si="886"/>
        <v/>
      </c>
      <c r="P2671" s="41" t="str">
        <f t="shared" si="884"/>
        <v xml:space="preserve"> </v>
      </c>
      <c r="Q2671" s="41" t="str">
        <f>IF(MONTH(G2672)-MONTH(G2671)&lt;&gt;0,SUBTOTAL(109,$P$14:$P$3665)," ")</f>
        <v xml:space="preserve"> </v>
      </c>
      <c r="R2671" s="108">
        <f t="shared" ca="1" si="892"/>
        <v>0</v>
      </c>
      <c r="S2671" s="25">
        <f t="shared" ca="1" si="893"/>
        <v>0</v>
      </c>
      <c r="T2671" s="108">
        <f t="shared" ca="1" si="894"/>
        <v>0</v>
      </c>
      <c r="U2671" s="163">
        <f t="shared" ca="1" si="895"/>
        <v>0</v>
      </c>
      <c r="V2671" s="25">
        <f t="shared" ca="1" si="896"/>
        <v>0</v>
      </c>
      <c r="W2671" s="25">
        <f t="shared" ca="1" si="897"/>
        <v>0</v>
      </c>
      <c r="X2671" s="108">
        <f t="shared" ca="1" si="898"/>
        <v>0</v>
      </c>
      <c r="Y2671" s="108">
        <f t="shared" ca="1" si="899"/>
        <v>0</v>
      </c>
      <c r="Z2671" s="108">
        <f t="shared" ca="1" si="900"/>
        <v>0</v>
      </c>
      <c r="AA2671" s="108">
        <f t="shared" ca="1" si="901"/>
        <v>0</v>
      </c>
      <c r="AB2671" s="108">
        <f t="shared" ca="1" si="902"/>
        <v>0</v>
      </c>
      <c r="AC2671" s="25">
        <f t="shared" ca="1" si="903"/>
        <v>0</v>
      </c>
    </row>
    <row r="2672" spans="1:29" ht="14.1" hidden="1" customHeight="1" thickBot="1" x14ac:dyDescent="0.25">
      <c r="A2672" s="3">
        <f t="shared" si="887"/>
        <v>2028</v>
      </c>
      <c r="B2672" s="3" t="str">
        <f t="shared" si="904"/>
        <v>04 duben</v>
      </c>
      <c r="C2672" s="4" t="str">
        <f t="shared" si="888"/>
        <v>duben</v>
      </c>
      <c r="D2672" s="10">
        <f t="shared" ca="1" si="889"/>
        <v>0</v>
      </c>
      <c r="E2672" s="10" t="str">
        <f t="shared" si="890"/>
        <v>středa</v>
      </c>
      <c r="F2672" s="42" t="str">
        <f ca="1">IF(COUNTIF(List1!$U$4:$AF$16,$G2672),"Svátek",TEXT($G2672,"dddd"))</f>
        <v>středa</v>
      </c>
      <c r="G2672" s="19">
        <v>46855</v>
      </c>
      <c r="H2672" s="49"/>
      <c r="I2672" s="50"/>
      <c r="J2672" s="49"/>
      <c r="K2672" s="50"/>
      <c r="L2672" s="21">
        <f t="shared" si="891"/>
        <v>0</v>
      </c>
      <c r="M2672" s="22">
        <f t="shared" si="885"/>
        <v>0</v>
      </c>
      <c r="N2672" s="98"/>
      <c r="O2672" s="101" t="str">
        <f t="shared" ca="1" si="886"/>
        <v/>
      </c>
      <c r="P2672" s="41" t="str">
        <f t="shared" si="884"/>
        <v xml:space="preserve"> </v>
      </c>
      <c r="Q2672" s="41" t="str">
        <f>IF(MONTH(G2673)-MONTH(G2672)&lt;&gt;0,SUBTOTAL(109,$P$14:$P$3665)," ")</f>
        <v xml:space="preserve"> </v>
      </c>
      <c r="R2672" s="108">
        <f t="shared" ca="1" si="892"/>
        <v>0</v>
      </c>
      <c r="S2672" s="25">
        <f t="shared" ca="1" si="893"/>
        <v>0</v>
      </c>
      <c r="T2672" s="108">
        <f t="shared" ca="1" si="894"/>
        <v>0</v>
      </c>
      <c r="U2672" s="163">
        <f t="shared" ca="1" si="895"/>
        <v>0</v>
      </c>
      <c r="V2672" s="25">
        <f t="shared" ca="1" si="896"/>
        <v>0</v>
      </c>
      <c r="W2672" s="25">
        <f t="shared" ca="1" si="897"/>
        <v>0</v>
      </c>
      <c r="X2672" s="108">
        <f t="shared" ca="1" si="898"/>
        <v>0</v>
      </c>
      <c r="Y2672" s="108">
        <f t="shared" ca="1" si="899"/>
        <v>0</v>
      </c>
      <c r="Z2672" s="108">
        <f t="shared" ca="1" si="900"/>
        <v>0</v>
      </c>
      <c r="AA2672" s="108">
        <f t="shared" ca="1" si="901"/>
        <v>0</v>
      </c>
      <c r="AB2672" s="108">
        <f t="shared" ca="1" si="902"/>
        <v>0</v>
      </c>
      <c r="AC2672" s="25">
        <f t="shared" ca="1" si="903"/>
        <v>0</v>
      </c>
    </row>
    <row r="2673" spans="1:29" ht="14.1" hidden="1" customHeight="1" thickBot="1" x14ac:dyDescent="0.25">
      <c r="A2673" s="3">
        <f t="shared" si="887"/>
        <v>2028</v>
      </c>
      <c r="B2673" s="3" t="str">
        <f t="shared" si="904"/>
        <v>04 duben</v>
      </c>
      <c r="C2673" s="4" t="str">
        <f t="shared" si="888"/>
        <v>duben</v>
      </c>
      <c r="D2673" s="10">
        <f t="shared" ca="1" si="889"/>
        <v>0</v>
      </c>
      <c r="E2673" s="10" t="str">
        <f t="shared" si="890"/>
        <v>čtvrtek</v>
      </c>
      <c r="F2673" s="42" t="str">
        <f ca="1">IF(COUNTIF(List1!$U$4:$AF$16,$G2673),"Svátek",TEXT($G2673,"dddd"))</f>
        <v>čtvrtek</v>
      </c>
      <c r="G2673" s="19">
        <v>46856</v>
      </c>
      <c r="H2673" s="49"/>
      <c r="I2673" s="50"/>
      <c r="J2673" s="49"/>
      <c r="K2673" s="50"/>
      <c r="L2673" s="21">
        <f t="shared" si="891"/>
        <v>0</v>
      </c>
      <c r="M2673" s="22">
        <f t="shared" si="885"/>
        <v>0</v>
      </c>
      <c r="N2673" s="98"/>
      <c r="O2673" s="101" t="str">
        <f t="shared" ca="1" si="886"/>
        <v/>
      </c>
      <c r="P2673" s="41" t="str">
        <f t="shared" si="884"/>
        <v xml:space="preserve"> </v>
      </c>
      <c r="Q2673" s="41" t="str">
        <f>IF(MONTH(G2674)-MONTH(G2673)&lt;&gt;0,SUBTOTAL(109,$P$14:$P$3665)," ")</f>
        <v xml:space="preserve"> </v>
      </c>
      <c r="R2673" s="108">
        <f t="shared" ca="1" si="892"/>
        <v>0</v>
      </c>
      <c r="S2673" s="25">
        <f t="shared" ca="1" si="893"/>
        <v>0</v>
      </c>
      <c r="T2673" s="108">
        <f t="shared" ca="1" si="894"/>
        <v>0</v>
      </c>
      <c r="U2673" s="163">
        <f t="shared" ca="1" si="895"/>
        <v>0</v>
      </c>
      <c r="V2673" s="25">
        <f t="shared" ca="1" si="896"/>
        <v>0</v>
      </c>
      <c r="W2673" s="25">
        <f t="shared" ca="1" si="897"/>
        <v>0</v>
      </c>
      <c r="X2673" s="108">
        <f t="shared" ca="1" si="898"/>
        <v>0</v>
      </c>
      <c r="Y2673" s="108">
        <f t="shared" ca="1" si="899"/>
        <v>0</v>
      </c>
      <c r="Z2673" s="108">
        <f t="shared" ca="1" si="900"/>
        <v>0</v>
      </c>
      <c r="AA2673" s="108">
        <f t="shared" ca="1" si="901"/>
        <v>0</v>
      </c>
      <c r="AB2673" s="108">
        <f t="shared" ca="1" si="902"/>
        <v>0</v>
      </c>
      <c r="AC2673" s="25">
        <f t="shared" ca="1" si="903"/>
        <v>0</v>
      </c>
    </row>
    <row r="2674" spans="1:29" ht="14.1" hidden="1" customHeight="1" thickBot="1" x14ac:dyDescent="0.25">
      <c r="A2674" s="3">
        <f t="shared" si="887"/>
        <v>2028</v>
      </c>
      <c r="B2674" s="3" t="str">
        <f t="shared" si="904"/>
        <v>04 duben</v>
      </c>
      <c r="C2674" s="4" t="str">
        <f t="shared" si="888"/>
        <v>duben</v>
      </c>
      <c r="D2674" s="10">
        <f t="shared" ca="1" si="889"/>
        <v>0</v>
      </c>
      <c r="E2674" s="10" t="str">
        <f t="shared" si="890"/>
        <v>pátek</v>
      </c>
      <c r="F2674" s="42" t="str">
        <f ca="1">IF(COUNTIF(List1!$U$4:$AF$16,$G2674),"Svátek",TEXT($G2674,"dddd"))</f>
        <v>pátek</v>
      </c>
      <c r="G2674" s="19">
        <v>46857</v>
      </c>
      <c r="H2674" s="49"/>
      <c r="I2674" s="50"/>
      <c r="J2674" s="49"/>
      <c r="K2674" s="50"/>
      <c r="L2674" s="21">
        <f t="shared" si="891"/>
        <v>0</v>
      </c>
      <c r="M2674" s="22">
        <f t="shared" si="885"/>
        <v>0</v>
      </c>
      <c r="N2674" s="98"/>
      <c r="O2674" s="101" t="str">
        <f t="shared" ca="1" si="886"/>
        <v/>
      </c>
      <c r="P2674" s="41" t="str">
        <f t="shared" si="884"/>
        <v xml:space="preserve"> </v>
      </c>
      <c r="Q2674" s="41" t="str">
        <f>IF(MONTH(G2675)-MONTH(G2674)&lt;&gt;0,SUBTOTAL(109,$P$14:$P$3665)," ")</f>
        <v xml:space="preserve"> </v>
      </c>
      <c r="R2674" s="108">
        <f t="shared" ca="1" si="892"/>
        <v>0</v>
      </c>
      <c r="S2674" s="25">
        <f t="shared" ca="1" si="893"/>
        <v>0</v>
      </c>
      <c r="T2674" s="108">
        <f t="shared" ca="1" si="894"/>
        <v>0</v>
      </c>
      <c r="U2674" s="163">
        <f t="shared" ca="1" si="895"/>
        <v>0</v>
      </c>
      <c r="V2674" s="25">
        <f t="shared" ca="1" si="896"/>
        <v>0</v>
      </c>
      <c r="W2674" s="25">
        <f t="shared" ca="1" si="897"/>
        <v>0</v>
      </c>
      <c r="X2674" s="108">
        <f t="shared" ca="1" si="898"/>
        <v>0</v>
      </c>
      <c r="Y2674" s="108">
        <f t="shared" ca="1" si="899"/>
        <v>0</v>
      </c>
      <c r="Z2674" s="108">
        <f t="shared" ca="1" si="900"/>
        <v>0</v>
      </c>
      <c r="AA2674" s="108">
        <f t="shared" ca="1" si="901"/>
        <v>0</v>
      </c>
      <c r="AB2674" s="108">
        <f t="shared" ca="1" si="902"/>
        <v>0</v>
      </c>
      <c r="AC2674" s="25">
        <f t="shared" ca="1" si="903"/>
        <v>0</v>
      </c>
    </row>
    <row r="2675" spans="1:29" ht="14.1" hidden="1" customHeight="1" thickBot="1" x14ac:dyDescent="0.25">
      <c r="A2675" s="3">
        <f t="shared" si="887"/>
        <v>2028</v>
      </c>
      <c r="B2675" s="3" t="str">
        <f t="shared" si="904"/>
        <v>04 duben</v>
      </c>
      <c r="C2675" s="4" t="str">
        <f t="shared" si="888"/>
        <v>duben</v>
      </c>
      <c r="D2675" s="10">
        <f t="shared" ca="1" si="889"/>
        <v>0</v>
      </c>
      <c r="E2675" s="10" t="str">
        <f t="shared" si="890"/>
        <v>sobota</v>
      </c>
      <c r="F2675" s="42" t="str">
        <f ca="1">IF(COUNTIF(List1!$U$4:$AF$16,$G2675),"Svátek",TEXT($G2675,"dddd"))</f>
        <v>sobota</v>
      </c>
      <c r="G2675" s="19">
        <v>46858</v>
      </c>
      <c r="H2675" s="49"/>
      <c r="I2675" s="50"/>
      <c r="J2675" s="49"/>
      <c r="K2675" s="50"/>
      <c r="L2675" s="21">
        <f t="shared" si="891"/>
        <v>0</v>
      </c>
      <c r="M2675" s="22">
        <f t="shared" si="885"/>
        <v>0</v>
      </c>
      <c r="N2675" s="98"/>
      <c r="O2675" s="101" t="str">
        <f t="shared" ca="1" si="886"/>
        <v/>
      </c>
      <c r="P2675" s="41" t="str">
        <f t="shared" si="884"/>
        <v xml:space="preserve"> </v>
      </c>
      <c r="Q2675" s="41" t="str">
        <f>IF(MONTH(G2676)-MONTH(G2675)&lt;&gt;0,SUBTOTAL(109,$P$14:$P$3665)," ")</f>
        <v xml:space="preserve"> </v>
      </c>
      <c r="R2675" s="108">
        <f t="shared" ca="1" si="892"/>
        <v>0</v>
      </c>
      <c r="S2675" s="25">
        <f t="shared" ca="1" si="893"/>
        <v>0</v>
      </c>
      <c r="T2675" s="108">
        <f t="shared" ca="1" si="894"/>
        <v>0</v>
      </c>
      <c r="U2675" s="163">
        <f t="shared" ca="1" si="895"/>
        <v>0</v>
      </c>
      <c r="V2675" s="25">
        <f t="shared" ca="1" si="896"/>
        <v>0</v>
      </c>
      <c r="W2675" s="25">
        <f t="shared" ca="1" si="897"/>
        <v>0</v>
      </c>
      <c r="X2675" s="108">
        <f t="shared" ca="1" si="898"/>
        <v>0</v>
      </c>
      <c r="Y2675" s="108">
        <f t="shared" ca="1" si="899"/>
        <v>0</v>
      </c>
      <c r="Z2675" s="108">
        <f t="shared" ca="1" si="900"/>
        <v>0</v>
      </c>
      <c r="AA2675" s="108">
        <f t="shared" ca="1" si="901"/>
        <v>0</v>
      </c>
      <c r="AB2675" s="108">
        <f t="shared" ca="1" si="902"/>
        <v>0</v>
      </c>
      <c r="AC2675" s="25">
        <f t="shared" ca="1" si="903"/>
        <v>0</v>
      </c>
    </row>
    <row r="2676" spans="1:29" ht="14.1" hidden="1" customHeight="1" thickBot="1" x14ac:dyDescent="0.25">
      <c r="A2676" s="3">
        <f t="shared" si="887"/>
        <v>2028</v>
      </c>
      <c r="B2676" s="3" t="str">
        <f t="shared" si="904"/>
        <v>04 duben</v>
      </c>
      <c r="C2676" s="4" t="str">
        <f t="shared" si="888"/>
        <v>duben</v>
      </c>
      <c r="D2676" s="10">
        <f t="shared" ca="1" si="889"/>
        <v>0</v>
      </c>
      <c r="E2676" s="10" t="str">
        <f t="shared" si="890"/>
        <v>neděle</v>
      </c>
      <c r="F2676" s="42" t="str">
        <f ca="1">IF(COUNTIF(List1!$U$4:$AF$16,$G2676),"Svátek",TEXT($G2676,"dddd"))</f>
        <v>neděle</v>
      </c>
      <c r="G2676" s="19">
        <v>46859</v>
      </c>
      <c r="H2676" s="49"/>
      <c r="I2676" s="50"/>
      <c r="J2676" s="49"/>
      <c r="K2676" s="50"/>
      <c r="L2676" s="21">
        <f t="shared" si="891"/>
        <v>0</v>
      </c>
      <c r="M2676" s="22">
        <f t="shared" si="885"/>
        <v>0</v>
      </c>
      <c r="N2676" s="98"/>
      <c r="O2676" s="101" t="str">
        <f t="shared" ca="1" si="886"/>
        <v/>
      </c>
      <c r="P2676" s="41">
        <f t="shared" si="884"/>
        <v>0</v>
      </c>
      <c r="Q2676" s="41" t="str">
        <f>IF(MONTH(G2677)-MONTH(G2676)&lt;&gt;0,SUBTOTAL(109,$P$14:$P$3665)," ")</f>
        <v xml:space="preserve"> </v>
      </c>
      <c r="R2676" s="108">
        <f t="shared" ca="1" si="892"/>
        <v>0</v>
      </c>
      <c r="S2676" s="25">
        <f t="shared" ca="1" si="893"/>
        <v>0</v>
      </c>
      <c r="T2676" s="108">
        <f t="shared" ca="1" si="894"/>
        <v>0</v>
      </c>
      <c r="U2676" s="163">
        <f t="shared" ca="1" si="895"/>
        <v>0</v>
      </c>
      <c r="V2676" s="25">
        <f t="shared" ca="1" si="896"/>
        <v>0</v>
      </c>
      <c r="W2676" s="25">
        <f t="shared" ca="1" si="897"/>
        <v>0</v>
      </c>
      <c r="X2676" s="108">
        <f t="shared" ca="1" si="898"/>
        <v>0</v>
      </c>
      <c r="Y2676" s="108">
        <f t="shared" ca="1" si="899"/>
        <v>0</v>
      </c>
      <c r="Z2676" s="108">
        <f t="shared" ca="1" si="900"/>
        <v>0</v>
      </c>
      <c r="AA2676" s="108">
        <f t="shared" ca="1" si="901"/>
        <v>0</v>
      </c>
      <c r="AB2676" s="108">
        <f t="shared" ca="1" si="902"/>
        <v>0</v>
      </c>
      <c r="AC2676" s="25">
        <f t="shared" ca="1" si="903"/>
        <v>0</v>
      </c>
    </row>
    <row r="2677" spans="1:29" ht="14.1" hidden="1" customHeight="1" thickBot="1" x14ac:dyDescent="0.25">
      <c r="A2677" s="3">
        <f t="shared" si="887"/>
        <v>2028</v>
      </c>
      <c r="B2677" s="3" t="str">
        <f t="shared" si="904"/>
        <v>04 duben</v>
      </c>
      <c r="C2677" s="4" t="str">
        <f t="shared" si="888"/>
        <v>duben</v>
      </c>
      <c r="D2677" s="10">
        <f t="shared" ca="1" si="889"/>
        <v>0</v>
      </c>
      <c r="E2677" s="10" t="str">
        <f t="shared" si="890"/>
        <v>pondělí</v>
      </c>
      <c r="F2677" s="42" t="str">
        <f ca="1">IF(COUNTIF(List1!$U$4:$AF$16,$G2677),"Svátek",TEXT($G2677,"dddd"))</f>
        <v>pondělí</v>
      </c>
      <c r="G2677" s="19">
        <v>46860</v>
      </c>
      <c r="H2677" s="49"/>
      <c r="I2677" s="50"/>
      <c r="J2677" s="49"/>
      <c r="K2677" s="50"/>
      <c r="L2677" s="21">
        <f t="shared" si="891"/>
        <v>0</v>
      </c>
      <c r="M2677" s="22">
        <f t="shared" si="885"/>
        <v>0</v>
      </c>
      <c r="N2677" s="98"/>
      <c r="O2677" s="101" t="str">
        <f t="shared" ca="1" si="886"/>
        <v/>
      </c>
      <c r="P2677" s="41" t="str">
        <f t="shared" si="884"/>
        <v xml:space="preserve"> </v>
      </c>
      <c r="Q2677" s="41" t="str">
        <f>IF(MONTH(G2678)-MONTH(G2677)&lt;&gt;0,SUBTOTAL(109,$P$14:$P$3665)," ")</f>
        <v xml:space="preserve"> </v>
      </c>
      <c r="R2677" s="108">
        <f t="shared" ca="1" si="892"/>
        <v>0</v>
      </c>
      <c r="S2677" s="25">
        <f t="shared" ca="1" si="893"/>
        <v>0</v>
      </c>
      <c r="T2677" s="108">
        <f t="shared" ca="1" si="894"/>
        <v>0</v>
      </c>
      <c r="U2677" s="163">
        <f t="shared" ca="1" si="895"/>
        <v>0</v>
      </c>
      <c r="V2677" s="25">
        <f t="shared" ca="1" si="896"/>
        <v>0</v>
      </c>
      <c r="W2677" s="25">
        <f t="shared" ca="1" si="897"/>
        <v>0</v>
      </c>
      <c r="X2677" s="108">
        <f t="shared" ca="1" si="898"/>
        <v>0</v>
      </c>
      <c r="Y2677" s="108">
        <f t="shared" ca="1" si="899"/>
        <v>0</v>
      </c>
      <c r="Z2677" s="108">
        <f t="shared" ca="1" si="900"/>
        <v>0</v>
      </c>
      <c r="AA2677" s="108">
        <f t="shared" ca="1" si="901"/>
        <v>0</v>
      </c>
      <c r="AB2677" s="108">
        <f t="shared" ca="1" si="902"/>
        <v>0</v>
      </c>
      <c r="AC2677" s="25">
        <f t="shared" ca="1" si="903"/>
        <v>0</v>
      </c>
    </row>
    <row r="2678" spans="1:29" ht="14.1" hidden="1" customHeight="1" thickBot="1" x14ac:dyDescent="0.25">
      <c r="A2678" s="3">
        <f t="shared" si="887"/>
        <v>2028</v>
      </c>
      <c r="B2678" s="3" t="str">
        <f t="shared" si="904"/>
        <v>04 duben</v>
      </c>
      <c r="C2678" s="4" t="str">
        <f t="shared" si="888"/>
        <v>duben</v>
      </c>
      <c r="D2678" s="10">
        <f t="shared" ca="1" si="889"/>
        <v>0</v>
      </c>
      <c r="E2678" s="10" t="str">
        <f t="shared" si="890"/>
        <v>úterý</v>
      </c>
      <c r="F2678" s="42" t="str">
        <f ca="1">IF(COUNTIF(List1!$U$4:$AF$16,$G2678),"Svátek",TEXT($G2678,"dddd"))</f>
        <v>úterý</v>
      </c>
      <c r="G2678" s="19">
        <v>46861</v>
      </c>
      <c r="H2678" s="49"/>
      <c r="I2678" s="50"/>
      <c r="J2678" s="49"/>
      <c r="K2678" s="50"/>
      <c r="L2678" s="21">
        <f t="shared" si="891"/>
        <v>0</v>
      </c>
      <c r="M2678" s="22">
        <f t="shared" si="885"/>
        <v>0</v>
      </c>
      <c r="N2678" s="98"/>
      <c r="O2678" s="101" t="str">
        <f t="shared" ca="1" si="886"/>
        <v/>
      </c>
      <c r="P2678" s="41" t="str">
        <f t="shared" si="884"/>
        <v xml:space="preserve"> </v>
      </c>
      <c r="Q2678" s="41" t="str">
        <f>IF(MONTH(G2679)-MONTH(G2678)&lt;&gt;0,SUBTOTAL(109,$P$14:$P$3665)," ")</f>
        <v xml:space="preserve"> </v>
      </c>
      <c r="R2678" s="108">
        <f t="shared" ca="1" si="892"/>
        <v>0</v>
      </c>
      <c r="S2678" s="25">
        <f t="shared" ca="1" si="893"/>
        <v>0</v>
      </c>
      <c r="T2678" s="108">
        <f t="shared" ca="1" si="894"/>
        <v>0</v>
      </c>
      <c r="U2678" s="163">
        <f t="shared" ca="1" si="895"/>
        <v>0</v>
      </c>
      <c r="V2678" s="25">
        <f t="shared" ca="1" si="896"/>
        <v>0</v>
      </c>
      <c r="W2678" s="25">
        <f t="shared" ca="1" si="897"/>
        <v>0</v>
      </c>
      <c r="X2678" s="108">
        <f t="shared" ca="1" si="898"/>
        <v>0</v>
      </c>
      <c r="Y2678" s="108">
        <f t="shared" ca="1" si="899"/>
        <v>0</v>
      </c>
      <c r="Z2678" s="108">
        <f t="shared" ca="1" si="900"/>
        <v>0</v>
      </c>
      <c r="AA2678" s="108">
        <f t="shared" ca="1" si="901"/>
        <v>0</v>
      </c>
      <c r="AB2678" s="108">
        <f t="shared" ca="1" si="902"/>
        <v>0</v>
      </c>
      <c r="AC2678" s="25">
        <f t="shared" ca="1" si="903"/>
        <v>0</v>
      </c>
    </row>
    <row r="2679" spans="1:29" ht="14.1" hidden="1" customHeight="1" thickBot="1" x14ac:dyDescent="0.25">
      <c r="A2679" s="3">
        <f t="shared" si="887"/>
        <v>2028</v>
      </c>
      <c r="B2679" s="3" t="str">
        <f t="shared" si="904"/>
        <v>04 duben</v>
      </c>
      <c r="C2679" s="4" t="str">
        <f t="shared" si="888"/>
        <v>duben</v>
      </c>
      <c r="D2679" s="10">
        <f t="shared" ca="1" si="889"/>
        <v>0</v>
      </c>
      <c r="E2679" s="10" t="str">
        <f t="shared" si="890"/>
        <v>středa</v>
      </c>
      <c r="F2679" s="42" t="str">
        <f ca="1">IF(COUNTIF(List1!$U$4:$AF$16,$G2679),"Svátek",TEXT($G2679,"dddd"))</f>
        <v>středa</v>
      </c>
      <c r="G2679" s="19">
        <v>46862</v>
      </c>
      <c r="H2679" s="49"/>
      <c r="I2679" s="50"/>
      <c r="J2679" s="49"/>
      <c r="K2679" s="50"/>
      <c r="L2679" s="21">
        <f t="shared" si="891"/>
        <v>0</v>
      </c>
      <c r="M2679" s="22">
        <f t="shared" si="885"/>
        <v>0</v>
      </c>
      <c r="N2679" s="98"/>
      <c r="O2679" s="101" t="str">
        <f t="shared" ca="1" si="886"/>
        <v/>
      </c>
      <c r="P2679" s="41" t="str">
        <f t="shared" si="884"/>
        <v xml:space="preserve"> </v>
      </c>
      <c r="Q2679" s="41" t="str">
        <f>IF(MONTH(G2680)-MONTH(G2679)&lt;&gt;0,SUBTOTAL(109,$P$14:$P$3665)," ")</f>
        <v xml:space="preserve"> </v>
      </c>
      <c r="R2679" s="108">
        <f t="shared" ca="1" si="892"/>
        <v>0</v>
      </c>
      <c r="S2679" s="25">
        <f t="shared" ca="1" si="893"/>
        <v>0</v>
      </c>
      <c r="T2679" s="108">
        <f t="shared" ca="1" si="894"/>
        <v>0</v>
      </c>
      <c r="U2679" s="163">
        <f t="shared" ca="1" si="895"/>
        <v>0</v>
      </c>
      <c r="V2679" s="25">
        <f t="shared" ca="1" si="896"/>
        <v>0</v>
      </c>
      <c r="W2679" s="25">
        <f t="shared" ca="1" si="897"/>
        <v>0</v>
      </c>
      <c r="X2679" s="108">
        <f t="shared" ca="1" si="898"/>
        <v>0</v>
      </c>
      <c r="Y2679" s="108">
        <f t="shared" ca="1" si="899"/>
        <v>0</v>
      </c>
      <c r="Z2679" s="108">
        <f t="shared" ca="1" si="900"/>
        <v>0</v>
      </c>
      <c r="AA2679" s="108">
        <f t="shared" ca="1" si="901"/>
        <v>0</v>
      </c>
      <c r="AB2679" s="108">
        <f t="shared" ca="1" si="902"/>
        <v>0</v>
      </c>
      <c r="AC2679" s="25">
        <f t="shared" ca="1" si="903"/>
        <v>0</v>
      </c>
    </row>
    <row r="2680" spans="1:29" ht="14.1" hidden="1" customHeight="1" thickBot="1" x14ac:dyDescent="0.25">
      <c r="A2680" s="3">
        <f t="shared" si="887"/>
        <v>2028</v>
      </c>
      <c r="B2680" s="3" t="str">
        <f t="shared" si="904"/>
        <v>04 duben</v>
      </c>
      <c r="C2680" s="4" t="str">
        <f t="shared" si="888"/>
        <v>duben</v>
      </c>
      <c r="D2680" s="10">
        <f t="shared" ca="1" si="889"/>
        <v>0</v>
      </c>
      <c r="E2680" s="10" t="str">
        <f t="shared" si="890"/>
        <v>čtvrtek</v>
      </c>
      <c r="F2680" s="42" t="str">
        <f ca="1">IF(COUNTIF(List1!$U$4:$AF$16,$G2680),"Svátek",TEXT($G2680,"dddd"))</f>
        <v>čtvrtek</v>
      </c>
      <c r="G2680" s="19">
        <v>46863</v>
      </c>
      <c r="H2680" s="49"/>
      <c r="I2680" s="50"/>
      <c r="J2680" s="49"/>
      <c r="K2680" s="50"/>
      <c r="L2680" s="21">
        <f t="shared" si="891"/>
        <v>0</v>
      </c>
      <c r="M2680" s="22">
        <f t="shared" si="885"/>
        <v>0</v>
      </c>
      <c r="N2680" s="98"/>
      <c r="O2680" s="101" t="str">
        <f t="shared" ca="1" si="886"/>
        <v/>
      </c>
      <c r="P2680" s="41" t="str">
        <f t="shared" si="884"/>
        <v xml:space="preserve"> </v>
      </c>
      <c r="Q2680" s="41" t="str">
        <f>IF(MONTH(G2681)-MONTH(G2680)&lt;&gt;0,SUBTOTAL(109,$P$14:$P$3665)," ")</f>
        <v xml:space="preserve"> </v>
      </c>
      <c r="R2680" s="108">
        <f t="shared" ca="1" si="892"/>
        <v>0</v>
      </c>
      <c r="S2680" s="25">
        <f t="shared" ca="1" si="893"/>
        <v>0</v>
      </c>
      <c r="T2680" s="108">
        <f t="shared" ca="1" si="894"/>
        <v>0</v>
      </c>
      <c r="U2680" s="163">
        <f t="shared" ca="1" si="895"/>
        <v>0</v>
      </c>
      <c r="V2680" s="25">
        <f t="shared" ca="1" si="896"/>
        <v>0</v>
      </c>
      <c r="W2680" s="25">
        <f t="shared" ca="1" si="897"/>
        <v>0</v>
      </c>
      <c r="X2680" s="108">
        <f t="shared" ca="1" si="898"/>
        <v>0</v>
      </c>
      <c r="Y2680" s="108">
        <f t="shared" ca="1" si="899"/>
        <v>0</v>
      </c>
      <c r="Z2680" s="108">
        <f t="shared" ca="1" si="900"/>
        <v>0</v>
      </c>
      <c r="AA2680" s="108">
        <f t="shared" ca="1" si="901"/>
        <v>0</v>
      </c>
      <c r="AB2680" s="108">
        <f t="shared" ca="1" si="902"/>
        <v>0</v>
      </c>
      <c r="AC2680" s="25">
        <f t="shared" ca="1" si="903"/>
        <v>0</v>
      </c>
    </row>
    <row r="2681" spans="1:29" ht="14.1" hidden="1" customHeight="1" thickBot="1" x14ac:dyDescent="0.25">
      <c r="A2681" s="3">
        <f t="shared" si="887"/>
        <v>2028</v>
      </c>
      <c r="B2681" s="3" t="str">
        <f t="shared" si="904"/>
        <v>04 duben</v>
      </c>
      <c r="C2681" s="4" t="str">
        <f t="shared" si="888"/>
        <v>duben</v>
      </c>
      <c r="D2681" s="10">
        <f t="shared" ca="1" si="889"/>
        <v>0</v>
      </c>
      <c r="E2681" s="10" t="str">
        <f t="shared" si="890"/>
        <v>pátek</v>
      </c>
      <c r="F2681" s="42" t="str">
        <f ca="1">IF(COUNTIF(List1!$U$4:$AF$16,$G2681),"Svátek",TEXT($G2681,"dddd"))</f>
        <v>pátek</v>
      </c>
      <c r="G2681" s="19">
        <v>46864</v>
      </c>
      <c r="H2681" s="49"/>
      <c r="I2681" s="50"/>
      <c r="J2681" s="49"/>
      <c r="K2681" s="50"/>
      <c r="L2681" s="21">
        <f t="shared" si="891"/>
        <v>0</v>
      </c>
      <c r="M2681" s="22">
        <f t="shared" si="885"/>
        <v>0</v>
      </c>
      <c r="N2681" s="98"/>
      <c r="O2681" s="101" t="str">
        <f t="shared" ca="1" si="886"/>
        <v/>
      </c>
      <c r="P2681" s="41" t="str">
        <f t="shared" si="884"/>
        <v xml:space="preserve"> </v>
      </c>
      <c r="Q2681" s="41" t="str">
        <f>IF(MONTH(G2682)-MONTH(G2681)&lt;&gt;0,SUBTOTAL(109,$P$14:$P$3665)," ")</f>
        <v xml:space="preserve"> </v>
      </c>
      <c r="R2681" s="108">
        <f t="shared" ca="1" si="892"/>
        <v>0</v>
      </c>
      <c r="S2681" s="25">
        <f t="shared" ca="1" si="893"/>
        <v>0</v>
      </c>
      <c r="T2681" s="108">
        <f t="shared" ca="1" si="894"/>
        <v>0</v>
      </c>
      <c r="U2681" s="163">
        <f t="shared" ca="1" si="895"/>
        <v>0</v>
      </c>
      <c r="V2681" s="25">
        <f t="shared" ca="1" si="896"/>
        <v>0</v>
      </c>
      <c r="W2681" s="25">
        <f t="shared" ca="1" si="897"/>
        <v>0</v>
      </c>
      <c r="X2681" s="108">
        <f t="shared" ca="1" si="898"/>
        <v>0</v>
      </c>
      <c r="Y2681" s="108">
        <f t="shared" ca="1" si="899"/>
        <v>0</v>
      </c>
      <c r="Z2681" s="108">
        <f t="shared" ca="1" si="900"/>
        <v>0</v>
      </c>
      <c r="AA2681" s="108">
        <f t="shared" ca="1" si="901"/>
        <v>0</v>
      </c>
      <c r="AB2681" s="108">
        <f t="shared" ca="1" si="902"/>
        <v>0</v>
      </c>
      <c r="AC2681" s="25">
        <f t="shared" ca="1" si="903"/>
        <v>0</v>
      </c>
    </row>
    <row r="2682" spans="1:29" ht="14.1" hidden="1" customHeight="1" thickBot="1" x14ac:dyDescent="0.25">
      <c r="A2682" s="3">
        <f t="shared" si="887"/>
        <v>2028</v>
      </c>
      <c r="B2682" s="3" t="str">
        <f t="shared" si="904"/>
        <v>04 duben</v>
      </c>
      <c r="C2682" s="4" t="str">
        <f t="shared" si="888"/>
        <v>duben</v>
      </c>
      <c r="D2682" s="10">
        <f t="shared" ca="1" si="889"/>
        <v>0</v>
      </c>
      <c r="E2682" s="10" t="str">
        <f t="shared" si="890"/>
        <v>sobota</v>
      </c>
      <c r="F2682" s="42" t="str">
        <f ca="1">IF(COUNTIF(List1!$U$4:$AF$16,$G2682),"Svátek",TEXT($G2682,"dddd"))</f>
        <v>sobota</v>
      </c>
      <c r="G2682" s="19">
        <v>46865</v>
      </c>
      <c r="H2682" s="49"/>
      <c r="I2682" s="50"/>
      <c r="J2682" s="49"/>
      <c r="K2682" s="50"/>
      <c r="L2682" s="21">
        <f t="shared" si="891"/>
        <v>0</v>
      </c>
      <c r="M2682" s="22">
        <f t="shared" si="885"/>
        <v>0</v>
      </c>
      <c r="N2682" s="98"/>
      <c r="O2682" s="101" t="str">
        <f t="shared" ca="1" si="886"/>
        <v/>
      </c>
      <c r="P2682" s="41" t="str">
        <f t="shared" si="884"/>
        <v xml:space="preserve"> </v>
      </c>
      <c r="Q2682" s="41" t="str">
        <f>IF(MONTH(G2683)-MONTH(G2682)&lt;&gt;0,SUBTOTAL(109,$P$14:$P$3665)," ")</f>
        <v xml:space="preserve"> </v>
      </c>
      <c r="R2682" s="108">
        <f t="shared" ca="1" si="892"/>
        <v>0</v>
      </c>
      <c r="S2682" s="25">
        <f t="shared" ca="1" si="893"/>
        <v>0</v>
      </c>
      <c r="T2682" s="108">
        <f t="shared" ca="1" si="894"/>
        <v>0</v>
      </c>
      <c r="U2682" s="163">
        <f t="shared" ca="1" si="895"/>
        <v>0</v>
      </c>
      <c r="V2682" s="25">
        <f t="shared" ca="1" si="896"/>
        <v>0</v>
      </c>
      <c r="W2682" s="25">
        <f t="shared" ca="1" si="897"/>
        <v>0</v>
      </c>
      <c r="X2682" s="108">
        <f t="shared" ca="1" si="898"/>
        <v>0</v>
      </c>
      <c r="Y2682" s="108">
        <f t="shared" ca="1" si="899"/>
        <v>0</v>
      </c>
      <c r="Z2682" s="108">
        <f t="shared" ca="1" si="900"/>
        <v>0</v>
      </c>
      <c r="AA2682" s="108">
        <f t="shared" ca="1" si="901"/>
        <v>0</v>
      </c>
      <c r="AB2682" s="108">
        <f t="shared" ca="1" si="902"/>
        <v>0</v>
      </c>
      <c r="AC2682" s="25">
        <f t="shared" ca="1" si="903"/>
        <v>0</v>
      </c>
    </row>
    <row r="2683" spans="1:29" ht="14.1" hidden="1" customHeight="1" thickBot="1" x14ac:dyDescent="0.25">
      <c r="A2683" s="3">
        <f t="shared" si="887"/>
        <v>2028</v>
      </c>
      <c r="B2683" s="3" t="str">
        <f t="shared" si="904"/>
        <v>04 duben</v>
      </c>
      <c r="C2683" s="4" t="str">
        <f t="shared" si="888"/>
        <v>duben</v>
      </c>
      <c r="D2683" s="10">
        <f t="shared" ca="1" si="889"/>
        <v>0</v>
      </c>
      <c r="E2683" s="10" t="str">
        <f t="shared" si="890"/>
        <v>neděle</v>
      </c>
      <c r="F2683" s="42" t="str">
        <f ca="1">IF(COUNTIF(List1!$U$4:$AF$16,$G2683),"Svátek",TEXT($G2683,"dddd"))</f>
        <v>neděle</v>
      </c>
      <c r="G2683" s="19">
        <v>46866</v>
      </c>
      <c r="H2683" s="49"/>
      <c r="I2683" s="50"/>
      <c r="J2683" s="49"/>
      <c r="K2683" s="50"/>
      <c r="L2683" s="21">
        <f t="shared" si="891"/>
        <v>0</v>
      </c>
      <c r="M2683" s="22">
        <f t="shared" si="885"/>
        <v>0</v>
      </c>
      <c r="N2683" s="98"/>
      <c r="O2683" s="101" t="str">
        <f t="shared" ca="1" si="886"/>
        <v/>
      </c>
      <c r="P2683" s="41">
        <f t="shared" si="884"/>
        <v>0</v>
      </c>
      <c r="Q2683" s="41" t="str">
        <f>IF(MONTH(G2684)-MONTH(G2683)&lt;&gt;0,SUBTOTAL(109,$P$14:$P$3665)," ")</f>
        <v xml:space="preserve"> </v>
      </c>
      <c r="R2683" s="108">
        <f t="shared" ca="1" si="892"/>
        <v>0</v>
      </c>
      <c r="S2683" s="25">
        <f t="shared" ca="1" si="893"/>
        <v>0</v>
      </c>
      <c r="T2683" s="108">
        <f t="shared" ca="1" si="894"/>
        <v>0</v>
      </c>
      <c r="U2683" s="163">
        <f t="shared" ca="1" si="895"/>
        <v>0</v>
      </c>
      <c r="V2683" s="25">
        <f t="shared" ca="1" si="896"/>
        <v>0</v>
      </c>
      <c r="W2683" s="25">
        <f t="shared" ca="1" si="897"/>
        <v>0</v>
      </c>
      <c r="X2683" s="108">
        <f t="shared" ca="1" si="898"/>
        <v>0</v>
      </c>
      <c r="Y2683" s="108">
        <f t="shared" ca="1" si="899"/>
        <v>0</v>
      </c>
      <c r="Z2683" s="108">
        <f t="shared" ca="1" si="900"/>
        <v>0</v>
      </c>
      <c r="AA2683" s="108">
        <f t="shared" ca="1" si="901"/>
        <v>0</v>
      </c>
      <c r="AB2683" s="108">
        <f t="shared" ca="1" si="902"/>
        <v>0</v>
      </c>
      <c r="AC2683" s="25">
        <f t="shared" ca="1" si="903"/>
        <v>0</v>
      </c>
    </row>
    <row r="2684" spans="1:29" ht="14.1" hidden="1" customHeight="1" thickBot="1" x14ac:dyDescent="0.25">
      <c r="A2684" s="3">
        <f t="shared" si="887"/>
        <v>2028</v>
      </c>
      <c r="B2684" s="3" t="str">
        <f t="shared" si="904"/>
        <v>04 duben</v>
      </c>
      <c r="C2684" s="4" t="str">
        <f t="shared" si="888"/>
        <v>duben</v>
      </c>
      <c r="D2684" s="10">
        <f t="shared" ca="1" si="889"/>
        <v>0</v>
      </c>
      <c r="E2684" s="10" t="str">
        <f t="shared" si="890"/>
        <v>pondělí</v>
      </c>
      <c r="F2684" s="42" t="str">
        <f ca="1">IF(COUNTIF(List1!$U$4:$AF$16,$G2684),"Svátek",TEXT($G2684,"dddd"))</f>
        <v>pondělí</v>
      </c>
      <c r="G2684" s="19">
        <v>46867</v>
      </c>
      <c r="H2684" s="49"/>
      <c r="I2684" s="50"/>
      <c r="J2684" s="49"/>
      <c r="K2684" s="50"/>
      <c r="L2684" s="21">
        <f t="shared" si="891"/>
        <v>0</v>
      </c>
      <c r="M2684" s="22">
        <f t="shared" si="885"/>
        <v>0</v>
      </c>
      <c r="N2684" s="98"/>
      <c r="O2684" s="101" t="str">
        <f t="shared" ca="1" si="886"/>
        <v/>
      </c>
      <c r="P2684" s="41" t="str">
        <f t="shared" si="884"/>
        <v xml:space="preserve"> </v>
      </c>
      <c r="Q2684" s="41" t="str">
        <f>IF(MONTH(G2685)-MONTH(G2684)&lt;&gt;0,SUBTOTAL(109,$P$14:$P$3665)," ")</f>
        <v xml:space="preserve"> </v>
      </c>
      <c r="R2684" s="108">
        <f t="shared" ca="1" si="892"/>
        <v>0</v>
      </c>
      <c r="S2684" s="25">
        <f t="shared" ca="1" si="893"/>
        <v>0</v>
      </c>
      <c r="T2684" s="108">
        <f t="shared" ca="1" si="894"/>
        <v>0</v>
      </c>
      <c r="U2684" s="163">
        <f t="shared" ca="1" si="895"/>
        <v>0</v>
      </c>
      <c r="V2684" s="25">
        <f t="shared" ca="1" si="896"/>
        <v>0</v>
      </c>
      <c r="W2684" s="25">
        <f t="shared" ca="1" si="897"/>
        <v>0</v>
      </c>
      <c r="X2684" s="108">
        <f t="shared" ca="1" si="898"/>
        <v>0</v>
      </c>
      <c r="Y2684" s="108">
        <f t="shared" ca="1" si="899"/>
        <v>0</v>
      </c>
      <c r="Z2684" s="108">
        <f t="shared" ca="1" si="900"/>
        <v>0</v>
      </c>
      <c r="AA2684" s="108">
        <f t="shared" ca="1" si="901"/>
        <v>0</v>
      </c>
      <c r="AB2684" s="108">
        <f t="shared" ca="1" si="902"/>
        <v>0</v>
      </c>
      <c r="AC2684" s="25">
        <f t="shared" ca="1" si="903"/>
        <v>0</v>
      </c>
    </row>
    <row r="2685" spans="1:29" ht="14.1" hidden="1" customHeight="1" thickBot="1" x14ac:dyDescent="0.25">
      <c r="A2685" s="3">
        <f t="shared" si="887"/>
        <v>2028</v>
      </c>
      <c r="B2685" s="3" t="str">
        <f t="shared" si="904"/>
        <v>04 duben</v>
      </c>
      <c r="C2685" s="4" t="str">
        <f t="shared" si="888"/>
        <v>duben</v>
      </c>
      <c r="D2685" s="10">
        <f t="shared" ca="1" si="889"/>
        <v>0</v>
      </c>
      <c r="E2685" s="10" t="str">
        <f t="shared" si="890"/>
        <v>úterý</v>
      </c>
      <c r="F2685" s="42" t="str">
        <f ca="1">IF(COUNTIF(List1!$U$4:$AF$16,$G2685),"Svátek",TEXT($G2685,"dddd"))</f>
        <v>úterý</v>
      </c>
      <c r="G2685" s="19">
        <v>46868</v>
      </c>
      <c r="H2685" s="49"/>
      <c r="I2685" s="50"/>
      <c r="J2685" s="49"/>
      <c r="K2685" s="50"/>
      <c r="L2685" s="21">
        <f t="shared" si="891"/>
        <v>0</v>
      </c>
      <c r="M2685" s="22">
        <f t="shared" si="885"/>
        <v>0</v>
      </c>
      <c r="N2685" s="98"/>
      <c r="O2685" s="101" t="str">
        <f t="shared" ca="1" si="886"/>
        <v/>
      </c>
      <c r="P2685" s="41" t="str">
        <f t="shared" si="884"/>
        <v xml:space="preserve"> </v>
      </c>
      <c r="Q2685" s="41" t="str">
        <f>IF(MONTH(G2686)-MONTH(G2685)&lt;&gt;0,SUBTOTAL(109,$P$14:$P$3665)," ")</f>
        <v xml:space="preserve"> </v>
      </c>
      <c r="R2685" s="108">
        <f t="shared" ca="1" si="892"/>
        <v>0</v>
      </c>
      <c r="S2685" s="25">
        <f t="shared" ca="1" si="893"/>
        <v>0</v>
      </c>
      <c r="T2685" s="108">
        <f t="shared" ca="1" si="894"/>
        <v>0</v>
      </c>
      <c r="U2685" s="163">
        <f t="shared" ca="1" si="895"/>
        <v>0</v>
      </c>
      <c r="V2685" s="25">
        <f t="shared" ca="1" si="896"/>
        <v>0</v>
      </c>
      <c r="W2685" s="25">
        <f t="shared" ca="1" si="897"/>
        <v>0</v>
      </c>
      <c r="X2685" s="108">
        <f t="shared" ca="1" si="898"/>
        <v>0</v>
      </c>
      <c r="Y2685" s="108">
        <f t="shared" ca="1" si="899"/>
        <v>0</v>
      </c>
      <c r="Z2685" s="108">
        <f t="shared" ca="1" si="900"/>
        <v>0</v>
      </c>
      <c r="AA2685" s="108">
        <f t="shared" ca="1" si="901"/>
        <v>0</v>
      </c>
      <c r="AB2685" s="108">
        <f t="shared" ca="1" si="902"/>
        <v>0</v>
      </c>
      <c r="AC2685" s="25">
        <f t="shared" ca="1" si="903"/>
        <v>0</v>
      </c>
    </row>
    <row r="2686" spans="1:29" ht="14.1" hidden="1" customHeight="1" thickBot="1" x14ac:dyDescent="0.25">
      <c r="A2686" s="3">
        <f t="shared" si="887"/>
        <v>2028</v>
      </c>
      <c r="B2686" s="3" t="str">
        <f t="shared" si="904"/>
        <v>04 duben</v>
      </c>
      <c r="C2686" s="4" t="str">
        <f t="shared" si="888"/>
        <v>duben</v>
      </c>
      <c r="D2686" s="10">
        <f t="shared" ca="1" si="889"/>
        <v>0</v>
      </c>
      <c r="E2686" s="10" t="str">
        <f t="shared" si="890"/>
        <v>středa</v>
      </c>
      <c r="F2686" s="42" t="str">
        <f ca="1">IF(COUNTIF(List1!$U$4:$AF$16,$G2686),"Svátek",TEXT($G2686,"dddd"))</f>
        <v>středa</v>
      </c>
      <c r="G2686" s="19">
        <v>46869</v>
      </c>
      <c r="H2686" s="49"/>
      <c r="I2686" s="50"/>
      <c r="J2686" s="49"/>
      <c r="K2686" s="50"/>
      <c r="L2686" s="21">
        <f t="shared" si="891"/>
        <v>0</v>
      </c>
      <c r="M2686" s="22">
        <f t="shared" si="885"/>
        <v>0</v>
      </c>
      <c r="N2686" s="98"/>
      <c r="O2686" s="101" t="str">
        <f t="shared" ca="1" si="886"/>
        <v/>
      </c>
      <c r="P2686" s="41" t="str">
        <f t="shared" si="884"/>
        <v xml:space="preserve"> </v>
      </c>
      <c r="Q2686" s="41" t="str">
        <f>IF(MONTH(G2687)-MONTH(G2686)&lt;&gt;0,SUBTOTAL(109,$P$14:$P$3665)," ")</f>
        <v xml:space="preserve"> </v>
      </c>
      <c r="R2686" s="108">
        <f t="shared" ca="1" si="892"/>
        <v>0</v>
      </c>
      <c r="S2686" s="25">
        <f t="shared" ca="1" si="893"/>
        <v>0</v>
      </c>
      <c r="T2686" s="108">
        <f t="shared" ca="1" si="894"/>
        <v>0</v>
      </c>
      <c r="U2686" s="163">
        <f t="shared" ca="1" si="895"/>
        <v>0</v>
      </c>
      <c r="V2686" s="25">
        <f t="shared" ca="1" si="896"/>
        <v>0</v>
      </c>
      <c r="W2686" s="25">
        <f t="shared" ca="1" si="897"/>
        <v>0</v>
      </c>
      <c r="X2686" s="108">
        <f t="shared" ca="1" si="898"/>
        <v>0</v>
      </c>
      <c r="Y2686" s="108">
        <f t="shared" ca="1" si="899"/>
        <v>0</v>
      </c>
      <c r="Z2686" s="108">
        <f t="shared" ca="1" si="900"/>
        <v>0</v>
      </c>
      <c r="AA2686" s="108">
        <f t="shared" ca="1" si="901"/>
        <v>0</v>
      </c>
      <c r="AB2686" s="108">
        <f t="shared" ca="1" si="902"/>
        <v>0</v>
      </c>
      <c r="AC2686" s="25">
        <f t="shared" ca="1" si="903"/>
        <v>0</v>
      </c>
    </row>
    <row r="2687" spans="1:29" ht="14.1" hidden="1" customHeight="1" thickBot="1" x14ac:dyDescent="0.25">
      <c r="A2687" s="3">
        <f t="shared" si="887"/>
        <v>2028</v>
      </c>
      <c r="B2687" s="3" t="str">
        <f t="shared" si="904"/>
        <v>04 duben</v>
      </c>
      <c r="C2687" s="4" t="str">
        <f t="shared" si="888"/>
        <v>duben</v>
      </c>
      <c r="D2687" s="10">
        <f t="shared" ca="1" si="889"/>
        <v>0</v>
      </c>
      <c r="E2687" s="10" t="str">
        <f t="shared" si="890"/>
        <v>čtvrtek</v>
      </c>
      <c r="F2687" s="42" t="str">
        <f ca="1">IF(COUNTIF(List1!$U$4:$AF$16,$G2687),"Svátek",TEXT($G2687,"dddd"))</f>
        <v>čtvrtek</v>
      </c>
      <c r="G2687" s="19">
        <v>46870</v>
      </c>
      <c r="H2687" s="49"/>
      <c r="I2687" s="50"/>
      <c r="J2687" s="49"/>
      <c r="K2687" s="50"/>
      <c r="L2687" s="21">
        <f t="shared" si="891"/>
        <v>0</v>
      </c>
      <c r="M2687" s="22">
        <f t="shared" si="885"/>
        <v>0</v>
      </c>
      <c r="N2687" s="98"/>
      <c r="O2687" s="101" t="str">
        <f t="shared" ca="1" si="886"/>
        <v/>
      </c>
      <c r="P2687" s="41" t="str">
        <f t="shared" si="884"/>
        <v xml:space="preserve"> </v>
      </c>
      <c r="Q2687" s="41" t="str">
        <f>IF(MONTH(G2688)-MONTH(G2687)&lt;&gt;0,SUBTOTAL(109,$P$14:$P$3665)," ")</f>
        <v xml:space="preserve"> </v>
      </c>
      <c r="R2687" s="108">
        <f t="shared" ca="1" si="892"/>
        <v>0</v>
      </c>
      <c r="S2687" s="25">
        <f t="shared" ca="1" si="893"/>
        <v>0</v>
      </c>
      <c r="T2687" s="108">
        <f t="shared" ca="1" si="894"/>
        <v>0</v>
      </c>
      <c r="U2687" s="163">
        <f t="shared" ca="1" si="895"/>
        <v>0</v>
      </c>
      <c r="V2687" s="25">
        <f t="shared" ca="1" si="896"/>
        <v>0</v>
      </c>
      <c r="W2687" s="25">
        <f t="shared" ca="1" si="897"/>
        <v>0</v>
      </c>
      <c r="X2687" s="108">
        <f t="shared" ca="1" si="898"/>
        <v>0</v>
      </c>
      <c r="Y2687" s="108">
        <f t="shared" ca="1" si="899"/>
        <v>0</v>
      </c>
      <c r="Z2687" s="108">
        <f t="shared" ca="1" si="900"/>
        <v>0</v>
      </c>
      <c r="AA2687" s="108">
        <f t="shared" ca="1" si="901"/>
        <v>0</v>
      </c>
      <c r="AB2687" s="108">
        <f t="shared" ca="1" si="902"/>
        <v>0</v>
      </c>
      <c r="AC2687" s="25">
        <f t="shared" ca="1" si="903"/>
        <v>0</v>
      </c>
    </row>
    <row r="2688" spans="1:29" ht="14.1" hidden="1" customHeight="1" thickBot="1" x14ac:dyDescent="0.25">
      <c r="A2688" s="3">
        <f t="shared" si="887"/>
        <v>2028</v>
      </c>
      <c r="B2688" s="3" t="str">
        <f t="shared" si="904"/>
        <v>04 duben</v>
      </c>
      <c r="C2688" s="4" t="str">
        <f t="shared" si="888"/>
        <v>duben</v>
      </c>
      <c r="D2688" s="10">
        <f t="shared" ca="1" si="889"/>
        <v>0</v>
      </c>
      <c r="E2688" s="10" t="str">
        <f t="shared" si="890"/>
        <v>pátek</v>
      </c>
      <c r="F2688" s="42" t="str">
        <f ca="1">IF(COUNTIF(List1!$U$4:$AF$16,$G2688),"Svátek",TEXT($G2688,"dddd"))</f>
        <v>pátek</v>
      </c>
      <c r="G2688" s="19">
        <v>46871</v>
      </c>
      <c r="H2688" s="49"/>
      <c r="I2688" s="50"/>
      <c r="J2688" s="49"/>
      <c r="K2688" s="50"/>
      <c r="L2688" s="21">
        <f t="shared" si="891"/>
        <v>0</v>
      </c>
      <c r="M2688" s="22">
        <f t="shared" si="885"/>
        <v>0</v>
      </c>
      <c r="N2688" s="98"/>
      <c r="O2688" s="101" t="str">
        <f t="shared" ca="1" si="886"/>
        <v/>
      </c>
      <c r="P2688" s="41" t="str">
        <f t="shared" si="884"/>
        <v xml:space="preserve"> </v>
      </c>
      <c r="Q2688" s="41" t="str">
        <f>IF(MONTH(G2689)-MONTH(G2688)&lt;&gt;0,SUBTOTAL(109,$P$14:$P$3665)," ")</f>
        <v xml:space="preserve"> </v>
      </c>
      <c r="R2688" s="108">
        <f t="shared" ca="1" si="892"/>
        <v>0</v>
      </c>
      <c r="S2688" s="25">
        <f t="shared" ca="1" si="893"/>
        <v>0</v>
      </c>
      <c r="T2688" s="108">
        <f t="shared" ca="1" si="894"/>
        <v>0</v>
      </c>
      <c r="U2688" s="163">
        <f t="shared" ca="1" si="895"/>
        <v>0</v>
      </c>
      <c r="V2688" s="25">
        <f t="shared" ca="1" si="896"/>
        <v>0</v>
      </c>
      <c r="W2688" s="25">
        <f t="shared" ca="1" si="897"/>
        <v>0</v>
      </c>
      <c r="X2688" s="108">
        <f t="shared" ca="1" si="898"/>
        <v>0</v>
      </c>
      <c r="Y2688" s="108">
        <f t="shared" ca="1" si="899"/>
        <v>0</v>
      </c>
      <c r="Z2688" s="108">
        <f t="shared" ca="1" si="900"/>
        <v>0</v>
      </c>
      <c r="AA2688" s="108">
        <f t="shared" ca="1" si="901"/>
        <v>0</v>
      </c>
      <c r="AB2688" s="108">
        <f t="shared" ca="1" si="902"/>
        <v>0</v>
      </c>
      <c r="AC2688" s="25">
        <f t="shared" ca="1" si="903"/>
        <v>0</v>
      </c>
    </row>
    <row r="2689" spans="1:29" ht="14.1" hidden="1" customHeight="1" thickBot="1" x14ac:dyDescent="0.25">
      <c r="A2689" s="3">
        <f t="shared" si="887"/>
        <v>2028</v>
      </c>
      <c r="B2689" s="3" t="str">
        <f t="shared" si="904"/>
        <v>04 duben</v>
      </c>
      <c r="C2689" s="4" t="str">
        <f t="shared" si="888"/>
        <v>duben</v>
      </c>
      <c r="D2689" s="10">
        <f t="shared" ca="1" si="889"/>
        <v>0</v>
      </c>
      <c r="E2689" s="10" t="str">
        <f t="shared" si="890"/>
        <v>sobota</v>
      </c>
      <c r="F2689" s="42" t="str">
        <f ca="1">IF(COUNTIF(List1!$U$4:$AF$16,$G2689),"Svátek",TEXT($G2689,"dddd"))</f>
        <v>sobota</v>
      </c>
      <c r="G2689" s="19">
        <v>46872</v>
      </c>
      <c r="H2689" s="49"/>
      <c r="I2689" s="50"/>
      <c r="J2689" s="49"/>
      <c r="K2689" s="50"/>
      <c r="L2689" s="21">
        <f t="shared" si="891"/>
        <v>0</v>
      </c>
      <c r="M2689" s="22">
        <f t="shared" si="885"/>
        <v>0</v>
      </c>
      <c r="N2689" s="98"/>
      <c r="O2689" s="101" t="str">
        <f t="shared" ca="1" si="886"/>
        <v/>
      </c>
      <c r="P2689" s="41" t="str">
        <f t="shared" si="884"/>
        <v xml:space="preserve"> </v>
      </c>
      <c r="Q2689" s="41" t="str">
        <f>IF(MONTH(G2690)-MONTH(G2689)&lt;&gt;0,SUBTOTAL(109,$P$14:$P$3665)," ")</f>
        <v xml:space="preserve"> </v>
      </c>
      <c r="R2689" s="108">
        <f t="shared" ca="1" si="892"/>
        <v>0</v>
      </c>
      <c r="S2689" s="25">
        <f t="shared" ca="1" si="893"/>
        <v>0</v>
      </c>
      <c r="T2689" s="108">
        <f t="shared" ca="1" si="894"/>
        <v>0</v>
      </c>
      <c r="U2689" s="163">
        <f t="shared" ca="1" si="895"/>
        <v>0</v>
      </c>
      <c r="V2689" s="25">
        <f t="shared" ca="1" si="896"/>
        <v>0</v>
      </c>
      <c r="W2689" s="25">
        <f t="shared" ca="1" si="897"/>
        <v>0</v>
      </c>
      <c r="X2689" s="108">
        <f t="shared" ca="1" si="898"/>
        <v>0</v>
      </c>
      <c r="Y2689" s="108">
        <f t="shared" ca="1" si="899"/>
        <v>0</v>
      </c>
      <c r="Z2689" s="108">
        <f t="shared" ca="1" si="900"/>
        <v>0</v>
      </c>
      <c r="AA2689" s="108">
        <f t="shared" ca="1" si="901"/>
        <v>0</v>
      </c>
      <c r="AB2689" s="108">
        <f t="shared" ca="1" si="902"/>
        <v>0</v>
      </c>
      <c r="AC2689" s="25">
        <f t="shared" ca="1" si="903"/>
        <v>0</v>
      </c>
    </row>
    <row r="2690" spans="1:29" ht="14.1" hidden="1" customHeight="1" thickBot="1" x14ac:dyDescent="0.25">
      <c r="A2690" s="3">
        <f t="shared" si="887"/>
        <v>2028</v>
      </c>
      <c r="B2690" s="3" t="str">
        <f t="shared" si="904"/>
        <v>04 duben</v>
      </c>
      <c r="C2690" s="4" t="str">
        <f t="shared" si="888"/>
        <v>duben</v>
      </c>
      <c r="D2690" s="10">
        <f t="shared" ca="1" si="889"/>
        <v>0</v>
      </c>
      <c r="E2690" s="10" t="str">
        <f t="shared" si="890"/>
        <v>neděle</v>
      </c>
      <c r="F2690" s="42" t="str">
        <f ca="1">IF(COUNTIF(List1!$U$4:$AF$16,$G2690),"Svátek",TEXT($G2690,"dddd"))</f>
        <v>neděle</v>
      </c>
      <c r="G2690" s="19">
        <v>46873</v>
      </c>
      <c r="H2690" s="49"/>
      <c r="I2690" s="50"/>
      <c r="J2690" s="49"/>
      <c r="K2690" s="50"/>
      <c r="L2690" s="21">
        <f t="shared" si="891"/>
        <v>0</v>
      </c>
      <c r="M2690" s="22">
        <f t="shared" si="885"/>
        <v>0</v>
      </c>
      <c r="N2690" s="98"/>
      <c r="O2690" s="101" t="str">
        <f t="shared" ca="1" si="886"/>
        <v/>
      </c>
      <c r="P2690" s="41">
        <f t="shared" si="884"/>
        <v>0</v>
      </c>
      <c r="Q2690" s="41">
        <f>IF(MONTH(G2691)-MONTH(G2690)&lt;&gt;0,SUBTOTAL(109,$P$14:$P$3665)," ")</f>
        <v>0</v>
      </c>
      <c r="R2690" s="108">
        <f t="shared" ca="1" si="892"/>
        <v>0</v>
      </c>
      <c r="S2690" s="25">
        <f t="shared" ca="1" si="893"/>
        <v>0</v>
      </c>
      <c r="T2690" s="108">
        <f t="shared" ca="1" si="894"/>
        <v>0</v>
      </c>
      <c r="U2690" s="163">
        <f t="shared" ca="1" si="895"/>
        <v>0</v>
      </c>
      <c r="V2690" s="25">
        <f t="shared" ca="1" si="896"/>
        <v>0</v>
      </c>
      <c r="W2690" s="25">
        <f t="shared" ca="1" si="897"/>
        <v>0</v>
      </c>
      <c r="X2690" s="108">
        <f t="shared" ca="1" si="898"/>
        <v>0</v>
      </c>
      <c r="Y2690" s="108">
        <f t="shared" ca="1" si="899"/>
        <v>0</v>
      </c>
      <c r="Z2690" s="108">
        <f t="shared" ca="1" si="900"/>
        <v>0</v>
      </c>
      <c r="AA2690" s="108">
        <f t="shared" ca="1" si="901"/>
        <v>0</v>
      </c>
      <c r="AB2690" s="108">
        <f t="shared" ca="1" si="902"/>
        <v>0</v>
      </c>
      <c r="AC2690" s="25">
        <f t="shared" ca="1" si="903"/>
        <v>0</v>
      </c>
    </row>
    <row r="2691" spans="1:29" ht="14.1" hidden="1" customHeight="1" thickBot="1" x14ac:dyDescent="0.25">
      <c r="A2691" s="3">
        <f t="shared" si="887"/>
        <v>2028</v>
      </c>
      <c r="B2691" s="3" t="str">
        <f t="shared" si="904"/>
        <v>05 květen</v>
      </c>
      <c r="C2691" s="4" t="str">
        <f t="shared" si="888"/>
        <v>květen</v>
      </c>
      <c r="D2691" s="10">
        <f t="shared" ca="1" si="889"/>
        <v>1</v>
      </c>
      <c r="E2691" s="10" t="str">
        <f t="shared" si="890"/>
        <v>pondělí</v>
      </c>
      <c r="F2691" s="42" t="str">
        <f ca="1">IF(COUNTIF(List1!$U$4:$AF$16,$G2691),"Svátek",TEXT($G2691,"dddd"))</f>
        <v>Svátek</v>
      </c>
      <c r="G2691" s="19">
        <v>46874</v>
      </c>
      <c r="H2691" s="49"/>
      <c r="I2691" s="50"/>
      <c r="J2691" s="49"/>
      <c r="K2691" s="50"/>
      <c r="L2691" s="21">
        <f t="shared" si="891"/>
        <v>0</v>
      </c>
      <c r="M2691" s="22">
        <f t="shared" si="885"/>
        <v>0</v>
      </c>
      <c r="N2691" s="98"/>
      <c r="O2691" s="101" t="str">
        <f t="shared" ca="1" si="886"/>
        <v>Svátek</v>
      </c>
      <c r="P2691" s="41" t="str">
        <f t="shared" si="884"/>
        <v xml:space="preserve"> </v>
      </c>
      <c r="Q2691" s="41" t="str">
        <f>IF(MONTH(G2692)-MONTH(G2691)&lt;&gt;0,SUBTOTAL(109,$P$14:$P$3665)," ")</f>
        <v xml:space="preserve"> </v>
      </c>
      <c r="R2691" s="108">
        <f t="shared" ca="1" si="892"/>
        <v>0</v>
      </c>
      <c r="S2691" s="25">
        <f t="shared" ca="1" si="893"/>
        <v>1</v>
      </c>
      <c r="T2691" s="108">
        <f t="shared" ca="1" si="894"/>
        <v>0</v>
      </c>
      <c r="U2691" s="163">
        <f t="shared" ca="1" si="895"/>
        <v>0</v>
      </c>
      <c r="V2691" s="25">
        <f t="shared" ca="1" si="896"/>
        <v>0</v>
      </c>
      <c r="W2691" s="25">
        <f t="shared" ca="1" si="897"/>
        <v>0</v>
      </c>
      <c r="X2691" s="108">
        <f t="shared" ca="1" si="898"/>
        <v>0</v>
      </c>
      <c r="Y2691" s="108">
        <f t="shared" ca="1" si="899"/>
        <v>0</v>
      </c>
      <c r="Z2691" s="108">
        <f t="shared" ca="1" si="900"/>
        <v>0</v>
      </c>
      <c r="AA2691" s="108">
        <f t="shared" ca="1" si="901"/>
        <v>0</v>
      </c>
      <c r="AB2691" s="108">
        <f t="shared" ca="1" si="902"/>
        <v>0</v>
      </c>
      <c r="AC2691" s="25">
        <f t="shared" ca="1" si="903"/>
        <v>1</v>
      </c>
    </row>
    <row r="2692" spans="1:29" ht="14.1" hidden="1" customHeight="1" thickBot="1" x14ac:dyDescent="0.25">
      <c r="A2692" s="3">
        <f t="shared" si="887"/>
        <v>2028</v>
      </c>
      <c r="B2692" s="3" t="str">
        <f t="shared" si="904"/>
        <v>05 květen</v>
      </c>
      <c r="C2692" s="4" t="str">
        <f t="shared" si="888"/>
        <v>květen</v>
      </c>
      <c r="D2692" s="10">
        <f t="shared" ca="1" si="889"/>
        <v>0</v>
      </c>
      <c r="E2692" s="10" t="str">
        <f t="shared" si="890"/>
        <v>úterý</v>
      </c>
      <c r="F2692" s="42" t="str">
        <f ca="1">IF(COUNTIF(List1!$U$4:$AF$16,$G2692),"Svátek",TEXT($G2692,"dddd"))</f>
        <v>úterý</v>
      </c>
      <c r="G2692" s="19">
        <v>46875</v>
      </c>
      <c r="H2692" s="49"/>
      <c r="I2692" s="50"/>
      <c r="J2692" s="49"/>
      <c r="K2692" s="50"/>
      <c r="L2692" s="21">
        <f t="shared" si="891"/>
        <v>0</v>
      </c>
      <c r="M2692" s="22">
        <f t="shared" si="885"/>
        <v>0</v>
      </c>
      <c r="N2692" s="98"/>
      <c r="O2692" s="101" t="str">
        <f t="shared" ca="1" si="886"/>
        <v/>
      </c>
      <c r="P2692" s="41" t="str">
        <f t="shared" si="884"/>
        <v xml:space="preserve"> </v>
      </c>
      <c r="Q2692" s="41" t="str">
        <f>IF(MONTH(G2693)-MONTH(G2692)&lt;&gt;0,SUBTOTAL(109,$P$14:$P$3665)," ")</f>
        <v xml:space="preserve"> </v>
      </c>
      <c r="R2692" s="108">
        <f t="shared" ca="1" si="892"/>
        <v>0</v>
      </c>
      <c r="S2692" s="25">
        <f t="shared" ca="1" si="893"/>
        <v>0</v>
      </c>
      <c r="T2692" s="108">
        <f t="shared" ca="1" si="894"/>
        <v>0</v>
      </c>
      <c r="U2692" s="163">
        <f t="shared" ca="1" si="895"/>
        <v>0</v>
      </c>
      <c r="V2692" s="25">
        <f t="shared" ca="1" si="896"/>
        <v>0</v>
      </c>
      <c r="W2692" s="25">
        <f t="shared" ca="1" si="897"/>
        <v>0</v>
      </c>
      <c r="X2692" s="108">
        <f t="shared" ca="1" si="898"/>
        <v>0</v>
      </c>
      <c r="Y2692" s="108">
        <f t="shared" ca="1" si="899"/>
        <v>0</v>
      </c>
      <c r="Z2692" s="108">
        <f t="shared" ca="1" si="900"/>
        <v>0</v>
      </c>
      <c r="AA2692" s="108">
        <f t="shared" ca="1" si="901"/>
        <v>0</v>
      </c>
      <c r="AB2692" s="108">
        <f t="shared" ca="1" si="902"/>
        <v>0</v>
      </c>
      <c r="AC2692" s="25">
        <f t="shared" ca="1" si="903"/>
        <v>0</v>
      </c>
    </row>
    <row r="2693" spans="1:29" ht="14.1" hidden="1" customHeight="1" thickBot="1" x14ac:dyDescent="0.25">
      <c r="A2693" s="3">
        <f t="shared" si="887"/>
        <v>2028</v>
      </c>
      <c r="B2693" s="3" t="str">
        <f t="shared" si="904"/>
        <v>05 květen</v>
      </c>
      <c r="C2693" s="4" t="str">
        <f t="shared" si="888"/>
        <v>květen</v>
      </c>
      <c r="D2693" s="10">
        <f t="shared" ca="1" si="889"/>
        <v>0</v>
      </c>
      <c r="E2693" s="10" t="str">
        <f t="shared" si="890"/>
        <v>středa</v>
      </c>
      <c r="F2693" s="42" t="str">
        <f ca="1">IF(COUNTIF(List1!$U$4:$AF$16,$G2693),"Svátek",TEXT($G2693,"dddd"))</f>
        <v>středa</v>
      </c>
      <c r="G2693" s="19">
        <v>46876</v>
      </c>
      <c r="H2693" s="49"/>
      <c r="I2693" s="50"/>
      <c r="J2693" s="49"/>
      <c r="K2693" s="50"/>
      <c r="L2693" s="21">
        <f t="shared" si="891"/>
        <v>0</v>
      </c>
      <c r="M2693" s="22">
        <f t="shared" si="885"/>
        <v>0</v>
      </c>
      <c r="N2693" s="98"/>
      <c r="O2693" s="101" t="str">
        <f t="shared" ca="1" si="886"/>
        <v/>
      </c>
      <c r="P2693" s="41" t="str">
        <f t="shared" si="884"/>
        <v xml:space="preserve"> </v>
      </c>
      <c r="Q2693" s="41" t="str">
        <f>IF(MONTH(G2694)-MONTH(G2693)&lt;&gt;0,SUBTOTAL(109,$P$14:$P$3665)," ")</f>
        <v xml:space="preserve"> </v>
      </c>
      <c r="R2693" s="108">
        <f t="shared" ca="1" si="892"/>
        <v>0</v>
      </c>
      <c r="S2693" s="25">
        <f t="shared" ca="1" si="893"/>
        <v>0</v>
      </c>
      <c r="T2693" s="108">
        <f t="shared" ca="1" si="894"/>
        <v>0</v>
      </c>
      <c r="U2693" s="163">
        <f t="shared" ca="1" si="895"/>
        <v>0</v>
      </c>
      <c r="V2693" s="25">
        <f t="shared" ca="1" si="896"/>
        <v>0</v>
      </c>
      <c r="W2693" s="25">
        <f t="shared" ca="1" si="897"/>
        <v>0</v>
      </c>
      <c r="X2693" s="108">
        <f t="shared" ca="1" si="898"/>
        <v>0</v>
      </c>
      <c r="Y2693" s="108">
        <f t="shared" ca="1" si="899"/>
        <v>0</v>
      </c>
      <c r="Z2693" s="108">
        <f t="shared" ca="1" si="900"/>
        <v>0</v>
      </c>
      <c r="AA2693" s="108">
        <f t="shared" ca="1" si="901"/>
        <v>0</v>
      </c>
      <c r="AB2693" s="108">
        <f t="shared" ca="1" si="902"/>
        <v>0</v>
      </c>
      <c r="AC2693" s="25">
        <f t="shared" ca="1" si="903"/>
        <v>0</v>
      </c>
    </row>
    <row r="2694" spans="1:29" ht="14.1" hidden="1" customHeight="1" thickBot="1" x14ac:dyDescent="0.25">
      <c r="A2694" s="3">
        <f t="shared" si="887"/>
        <v>2028</v>
      </c>
      <c r="B2694" s="3" t="str">
        <f t="shared" si="904"/>
        <v>05 květen</v>
      </c>
      <c r="C2694" s="4" t="str">
        <f t="shared" si="888"/>
        <v>květen</v>
      </c>
      <c r="D2694" s="10">
        <f t="shared" ca="1" si="889"/>
        <v>0</v>
      </c>
      <c r="E2694" s="10" t="str">
        <f t="shared" si="890"/>
        <v>čtvrtek</v>
      </c>
      <c r="F2694" s="42" t="str">
        <f ca="1">IF(COUNTIF(List1!$U$4:$AF$16,$G2694),"Svátek",TEXT($G2694,"dddd"))</f>
        <v>čtvrtek</v>
      </c>
      <c r="G2694" s="19">
        <v>46877</v>
      </c>
      <c r="H2694" s="49"/>
      <c r="I2694" s="50"/>
      <c r="J2694" s="49"/>
      <c r="K2694" s="50"/>
      <c r="L2694" s="21">
        <f t="shared" si="891"/>
        <v>0</v>
      </c>
      <c r="M2694" s="22">
        <f t="shared" si="885"/>
        <v>0</v>
      </c>
      <c r="N2694" s="98"/>
      <c r="O2694" s="101" t="str">
        <f t="shared" ca="1" si="886"/>
        <v/>
      </c>
      <c r="P2694" s="41" t="str">
        <f t="shared" si="884"/>
        <v xml:space="preserve"> </v>
      </c>
      <c r="Q2694" s="41" t="str">
        <f>IF(MONTH(G2695)-MONTH(G2694)&lt;&gt;0,SUBTOTAL(109,$P$14:$P$3665)," ")</f>
        <v xml:space="preserve"> </v>
      </c>
      <c r="R2694" s="108">
        <f t="shared" ca="1" si="892"/>
        <v>0</v>
      </c>
      <c r="S2694" s="25">
        <f t="shared" ca="1" si="893"/>
        <v>0</v>
      </c>
      <c r="T2694" s="108">
        <f t="shared" ca="1" si="894"/>
        <v>0</v>
      </c>
      <c r="U2694" s="163">
        <f t="shared" ca="1" si="895"/>
        <v>0</v>
      </c>
      <c r="V2694" s="25">
        <f t="shared" ca="1" si="896"/>
        <v>0</v>
      </c>
      <c r="W2694" s="25">
        <f t="shared" ca="1" si="897"/>
        <v>0</v>
      </c>
      <c r="X2694" s="108">
        <f t="shared" ca="1" si="898"/>
        <v>0</v>
      </c>
      <c r="Y2694" s="108">
        <f t="shared" ca="1" si="899"/>
        <v>0</v>
      </c>
      <c r="Z2694" s="108">
        <f t="shared" ca="1" si="900"/>
        <v>0</v>
      </c>
      <c r="AA2694" s="108">
        <f t="shared" ca="1" si="901"/>
        <v>0</v>
      </c>
      <c r="AB2694" s="108">
        <f t="shared" ca="1" si="902"/>
        <v>0</v>
      </c>
      <c r="AC2694" s="25">
        <f t="shared" ca="1" si="903"/>
        <v>0</v>
      </c>
    </row>
    <row r="2695" spans="1:29" ht="14.1" hidden="1" customHeight="1" thickBot="1" x14ac:dyDescent="0.25">
      <c r="A2695" s="3">
        <f t="shared" si="887"/>
        <v>2028</v>
      </c>
      <c r="B2695" s="3" t="str">
        <f t="shared" si="904"/>
        <v>05 květen</v>
      </c>
      <c r="C2695" s="4" t="str">
        <f t="shared" si="888"/>
        <v>květen</v>
      </c>
      <c r="D2695" s="10">
        <f t="shared" ca="1" si="889"/>
        <v>0</v>
      </c>
      <c r="E2695" s="10" t="str">
        <f t="shared" si="890"/>
        <v>pátek</v>
      </c>
      <c r="F2695" s="42" t="str">
        <f ca="1">IF(COUNTIF(List1!$U$4:$AF$16,$G2695),"Svátek",TEXT($G2695,"dddd"))</f>
        <v>pátek</v>
      </c>
      <c r="G2695" s="19">
        <v>46878</v>
      </c>
      <c r="H2695" s="49"/>
      <c r="I2695" s="50"/>
      <c r="J2695" s="49"/>
      <c r="K2695" s="50"/>
      <c r="L2695" s="21">
        <f t="shared" si="891"/>
        <v>0</v>
      </c>
      <c r="M2695" s="22">
        <f t="shared" si="885"/>
        <v>0</v>
      </c>
      <c r="N2695" s="98"/>
      <c r="O2695" s="101" t="str">
        <f t="shared" ca="1" si="886"/>
        <v/>
      </c>
      <c r="P2695" s="41" t="str">
        <f t="shared" si="884"/>
        <v xml:space="preserve"> </v>
      </c>
      <c r="Q2695" s="41" t="str">
        <f>IF(MONTH(G2696)-MONTH(G2695)&lt;&gt;0,SUBTOTAL(109,$P$14:$P$3665)," ")</f>
        <v xml:space="preserve"> </v>
      </c>
      <c r="R2695" s="108">
        <f t="shared" ca="1" si="892"/>
        <v>0</v>
      </c>
      <c r="S2695" s="25">
        <f t="shared" ca="1" si="893"/>
        <v>0</v>
      </c>
      <c r="T2695" s="108">
        <f t="shared" ca="1" si="894"/>
        <v>0</v>
      </c>
      <c r="U2695" s="163">
        <f t="shared" ca="1" si="895"/>
        <v>0</v>
      </c>
      <c r="V2695" s="25">
        <f t="shared" ca="1" si="896"/>
        <v>0</v>
      </c>
      <c r="W2695" s="25">
        <f t="shared" ca="1" si="897"/>
        <v>0</v>
      </c>
      <c r="X2695" s="108">
        <f t="shared" ca="1" si="898"/>
        <v>0</v>
      </c>
      <c r="Y2695" s="108">
        <f t="shared" ca="1" si="899"/>
        <v>0</v>
      </c>
      <c r="Z2695" s="108">
        <f t="shared" ca="1" si="900"/>
        <v>0</v>
      </c>
      <c r="AA2695" s="108">
        <f t="shared" ca="1" si="901"/>
        <v>0</v>
      </c>
      <c r="AB2695" s="108">
        <f t="shared" ca="1" si="902"/>
        <v>0</v>
      </c>
      <c r="AC2695" s="25">
        <f t="shared" ca="1" si="903"/>
        <v>0</v>
      </c>
    </row>
    <row r="2696" spans="1:29" ht="14.1" hidden="1" customHeight="1" thickBot="1" x14ac:dyDescent="0.25">
      <c r="A2696" s="3">
        <f t="shared" si="887"/>
        <v>2028</v>
      </c>
      <c r="B2696" s="3" t="str">
        <f t="shared" si="904"/>
        <v>05 květen</v>
      </c>
      <c r="C2696" s="4" t="str">
        <f t="shared" si="888"/>
        <v>květen</v>
      </c>
      <c r="D2696" s="10">
        <f t="shared" ca="1" si="889"/>
        <v>0</v>
      </c>
      <c r="E2696" s="10" t="str">
        <f t="shared" si="890"/>
        <v>sobota</v>
      </c>
      <c r="F2696" s="42" t="str">
        <f ca="1">IF(COUNTIF(List1!$U$4:$AF$16,$G2696),"Svátek",TEXT($G2696,"dddd"))</f>
        <v>sobota</v>
      </c>
      <c r="G2696" s="19">
        <v>46879</v>
      </c>
      <c r="H2696" s="49"/>
      <c r="I2696" s="50"/>
      <c r="J2696" s="49"/>
      <c r="K2696" s="50"/>
      <c r="L2696" s="21">
        <f t="shared" si="891"/>
        <v>0</v>
      </c>
      <c r="M2696" s="22">
        <f t="shared" si="885"/>
        <v>0</v>
      </c>
      <c r="N2696" s="98"/>
      <c r="O2696" s="101" t="str">
        <f t="shared" ca="1" si="886"/>
        <v/>
      </c>
      <c r="P2696" s="41" t="str">
        <f t="shared" si="884"/>
        <v xml:space="preserve"> </v>
      </c>
      <c r="Q2696" s="41" t="str">
        <f>IF(MONTH(G2697)-MONTH(G2696)&lt;&gt;0,SUBTOTAL(109,$P$14:$P$3665)," ")</f>
        <v xml:space="preserve"> </v>
      </c>
      <c r="R2696" s="108">
        <f t="shared" ca="1" si="892"/>
        <v>0</v>
      </c>
      <c r="S2696" s="25">
        <f t="shared" ca="1" si="893"/>
        <v>0</v>
      </c>
      <c r="T2696" s="108">
        <f t="shared" ca="1" si="894"/>
        <v>0</v>
      </c>
      <c r="U2696" s="163">
        <f t="shared" ca="1" si="895"/>
        <v>0</v>
      </c>
      <c r="V2696" s="25">
        <f t="shared" ca="1" si="896"/>
        <v>0</v>
      </c>
      <c r="W2696" s="25">
        <f t="shared" ca="1" si="897"/>
        <v>0</v>
      </c>
      <c r="X2696" s="108">
        <f t="shared" ca="1" si="898"/>
        <v>0</v>
      </c>
      <c r="Y2696" s="108">
        <f t="shared" ca="1" si="899"/>
        <v>0</v>
      </c>
      <c r="Z2696" s="108">
        <f t="shared" ca="1" si="900"/>
        <v>0</v>
      </c>
      <c r="AA2696" s="108">
        <f t="shared" ca="1" si="901"/>
        <v>0</v>
      </c>
      <c r="AB2696" s="108">
        <f t="shared" ca="1" si="902"/>
        <v>0</v>
      </c>
      <c r="AC2696" s="25">
        <f t="shared" ca="1" si="903"/>
        <v>0</v>
      </c>
    </row>
    <row r="2697" spans="1:29" ht="14.1" hidden="1" customHeight="1" thickBot="1" x14ac:dyDescent="0.25">
      <c r="A2697" s="3">
        <f t="shared" si="887"/>
        <v>2028</v>
      </c>
      <c r="B2697" s="3" t="str">
        <f t="shared" si="904"/>
        <v>05 květen</v>
      </c>
      <c r="C2697" s="4" t="str">
        <f t="shared" si="888"/>
        <v>květen</v>
      </c>
      <c r="D2697" s="10">
        <f t="shared" ca="1" si="889"/>
        <v>0</v>
      </c>
      <c r="E2697" s="10" t="str">
        <f t="shared" si="890"/>
        <v>neděle</v>
      </c>
      <c r="F2697" s="42" t="str">
        <f ca="1">IF(COUNTIF(List1!$U$4:$AF$16,$G2697),"Svátek",TEXT($G2697,"dddd"))</f>
        <v>neděle</v>
      </c>
      <c r="G2697" s="19">
        <v>46880</v>
      </c>
      <c r="H2697" s="49"/>
      <c r="I2697" s="50"/>
      <c r="J2697" s="49"/>
      <c r="K2697" s="50"/>
      <c r="L2697" s="21">
        <f t="shared" si="891"/>
        <v>0</v>
      </c>
      <c r="M2697" s="22">
        <f t="shared" si="885"/>
        <v>0</v>
      </c>
      <c r="N2697" s="98"/>
      <c r="O2697" s="101" t="str">
        <f t="shared" ca="1" si="886"/>
        <v/>
      </c>
      <c r="P2697" s="41">
        <f t="shared" si="884"/>
        <v>0</v>
      </c>
      <c r="Q2697" s="41" t="str">
        <f>IF(MONTH(G2698)-MONTH(G2697)&lt;&gt;0,SUBTOTAL(109,$P$14:$P$3665)," ")</f>
        <v xml:space="preserve"> </v>
      </c>
      <c r="R2697" s="108">
        <f t="shared" ca="1" si="892"/>
        <v>0</v>
      </c>
      <c r="S2697" s="25">
        <f t="shared" ca="1" si="893"/>
        <v>0</v>
      </c>
      <c r="T2697" s="108">
        <f t="shared" ca="1" si="894"/>
        <v>0</v>
      </c>
      <c r="U2697" s="163">
        <f t="shared" ca="1" si="895"/>
        <v>0</v>
      </c>
      <c r="V2697" s="25">
        <f t="shared" ca="1" si="896"/>
        <v>0</v>
      </c>
      <c r="W2697" s="25">
        <f t="shared" ca="1" si="897"/>
        <v>0</v>
      </c>
      <c r="X2697" s="108">
        <f t="shared" ca="1" si="898"/>
        <v>0</v>
      </c>
      <c r="Y2697" s="108">
        <f t="shared" ca="1" si="899"/>
        <v>0</v>
      </c>
      <c r="Z2697" s="108">
        <f t="shared" ca="1" si="900"/>
        <v>0</v>
      </c>
      <c r="AA2697" s="108">
        <f t="shared" ca="1" si="901"/>
        <v>0</v>
      </c>
      <c r="AB2697" s="108">
        <f t="shared" ca="1" si="902"/>
        <v>0</v>
      </c>
      <c r="AC2697" s="25">
        <f t="shared" ca="1" si="903"/>
        <v>0</v>
      </c>
    </row>
    <row r="2698" spans="1:29" ht="14.1" hidden="1" customHeight="1" thickBot="1" x14ac:dyDescent="0.25">
      <c r="A2698" s="3">
        <f t="shared" si="887"/>
        <v>2028</v>
      </c>
      <c r="B2698" s="3" t="str">
        <f t="shared" si="904"/>
        <v>05 květen</v>
      </c>
      <c r="C2698" s="4" t="str">
        <f t="shared" si="888"/>
        <v>květen</v>
      </c>
      <c r="D2698" s="10">
        <f t="shared" ca="1" si="889"/>
        <v>1</v>
      </c>
      <c r="E2698" s="10" t="str">
        <f t="shared" si="890"/>
        <v>pondělí</v>
      </c>
      <c r="F2698" s="42" t="str">
        <f ca="1">IF(COUNTIF(List1!$U$4:$AF$16,$G2698),"Svátek",TEXT($G2698,"dddd"))</f>
        <v>Svátek</v>
      </c>
      <c r="G2698" s="19">
        <v>46881</v>
      </c>
      <c r="H2698" s="49"/>
      <c r="I2698" s="50"/>
      <c r="J2698" s="49"/>
      <c r="K2698" s="50"/>
      <c r="L2698" s="21">
        <f t="shared" si="891"/>
        <v>0</v>
      </c>
      <c r="M2698" s="22">
        <f t="shared" si="885"/>
        <v>0</v>
      </c>
      <c r="N2698" s="98"/>
      <c r="O2698" s="101" t="str">
        <f t="shared" ca="1" si="886"/>
        <v>Svátek</v>
      </c>
      <c r="P2698" s="41" t="str">
        <f t="shared" si="884"/>
        <v xml:space="preserve"> </v>
      </c>
      <c r="Q2698" s="41" t="str">
        <f>IF(MONTH(G2699)-MONTH(G2698)&lt;&gt;0,SUBTOTAL(109,$P$14:$P$3665)," ")</f>
        <v xml:space="preserve"> </v>
      </c>
      <c r="R2698" s="108">
        <f t="shared" ca="1" si="892"/>
        <v>0</v>
      </c>
      <c r="S2698" s="25">
        <f t="shared" ca="1" si="893"/>
        <v>1</v>
      </c>
      <c r="T2698" s="108">
        <f t="shared" ca="1" si="894"/>
        <v>0</v>
      </c>
      <c r="U2698" s="163">
        <f t="shared" ca="1" si="895"/>
        <v>0</v>
      </c>
      <c r="V2698" s="25">
        <f t="shared" ca="1" si="896"/>
        <v>0</v>
      </c>
      <c r="W2698" s="25">
        <f t="shared" ca="1" si="897"/>
        <v>0</v>
      </c>
      <c r="X2698" s="108">
        <f t="shared" ca="1" si="898"/>
        <v>0</v>
      </c>
      <c r="Y2698" s="108">
        <f t="shared" ca="1" si="899"/>
        <v>0</v>
      </c>
      <c r="Z2698" s="108">
        <f t="shared" ca="1" si="900"/>
        <v>0</v>
      </c>
      <c r="AA2698" s="108">
        <f t="shared" ca="1" si="901"/>
        <v>0</v>
      </c>
      <c r="AB2698" s="108">
        <f t="shared" ca="1" si="902"/>
        <v>0</v>
      </c>
      <c r="AC2698" s="25">
        <f t="shared" ca="1" si="903"/>
        <v>1</v>
      </c>
    </row>
    <row r="2699" spans="1:29" ht="14.1" hidden="1" customHeight="1" thickBot="1" x14ac:dyDescent="0.25">
      <c r="A2699" s="3">
        <f t="shared" si="887"/>
        <v>2028</v>
      </c>
      <c r="B2699" s="3" t="str">
        <f t="shared" si="904"/>
        <v>05 květen</v>
      </c>
      <c r="C2699" s="4" t="str">
        <f t="shared" si="888"/>
        <v>květen</v>
      </c>
      <c r="D2699" s="10">
        <f t="shared" ca="1" si="889"/>
        <v>0</v>
      </c>
      <c r="E2699" s="10" t="str">
        <f t="shared" si="890"/>
        <v>úterý</v>
      </c>
      <c r="F2699" s="42" t="str">
        <f ca="1">IF(COUNTIF(List1!$U$4:$AF$16,$G2699),"Svátek",TEXT($G2699,"dddd"))</f>
        <v>úterý</v>
      </c>
      <c r="G2699" s="19">
        <v>46882</v>
      </c>
      <c r="H2699" s="49"/>
      <c r="I2699" s="50"/>
      <c r="J2699" s="49"/>
      <c r="K2699" s="50"/>
      <c r="L2699" s="21">
        <f t="shared" si="891"/>
        <v>0</v>
      </c>
      <c r="M2699" s="22">
        <f t="shared" si="885"/>
        <v>0</v>
      </c>
      <c r="N2699" s="98"/>
      <c r="O2699" s="101" t="str">
        <f t="shared" ca="1" si="886"/>
        <v/>
      </c>
      <c r="P2699" s="41" t="str">
        <f t="shared" si="884"/>
        <v xml:space="preserve"> </v>
      </c>
      <c r="Q2699" s="41" t="str">
        <f>IF(MONTH(G2700)-MONTH(G2699)&lt;&gt;0,SUBTOTAL(109,$P$14:$P$3665)," ")</f>
        <v xml:space="preserve"> </v>
      </c>
      <c r="R2699" s="108">
        <f t="shared" ca="1" si="892"/>
        <v>0</v>
      </c>
      <c r="S2699" s="25">
        <f t="shared" ca="1" si="893"/>
        <v>0</v>
      </c>
      <c r="T2699" s="108">
        <f t="shared" ca="1" si="894"/>
        <v>0</v>
      </c>
      <c r="U2699" s="163">
        <f t="shared" ca="1" si="895"/>
        <v>0</v>
      </c>
      <c r="V2699" s="25">
        <f t="shared" ca="1" si="896"/>
        <v>0</v>
      </c>
      <c r="W2699" s="25">
        <f t="shared" ca="1" si="897"/>
        <v>0</v>
      </c>
      <c r="X2699" s="108">
        <f t="shared" ca="1" si="898"/>
        <v>0</v>
      </c>
      <c r="Y2699" s="108">
        <f t="shared" ca="1" si="899"/>
        <v>0</v>
      </c>
      <c r="Z2699" s="108">
        <f t="shared" ca="1" si="900"/>
        <v>0</v>
      </c>
      <c r="AA2699" s="108">
        <f t="shared" ca="1" si="901"/>
        <v>0</v>
      </c>
      <c r="AB2699" s="108">
        <f t="shared" ca="1" si="902"/>
        <v>0</v>
      </c>
      <c r="AC2699" s="25">
        <f t="shared" ca="1" si="903"/>
        <v>0</v>
      </c>
    </row>
    <row r="2700" spans="1:29" ht="14.1" hidden="1" customHeight="1" thickBot="1" x14ac:dyDescent="0.25">
      <c r="A2700" s="3">
        <f t="shared" si="887"/>
        <v>2028</v>
      </c>
      <c r="B2700" s="3" t="str">
        <f t="shared" si="904"/>
        <v>05 květen</v>
      </c>
      <c r="C2700" s="4" t="str">
        <f t="shared" si="888"/>
        <v>květen</v>
      </c>
      <c r="D2700" s="10">
        <f t="shared" ca="1" si="889"/>
        <v>0</v>
      </c>
      <c r="E2700" s="10" t="str">
        <f t="shared" si="890"/>
        <v>středa</v>
      </c>
      <c r="F2700" s="42" t="str">
        <f ca="1">IF(COUNTIF(List1!$U$4:$AF$16,$G2700),"Svátek",TEXT($G2700,"dddd"))</f>
        <v>středa</v>
      </c>
      <c r="G2700" s="19">
        <v>46883</v>
      </c>
      <c r="H2700" s="49"/>
      <c r="I2700" s="50"/>
      <c r="J2700" s="49"/>
      <c r="K2700" s="50"/>
      <c r="L2700" s="21">
        <f t="shared" si="891"/>
        <v>0</v>
      </c>
      <c r="M2700" s="22">
        <f t="shared" si="885"/>
        <v>0</v>
      </c>
      <c r="N2700" s="98"/>
      <c r="O2700" s="101" t="str">
        <f t="shared" ca="1" si="886"/>
        <v/>
      </c>
      <c r="P2700" s="41" t="str">
        <f t="shared" si="884"/>
        <v xml:space="preserve"> </v>
      </c>
      <c r="Q2700" s="41" t="str">
        <f>IF(MONTH(G2701)-MONTH(G2700)&lt;&gt;0,SUBTOTAL(109,$P$14:$P$3665)," ")</f>
        <v xml:space="preserve"> </v>
      </c>
      <c r="R2700" s="108">
        <f t="shared" ca="1" si="892"/>
        <v>0</v>
      </c>
      <c r="S2700" s="25">
        <f t="shared" ca="1" si="893"/>
        <v>0</v>
      </c>
      <c r="T2700" s="108">
        <f t="shared" ca="1" si="894"/>
        <v>0</v>
      </c>
      <c r="U2700" s="163">
        <f t="shared" ca="1" si="895"/>
        <v>0</v>
      </c>
      <c r="V2700" s="25">
        <f t="shared" ca="1" si="896"/>
        <v>0</v>
      </c>
      <c r="W2700" s="25">
        <f t="shared" ca="1" si="897"/>
        <v>0</v>
      </c>
      <c r="X2700" s="108">
        <f t="shared" ca="1" si="898"/>
        <v>0</v>
      </c>
      <c r="Y2700" s="108">
        <f t="shared" ca="1" si="899"/>
        <v>0</v>
      </c>
      <c r="Z2700" s="108">
        <f t="shared" ca="1" si="900"/>
        <v>0</v>
      </c>
      <c r="AA2700" s="108">
        <f t="shared" ca="1" si="901"/>
        <v>0</v>
      </c>
      <c r="AB2700" s="108">
        <f t="shared" ca="1" si="902"/>
        <v>0</v>
      </c>
      <c r="AC2700" s="25">
        <f t="shared" ca="1" si="903"/>
        <v>0</v>
      </c>
    </row>
    <row r="2701" spans="1:29" ht="14.1" hidden="1" customHeight="1" thickBot="1" x14ac:dyDescent="0.25">
      <c r="A2701" s="3">
        <f t="shared" si="887"/>
        <v>2028</v>
      </c>
      <c r="B2701" s="3" t="str">
        <f t="shared" si="904"/>
        <v>05 květen</v>
      </c>
      <c r="C2701" s="4" t="str">
        <f t="shared" si="888"/>
        <v>květen</v>
      </c>
      <c r="D2701" s="10">
        <f t="shared" ca="1" si="889"/>
        <v>0</v>
      </c>
      <c r="E2701" s="10" t="str">
        <f t="shared" si="890"/>
        <v>čtvrtek</v>
      </c>
      <c r="F2701" s="42" t="str">
        <f ca="1">IF(COUNTIF(List1!$U$4:$AF$16,$G2701),"Svátek",TEXT($G2701,"dddd"))</f>
        <v>čtvrtek</v>
      </c>
      <c r="G2701" s="19">
        <v>46884</v>
      </c>
      <c r="H2701" s="49"/>
      <c r="I2701" s="50"/>
      <c r="J2701" s="49"/>
      <c r="K2701" s="50"/>
      <c r="L2701" s="21">
        <f t="shared" si="891"/>
        <v>0</v>
      </c>
      <c r="M2701" s="22">
        <f t="shared" si="885"/>
        <v>0</v>
      </c>
      <c r="N2701" s="98"/>
      <c r="O2701" s="101" t="str">
        <f t="shared" ca="1" si="886"/>
        <v/>
      </c>
      <c r="P2701" s="41" t="str">
        <f t="shared" si="884"/>
        <v xml:space="preserve"> </v>
      </c>
      <c r="Q2701" s="41" t="str">
        <f>IF(MONTH(G2702)-MONTH(G2701)&lt;&gt;0,SUBTOTAL(109,$P$14:$P$3665)," ")</f>
        <v xml:space="preserve"> </v>
      </c>
      <c r="R2701" s="108">
        <f t="shared" ca="1" si="892"/>
        <v>0</v>
      </c>
      <c r="S2701" s="25">
        <f t="shared" ca="1" si="893"/>
        <v>0</v>
      </c>
      <c r="T2701" s="108">
        <f t="shared" ca="1" si="894"/>
        <v>0</v>
      </c>
      <c r="U2701" s="163">
        <f t="shared" ca="1" si="895"/>
        <v>0</v>
      </c>
      <c r="V2701" s="25">
        <f t="shared" ca="1" si="896"/>
        <v>0</v>
      </c>
      <c r="W2701" s="25">
        <f t="shared" ca="1" si="897"/>
        <v>0</v>
      </c>
      <c r="X2701" s="108">
        <f t="shared" ca="1" si="898"/>
        <v>0</v>
      </c>
      <c r="Y2701" s="108">
        <f t="shared" ca="1" si="899"/>
        <v>0</v>
      </c>
      <c r="Z2701" s="108">
        <f t="shared" ca="1" si="900"/>
        <v>0</v>
      </c>
      <c r="AA2701" s="108">
        <f t="shared" ca="1" si="901"/>
        <v>0</v>
      </c>
      <c r="AB2701" s="108">
        <f t="shared" ca="1" si="902"/>
        <v>0</v>
      </c>
      <c r="AC2701" s="25">
        <f t="shared" ca="1" si="903"/>
        <v>0</v>
      </c>
    </row>
    <row r="2702" spans="1:29" ht="14.1" hidden="1" customHeight="1" thickBot="1" x14ac:dyDescent="0.25">
      <c r="A2702" s="3">
        <f t="shared" si="887"/>
        <v>2028</v>
      </c>
      <c r="B2702" s="3" t="str">
        <f t="shared" si="904"/>
        <v>05 květen</v>
      </c>
      <c r="C2702" s="4" t="str">
        <f t="shared" si="888"/>
        <v>květen</v>
      </c>
      <c r="D2702" s="10">
        <f t="shared" ca="1" si="889"/>
        <v>0</v>
      </c>
      <c r="E2702" s="10" t="str">
        <f t="shared" si="890"/>
        <v>pátek</v>
      </c>
      <c r="F2702" s="42" t="str">
        <f ca="1">IF(COUNTIF(List1!$U$4:$AF$16,$G2702),"Svátek",TEXT($G2702,"dddd"))</f>
        <v>pátek</v>
      </c>
      <c r="G2702" s="19">
        <v>46885</v>
      </c>
      <c r="H2702" s="49"/>
      <c r="I2702" s="50"/>
      <c r="J2702" s="49"/>
      <c r="K2702" s="50"/>
      <c r="L2702" s="21">
        <f t="shared" si="891"/>
        <v>0</v>
      </c>
      <c r="M2702" s="22">
        <f t="shared" si="885"/>
        <v>0</v>
      </c>
      <c r="N2702" s="98"/>
      <c r="O2702" s="101" t="str">
        <f t="shared" ca="1" si="886"/>
        <v/>
      </c>
      <c r="P2702" s="41" t="str">
        <f t="shared" si="884"/>
        <v xml:space="preserve"> </v>
      </c>
      <c r="Q2702" s="41" t="str">
        <f>IF(MONTH(G2703)-MONTH(G2702)&lt;&gt;0,SUBTOTAL(109,$P$14:$P$3665)," ")</f>
        <v xml:space="preserve"> </v>
      </c>
      <c r="R2702" s="108">
        <f t="shared" ca="1" si="892"/>
        <v>0</v>
      </c>
      <c r="S2702" s="25">
        <f t="shared" ca="1" si="893"/>
        <v>0</v>
      </c>
      <c r="T2702" s="108">
        <f t="shared" ca="1" si="894"/>
        <v>0</v>
      </c>
      <c r="U2702" s="163">
        <f t="shared" ca="1" si="895"/>
        <v>0</v>
      </c>
      <c r="V2702" s="25">
        <f t="shared" ca="1" si="896"/>
        <v>0</v>
      </c>
      <c r="W2702" s="25">
        <f t="shared" ca="1" si="897"/>
        <v>0</v>
      </c>
      <c r="X2702" s="108">
        <f t="shared" ca="1" si="898"/>
        <v>0</v>
      </c>
      <c r="Y2702" s="108">
        <f t="shared" ca="1" si="899"/>
        <v>0</v>
      </c>
      <c r="Z2702" s="108">
        <f t="shared" ca="1" si="900"/>
        <v>0</v>
      </c>
      <c r="AA2702" s="108">
        <f t="shared" ca="1" si="901"/>
        <v>0</v>
      </c>
      <c r="AB2702" s="108">
        <f t="shared" ca="1" si="902"/>
        <v>0</v>
      </c>
      <c r="AC2702" s="25">
        <f t="shared" ca="1" si="903"/>
        <v>0</v>
      </c>
    </row>
    <row r="2703" spans="1:29" ht="14.1" hidden="1" customHeight="1" thickBot="1" x14ac:dyDescent="0.25">
      <c r="A2703" s="3">
        <f t="shared" si="887"/>
        <v>2028</v>
      </c>
      <c r="B2703" s="3" t="str">
        <f t="shared" si="904"/>
        <v>05 květen</v>
      </c>
      <c r="C2703" s="4" t="str">
        <f t="shared" si="888"/>
        <v>květen</v>
      </c>
      <c r="D2703" s="10">
        <f t="shared" ca="1" si="889"/>
        <v>0</v>
      </c>
      <c r="E2703" s="10" t="str">
        <f t="shared" si="890"/>
        <v>sobota</v>
      </c>
      <c r="F2703" s="42" t="str">
        <f ca="1">IF(COUNTIF(List1!$U$4:$AF$16,$G2703),"Svátek",TEXT($G2703,"dddd"))</f>
        <v>sobota</v>
      </c>
      <c r="G2703" s="19">
        <v>46886</v>
      </c>
      <c r="H2703" s="49"/>
      <c r="I2703" s="50"/>
      <c r="J2703" s="49"/>
      <c r="K2703" s="50"/>
      <c r="L2703" s="21">
        <f t="shared" si="891"/>
        <v>0</v>
      </c>
      <c r="M2703" s="22">
        <f t="shared" si="885"/>
        <v>0</v>
      </c>
      <c r="N2703" s="98"/>
      <c r="O2703" s="101" t="str">
        <f t="shared" ca="1" si="886"/>
        <v/>
      </c>
      <c r="P2703" s="41" t="str">
        <f t="shared" si="884"/>
        <v xml:space="preserve"> </v>
      </c>
      <c r="Q2703" s="41" t="str">
        <f>IF(MONTH(G2704)-MONTH(G2703)&lt;&gt;0,SUBTOTAL(109,$P$14:$P$3665)," ")</f>
        <v xml:space="preserve"> </v>
      </c>
      <c r="R2703" s="108">
        <f t="shared" ca="1" si="892"/>
        <v>0</v>
      </c>
      <c r="S2703" s="25">
        <f t="shared" ca="1" si="893"/>
        <v>0</v>
      </c>
      <c r="T2703" s="108">
        <f t="shared" ca="1" si="894"/>
        <v>0</v>
      </c>
      <c r="U2703" s="163">
        <f t="shared" ca="1" si="895"/>
        <v>0</v>
      </c>
      <c r="V2703" s="25">
        <f t="shared" ca="1" si="896"/>
        <v>0</v>
      </c>
      <c r="W2703" s="25">
        <f t="shared" ca="1" si="897"/>
        <v>0</v>
      </c>
      <c r="X2703" s="108">
        <f t="shared" ca="1" si="898"/>
        <v>0</v>
      </c>
      <c r="Y2703" s="108">
        <f t="shared" ca="1" si="899"/>
        <v>0</v>
      </c>
      <c r="Z2703" s="108">
        <f t="shared" ca="1" si="900"/>
        <v>0</v>
      </c>
      <c r="AA2703" s="108">
        <f t="shared" ca="1" si="901"/>
        <v>0</v>
      </c>
      <c r="AB2703" s="108">
        <f t="shared" ca="1" si="902"/>
        <v>0</v>
      </c>
      <c r="AC2703" s="25">
        <f t="shared" ca="1" si="903"/>
        <v>0</v>
      </c>
    </row>
    <row r="2704" spans="1:29" ht="14.1" hidden="1" customHeight="1" thickBot="1" x14ac:dyDescent="0.25">
      <c r="A2704" s="3">
        <f t="shared" si="887"/>
        <v>2028</v>
      </c>
      <c r="B2704" s="3" t="str">
        <f t="shared" si="904"/>
        <v>05 květen</v>
      </c>
      <c r="C2704" s="4" t="str">
        <f t="shared" si="888"/>
        <v>květen</v>
      </c>
      <c r="D2704" s="10">
        <f t="shared" ca="1" si="889"/>
        <v>0</v>
      </c>
      <c r="E2704" s="10" t="str">
        <f t="shared" si="890"/>
        <v>neděle</v>
      </c>
      <c r="F2704" s="42" t="str">
        <f ca="1">IF(COUNTIF(List1!$U$4:$AF$16,$G2704),"Svátek",TEXT($G2704,"dddd"))</f>
        <v>neděle</v>
      </c>
      <c r="G2704" s="19">
        <v>46887</v>
      </c>
      <c r="H2704" s="49"/>
      <c r="I2704" s="50"/>
      <c r="J2704" s="49"/>
      <c r="K2704" s="50"/>
      <c r="L2704" s="21">
        <f t="shared" si="891"/>
        <v>0</v>
      </c>
      <c r="M2704" s="22">
        <f t="shared" si="885"/>
        <v>0</v>
      </c>
      <c r="N2704" s="98"/>
      <c r="O2704" s="101" t="str">
        <f t="shared" ca="1" si="886"/>
        <v/>
      </c>
      <c r="P2704" s="41">
        <f t="shared" si="884"/>
        <v>0</v>
      </c>
      <c r="Q2704" s="41" t="str">
        <f>IF(MONTH(G2705)-MONTH(G2704)&lt;&gt;0,SUBTOTAL(109,$P$14:$P$3665)," ")</f>
        <v xml:space="preserve"> </v>
      </c>
      <c r="R2704" s="108">
        <f t="shared" ca="1" si="892"/>
        <v>0</v>
      </c>
      <c r="S2704" s="25">
        <f t="shared" ca="1" si="893"/>
        <v>0</v>
      </c>
      <c r="T2704" s="108">
        <f t="shared" ca="1" si="894"/>
        <v>0</v>
      </c>
      <c r="U2704" s="163">
        <f t="shared" ca="1" si="895"/>
        <v>0</v>
      </c>
      <c r="V2704" s="25">
        <f t="shared" ca="1" si="896"/>
        <v>0</v>
      </c>
      <c r="W2704" s="25">
        <f t="shared" ca="1" si="897"/>
        <v>0</v>
      </c>
      <c r="X2704" s="108">
        <f t="shared" ca="1" si="898"/>
        <v>0</v>
      </c>
      <c r="Y2704" s="108">
        <f t="shared" ca="1" si="899"/>
        <v>0</v>
      </c>
      <c r="Z2704" s="108">
        <f t="shared" ca="1" si="900"/>
        <v>0</v>
      </c>
      <c r="AA2704" s="108">
        <f t="shared" ca="1" si="901"/>
        <v>0</v>
      </c>
      <c r="AB2704" s="108">
        <f t="shared" ca="1" si="902"/>
        <v>0</v>
      </c>
      <c r="AC2704" s="25">
        <f t="shared" ca="1" si="903"/>
        <v>0</v>
      </c>
    </row>
    <row r="2705" spans="1:29" ht="14.1" hidden="1" customHeight="1" thickBot="1" x14ac:dyDescent="0.25">
      <c r="A2705" s="3">
        <f t="shared" si="887"/>
        <v>2028</v>
      </c>
      <c r="B2705" s="3" t="str">
        <f t="shared" si="904"/>
        <v>05 květen</v>
      </c>
      <c r="C2705" s="4" t="str">
        <f t="shared" si="888"/>
        <v>květen</v>
      </c>
      <c r="D2705" s="10">
        <f t="shared" ca="1" si="889"/>
        <v>0</v>
      </c>
      <c r="E2705" s="10" t="str">
        <f t="shared" si="890"/>
        <v>pondělí</v>
      </c>
      <c r="F2705" s="42" t="str">
        <f ca="1">IF(COUNTIF(List1!$U$4:$AF$16,$G2705),"Svátek",TEXT($G2705,"dddd"))</f>
        <v>pondělí</v>
      </c>
      <c r="G2705" s="19">
        <v>46888</v>
      </c>
      <c r="H2705" s="49"/>
      <c r="I2705" s="50"/>
      <c r="J2705" s="49"/>
      <c r="K2705" s="50"/>
      <c r="L2705" s="21">
        <f t="shared" si="891"/>
        <v>0</v>
      </c>
      <c r="M2705" s="22">
        <f t="shared" si="885"/>
        <v>0</v>
      </c>
      <c r="N2705" s="98"/>
      <c r="O2705" s="101" t="str">
        <f t="shared" ca="1" si="886"/>
        <v/>
      </c>
      <c r="P2705" s="41" t="str">
        <f t="shared" si="884"/>
        <v xml:space="preserve"> </v>
      </c>
      <c r="Q2705" s="41" t="str">
        <f>IF(MONTH(G2706)-MONTH(G2705)&lt;&gt;0,SUBTOTAL(109,$P$14:$P$3665)," ")</f>
        <v xml:space="preserve"> </v>
      </c>
      <c r="R2705" s="108">
        <f t="shared" ca="1" si="892"/>
        <v>0</v>
      </c>
      <c r="S2705" s="25">
        <f t="shared" ca="1" si="893"/>
        <v>0</v>
      </c>
      <c r="T2705" s="108">
        <f t="shared" ca="1" si="894"/>
        <v>0</v>
      </c>
      <c r="U2705" s="163">
        <f t="shared" ca="1" si="895"/>
        <v>0</v>
      </c>
      <c r="V2705" s="25">
        <f t="shared" ca="1" si="896"/>
        <v>0</v>
      </c>
      <c r="W2705" s="25">
        <f t="shared" ca="1" si="897"/>
        <v>0</v>
      </c>
      <c r="X2705" s="108">
        <f t="shared" ca="1" si="898"/>
        <v>0</v>
      </c>
      <c r="Y2705" s="108">
        <f t="shared" ca="1" si="899"/>
        <v>0</v>
      </c>
      <c r="Z2705" s="108">
        <f t="shared" ca="1" si="900"/>
        <v>0</v>
      </c>
      <c r="AA2705" s="108">
        <f t="shared" ca="1" si="901"/>
        <v>0</v>
      </c>
      <c r="AB2705" s="108">
        <f t="shared" ca="1" si="902"/>
        <v>0</v>
      </c>
      <c r="AC2705" s="25">
        <f t="shared" ca="1" si="903"/>
        <v>0</v>
      </c>
    </row>
    <row r="2706" spans="1:29" ht="14.1" hidden="1" customHeight="1" thickBot="1" x14ac:dyDescent="0.25">
      <c r="A2706" s="3">
        <f t="shared" si="887"/>
        <v>2028</v>
      </c>
      <c r="B2706" s="3" t="str">
        <f t="shared" si="904"/>
        <v>05 květen</v>
      </c>
      <c r="C2706" s="4" t="str">
        <f t="shared" si="888"/>
        <v>květen</v>
      </c>
      <c r="D2706" s="10">
        <f t="shared" ca="1" si="889"/>
        <v>0</v>
      </c>
      <c r="E2706" s="10" t="str">
        <f t="shared" si="890"/>
        <v>úterý</v>
      </c>
      <c r="F2706" s="42" t="str">
        <f ca="1">IF(COUNTIF(List1!$U$4:$AF$16,$G2706),"Svátek",TEXT($G2706,"dddd"))</f>
        <v>úterý</v>
      </c>
      <c r="G2706" s="19">
        <v>46889</v>
      </c>
      <c r="H2706" s="49"/>
      <c r="I2706" s="50"/>
      <c r="J2706" s="49"/>
      <c r="K2706" s="50"/>
      <c r="L2706" s="21">
        <f t="shared" si="891"/>
        <v>0</v>
      </c>
      <c r="M2706" s="22">
        <f t="shared" si="885"/>
        <v>0</v>
      </c>
      <c r="N2706" s="98"/>
      <c r="O2706" s="101" t="str">
        <f t="shared" ca="1" si="886"/>
        <v/>
      </c>
      <c r="P2706" s="41" t="str">
        <f t="shared" si="884"/>
        <v xml:space="preserve"> </v>
      </c>
      <c r="Q2706" s="41" t="str">
        <f>IF(MONTH(G2707)-MONTH(G2706)&lt;&gt;0,SUBTOTAL(109,$P$14:$P$3665)," ")</f>
        <v xml:space="preserve"> </v>
      </c>
      <c r="R2706" s="108">
        <f t="shared" ca="1" si="892"/>
        <v>0</v>
      </c>
      <c r="S2706" s="25">
        <f t="shared" ca="1" si="893"/>
        <v>0</v>
      </c>
      <c r="T2706" s="108">
        <f t="shared" ca="1" si="894"/>
        <v>0</v>
      </c>
      <c r="U2706" s="163">
        <f t="shared" ca="1" si="895"/>
        <v>0</v>
      </c>
      <c r="V2706" s="25">
        <f t="shared" ca="1" si="896"/>
        <v>0</v>
      </c>
      <c r="W2706" s="25">
        <f t="shared" ca="1" si="897"/>
        <v>0</v>
      </c>
      <c r="X2706" s="108">
        <f t="shared" ca="1" si="898"/>
        <v>0</v>
      </c>
      <c r="Y2706" s="108">
        <f t="shared" ca="1" si="899"/>
        <v>0</v>
      </c>
      <c r="Z2706" s="108">
        <f t="shared" ca="1" si="900"/>
        <v>0</v>
      </c>
      <c r="AA2706" s="108">
        <f t="shared" ca="1" si="901"/>
        <v>0</v>
      </c>
      <c r="AB2706" s="108">
        <f t="shared" ca="1" si="902"/>
        <v>0</v>
      </c>
      <c r="AC2706" s="25">
        <f t="shared" ca="1" si="903"/>
        <v>0</v>
      </c>
    </row>
    <row r="2707" spans="1:29" ht="14.1" hidden="1" customHeight="1" thickBot="1" x14ac:dyDescent="0.25">
      <c r="A2707" s="3">
        <f t="shared" si="887"/>
        <v>2028</v>
      </c>
      <c r="B2707" s="3" t="str">
        <f t="shared" si="904"/>
        <v>05 květen</v>
      </c>
      <c r="C2707" s="4" t="str">
        <f t="shared" si="888"/>
        <v>květen</v>
      </c>
      <c r="D2707" s="10">
        <f t="shared" ca="1" si="889"/>
        <v>0</v>
      </c>
      <c r="E2707" s="10" t="str">
        <f t="shared" si="890"/>
        <v>středa</v>
      </c>
      <c r="F2707" s="42" t="str">
        <f ca="1">IF(COUNTIF(List1!$U$4:$AF$16,$G2707),"Svátek",TEXT($G2707,"dddd"))</f>
        <v>středa</v>
      </c>
      <c r="G2707" s="19">
        <v>46890</v>
      </c>
      <c r="H2707" s="49"/>
      <c r="I2707" s="50"/>
      <c r="J2707" s="49"/>
      <c r="K2707" s="50"/>
      <c r="L2707" s="21">
        <f t="shared" si="891"/>
        <v>0</v>
      </c>
      <c r="M2707" s="22">
        <f t="shared" si="885"/>
        <v>0</v>
      </c>
      <c r="N2707" s="98"/>
      <c r="O2707" s="101" t="str">
        <f t="shared" ca="1" si="886"/>
        <v/>
      </c>
      <c r="P2707" s="41" t="str">
        <f t="shared" si="884"/>
        <v xml:space="preserve"> </v>
      </c>
      <c r="Q2707" s="41" t="str">
        <f>IF(MONTH(G2708)-MONTH(G2707)&lt;&gt;0,SUBTOTAL(109,$P$14:$P$3665)," ")</f>
        <v xml:space="preserve"> </v>
      </c>
      <c r="R2707" s="108">
        <f t="shared" ca="1" si="892"/>
        <v>0</v>
      </c>
      <c r="S2707" s="25">
        <f t="shared" ca="1" si="893"/>
        <v>0</v>
      </c>
      <c r="T2707" s="108">
        <f t="shared" ca="1" si="894"/>
        <v>0</v>
      </c>
      <c r="U2707" s="163">
        <f t="shared" ca="1" si="895"/>
        <v>0</v>
      </c>
      <c r="V2707" s="25">
        <f t="shared" ca="1" si="896"/>
        <v>0</v>
      </c>
      <c r="W2707" s="25">
        <f t="shared" ca="1" si="897"/>
        <v>0</v>
      </c>
      <c r="X2707" s="108">
        <f t="shared" ca="1" si="898"/>
        <v>0</v>
      </c>
      <c r="Y2707" s="108">
        <f t="shared" ca="1" si="899"/>
        <v>0</v>
      </c>
      <c r="Z2707" s="108">
        <f t="shared" ca="1" si="900"/>
        <v>0</v>
      </c>
      <c r="AA2707" s="108">
        <f t="shared" ca="1" si="901"/>
        <v>0</v>
      </c>
      <c r="AB2707" s="108">
        <f t="shared" ca="1" si="902"/>
        <v>0</v>
      </c>
      <c r="AC2707" s="25">
        <f t="shared" ca="1" si="903"/>
        <v>0</v>
      </c>
    </row>
    <row r="2708" spans="1:29" ht="14.1" hidden="1" customHeight="1" thickBot="1" x14ac:dyDescent="0.25">
      <c r="A2708" s="3">
        <f t="shared" si="887"/>
        <v>2028</v>
      </c>
      <c r="B2708" s="3" t="str">
        <f t="shared" si="904"/>
        <v>05 květen</v>
      </c>
      <c r="C2708" s="4" t="str">
        <f t="shared" si="888"/>
        <v>květen</v>
      </c>
      <c r="D2708" s="10">
        <f t="shared" ca="1" si="889"/>
        <v>0</v>
      </c>
      <c r="E2708" s="10" t="str">
        <f t="shared" si="890"/>
        <v>čtvrtek</v>
      </c>
      <c r="F2708" s="42" t="str">
        <f ca="1">IF(COUNTIF(List1!$U$4:$AF$16,$G2708),"Svátek",TEXT($G2708,"dddd"))</f>
        <v>čtvrtek</v>
      </c>
      <c r="G2708" s="19">
        <v>46891</v>
      </c>
      <c r="H2708" s="49"/>
      <c r="I2708" s="50"/>
      <c r="J2708" s="49"/>
      <c r="K2708" s="50"/>
      <c r="L2708" s="21">
        <f t="shared" si="891"/>
        <v>0</v>
      </c>
      <c r="M2708" s="22">
        <f t="shared" si="885"/>
        <v>0</v>
      </c>
      <c r="N2708" s="98"/>
      <c r="O2708" s="101" t="str">
        <f t="shared" ca="1" si="886"/>
        <v/>
      </c>
      <c r="P2708" s="41" t="str">
        <f t="shared" si="884"/>
        <v xml:space="preserve"> </v>
      </c>
      <c r="Q2708" s="41" t="str">
        <f>IF(MONTH(G2709)-MONTH(G2708)&lt;&gt;0,SUBTOTAL(109,$P$14:$P$3665)," ")</f>
        <v xml:space="preserve"> </v>
      </c>
      <c r="R2708" s="108">
        <f t="shared" ca="1" si="892"/>
        <v>0</v>
      </c>
      <c r="S2708" s="25">
        <f t="shared" ca="1" si="893"/>
        <v>0</v>
      </c>
      <c r="T2708" s="108">
        <f t="shared" ca="1" si="894"/>
        <v>0</v>
      </c>
      <c r="U2708" s="163">
        <f t="shared" ca="1" si="895"/>
        <v>0</v>
      </c>
      <c r="V2708" s="25">
        <f t="shared" ca="1" si="896"/>
        <v>0</v>
      </c>
      <c r="W2708" s="25">
        <f t="shared" ca="1" si="897"/>
        <v>0</v>
      </c>
      <c r="X2708" s="108">
        <f t="shared" ca="1" si="898"/>
        <v>0</v>
      </c>
      <c r="Y2708" s="108">
        <f t="shared" ca="1" si="899"/>
        <v>0</v>
      </c>
      <c r="Z2708" s="108">
        <f t="shared" ca="1" si="900"/>
        <v>0</v>
      </c>
      <c r="AA2708" s="108">
        <f t="shared" ca="1" si="901"/>
        <v>0</v>
      </c>
      <c r="AB2708" s="108">
        <f t="shared" ca="1" si="902"/>
        <v>0</v>
      </c>
      <c r="AC2708" s="25">
        <f t="shared" ca="1" si="903"/>
        <v>0</v>
      </c>
    </row>
    <row r="2709" spans="1:29" ht="14.1" hidden="1" customHeight="1" thickBot="1" x14ac:dyDescent="0.25">
      <c r="A2709" s="3">
        <f t="shared" si="887"/>
        <v>2028</v>
      </c>
      <c r="B2709" s="3" t="str">
        <f t="shared" si="904"/>
        <v>05 květen</v>
      </c>
      <c r="C2709" s="4" t="str">
        <f t="shared" si="888"/>
        <v>květen</v>
      </c>
      <c r="D2709" s="10">
        <f t="shared" ca="1" si="889"/>
        <v>0</v>
      </c>
      <c r="E2709" s="10" t="str">
        <f t="shared" si="890"/>
        <v>pátek</v>
      </c>
      <c r="F2709" s="42" t="str">
        <f ca="1">IF(COUNTIF(List1!$U$4:$AF$16,$G2709),"Svátek",TEXT($G2709,"dddd"))</f>
        <v>pátek</v>
      </c>
      <c r="G2709" s="19">
        <v>46892</v>
      </c>
      <c r="H2709" s="49"/>
      <c r="I2709" s="50"/>
      <c r="J2709" s="49"/>
      <c r="K2709" s="50"/>
      <c r="L2709" s="21">
        <f t="shared" si="891"/>
        <v>0</v>
      </c>
      <c r="M2709" s="22">
        <f t="shared" si="885"/>
        <v>0</v>
      </c>
      <c r="N2709" s="98"/>
      <c r="O2709" s="101" t="str">
        <f t="shared" ca="1" si="886"/>
        <v/>
      </c>
      <c r="P2709" s="41" t="str">
        <f t="shared" si="884"/>
        <v xml:space="preserve"> </v>
      </c>
      <c r="Q2709" s="41" t="str">
        <f>IF(MONTH(G2710)-MONTH(G2709)&lt;&gt;0,SUBTOTAL(109,$P$14:$P$3665)," ")</f>
        <v xml:space="preserve"> </v>
      </c>
      <c r="R2709" s="108">
        <f t="shared" ca="1" si="892"/>
        <v>0</v>
      </c>
      <c r="S2709" s="25">
        <f t="shared" ca="1" si="893"/>
        <v>0</v>
      </c>
      <c r="T2709" s="108">
        <f t="shared" ca="1" si="894"/>
        <v>0</v>
      </c>
      <c r="U2709" s="163">
        <f t="shared" ca="1" si="895"/>
        <v>0</v>
      </c>
      <c r="V2709" s="25">
        <f t="shared" ca="1" si="896"/>
        <v>0</v>
      </c>
      <c r="W2709" s="25">
        <f t="shared" ca="1" si="897"/>
        <v>0</v>
      </c>
      <c r="X2709" s="108">
        <f t="shared" ca="1" si="898"/>
        <v>0</v>
      </c>
      <c r="Y2709" s="108">
        <f t="shared" ca="1" si="899"/>
        <v>0</v>
      </c>
      <c r="Z2709" s="108">
        <f t="shared" ca="1" si="900"/>
        <v>0</v>
      </c>
      <c r="AA2709" s="108">
        <f t="shared" ca="1" si="901"/>
        <v>0</v>
      </c>
      <c r="AB2709" s="108">
        <f t="shared" ca="1" si="902"/>
        <v>0</v>
      </c>
      <c r="AC2709" s="25">
        <f t="shared" ca="1" si="903"/>
        <v>0</v>
      </c>
    </row>
    <row r="2710" spans="1:29" ht="14.1" hidden="1" customHeight="1" thickBot="1" x14ac:dyDescent="0.25">
      <c r="A2710" s="3">
        <f t="shared" si="887"/>
        <v>2028</v>
      </c>
      <c r="B2710" s="3" t="str">
        <f t="shared" si="904"/>
        <v>05 květen</v>
      </c>
      <c r="C2710" s="4" t="str">
        <f t="shared" si="888"/>
        <v>květen</v>
      </c>
      <c r="D2710" s="10">
        <f t="shared" ca="1" si="889"/>
        <v>0</v>
      </c>
      <c r="E2710" s="10" t="str">
        <f t="shared" si="890"/>
        <v>sobota</v>
      </c>
      <c r="F2710" s="42" t="str">
        <f ca="1">IF(COUNTIF(List1!$U$4:$AF$16,$G2710),"Svátek",TEXT($G2710,"dddd"))</f>
        <v>sobota</v>
      </c>
      <c r="G2710" s="19">
        <v>46893</v>
      </c>
      <c r="H2710" s="49"/>
      <c r="I2710" s="50"/>
      <c r="J2710" s="49"/>
      <c r="K2710" s="50"/>
      <c r="L2710" s="21">
        <f t="shared" si="891"/>
        <v>0</v>
      </c>
      <c r="M2710" s="22">
        <f t="shared" si="885"/>
        <v>0</v>
      </c>
      <c r="N2710" s="98"/>
      <c r="O2710" s="101" t="str">
        <f t="shared" ca="1" si="886"/>
        <v/>
      </c>
      <c r="P2710" s="41" t="str">
        <f t="shared" si="884"/>
        <v xml:space="preserve"> </v>
      </c>
      <c r="Q2710" s="41" t="str">
        <f>IF(MONTH(G2711)-MONTH(G2710)&lt;&gt;0,SUBTOTAL(109,$P$14:$P$3665)," ")</f>
        <v xml:space="preserve"> </v>
      </c>
      <c r="R2710" s="108">
        <f t="shared" ca="1" si="892"/>
        <v>0</v>
      </c>
      <c r="S2710" s="25">
        <f t="shared" ca="1" si="893"/>
        <v>0</v>
      </c>
      <c r="T2710" s="108">
        <f t="shared" ca="1" si="894"/>
        <v>0</v>
      </c>
      <c r="U2710" s="163">
        <f t="shared" ca="1" si="895"/>
        <v>0</v>
      </c>
      <c r="V2710" s="25">
        <f t="shared" ca="1" si="896"/>
        <v>0</v>
      </c>
      <c r="W2710" s="25">
        <f t="shared" ca="1" si="897"/>
        <v>0</v>
      </c>
      <c r="X2710" s="108">
        <f t="shared" ca="1" si="898"/>
        <v>0</v>
      </c>
      <c r="Y2710" s="108">
        <f t="shared" ca="1" si="899"/>
        <v>0</v>
      </c>
      <c r="Z2710" s="108">
        <f t="shared" ca="1" si="900"/>
        <v>0</v>
      </c>
      <c r="AA2710" s="108">
        <f t="shared" ca="1" si="901"/>
        <v>0</v>
      </c>
      <c r="AB2710" s="108">
        <f t="shared" ca="1" si="902"/>
        <v>0</v>
      </c>
      <c r="AC2710" s="25">
        <f t="shared" ca="1" si="903"/>
        <v>0</v>
      </c>
    </row>
    <row r="2711" spans="1:29" ht="14.1" hidden="1" customHeight="1" thickBot="1" x14ac:dyDescent="0.25">
      <c r="A2711" s="3">
        <f t="shared" si="887"/>
        <v>2028</v>
      </c>
      <c r="B2711" s="3" t="str">
        <f t="shared" si="904"/>
        <v>05 květen</v>
      </c>
      <c r="C2711" s="4" t="str">
        <f t="shared" si="888"/>
        <v>květen</v>
      </c>
      <c r="D2711" s="10">
        <f t="shared" ca="1" si="889"/>
        <v>0</v>
      </c>
      <c r="E2711" s="10" t="str">
        <f t="shared" si="890"/>
        <v>neděle</v>
      </c>
      <c r="F2711" s="42" t="str">
        <f ca="1">IF(COUNTIF(List1!$U$4:$AF$16,$G2711),"Svátek",TEXT($G2711,"dddd"))</f>
        <v>neděle</v>
      </c>
      <c r="G2711" s="19">
        <v>46894</v>
      </c>
      <c r="H2711" s="49"/>
      <c r="I2711" s="50"/>
      <c r="J2711" s="49"/>
      <c r="K2711" s="50"/>
      <c r="L2711" s="21">
        <f t="shared" si="891"/>
        <v>0</v>
      </c>
      <c r="M2711" s="22">
        <f t="shared" si="885"/>
        <v>0</v>
      </c>
      <c r="N2711" s="98"/>
      <c r="O2711" s="101" t="str">
        <f t="shared" ca="1" si="886"/>
        <v/>
      </c>
      <c r="P2711" s="41">
        <f t="shared" si="884"/>
        <v>0</v>
      </c>
      <c r="Q2711" s="41" t="str">
        <f>IF(MONTH(G2712)-MONTH(G2711)&lt;&gt;0,SUBTOTAL(109,$P$14:$P$3665)," ")</f>
        <v xml:space="preserve"> </v>
      </c>
      <c r="R2711" s="108">
        <f t="shared" ca="1" si="892"/>
        <v>0</v>
      </c>
      <c r="S2711" s="25">
        <f t="shared" ca="1" si="893"/>
        <v>0</v>
      </c>
      <c r="T2711" s="108">
        <f t="shared" ca="1" si="894"/>
        <v>0</v>
      </c>
      <c r="U2711" s="163">
        <f t="shared" ca="1" si="895"/>
        <v>0</v>
      </c>
      <c r="V2711" s="25">
        <f t="shared" ca="1" si="896"/>
        <v>0</v>
      </c>
      <c r="W2711" s="25">
        <f t="shared" ca="1" si="897"/>
        <v>0</v>
      </c>
      <c r="X2711" s="108">
        <f t="shared" ca="1" si="898"/>
        <v>0</v>
      </c>
      <c r="Y2711" s="108">
        <f t="shared" ca="1" si="899"/>
        <v>0</v>
      </c>
      <c r="Z2711" s="108">
        <f t="shared" ca="1" si="900"/>
        <v>0</v>
      </c>
      <c r="AA2711" s="108">
        <f t="shared" ca="1" si="901"/>
        <v>0</v>
      </c>
      <c r="AB2711" s="108">
        <f t="shared" ca="1" si="902"/>
        <v>0</v>
      </c>
      <c r="AC2711" s="25">
        <f t="shared" ca="1" si="903"/>
        <v>0</v>
      </c>
    </row>
    <row r="2712" spans="1:29" ht="14.1" hidden="1" customHeight="1" thickBot="1" x14ac:dyDescent="0.25">
      <c r="A2712" s="3">
        <f t="shared" si="887"/>
        <v>2028</v>
      </c>
      <c r="B2712" s="3" t="str">
        <f t="shared" si="904"/>
        <v>05 květen</v>
      </c>
      <c r="C2712" s="4" t="str">
        <f t="shared" si="888"/>
        <v>květen</v>
      </c>
      <c r="D2712" s="10">
        <f t="shared" ca="1" si="889"/>
        <v>0</v>
      </c>
      <c r="E2712" s="10" t="str">
        <f t="shared" si="890"/>
        <v>pondělí</v>
      </c>
      <c r="F2712" s="42" t="str">
        <f ca="1">IF(COUNTIF(List1!$U$4:$AF$16,$G2712),"Svátek",TEXT($G2712,"dddd"))</f>
        <v>pondělí</v>
      </c>
      <c r="G2712" s="19">
        <v>46895</v>
      </c>
      <c r="H2712" s="49"/>
      <c r="I2712" s="50"/>
      <c r="J2712" s="49"/>
      <c r="K2712" s="50"/>
      <c r="L2712" s="21">
        <f t="shared" si="891"/>
        <v>0</v>
      </c>
      <c r="M2712" s="22">
        <f t="shared" si="885"/>
        <v>0</v>
      </c>
      <c r="N2712" s="98"/>
      <c r="O2712" s="101" t="str">
        <f t="shared" ca="1" si="886"/>
        <v/>
      </c>
      <c r="P2712" s="41" t="str">
        <f t="shared" si="884"/>
        <v xml:space="preserve"> </v>
      </c>
      <c r="Q2712" s="41" t="str">
        <f>IF(MONTH(G2713)-MONTH(G2712)&lt;&gt;0,SUBTOTAL(109,$P$14:$P$3665)," ")</f>
        <v xml:space="preserve"> </v>
      </c>
      <c r="R2712" s="108">
        <f t="shared" ca="1" si="892"/>
        <v>0</v>
      </c>
      <c r="S2712" s="25">
        <f t="shared" ca="1" si="893"/>
        <v>0</v>
      </c>
      <c r="T2712" s="108">
        <f t="shared" ca="1" si="894"/>
        <v>0</v>
      </c>
      <c r="U2712" s="163">
        <f t="shared" ca="1" si="895"/>
        <v>0</v>
      </c>
      <c r="V2712" s="25">
        <f t="shared" ca="1" si="896"/>
        <v>0</v>
      </c>
      <c r="W2712" s="25">
        <f t="shared" ca="1" si="897"/>
        <v>0</v>
      </c>
      <c r="X2712" s="108">
        <f t="shared" ca="1" si="898"/>
        <v>0</v>
      </c>
      <c r="Y2712" s="108">
        <f t="shared" ca="1" si="899"/>
        <v>0</v>
      </c>
      <c r="Z2712" s="108">
        <f t="shared" ca="1" si="900"/>
        <v>0</v>
      </c>
      <c r="AA2712" s="108">
        <f t="shared" ca="1" si="901"/>
        <v>0</v>
      </c>
      <c r="AB2712" s="108">
        <f t="shared" ca="1" si="902"/>
        <v>0</v>
      </c>
      <c r="AC2712" s="25">
        <f t="shared" ca="1" si="903"/>
        <v>0</v>
      </c>
    </row>
    <row r="2713" spans="1:29" ht="14.1" hidden="1" customHeight="1" thickBot="1" x14ac:dyDescent="0.25">
      <c r="A2713" s="3">
        <f t="shared" si="887"/>
        <v>2028</v>
      </c>
      <c r="B2713" s="3" t="str">
        <f t="shared" si="904"/>
        <v>05 květen</v>
      </c>
      <c r="C2713" s="4" t="str">
        <f t="shared" si="888"/>
        <v>květen</v>
      </c>
      <c r="D2713" s="10">
        <f t="shared" ca="1" si="889"/>
        <v>0</v>
      </c>
      <c r="E2713" s="10" t="str">
        <f t="shared" si="890"/>
        <v>úterý</v>
      </c>
      <c r="F2713" s="42" t="str">
        <f ca="1">IF(COUNTIF(List1!$U$4:$AF$16,$G2713),"Svátek",TEXT($G2713,"dddd"))</f>
        <v>úterý</v>
      </c>
      <c r="G2713" s="19">
        <v>46896</v>
      </c>
      <c r="H2713" s="49"/>
      <c r="I2713" s="50"/>
      <c r="J2713" s="49"/>
      <c r="K2713" s="50"/>
      <c r="L2713" s="21">
        <f t="shared" si="891"/>
        <v>0</v>
      </c>
      <c r="M2713" s="22">
        <f t="shared" si="885"/>
        <v>0</v>
      </c>
      <c r="N2713" s="98"/>
      <c r="O2713" s="101" t="str">
        <f t="shared" ca="1" si="886"/>
        <v/>
      </c>
      <c r="P2713" s="41" t="str">
        <f t="shared" si="884"/>
        <v xml:space="preserve"> </v>
      </c>
      <c r="Q2713" s="41" t="str">
        <f>IF(MONTH(G2714)-MONTH(G2713)&lt;&gt;0,SUBTOTAL(109,$P$14:$P$3665)," ")</f>
        <v xml:space="preserve"> </v>
      </c>
      <c r="R2713" s="108">
        <f t="shared" ca="1" si="892"/>
        <v>0</v>
      </c>
      <c r="S2713" s="25">
        <f t="shared" ca="1" si="893"/>
        <v>0</v>
      </c>
      <c r="T2713" s="108">
        <f t="shared" ca="1" si="894"/>
        <v>0</v>
      </c>
      <c r="U2713" s="163">
        <f t="shared" ca="1" si="895"/>
        <v>0</v>
      </c>
      <c r="V2713" s="25">
        <f t="shared" ca="1" si="896"/>
        <v>0</v>
      </c>
      <c r="W2713" s="25">
        <f t="shared" ca="1" si="897"/>
        <v>0</v>
      </c>
      <c r="X2713" s="108">
        <f t="shared" ca="1" si="898"/>
        <v>0</v>
      </c>
      <c r="Y2713" s="108">
        <f t="shared" ca="1" si="899"/>
        <v>0</v>
      </c>
      <c r="Z2713" s="108">
        <f t="shared" ca="1" si="900"/>
        <v>0</v>
      </c>
      <c r="AA2713" s="108">
        <f t="shared" ca="1" si="901"/>
        <v>0</v>
      </c>
      <c r="AB2713" s="108">
        <f t="shared" ca="1" si="902"/>
        <v>0</v>
      </c>
      <c r="AC2713" s="25">
        <f t="shared" ca="1" si="903"/>
        <v>0</v>
      </c>
    </row>
    <row r="2714" spans="1:29" ht="14.1" hidden="1" customHeight="1" thickBot="1" x14ac:dyDescent="0.25">
      <c r="A2714" s="3">
        <f t="shared" si="887"/>
        <v>2028</v>
      </c>
      <c r="B2714" s="3" t="str">
        <f t="shared" si="904"/>
        <v>05 květen</v>
      </c>
      <c r="C2714" s="4" t="str">
        <f t="shared" si="888"/>
        <v>květen</v>
      </c>
      <c r="D2714" s="10">
        <f t="shared" ca="1" si="889"/>
        <v>0</v>
      </c>
      <c r="E2714" s="10" t="str">
        <f t="shared" si="890"/>
        <v>středa</v>
      </c>
      <c r="F2714" s="42" t="str">
        <f ca="1">IF(COUNTIF(List1!$U$4:$AF$16,$G2714),"Svátek",TEXT($G2714,"dddd"))</f>
        <v>středa</v>
      </c>
      <c r="G2714" s="19">
        <v>46897</v>
      </c>
      <c r="H2714" s="49"/>
      <c r="I2714" s="50"/>
      <c r="J2714" s="49"/>
      <c r="K2714" s="50"/>
      <c r="L2714" s="21">
        <f t="shared" si="891"/>
        <v>0</v>
      </c>
      <c r="M2714" s="22">
        <f t="shared" si="885"/>
        <v>0</v>
      </c>
      <c r="N2714" s="98"/>
      <c r="O2714" s="101" t="str">
        <f t="shared" ca="1" si="886"/>
        <v/>
      </c>
      <c r="P2714" s="41" t="str">
        <f t="shared" si="884"/>
        <v xml:space="preserve"> </v>
      </c>
      <c r="Q2714" s="41" t="str">
        <f>IF(MONTH(G2715)-MONTH(G2714)&lt;&gt;0,SUBTOTAL(109,$P$14:$P$3665)," ")</f>
        <v xml:space="preserve"> </v>
      </c>
      <c r="R2714" s="108">
        <f t="shared" ca="1" si="892"/>
        <v>0</v>
      </c>
      <c r="S2714" s="25">
        <f t="shared" ca="1" si="893"/>
        <v>0</v>
      </c>
      <c r="T2714" s="108">
        <f t="shared" ca="1" si="894"/>
        <v>0</v>
      </c>
      <c r="U2714" s="163">
        <f t="shared" ca="1" si="895"/>
        <v>0</v>
      </c>
      <c r="V2714" s="25">
        <f t="shared" ca="1" si="896"/>
        <v>0</v>
      </c>
      <c r="W2714" s="25">
        <f t="shared" ca="1" si="897"/>
        <v>0</v>
      </c>
      <c r="X2714" s="108">
        <f t="shared" ca="1" si="898"/>
        <v>0</v>
      </c>
      <c r="Y2714" s="108">
        <f t="shared" ca="1" si="899"/>
        <v>0</v>
      </c>
      <c r="Z2714" s="108">
        <f t="shared" ca="1" si="900"/>
        <v>0</v>
      </c>
      <c r="AA2714" s="108">
        <f t="shared" ca="1" si="901"/>
        <v>0</v>
      </c>
      <c r="AB2714" s="108">
        <f t="shared" ca="1" si="902"/>
        <v>0</v>
      </c>
      <c r="AC2714" s="25">
        <f t="shared" ca="1" si="903"/>
        <v>0</v>
      </c>
    </row>
    <row r="2715" spans="1:29" ht="14.1" hidden="1" customHeight="1" thickBot="1" x14ac:dyDescent="0.25">
      <c r="A2715" s="3">
        <f t="shared" si="887"/>
        <v>2028</v>
      </c>
      <c r="B2715" s="3" t="str">
        <f t="shared" si="904"/>
        <v>05 květen</v>
      </c>
      <c r="C2715" s="4" t="str">
        <f t="shared" si="888"/>
        <v>květen</v>
      </c>
      <c r="D2715" s="10">
        <f t="shared" ca="1" si="889"/>
        <v>0</v>
      </c>
      <c r="E2715" s="10" t="str">
        <f t="shared" si="890"/>
        <v>čtvrtek</v>
      </c>
      <c r="F2715" s="42" t="str">
        <f ca="1">IF(COUNTIF(List1!$U$4:$AF$16,$G2715),"Svátek",TEXT($G2715,"dddd"))</f>
        <v>čtvrtek</v>
      </c>
      <c r="G2715" s="19">
        <v>46898</v>
      </c>
      <c r="H2715" s="49"/>
      <c r="I2715" s="50"/>
      <c r="J2715" s="49"/>
      <c r="K2715" s="50"/>
      <c r="L2715" s="21">
        <f t="shared" si="891"/>
        <v>0</v>
      </c>
      <c r="M2715" s="22">
        <f t="shared" si="885"/>
        <v>0</v>
      </c>
      <c r="N2715" s="98"/>
      <c r="O2715" s="101" t="str">
        <f t="shared" ca="1" si="886"/>
        <v/>
      </c>
      <c r="P2715" s="41" t="str">
        <f t="shared" ref="P2715:P2778" si="905">IF(OR(TEXT($G2715,"dddd")="neděle",TEXT($G2806,"dddd")="Sunday"),IF(DAY(G2715)&gt;=7,SUM(L2709:L2715),IF(DAY(G2715)=6,SUM(L2710:L2715),IF(DAY(G2715)=5,SUM(L2711:L2715),IF(DAY(G2715)=4,SUM(L2712:L2715),IF(DAY(G2715)=3,SUM(L2713:L2715),IF(DAY(G2715)=2,SUM(L2714:L2715),IF(DAY(G2715)=1,SUM(L2715:L2715)," "))))))),IF(MONTH(G2716)-MONTH(G2715)&lt;&gt;0,IF(TEXT($G2715,"dddd")="sobota",SUM(L2710:L2715),IF(TEXT($G2715,"dddd")="pátek",SUM(L2711:L2715),IF(TEXT($G2715,"dddd")="čtvrtek",SUM(L2712:L2715),IF(TEXT($G2715,"dddd")="středa",SUM(L2713:L2715),IF(TEXT($G2715,"dddd")="úterý",SUM(L2714:L2715),IF(TEXT($G2715,"dddd")="pondělí",SUM(L2715)," "))))))," "))</f>
        <v xml:space="preserve"> </v>
      </c>
      <c r="Q2715" s="41" t="str">
        <f>IF(MONTH(G2716)-MONTH(G2715)&lt;&gt;0,SUBTOTAL(109,$P$14:$P$3665)," ")</f>
        <v xml:space="preserve"> </v>
      </c>
      <c r="R2715" s="108">
        <f t="shared" ca="1" si="892"/>
        <v>0</v>
      </c>
      <c r="S2715" s="25">
        <f t="shared" ca="1" si="893"/>
        <v>0</v>
      </c>
      <c r="T2715" s="108">
        <f t="shared" ca="1" si="894"/>
        <v>0</v>
      </c>
      <c r="U2715" s="163">
        <f t="shared" ca="1" si="895"/>
        <v>0</v>
      </c>
      <c r="V2715" s="25">
        <f t="shared" ca="1" si="896"/>
        <v>0</v>
      </c>
      <c r="W2715" s="25">
        <f t="shared" ca="1" si="897"/>
        <v>0</v>
      </c>
      <c r="X2715" s="108">
        <f t="shared" ca="1" si="898"/>
        <v>0</v>
      </c>
      <c r="Y2715" s="108">
        <f t="shared" ca="1" si="899"/>
        <v>0</v>
      </c>
      <c r="Z2715" s="108">
        <f t="shared" ca="1" si="900"/>
        <v>0</v>
      </c>
      <c r="AA2715" s="108">
        <f t="shared" ca="1" si="901"/>
        <v>0</v>
      </c>
      <c r="AB2715" s="108">
        <f t="shared" ca="1" si="902"/>
        <v>0</v>
      </c>
      <c r="AC2715" s="25">
        <f t="shared" ca="1" si="903"/>
        <v>0</v>
      </c>
    </row>
    <row r="2716" spans="1:29" ht="14.1" hidden="1" customHeight="1" thickBot="1" x14ac:dyDescent="0.25">
      <c r="A2716" s="3">
        <f t="shared" si="887"/>
        <v>2028</v>
      </c>
      <c r="B2716" s="3" t="str">
        <f t="shared" si="904"/>
        <v>05 květen</v>
      </c>
      <c r="C2716" s="4" t="str">
        <f t="shared" si="888"/>
        <v>květen</v>
      </c>
      <c r="D2716" s="10">
        <f t="shared" ca="1" si="889"/>
        <v>0</v>
      </c>
      <c r="E2716" s="10" t="str">
        <f t="shared" si="890"/>
        <v>pátek</v>
      </c>
      <c r="F2716" s="42" t="str">
        <f ca="1">IF(COUNTIF(List1!$U$4:$AF$16,$G2716),"Svátek",TEXT($G2716,"dddd"))</f>
        <v>pátek</v>
      </c>
      <c r="G2716" s="19">
        <v>46899</v>
      </c>
      <c r="H2716" s="49"/>
      <c r="I2716" s="50"/>
      <c r="J2716" s="49"/>
      <c r="K2716" s="50"/>
      <c r="L2716" s="21">
        <f t="shared" si="891"/>
        <v>0</v>
      </c>
      <c r="M2716" s="22">
        <f t="shared" si="885"/>
        <v>0</v>
      </c>
      <c r="N2716" s="98"/>
      <c r="O2716" s="101" t="str">
        <f t="shared" ca="1" si="886"/>
        <v/>
      </c>
      <c r="P2716" s="41" t="str">
        <f t="shared" si="905"/>
        <v xml:space="preserve"> </v>
      </c>
      <c r="Q2716" s="41" t="str">
        <f>IF(MONTH(G2717)-MONTH(G2716)&lt;&gt;0,SUBTOTAL(109,$P$14:$P$3665)," ")</f>
        <v xml:space="preserve"> </v>
      </c>
      <c r="R2716" s="108">
        <f t="shared" ca="1" si="892"/>
        <v>0</v>
      </c>
      <c r="S2716" s="25">
        <f t="shared" ca="1" si="893"/>
        <v>0</v>
      </c>
      <c r="T2716" s="108">
        <f t="shared" ca="1" si="894"/>
        <v>0</v>
      </c>
      <c r="U2716" s="163">
        <f t="shared" ca="1" si="895"/>
        <v>0</v>
      </c>
      <c r="V2716" s="25">
        <f t="shared" ca="1" si="896"/>
        <v>0</v>
      </c>
      <c r="W2716" s="25">
        <f t="shared" ca="1" si="897"/>
        <v>0</v>
      </c>
      <c r="X2716" s="108">
        <f t="shared" ca="1" si="898"/>
        <v>0</v>
      </c>
      <c r="Y2716" s="108">
        <f t="shared" ca="1" si="899"/>
        <v>0</v>
      </c>
      <c r="Z2716" s="108">
        <f t="shared" ca="1" si="900"/>
        <v>0</v>
      </c>
      <c r="AA2716" s="108">
        <f t="shared" ca="1" si="901"/>
        <v>0</v>
      </c>
      <c r="AB2716" s="108">
        <f t="shared" ca="1" si="902"/>
        <v>0</v>
      </c>
      <c r="AC2716" s="25">
        <f t="shared" ca="1" si="903"/>
        <v>0</v>
      </c>
    </row>
    <row r="2717" spans="1:29" ht="14.1" hidden="1" customHeight="1" thickBot="1" x14ac:dyDescent="0.25">
      <c r="A2717" s="3">
        <f t="shared" si="887"/>
        <v>2028</v>
      </c>
      <c r="B2717" s="3" t="str">
        <f t="shared" si="904"/>
        <v>05 květen</v>
      </c>
      <c r="C2717" s="4" t="str">
        <f t="shared" si="888"/>
        <v>květen</v>
      </c>
      <c r="D2717" s="10">
        <f t="shared" ca="1" si="889"/>
        <v>0</v>
      </c>
      <c r="E2717" s="10" t="str">
        <f t="shared" si="890"/>
        <v>sobota</v>
      </c>
      <c r="F2717" s="42" t="str">
        <f ca="1">IF(COUNTIF(List1!$U$4:$AF$16,$G2717),"Svátek",TEXT($G2717,"dddd"))</f>
        <v>sobota</v>
      </c>
      <c r="G2717" s="19">
        <v>46900</v>
      </c>
      <c r="H2717" s="49"/>
      <c r="I2717" s="50"/>
      <c r="J2717" s="49"/>
      <c r="K2717" s="50"/>
      <c r="L2717" s="21">
        <f t="shared" si="891"/>
        <v>0</v>
      </c>
      <c r="M2717" s="22">
        <f t="shared" si="885"/>
        <v>0</v>
      </c>
      <c r="N2717" s="98"/>
      <c r="O2717" s="101" t="str">
        <f t="shared" ca="1" si="886"/>
        <v/>
      </c>
      <c r="P2717" s="41" t="str">
        <f t="shared" si="905"/>
        <v xml:space="preserve"> </v>
      </c>
      <c r="Q2717" s="41" t="str">
        <f>IF(MONTH(G2718)-MONTH(G2717)&lt;&gt;0,SUBTOTAL(109,$P$14:$P$3665)," ")</f>
        <v xml:space="preserve"> </v>
      </c>
      <c r="R2717" s="108">
        <f t="shared" ca="1" si="892"/>
        <v>0</v>
      </c>
      <c r="S2717" s="25">
        <f t="shared" ca="1" si="893"/>
        <v>0</v>
      </c>
      <c r="T2717" s="108">
        <f t="shared" ca="1" si="894"/>
        <v>0</v>
      </c>
      <c r="U2717" s="163">
        <f t="shared" ca="1" si="895"/>
        <v>0</v>
      </c>
      <c r="V2717" s="25">
        <f t="shared" ca="1" si="896"/>
        <v>0</v>
      </c>
      <c r="W2717" s="25">
        <f t="shared" ca="1" si="897"/>
        <v>0</v>
      </c>
      <c r="X2717" s="108">
        <f t="shared" ca="1" si="898"/>
        <v>0</v>
      </c>
      <c r="Y2717" s="108">
        <f t="shared" ca="1" si="899"/>
        <v>0</v>
      </c>
      <c r="Z2717" s="108">
        <f t="shared" ca="1" si="900"/>
        <v>0</v>
      </c>
      <c r="AA2717" s="108">
        <f t="shared" ca="1" si="901"/>
        <v>0</v>
      </c>
      <c r="AB2717" s="108">
        <f t="shared" ca="1" si="902"/>
        <v>0</v>
      </c>
      <c r="AC2717" s="25">
        <f t="shared" ca="1" si="903"/>
        <v>0</v>
      </c>
    </row>
    <row r="2718" spans="1:29" ht="14.1" hidden="1" customHeight="1" thickBot="1" x14ac:dyDescent="0.25">
      <c r="A2718" s="3">
        <f t="shared" si="887"/>
        <v>2028</v>
      </c>
      <c r="B2718" s="3" t="str">
        <f t="shared" si="904"/>
        <v>05 květen</v>
      </c>
      <c r="C2718" s="4" t="str">
        <f t="shared" si="888"/>
        <v>květen</v>
      </c>
      <c r="D2718" s="10">
        <f t="shared" ca="1" si="889"/>
        <v>0</v>
      </c>
      <c r="E2718" s="10" t="str">
        <f t="shared" si="890"/>
        <v>neděle</v>
      </c>
      <c r="F2718" s="42" t="str">
        <f ca="1">IF(COUNTIF(List1!$U$4:$AF$16,$G2718),"Svátek",TEXT($G2718,"dddd"))</f>
        <v>neděle</v>
      </c>
      <c r="G2718" s="19">
        <v>46901</v>
      </c>
      <c r="H2718" s="49"/>
      <c r="I2718" s="50"/>
      <c r="J2718" s="49"/>
      <c r="K2718" s="50"/>
      <c r="L2718" s="21">
        <f t="shared" si="891"/>
        <v>0</v>
      </c>
      <c r="M2718" s="22">
        <f t="shared" si="885"/>
        <v>0</v>
      </c>
      <c r="N2718" s="98"/>
      <c r="O2718" s="101" t="str">
        <f t="shared" ca="1" si="886"/>
        <v/>
      </c>
      <c r="P2718" s="41">
        <f t="shared" si="905"/>
        <v>0</v>
      </c>
      <c r="Q2718" s="41" t="str">
        <f>IF(MONTH(G2719)-MONTH(G2718)&lt;&gt;0,SUBTOTAL(109,$P$14:$P$3665)," ")</f>
        <v xml:space="preserve"> </v>
      </c>
      <c r="R2718" s="108">
        <f t="shared" ca="1" si="892"/>
        <v>0</v>
      </c>
      <c r="S2718" s="25">
        <f t="shared" ca="1" si="893"/>
        <v>0</v>
      </c>
      <c r="T2718" s="108">
        <f t="shared" ca="1" si="894"/>
        <v>0</v>
      </c>
      <c r="U2718" s="163">
        <f t="shared" ca="1" si="895"/>
        <v>0</v>
      </c>
      <c r="V2718" s="25">
        <f t="shared" ca="1" si="896"/>
        <v>0</v>
      </c>
      <c r="W2718" s="25">
        <f t="shared" ca="1" si="897"/>
        <v>0</v>
      </c>
      <c r="X2718" s="108">
        <f t="shared" ca="1" si="898"/>
        <v>0</v>
      </c>
      <c r="Y2718" s="108">
        <f t="shared" ca="1" si="899"/>
        <v>0</v>
      </c>
      <c r="Z2718" s="108">
        <f t="shared" ca="1" si="900"/>
        <v>0</v>
      </c>
      <c r="AA2718" s="108">
        <f t="shared" ca="1" si="901"/>
        <v>0</v>
      </c>
      <c r="AB2718" s="108">
        <f t="shared" ca="1" si="902"/>
        <v>0</v>
      </c>
      <c r="AC2718" s="25">
        <f t="shared" ca="1" si="903"/>
        <v>0</v>
      </c>
    </row>
    <row r="2719" spans="1:29" ht="14.1" hidden="1" customHeight="1" thickBot="1" x14ac:dyDescent="0.25">
      <c r="A2719" s="3">
        <f t="shared" si="887"/>
        <v>2028</v>
      </c>
      <c r="B2719" s="3" t="str">
        <f t="shared" si="904"/>
        <v>05 květen</v>
      </c>
      <c r="C2719" s="4" t="str">
        <f t="shared" si="888"/>
        <v>květen</v>
      </c>
      <c r="D2719" s="10">
        <f t="shared" ca="1" si="889"/>
        <v>0</v>
      </c>
      <c r="E2719" s="10" t="str">
        <f t="shared" si="890"/>
        <v>pondělí</v>
      </c>
      <c r="F2719" s="42" t="str">
        <f ca="1">IF(COUNTIF(List1!$U$4:$AF$16,$G2719),"Svátek",TEXT($G2719,"dddd"))</f>
        <v>pondělí</v>
      </c>
      <c r="G2719" s="19">
        <v>46902</v>
      </c>
      <c r="H2719" s="49"/>
      <c r="I2719" s="50"/>
      <c r="J2719" s="49"/>
      <c r="K2719" s="50"/>
      <c r="L2719" s="21">
        <f t="shared" si="891"/>
        <v>0</v>
      </c>
      <c r="M2719" s="22">
        <f t="shared" si="885"/>
        <v>0</v>
      </c>
      <c r="N2719" s="98"/>
      <c r="O2719" s="101" t="str">
        <f t="shared" ca="1" si="886"/>
        <v/>
      </c>
      <c r="P2719" s="41" t="str">
        <f t="shared" si="905"/>
        <v xml:space="preserve"> </v>
      </c>
      <c r="Q2719" s="41" t="str">
        <f>IF(MONTH(G2720)-MONTH(G2719)&lt;&gt;0,SUBTOTAL(109,$P$14:$P$3665)," ")</f>
        <v xml:space="preserve"> </v>
      </c>
      <c r="R2719" s="108">
        <f t="shared" ca="1" si="892"/>
        <v>0</v>
      </c>
      <c r="S2719" s="25">
        <f t="shared" ca="1" si="893"/>
        <v>0</v>
      </c>
      <c r="T2719" s="108">
        <f t="shared" ca="1" si="894"/>
        <v>0</v>
      </c>
      <c r="U2719" s="163">
        <f t="shared" ca="1" si="895"/>
        <v>0</v>
      </c>
      <c r="V2719" s="25">
        <f t="shared" ca="1" si="896"/>
        <v>0</v>
      </c>
      <c r="W2719" s="25">
        <f t="shared" ca="1" si="897"/>
        <v>0</v>
      </c>
      <c r="X2719" s="108">
        <f t="shared" ca="1" si="898"/>
        <v>0</v>
      </c>
      <c r="Y2719" s="108">
        <f t="shared" ca="1" si="899"/>
        <v>0</v>
      </c>
      <c r="Z2719" s="108">
        <f t="shared" ca="1" si="900"/>
        <v>0</v>
      </c>
      <c r="AA2719" s="108">
        <f t="shared" ca="1" si="901"/>
        <v>0</v>
      </c>
      <c r="AB2719" s="108">
        <f t="shared" ca="1" si="902"/>
        <v>0</v>
      </c>
      <c r="AC2719" s="25">
        <f t="shared" ca="1" si="903"/>
        <v>0</v>
      </c>
    </row>
    <row r="2720" spans="1:29" ht="14.1" hidden="1" customHeight="1" thickBot="1" x14ac:dyDescent="0.25">
      <c r="A2720" s="3">
        <f t="shared" si="887"/>
        <v>2028</v>
      </c>
      <c r="B2720" s="3" t="str">
        <f t="shared" si="904"/>
        <v>05 květen</v>
      </c>
      <c r="C2720" s="4" t="str">
        <f t="shared" si="888"/>
        <v>květen</v>
      </c>
      <c r="D2720" s="10">
        <f t="shared" ca="1" si="889"/>
        <v>0</v>
      </c>
      <c r="E2720" s="10" t="str">
        <f t="shared" si="890"/>
        <v>úterý</v>
      </c>
      <c r="F2720" s="42" t="str">
        <f ca="1">IF(COUNTIF(List1!$U$4:$AF$16,$G2720),"Svátek",TEXT($G2720,"dddd"))</f>
        <v>úterý</v>
      </c>
      <c r="G2720" s="19">
        <v>46903</v>
      </c>
      <c r="H2720" s="49"/>
      <c r="I2720" s="50"/>
      <c r="J2720" s="49"/>
      <c r="K2720" s="50"/>
      <c r="L2720" s="21">
        <f t="shared" si="891"/>
        <v>0</v>
      </c>
      <c r="M2720" s="22">
        <f t="shared" si="885"/>
        <v>0</v>
      </c>
      <c r="N2720" s="98"/>
      <c r="O2720" s="101" t="str">
        <f t="shared" ca="1" si="886"/>
        <v/>
      </c>
      <c r="P2720" s="41" t="str">
        <f t="shared" si="905"/>
        <v xml:space="preserve"> </v>
      </c>
      <c r="Q2720" s="41" t="str">
        <f>IF(MONTH(G2721)-MONTH(G2720)&lt;&gt;0,SUBTOTAL(109,$P$14:$P$3665)," ")</f>
        <v xml:space="preserve"> </v>
      </c>
      <c r="R2720" s="108">
        <f t="shared" ca="1" si="892"/>
        <v>0</v>
      </c>
      <c r="S2720" s="25">
        <f t="shared" ca="1" si="893"/>
        <v>0</v>
      </c>
      <c r="T2720" s="108">
        <f t="shared" ca="1" si="894"/>
        <v>0</v>
      </c>
      <c r="U2720" s="163">
        <f t="shared" ca="1" si="895"/>
        <v>0</v>
      </c>
      <c r="V2720" s="25">
        <f t="shared" ca="1" si="896"/>
        <v>0</v>
      </c>
      <c r="W2720" s="25">
        <f t="shared" ca="1" si="897"/>
        <v>0</v>
      </c>
      <c r="X2720" s="108">
        <f t="shared" ca="1" si="898"/>
        <v>0</v>
      </c>
      <c r="Y2720" s="108">
        <f t="shared" ca="1" si="899"/>
        <v>0</v>
      </c>
      <c r="Z2720" s="108">
        <f t="shared" ca="1" si="900"/>
        <v>0</v>
      </c>
      <c r="AA2720" s="108">
        <f t="shared" ca="1" si="901"/>
        <v>0</v>
      </c>
      <c r="AB2720" s="108">
        <f t="shared" ca="1" si="902"/>
        <v>0</v>
      </c>
      <c r="AC2720" s="25">
        <f t="shared" ca="1" si="903"/>
        <v>0</v>
      </c>
    </row>
    <row r="2721" spans="1:29" ht="14.1" hidden="1" customHeight="1" thickBot="1" x14ac:dyDescent="0.25">
      <c r="A2721" s="3">
        <f t="shared" si="887"/>
        <v>2028</v>
      </c>
      <c r="B2721" s="3" t="str">
        <f t="shared" si="904"/>
        <v>05 květen</v>
      </c>
      <c r="C2721" s="4" t="str">
        <f t="shared" si="888"/>
        <v>květen</v>
      </c>
      <c r="D2721" s="10">
        <f t="shared" ca="1" si="889"/>
        <v>0</v>
      </c>
      <c r="E2721" s="10" t="str">
        <f t="shared" si="890"/>
        <v>středa</v>
      </c>
      <c r="F2721" s="42" t="str">
        <f ca="1">IF(COUNTIF(List1!$U$4:$AF$16,$G2721),"Svátek",TEXT($G2721,"dddd"))</f>
        <v>středa</v>
      </c>
      <c r="G2721" s="19">
        <v>46904</v>
      </c>
      <c r="H2721" s="49"/>
      <c r="I2721" s="50"/>
      <c r="J2721" s="49"/>
      <c r="K2721" s="50"/>
      <c r="L2721" s="21">
        <f t="shared" si="891"/>
        <v>0</v>
      </c>
      <c r="M2721" s="22">
        <f t="shared" si="885"/>
        <v>0</v>
      </c>
      <c r="N2721" s="98"/>
      <c r="O2721" s="101" t="str">
        <f t="shared" ca="1" si="886"/>
        <v/>
      </c>
      <c r="P2721" s="41">
        <f t="shared" si="905"/>
        <v>0</v>
      </c>
      <c r="Q2721" s="41">
        <f>IF(MONTH(G2722)-MONTH(G2721)&lt;&gt;0,SUBTOTAL(109,$P$14:$P$3665)," ")</f>
        <v>0</v>
      </c>
      <c r="R2721" s="108">
        <f t="shared" ca="1" si="892"/>
        <v>0</v>
      </c>
      <c r="S2721" s="25">
        <f t="shared" ca="1" si="893"/>
        <v>0</v>
      </c>
      <c r="T2721" s="108">
        <f t="shared" ca="1" si="894"/>
        <v>0</v>
      </c>
      <c r="U2721" s="163">
        <f t="shared" ca="1" si="895"/>
        <v>0</v>
      </c>
      <c r="V2721" s="25">
        <f t="shared" ca="1" si="896"/>
        <v>0</v>
      </c>
      <c r="W2721" s="25">
        <f t="shared" ca="1" si="897"/>
        <v>0</v>
      </c>
      <c r="X2721" s="108">
        <f t="shared" ca="1" si="898"/>
        <v>0</v>
      </c>
      <c r="Y2721" s="108">
        <f t="shared" ca="1" si="899"/>
        <v>0</v>
      </c>
      <c r="Z2721" s="108">
        <f t="shared" ca="1" si="900"/>
        <v>0</v>
      </c>
      <c r="AA2721" s="108">
        <f t="shared" ca="1" si="901"/>
        <v>0</v>
      </c>
      <c r="AB2721" s="108">
        <f t="shared" ca="1" si="902"/>
        <v>0</v>
      </c>
      <c r="AC2721" s="25">
        <f t="shared" ca="1" si="903"/>
        <v>0</v>
      </c>
    </row>
    <row r="2722" spans="1:29" ht="14.1" hidden="1" customHeight="1" thickBot="1" x14ac:dyDescent="0.25">
      <c r="A2722" s="3">
        <f t="shared" si="887"/>
        <v>2028</v>
      </c>
      <c r="B2722" s="3" t="str">
        <f t="shared" si="904"/>
        <v>06 červen</v>
      </c>
      <c r="C2722" s="4" t="str">
        <f t="shared" si="888"/>
        <v>červen</v>
      </c>
      <c r="D2722" s="10">
        <f t="shared" ca="1" si="889"/>
        <v>0</v>
      </c>
      <c r="E2722" s="10" t="str">
        <f t="shared" si="890"/>
        <v>čtvrtek</v>
      </c>
      <c r="F2722" s="42" t="str">
        <f ca="1">IF(COUNTIF(List1!$U$4:$AF$16,$G2722),"Svátek",TEXT($G2722,"dddd"))</f>
        <v>čtvrtek</v>
      </c>
      <c r="G2722" s="19">
        <v>46905</v>
      </c>
      <c r="H2722" s="49"/>
      <c r="I2722" s="50"/>
      <c r="J2722" s="49"/>
      <c r="K2722" s="50"/>
      <c r="L2722" s="21">
        <f t="shared" si="891"/>
        <v>0</v>
      </c>
      <c r="M2722" s="22">
        <f t="shared" si="885"/>
        <v>0</v>
      </c>
      <c r="N2722" s="98"/>
      <c r="O2722" s="101" t="str">
        <f t="shared" ca="1" si="886"/>
        <v/>
      </c>
      <c r="P2722" s="41" t="str">
        <f t="shared" si="905"/>
        <v xml:space="preserve"> </v>
      </c>
      <c r="Q2722" s="41" t="str">
        <f>IF(MONTH(G2723)-MONTH(G2722)&lt;&gt;0,SUBTOTAL(109,$P$14:$P$3665)," ")</f>
        <v xml:space="preserve"> </v>
      </c>
      <c r="R2722" s="108">
        <f t="shared" ca="1" si="892"/>
        <v>0</v>
      </c>
      <c r="S2722" s="25">
        <f t="shared" ca="1" si="893"/>
        <v>0</v>
      </c>
      <c r="T2722" s="108">
        <f t="shared" ca="1" si="894"/>
        <v>0</v>
      </c>
      <c r="U2722" s="163">
        <f t="shared" ca="1" si="895"/>
        <v>0</v>
      </c>
      <c r="V2722" s="25">
        <f t="shared" ca="1" si="896"/>
        <v>0</v>
      </c>
      <c r="W2722" s="25">
        <f t="shared" ca="1" si="897"/>
        <v>0</v>
      </c>
      <c r="X2722" s="108">
        <f t="shared" ca="1" si="898"/>
        <v>0</v>
      </c>
      <c r="Y2722" s="108">
        <f t="shared" ca="1" si="899"/>
        <v>0</v>
      </c>
      <c r="Z2722" s="108">
        <f t="shared" ca="1" si="900"/>
        <v>0</v>
      </c>
      <c r="AA2722" s="108">
        <f t="shared" ca="1" si="901"/>
        <v>0</v>
      </c>
      <c r="AB2722" s="108">
        <f t="shared" ca="1" si="902"/>
        <v>0</v>
      </c>
      <c r="AC2722" s="25">
        <f t="shared" ca="1" si="903"/>
        <v>0</v>
      </c>
    </row>
    <row r="2723" spans="1:29" ht="14.1" hidden="1" customHeight="1" thickBot="1" x14ac:dyDescent="0.25">
      <c r="A2723" s="3">
        <f t="shared" si="887"/>
        <v>2028</v>
      </c>
      <c r="B2723" s="3" t="str">
        <f t="shared" si="904"/>
        <v>06 červen</v>
      </c>
      <c r="C2723" s="4" t="str">
        <f t="shared" si="888"/>
        <v>červen</v>
      </c>
      <c r="D2723" s="10">
        <f t="shared" ca="1" si="889"/>
        <v>0</v>
      </c>
      <c r="E2723" s="10" t="str">
        <f t="shared" si="890"/>
        <v>pátek</v>
      </c>
      <c r="F2723" s="42" t="str">
        <f ca="1">IF(COUNTIF(List1!$U$4:$AF$16,$G2723),"Svátek",TEXT($G2723,"dddd"))</f>
        <v>pátek</v>
      </c>
      <c r="G2723" s="19">
        <v>46906</v>
      </c>
      <c r="H2723" s="49"/>
      <c r="I2723" s="50"/>
      <c r="J2723" s="49"/>
      <c r="K2723" s="50"/>
      <c r="L2723" s="21">
        <f t="shared" si="891"/>
        <v>0</v>
      </c>
      <c r="M2723" s="22">
        <f t="shared" si="885"/>
        <v>0</v>
      </c>
      <c r="N2723" s="98"/>
      <c r="O2723" s="101" t="str">
        <f t="shared" ca="1" si="886"/>
        <v/>
      </c>
      <c r="P2723" s="41" t="str">
        <f t="shared" si="905"/>
        <v xml:space="preserve"> </v>
      </c>
      <c r="Q2723" s="41" t="str">
        <f>IF(MONTH(G2724)-MONTH(G2723)&lt;&gt;0,SUBTOTAL(109,$P$14:$P$3665)," ")</f>
        <v xml:space="preserve"> </v>
      </c>
      <c r="R2723" s="108">
        <f t="shared" ca="1" si="892"/>
        <v>0</v>
      </c>
      <c r="S2723" s="25">
        <f t="shared" ca="1" si="893"/>
        <v>0</v>
      </c>
      <c r="T2723" s="108">
        <f t="shared" ca="1" si="894"/>
        <v>0</v>
      </c>
      <c r="U2723" s="163">
        <f t="shared" ca="1" si="895"/>
        <v>0</v>
      </c>
      <c r="V2723" s="25">
        <f t="shared" ca="1" si="896"/>
        <v>0</v>
      </c>
      <c r="W2723" s="25">
        <f t="shared" ca="1" si="897"/>
        <v>0</v>
      </c>
      <c r="X2723" s="108">
        <f t="shared" ca="1" si="898"/>
        <v>0</v>
      </c>
      <c r="Y2723" s="108">
        <f t="shared" ca="1" si="899"/>
        <v>0</v>
      </c>
      <c r="Z2723" s="108">
        <f t="shared" ca="1" si="900"/>
        <v>0</v>
      </c>
      <c r="AA2723" s="108">
        <f t="shared" ca="1" si="901"/>
        <v>0</v>
      </c>
      <c r="AB2723" s="108">
        <f t="shared" ca="1" si="902"/>
        <v>0</v>
      </c>
      <c r="AC2723" s="25">
        <f t="shared" ca="1" si="903"/>
        <v>0</v>
      </c>
    </row>
    <row r="2724" spans="1:29" ht="14.1" hidden="1" customHeight="1" thickBot="1" x14ac:dyDescent="0.25">
      <c r="A2724" s="3">
        <f t="shared" si="887"/>
        <v>2028</v>
      </c>
      <c r="B2724" s="3" t="str">
        <f t="shared" si="904"/>
        <v>06 červen</v>
      </c>
      <c r="C2724" s="4" t="str">
        <f t="shared" si="888"/>
        <v>červen</v>
      </c>
      <c r="D2724" s="10">
        <f t="shared" ca="1" si="889"/>
        <v>0</v>
      </c>
      <c r="E2724" s="10" t="str">
        <f t="shared" si="890"/>
        <v>sobota</v>
      </c>
      <c r="F2724" s="42" t="str">
        <f ca="1">IF(COUNTIF(List1!$U$4:$AF$16,$G2724),"Svátek",TEXT($G2724,"dddd"))</f>
        <v>sobota</v>
      </c>
      <c r="G2724" s="19">
        <v>46907</v>
      </c>
      <c r="H2724" s="49"/>
      <c r="I2724" s="50"/>
      <c r="J2724" s="49"/>
      <c r="K2724" s="50"/>
      <c r="L2724" s="21">
        <f t="shared" si="891"/>
        <v>0</v>
      </c>
      <c r="M2724" s="22">
        <f t="shared" si="885"/>
        <v>0</v>
      </c>
      <c r="N2724" s="98"/>
      <c r="O2724" s="101" t="str">
        <f t="shared" ca="1" si="886"/>
        <v/>
      </c>
      <c r="P2724" s="41" t="str">
        <f t="shared" si="905"/>
        <v xml:space="preserve"> </v>
      </c>
      <c r="Q2724" s="41" t="str">
        <f>IF(MONTH(G2725)-MONTH(G2724)&lt;&gt;0,SUBTOTAL(109,$P$14:$P$3665)," ")</f>
        <v xml:space="preserve"> </v>
      </c>
      <c r="R2724" s="108">
        <f t="shared" ca="1" si="892"/>
        <v>0</v>
      </c>
      <c r="S2724" s="25">
        <f t="shared" ca="1" si="893"/>
        <v>0</v>
      </c>
      <c r="T2724" s="108">
        <f t="shared" ca="1" si="894"/>
        <v>0</v>
      </c>
      <c r="U2724" s="163">
        <f t="shared" ca="1" si="895"/>
        <v>0</v>
      </c>
      <c r="V2724" s="25">
        <f t="shared" ca="1" si="896"/>
        <v>0</v>
      </c>
      <c r="W2724" s="25">
        <f t="shared" ca="1" si="897"/>
        <v>0</v>
      </c>
      <c r="X2724" s="108">
        <f t="shared" ca="1" si="898"/>
        <v>0</v>
      </c>
      <c r="Y2724" s="108">
        <f t="shared" ca="1" si="899"/>
        <v>0</v>
      </c>
      <c r="Z2724" s="108">
        <f t="shared" ca="1" si="900"/>
        <v>0</v>
      </c>
      <c r="AA2724" s="108">
        <f t="shared" ca="1" si="901"/>
        <v>0</v>
      </c>
      <c r="AB2724" s="108">
        <f t="shared" ca="1" si="902"/>
        <v>0</v>
      </c>
      <c r="AC2724" s="25">
        <f t="shared" ca="1" si="903"/>
        <v>0</v>
      </c>
    </row>
    <row r="2725" spans="1:29" ht="14.1" hidden="1" customHeight="1" thickBot="1" x14ac:dyDescent="0.25">
      <c r="A2725" s="3">
        <f t="shared" si="887"/>
        <v>2028</v>
      </c>
      <c r="B2725" s="3" t="str">
        <f t="shared" si="904"/>
        <v>06 červen</v>
      </c>
      <c r="C2725" s="4" t="str">
        <f t="shared" si="888"/>
        <v>červen</v>
      </c>
      <c r="D2725" s="10">
        <f t="shared" ca="1" si="889"/>
        <v>0</v>
      </c>
      <c r="E2725" s="10" t="str">
        <f t="shared" si="890"/>
        <v>neděle</v>
      </c>
      <c r="F2725" s="42" t="str">
        <f ca="1">IF(COUNTIF(List1!$U$4:$AF$16,$G2725),"Svátek",TEXT($G2725,"dddd"))</f>
        <v>neděle</v>
      </c>
      <c r="G2725" s="19">
        <v>46908</v>
      </c>
      <c r="H2725" s="49"/>
      <c r="I2725" s="50"/>
      <c r="J2725" s="49"/>
      <c r="K2725" s="50"/>
      <c r="L2725" s="21">
        <f t="shared" si="891"/>
        <v>0</v>
      </c>
      <c r="M2725" s="22">
        <f t="shared" si="885"/>
        <v>0</v>
      </c>
      <c r="N2725" s="98"/>
      <c r="O2725" s="101" t="str">
        <f t="shared" ca="1" si="886"/>
        <v/>
      </c>
      <c r="P2725" s="41">
        <f t="shared" si="905"/>
        <v>0</v>
      </c>
      <c r="Q2725" s="41" t="str">
        <f>IF(MONTH(G2726)-MONTH(G2725)&lt;&gt;0,SUBTOTAL(109,$P$14:$P$3665)," ")</f>
        <v xml:space="preserve"> </v>
      </c>
      <c r="R2725" s="108">
        <f t="shared" ca="1" si="892"/>
        <v>0</v>
      </c>
      <c r="S2725" s="25">
        <f t="shared" ca="1" si="893"/>
        <v>0</v>
      </c>
      <c r="T2725" s="108">
        <f t="shared" ca="1" si="894"/>
        <v>0</v>
      </c>
      <c r="U2725" s="163">
        <f t="shared" ca="1" si="895"/>
        <v>0</v>
      </c>
      <c r="V2725" s="25">
        <f t="shared" ca="1" si="896"/>
        <v>0</v>
      </c>
      <c r="W2725" s="25">
        <f t="shared" ca="1" si="897"/>
        <v>0</v>
      </c>
      <c r="X2725" s="108">
        <f t="shared" ca="1" si="898"/>
        <v>0</v>
      </c>
      <c r="Y2725" s="108">
        <f t="shared" ca="1" si="899"/>
        <v>0</v>
      </c>
      <c r="Z2725" s="108">
        <f t="shared" ca="1" si="900"/>
        <v>0</v>
      </c>
      <c r="AA2725" s="108">
        <f t="shared" ca="1" si="901"/>
        <v>0</v>
      </c>
      <c r="AB2725" s="108">
        <f t="shared" ca="1" si="902"/>
        <v>0</v>
      </c>
      <c r="AC2725" s="25">
        <f t="shared" ca="1" si="903"/>
        <v>0</v>
      </c>
    </row>
    <row r="2726" spans="1:29" ht="14.1" hidden="1" customHeight="1" thickBot="1" x14ac:dyDescent="0.25">
      <c r="A2726" s="3">
        <f t="shared" si="887"/>
        <v>2028</v>
      </c>
      <c r="B2726" s="3" t="str">
        <f t="shared" si="904"/>
        <v>06 červen</v>
      </c>
      <c r="C2726" s="4" t="str">
        <f t="shared" si="888"/>
        <v>červen</v>
      </c>
      <c r="D2726" s="10">
        <f t="shared" ca="1" si="889"/>
        <v>0</v>
      </c>
      <c r="E2726" s="10" t="str">
        <f t="shared" si="890"/>
        <v>pondělí</v>
      </c>
      <c r="F2726" s="42" t="str">
        <f ca="1">IF(COUNTIF(List1!$U$4:$AF$16,$G2726),"Svátek",TEXT($G2726,"dddd"))</f>
        <v>pondělí</v>
      </c>
      <c r="G2726" s="19">
        <v>46909</v>
      </c>
      <c r="H2726" s="49"/>
      <c r="I2726" s="50"/>
      <c r="J2726" s="49"/>
      <c r="K2726" s="50"/>
      <c r="L2726" s="21">
        <f t="shared" si="891"/>
        <v>0</v>
      </c>
      <c r="M2726" s="22">
        <f t="shared" ref="M2726:M2789" si="906">(I2726-H2726)-(K2726-J2726)</f>
        <v>0</v>
      </c>
      <c r="N2726" s="98"/>
      <c r="O2726" s="101" t="str">
        <f t="shared" ref="O2726:O2789" ca="1" si="907">IF(F2726="Svátek","Svátek","")</f>
        <v/>
      </c>
      <c r="P2726" s="41" t="str">
        <f t="shared" si="905"/>
        <v xml:space="preserve"> </v>
      </c>
      <c r="Q2726" s="41" t="str">
        <f>IF(MONTH(G2727)-MONTH(G2726)&lt;&gt;0,SUBTOTAL(109,$P$14:$P$3665)," ")</f>
        <v xml:space="preserve"> </v>
      </c>
      <c r="R2726" s="108">
        <f t="shared" ca="1" si="892"/>
        <v>0</v>
      </c>
      <c r="S2726" s="25">
        <f t="shared" ca="1" si="893"/>
        <v>0</v>
      </c>
      <c r="T2726" s="108">
        <f t="shared" ca="1" si="894"/>
        <v>0</v>
      </c>
      <c r="U2726" s="163">
        <f t="shared" ca="1" si="895"/>
        <v>0</v>
      </c>
      <c r="V2726" s="25">
        <f t="shared" ca="1" si="896"/>
        <v>0</v>
      </c>
      <c r="W2726" s="25">
        <f t="shared" ca="1" si="897"/>
        <v>0</v>
      </c>
      <c r="X2726" s="108">
        <f t="shared" ca="1" si="898"/>
        <v>0</v>
      </c>
      <c r="Y2726" s="108">
        <f t="shared" ca="1" si="899"/>
        <v>0</v>
      </c>
      <c r="Z2726" s="108">
        <f t="shared" ca="1" si="900"/>
        <v>0</v>
      </c>
      <c r="AA2726" s="108">
        <f t="shared" ca="1" si="901"/>
        <v>0</v>
      </c>
      <c r="AB2726" s="108">
        <f t="shared" ca="1" si="902"/>
        <v>0</v>
      </c>
      <c r="AC2726" s="25">
        <f t="shared" ca="1" si="903"/>
        <v>0</v>
      </c>
    </row>
    <row r="2727" spans="1:29" ht="14.1" hidden="1" customHeight="1" thickBot="1" x14ac:dyDescent="0.25">
      <c r="A2727" s="3">
        <f t="shared" ref="A2727:A2790" si="908">YEAR(G2727)</f>
        <v>2028</v>
      </c>
      <c r="B2727" s="3" t="str">
        <f t="shared" si="904"/>
        <v>06 červen</v>
      </c>
      <c r="C2727" s="4" t="str">
        <f t="shared" ref="C2727:C2790" si="909">TEXT(G2727,"mmmm")</f>
        <v>červen</v>
      </c>
      <c r="D2727" s="10">
        <f t="shared" ref="D2727:D2790" ca="1" si="910">IF(F2727="Svátek",1,0)</f>
        <v>0</v>
      </c>
      <c r="E2727" s="10" t="str">
        <f t="shared" ref="E2727:E2790" si="911">TEXT($G2727,"dddd")</f>
        <v>úterý</v>
      </c>
      <c r="F2727" s="42" t="str">
        <f ca="1">IF(COUNTIF(List1!$U$4:$AF$16,$G2727),"Svátek",TEXT($G2727,"dddd"))</f>
        <v>úterý</v>
      </c>
      <c r="G2727" s="19">
        <v>46910</v>
      </c>
      <c r="H2727" s="49"/>
      <c r="I2727" s="50"/>
      <c r="J2727" s="49"/>
      <c r="K2727" s="50"/>
      <c r="L2727" s="21">
        <f t="shared" ref="L2727:L2790" si="912">(I2727-H2727)-(K2727-J2727)</f>
        <v>0</v>
      </c>
      <c r="M2727" s="22">
        <f t="shared" si="906"/>
        <v>0</v>
      </c>
      <c r="N2727" s="98"/>
      <c r="O2727" s="101" t="str">
        <f t="shared" ca="1" si="907"/>
        <v/>
      </c>
      <c r="P2727" s="41" t="str">
        <f t="shared" si="905"/>
        <v xml:space="preserve"> </v>
      </c>
      <c r="Q2727" s="41" t="str">
        <f>IF(MONTH(G2728)-MONTH(G2727)&lt;&gt;0,SUBTOTAL(109,$P$14:$P$3665)," ")</f>
        <v xml:space="preserve"> </v>
      </c>
      <c r="R2727" s="108">
        <f t="shared" ref="R2727:R2790" ca="1" si="913">IF(AND(IF(O2727="PC",1,0),OR((E2727="pondělí"),E2727="úterý",E2727="středa",E2727="čtvrtek",E2727="pátek")),IF($R$3-L2727&gt;0,$R$3-L2727,0),0)</f>
        <v>0</v>
      </c>
      <c r="S2727" s="25">
        <f t="shared" ref="S2727:S2790" ca="1" si="914">IF(AND(IF(F2727="Svátek",1,0),OR(E2727="pondělí",E2727="úterý",E2727="středa",E2727="čtvrtek",E2727="pátek"),IF(OR(O2727="SC",O2727="ŘD",O2727="NV",O2727="N",O2727="OČR",O2727="P",O2727="O"),FALSE,TRUE)),1,0)</f>
        <v>0</v>
      </c>
      <c r="T2727" s="108">
        <f t="shared" ref="T2727:T2790" ca="1" si="915">IF(AND(IF(O2727="PMP",1,0),OR((E2727="pondělí"),E2727="úterý",E2727="středa",E2727="čtvrtek",E2727="pátek")),IF($R$3-L2727&gt;0,$R$3-L2727,0),0)</f>
        <v>0</v>
      </c>
      <c r="U2727" s="163">
        <f t="shared" ref="U2727:U2790" ca="1" si="916">IF(AND(IF(O2727="1/2D",1,0),OR((E2727="pondělí"),E2727="úterý",E2727="středa",E2727="čtvrtek",E2727="pátek")),1,0)</f>
        <v>0</v>
      </c>
      <c r="V2727" s="25">
        <f t="shared" ref="V2727:V2790" ca="1" si="917">IF(AND(IF(O2727="D",1,0),OR((E2727="pondělí"),E2727="úterý",E2727="středa",E2727="čtvrtek",E2727="pátek")),1,0)</f>
        <v>0</v>
      </c>
      <c r="W2727" s="25">
        <f t="shared" ref="W2727:W2790" ca="1" si="918">IF(AND(IF(O2727="PN",1,0),OR((E2727="pondělí"),E2727="úterý",E2727="středa",E2727="čtvrtek",E2727="pátek")),1,0)</f>
        <v>0</v>
      </c>
      <c r="X2727" s="108">
        <f t="shared" ref="X2727:X2790" ca="1" si="919">IF(AND(IF(O2727="NV",1,0),OR((E2727="pondělí"),E2727="úterý",E2727="středa",E2727="čtvrtek",E2727="pátek")),IF($R$3-L2727&gt;0,$R$3-L2727,0),0)</f>
        <v>0</v>
      </c>
      <c r="Y2727" s="108">
        <f t="shared" ref="Y2727:Y2790" ca="1" si="920">IF(AND(IF(O2727="OČR",1,0),OR((E2727="pondělí"),E2727="úterý",E2727="středa",E2727="čtvrtek",E2727="pátek")),IF($R$3-L2727&gt;0,$R$3-L2727,0),0)</f>
        <v>0</v>
      </c>
      <c r="Z2727" s="108">
        <f t="shared" ref="Z2727:Z2790" ca="1" si="921">IF(AND(IF(O2727="P",1,0),OR((E2727="pondělí"),E2727="úterý",E2727="středa",E2727="čtvrtek",E2727="pátek")),IF($R$3-L2727&gt;0,$R$3-L2727,0),0)</f>
        <v>0</v>
      </c>
      <c r="AA2727" s="108">
        <f t="shared" ref="AA2727:AA2790" ca="1" si="922">IF(AND(IF(O2727="O",1,0),OR((E2727="pondělí"),E2727="úterý",E2727="středa",E2727="čtvrtek",E2727="pátek")),IF($R$3-L2727&gt;0,$R$3-L2727,0),0)</f>
        <v>0</v>
      </c>
      <c r="AB2727" s="108">
        <f t="shared" ref="AB2727:AB2790" ca="1" si="923">IF(AND(IF(O2727="PZ",1,0),OR((E2727="pondělí"),E2727="úterý",E2727="středa",E2727="čtvrtek",E2727="pátek")),IF($R$3-L2727&gt;0,$R$3-L2727,0),0)</f>
        <v>0</v>
      </c>
      <c r="AC2727" s="25">
        <f t="shared" ref="AC2727:AC2790" ca="1" si="924">IF(AND(IF(F2727="Svátek",1,0),OR(E2727="pondělí",E2727="úterý",E2727="středa",E2727="čtvrtek",E2727="pátek")),1,0)</f>
        <v>0</v>
      </c>
    </row>
    <row r="2728" spans="1:29" ht="14.1" hidden="1" customHeight="1" thickBot="1" x14ac:dyDescent="0.25">
      <c r="A2728" s="3">
        <f t="shared" si="908"/>
        <v>2028</v>
      </c>
      <c r="B2728" s="3" t="str">
        <f t="shared" ref="B2728:B2791" si="925">IF(C2728="leden","01 leden",IF(C2728="únor","02 únor",IF(C2728="březen","03 březen",IF(C2728="duben","04 duben",IF(C2728="květen","05 květen",IF(C2728="červen","06 červen",IF(C2728="červenec","07 červenec",IF(C2728="srpen","08 srpen",IF(C2728="září","09 září",IF(C2728="říjen","10 říjen",IF(C2728="listopad","11 listopad",IF(C2728="prosinec","12 prosinec",0))))))))))))</f>
        <v>06 červen</v>
      </c>
      <c r="C2728" s="4" t="str">
        <f t="shared" si="909"/>
        <v>červen</v>
      </c>
      <c r="D2728" s="10">
        <f t="shared" ca="1" si="910"/>
        <v>0</v>
      </c>
      <c r="E2728" s="10" t="str">
        <f t="shared" si="911"/>
        <v>středa</v>
      </c>
      <c r="F2728" s="42" t="str">
        <f ca="1">IF(COUNTIF(List1!$U$4:$AF$16,$G2728),"Svátek",TEXT($G2728,"dddd"))</f>
        <v>středa</v>
      </c>
      <c r="G2728" s="19">
        <v>46911</v>
      </c>
      <c r="H2728" s="49"/>
      <c r="I2728" s="50"/>
      <c r="J2728" s="49"/>
      <c r="K2728" s="50"/>
      <c r="L2728" s="21">
        <f t="shared" si="912"/>
        <v>0</v>
      </c>
      <c r="M2728" s="22">
        <f t="shared" si="906"/>
        <v>0</v>
      </c>
      <c r="N2728" s="98"/>
      <c r="O2728" s="101" t="str">
        <f t="shared" ca="1" si="907"/>
        <v/>
      </c>
      <c r="P2728" s="41" t="str">
        <f t="shared" si="905"/>
        <v xml:space="preserve"> </v>
      </c>
      <c r="Q2728" s="41" t="str">
        <f>IF(MONTH(G2729)-MONTH(G2728)&lt;&gt;0,SUBTOTAL(109,$P$14:$P$3665)," ")</f>
        <v xml:space="preserve"> </v>
      </c>
      <c r="R2728" s="108">
        <f t="shared" ca="1" si="913"/>
        <v>0</v>
      </c>
      <c r="S2728" s="25">
        <f t="shared" ca="1" si="914"/>
        <v>0</v>
      </c>
      <c r="T2728" s="108">
        <f t="shared" ca="1" si="915"/>
        <v>0</v>
      </c>
      <c r="U2728" s="163">
        <f t="shared" ca="1" si="916"/>
        <v>0</v>
      </c>
      <c r="V2728" s="25">
        <f t="shared" ca="1" si="917"/>
        <v>0</v>
      </c>
      <c r="W2728" s="25">
        <f t="shared" ca="1" si="918"/>
        <v>0</v>
      </c>
      <c r="X2728" s="108">
        <f t="shared" ca="1" si="919"/>
        <v>0</v>
      </c>
      <c r="Y2728" s="108">
        <f t="shared" ca="1" si="920"/>
        <v>0</v>
      </c>
      <c r="Z2728" s="108">
        <f t="shared" ca="1" si="921"/>
        <v>0</v>
      </c>
      <c r="AA2728" s="108">
        <f t="shared" ca="1" si="922"/>
        <v>0</v>
      </c>
      <c r="AB2728" s="108">
        <f t="shared" ca="1" si="923"/>
        <v>0</v>
      </c>
      <c r="AC2728" s="25">
        <f t="shared" ca="1" si="924"/>
        <v>0</v>
      </c>
    </row>
    <row r="2729" spans="1:29" ht="14.1" hidden="1" customHeight="1" thickBot="1" x14ac:dyDescent="0.25">
      <c r="A2729" s="3">
        <f t="shared" si="908"/>
        <v>2028</v>
      </c>
      <c r="B2729" s="3" t="str">
        <f t="shared" si="925"/>
        <v>06 červen</v>
      </c>
      <c r="C2729" s="4" t="str">
        <f t="shared" si="909"/>
        <v>červen</v>
      </c>
      <c r="D2729" s="10">
        <f t="shared" ca="1" si="910"/>
        <v>0</v>
      </c>
      <c r="E2729" s="10" t="str">
        <f t="shared" si="911"/>
        <v>čtvrtek</v>
      </c>
      <c r="F2729" s="42" t="str">
        <f ca="1">IF(COUNTIF(List1!$U$4:$AF$16,$G2729),"Svátek",TEXT($G2729,"dddd"))</f>
        <v>čtvrtek</v>
      </c>
      <c r="G2729" s="19">
        <v>46912</v>
      </c>
      <c r="H2729" s="49"/>
      <c r="I2729" s="50"/>
      <c r="J2729" s="49"/>
      <c r="K2729" s="50"/>
      <c r="L2729" s="21">
        <f t="shared" si="912"/>
        <v>0</v>
      </c>
      <c r="M2729" s="22">
        <f t="shared" si="906"/>
        <v>0</v>
      </c>
      <c r="N2729" s="98"/>
      <c r="O2729" s="101" t="str">
        <f t="shared" ca="1" si="907"/>
        <v/>
      </c>
      <c r="P2729" s="41" t="str">
        <f t="shared" si="905"/>
        <v xml:space="preserve"> </v>
      </c>
      <c r="Q2729" s="41" t="str">
        <f>IF(MONTH(G2730)-MONTH(G2729)&lt;&gt;0,SUBTOTAL(109,$P$14:$P$3665)," ")</f>
        <v xml:space="preserve"> </v>
      </c>
      <c r="R2729" s="108">
        <f t="shared" ca="1" si="913"/>
        <v>0</v>
      </c>
      <c r="S2729" s="25">
        <f t="shared" ca="1" si="914"/>
        <v>0</v>
      </c>
      <c r="T2729" s="108">
        <f t="shared" ca="1" si="915"/>
        <v>0</v>
      </c>
      <c r="U2729" s="163">
        <f t="shared" ca="1" si="916"/>
        <v>0</v>
      </c>
      <c r="V2729" s="25">
        <f t="shared" ca="1" si="917"/>
        <v>0</v>
      </c>
      <c r="W2729" s="25">
        <f t="shared" ca="1" si="918"/>
        <v>0</v>
      </c>
      <c r="X2729" s="108">
        <f t="shared" ca="1" si="919"/>
        <v>0</v>
      </c>
      <c r="Y2729" s="108">
        <f t="shared" ca="1" si="920"/>
        <v>0</v>
      </c>
      <c r="Z2729" s="108">
        <f t="shared" ca="1" si="921"/>
        <v>0</v>
      </c>
      <c r="AA2729" s="108">
        <f t="shared" ca="1" si="922"/>
        <v>0</v>
      </c>
      <c r="AB2729" s="108">
        <f t="shared" ca="1" si="923"/>
        <v>0</v>
      </c>
      <c r="AC2729" s="25">
        <f t="shared" ca="1" si="924"/>
        <v>0</v>
      </c>
    </row>
    <row r="2730" spans="1:29" ht="14.1" hidden="1" customHeight="1" thickBot="1" x14ac:dyDescent="0.25">
      <c r="A2730" s="3">
        <f t="shared" si="908"/>
        <v>2028</v>
      </c>
      <c r="B2730" s="3" t="str">
        <f t="shared" si="925"/>
        <v>06 červen</v>
      </c>
      <c r="C2730" s="4" t="str">
        <f t="shared" si="909"/>
        <v>červen</v>
      </c>
      <c r="D2730" s="10">
        <f t="shared" ca="1" si="910"/>
        <v>0</v>
      </c>
      <c r="E2730" s="10" t="str">
        <f t="shared" si="911"/>
        <v>pátek</v>
      </c>
      <c r="F2730" s="42" t="str">
        <f ca="1">IF(COUNTIF(List1!$U$4:$AF$16,$G2730),"Svátek",TEXT($G2730,"dddd"))</f>
        <v>pátek</v>
      </c>
      <c r="G2730" s="19">
        <v>46913</v>
      </c>
      <c r="H2730" s="49"/>
      <c r="I2730" s="50"/>
      <c r="J2730" s="49"/>
      <c r="K2730" s="50"/>
      <c r="L2730" s="21">
        <f t="shared" si="912"/>
        <v>0</v>
      </c>
      <c r="M2730" s="22">
        <f t="shared" si="906"/>
        <v>0</v>
      </c>
      <c r="N2730" s="98"/>
      <c r="O2730" s="101" t="str">
        <f t="shared" ca="1" si="907"/>
        <v/>
      </c>
      <c r="P2730" s="41" t="str">
        <f t="shared" si="905"/>
        <v xml:space="preserve"> </v>
      </c>
      <c r="Q2730" s="41" t="str">
        <f>IF(MONTH(G2731)-MONTH(G2730)&lt;&gt;0,SUBTOTAL(109,$P$14:$P$3665)," ")</f>
        <v xml:space="preserve"> </v>
      </c>
      <c r="R2730" s="108">
        <f t="shared" ca="1" si="913"/>
        <v>0</v>
      </c>
      <c r="S2730" s="25">
        <f t="shared" ca="1" si="914"/>
        <v>0</v>
      </c>
      <c r="T2730" s="108">
        <f t="shared" ca="1" si="915"/>
        <v>0</v>
      </c>
      <c r="U2730" s="163">
        <f t="shared" ca="1" si="916"/>
        <v>0</v>
      </c>
      <c r="V2730" s="25">
        <f t="shared" ca="1" si="917"/>
        <v>0</v>
      </c>
      <c r="W2730" s="25">
        <f t="shared" ca="1" si="918"/>
        <v>0</v>
      </c>
      <c r="X2730" s="108">
        <f t="shared" ca="1" si="919"/>
        <v>0</v>
      </c>
      <c r="Y2730" s="108">
        <f t="shared" ca="1" si="920"/>
        <v>0</v>
      </c>
      <c r="Z2730" s="108">
        <f t="shared" ca="1" si="921"/>
        <v>0</v>
      </c>
      <c r="AA2730" s="108">
        <f t="shared" ca="1" si="922"/>
        <v>0</v>
      </c>
      <c r="AB2730" s="108">
        <f t="shared" ca="1" si="923"/>
        <v>0</v>
      </c>
      <c r="AC2730" s="25">
        <f t="shared" ca="1" si="924"/>
        <v>0</v>
      </c>
    </row>
    <row r="2731" spans="1:29" ht="14.1" hidden="1" customHeight="1" thickBot="1" x14ac:dyDescent="0.25">
      <c r="A2731" s="3">
        <f t="shared" si="908"/>
        <v>2028</v>
      </c>
      <c r="B2731" s="3" t="str">
        <f t="shared" si="925"/>
        <v>06 červen</v>
      </c>
      <c r="C2731" s="4" t="str">
        <f t="shared" si="909"/>
        <v>červen</v>
      </c>
      <c r="D2731" s="10">
        <f t="shared" ca="1" si="910"/>
        <v>0</v>
      </c>
      <c r="E2731" s="10" t="str">
        <f t="shared" si="911"/>
        <v>sobota</v>
      </c>
      <c r="F2731" s="42" t="str">
        <f ca="1">IF(COUNTIF(List1!$U$4:$AF$16,$G2731),"Svátek",TEXT($G2731,"dddd"))</f>
        <v>sobota</v>
      </c>
      <c r="G2731" s="19">
        <v>46914</v>
      </c>
      <c r="H2731" s="49"/>
      <c r="I2731" s="50"/>
      <c r="J2731" s="49"/>
      <c r="K2731" s="50"/>
      <c r="L2731" s="21">
        <f t="shared" si="912"/>
        <v>0</v>
      </c>
      <c r="M2731" s="22">
        <f t="shared" si="906"/>
        <v>0</v>
      </c>
      <c r="N2731" s="98"/>
      <c r="O2731" s="101" t="str">
        <f t="shared" ca="1" si="907"/>
        <v/>
      </c>
      <c r="P2731" s="41" t="str">
        <f t="shared" si="905"/>
        <v xml:space="preserve"> </v>
      </c>
      <c r="Q2731" s="41" t="str">
        <f>IF(MONTH(G2732)-MONTH(G2731)&lt;&gt;0,SUBTOTAL(109,$P$14:$P$3665)," ")</f>
        <v xml:space="preserve"> </v>
      </c>
      <c r="R2731" s="108">
        <f t="shared" ca="1" si="913"/>
        <v>0</v>
      </c>
      <c r="S2731" s="25">
        <f t="shared" ca="1" si="914"/>
        <v>0</v>
      </c>
      <c r="T2731" s="108">
        <f t="shared" ca="1" si="915"/>
        <v>0</v>
      </c>
      <c r="U2731" s="163">
        <f t="shared" ca="1" si="916"/>
        <v>0</v>
      </c>
      <c r="V2731" s="25">
        <f t="shared" ca="1" si="917"/>
        <v>0</v>
      </c>
      <c r="W2731" s="25">
        <f t="shared" ca="1" si="918"/>
        <v>0</v>
      </c>
      <c r="X2731" s="108">
        <f t="shared" ca="1" si="919"/>
        <v>0</v>
      </c>
      <c r="Y2731" s="108">
        <f t="shared" ca="1" si="920"/>
        <v>0</v>
      </c>
      <c r="Z2731" s="108">
        <f t="shared" ca="1" si="921"/>
        <v>0</v>
      </c>
      <c r="AA2731" s="108">
        <f t="shared" ca="1" si="922"/>
        <v>0</v>
      </c>
      <c r="AB2731" s="108">
        <f t="shared" ca="1" si="923"/>
        <v>0</v>
      </c>
      <c r="AC2731" s="25">
        <f t="shared" ca="1" si="924"/>
        <v>0</v>
      </c>
    </row>
    <row r="2732" spans="1:29" ht="14.1" hidden="1" customHeight="1" thickBot="1" x14ac:dyDescent="0.25">
      <c r="A2732" s="3">
        <f t="shared" si="908"/>
        <v>2028</v>
      </c>
      <c r="B2732" s="3" t="str">
        <f t="shared" si="925"/>
        <v>06 červen</v>
      </c>
      <c r="C2732" s="4" t="str">
        <f t="shared" si="909"/>
        <v>červen</v>
      </c>
      <c r="D2732" s="10">
        <f t="shared" ca="1" si="910"/>
        <v>0</v>
      </c>
      <c r="E2732" s="10" t="str">
        <f t="shared" si="911"/>
        <v>neděle</v>
      </c>
      <c r="F2732" s="42" t="str">
        <f ca="1">IF(COUNTIF(List1!$U$4:$AF$16,$G2732),"Svátek",TEXT($G2732,"dddd"))</f>
        <v>neděle</v>
      </c>
      <c r="G2732" s="19">
        <v>46915</v>
      </c>
      <c r="H2732" s="49"/>
      <c r="I2732" s="50"/>
      <c r="J2732" s="49"/>
      <c r="K2732" s="50"/>
      <c r="L2732" s="21">
        <f t="shared" si="912"/>
        <v>0</v>
      </c>
      <c r="M2732" s="22">
        <f t="shared" si="906"/>
        <v>0</v>
      </c>
      <c r="N2732" s="98"/>
      <c r="O2732" s="101" t="str">
        <f t="shared" ca="1" si="907"/>
        <v/>
      </c>
      <c r="P2732" s="41">
        <f t="shared" si="905"/>
        <v>0</v>
      </c>
      <c r="Q2732" s="41" t="str">
        <f>IF(MONTH(G2733)-MONTH(G2732)&lt;&gt;0,SUBTOTAL(109,$P$14:$P$3665)," ")</f>
        <v xml:space="preserve"> </v>
      </c>
      <c r="R2732" s="108">
        <f t="shared" ca="1" si="913"/>
        <v>0</v>
      </c>
      <c r="S2732" s="25">
        <f t="shared" ca="1" si="914"/>
        <v>0</v>
      </c>
      <c r="T2732" s="108">
        <f t="shared" ca="1" si="915"/>
        <v>0</v>
      </c>
      <c r="U2732" s="163">
        <f t="shared" ca="1" si="916"/>
        <v>0</v>
      </c>
      <c r="V2732" s="25">
        <f t="shared" ca="1" si="917"/>
        <v>0</v>
      </c>
      <c r="W2732" s="25">
        <f t="shared" ca="1" si="918"/>
        <v>0</v>
      </c>
      <c r="X2732" s="108">
        <f t="shared" ca="1" si="919"/>
        <v>0</v>
      </c>
      <c r="Y2732" s="108">
        <f t="shared" ca="1" si="920"/>
        <v>0</v>
      </c>
      <c r="Z2732" s="108">
        <f t="shared" ca="1" si="921"/>
        <v>0</v>
      </c>
      <c r="AA2732" s="108">
        <f t="shared" ca="1" si="922"/>
        <v>0</v>
      </c>
      <c r="AB2732" s="108">
        <f t="shared" ca="1" si="923"/>
        <v>0</v>
      </c>
      <c r="AC2732" s="25">
        <f t="shared" ca="1" si="924"/>
        <v>0</v>
      </c>
    </row>
    <row r="2733" spans="1:29" ht="14.1" hidden="1" customHeight="1" thickBot="1" x14ac:dyDescent="0.25">
      <c r="A2733" s="3">
        <f t="shared" si="908"/>
        <v>2028</v>
      </c>
      <c r="B2733" s="3" t="str">
        <f t="shared" si="925"/>
        <v>06 červen</v>
      </c>
      <c r="C2733" s="4" t="str">
        <f t="shared" si="909"/>
        <v>červen</v>
      </c>
      <c r="D2733" s="10">
        <f t="shared" ca="1" si="910"/>
        <v>0</v>
      </c>
      <c r="E2733" s="10" t="str">
        <f t="shared" si="911"/>
        <v>pondělí</v>
      </c>
      <c r="F2733" s="42" t="str">
        <f ca="1">IF(COUNTIF(List1!$U$4:$AF$16,$G2733),"Svátek",TEXT($G2733,"dddd"))</f>
        <v>pondělí</v>
      </c>
      <c r="G2733" s="19">
        <v>46916</v>
      </c>
      <c r="H2733" s="49"/>
      <c r="I2733" s="50"/>
      <c r="J2733" s="49"/>
      <c r="K2733" s="50"/>
      <c r="L2733" s="21">
        <f t="shared" si="912"/>
        <v>0</v>
      </c>
      <c r="M2733" s="22">
        <f t="shared" si="906"/>
        <v>0</v>
      </c>
      <c r="N2733" s="98"/>
      <c r="O2733" s="101" t="str">
        <f t="shared" ca="1" si="907"/>
        <v/>
      </c>
      <c r="P2733" s="41" t="str">
        <f t="shared" si="905"/>
        <v xml:space="preserve"> </v>
      </c>
      <c r="Q2733" s="41" t="str">
        <f>IF(MONTH(G2734)-MONTH(G2733)&lt;&gt;0,SUBTOTAL(109,$P$14:$P$3665)," ")</f>
        <v xml:space="preserve"> </v>
      </c>
      <c r="R2733" s="108">
        <f t="shared" ca="1" si="913"/>
        <v>0</v>
      </c>
      <c r="S2733" s="25">
        <f t="shared" ca="1" si="914"/>
        <v>0</v>
      </c>
      <c r="T2733" s="108">
        <f t="shared" ca="1" si="915"/>
        <v>0</v>
      </c>
      <c r="U2733" s="163">
        <f t="shared" ca="1" si="916"/>
        <v>0</v>
      </c>
      <c r="V2733" s="25">
        <f t="shared" ca="1" si="917"/>
        <v>0</v>
      </c>
      <c r="W2733" s="25">
        <f t="shared" ca="1" si="918"/>
        <v>0</v>
      </c>
      <c r="X2733" s="108">
        <f t="shared" ca="1" si="919"/>
        <v>0</v>
      </c>
      <c r="Y2733" s="108">
        <f t="shared" ca="1" si="920"/>
        <v>0</v>
      </c>
      <c r="Z2733" s="108">
        <f t="shared" ca="1" si="921"/>
        <v>0</v>
      </c>
      <c r="AA2733" s="108">
        <f t="shared" ca="1" si="922"/>
        <v>0</v>
      </c>
      <c r="AB2733" s="108">
        <f t="shared" ca="1" si="923"/>
        <v>0</v>
      </c>
      <c r="AC2733" s="25">
        <f t="shared" ca="1" si="924"/>
        <v>0</v>
      </c>
    </row>
    <row r="2734" spans="1:29" ht="14.1" hidden="1" customHeight="1" thickBot="1" x14ac:dyDescent="0.25">
      <c r="A2734" s="3">
        <f t="shared" si="908"/>
        <v>2028</v>
      </c>
      <c r="B2734" s="3" t="str">
        <f t="shared" si="925"/>
        <v>06 červen</v>
      </c>
      <c r="C2734" s="4" t="str">
        <f t="shared" si="909"/>
        <v>červen</v>
      </c>
      <c r="D2734" s="10">
        <f t="shared" ca="1" si="910"/>
        <v>0</v>
      </c>
      <c r="E2734" s="10" t="str">
        <f t="shared" si="911"/>
        <v>úterý</v>
      </c>
      <c r="F2734" s="42" t="str">
        <f ca="1">IF(COUNTIF(List1!$U$4:$AF$16,$G2734),"Svátek",TEXT($G2734,"dddd"))</f>
        <v>úterý</v>
      </c>
      <c r="G2734" s="19">
        <v>46917</v>
      </c>
      <c r="H2734" s="49"/>
      <c r="I2734" s="50"/>
      <c r="J2734" s="49"/>
      <c r="K2734" s="50"/>
      <c r="L2734" s="21">
        <f t="shared" si="912"/>
        <v>0</v>
      </c>
      <c r="M2734" s="22">
        <f t="shared" si="906"/>
        <v>0</v>
      </c>
      <c r="N2734" s="98"/>
      <c r="O2734" s="101" t="str">
        <f t="shared" ca="1" si="907"/>
        <v/>
      </c>
      <c r="P2734" s="41" t="str">
        <f t="shared" si="905"/>
        <v xml:space="preserve"> </v>
      </c>
      <c r="Q2734" s="41" t="str">
        <f>IF(MONTH(G2735)-MONTH(G2734)&lt;&gt;0,SUBTOTAL(109,$P$14:$P$3665)," ")</f>
        <v xml:space="preserve"> </v>
      </c>
      <c r="R2734" s="108">
        <f t="shared" ca="1" si="913"/>
        <v>0</v>
      </c>
      <c r="S2734" s="25">
        <f t="shared" ca="1" si="914"/>
        <v>0</v>
      </c>
      <c r="T2734" s="108">
        <f t="shared" ca="1" si="915"/>
        <v>0</v>
      </c>
      <c r="U2734" s="163">
        <f t="shared" ca="1" si="916"/>
        <v>0</v>
      </c>
      <c r="V2734" s="25">
        <f t="shared" ca="1" si="917"/>
        <v>0</v>
      </c>
      <c r="W2734" s="25">
        <f t="shared" ca="1" si="918"/>
        <v>0</v>
      </c>
      <c r="X2734" s="108">
        <f t="shared" ca="1" si="919"/>
        <v>0</v>
      </c>
      <c r="Y2734" s="108">
        <f t="shared" ca="1" si="920"/>
        <v>0</v>
      </c>
      <c r="Z2734" s="108">
        <f t="shared" ca="1" si="921"/>
        <v>0</v>
      </c>
      <c r="AA2734" s="108">
        <f t="shared" ca="1" si="922"/>
        <v>0</v>
      </c>
      <c r="AB2734" s="108">
        <f t="shared" ca="1" si="923"/>
        <v>0</v>
      </c>
      <c r="AC2734" s="25">
        <f t="shared" ca="1" si="924"/>
        <v>0</v>
      </c>
    </row>
    <row r="2735" spans="1:29" ht="14.1" hidden="1" customHeight="1" thickBot="1" x14ac:dyDescent="0.25">
      <c r="A2735" s="3">
        <f t="shared" si="908"/>
        <v>2028</v>
      </c>
      <c r="B2735" s="3" t="str">
        <f t="shared" si="925"/>
        <v>06 červen</v>
      </c>
      <c r="C2735" s="4" t="str">
        <f t="shared" si="909"/>
        <v>červen</v>
      </c>
      <c r="D2735" s="10">
        <f t="shared" ca="1" si="910"/>
        <v>0</v>
      </c>
      <c r="E2735" s="10" t="str">
        <f t="shared" si="911"/>
        <v>středa</v>
      </c>
      <c r="F2735" s="42" t="str">
        <f ca="1">IF(COUNTIF(List1!$U$4:$AF$16,$G2735),"Svátek",TEXT($G2735,"dddd"))</f>
        <v>středa</v>
      </c>
      <c r="G2735" s="19">
        <v>46918</v>
      </c>
      <c r="H2735" s="49"/>
      <c r="I2735" s="50"/>
      <c r="J2735" s="49"/>
      <c r="K2735" s="50"/>
      <c r="L2735" s="21">
        <f t="shared" si="912"/>
        <v>0</v>
      </c>
      <c r="M2735" s="22">
        <f t="shared" si="906"/>
        <v>0</v>
      </c>
      <c r="N2735" s="98"/>
      <c r="O2735" s="101" t="str">
        <f t="shared" ca="1" si="907"/>
        <v/>
      </c>
      <c r="P2735" s="41" t="str">
        <f t="shared" si="905"/>
        <v xml:space="preserve"> </v>
      </c>
      <c r="Q2735" s="41" t="str">
        <f>IF(MONTH(G2736)-MONTH(G2735)&lt;&gt;0,SUBTOTAL(109,$P$14:$P$3665)," ")</f>
        <v xml:space="preserve"> </v>
      </c>
      <c r="R2735" s="108">
        <f t="shared" ca="1" si="913"/>
        <v>0</v>
      </c>
      <c r="S2735" s="25">
        <f t="shared" ca="1" si="914"/>
        <v>0</v>
      </c>
      <c r="T2735" s="108">
        <f t="shared" ca="1" si="915"/>
        <v>0</v>
      </c>
      <c r="U2735" s="163">
        <f t="shared" ca="1" si="916"/>
        <v>0</v>
      </c>
      <c r="V2735" s="25">
        <f t="shared" ca="1" si="917"/>
        <v>0</v>
      </c>
      <c r="W2735" s="25">
        <f t="shared" ca="1" si="918"/>
        <v>0</v>
      </c>
      <c r="X2735" s="108">
        <f t="shared" ca="1" si="919"/>
        <v>0</v>
      </c>
      <c r="Y2735" s="108">
        <f t="shared" ca="1" si="920"/>
        <v>0</v>
      </c>
      <c r="Z2735" s="108">
        <f t="shared" ca="1" si="921"/>
        <v>0</v>
      </c>
      <c r="AA2735" s="108">
        <f t="shared" ca="1" si="922"/>
        <v>0</v>
      </c>
      <c r="AB2735" s="108">
        <f t="shared" ca="1" si="923"/>
        <v>0</v>
      </c>
      <c r="AC2735" s="25">
        <f t="shared" ca="1" si="924"/>
        <v>0</v>
      </c>
    </row>
    <row r="2736" spans="1:29" ht="14.1" hidden="1" customHeight="1" thickBot="1" x14ac:dyDescent="0.25">
      <c r="A2736" s="3">
        <f t="shared" si="908"/>
        <v>2028</v>
      </c>
      <c r="B2736" s="3" t="str">
        <f t="shared" si="925"/>
        <v>06 červen</v>
      </c>
      <c r="C2736" s="4" t="str">
        <f t="shared" si="909"/>
        <v>červen</v>
      </c>
      <c r="D2736" s="10">
        <f t="shared" ca="1" si="910"/>
        <v>0</v>
      </c>
      <c r="E2736" s="10" t="str">
        <f t="shared" si="911"/>
        <v>čtvrtek</v>
      </c>
      <c r="F2736" s="42" t="str">
        <f ca="1">IF(COUNTIF(List1!$U$4:$AF$16,$G2736),"Svátek",TEXT($G2736,"dddd"))</f>
        <v>čtvrtek</v>
      </c>
      <c r="G2736" s="19">
        <v>46919</v>
      </c>
      <c r="H2736" s="49"/>
      <c r="I2736" s="50"/>
      <c r="J2736" s="49"/>
      <c r="K2736" s="50"/>
      <c r="L2736" s="21">
        <f t="shared" si="912"/>
        <v>0</v>
      </c>
      <c r="M2736" s="22">
        <f t="shared" si="906"/>
        <v>0</v>
      </c>
      <c r="N2736" s="98"/>
      <c r="O2736" s="101" t="str">
        <f t="shared" ca="1" si="907"/>
        <v/>
      </c>
      <c r="P2736" s="41" t="str">
        <f t="shared" si="905"/>
        <v xml:space="preserve"> </v>
      </c>
      <c r="Q2736" s="41" t="str">
        <f>IF(MONTH(G2737)-MONTH(G2736)&lt;&gt;0,SUBTOTAL(109,$P$14:$P$3665)," ")</f>
        <v xml:space="preserve"> </v>
      </c>
      <c r="R2736" s="108">
        <f t="shared" ca="1" si="913"/>
        <v>0</v>
      </c>
      <c r="S2736" s="25">
        <f t="shared" ca="1" si="914"/>
        <v>0</v>
      </c>
      <c r="T2736" s="108">
        <f t="shared" ca="1" si="915"/>
        <v>0</v>
      </c>
      <c r="U2736" s="163">
        <f t="shared" ca="1" si="916"/>
        <v>0</v>
      </c>
      <c r="V2736" s="25">
        <f t="shared" ca="1" si="917"/>
        <v>0</v>
      </c>
      <c r="W2736" s="25">
        <f t="shared" ca="1" si="918"/>
        <v>0</v>
      </c>
      <c r="X2736" s="108">
        <f t="shared" ca="1" si="919"/>
        <v>0</v>
      </c>
      <c r="Y2736" s="108">
        <f t="shared" ca="1" si="920"/>
        <v>0</v>
      </c>
      <c r="Z2736" s="108">
        <f t="shared" ca="1" si="921"/>
        <v>0</v>
      </c>
      <c r="AA2736" s="108">
        <f t="shared" ca="1" si="922"/>
        <v>0</v>
      </c>
      <c r="AB2736" s="108">
        <f t="shared" ca="1" si="923"/>
        <v>0</v>
      </c>
      <c r="AC2736" s="25">
        <f t="shared" ca="1" si="924"/>
        <v>0</v>
      </c>
    </row>
    <row r="2737" spans="1:29" ht="14.1" hidden="1" customHeight="1" thickBot="1" x14ac:dyDescent="0.25">
      <c r="A2737" s="3">
        <f t="shared" si="908"/>
        <v>2028</v>
      </c>
      <c r="B2737" s="3" t="str">
        <f t="shared" si="925"/>
        <v>06 červen</v>
      </c>
      <c r="C2737" s="4" t="str">
        <f t="shared" si="909"/>
        <v>červen</v>
      </c>
      <c r="D2737" s="10">
        <f t="shared" ca="1" si="910"/>
        <v>0</v>
      </c>
      <c r="E2737" s="10" t="str">
        <f t="shared" si="911"/>
        <v>pátek</v>
      </c>
      <c r="F2737" s="42" t="str">
        <f ca="1">IF(COUNTIF(List1!$U$4:$AF$16,$G2737),"Svátek",TEXT($G2737,"dddd"))</f>
        <v>pátek</v>
      </c>
      <c r="G2737" s="19">
        <v>46920</v>
      </c>
      <c r="H2737" s="49"/>
      <c r="I2737" s="50"/>
      <c r="J2737" s="49"/>
      <c r="K2737" s="50"/>
      <c r="L2737" s="21">
        <f t="shared" si="912"/>
        <v>0</v>
      </c>
      <c r="M2737" s="22">
        <f t="shared" si="906"/>
        <v>0</v>
      </c>
      <c r="N2737" s="98"/>
      <c r="O2737" s="101" t="str">
        <f t="shared" ca="1" si="907"/>
        <v/>
      </c>
      <c r="P2737" s="41" t="str">
        <f t="shared" si="905"/>
        <v xml:space="preserve"> </v>
      </c>
      <c r="Q2737" s="41" t="str">
        <f>IF(MONTH(G2738)-MONTH(G2737)&lt;&gt;0,SUBTOTAL(109,$P$14:$P$3665)," ")</f>
        <v xml:space="preserve"> </v>
      </c>
      <c r="R2737" s="108">
        <f t="shared" ca="1" si="913"/>
        <v>0</v>
      </c>
      <c r="S2737" s="25">
        <f t="shared" ca="1" si="914"/>
        <v>0</v>
      </c>
      <c r="T2737" s="108">
        <f t="shared" ca="1" si="915"/>
        <v>0</v>
      </c>
      <c r="U2737" s="163">
        <f t="shared" ca="1" si="916"/>
        <v>0</v>
      </c>
      <c r="V2737" s="25">
        <f t="shared" ca="1" si="917"/>
        <v>0</v>
      </c>
      <c r="W2737" s="25">
        <f t="shared" ca="1" si="918"/>
        <v>0</v>
      </c>
      <c r="X2737" s="108">
        <f t="shared" ca="1" si="919"/>
        <v>0</v>
      </c>
      <c r="Y2737" s="108">
        <f t="shared" ca="1" si="920"/>
        <v>0</v>
      </c>
      <c r="Z2737" s="108">
        <f t="shared" ca="1" si="921"/>
        <v>0</v>
      </c>
      <c r="AA2737" s="108">
        <f t="shared" ca="1" si="922"/>
        <v>0</v>
      </c>
      <c r="AB2737" s="108">
        <f t="shared" ca="1" si="923"/>
        <v>0</v>
      </c>
      <c r="AC2737" s="25">
        <f t="shared" ca="1" si="924"/>
        <v>0</v>
      </c>
    </row>
    <row r="2738" spans="1:29" ht="14.1" hidden="1" customHeight="1" thickBot="1" x14ac:dyDescent="0.25">
      <c r="A2738" s="3">
        <f t="shared" si="908"/>
        <v>2028</v>
      </c>
      <c r="B2738" s="3" t="str">
        <f t="shared" si="925"/>
        <v>06 červen</v>
      </c>
      <c r="C2738" s="4" t="str">
        <f t="shared" si="909"/>
        <v>červen</v>
      </c>
      <c r="D2738" s="10">
        <f t="shared" ca="1" si="910"/>
        <v>0</v>
      </c>
      <c r="E2738" s="10" t="str">
        <f t="shared" si="911"/>
        <v>sobota</v>
      </c>
      <c r="F2738" s="42" t="str">
        <f ca="1">IF(COUNTIF(List1!$U$4:$AF$16,$G2738),"Svátek",TEXT($G2738,"dddd"))</f>
        <v>sobota</v>
      </c>
      <c r="G2738" s="19">
        <v>46921</v>
      </c>
      <c r="H2738" s="49"/>
      <c r="I2738" s="50"/>
      <c r="J2738" s="49"/>
      <c r="K2738" s="50"/>
      <c r="L2738" s="21">
        <f t="shared" si="912"/>
        <v>0</v>
      </c>
      <c r="M2738" s="22">
        <f t="shared" si="906"/>
        <v>0</v>
      </c>
      <c r="N2738" s="98"/>
      <c r="O2738" s="101" t="str">
        <f t="shared" ca="1" si="907"/>
        <v/>
      </c>
      <c r="P2738" s="41" t="str">
        <f t="shared" si="905"/>
        <v xml:space="preserve"> </v>
      </c>
      <c r="Q2738" s="41" t="str">
        <f>IF(MONTH(G2739)-MONTH(G2738)&lt;&gt;0,SUBTOTAL(109,$P$14:$P$3665)," ")</f>
        <v xml:space="preserve"> </v>
      </c>
      <c r="R2738" s="108">
        <f t="shared" ca="1" si="913"/>
        <v>0</v>
      </c>
      <c r="S2738" s="25">
        <f t="shared" ca="1" si="914"/>
        <v>0</v>
      </c>
      <c r="T2738" s="108">
        <f t="shared" ca="1" si="915"/>
        <v>0</v>
      </c>
      <c r="U2738" s="163">
        <f t="shared" ca="1" si="916"/>
        <v>0</v>
      </c>
      <c r="V2738" s="25">
        <f t="shared" ca="1" si="917"/>
        <v>0</v>
      </c>
      <c r="W2738" s="25">
        <f t="shared" ca="1" si="918"/>
        <v>0</v>
      </c>
      <c r="X2738" s="108">
        <f t="shared" ca="1" si="919"/>
        <v>0</v>
      </c>
      <c r="Y2738" s="108">
        <f t="shared" ca="1" si="920"/>
        <v>0</v>
      </c>
      <c r="Z2738" s="108">
        <f t="shared" ca="1" si="921"/>
        <v>0</v>
      </c>
      <c r="AA2738" s="108">
        <f t="shared" ca="1" si="922"/>
        <v>0</v>
      </c>
      <c r="AB2738" s="108">
        <f t="shared" ca="1" si="923"/>
        <v>0</v>
      </c>
      <c r="AC2738" s="25">
        <f t="shared" ca="1" si="924"/>
        <v>0</v>
      </c>
    </row>
    <row r="2739" spans="1:29" ht="14.1" hidden="1" customHeight="1" thickBot="1" x14ac:dyDescent="0.25">
      <c r="A2739" s="3">
        <f t="shared" si="908"/>
        <v>2028</v>
      </c>
      <c r="B2739" s="3" t="str">
        <f t="shared" si="925"/>
        <v>06 červen</v>
      </c>
      <c r="C2739" s="4" t="str">
        <f t="shared" si="909"/>
        <v>červen</v>
      </c>
      <c r="D2739" s="10">
        <f t="shared" ca="1" si="910"/>
        <v>0</v>
      </c>
      <c r="E2739" s="10" t="str">
        <f t="shared" si="911"/>
        <v>neděle</v>
      </c>
      <c r="F2739" s="42" t="str">
        <f ca="1">IF(COUNTIF(List1!$U$4:$AF$16,$G2739),"Svátek",TEXT($G2739,"dddd"))</f>
        <v>neděle</v>
      </c>
      <c r="G2739" s="19">
        <v>46922</v>
      </c>
      <c r="H2739" s="49"/>
      <c r="I2739" s="50"/>
      <c r="J2739" s="49"/>
      <c r="K2739" s="50"/>
      <c r="L2739" s="21">
        <f t="shared" si="912"/>
        <v>0</v>
      </c>
      <c r="M2739" s="22">
        <f t="shared" si="906"/>
        <v>0</v>
      </c>
      <c r="N2739" s="98"/>
      <c r="O2739" s="101" t="str">
        <f t="shared" ca="1" si="907"/>
        <v/>
      </c>
      <c r="P2739" s="41">
        <f t="shared" si="905"/>
        <v>0</v>
      </c>
      <c r="Q2739" s="41" t="str">
        <f>IF(MONTH(G2740)-MONTH(G2739)&lt;&gt;0,SUBTOTAL(109,$P$14:$P$3665)," ")</f>
        <v xml:space="preserve"> </v>
      </c>
      <c r="R2739" s="108">
        <f t="shared" ca="1" si="913"/>
        <v>0</v>
      </c>
      <c r="S2739" s="25">
        <f t="shared" ca="1" si="914"/>
        <v>0</v>
      </c>
      <c r="T2739" s="108">
        <f t="shared" ca="1" si="915"/>
        <v>0</v>
      </c>
      <c r="U2739" s="163">
        <f t="shared" ca="1" si="916"/>
        <v>0</v>
      </c>
      <c r="V2739" s="25">
        <f t="shared" ca="1" si="917"/>
        <v>0</v>
      </c>
      <c r="W2739" s="25">
        <f t="shared" ca="1" si="918"/>
        <v>0</v>
      </c>
      <c r="X2739" s="108">
        <f t="shared" ca="1" si="919"/>
        <v>0</v>
      </c>
      <c r="Y2739" s="108">
        <f t="shared" ca="1" si="920"/>
        <v>0</v>
      </c>
      <c r="Z2739" s="108">
        <f t="shared" ca="1" si="921"/>
        <v>0</v>
      </c>
      <c r="AA2739" s="108">
        <f t="shared" ca="1" si="922"/>
        <v>0</v>
      </c>
      <c r="AB2739" s="108">
        <f t="shared" ca="1" si="923"/>
        <v>0</v>
      </c>
      <c r="AC2739" s="25">
        <f t="shared" ca="1" si="924"/>
        <v>0</v>
      </c>
    </row>
    <row r="2740" spans="1:29" ht="14.1" hidden="1" customHeight="1" thickBot="1" x14ac:dyDescent="0.25">
      <c r="A2740" s="3">
        <f t="shared" si="908"/>
        <v>2028</v>
      </c>
      <c r="B2740" s="3" t="str">
        <f t="shared" si="925"/>
        <v>06 červen</v>
      </c>
      <c r="C2740" s="4" t="str">
        <f t="shared" si="909"/>
        <v>červen</v>
      </c>
      <c r="D2740" s="10">
        <f t="shared" ca="1" si="910"/>
        <v>0</v>
      </c>
      <c r="E2740" s="10" t="str">
        <f t="shared" si="911"/>
        <v>pondělí</v>
      </c>
      <c r="F2740" s="42" t="str">
        <f ca="1">IF(COUNTIF(List1!$U$4:$AF$16,$G2740),"Svátek",TEXT($G2740,"dddd"))</f>
        <v>pondělí</v>
      </c>
      <c r="G2740" s="19">
        <v>46923</v>
      </c>
      <c r="H2740" s="49"/>
      <c r="I2740" s="50"/>
      <c r="J2740" s="49"/>
      <c r="K2740" s="50"/>
      <c r="L2740" s="21">
        <f t="shared" si="912"/>
        <v>0</v>
      </c>
      <c r="M2740" s="22">
        <f t="shared" si="906"/>
        <v>0</v>
      </c>
      <c r="N2740" s="98"/>
      <c r="O2740" s="101" t="str">
        <f t="shared" ca="1" si="907"/>
        <v/>
      </c>
      <c r="P2740" s="41" t="str">
        <f t="shared" si="905"/>
        <v xml:space="preserve"> </v>
      </c>
      <c r="Q2740" s="41" t="str">
        <f>IF(MONTH(G2741)-MONTH(G2740)&lt;&gt;0,SUBTOTAL(109,$P$14:$P$3665)," ")</f>
        <v xml:space="preserve"> </v>
      </c>
      <c r="R2740" s="108">
        <f t="shared" ca="1" si="913"/>
        <v>0</v>
      </c>
      <c r="S2740" s="25">
        <f t="shared" ca="1" si="914"/>
        <v>0</v>
      </c>
      <c r="T2740" s="108">
        <f t="shared" ca="1" si="915"/>
        <v>0</v>
      </c>
      <c r="U2740" s="163">
        <f t="shared" ca="1" si="916"/>
        <v>0</v>
      </c>
      <c r="V2740" s="25">
        <f t="shared" ca="1" si="917"/>
        <v>0</v>
      </c>
      <c r="W2740" s="25">
        <f t="shared" ca="1" si="918"/>
        <v>0</v>
      </c>
      <c r="X2740" s="108">
        <f t="shared" ca="1" si="919"/>
        <v>0</v>
      </c>
      <c r="Y2740" s="108">
        <f t="shared" ca="1" si="920"/>
        <v>0</v>
      </c>
      <c r="Z2740" s="108">
        <f t="shared" ca="1" si="921"/>
        <v>0</v>
      </c>
      <c r="AA2740" s="108">
        <f t="shared" ca="1" si="922"/>
        <v>0</v>
      </c>
      <c r="AB2740" s="108">
        <f t="shared" ca="1" si="923"/>
        <v>0</v>
      </c>
      <c r="AC2740" s="25">
        <f t="shared" ca="1" si="924"/>
        <v>0</v>
      </c>
    </row>
    <row r="2741" spans="1:29" ht="14.1" hidden="1" customHeight="1" thickBot="1" x14ac:dyDescent="0.25">
      <c r="A2741" s="3">
        <f t="shared" si="908"/>
        <v>2028</v>
      </c>
      <c r="B2741" s="3" t="str">
        <f t="shared" si="925"/>
        <v>06 červen</v>
      </c>
      <c r="C2741" s="4" t="str">
        <f t="shared" si="909"/>
        <v>červen</v>
      </c>
      <c r="D2741" s="10">
        <f t="shared" ca="1" si="910"/>
        <v>0</v>
      </c>
      <c r="E2741" s="10" t="str">
        <f t="shared" si="911"/>
        <v>úterý</v>
      </c>
      <c r="F2741" s="42" t="str">
        <f ca="1">IF(COUNTIF(List1!$U$4:$AF$16,$G2741),"Svátek",TEXT($G2741,"dddd"))</f>
        <v>úterý</v>
      </c>
      <c r="G2741" s="19">
        <v>46924</v>
      </c>
      <c r="H2741" s="49"/>
      <c r="I2741" s="50"/>
      <c r="J2741" s="49"/>
      <c r="K2741" s="50"/>
      <c r="L2741" s="21">
        <f t="shared" si="912"/>
        <v>0</v>
      </c>
      <c r="M2741" s="22">
        <f t="shared" si="906"/>
        <v>0</v>
      </c>
      <c r="N2741" s="98"/>
      <c r="O2741" s="101" t="str">
        <f t="shared" ca="1" si="907"/>
        <v/>
      </c>
      <c r="P2741" s="41" t="str">
        <f t="shared" si="905"/>
        <v xml:space="preserve"> </v>
      </c>
      <c r="Q2741" s="41" t="str">
        <f>IF(MONTH(G2742)-MONTH(G2741)&lt;&gt;0,SUBTOTAL(109,$P$14:$P$3665)," ")</f>
        <v xml:space="preserve"> </v>
      </c>
      <c r="R2741" s="108">
        <f t="shared" ca="1" si="913"/>
        <v>0</v>
      </c>
      <c r="S2741" s="25">
        <f t="shared" ca="1" si="914"/>
        <v>0</v>
      </c>
      <c r="T2741" s="108">
        <f t="shared" ca="1" si="915"/>
        <v>0</v>
      </c>
      <c r="U2741" s="163">
        <f t="shared" ca="1" si="916"/>
        <v>0</v>
      </c>
      <c r="V2741" s="25">
        <f t="shared" ca="1" si="917"/>
        <v>0</v>
      </c>
      <c r="W2741" s="25">
        <f t="shared" ca="1" si="918"/>
        <v>0</v>
      </c>
      <c r="X2741" s="108">
        <f t="shared" ca="1" si="919"/>
        <v>0</v>
      </c>
      <c r="Y2741" s="108">
        <f t="shared" ca="1" si="920"/>
        <v>0</v>
      </c>
      <c r="Z2741" s="108">
        <f t="shared" ca="1" si="921"/>
        <v>0</v>
      </c>
      <c r="AA2741" s="108">
        <f t="shared" ca="1" si="922"/>
        <v>0</v>
      </c>
      <c r="AB2741" s="108">
        <f t="shared" ca="1" si="923"/>
        <v>0</v>
      </c>
      <c r="AC2741" s="25">
        <f t="shared" ca="1" si="924"/>
        <v>0</v>
      </c>
    </row>
    <row r="2742" spans="1:29" ht="14.1" hidden="1" customHeight="1" thickBot="1" x14ac:dyDescent="0.25">
      <c r="A2742" s="3">
        <f t="shared" si="908"/>
        <v>2028</v>
      </c>
      <c r="B2742" s="3" t="str">
        <f t="shared" si="925"/>
        <v>06 červen</v>
      </c>
      <c r="C2742" s="4" t="str">
        <f t="shared" si="909"/>
        <v>červen</v>
      </c>
      <c r="D2742" s="10">
        <f t="shared" ca="1" si="910"/>
        <v>0</v>
      </c>
      <c r="E2742" s="10" t="str">
        <f t="shared" si="911"/>
        <v>středa</v>
      </c>
      <c r="F2742" s="42" t="str">
        <f ca="1">IF(COUNTIF(List1!$U$4:$AF$16,$G2742),"Svátek",TEXT($G2742,"dddd"))</f>
        <v>středa</v>
      </c>
      <c r="G2742" s="19">
        <v>46925</v>
      </c>
      <c r="H2742" s="49"/>
      <c r="I2742" s="50"/>
      <c r="J2742" s="49"/>
      <c r="K2742" s="50"/>
      <c r="L2742" s="21">
        <f t="shared" si="912"/>
        <v>0</v>
      </c>
      <c r="M2742" s="22">
        <f t="shared" si="906"/>
        <v>0</v>
      </c>
      <c r="N2742" s="98"/>
      <c r="O2742" s="101" t="str">
        <f t="shared" ca="1" si="907"/>
        <v/>
      </c>
      <c r="P2742" s="41" t="str">
        <f t="shared" si="905"/>
        <v xml:space="preserve"> </v>
      </c>
      <c r="Q2742" s="41" t="str">
        <f>IF(MONTH(G2743)-MONTH(G2742)&lt;&gt;0,SUBTOTAL(109,$P$14:$P$3665)," ")</f>
        <v xml:space="preserve"> </v>
      </c>
      <c r="R2742" s="108">
        <f t="shared" ca="1" si="913"/>
        <v>0</v>
      </c>
      <c r="S2742" s="25">
        <f t="shared" ca="1" si="914"/>
        <v>0</v>
      </c>
      <c r="T2742" s="108">
        <f t="shared" ca="1" si="915"/>
        <v>0</v>
      </c>
      <c r="U2742" s="163">
        <f t="shared" ca="1" si="916"/>
        <v>0</v>
      </c>
      <c r="V2742" s="25">
        <f t="shared" ca="1" si="917"/>
        <v>0</v>
      </c>
      <c r="W2742" s="25">
        <f t="shared" ca="1" si="918"/>
        <v>0</v>
      </c>
      <c r="X2742" s="108">
        <f t="shared" ca="1" si="919"/>
        <v>0</v>
      </c>
      <c r="Y2742" s="108">
        <f t="shared" ca="1" si="920"/>
        <v>0</v>
      </c>
      <c r="Z2742" s="108">
        <f t="shared" ca="1" si="921"/>
        <v>0</v>
      </c>
      <c r="AA2742" s="108">
        <f t="shared" ca="1" si="922"/>
        <v>0</v>
      </c>
      <c r="AB2742" s="108">
        <f t="shared" ca="1" si="923"/>
        <v>0</v>
      </c>
      <c r="AC2742" s="25">
        <f t="shared" ca="1" si="924"/>
        <v>0</v>
      </c>
    </row>
    <row r="2743" spans="1:29" ht="14.1" hidden="1" customHeight="1" thickBot="1" x14ac:dyDescent="0.25">
      <c r="A2743" s="3">
        <f t="shared" si="908"/>
        <v>2028</v>
      </c>
      <c r="B2743" s="3" t="str">
        <f t="shared" si="925"/>
        <v>06 červen</v>
      </c>
      <c r="C2743" s="4" t="str">
        <f t="shared" si="909"/>
        <v>červen</v>
      </c>
      <c r="D2743" s="10">
        <f t="shared" ca="1" si="910"/>
        <v>0</v>
      </c>
      <c r="E2743" s="10" t="str">
        <f t="shared" si="911"/>
        <v>čtvrtek</v>
      </c>
      <c r="F2743" s="42" t="str">
        <f ca="1">IF(COUNTIF(List1!$U$4:$AF$16,$G2743),"Svátek",TEXT($G2743,"dddd"))</f>
        <v>čtvrtek</v>
      </c>
      <c r="G2743" s="19">
        <v>46926</v>
      </c>
      <c r="H2743" s="49"/>
      <c r="I2743" s="50"/>
      <c r="J2743" s="49"/>
      <c r="K2743" s="50"/>
      <c r="L2743" s="21">
        <f t="shared" si="912"/>
        <v>0</v>
      </c>
      <c r="M2743" s="22">
        <f t="shared" si="906"/>
        <v>0</v>
      </c>
      <c r="N2743" s="98"/>
      <c r="O2743" s="101" t="str">
        <f t="shared" ca="1" si="907"/>
        <v/>
      </c>
      <c r="P2743" s="41" t="str">
        <f t="shared" si="905"/>
        <v xml:space="preserve"> </v>
      </c>
      <c r="Q2743" s="41" t="str">
        <f>IF(MONTH(G2744)-MONTH(G2743)&lt;&gt;0,SUBTOTAL(109,$P$14:$P$3665)," ")</f>
        <v xml:space="preserve"> </v>
      </c>
      <c r="R2743" s="108">
        <f t="shared" ca="1" si="913"/>
        <v>0</v>
      </c>
      <c r="S2743" s="25">
        <f t="shared" ca="1" si="914"/>
        <v>0</v>
      </c>
      <c r="T2743" s="108">
        <f t="shared" ca="1" si="915"/>
        <v>0</v>
      </c>
      <c r="U2743" s="163">
        <f t="shared" ca="1" si="916"/>
        <v>0</v>
      </c>
      <c r="V2743" s="25">
        <f t="shared" ca="1" si="917"/>
        <v>0</v>
      </c>
      <c r="W2743" s="25">
        <f t="shared" ca="1" si="918"/>
        <v>0</v>
      </c>
      <c r="X2743" s="108">
        <f t="shared" ca="1" si="919"/>
        <v>0</v>
      </c>
      <c r="Y2743" s="108">
        <f t="shared" ca="1" si="920"/>
        <v>0</v>
      </c>
      <c r="Z2743" s="108">
        <f t="shared" ca="1" si="921"/>
        <v>0</v>
      </c>
      <c r="AA2743" s="108">
        <f t="shared" ca="1" si="922"/>
        <v>0</v>
      </c>
      <c r="AB2743" s="108">
        <f t="shared" ca="1" si="923"/>
        <v>0</v>
      </c>
      <c r="AC2743" s="25">
        <f t="shared" ca="1" si="924"/>
        <v>0</v>
      </c>
    </row>
    <row r="2744" spans="1:29" ht="14.1" hidden="1" customHeight="1" thickBot="1" x14ac:dyDescent="0.25">
      <c r="A2744" s="3">
        <f t="shared" si="908"/>
        <v>2028</v>
      </c>
      <c r="B2744" s="3" t="str">
        <f t="shared" si="925"/>
        <v>06 červen</v>
      </c>
      <c r="C2744" s="4" t="str">
        <f t="shared" si="909"/>
        <v>červen</v>
      </c>
      <c r="D2744" s="10">
        <f t="shared" ca="1" si="910"/>
        <v>0</v>
      </c>
      <c r="E2744" s="10" t="str">
        <f t="shared" si="911"/>
        <v>pátek</v>
      </c>
      <c r="F2744" s="42" t="str">
        <f ca="1">IF(COUNTIF(List1!$U$4:$AF$16,$G2744),"Svátek",TEXT($G2744,"dddd"))</f>
        <v>pátek</v>
      </c>
      <c r="G2744" s="19">
        <v>46927</v>
      </c>
      <c r="H2744" s="49"/>
      <c r="I2744" s="50"/>
      <c r="J2744" s="49"/>
      <c r="K2744" s="50"/>
      <c r="L2744" s="21">
        <f t="shared" si="912"/>
        <v>0</v>
      </c>
      <c r="M2744" s="22">
        <f t="shared" si="906"/>
        <v>0</v>
      </c>
      <c r="N2744" s="98"/>
      <c r="O2744" s="101" t="str">
        <f t="shared" ca="1" si="907"/>
        <v/>
      </c>
      <c r="P2744" s="41" t="str">
        <f t="shared" si="905"/>
        <v xml:space="preserve"> </v>
      </c>
      <c r="Q2744" s="41" t="str">
        <f>IF(MONTH(G2745)-MONTH(G2744)&lt;&gt;0,SUBTOTAL(109,$P$14:$P$3665)," ")</f>
        <v xml:space="preserve"> </v>
      </c>
      <c r="R2744" s="108">
        <f t="shared" ca="1" si="913"/>
        <v>0</v>
      </c>
      <c r="S2744" s="25">
        <f t="shared" ca="1" si="914"/>
        <v>0</v>
      </c>
      <c r="T2744" s="108">
        <f t="shared" ca="1" si="915"/>
        <v>0</v>
      </c>
      <c r="U2744" s="163">
        <f t="shared" ca="1" si="916"/>
        <v>0</v>
      </c>
      <c r="V2744" s="25">
        <f t="shared" ca="1" si="917"/>
        <v>0</v>
      </c>
      <c r="W2744" s="25">
        <f t="shared" ca="1" si="918"/>
        <v>0</v>
      </c>
      <c r="X2744" s="108">
        <f t="shared" ca="1" si="919"/>
        <v>0</v>
      </c>
      <c r="Y2744" s="108">
        <f t="shared" ca="1" si="920"/>
        <v>0</v>
      </c>
      <c r="Z2744" s="108">
        <f t="shared" ca="1" si="921"/>
        <v>0</v>
      </c>
      <c r="AA2744" s="108">
        <f t="shared" ca="1" si="922"/>
        <v>0</v>
      </c>
      <c r="AB2744" s="108">
        <f t="shared" ca="1" si="923"/>
        <v>0</v>
      </c>
      <c r="AC2744" s="25">
        <f t="shared" ca="1" si="924"/>
        <v>0</v>
      </c>
    </row>
    <row r="2745" spans="1:29" ht="14.1" hidden="1" customHeight="1" thickBot="1" x14ac:dyDescent="0.25">
      <c r="A2745" s="3">
        <f t="shared" si="908"/>
        <v>2028</v>
      </c>
      <c r="B2745" s="3" t="str">
        <f t="shared" si="925"/>
        <v>06 červen</v>
      </c>
      <c r="C2745" s="4" t="str">
        <f t="shared" si="909"/>
        <v>červen</v>
      </c>
      <c r="D2745" s="10">
        <f t="shared" ca="1" si="910"/>
        <v>0</v>
      </c>
      <c r="E2745" s="10" t="str">
        <f t="shared" si="911"/>
        <v>sobota</v>
      </c>
      <c r="F2745" s="42" t="str">
        <f ca="1">IF(COUNTIF(List1!$U$4:$AF$16,$G2745),"Svátek",TEXT($G2745,"dddd"))</f>
        <v>sobota</v>
      </c>
      <c r="G2745" s="19">
        <v>46928</v>
      </c>
      <c r="H2745" s="49"/>
      <c r="I2745" s="50"/>
      <c r="J2745" s="49"/>
      <c r="K2745" s="50"/>
      <c r="L2745" s="21">
        <f t="shared" si="912"/>
        <v>0</v>
      </c>
      <c r="M2745" s="22">
        <f t="shared" si="906"/>
        <v>0</v>
      </c>
      <c r="N2745" s="98"/>
      <c r="O2745" s="101" t="str">
        <f t="shared" ca="1" si="907"/>
        <v/>
      </c>
      <c r="P2745" s="41" t="str">
        <f t="shared" si="905"/>
        <v xml:space="preserve"> </v>
      </c>
      <c r="Q2745" s="41" t="str">
        <f>IF(MONTH(G2746)-MONTH(G2745)&lt;&gt;0,SUBTOTAL(109,$P$14:$P$3665)," ")</f>
        <v xml:space="preserve"> </v>
      </c>
      <c r="R2745" s="108">
        <f t="shared" ca="1" si="913"/>
        <v>0</v>
      </c>
      <c r="S2745" s="25">
        <f t="shared" ca="1" si="914"/>
        <v>0</v>
      </c>
      <c r="T2745" s="108">
        <f t="shared" ca="1" si="915"/>
        <v>0</v>
      </c>
      <c r="U2745" s="163">
        <f t="shared" ca="1" si="916"/>
        <v>0</v>
      </c>
      <c r="V2745" s="25">
        <f t="shared" ca="1" si="917"/>
        <v>0</v>
      </c>
      <c r="W2745" s="25">
        <f t="shared" ca="1" si="918"/>
        <v>0</v>
      </c>
      <c r="X2745" s="108">
        <f t="shared" ca="1" si="919"/>
        <v>0</v>
      </c>
      <c r="Y2745" s="108">
        <f t="shared" ca="1" si="920"/>
        <v>0</v>
      </c>
      <c r="Z2745" s="108">
        <f t="shared" ca="1" si="921"/>
        <v>0</v>
      </c>
      <c r="AA2745" s="108">
        <f t="shared" ca="1" si="922"/>
        <v>0</v>
      </c>
      <c r="AB2745" s="108">
        <f t="shared" ca="1" si="923"/>
        <v>0</v>
      </c>
      <c r="AC2745" s="25">
        <f t="shared" ca="1" si="924"/>
        <v>0</v>
      </c>
    </row>
    <row r="2746" spans="1:29" ht="14.1" hidden="1" customHeight="1" thickBot="1" x14ac:dyDescent="0.25">
      <c r="A2746" s="3">
        <f t="shared" si="908"/>
        <v>2028</v>
      </c>
      <c r="B2746" s="3" t="str">
        <f t="shared" si="925"/>
        <v>06 červen</v>
      </c>
      <c r="C2746" s="4" t="str">
        <f t="shared" si="909"/>
        <v>červen</v>
      </c>
      <c r="D2746" s="10">
        <f t="shared" ca="1" si="910"/>
        <v>0</v>
      </c>
      <c r="E2746" s="10" t="str">
        <f t="shared" si="911"/>
        <v>neděle</v>
      </c>
      <c r="F2746" s="42" t="str">
        <f ca="1">IF(COUNTIF(List1!$U$4:$AF$16,$G2746),"Svátek",TEXT($G2746,"dddd"))</f>
        <v>neděle</v>
      </c>
      <c r="G2746" s="19">
        <v>46929</v>
      </c>
      <c r="H2746" s="49"/>
      <c r="I2746" s="50"/>
      <c r="J2746" s="49"/>
      <c r="K2746" s="50"/>
      <c r="L2746" s="21">
        <f t="shared" si="912"/>
        <v>0</v>
      </c>
      <c r="M2746" s="22">
        <f t="shared" si="906"/>
        <v>0</v>
      </c>
      <c r="N2746" s="98"/>
      <c r="O2746" s="101" t="str">
        <f t="shared" ca="1" si="907"/>
        <v/>
      </c>
      <c r="P2746" s="41">
        <f t="shared" si="905"/>
        <v>0</v>
      </c>
      <c r="Q2746" s="41" t="str">
        <f>IF(MONTH(G2747)-MONTH(G2746)&lt;&gt;0,SUBTOTAL(109,$P$14:$P$3665)," ")</f>
        <v xml:space="preserve"> </v>
      </c>
      <c r="R2746" s="108">
        <f t="shared" ca="1" si="913"/>
        <v>0</v>
      </c>
      <c r="S2746" s="25">
        <f t="shared" ca="1" si="914"/>
        <v>0</v>
      </c>
      <c r="T2746" s="108">
        <f t="shared" ca="1" si="915"/>
        <v>0</v>
      </c>
      <c r="U2746" s="163">
        <f t="shared" ca="1" si="916"/>
        <v>0</v>
      </c>
      <c r="V2746" s="25">
        <f t="shared" ca="1" si="917"/>
        <v>0</v>
      </c>
      <c r="W2746" s="25">
        <f t="shared" ca="1" si="918"/>
        <v>0</v>
      </c>
      <c r="X2746" s="108">
        <f t="shared" ca="1" si="919"/>
        <v>0</v>
      </c>
      <c r="Y2746" s="108">
        <f t="shared" ca="1" si="920"/>
        <v>0</v>
      </c>
      <c r="Z2746" s="108">
        <f t="shared" ca="1" si="921"/>
        <v>0</v>
      </c>
      <c r="AA2746" s="108">
        <f t="shared" ca="1" si="922"/>
        <v>0</v>
      </c>
      <c r="AB2746" s="108">
        <f t="shared" ca="1" si="923"/>
        <v>0</v>
      </c>
      <c r="AC2746" s="25">
        <f t="shared" ca="1" si="924"/>
        <v>0</v>
      </c>
    </row>
    <row r="2747" spans="1:29" ht="14.1" hidden="1" customHeight="1" thickBot="1" x14ac:dyDescent="0.25">
      <c r="A2747" s="3">
        <f t="shared" si="908"/>
        <v>2028</v>
      </c>
      <c r="B2747" s="3" t="str">
        <f t="shared" si="925"/>
        <v>06 červen</v>
      </c>
      <c r="C2747" s="4" t="str">
        <f t="shared" si="909"/>
        <v>červen</v>
      </c>
      <c r="D2747" s="10">
        <f t="shared" ca="1" si="910"/>
        <v>0</v>
      </c>
      <c r="E2747" s="10" t="str">
        <f t="shared" si="911"/>
        <v>pondělí</v>
      </c>
      <c r="F2747" s="42" t="str">
        <f ca="1">IF(COUNTIF(List1!$U$4:$AF$16,$G2747),"Svátek",TEXT($G2747,"dddd"))</f>
        <v>pondělí</v>
      </c>
      <c r="G2747" s="19">
        <v>46930</v>
      </c>
      <c r="H2747" s="49"/>
      <c r="I2747" s="50"/>
      <c r="J2747" s="49"/>
      <c r="K2747" s="50"/>
      <c r="L2747" s="21">
        <f t="shared" si="912"/>
        <v>0</v>
      </c>
      <c r="M2747" s="22">
        <f t="shared" si="906"/>
        <v>0</v>
      </c>
      <c r="N2747" s="98"/>
      <c r="O2747" s="101" t="str">
        <f t="shared" ca="1" si="907"/>
        <v/>
      </c>
      <c r="P2747" s="41" t="str">
        <f t="shared" si="905"/>
        <v xml:space="preserve"> </v>
      </c>
      <c r="Q2747" s="41" t="str">
        <f>IF(MONTH(G2748)-MONTH(G2747)&lt;&gt;0,SUBTOTAL(109,$P$14:$P$3665)," ")</f>
        <v xml:space="preserve"> </v>
      </c>
      <c r="R2747" s="108">
        <f t="shared" ca="1" si="913"/>
        <v>0</v>
      </c>
      <c r="S2747" s="25">
        <f t="shared" ca="1" si="914"/>
        <v>0</v>
      </c>
      <c r="T2747" s="108">
        <f t="shared" ca="1" si="915"/>
        <v>0</v>
      </c>
      <c r="U2747" s="163">
        <f t="shared" ca="1" si="916"/>
        <v>0</v>
      </c>
      <c r="V2747" s="25">
        <f t="shared" ca="1" si="917"/>
        <v>0</v>
      </c>
      <c r="W2747" s="25">
        <f t="shared" ca="1" si="918"/>
        <v>0</v>
      </c>
      <c r="X2747" s="108">
        <f t="shared" ca="1" si="919"/>
        <v>0</v>
      </c>
      <c r="Y2747" s="108">
        <f t="shared" ca="1" si="920"/>
        <v>0</v>
      </c>
      <c r="Z2747" s="108">
        <f t="shared" ca="1" si="921"/>
        <v>0</v>
      </c>
      <c r="AA2747" s="108">
        <f t="shared" ca="1" si="922"/>
        <v>0</v>
      </c>
      <c r="AB2747" s="108">
        <f t="shared" ca="1" si="923"/>
        <v>0</v>
      </c>
      <c r="AC2747" s="25">
        <f t="shared" ca="1" si="924"/>
        <v>0</v>
      </c>
    </row>
    <row r="2748" spans="1:29" ht="14.1" hidden="1" customHeight="1" thickBot="1" x14ac:dyDescent="0.25">
      <c r="A2748" s="3">
        <f t="shared" si="908"/>
        <v>2028</v>
      </c>
      <c r="B2748" s="3" t="str">
        <f t="shared" si="925"/>
        <v>06 červen</v>
      </c>
      <c r="C2748" s="4" t="str">
        <f t="shared" si="909"/>
        <v>červen</v>
      </c>
      <c r="D2748" s="10">
        <f t="shared" ca="1" si="910"/>
        <v>0</v>
      </c>
      <c r="E2748" s="10" t="str">
        <f t="shared" si="911"/>
        <v>úterý</v>
      </c>
      <c r="F2748" s="42" t="str">
        <f ca="1">IF(COUNTIF(List1!$U$4:$AF$16,$G2748),"Svátek",TEXT($G2748,"dddd"))</f>
        <v>úterý</v>
      </c>
      <c r="G2748" s="19">
        <v>46931</v>
      </c>
      <c r="H2748" s="49"/>
      <c r="I2748" s="50"/>
      <c r="J2748" s="49"/>
      <c r="K2748" s="50"/>
      <c r="L2748" s="21">
        <f t="shared" si="912"/>
        <v>0</v>
      </c>
      <c r="M2748" s="22">
        <f t="shared" si="906"/>
        <v>0</v>
      </c>
      <c r="N2748" s="98"/>
      <c r="O2748" s="101" t="str">
        <f t="shared" ca="1" si="907"/>
        <v/>
      </c>
      <c r="P2748" s="41" t="str">
        <f t="shared" si="905"/>
        <v xml:space="preserve"> </v>
      </c>
      <c r="Q2748" s="41" t="str">
        <f>IF(MONTH(G2749)-MONTH(G2748)&lt;&gt;0,SUBTOTAL(109,$P$14:$P$3665)," ")</f>
        <v xml:space="preserve"> </v>
      </c>
      <c r="R2748" s="108">
        <f t="shared" ca="1" si="913"/>
        <v>0</v>
      </c>
      <c r="S2748" s="25">
        <f t="shared" ca="1" si="914"/>
        <v>0</v>
      </c>
      <c r="T2748" s="108">
        <f t="shared" ca="1" si="915"/>
        <v>0</v>
      </c>
      <c r="U2748" s="163">
        <f t="shared" ca="1" si="916"/>
        <v>0</v>
      </c>
      <c r="V2748" s="25">
        <f t="shared" ca="1" si="917"/>
        <v>0</v>
      </c>
      <c r="W2748" s="25">
        <f t="shared" ca="1" si="918"/>
        <v>0</v>
      </c>
      <c r="X2748" s="108">
        <f t="shared" ca="1" si="919"/>
        <v>0</v>
      </c>
      <c r="Y2748" s="108">
        <f t="shared" ca="1" si="920"/>
        <v>0</v>
      </c>
      <c r="Z2748" s="108">
        <f t="shared" ca="1" si="921"/>
        <v>0</v>
      </c>
      <c r="AA2748" s="108">
        <f t="shared" ca="1" si="922"/>
        <v>0</v>
      </c>
      <c r="AB2748" s="108">
        <f t="shared" ca="1" si="923"/>
        <v>0</v>
      </c>
      <c r="AC2748" s="25">
        <f t="shared" ca="1" si="924"/>
        <v>0</v>
      </c>
    </row>
    <row r="2749" spans="1:29" ht="14.1" hidden="1" customHeight="1" thickBot="1" x14ac:dyDescent="0.25">
      <c r="A2749" s="3">
        <f t="shared" si="908"/>
        <v>2028</v>
      </c>
      <c r="B2749" s="3" t="str">
        <f t="shared" si="925"/>
        <v>06 červen</v>
      </c>
      <c r="C2749" s="4" t="str">
        <f t="shared" si="909"/>
        <v>červen</v>
      </c>
      <c r="D2749" s="10">
        <f t="shared" ca="1" si="910"/>
        <v>0</v>
      </c>
      <c r="E2749" s="10" t="str">
        <f t="shared" si="911"/>
        <v>středa</v>
      </c>
      <c r="F2749" s="42" t="str">
        <f ca="1">IF(COUNTIF(List1!$U$4:$AF$16,$G2749),"Svátek",TEXT($G2749,"dddd"))</f>
        <v>středa</v>
      </c>
      <c r="G2749" s="19">
        <v>46932</v>
      </c>
      <c r="H2749" s="49"/>
      <c r="I2749" s="50"/>
      <c r="J2749" s="49"/>
      <c r="K2749" s="50"/>
      <c r="L2749" s="21">
        <f t="shared" si="912"/>
        <v>0</v>
      </c>
      <c r="M2749" s="22">
        <f t="shared" si="906"/>
        <v>0</v>
      </c>
      <c r="N2749" s="98"/>
      <c r="O2749" s="101" t="str">
        <f t="shared" ca="1" si="907"/>
        <v/>
      </c>
      <c r="P2749" s="41" t="str">
        <f t="shared" si="905"/>
        <v xml:space="preserve"> </v>
      </c>
      <c r="Q2749" s="41" t="str">
        <f>IF(MONTH(G2750)-MONTH(G2749)&lt;&gt;0,SUBTOTAL(109,$P$14:$P$3665)," ")</f>
        <v xml:space="preserve"> </v>
      </c>
      <c r="R2749" s="108">
        <f t="shared" ca="1" si="913"/>
        <v>0</v>
      </c>
      <c r="S2749" s="25">
        <f t="shared" ca="1" si="914"/>
        <v>0</v>
      </c>
      <c r="T2749" s="108">
        <f t="shared" ca="1" si="915"/>
        <v>0</v>
      </c>
      <c r="U2749" s="163">
        <f t="shared" ca="1" si="916"/>
        <v>0</v>
      </c>
      <c r="V2749" s="25">
        <f t="shared" ca="1" si="917"/>
        <v>0</v>
      </c>
      <c r="W2749" s="25">
        <f t="shared" ca="1" si="918"/>
        <v>0</v>
      </c>
      <c r="X2749" s="108">
        <f t="shared" ca="1" si="919"/>
        <v>0</v>
      </c>
      <c r="Y2749" s="108">
        <f t="shared" ca="1" si="920"/>
        <v>0</v>
      </c>
      <c r="Z2749" s="108">
        <f t="shared" ca="1" si="921"/>
        <v>0</v>
      </c>
      <c r="AA2749" s="108">
        <f t="shared" ca="1" si="922"/>
        <v>0</v>
      </c>
      <c r="AB2749" s="108">
        <f t="shared" ca="1" si="923"/>
        <v>0</v>
      </c>
      <c r="AC2749" s="25">
        <f t="shared" ca="1" si="924"/>
        <v>0</v>
      </c>
    </row>
    <row r="2750" spans="1:29" ht="14.1" hidden="1" customHeight="1" thickBot="1" x14ac:dyDescent="0.25">
      <c r="A2750" s="3">
        <f t="shared" si="908"/>
        <v>2028</v>
      </c>
      <c r="B2750" s="3" t="str">
        <f t="shared" si="925"/>
        <v>06 červen</v>
      </c>
      <c r="C2750" s="4" t="str">
        <f t="shared" si="909"/>
        <v>červen</v>
      </c>
      <c r="D2750" s="10">
        <f t="shared" ca="1" si="910"/>
        <v>0</v>
      </c>
      <c r="E2750" s="10" t="str">
        <f t="shared" si="911"/>
        <v>čtvrtek</v>
      </c>
      <c r="F2750" s="42" t="str">
        <f ca="1">IF(COUNTIF(List1!$U$4:$AF$16,$G2750),"Svátek",TEXT($G2750,"dddd"))</f>
        <v>čtvrtek</v>
      </c>
      <c r="G2750" s="19">
        <v>46933</v>
      </c>
      <c r="H2750" s="49"/>
      <c r="I2750" s="50"/>
      <c r="J2750" s="49"/>
      <c r="K2750" s="50"/>
      <c r="L2750" s="21">
        <f t="shared" si="912"/>
        <v>0</v>
      </c>
      <c r="M2750" s="22">
        <f t="shared" si="906"/>
        <v>0</v>
      </c>
      <c r="N2750" s="98"/>
      <c r="O2750" s="101" t="str">
        <f t="shared" ca="1" si="907"/>
        <v/>
      </c>
      <c r="P2750" s="41" t="str">
        <f t="shared" si="905"/>
        <v xml:space="preserve"> </v>
      </c>
      <c r="Q2750" s="41" t="str">
        <f>IF(MONTH(G2751)-MONTH(G2750)&lt;&gt;0,SUBTOTAL(109,$P$14:$P$3665)," ")</f>
        <v xml:space="preserve"> </v>
      </c>
      <c r="R2750" s="108">
        <f t="shared" ca="1" si="913"/>
        <v>0</v>
      </c>
      <c r="S2750" s="25">
        <f t="shared" ca="1" si="914"/>
        <v>0</v>
      </c>
      <c r="T2750" s="108">
        <f t="shared" ca="1" si="915"/>
        <v>0</v>
      </c>
      <c r="U2750" s="163">
        <f t="shared" ca="1" si="916"/>
        <v>0</v>
      </c>
      <c r="V2750" s="25">
        <f t="shared" ca="1" si="917"/>
        <v>0</v>
      </c>
      <c r="W2750" s="25">
        <f t="shared" ca="1" si="918"/>
        <v>0</v>
      </c>
      <c r="X2750" s="108">
        <f t="shared" ca="1" si="919"/>
        <v>0</v>
      </c>
      <c r="Y2750" s="108">
        <f t="shared" ca="1" si="920"/>
        <v>0</v>
      </c>
      <c r="Z2750" s="108">
        <f t="shared" ca="1" si="921"/>
        <v>0</v>
      </c>
      <c r="AA2750" s="108">
        <f t="shared" ca="1" si="922"/>
        <v>0</v>
      </c>
      <c r="AB2750" s="108">
        <f t="shared" ca="1" si="923"/>
        <v>0</v>
      </c>
      <c r="AC2750" s="25">
        <f t="shared" ca="1" si="924"/>
        <v>0</v>
      </c>
    </row>
    <row r="2751" spans="1:29" ht="14.1" hidden="1" customHeight="1" thickBot="1" x14ac:dyDescent="0.25">
      <c r="A2751" s="3">
        <f t="shared" si="908"/>
        <v>2028</v>
      </c>
      <c r="B2751" s="3" t="str">
        <f t="shared" si="925"/>
        <v>06 červen</v>
      </c>
      <c r="C2751" s="4" t="str">
        <f t="shared" si="909"/>
        <v>červen</v>
      </c>
      <c r="D2751" s="10">
        <f t="shared" ca="1" si="910"/>
        <v>0</v>
      </c>
      <c r="E2751" s="10" t="str">
        <f t="shared" si="911"/>
        <v>pátek</v>
      </c>
      <c r="F2751" s="42" t="str">
        <f ca="1">IF(COUNTIF(List1!$U$4:$AF$16,$G2751),"Svátek",TEXT($G2751,"dddd"))</f>
        <v>pátek</v>
      </c>
      <c r="G2751" s="19">
        <v>46934</v>
      </c>
      <c r="H2751" s="49"/>
      <c r="I2751" s="50"/>
      <c r="J2751" s="49"/>
      <c r="K2751" s="50"/>
      <c r="L2751" s="21">
        <f t="shared" si="912"/>
        <v>0</v>
      </c>
      <c r="M2751" s="22">
        <f t="shared" si="906"/>
        <v>0</v>
      </c>
      <c r="N2751" s="98"/>
      <c r="O2751" s="101" t="str">
        <f t="shared" ca="1" si="907"/>
        <v/>
      </c>
      <c r="P2751" s="41">
        <f t="shared" si="905"/>
        <v>0</v>
      </c>
      <c r="Q2751" s="41">
        <f>IF(MONTH(G2752)-MONTH(G2751)&lt;&gt;0,SUBTOTAL(109,$P$14:$P$3665)," ")</f>
        <v>0</v>
      </c>
      <c r="R2751" s="108">
        <f t="shared" ca="1" si="913"/>
        <v>0</v>
      </c>
      <c r="S2751" s="25">
        <f t="shared" ca="1" si="914"/>
        <v>0</v>
      </c>
      <c r="T2751" s="108">
        <f t="shared" ca="1" si="915"/>
        <v>0</v>
      </c>
      <c r="U2751" s="163">
        <f t="shared" ca="1" si="916"/>
        <v>0</v>
      </c>
      <c r="V2751" s="25">
        <f t="shared" ca="1" si="917"/>
        <v>0</v>
      </c>
      <c r="W2751" s="25">
        <f t="shared" ca="1" si="918"/>
        <v>0</v>
      </c>
      <c r="X2751" s="108">
        <f t="shared" ca="1" si="919"/>
        <v>0</v>
      </c>
      <c r="Y2751" s="108">
        <f t="shared" ca="1" si="920"/>
        <v>0</v>
      </c>
      <c r="Z2751" s="108">
        <f t="shared" ca="1" si="921"/>
        <v>0</v>
      </c>
      <c r="AA2751" s="108">
        <f t="shared" ca="1" si="922"/>
        <v>0</v>
      </c>
      <c r="AB2751" s="108">
        <f t="shared" ca="1" si="923"/>
        <v>0</v>
      </c>
      <c r="AC2751" s="25">
        <f t="shared" ca="1" si="924"/>
        <v>0</v>
      </c>
    </row>
    <row r="2752" spans="1:29" ht="14.1" hidden="1" customHeight="1" thickBot="1" x14ac:dyDescent="0.25">
      <c r="A2752" s="3">
        <f t="shared" si="908"/>
        <v>2028</v>
      </c>
      <c r="B2752" s="3" t="str">
        <f t="shared" si="925"/>
        <v>07 červenec</v>
      </c>
      <c r="C2752" s="4" t="str">
        <f t="shared" si="909"/>
        <v>červenec</v>
      </c>
      <c r="D2752" s="10">
        <f t="shared" ca="1" si="910"/>
        <v>0</v>
      </c>
      <c r="E2752" s="10" t="str">
        <f t="shared" si="911"/>
        <v>sobota</v>
      </c>
      <c r="F2752" s="42" t="str">
        <f ca="1">IF(COUNTIF(List1!$U$4:$AF$16,$G2752),"Svátek",TEXT($G2752,"dddd"))</f>
        <v>sobota</v>
      </c>
      <c r="G2752" s="19">
        <v>46935</v>
      </c>
      <c r="H2752" s="49"/>
      <c r="I2752" s="50"/>
      <c r="J2752" s="49"/>
      <c r="K2752" s="50"/>
      <c r="L2752" s="21">
        <f t="shared" si="912"/>
        <v>0</v>
      </c>
      <c r="M2752" s="22">
        <f t="shared" si="906"/>
        <v>0</v>
      </c>
      <c r="N2752" s="98"/>
      <c r="O2752" s="101" t="str">
        <f t="shared" ca="1" si="907"/>
        <v/>
      </c>
      <c r="P2752" s="41" t="str">
        <f t="shared" si="905"/>
        <v xml:space="preserve"> </v>
      </c>
      <c r="Q2752" s="41" t="str">
        <f>IF(MONTH(G2753)-MONTH(G2752)&lt;&gt;0,SUBTOTAL(109,$P$14:$P$3665)," ")</f>
        <v xml:space="preserve"> </v>
      </c>
      <c r="R2752" s="108">
        <f t="shared" ca="1" si="913"/>
        <v>0</v>
      </c>
      <c r="S2752" s="25">
        <f t="shared" ca="1" si="914"/>
        <v>0</v>
      </c>
      <c r="T2752" s="108">
        <f t="shared" ca="1" si="915"/>
        <v>0</v>
      </c>
      <c r="U2752" s="163">
        <f t="shared" ca="1" si="916"/>
        <v>0</v>
      </c>
      <c r="V2752" s="25">
        <f t="shared" ca="1" si="917"/>
        <v>0</v>
      </c>
      <c r="W2752" s="25">
        <f t="shared" ca="1" si="918"/>
        <v>0</v>
      </c>
      <c r="X2752" s="108">
        <f t="shared" ca="1" si="919"/>
        <v>0</v>
      </c>
      <c r="Y2752" s="108">
        <f t="shared" ca="1" si="920"/>
        <v>0</v>
      </c>
      <c r="Z2752" s="108">
        <f t="shared" ca="1" si="921"/>
        <v>0</v>
      </c>
      <c r="AA2752" s="108">
        <f t="shared" ca="1" si="922"/>
        <v>0</v>
      </c>
      <c r="AB2752" s="108">
        <f t="shared" ca="1" si="923"/>
        <v>0</v>
      </c>
      <c r="AC2752" s="25">
        <f t="shared" ca="1" si="924"/>
        <v>0</v>
      </c>
    </row>
    <row r="2753" spans="1:29" ht="14.1" hidden="1" customHeight="1" thickBot="1" x14ac:dyDescent="0.25">
      <c r="A2753" s="3">
        <f t="shared" si="908"/>
        <v>2028</v>
      </c>
      <c r="B2753" s="3" t="str">
        <f t="shared" si="925"/>
        <v>07 červenec</v>
      </c>
      <c r="C2753" s="4" t="str">
        <f t="shared" si="909"/>
        <v>červenec</v>
      </c>
      <c r="D2753" s="10">
        <f t="shared" ca="1" si="910"/>
        <v>0</v>
      </c>
      <c r="E2753" s="10" t="str">
        <f t="shared" si="911"/>
        <v>neděle</v>
      </c>
      <c r="F2753" s="42" t="str">
        <f ca="1">IF(COUNTIF(List1!$U$4:$AF$16,$G2753),"Svátek",TEXT($G2753,"dddd"))</f>
        <v>neděle</v>
      </c>
      <c r="G2753" s="19">
        <v>46936</v>
      </c>
      <c r="H2753" s="49"/>
      <c r="I2753" s="50"/>
      <c r="J2753" s="49"/>
      <c r="K2753" s="50"/>
      <c r="L2753" s="21">
        <f t="shared" si="912"/>
        <v>0</v>
      </c>
      <c r="M2753" s="22">
        <f t="shared" si="906"/>
        <v>0</v>
      </c>
      <c r="N2753" s="98"/>
      <c r="O2753" s="101" t="str">
        <f t="shared" ca="1" si="907"/>
        <v/>
      </c>
      <c r="P2753" s="41">
        <f t="shared" si="905"/>
        <v>0</v>
      </c>
      <c r="Q2753" s="41" t="str">
        <f>IF(MONTH(G2754)-MONTH(G2753)&lt;&gt;0,SUBTOTAL(109,$P$14:$P$3665)," ")</f>
        <v xml:space="preserve"> </v>
      </c>
      <c r="R2753" s="108">
        <f t="shared" ca="1" si="913"/>
        <v>0</v>
      </c>
      <c r="S2753" s="25">
        <f t="shared" ca="1" si="914"/>
        <v>0</v>
      </c>
      <c r="T2753" s="108">
        <f t="shared" ca="1" si="915"/>
        <v>0</v>
      </c>
      <c r="U2753" s="163">
        <f t="shared" ca="1" si="916"/>
        <v>0</v>
      </c>
      <c r="V2753" s="25">
        <f t="shared" ca="1" si="917"/>
        <v>0</v>
      </c>
      <c r="W2753" s="25">
        <f t="shared" ca="1" si="918"/>
        <v>0</v>
      </c>
      <c r="X2753" s="108">
        <f t="shared" ca="1" si="919"/>
        <v>0</v>
      </c>
      <c r="Y2753" s="108">
        <f t="shared" ca="1" si="920"/>
        <v>0</v>
      </c>
      <c r="Z2753" s="108">
        <f t="shared" ca="1" si="921"/>
        <v>0</v>
      </c>
      <c r="AA2753" s="108">
        <f t="shared" ca="1" si="922"/>
        <v>0</v>
      </c>
      <c r="AB2753" s="108">
        <f t="shared" ca="1" si="923"/>
        <v>0</v>
      </c>
      <c r="AC2753" s="25">
        <f t="shared" ca="1" si="924"/>
        <v>0</v>
      </c>
    </row>
    <row r="2754" spans="1:29" ht="14.1" hidden="1" customHeight="1" thickBot="1" x14ac:dyDescent="0.25">
      <c r="A2754" s="3">
        <f t="shared" si="908"/>
        <v>2028</v>
      </c>
      <c r="B2754" s="3" t="str">
        <f t="shared" si="925"/>
        <v>07 červenec</v>
      </c>
      <c r="C2754" s="4" t="str">
        <f t="shared" si="909"/>
        <v>červenec</v>
      </c>
      <c r="D2754" s="10">
        <f t="shared" ca="1" si="910"/>
        <v>0</v>
      </c>
      <c r="E2754" s="10" t="str">
        <f t="shared" si="911"/>
        <v>pondělí</v>
      </c>
      <c r="F2754" s="42" t="str">
        <f ca="1">IF(COUNTIF(List1!$U$4:$AF$16,$G2754),"Svátek",TEXT($G2754,"dddd"))</f>
        <v>pondělí</v>
      </c>
      <c r="G2754" s="19">
        <v>46937</v>
      </c>
      <c r="H2754" s="49"/>
      <c r="I2754" s="50"/>
      <c r="J2754" s="49"/>
      <c r="K2754" s="50"/>
      <c r="L2754" s="21">
        <f t="shared" si="912"/>
        <v>0</v>
      </c>
      <c r="M2754" s="22">
        <f t="shared" si="906"/>
        <v>0</v>
      </c>
      <c r="N2754" s="98"/>
      <c r="O2754" s="101" t="str">
        <f t="shared" ca="1" si="907"/>
        <v/>
      </c>
      <c r="P2754" s="41" t="str">
        <f t="shared" si="905"/>
        <v xml:space="preserve"> </v>
      </c>
      <c r="Q2754" s="41" t="str">
        <f>IF(MONTH(G2755)-MONTH(G2754)&lt;&gt;0,SUBTOTAL(109,$P$14:$P$3665)," ")</f>
        <v xml:space="preserve"> </v>
      </c>
      <c r="R2754" s="108">
        <f t="shared" ca="1" si="913"/>
        <v>0</v>
      </c>
      <c r="S2754" s="25">
        <f t="shared" ca="1" si="914"/>
        <v>0</v>
      </c>
      <c r="T2754" s="108">
        <f t="shared" ca="1" si="915"/>
        <v>0</v>
      </c>
      <c r="U2754" s="163">
        <f t="shared" ca="1" si="916"/>
        <v>0</v>
      </c>
      <c r="V2754" s="25">
        <f t="shared" ca="1" si="917"/>
        <v>0</v>
      </c>
      <c r="W2754" s="25">
        <f t="shared" ca="1" si="918"/>
        <v>0</v>
      </c>
      <c r="X2754" s="108">
        <f t="shared" ca="1" si="919"/>
        <v>0</v>
      </c>
      <c r="Y2754" s="108">
        <f t="shared" ca="1" si="920"/>
        <v>0</v>
      </c>
      <c r="Z2754" s="108">
        <f t="shared" ca="1" si="921"/>
        <v>0</v>
      </c>
      <c r="AA2754" s="108">
        <f t="shared" ca="1" si="922"/>
        <v>0</v>
      </c>
      <c r="AB2754" s="108">
        <f t="shared" ca="1" si="923"/>
        <v>0</v>
      </c>
      <c r="AC2754" s="25">
        <f t="shared" ca="1" si="924"/>
        <v>0</v>
      </c>
    </row>
    <row r="2755" spans="1:29" ht="14.1" hidden="1" customHeight="1" thickBot="1" x14ac:dyDescent="0.25">
      <c r="A2755" s="3">
        <f t="shared" si="908"/>
        <v>2028</v>
      </c>
      <c r="B2755" s="3" t="str">
        <f t="shared" si="925"/>
        <v>07 červenec</v>
      </c>
      <c r="C2755" s="4" t="str">
        <f t="shared" si="909"/>
        <v>červenec</v>
      </c>
      <c r="D2755" s="10">
        <f t="shared" ca="1" si="910"/>
        <v>0</v>
      </c>
      <c r="E2755" s="10" t="str">
        <f t="shared" si="911"/>
        <v>úterý</v>
      </c>
      <c r="F2755" s="42" t="str">
        <f ca="1">IF(COUNTIF(List1!$U$4:$AF$16,$G2755),"Svátek",TEXT($G2755,"dddd"))</f>
        <v>úterý</v>
      </c>
      <c r="G2755" s="19">
        <v>46938</v>
      </c>
      <c r="H2755" s="49"/>
      <c r="I2755" s="50"/>
      <c r="J2755" s="49"/>
      <c r="K2755" s="50"/>
      <c r="L2755" s="21">
        <f t="shared" si="912"/>
        <v>0</v>
      </c>
      <c r="M2755" s="22">
        <f t="shared" si="906"/>
        <v>0</v>
      </c>
      <c r="N2755" s="98"/>
      <c r="O2755" s="101" t="str">
        <f t="shared" ca="1" si="907"/>
        <v/>
      </c>
      <c r="P2755" s="41" t="str">
        <f t="shared" si="905"/>
        <v xml:space="preserve"> </v>
      </c>
      <c r="Q2755" s="41" t="str">
        <f>IF(MONTH(G2756)-MONTH(G2755)&lt;&gt;0,SUBTOTAL(109,$P$14:$P$3665)," ")</f>
        <v xml:space="preserve"> </v>
      </c>
      <c r="R2755" s="108">
        <f t="shared" ca="1" si="913"/>
        <v>0</v>
      </c>
      <c r="S2755" s="25">
        <f t="shared" ca="1" si="914"/>
        <v>0</v>
      </c>
      <c r="T2755" s="108">
        <f t="shared" ca="1" si="915"/>
        <v>0</v>
      </c>
      <c r="U2755" s="163">
        <f t="shared" ca="1" si="916"/>
        <v>0</v>
      </c>
      <c r="V2755" s="25">
        <f t="shared" ca="1" si="917"/>
        <v>0</v>
      </c>
      <c r="W2755" s="25">
        <f t="shared" ca="1" si="918"/>
        <v>0</v>
      </c>
      <c r="X2755" s="108">
        <f t="shared" ca="1" si="919"/>
        <v>0</v>
      </c>
      <c r="Y2755" s="108">
        <f t="shared" ca="1" si="920"/>
        <v>0</v>
      </c>
      <c r="Z2755" s="108">
        <f t="shared" ca="1" si="921"/>
        <v>0</v>
      </c>
      <c r="AA2755" s="108">
        <f t="shared" ca="1" si="922"/>
        <v>0</v>
      </c>
      <c r="AB2755" s="108">
        <f t="shared" ca="1" si="923"/>
        <v>0</v>
      </c>
      <c r="AC2755" s="25">
        <f t="shared" ca="1" si="924"/>
        <v>0</v>
      </c>
    </row>
    <row r="2756" spans="1:29" ht="14.1" hidden="1" customHeight="1" thickBot="1" x14ac:dyDescent="0.25">
      <c r="A2756" s="3">
        <f t="shared" si="908"/>
        <v>2028</v>
      </c>
      <c r="B2756" s="3" t="str">
        <f t="shared" si="925"/>
        <v>07 červenec</v>
      </c>
      <c r="C2756" s="4" t="str">
        <f t="shared" si="909"/>
        <v>červenec</v>
      </c>
      <c r="D2756" s="10">
        <f t="shared" ca="1" si="910"/>
        <v>1</v>
      </c>
      <c r="E2756" s="10" t="str">
        <f t="shared" si="911"/>
        <v>středa</v>
      </c>
      <c r="F2756" s="42" t="str">
        <f ca="1">IF(COUNTIF(List1!$U$4:$AF$16,$G2756),"Svátek",TEXT($G2756,"dddd"))</f>
        <v>Svátek</v>
      </c>
      <c r="G2756" s="19">
        <v>46939</v>
      </c>
      <c r="H2756" s="49"/>
      <c r="I2756" s="50"/>
      <c r="J2756" s="49"/>
      <c r="K2756" s="50"/>
      <c r="L2756" s="21">
        <f t="shared" si="912"/>
        <v>0</v>
      </c>
      <c r="M2756" s="22">
        <f t="shared" si="906"/>
        <v>0</v>
      </c>
      <c r="N2756" s="98"/>
      <c r="O2756" s="101" t="str">
        <f t="shared" ca="1" si="907"/>
        <v>Svátek</v>
      </c>
      <c r="P2756" s="41" t="str">
        <f t="shared" si="905"/>
        <v xml:space="preserve"> </v>
      </c>
      <c r="Q2756" s="41" t="str">
        <f>IF(MONTH(G2757)-MONTH(G2756)&lt;&gt;0,SUBTOTAL(109,$P$14:$P$3665)," ")</f>
        <v xml:space="preserve"> </v>
      </c>
      <c r="R2756" s="108">
        <f t="shared" ca="1" si="913"/>
        <v>0</v>
      </c>
      <c r="S2756" s="25">
        <f t="shared" ca="1" si="914"/>
        <v>1</v>
      </c>
      <c r="T2756" s="108">
        <f t="shared" ca="1" si="915"/>
        <v>0</v>
      </c>
      <c r="U2756" s="163">
        <f t="shared" ca="1" si="916"/>
        <v>0</v>
      </c>
      <c r="V2756" s="25">
        <f t="shared" ca="1" si="917"/>
        <v>0</v>
      </c>
      <c r="W2756" s="25">
        <f t="shared" ca="1" si="918"/>
        <v>0</v>
      </c>
      <c r="X2756" s="108">
        <f t="shared" ca="1" si="919"/>
        <v>0</v>
      </c>
      <c r="Y2756" s="108">
        <f t="shared" ca="1" si="920"/>
        <v>0</v>
      </c>
      <c r="Z2756" s="108">
        <f t="shared" ca="1" si="921"/>
        <v>0</v>
      </c>
      <c r="AA2756" s="108">
        <f t="shared" ca="1" si="922"/>
        <v>0</v>
      </c>
      <c r="AB2756" s="108">
        <f t="shared" ca="1" si="923"/>
        <v>0</v>
      </c>
      <c r="AC2756" s="25">
        <f t="shared" ca="1" si="924"/>
        <v>1</v>
      </c>
    </row>
    <row r="2757" spans="1:29" ht="14.1" hidden="1" customHeight="1" thickBot="1" x14ac:dyDescent="0.25">
      <c r="A2757" s="3">
        <f t="shared" si="908"/>
        <v>2028</v>
      </c>
      <c r="B2757" s="3" t="str">
        <f t="shared" si="925"/>
        <v>07 červenec</v>
      </c>
      <c r="C2757" s="4" t="str">
        <f t="shared" si="909"/>
        <v>červenec</v>
      </c>
      <c r="D2757" s="10">
        <f t="shared" ca="1" si="910"/>
        <v>1</v>
      </c>
      <c r="E2757" s="10" t="str">
        <f t="shared" si="911"/>
        <v>čtvrtek</v>
      </c>
      <c r="F2757" s="42" t="str">
        <f ca="1">IF(COUNTIF(List1!$U$4:$AF$16,$G2757),"Svátek",TEXT($G2757,"dddd"))</f>
        <v>Svátek</v>
      </c>
      <c r="G2757" s="19">
        <v>46940</v>
      </c>
      <c r="H2757" s="49"/>
      <c r="I2757" s="50"/>
      <c r="J2757" s="49"/>
      <c r="K2757" s="50"/>
      <c r="L2757" s="21">
        <f t="shared" si="912"/>
        <v>0</v>
      </c>
      <c r="M2757" s="22">
        <f t="shared" si="906"/>
        <v>0</v>
      </c>
      <c r="N2757" s="98"/>
      <c r="O2757" s="101" t="str">
        <f t="shared" ca="1" si="907"/>
        <v>Svátek</v>
      </c>
      <c r="P2757" s="41" t="str">
        <f t="shared" si="905"/>
        <v xml:space="preserve"> </v>
      </c>
      <c r="Q2757" s="41" t="str">
        <f>IF(MONTH(G2758)-MONTH(G2757)&lt;&gt;0,SUBTOTAL(109,$P$14:$P$3665)," ")</f>
        <v xml:space="preserve"> </v>
      </c>
      <c r="R2757" s="108">
        <f t="shared" ca="1" si="913"/>
        <v>0</v>
      </c>
      <c r="S2757" s="25">
        <f t="shared" ca="1" si="914"/>
        <v>1</v>
      </c>
      <c r="T2757" s="108">
        <f t="shared" ca="1" si="915"/>
        <v>0</v>
      </c>
      <c r="U2757" s="163">
        <f t="shared" ca="1" si="916"/>
        <v>0</v>
      </c>
      <c r="V2757" s="25">
        <f t="shared" ca="1" si="917"/>
        <v>0</v>
      </c>
      <c r="W2757" s="25">
        <f t="shared" ca="1" si="918"/>
        <v>0</v>
      </c>
      <c r="X2757" s="108">
        <f t="shared" ca="1" si="919"/>
        <v>0</v>
      </c>
      <c r="Y2757" s="108">
        <f t="shared" ca="1" si="920"/>
        <v>0</v>
      </c>
      <c r="Z2757" s="108">
        <f t="shared" ca="1" si="921"/>
        <v>0</v>
      </c>
      <c r="AA2757" s="108">
        <f t="shared" ca="1" si="922"/>
        <v>0</v>
      </c>
      <c r="AB2757" s="108">
        <f t="shared" ca="1" si="923"/>
        <v>0</v>
      </c>
      <c r="AC2757" s="25">
        <f t="shared" ca="1" si="924"/>
        <v>1</v>
      </c>
    </row>
    <row r="2758" spans="1:29" ht="14.1" hidden="1" customHeight="1" thickBot="1" x14ac:dyDescent="0.25">
      <c r="A2758" s="3">
        <f t="shared" si="908"/>
        <v>2028</v>
      </c>
      <c r="B2758" s="3" t="str">
        <f t="shared" si="925"/>
        <v>07 červenec</v>
      </c>
      <c r="C2758" s="4" t="str">
        <f t="shared" si="909"/>
        <v>červenec</v>
      </c>
      <c r="D2758" s="10">
        <f t="shared" ca="1" si="910"/>
        <v>0</v>
      </c>
      <c r="E2758" s="10" t="str">
        <f t="shared" si="911"/>
        <v>pátek</v>
      </c>
      <c r="F2758" s="42" t="str">
        <f ca="1">IF(COUNTIF(List1!$U$4:$AF$16,$G2758),"Svátek",TEXT($G2758,"dddd"))</f>
        <v>pátek</v>
      </c>
      <c r="G2758" s="19">
        <v>46941</v>
      </c>
      <c r="H2758" s="49"/>
      <c r="I2758" s="50"/>
      <c r="J2758" s="49"/>
      <c r="K2758" s="50"/>
      <c r="L2758" s="21">
        <f t="shared" si="912"/>
        <v>0</v>
      </c>
      <c r="M2758" s="22">
        <f t="shared" si="906"/>
        <v>0</v>
      </c>
      <c r="N2758" s="98"/>
      <c r="O2758" s="101" t="str">
        <f t="shared" ca="1" si="907"/>
        <v/>
      </c>
      <c r="P2758" s="41" t="str">
        <f t="shared" si="905"/>
        <v xml:space="preserve"> </v>
      </c>
      <c r="Q2758" s="41" t="str">
        <f>IF(MONTH(G2759)-MONTH(G2758)&lt;&gt;0,SUBTOTAL(109,$P$14:$P$3665)," ")</f>
        <v xml:space="preserve"> </v>
      </c>
      <c r="R2758" s="108">
        <f t="shared" ca="1" si="913"/>
        <v>0</v>
      </c>
      <c r="S2758" s="25">
        <f t="shared" ca="1" si="914"/>
        <v>0</v>
      </c>
      <c r="T2758" s="108">
        <f t="shared" ca="1" si="915"/>
        <v>0</v>
      </c>
      <c r="U2758" s="163">
        <f t="shared" ca="1" si="916"/>
        <v>0</v>
      </c>
      <c r="V2758" s="25">
        <f t="shared" ca="1" si="917"/>
        <v>0</v>
      </c>
      <c r="W2758" s="25">
        <f t="shared" ca="1" si="918"/>
        <v>0</v>
      </c>
      <c r="X2758" s="108">
        <f t="shared" ca="1" si="919"/>
        <v>0</v>
      </c>
      <c r="Y2758" s="108">
        <f t="shared" ca="1" si="920"/>
        <v>0</v>
      </c>
      <c r="Z2758" s="108">
        <f t="shared" ca="1" si="921"/>
        <v>0</v>
      </c>
      <c r="AA2758" s="108">
        <f t="shared" ca="1" si="922"/>
        <v>0</v>
      </c>
      <c r="AB2758" s="108">
        <f t="shared" ca="1" si="923"/>
        <v>0</v>
      </c>
      <c r="AC2758" s="25">
        <f t="shared" ca="1" si="924"/>
        <v>0</v>
      </c>
    </row>
    <row r="2759" spans="1:29" ht="14.1" hidden="1" customHeight="1" thickBot="1" x14ac:dyDescent="0.25">
      <c r="A2759" s="3">
        <f t="shared" si="908"/>
        <v>2028</v>
      </c>
      <c r="B2759" s="3" t="str">
        <f t="shared" si="925"/>
        <v>07 červenec</v>
      </c>
      <c r="C2759" s="4" t="str">
        <f t="shared" si="909"/>
        <v>červenec</v>
      </c>
      <c r="D2759" s="10">
        <f t="shared" ca="1" si="910"/>
        <v>0</v>
      </c>
      <c r="E2759" s="10" t="str">
        <f t="shared" si="911"/>
        <v>sobota</v>
      </c>
      <c r="F2759" s="42" t="str">
        <f ca="1">IF(COUNTIF(List1!$U$4:$AF$16,$G2759),"Svátek",TEXT($G2759,"dddd"))</f>
        <v>sobota</v>
      </c>
      <c r="G2759" s="19">
        <v>46942</v>
      </c>
      <c r="H2759" s="49"/>
      <c r="I2759" s="50"/>
      <c r="J2759" s="49"/>
      <c r="K2759" s="50"/>
      <c r="L2759" s="21">
        <f t="shared" si="912"/>
        <v>0</v>
      </c>
      <c r="M2759" s="22">
        <f t="shared" si="906"/>
        <v>0</v>
      </c>
      <c r="N2759" s="98"/>
      <c r="O2759" s="101" t="str">
        <f t="shared" ca="1" si="907"/>
        <v/>
      </c>
      <c r="P2759" s="41" t="str">
        <f t="shared" si="905"/>
        <v xml:space="preserve"> </v>
      </c>
      <c r="Q2759" s="41" t="str">
        <f>IF(MONTH(G2760)-MONTH(G2759)&lt;&gt;0,SUBTOTAL(109,$P$14:$P$3665)," ")</f>
        <v xml:space="preserve"> </v>
      </c>
      <c r="R2759" s="108">
        <f t="shared" ca="1" si="913"/>
        <v>0</v>
      </c>
      <c r="S2759" s="25">
        <f t="shared" ca="1" si="914"/>
        <v>0</v>
      </c>
      <c r="T2759" s="108">
        <f t="shared" ca="1" si="915"/>
        <v>0</v>
      </c>
      <c r="U2759" s="163">
        <f t="shared" ca="1" si="916"/>
        <v>0</v>
      </c>
      <c r="V2759" s="25">
        <f t="shared" ca="1" si="917"/>
        <v>0</v>
      </c>
      <c r="W2759" s="25">
        <f t="shared" ca="1" si="918"/>
        <v>0</v>
      </c>
      <c r="X2759" s="108">
        <f t="shared" ca="1" si="919"/>
        <v>0</v>
      </c>
      <c r="Y2759" s="108">
        <f t="shared" ca="1" si="920"/>
        <v>0</v>
      </c>
      <c r="Z2759" s="108">
        <f t="shared" ca="1" si="921"/>
        <v>0</v>
      </c>
      <c r="AA2759" s="108">
        <f t="shared" ca="1" si="922"/>
        <v>0</v>
      </c>
      <c r="AB2759" s="108">
        <f t="shared" ca="1" si="923"/>
        <v>0</v>
      </c>
      <c r="AC2759" s="25">
        <f t="shared" ca="1" si="924"/>
        <v>0</v>
      </c>
    </row>
    <row r="2760" spans="1:29" ht="14.1" hidden="1" customHeight="1" thickBot="1" x14ac:dyDescent="0.25">
      <c r="A2760" s="3">
        <f t="shared" si="908"/>
        <v>2028</v>
      </c>
      <c r="B2760" s="3" t="str">
        <f t="shared" si="925"/>
        <v>07 červenec</v>
      </c>
      <c r="C2760" s="4" t="str">
        <f t="shared" si="909"/>
        <v>červenec</v>
      </c>
      <c r="D2760" s="10">
        <f t="shared" ca="1" si="910"/>
        <v>0</v>
      </c>
      <c r="E2760" s="10" t="str">
        <f t="shared" si="911"/>
        <v>neděle</v>
      </c>
      <c r="F2760" s="42" t="str">
        <f ca="1">IF(COUNTIF(List1!$U$4:$AF$16,$G2760),"Svátek",TEXT($G2760,"dddd"))</f>
        <v>neděle</v>
      </c>
      <c r="G2760" s="19">
        <v>46943</v>
      </c>
      <c r="H2760" s="49"/>
      <c r="I2760" s="50"/>
      <c r="J2760" s="49"/>
      <c r="K2760" s="50"/>
      <c r="L2760" s="21">
        <f t="shared" si="912"/>
        <v>0</v>
      </c>
      <c r="M2760" s="22">
        <f t="shared" si="906"/>
        <v>0</v>
      </c>
      <c r="N2760" s="98"/>
      <c r="O2760" s="101" t="str">
        <f t="shared" ca="1" si="907"/>
        <v/>
      </c>
      <c r="P2760" s="41">
        <f t="shared" si="905"/>
        <v>0</v>
      </c>
      <c r="Q2760" s="41" t="str">
        <f>IF(MONTH(G2761)-MONTH(G2760)&lt;&gt;0,SUBTOTAL(109,$P$14:$P$3665)," ")</f>
        <v xml:space="preserve"> </v>
      </c>
      <c r="R2760" s="108">
        <f t="shared" ca="1" si="913"/>
        <v>0</v>
      </c>
      <c r="S2760" s="25">
        <f t="shared" ca="1" si="914"/>
        <v>0</v>
      </c>
      <c r="T2760" s="108">
        <f t="shared" ca="1" si="915"/>
        <v>0</v>
      </c>
      <c r="U2760" s="163">
        <f t="shared" ca="1" si="916"/>
        <v>0</v>
      </c>
      <c r="V2760" s="25">
        <f t="shared" ca="1" si="917"/>
        <v>0</v>
      </c>
      <c r="W2760" s="25">
        <f t="shared" ca="1" si="918"/>
        <v>0</v>
      </c>
      <c r="X2760" s="108">
        <f t="shared" ca="1" si="919"/>
        <v>0</v>
      </c>
      <c r="Y2760" s="108">
        <f t="shared" ca="1" si="920"/>
        <v>0</v>
      </c>
      <c r="Z2760" s="108">
        <f t="shared" ca="1" si="921"/>
        <v>0</v>
      </c>
      <c r="AA2760" s="108">
        <f t="shared" ca="1" si="922"/>
        <v>0</v>
      </c>
      <c r="AB2760" s="108">
        <f t="shared" ca="1" si="923"/>
        <v>0</v>
      </c>
      <c r="AC2760" s="25">
        <f t="shared" ca="1" si="924"/>
        <v>0</v>
      </c>
    </row>
    <row r="2761" spans="1:29" ht="14.1" hidden="1" customHeight="1" thickBot="1" x14ac:dyDescent="0.25">
      <c r="A2761" s="3">
        <f t="shared" si="908"/>
        <v>2028</v>
      </c>
      <c r="B2761" s="3" t="str">
        <f t="shared" si="925"/>
        <v>07 červenec</v>
      </c>
      <c r="C2761" s="4" t="str">
        <f t="shared" si="909"/>
        <v>červenec</v>
      </c>
      <c r="D2761" s="10">
        <f t="shared" ca="1" si="910"/>
        <v>0</v>
      </c>
      <c r="E2761" s="10" t="str">
        <f t="shared" si="911"/>
        <v>pondělí</v>
      </c>
      <c r="F2761" s="42" t="str">
        <f ca="1">IF(COUNTIF(List1!$U$4:$AF$16,$G2761),"Svátek",TEXT($G2761,"dddd"))</f>
        <v>pondělí</v>
      </c>
      <c r="G2761" s="19">
        <v>46944</v>
      </c>
      <c r="H2761" s="49"/>
      <c r="I2761" s="50"/>
      <c r="J2761" s="49"/>
      <c r="K2761" s="50"/>
      <c r="L2761" s="21">
        <f t="shared" si="912"/>
        <v>0</v>
      </c>
      <c r="M2761" s="22">
        <f t="shared" si="906"/>
        <v>0</v>
      </c>
      <c r="N2761" s="98"/>
      <c r="O2761" s="101" t="str">
        <f t="shared" ca="1" si="907"/>
        <v/>
      </c>
      <c r="P2761" s="41" t="str">
        <f t="shared" si="905"/>
        <v xml:space="preserve"> </v>
      </c>
      <c r="Q2761" s="41" t="str">
        <f>IF(MONTH(G2762)-MONTH(G2761)&lt;&gt;0,SUBTOTAL(109,$P$14:$P$3665)," ")</f>
        <v xml:space="preserve"> </v>
      </c>
      <c r="R2761" s="108">
        <f t="shared" ca="1" si="913"/>
        <v>0</v>
      </c>
      <c r="S2761" s="25">
        <f t="shared" ca="1" si="914"/>
        <v>0</v>
      </c>
      <c r="T2761" s="108">
        <f t="shared" ca="1" si="915"/>
        <v>0</v>
      </c>
      <c r="U2761" s="163">
        <f t="shared" ca="1" si="916"/>
        <v>0</v>
      </c>
      <c r="V2761" s="25">
        <f t="shared" ca="1" si="917"/>
        <v>0</v>
      </c>
      <c r="W2761" s="25">
        <f t="shared" ca="1" si="918"/>
        <v>0</v>
      </c>
      <c r="X2761" s="108">
        <f t="shared" ca="1" si="919"/>
        <v>0</v>
      </c>
      <c r="Y2761" s="108">
        <f t="shared" ca="1" si="920"/>
        <v>0</v>
      </c>
      <c r="Z2761" s="108">
        <f t="shared" ca="1" si="921"/>
        <v>0</v>
      </c>
      <c r="AA2761" s="108">
        <f t="shared" ca="1" si="922"/>
        <v>0</v>
      </c>
      <c r="AB2761" s="108">
        <f t="shared" ca="1" si="923"/>
        <v>0</v>
      </c>
      <c r="AC2761" s="25">
        <f t="shared" ca="1" si="924"/>
        <v>0</v>
      </c>
    </row>
    <row r="2762" spans="1:29" ht="14.1" hidden="1" customHeight="1" thickBot="1" x14ac:dyDescent="0.25">
      <c r="A2762" s="3">
        <f t="shared" si="908"/>
        <v>2028</v>
      </c>
      <c r="B2762" s="3" t="str">
        <f t="shared" si="925"/>
        <v>07 červenec</v>
      </c>
      <c r="C2762" s="4" t="str">
        <f t="shared" si="909"/>
        <v>červenec</v>
      </c>
      <c r="D2762" s="10">
        <f t="shared" ca="1" si="910"/>
        <v>0</v>
      </c>
      <c r="E2762" s="10" t="str">
        <f t="shared" si="911"/>
        <v>úterý</v>
      </c>
      <c r="F2762" s="42" t="str">
        <f ca="1">IF(COUNTIF(List1!$U$4:$AF$16,$G2762),"Svátek",TEXT($G2762,"dddd"))</f>
        <v>úterý</v>
      </c>
      <c r="G2762" s="19">
        <v>46945</v>
      </c>
      <c r="H2762" s="49"/>
      <c r="I2762" s="50"/>
      <c r="J2762" s="49"/>
      <c r="K2762" s="50"/>
      <c r="L2762" s="21">
        <f t="shared" si="912"/>
        <v>0</v>
      </c>
      <c r="M2762" s="22">
        <f t="shared" si="906"/>
        <v>0</v>
      </c>
      <c r="N2762" s="98"/>
      <c r="O2762" s="101" t="str">
        <f t="shared" ca="1" si="907"/>
        <v/>
      </c>
      <c r="P2762" s="41" t="str">
        <f t="shared" si="905"/>
        <v xml:space="preserve"> </v>
      </c>
      <c r="Q2762" s="41" t="str">
        <f>IF(MONTH(G2763)-MONTH(G2762)&lt;&gt;0,SUBTOTAL(109,$P$14:$P$3665)," ")</f>
        <v xml:space="preserve"> </v>
      </c>
      <c r="R2762" s="108">
        <f t="shared" ca="1" si="913"/>
        <v>0</v>
      </c>
      <c r="S2762" s="25">
        <f t="shared" ca="1" si="914"/>
        <v>0</v>
      </c>
      <c r="T2762" s="108">
        <f t="shared" ca="1" si="915"/>
        <v>0</v>
      </c>
      <c r="U2762" s="163">
        <f t="shared" ca="1" si="916"/>
        <v>0</v>
      </c>
      <c r="V2762" s="25">
        <f t="shared" ca="1" si="917"/>
        <v>0</v>
      </c>
      <c r="W2762" s="25">
        <f t="shared" ca="1" si="918"/>
        <v>0</v>
      </c>
      <c r="X2762" s="108">
        <f t="shared" ca="1" si="919"/>
        <v>0</v>
      </c>
      <c r="Y2762" s="108">
        <f t="shared" ca="1" si="920"/>
        <v>0</v>
      </c>
      <c r="Z2762" s="108">
        <f t="shared" ca="1" si="921"/>
        <v>0</v>
      </c>
      <c r="AA2762" s="108">
        <f t="shared" ca="1" si="922"/>
        <v>0</v>
      </c>
      <c r="AB2762" s="108">
        <f t="shared" ca="1" si="923"/>
        <v>0</v>
      </c>
      <c r="AC2762" s="25">
        <f t="shared" ca="1" si="924"/>
        <v>0</v>
      </c>
    </row>
    <row r="2763" spans="1:29" ht="14.1" hidden="1" customHeight="1" thickBot="1" x14ac:dyDescent="0.25">
      <c r="A2763" s="3">
        <f t="shared" si="908"/>
        <v>2028</v>
      </c>
      <c r="B2763" s="3" t="str">
        <f t="shared" si="925"/>
        <v>07 červenec</v>
      </c>
      <c r="C2763" s="4" t="str">
        <f t="shared" si="909"/>
        <v>červenec</v>
      </c>
      <c r="D2763" s="10">
        <f t="shared" ca="1" si="910"/>
        <v>0</v>
      </c>
      <c r="E2763" s="10" t="str">
        <f t="shared" si="911"/>
        <v>středa</v>
      </c>
      <c r="F2763" s="42" t="str">
        <f ca="1">IF(COUNTIF(List1!$U$4:$AF$16,$G2763),"Svátek",TEXT($G2763,"dddd"))</f>
        <v>středa</v>
      </c>
      <c r="G2763" s="19">
        <v>46946</v>
      </c>
      <c r="H2763" s="49"/>
      <c r="I2763" s="50"/>
      <c r="J2763" s="49"/>
      <c r="K2763" s="50"/>
      <c r="L2763" s="21">
        <f t="shared" si="912"/>
        <v>0</v>
      </c>
      <c r="M2763" s="22">
        <f t="shared" si="906"/>
        <v>0</v>
      </c>
      <c r="N2763" s="98"/>
      <c r="O2763" s="101" t="str">
        <f t="shared" ca="1" si="907"/>
        <v/>
      </c>
      <c r="P2763" s="41" t="str">
        <f t="shared" si="905"/>
        <v xml:space="preserve"> </v>
      </c>
      <c r="Q2763" s="41" t="str">
        <f>IF(MONTH(G2764)-MONTH(G2763)&lt;&gt;0,SUBTOTAL(109,$P$14:$P$3665)," ")</f>
        <v xml:space="preserve"> </v>
      </c>
      <c r="R2763" s="108">
        <f t="shared" ca="1" si="913"/>
        <v>0</v>
      </c>
      <c r="S2763" s="25">
        <f t="shared" ca="1" si="914"/>
        <v>0</v>
      </c>
      <c r="T2763" s="108">
        <f t="shared" ca="1" si="915"/>
        <v>0</v>
      </c>
      <c r="U2763" s="163">
        <f t="shared" ca="1" si="916"/>
        <v>0</v>
      </c>
      <c r="V2763" s="25">
        <f t="shared" ca="1" si="917"/>
        <v>0</v>
      </c>
      <c r="W2763" s="25">
        <f t="shared" ca="1" si="918"/>
        <v>0</v>
      </c>
      <c r="X2763" s="108">
        <f t="shared" ca="1" si="919"/>
        <v>0</v>
      </c>
      <c r="Y2763" s="108">
        <f t="shared" ca="1" si="920"/>
        <v>0</v>
      </c>
      <c r="Z2763" s="108">
        <f t="shared" ca="1" si="921"/>
        <v>0</v>
      </c>
      <c r="AA2763" s="108">
        <f t="shared" ca="1" si="922"/>
        <v>0</v>
      </c>
      <c r="AB2763" s="108">
        <f t="shared" ca="1" si="923"/>
        <v>0</v>
      </c>
      <c r="AC2763" s="25">
        <f t="shared" ca="1" si="924"/>
        <v>0</v>
      </c>
    </row>
    <row r="2764" spans="1:29" ht="14.1" hidden="1" customHeight="1" thickBot="1" x14ac:dyDescent="0.25">
      <c r="A2764" s="3">
        <f t="shared" si="908"/>
        <v>2028</v>
      </c>
      <c r="B2764" s="3" t="str">
        <f t="shared" si="925"/>
        <v>07 červenec</v>
      </c>
      <c r="C2764" s="4" t="str">
        <f t="shared" si="909"/>
        <v>červenec</v>
      </c>
      <c r="D2764" s="10">
        <f t="shared" ca="1" si="910"/>
        <v>0</v>
      </c>
      <c r="E2764" s="10" t="str">
        <f t="shared" si="911"/>
        <v>čtvrtek</v>
      </c>
      <c r="F2764" s="42" t="str">
        <f ca="1">IF(COUNTIF(List1!$U$4:$AF$16,$G2764),"Svátek",TEXT($G2764,"dddd"))</f>
        <v>čtvrtek</v>
      </c>
      <c r="G2764" s="19">
        <v>46947</v>
      </c>
      <c r="H2764" s="49"/>
      <c r="I2764" s="50"/>
      <c r="J2764" s="49"/>
      <c r="K2764" s="50"/>
      <c r="L2764" s="21">
        <f t="shared" si="912"/>
        <v>0</v>
      </c>
      <c r="M2764" s="22">
        <f t="shared" si="906"/>
        <v>0</v>
      </c>
      <c r="N2764" s="98"/>
      <c r="O2764" s="101" t="str">
        <f t="shared" ca="1" si="907"/>
        <v/>
      </c>
      <c r="P2764" s="41" t="str">
        <f t="shared" si="905"/>
        <v xml:space="preserve"> </v>
      </c>
      <c r="Q2764" s="41" t="str">
        <f>IF(MONTH(G2765)-MONTH(G2764)&lt;&gt;0,SUBTOTAL(109,$P$14:$P$3665)," ")</f>
        <v xml:space="preserve"> </v>
      </c>
      <c r="R2764" s="108">
        <f t="shared" ca="1" si="913"/>
        <v>0</v>
      </c>
      <c r="S2764" s="25">
        <f t="shared" ca="1" si="914"/>
        <v>0</v>
      </c>
      <c r="T2764" s="108">
        <f t="shared" ca="1" si="915"/>
        <v>0</v>
      </c>
      <c r="U2764" s="163">
        <f t="shared" ca="1" si="916"/>
        <v>0</v>
      </c>
      <c r="V2764" s="25">
        <f t="shared" ca="1" si="917"/>
        <v>0</v>
      </c>
      <c r="W2764" s="25">
        <f t="shared" ca="1" si="918"/>
        <v>0</v>
      </c>
      <c r="X2764" s="108">
        <f t="shared" ca="1" si="919"/>
        <v>0</v>
      </c>
      <c r="Y2764" s="108">
        <f t="shared" ca="1" si="920"/>
        <v>0</v>
      </c>
      <c r="Z2764" s="108">
        <f t="shared" ca="1" si="921"/>
        <v>0</v>
      </c>
      <c r="AA2764" s="108">
        <f t="shared" ca="1" si="922"/>
        <v>0</v>
      </c>
      <c r="AB2764" s="108">
        <f t="shared" ca="1" si="923"/>
        <v>0</v>
      </c>
      <c r="AC2764" s="25">
        <f t="shared" ca="1" si="924"/>
        <v>0</v>
      </c>
    </row>
    <row r="2765" spans="1:29" ht="14.1" hidden="1" customHeight="1" thickBot="1" x14ac:dyDescent="0.25">
      <c r="A2765" s="3">
        <f t="shared" si="908"/>
        <v>2028</v>
      </c>
      <c r="B2765" s="3" t="str">
        <f t="shared" si="925"/>
        <v>07 červenec</v>
      </c>
      <c r="C2765" s="4" t="str">
        <f t="shared" si="909"/>
        <v>červenec</v>
      </c>
      <c r="D2765" s="10">
        <f t="shared" ca="1" si="910"/>
        <v>0</v>
      </c>
      <c r="E2765" s="10" t="str">
        <f t="shared" si="911"/>
        <v>pátek</v>
      </c>
      <c r="F2765" s="42" t="str">
        <f ca="1">IF(COUNTIF(List1!$U$4:$AF$16,$G2765),"Svátek",TEXT($G2765,"dddd"))</f>
        <v>pátek</v>
      </c>
      <c r="G2765" s="19">
        <v>46948</v>
      </c>
      <c r="H2765" s="49"/>
      <c r="I2765" s="50"/>
      <c r="J2765" s="49"/>
      <c r="K2765" s="50"/>
      <c r="L2765" s="21">
        <f t="shared" si="912"/>
        <v>0</v>
      </c>
      <c r="M2765" s="22">
        <f t="shared" si="906"/>
        <v>0</v>
      </c>
      <c r="N2765" s="98"/>
      <c r="O2765" s="101" t="str">
        <f t="shared" ca="1" si="907"/>
        <v/>
      </c>
      <c r="P2765" s="41" t="str">
        <f t="shared" si="905"/>
        <v xml:space="preserve"> </v>
      </c>
      <c r="Q2765" s="41" t="str">
        <f>IF(MONTH(G2766)-MONTH(G2765)&lt;&gt;0,SUBTOTAL(109,$P$14:$P$3665)," ")</f>
        <v xml:space="preserve"> </v>
      </c>
      <c r="R2765" s="108">
        <f t="shared" ca="1" si="913"/>
        <v>0</v>
      </c>
      <c r="S2765" s="25">
        <f t="shared" ca="1" si="914"/>
        <v>0</v>
      </c>
      <c r="T2765" s="108">
        <f t="shared" ca="1" si="915"/>
        <v>0</v>
      </c>
      <c r="U2765" s="163">
        <f t="shared" ca="1" si="916"/>
        <v>0</v>
      </c>
      <c r="V2765" s="25">
        <f t="shared" ca="1" si="917"/>
        <v>0</v>
      </c>
      <c r="W2765" s="25">
        <f t="shared" ca="1" si="918"/>
        <v>0</v>
      </c>
      <c r="X2765" s="108">
        <f t="shared" ca="1" si="919"/>
        <v>0</v>
      </c>
      <c r="Y2765" s="108">
        <f t="shared" ca="1" si="920"/>
        <v>0</v>
      </c>
      <c r="Z2765" s="108">
        <f t="shared" ca="1" si="921"/>
        <v>0</v>
      </c>
      <c r="AA2765" s="108">
        <f t="shared" ca="1" si="922"/>
        <v>0</v>
      </c>
      <c r="AB2765" s="108">
        <f t="shared" ca="1" si="923"/>
        <v>0</v>
      </c>
      <c r="AC2765" s="25">
        <f t="shared" ca="1" si="924"/>
        <v>0</v>
      </c>
    </row>
    <row r="2766" spans="1:29" ht="14.1" hidden="1" customHeight="1" thickBot="1" x14ac:dyDescent="0.25">
      <c r="A2766" s="3">
        <f t="shared" si="908"/>
        <v>2028</v>
      </c>
      <c r="B2766" s="3" t="str">
        <f t="shared" si="925"/>
        <v>07 červenec</v>
      </c>
      <c r="C2766" s="4" t="str">
        <f t="shared" si="909"/>
        <v>červenec</v>
      </c>
      <c r="D2766" s="10">
        <f t="shared" ca="1" si="910"/>
        <v>0</v>
      </c>
      <c r="E2766" s="10" t="str">
        <f t="shared" si="911"/>
        <v>sobota</v>
      </c>
      <c r="F2766" s="42" t="str">
        <f ca="1">IF(COUNTIF(List1!$U$4:$AF$16,$G2766),"Svátek",TEXT($G2766,"dddd"))</f>
        <v>sobota</v>
      </c>
      <c r="G2766" s="19">
        <v>46949</v>
      </c>
      <c r="H2766" s="49"/>
      <c r="I2766" s="50"/>
      <c r="J2766" s="49"/>
      <c r="K2766" s="50"/>
      <c r="L2766" s="21">
        <f t="shared" si="912"/>
        <v>0</v>
      </c>
      <c r="M2766" s="22">
        <f t="shared" si="906"/>
        <v>0</v>
      </c>
      <c r="N2766" s="98"/>
      <c r="O2766" s="101" t="str">
        <f t="shared" ca="1" si="907"/>
        <v/>
      </c>
      <c r="P2766" s="41" t="str">
        <f t="shared" si="905"/>
        <v xml:space="preserve"> </v>
      </c>
      <c r="Q2766" s="41" t="str">
        <f>IF(MONTH(G2767)-MONTH(G2766)&lt;&gt;0,SUBTOTAL(109,$P$14:$P$3665)," ")</f>
        <v xml:space="preserve"> </v>
      </c>
      <c r="R2766" s="108">
        <f t="shared" ca="1" si="913"/>
        <v>0</v>
      </c>
      <c r="S2766" s="25">
        <f t="shared" ca="1" si="914"/>
        <v>0</v>
      </c>
      <c r="T2766" s="108">
        <f t="shared" ca="1" si="915"/>
        <v>0</v>
      </c>
      <c r="U2766" s="163">
        <f t="shared" ca="1" si="916"/>
        <v>0</v>
      </c>
      <c r="V2766" s="25">
        <f t="shared" ca="1" si="917"/>
        <v>0</v>
      </c>
      <c r="W2766" s="25">
        <f t="shared" ca="1" si="918"/>
        <v>0</v>
      </c>
      <c r="X2766" s="108">
        <f t="shared" ca="1" si="919"/>
        <v>0</v>
      </c>
      <c r="Y2766" s="108">
        <f t="shared" ca="1" si="920"/>
        <v>0</v>
      </c>
      <c r="Z2766" s="108">
        <f t="shared" ca="1" si="921"/>
        <v>0</v>
      </c>
      <c r="AA2766" s="108">
        <f t="shared" ca="1" si="922"/>
        <v>0</v>
      </c>
      <c r="AB2766" s="108">
        <f t="shared" ca="1" si="923"/>
        <v>0</v>
      </c>
      <c r="AC2766" s="25">
        <f t="shared" ca="1" si="924"/>
        <v>0</v>
      </c>
    </row>
    <row r="2767" spans="1:29" ht="14.1" hidden="1" customHeight="1" thickBot="1" x14ac:dyDescent="0.25">
      <c r="A2767" s="3">
        <f t="shared" si="908"/>
        <v>2028</v>
      </c>
      <c r="B2767" s="3" t="str">
        <f t="shared" si="925"/>
        <v>07 červenec</v>
      </c>
      <c r="C2767" s="4" t="str">
        <f t="shared" si="909"/>
        <v>červenec</v>
      </c>
      <c r="D2767" s="10">
        <f t="shared" ca="1" si="910"/>
        <v>0</v>
      </c>
      <c r="E2767" s="10" t="str">
        <f t="shared" si="911"/>
        <v>neděle</v>
      </c>
      <c r="F2767" s="42" t="str">
        <f ca="1">IF(COUNTIF(List1!$U$4:$AF$16,$G2767),"Svátek",TEXT($G2767,"dddd"))</f>
        <v>neděle</v>
      </c>
      <c r="G2767" s="19">
        <v>46950</v>
      </c>
      <c r="H2767" s="49"/>
      <c r="I2767" s="50"/>
      <c r="J2767" s="49"/>
      <c r="K2767" s="50"/>
      <c r="L2767" s="21">
        <f t="shared" si="912"/>
        <v>0</v>
      </c>
      <c r="M2767" s="22">
        <f t="shared" si="906"/>
        <v>0</v>
      </c>
      <c r="N2767" s="98"/>
      <c r="O2767" s="101" t="str">
        <f t="shared" ca="1" si="907"/>
        <v/>
      </c>
      <c r="P2767" s="41">
        <f t="shared" si="905"/>
        <v>0</v>
      </c>
      <c r="Q2767" s="41" t="str">
        <f>IF(MONTH(G2768)-MONTH(G2767)&lt;&gt;0,SUBTOTAL(109,$P$14:$P$3665)," ")</f>
        <v xml:space="preserve"> </v>
      </c>
      <c r="R2767" s="108">
        <f t="shared" ca="1" si="913"/>
        <v>0</v>
      </c>
      <c r="S2767" s="25">
        <f t="shared" ca="1" si="914"/>
        <v>0</v>
      </c>
      <c r="T2767" s="108">
        <f t="shared" ca="1" si="915"/>
        <v>0</v>
      </c>
      <c r="U2767" s="163">
        <f t="shared" ca="1" si="916"/>
        <v>0</v>
      </c>
      <c r="V2767" s="25">
        <f t="shared" ca="1" si="917"/>
        <v>0</v>
      </c>
      <c r="W2767" s="25">
        <f t="shared" ca="1" si="918"/>
        <v>0</v>
      </c>
      <c r="X2767" s="108">
        <f t="shared" ca="1" si="919"/>
        <v>0</v>
      </c>
      <c r="Y2767" s="108">
        <f t="shared" ca="1" si="920"/>
        <v>0</v>
      </c>
      <c r="Z2767" s="108">
        <f t="shared" ca="1" si="921"/>
        <v>0</v>
      </c>
      <c r="AA2767" s="108">
        <f t="shared" ca="1" si="922"/>
        <v>0</v>
      </c>
      <c r="AB2767" s="108">
        <f t="shared" ca="1" si="923"/>
        <v>0</v>
      </c>
      <c r="AC2767" s="25">
        <f t="shared" ca="1" si="924"/>
        <v>0</v>
      </c>
    </row>
    <row r="2768" spans="1:29" ht="14.1" hidden="1" customHeight="1" thickBot="1" x14ac:dyDescent="0.25">
      <c r="A2768" s="3">
        <f t="shared" si="908"/>
        <v>2028</v>
      </c>
      <c r="B2768" s="3" t="str">
        <f t="shared" si="925"/>
        <v>07 červenec</v>
      </c>
      <c r="C2768" s="4" t="str">
        <f t="shared" si="909"/>
        <v>červenec</v>
      </c>
      <c r="D2768" s="10">
        <f t="shared" ca="1" si="910"/>
        <v>0</v>
      </c>
      <c r="E2768" s="10" t="str">
        <f t="shared" si="911"/>
        <v>pondělí</v>
      </c>
      <c r="F2768" s="42" t="str">
        <f ca="1">IF(COUNTIF(List1!$U$4:$AF$16,$G2768),"Svátek",TEXT($G2768,"dddd"))</f>
        <v>pondělí</v>
      </c>
      <c r="G2768" s="19">
        <v>46951</v>
      </c>
      <c r="H2768" s="49"/>
      <c r="I2768" s="50"/>
      <c r="J2768" s="49"/>
      <c r="K2768" s="50"/>
      <c r="L2768" s="21">
        <f t="shared" si="912"/>
        <v>0</v>
      </c>
      <c r="M2768" s="22">
        <f t="shared" si="906"/>
        <v>0</v>
      </c>
      <c r="N2768" s="98"/>
      <c r="O2768" s="101" t="str">
        <f t="shared" ca="1" si="907"/>
        <v/>
      </c>
      <c r="P2768" s="41" t="str">
        <f t="shared" si="905"/>
        <v xml:space="preserve"> </v>
      </c>
      <c r="Q2768" s="41" t="str">
        <f>IF(MONTH(G2769)-MONTH(G2768)&lt;&gt;0,SUBTOTAL(109,$P$14:$P$3665)," ")</f>
        <v xml:space="preserve"> </v>
      </c>
      <c r="R2768" s="108">
        <f t="shared" ca="1" si="913"/>
        <v>0</v>
      </c>
      <c r="S2768" s="25">
        <f t="shared" ca="1" si="914"/>
        <v>0</v>
      </c>
      <c r="T2768" s="108">
        <f t="shared" ca="1" si="915"/>
        <v>0</v>
      </c>
      <c r="U2768" s="163">
        <f t="shared" ca="1" si="916"/>
        <v>0</v>
      </c>
      <c r="V2768" s="25">
        <f t="shared" ca="1" si="917"/>
        <v>0</v>
      </c>
      <c r="W2768" s="25">
        <f t="shared" ca="1" si="918"/>
        <v>0</v>
      </c>
      <c r="X2768" s="108">
        <f t="shared" ca="1" si="919"/>
        <v>0</v>
      </c>
      <c r="Y2768" s="108">
        <f t="shared" ca="1" si="920"/>
        <v>0</v>
      </c>
      <c r="Z2768" s="108">
        <f t="shared" ca="1" si="921"/>
        <v>0</v>
      </c>
      <c r="AA2768" s="108">
        <f t="shared" ca="1" si="922"/>
        <v>0</v>
      </c>
      <c r="AB2768" s="108">
        <f t="shared" ca="1" si="923"/>
        <v>0</v>
      </c>
      <c r="AC2768" s="25">
        <f t="shared" ca="1" si="924"/>
        <v>0</v>
      </c>
    </row>
    <row r="2769" spans="1:29" ht="14.1" hidden="1" customHeight="1" thickBot="1" x14ac:dyDescent="0.25">
      <c r="A2769" s="3">
        <f t="shared" si="908"/>
        <v>2028</v>
      </c>
      <c r="B2769" s="3" t="str">
        <f t="shared" si="925"/>
        <v>07 červenec</v>
      </c>
      <c r="C2769" s="4" t="str">
        <f t="shared" si="909"/>
        <v>červenec</v>
      </c>
      <c r="D2769" s="10">
        <f t="shared" ca="1" si="910"/>
        <v>0</v>
      </c>
      <c r="E2769" s="10" t="str">
        <f t="shared" si="911"/>
        <v>úterý</v>
      </c>
      <c r="F2769" s="42" t="str">
        <f ca="1">IF(COUNTIF(List1!$U$4:$AF$16,$G2769),"Svátek",TEXT($G2769,"dddd"))</f>
        <v>úterý</v>
      </c>
      <c r="G2769" s="19">
        <v>46952</v>
      </c>
      <c r="H2769" s="49"/>
      <c r="I2769" s="50"/>
      <c r="J2769" s="49"/>
      <c r="K2769" s="50"/>
      <c r="L2769" s="21">
        <f t="shared" si="912"/>
        <v>0</v>
      </c>
      <c r="M2769" s="22">
        <f t="shared" si="906"/>
        <v>0</v>
      </c>
      <c r="N2769" s="98"/>
      <c r="O2769" s="101" t="str">
        <f t="shared" ca="1" si="907"/>
        <v/>
      </c>
      <c r="P2769" s="41" t="str">
        <f t="shared" si="905"/>
        <v xml:space="preserve"> </v>
      </c>
      <c r="Q2769" s="41" t="str">
        <f>IF(MONTH(G2770)-MONTH(G2769)&lt;&gt;0,SUBTOTAL(109,$P$14:$P$3665)," ")</f>
        <v xml:space="preserve"> </v>
      </c>
      <c r="R2769" s="108">
        <f t="shared" ca="1" si="913"/>
        <v>0</v>
      </c>
      <c r="S2769" s="25">
        <f t="shared" ca="1" si="914"/>
        <v>0</v>
      </c>
      <c r="T2769" s="108">
        <f t="shared" ca="1" si="915"/>
        <v>0</v>
      </c>
      <c r="U2769" s="163">
        <f t="shared" ca="1" si="916"/>
        <v>0</v>
      </c>
      <c r="V2769" s="25">
        <f t="shared" ca="1" si="917"/>
        <v>0</v>
      </c>
      <c r="W2769" s="25">
        <f t="shared" ca="1" si="918"/>
        <v>0</v>
      </c>
      <c r="X2769" s="108">
        <f t="shared" ca="1" si="919"/>
        <v>0</v>
      </c>
      <c r="Y2769" s="108">
        <f t="shared" ca="1" si="920"/>
        <v>0</v>
      </c>
      <c r="Z2769" s="108">
        <f t="shared" ca="1" si="921"/>
        <v>0</v>
      </c>
      <c r="AA2769" s="108">
        <f t="shared" ca="1" si="922"/>
        <v>0</v>
      </c>
      <c r="AB2769" s="108">
        <f t="shared" ca="1" si="923"/>
        <v>0</v>
      </c>
      <c r="AC2769" s="25">
        <f t="shared" ca="1" si="924"/>
        <v>0</v>
      </c>
    </row>
    <row r="2770" spans="1:29" ht="14.1" hidden="1" customHeight="1" thickBot="1" x14ac:dyDescent="0.25">
      <c r="A2770" s="3">
        <f t="shared" si="908"/>
        <v>2028</v>
      </c>
      <c r="B2770" s="3" t="str">
        <f t="shared" si="925"/>
        <v>07 červenec</v>
      </c>
      <c r="C2770" s="4" t="str">
        <f t="shared" si="909"/>
        <v>červenec</v>
      </c>
      <c r="D2770" s="10">
        <f t="shared" ca="1" si="910"/>
        <v>0</v>
      </c>
      <c r="E2770" s="10" t="str">
        <f t="shared" si="911"/>
        <v>středa</v>
      </c>
      <c r="F2770" s="42" t="str">
        <f ca="1">IF(COUNTIF(List1!$U$4:$AF$16,$G2770),"Svátek",TEXT($G2770,"dddd"))</f>
        <v>středa</v>
      </c>
      <c r="G2770" s="19">
        <v>46953</v>
      </c>
      <c r="H2770" s="49"/>
      <c r="I2770" s="50"/>
      <c r="J2770" s="49"/>
      <c r="K2770" s="50"/>
      <c r="L2770" s="21">
        <f t="shared" si="912"/>
        <v>0</v>
      </c>
      <c r="M2770" s="22">
        <f t="shared" si="906"/>
        <v>0</v>
      </c>
      <c r="N2770" s="98"/>
      <c r="O2770" s="101" t="str">
        <f t="shared" ca="1" si="907"/>
        <v/>
      </c>
      <c r="P2770" s="41" t="str">
        <f t="shared" si="905"/>
        <v xml:space="preserve"> </v>
      </c>
      <c r="Q2770" s="41" t="str">
        <f>IF(MONTH(G2771)-MONTH(G2770)&lt;&gt;0,SUBTOTAL(109,$P$14:$P$3665)," ")</f>
        <v xml:space="preserve"> </v>
      </c>
      <c r="R2770" s="108">
        <f t="shared" ca="1" si="913"/>
        <v>0</v>
      </c>
      <c r="S2770" s="25">
        <f t="shared" ca="1" si="914"/>
        <v>0</v>
      </c>
      <c r="T2770" s="108">
        <f t="shared" ca="1" si="915"/>
        <v>0</v>
      </c>
      <c r="U2770" s="163">
        <f t="shared" ca="1" si="916"/>
        <v>0</v>
      </c>
      <c r="V2770" s="25">
        <f t="shared" ca="1" si="917"/>
        <v>0</v>
      </c>
      <c r="W2770" s="25">
        <f t="shared" ca="1" si="918"/>
        <v>0</v>
      </c>
      <c r="X2770" s="108">
        <f t="shared" ca="1" si="919"/>
        <v>0</v>
      </c>
      <c r="Y2770" s="108">
        <f t="shared" ca="1" si="920"/>
        <v>0</v>
      </c>
      <c r="Z2770" s="108">
        <f t="shared" ca="1" si="921"/>
        <v>0</v>
      </c>
      <c r="AA2770" s="108">
        <f t="shared" ca="1" si="922"/>
        <v>0</v>
      </c>
      <c r="AB2770" s="108">
        <f t="shared" ca="1" si="923"/>
        <v>0</v>
      </c>
      <c r="AC2770" s="25">
        <f t="shared" ca="1" si="924"/>
        <v>0</v>
      </c>
    </row>
    <row r="2771" spans="1:29" ht="14.1" hidden="1" customHeight="1" thickBot="1" x14ac:dyDescent="0.25">
      <c r="A2771" s="3">
        <f t="shared" si="908"/>
        <v>2028</v>
      </c>
      <c r="B2771" s="3" t="str">
        <f t="shared" si="925"/>
        <v>07 červenec</v>
      </c>
      <c r="C2771" s="4" t="str">
        <f t="shared" si="909"/>
        <v>červenec</v>
      </c>
      <c r="D2771" s="10">
        <f t="shared" ca="1" si="910"/>
        <v>0</v>
      </c>
      <c r="E2771" s="10" t="str">
        <f t="shared" si="911"/>
        <v>čtvrtek</v>
      </c>
      <c r="F2771" s="42" t="str">
        <f ca="1">IF(COUNTIF(List1!$U$4:$AF$16,$G2771),"Svátek",TEXT($G2771,"dddd"))</f>
        <v>čtvrtek</v>
      </c>
      <c r="G2771" s="19">
        <v>46954</v>
      </c>
      <c r="H2771" s="49"/>
      <c r="I2771" s="50"/>
      <c r="J2771" s="49"/>
      <c r="K2771" s="50"/>
      <c r="L2771" s="21">
        <f t="shared" si="912"/>
        <v>0</v>
      </c>
      <c r="M2771" s="22">
        <f t="shared" si="906"/>
        <v>0</v>
      </c>
      <c r="N2771" s="98"/>
      <c r="O2771" s="101" t="str">
        <f t="shared" ca="1" si="907"/>
        <v/>
      </c>
      <c r="P2771" s="41" t="str">
        <f t="shared" si="905"/>
        <v xml:space="preserve"> </v>
      </c>
      <c r="Q2771" s="41" t="str">
        <f>IF(MONTH(G2772)-MONTH(G2771)&lt;&gt;0,SUBTOTAL(109,$P$14:$P$3665)," ")</f>
        <v xml:space="preserve"> </v>
      </c>
      <c r="R2771" s="108">
        <f t="shared" ca="1" si="913"/>
        <v>0</v>
      </c>
      <c r="S2771" s="25">
        <f t="shared" ca="1" si="914"/>
        <v>0</v>
      </c>
      <c r="T2771" s="108">
        <f t="shared" ca="1" si="915"/>
        <v>0</v>
      </c>
      <c r="U2771" s="163">
        <f t="shared" ca="1" si="916"/>
        <v>0</v>
      </c>
      <c r="V2771" s="25">
        <f t="shared" ca="1" si="917"/>
        <v>0</v>
      </c>
      <c r="W2771" s="25">
        <f t="shared" ca="1" si="918"/>
        <v>0</v>
      </c>
      <c r="X2771" s="108">
        <f t="shared" ca="1" si="919"/>
        <v>0</v>
      </c>
      <c r="Y2771" s="108">
        <f t="shared" ca="1" si="920"/>
        <v>0</v>
      </c>
      <c r="Z2771" s="108">
        <f t="shared" ca="1" si="921"/>
        <v>0</v>
      </c>
      <c r="AA2771" s="108">
        <f t="shared" ca="1" si="922"/>
        <v>0</v>
      </c>
      <c r="AB2771" s="108">
        <f t="shared" ca="1" si="923"/>
        <v>0</v>
      </c>
      <c r="AC2771" s="25">
        <f t="shared" ca="1" si="924"/>
        <v>0</v>
      </c>
    </row>
    <row r="2772" spans="1:29" ht="14.1" hidden="1" customHeight="1" thickBot="1" x14ac:dyDescent="0.25">
      <c r="A2772" s="3">
        <f t="shared" si="908"/>
        <v>2028</v>
      </c>
      <c r="B2772" s="3" t="str">
        <f t="shared" si="925"/>
        <v>07 červenec</v>
      </c>
      <c r="C2772" s="4" t="str">
        <f t="shared" si="909"/>
        <v>červenec</v>
      </c>
      <c r="D2772" s="10">
        <f t="shared" ca="1" si="910"/>
        <v>0</v>
      </c>
      <c r="E2772" s="10" t="str">
        <f t="shared" si="911"/>
        <v>pátek</v>
      </c>
      <c r="F2772" s="42" t="str">
        <f ca="1">IF(COUNTIF(List1!$U$4:$AF$16,$G2772),"Svátek",TEXT($G2772,"dddd"))</f>
        <v>pátek</v>
      </c>
      <c r="G2772" s="19">
        <v>46955</v>
      </c>
      <c r="H2772" s="49"/>
      <c r="I2772" s="50"/>
      <c r="J2772" s="49"/>
      <c r="K2772" s="50"/>
      <c r="L2772" s="21">
        <f t="shared" si="912"/>
        <v>0</v>
      </c>
      <c r="M2772" s="22">
        <f t="shared" si="906"/>
        <v>0</v>
      </c>
      <c r="N2772" s="98"/>
      <c r="O2772" s="101" t="str">
        <f t="shared" ca="1" si="907"/>
        <v/>
      </c>
      <c r="P2772" s="41" t="str">
        <f t="shared" si="905"/>
        <v xml:space="preserve"> </v>
      </c>
      <c r="Q2772" s="41" t="str">
        <f>IF(MONTH(G2773)-MONTH(G2772)&lt;&gt;0,SUBTOTAL(109,$P$14:$P$3665)," ")</f>
        <v xml:space="preserve"> </v>
      </c>
      <c r="R2772" s="108">
        <f t="shared" ca="1" si="913"/>
        <v>0</v>
      </c>
      <c r="S2772" s="25">
        <f t="shared" ca="1" si="914"/>
        <v>0</v>
      </c>
      <c r="T2772" s="108">
        <f t="shared" ca="1" si="915"/>
        <v>0</v>
      </c>
      <c r="U2772" s="163">
        <f t="shared" ca="1" si="916"/>
        <v>0</v>
      </c>
      <c r="V2772" s="25">
        <f t="shared" ca="1" si="917"/>
        <v>0</v>
      </c>
      <c r="W2772" s="25">
        <f t="shared" ca="1" si="918"/>
        <v>0</v>
      </c>
      <c r="X2772" s="108">
        <f t="shared" ca="1" si="919"/>
        <v>0</v>
      </c>
      <c r="Y2772" s="108">
        <f t="shared" ca="1" si="920"/>
        <v>0</v>
      </c>
      <c r="Z2772" s="108">
        <f t="shared" ca="1" si="921"/>
        <v>0</v>
      </c>
      <c r="AA2772" s="108">
        <f t="shared" ca="1" si="922"/>
        <v>0</v>
      </c>
      <c r="AB2772" s="108">
        <f t="shared" ca="1" si="923"/>
        <v>0</v>
      </c>
      <c r="AC2772" s="25">
        <f t="shared" ca="1" si="924"/>
        <v>0</v>
      </c>
    </row>
    <row r="2773" spans="1:29" ht="14.1" hidden="1" customHeight="1" thickBot="1" x14ac:dyDescent="0.25">
      <c r="A2773" s="3">
        <f t="shared" si="908"/>
        <v>2028</v>
      </c>
      <c r="B2773" s="3" t="str">
        <f t="shared" si="925"/>
        <v>07 červenec</v>
      </c>
      <c r="C2773" s="4" t="str">
        <f t="shared" si="909"/>
        <v>červenec</v>
      </c>
      <c r="D2773" s="10">
        <f t="shared" ca="1" si="910"/>
        <v>0</v>
      </c>
      <c r="E2773" s="10" t="str">
        <f t="shared" si="911"/>
        <v>sobota</v>
      </c>
      <c r="F2773" s="42" t="str">
        <f ca="1">IF(COUNTIF(List1!$U$4:$AF$16,$G2773),"Svátek",TEXT($G2773,"dddd"))</f>
        <v>sobota</v>
      </c>
      <c r="G2773" s="19">
        <v>46956</v>
      </c>
      <c r="H2773" s="49"/>
      <c r="I2773" s="50"/>
      <c r="J2773" s="49"/>
      <c r="K2773" s="50"/>
      <c r="L2773" s="21">
        <f t="shared" si="912"/>
        <v>0</v>
      </c>
      <c r="M2773" s="22">
        <f t="shared" si="906"/>
        <v>0</v>
      </c>
      <c r="N2773" s="98"/>
      <c r="O2773" s="101" t="str">
        <f t="shared" ca="1" si="907"/>
        <v/>
      </c>
      <c r="P2773" s="41" t="str">
        <f t="shared" si="905"/>
        <v xml:space="preserve"> </v>
      </c>
      <c r="Q2773" s="41" t="str">
        <f>IF(MONTH(G2774)-MONTH(G2773)&lt;&gt;0,SUBTOTAL(109,$P$14:$P$3665)," ")</f>
        <v xml:space="preserve"> </v>
      </c>
      <c r="R2773" s="108">
        <f t="shared" ca="1" si="913"/>
        <v>0</v>
      </c>
      <c r="S2773" s="25">
        <f t="shared" ca="1" si="914"/>
        <v>0</v>
      </c>
      <c r="T2773" s="108">
        <f t="shared" ca="1" si="915"/>
        <v>0</v>
      </c>
      <c r="U2773" s="163">
        <f t="shared" ca="1" si="916"/>
        <v>0</v>
      </c>
      <c r="V2773" s="25">
        <f t="shared" ca="1" si="917"/>
        <v>0</v>
      </c>
      <c r="W2773" s="25">
        <f t="shared" ca="1" si="918"/>
        <v>0</v>
      </c>
      <c r="X2773" s="108">
        <f t="shared" ca="1" si="919"/>
        <v>0</v>
      </c>
      <c r="Y2773" s="108">
        <f t="shared" ca="1" si="920"/>
        <v>0</v>
      </c>
      <c r="Z2773" s="108">
        <f t="shared" ca="1" si="921"/>
        <v>0</v>
      </c>
      <c r="AA2773" s="108">
        <f t="shared" ca="1" si="922"/>
        <v>0</v>
      </c>
      <c r="AB2773" s="108">
        <f t="shared" ca="1" si="923"/>
        <v>0</v>
      </c>
      <c r="AC2773" s="25">
        <f t="shared" ca="1" si="924"/>
        <v>0</v>
      </c>
    </row>
    <row r="2774" spans="1:29" ht="14.1" hidden="1" customHeight="1" thickBot="1" x14ac:dyDescent="0.25">
      <c r="A2774" s="3">
        <f t="shared" si="908"/>
        <v>2028</v>
      </c>
      <c r="B2774" s="3" t="str">
        <f t="shared" si="925"/>
        <v>07 červenec</v>
      </c>
      <c r="C2774" s="4" t="str">
        <f t="shared" si="909"/>
        <v>červenec</v>
      </c>
      <c r="D2774" s="10">
        <f t="shared" ca="1" si="910"/>
        <v>0</v>
      </c>
      <c r="E2774" s="10" t="str">
        <f t="shared" si="911"/>
        <v>neděle</v>
      </c>
      <c r="F2774" s="42" t="str">
        <f ca="1">IF(COUNTIF(List1!$U$4:$AF$16,$G2774),"Svátek",TEXT($G2774,"dddd"))</f>
        <v>neděle</v>
      </c>
      <c r="G2774" s="19">
        <v>46957</v>
      </c>
      <c r="H2774" s="49"/>
      <c r="I2774" s="50"/>
      <c r="J2774" s="49"/>
      <c r="K2774" s="50"/>
      <c r="L2774" s="21">
        <f t="shared" si="912"/>
        <v>0</v>
      </c>
      <c r="M2774" s="22">
        <f t="shared" si="906"/>
        <v>0</v>
      </c>
      <c r="N2774" s="98"/>
      <c r="O2774" s="101" t="str">
        <f t="shared" ca="1" si="907"/>
        <v/>
      </c>
      <c r="P2774" s="41">
        <f t="shared" si="905"/>
        <v>0</v>
      </c>
      <c r="Q2774" s="41" t="str">
        <f>IF(MONTH(G2775)-MONTH(G2774)&lt;&gt;0,SUBTOTAL(109,$P$14:$P$3665)," ")</f>
        <v xml:space="preserve"> </v>
      </c>
      <c r="R2774" s="108">
        <f t="shared" ca="1" si="913"/>
        <v>0</v>
      </c>
      <c r="S2774" s="25">
        <f t="shared" ca="1" si="914"/>
        <v>0</v>
      </c>
      <c r="T2774" s="108">
        <f t="shared" ca="1" si="915"/>
        <v>0</v>
      </c>
      <c r="U2774" s="163">
        <f t="shared" ca="1" si="916"/>
        <v>0</v>
      </c>
      <c r="V2774" s="25">
        <f t="shared" ca="1" si="917"/>
        <v>0</v>
      </c>
      <c r="W2774" s="25">
        <f t="shared" ca="1" si="918"/>
        <v>0</v>
      </c>
      <c r="X2774" s="108">
        <f t="shared" ca="1" si="919"/>
        <v>0</v>
      </c>
      <c r="Y2774" s="108">
        <f t="shared" ca="1" si="920"/>
        <v>0</v>
      </c>
      <c r="Z2774" s="108">
        <f t="shared" ca="1" si="921"/>
        <v>0</v>
      </c>
      <c r="AA2774" s="108">
        <f t="shared" ca="1" si="922"/>
        <v>0</v>
      </c>
      <c r="AB2774" s="108">
        <f t="shared" ca="1" si="923"/>
        <v>0</v>
      </c>
      <c r="AC2774" s="25">
        <f t="shared" ca="1" si="924"/>
        <v>0</v>
      </c>
    </row>
    <row r="2775" spans="1:29" ht="14.1" hidden="1" customHeight="1" thickBot="1" x14ac:dyDescent="0.25">
      <c r="A2775" s="3">
        <f t="shared" si="908"/>
        <v>2028</v>
      </c>
      <c r="B2775" s="3" t="str">
        <f t="shared" si="925"/>
        <v>07 červenec</v>
      </c>
      <c r="C2775" s="4" t="str">
        <f t="shared" si="909"/>
        <v>červenec</v>
      </c>
      <c r="D2775" s="10">
        <f t="shared" ca="1" si="910"/>
        <v>0</v>
      </c>
      <c r="E2775" s="10" t="str">
        <f t="shared" si="911"/>
        <v>pondělí</v>
      </c>
      <c r="F2775" s="42" t="str">
        <f ca="1">IF(COUNTIF(List1!$U$4:$AF$16,$G2775),"Svátek",TEXT($G2775,"dddd"))</f>
        <v>pondělí</v>
      </c>
      <c r="G2775" s="19">
        <v>46958</v>
      </c>
      <c r="H2775" s="49"/>
      <c r="I2775" s="50"/>
      <c r="J2775" s="49"/>
      <c r="K2775" s="50"/>
      <c r="L2775" s="21">
        <f t="shared" si="912"/>
        <v>0</v>
      </c>
      <c r="M2775" s="22">
        <f t="shared" si="906"/>
        <v>0</v>
      </c>
      <c r="N2775" s="98"/>
      <c r="O2775" s="101" t="str">
        <f t="shared" ca="1" si="907"/>
        <v/>
      </c>
      <c r="P2775" s="41" t="str">
        <f t="shared" si="905"/>
        <v xml:space="preserve"> </v>
      </c>
      <c r="Q2775" s="41" t="str">
        <f>IF(MONTH(G2776)-MONTH(G2775)&lt;&gt;0,SUBTOTAL(109,$P$14:$P$3665)," ")</f>
        <v xml:space="preserve"> </v>
      </c>
      <c r="R2775" s="108">
        <f t="shared" ca="1" si="913"/>
        <v>0</v>
      </c>
      <c r="S2775" s="25">
        <f t="shared" ca="1" si="914"/>
        <v>0</v>
      </c>
      <c r="T2775" s="108">
        <f t="shared" ca="1" si="915"/>
        <v>0</v>
      </c>
      <c r="U2775" s="163">
        <f t="shared" ca="1" si="916"/>
        <v>0</v>
      </c>
      <c r="V2775" s="25">
        <f t="shared" ca="1" si="917"/>
        <v>0</v>
      </c>
      <c r="W2775" s="25">
        <f t="shared" ca="1" si="918"/>
        <v>0</v>
      </c>
      <c r="X2775" s="108">
        <f t="shared" ca="1" si="919"/>
        <v>0</v>
      </c>
      <c r="Y2775" s="108">
        <f t="shared" ca="1" si="920"/>
        <v>0</v>
      </c>
      <c r="Z2775" s="108">
        <f t="shared" ca="1" si="921"/>
        <v>0</v>
      </c>
      <c r="AA2775" s="108">
        <f t="shared" ca="1" si="922"/>
        <v>0</v>
      </c>
      <c r="AB2775" s="108">
        <f t="shared" ca="1" si="923"/>
        <v>0</v>
      </c>
      <c r="AC2775" s="25">
        <f t="shared" ca="1" si="924"/>
        <v>0</v>
      </c>
    </row>
    <row r="2776" spans="1:29" ht="14.1" hidden="1" customHeight="1" thickBot="1" x14ac:dyDescent="0.25">
      <c r="A2776" s="3">
        <f t="shared" si="908"/>
        <v>2028</v>
      </c>
      <c r="B2776" s="3" t="str">
        <f t="shared" si="925"/>
        <v>07 červenec</v>
      </c>
      <c r="C2776" s="4" t="str">
        <f t="shared" si="909"/>
        <v>červenec</v>
      </c>
      <c r="D2776" s="10">
        <f t="shared" ca="1" si="910"/>
        <v>0</v>
      </c>
      <c r="E2776" s="10" t="str">
        <f t="shared" si="911"/>
        <v>úterý</v>
      </c>
      <c r="F2776" s="42" t="str">
        <f ca="1">IF(COUNTIF(List1!$U$4:$AF$16,$G2776),"Svátek",TEXT($G2776,"dddd"))</f>
        <v>úterý</v>
      </c>
      <c r="G2776" s="19">
        <v>46959</v>
      </c>
      <c r="H2776" s="49"/>
      <c r="I2776" s="50"/>
      <c r="J2776" s="49"/>
      <c r="K2776" s="50"/>
      <c r="L2776" s="21">
        <f t="shared" si="912"/>
        <v>0</v>
      </c>
      <c r="M2776" s="22">
        <f t="shared" si="906"/>
        <v>0</v>
      </c>
      <c r="N2776" s="98"/>
      <c r="O2776" s="101" t="str">
        <f t="shared" ca="1" si="907"/>
        <v/>
      </c>
      <c r="P2776" s="41" t="str">
        <f t="shared" si="905"/>
        <v xml:space="preserve"> </v>
      </c>
      <c r="Q2776" s="41" t="str">
        <f>IF(MONTH(G2777)-MONTH(G2776)&lt;&gt;0,SUBTOTAL(109,$P$14:$P$3665)," ")</f>
        <v xml:space="preserve"> </v>
      </c>
      <c r="R2776" s="108">
        <f t="shared" ca="1" si="913"/>
        <v>0</v>
      </c>
      <c r="S2776" s="25">
        <f t="shared" ca="1" si="914"/>
        <v>0</v>
      </c>
      <c r="T2776" s="108">
        <f t="shared" ca="1" si="915"/>
        <v>0</v>
      </c>
      <c r="U2776" s="163">
        <f t="shared" ca="1" si="916"/>
        <v>0</v>
      </c>
      <c r="V2776" s="25">
        <f t="shared" ca="1" si="917"/>
        <v>0</v>
      </c>
      <c r="W2776" s="25">
        <f t="shared" ca="1" si="918"/>
        <v>0</v>
      </c>
      <c r="X2776" s="108">
        <f t="shared" ca="1" si="919"/>
        <v>0</v>
      </c>
      <c r="Y2776" s="108">
        <f t="shared" ca="1" si="920"/>
        <v>0</v>
      </c>
      <c r="Z2776" s="108">
        <f t="shared" ca="1" si="921"/>
        <v>0</v>
      </c>
      <c r="AA2776" s="108">
        <f t="shared" ca="1" si="922"/>
        <v>0</v>
      </c>
      <c r="AB2776" s="108">
        <f t="shared" ca="1" si="923"/>
        <v>0</v>
      </c>
      <c r="AC2776" s="25">
        <f t="shared" ca="1" si="924"/>
        <v>0</v>
      </c>
    </row>
    <row r="2777" spans="1:29" ht="14.1" hidden="1" customHeight="1" thickBot="1" x14ac:dyDescent="0.25">
      <c r="A2777" s="3">
        <f t="shared" si="908"/>
        <v>2028</v>
      </c>
      <c r="B2777" s="3" t="str">
        <f t="shared" si="925"/>
        <v>07 červenec</v>
      </c>
      <c r="C2777" s="4" t="str">
        <f t="shared" si="909"/>
        <v>červenec</v>
      </c>
      <c r="D2777" s="10">
        <f t="shared" ca="1" si="910"/>
        <v>0</v>
      </c>
      <c r="E2777" s="10" t="str">
        <f t="shared" si="911"/>
        <v>středa</v>
      </c>
      <c r="F2777" s="42" t="str">
        <f ca="1">IF(COUNTIF(List1!$U$4:$AF$16,$G2777),"Svátek",TEXT($G2777,"dddd"))</f>
        <v>středa</v>
      </c>
      <c r="G2777" s="19">
        <v>46960</v>
      </c>
      <c r="H2777" s="49"/>
      <c r="I2777" s="50"/>
      <c r="J2777" s="49"/>
      <c r="K2777" s="50"/>
      <c r="L2777" s="21">
        <f t="shared" si="912"/>
        <v>0</v>
      </c>
      <c r="M2777" s="22">
        <f t="shared" si="906"/>
        <v>0</v>
      </c>
      <c r="N2777" s="98"/>
      <c r="O2777" s="101" t="str">
        <f t="shared" ca="1" si="907"/>
        <v/>
      </c>
      <c r="P2777" s="41" t="str">
        <f t="shared" si="905"/>
        <v xml:space="preserve"> </v>
      </c>
      <c r="Q2777" s="41" t="str">
        <f>IF(MONTH(G2778)-MONTH(G2777)&lt;&gt;0,SUBTOTAL(109,$P$14:$P$3665)," ")</f>
        <v xml:space="preserve"> </v>
      </c>
      <c r="R2777" s="108">
        <f t="shared" ca="1" si="913"/>
        <v>0</v>
      </c>
      <c r="S2777" s="25">
        <f t="shared" ca="1" si="914"/>
        <v>0</v>
      </c>
      <c r="T2777" s="108">
        <f t="shared" ca="1" si="915"/>
        <v>0</v>
      </c>
      <c r="U2777" s="163">
        <f t="shared" ca="1" si="916"/>
        <v>0</v>
      </c>
      <c r="V2777" s="25">
        <f t="shared" ca="1" si="917"/>
        <v>0</v>
      </c>
      <c r="W2777" s="25">
        <f t="shared" ca="1" si="918"/>
        <v>0</v>
      </c>
      <c r="X2777" s="108">
        <f t="shared" ca="1" si="919"/>
        <v>0</v>
      </c>
      <c r="Y2777" s="108">
        <f t="shared" ca="1" si="920"/>
        <v>0</v>
      </c>
      <c r="Z2777" s="108">
        <f t="shared" ca="1" si="921"/>
        <v>0</v>
      </c>
      <c r="AA2777" s="108">
        <f t="shared" ca="1" si="922"/>
        <v>0</v>
      </c>
      <c r="AB2777" s="108">
        <f t="shared" ca="1" si="923"/>
        <v>0</v>
      </c>
      <c r="AC2777" s="25">
        <f t="shared" ca="1" si="924"/>
        <v>0</v>
      </c>
    </row>
    <row r="2778" spans="1:29" ht="14.1" hidden="1" customHeight="1" thickBot="1" x14ac:dyDescent="0.25">
      <c r="A2778" s="3">
        <f t="shared" si="908"/>
        <v>2028</v>
      </c>
      <c r="B2778" s="3" t="str">
        <f t="shared" si="925"/>
        <v>07 červenec</v>
      </c>
      <c r="C2778" s="4" t="str">
        <f t="shared" si="909"/>
        <v>červenec</v>
      </c>
      <c r="D2778" s="10">
        <f t="shared" ca="1" si="910"/>
        <v>0</v>
      </c>
      <c r="E2778" s="10" t="str">
        <f t="shared" si="911"/>
        <v>čtvrtek</v>
      </c>
      <c r="F2778" s="42" t="str">
        <f ca="1">IF(COUNTIF(List1!$U$4:$AF$16,$G2778),"Svátek",TEXT($G2778,"dddd"))</f>
        <v>čtvrtek</v>
      </c>
      <c r="G2778" s="19">
        <v>46961</v>
      </c>
      <c r="H2778" s="49"/>
      <c r="I2778" s="50"/>
      <c r="J2778" s="49"/>
      <c r="K2778" s="50"/>
      <c r="L2778" s="21">
        <f t="shared" si="912"/>
        <v>0</v>
      </c>
      <c r="M2778" s="22">
        <f t="shared" si="906"/>
        <v>0</v>
      </c>
      <c r="N2778" s="98"/>
      <c r="O2778" s="101" t="str">
        <f t="shared" ca="1" si="907"/>
        <v/>
      </c>
      <c r="P2778" s="41" t="str">
        <f t="shared" si="905"/>
        <v xml:space="preserve"> </v>
      </c>
      <c r="Q2778" s="41" t="str">
        <f>IF(MONTH(G2779)-MONTH(G2778)&lt;&gt;0,SUBTOTAL(109,$P$14:$P$3665)," ")</f>
        <v xml:space="preserve"> </v>
      </c>
      <c r="R2778" s="108">
        <f t="shared" ca="1" si="913"/>
        <v>0</v>
      </c>
      <c r="S2778" s="25">
        <f t="shared" ca="1" si="914"/>
        <v>0</v>
      </c>
      <c r="T2778" s="108">
        <f t="shared" ca="1" si="915"/>
        <v>0</v>
      </c>
      <c r="U2778" s="163">
        <f t="shared" ca="1" si="916"/>
        <v>0</v>
      </c>
      <c r="V2778" s="25">
        <f t="shared" ca="1" si="917"/>
        <v>0</v>
      </c>
      <c r="W2778" s="25">
        <f t="shared" ca="1" si="918"/>
        <v>0</v>
      </c>
      <c r="X2778" s="108">
        <f t="shared" ca="1" si="919"/>
        <v>0</v>
      </c>
      <c r="Y2778" s="108">
        <f t="shared" ca="1" si="920"/>
        <v>0</v>
      </c>
      <c r="Z2778" s="108">
        <f t="shared" ca="1" si="921"/>
        <v>0</v>
      </c>
      <c r="AA2778" s="108">
        <f t="shared" ca="1" si="922"/>
        <v>0</v>
      </c>
      <c r="AB2778" s="108">
        <f t="shared" ca="1" si="923"/>
        <v>0</v>
      </c>
      <c r="AC2778" s="25">
        <f t="shared" ca="1" si="924"/>
        <v>0</v>
      </c>
    </row>
    <row r="2779" spans="1:29" ht="14.1" hidden="1" customHeight="1" thickBot="1" x14ac:dyDescent="0.25">
      <c r="A2779" s="3">
        <f t="shared" si="908"/>
        <v>2028</v>
      </c>
      <c r="B2779" s="3" t="str">
        <f t="shared" si="925"/>
        <v>07 červenec</v>
      </c>
      <c r="C2779" s="4" t="str">
        <f t="shared" si="909"/>
        <v>červenec</v>
      </c>
      <c r="D2779" s="10">
        <f t="shared" ca="1" si="910"/>
        <v>0</v>
      </c>
      <c r="E2779" s="10" t="str">
        <f t="shared" si="911"/>
        <v>pátek</v>
      </c>
      <c r="F2779" s="42" t="str">
        <f ca="1">IF(COUNTIF(List1!$U$4:$AF$16,$G2779),"Svátek",TEXT($G2779,"dddd"))</f>
        <v>pátek</v>
      </c>
      <c r="G2779" s="19">
        <v>46962</v>
      </c>
      <c r="H2779" s="49"/>
      <c r="I2779" s="50"/>
      <c r="J2779" s="49"/>
      <c r="K2779" s="50"/>
      <c r="L2779" s="21">
        <f t="shared" si="912"/>
        <v>0</v>
      </c>
      <c r="M2779" s="22">
        <f t="shared" si="906"/>
        <v>0</v>
      </c>
      <c r="N2779" s="98"/>
      <c r="O2779" s="101" t="str">
        <f t="shared" ca="1" si="907"/>
        <v/>
      </c>
      <c r="P2779" s="41" t="str">
        <f t="shared" ref="P2779:P2842" si="926">IF(OR(TEXT($G2779,"dddd")="neděle",TEXT($G2870,"dddd")="Sunday"),IF(DAY(G2779)&gt;=7,SUM(L2773:L2779),IF(DAY(G2779)=6,SUM(L2774:L2779),IF(DAY(G2779)=5,SUM(L2775:L2779),IF(DAY(G2779)=4,SUM(L2776:L2779),IF(DAY(G2779)=3,SUM(L2777:L2779),IF(DAY(G2779)=2,SUM(L2778:L2779),IF(DAY(G2779)=1,SUM(L2779:L2779)," "))))))),IF(MONTH(G2780)-MONTH(G2779)&lt;&gt;0,IF(TEXT($G2779,"dddd")="sobota",SUM(L2774:L2779),IF(TEXT($G2779,"dddd")="pátek",SUM(L2775:L2779),IF(TEXT($G2779,"dddd")="čtvrtek",SUM(L2776:L2779),IF(TEXT($G2779,"dddd")="středa",SUM(L2777:L2779),IF(TEXT($G2779,"dddd")="úterý",SUM(L2778:L2779),IF(TEXT($G2779,"dddd")="pondělí",SUM(L2779)," "))))))," "))</f>
        <v xml:space="preserve"> </v>
      </c>
      <c r="Q2779" s="41" t="str">
        <f>IF(MONTH(G2780)-MONTH(G2779)&lt;&gt;0,SUBTOTAL(109,$P$14:$P$3665)," ")</f>
        <v xml:space="preserve"> </v>
      </c>
      <c r="R2779" s="108">
        <f t="shared" ca="1" si="913"/>
        <v>0</v>
      </c>
      <c r="S2779" s="25">
        <f t="shared" ca="1" si="914"/>
        <v>0</v>
      </c>
      <c r="T2779" s="108">
        <f t="shared" ca="1" si="915"/>
        <v>0</v>
      </c>
      <c r="U2779" s="163">
        <f t="shared" ca="1" si="916"/>
        <v>0</v>
      </c>
      <c r="V2779" s="25">
        <f t="shared" ca="1" si="917"/>
        <v>0</v>
      </c>
      <c r="W2779" s="25">
        <f t="shared" ca="1" si="918"/>
        <v>0</v>
      </c>
      <c r="X2779" s="108">
        <f t="shared" ca="1" si="919"/>
        <v>0</v>
      </c>
      <c r="Y2779" s="108">
        <f t="shared" ca="1" si="920"/>
        <v>0</v>
      </c>
      <c r="Z2779" s="108">
        <f t="shared" ca="1" si="921"/>
        <v>0</v>
      </c>
      <c r="AA2779" s="108">
        <f t="shared" ca="1" si="922"/>
        <v>0</v>
      </c>
      <c r="AB2779" s="108">
        <f t="shared" ca="1" si="923"/>
        <v>0</v>
      </c>
      <c r="AC2779" s="25">
        <f t="shared" ca="1" si="924"/>
        <v>0</v>
      </c>
    </row>
    <row r="2780" spans="1:29" ht="14.1" hidden="1" customHeight="1" thickBot="1" x14ac:dyDescent="0.25">
      <c r="A2780" s="3">
        <f t="shared" si="908"/>
        <v>2028</v>
      </c>
      <c r="B2780" s="3" t="str">
        <f t="shared" si="925"/>
        <v>07 červenec</v>
      </c>
      <c r="C2780" s="4" t="str">
        <f t="shared" si="909"/>
        <v>červenec</v>
      </c>
      <c r="D2780" s="10">
        <f t="shared" ca="1" si="910"/>
        <v>0</v>
      </c>
      <c r="E2780" s="10" t="str">
        <f t="shared" si="911"/>
        <v>sobota</v>
      </c>
      <c r="F2780" s="42" t="str">
        <f ca="1">IF(COUNTIF(List1!$U$4:$AF$16,$G2780),"Svátek",TEXT($G2780,"dddd"))</f>
        <v>sobota</v>
      </c>
      <c r="G2780" s="19">
        <v>46963</v>
      </c>
      <c r="H2780" s="49"/>
      <c r="I2780" s="50"/>
      <c r="J2780" s="49"/>
      <c r="K2780" s="50"/>
      <c r="L2780" s="21">
        <f t="shared" si="912"/>
        <v>0</v>
      </c>
      <c r="M2780" s="22">
        <f t="shared" si="906"/>
        <v>0</v>
      </c>
      <c r="N2780" s="98"/>
      <c r="O2780" s="101" t="str">
        <f t="shared" ca="1" si="907"/>
        <v/>
      </c>
      <c r="P2780" s="41" t="str">
        <f t="shared" si="926"/>
        <v xml:space="preserve"> </v>
      </c>
      <c r="Q2780" s="41" t="str">
        <f>IF(MONTH(G2781)-MONTH(G2780)&lt;&gt;0,SUBTOTAL(109,$P$14:$P$3665)," ")</f>
        <v xml:space="preserve"> </v>
      </c>
      <c r="R2780" s="108">
        <f t="shared" ca="1" si="913"/>
        <v>0</v>
      </c>
      <c r="S2780" s="25">
        <f t="shared" ca="1" si="914"/>
        <v>0</v>
      </c>
      <c r="T2780" s="108">
        <f t="shared" ca="1" si="915"/>
        <v>0</v>
      </c>
      <c r="U2780" s="163">
        <f t="shared" ca="1" si="916"/>
        <v>0</v>
      </c>
      <c r="V2780" s="25">
        <f t="shared" ca="1" si="917"/>
        <v>0</v>
      </c>
      <c r="W2780" s="25">
        <f t="shared" ca="1" si="918"/>
        <v>0</v>
      </c>
      <c r="X2780" s="108">
        <f t="shared" ca="1" si="919"/>
        <v>0</v>
      </c>
      <c r="Y2780" s="108">
        <f t="shared" ca="1" si="920"/>
        <v>0</v>
      </c>
      <c r="Z2780" s="108">
        <f t="shared" ca="1" si="921"/>
        <v>0</v>
      </c>
      <c r="AA2780" s="108">
        <f t="shared" ca="1" si="922"/>
        <v>0</v>
      </c>
      <c r="AB2780" s="108">
        <f t="shared" ca="1" si="923"/>
        <v>0</v>
      </c>
      <c r="AC2780" s="25">
        <f t="shared" ca="1" si="924"/>
        <v>0</v>
      </c>
    </row>
    <row r="2781" spans="1:29" ht="14.1" hidden="1" customHeight="1" thickBot="1" x14ac:dyDescent="0.25">
      <c r="A2781" s="3">
        <f t="shared" si="908"/>
        <v>2028</v>
      </c>
      <c r="B2781" s="3" t="str">
        <f t="shared" si="925"/>
        <v>07 červenec</v>
      </c>
      <c r="C2781" s="4" t="str">
        <f t="shared" si="909"/>
        <v>červenec</v>
      </c>
      <c r="D2781" s="10">
        <f t="shared" ca="1" si="910"/>
        <v>0</v>
      </c>
      <c r="E2781" s="10" t="str">
        <f t="shared" si="911"/>
        <v>neděle</v>
      </c>
      <c r="F2781" s="42" t="str">
        <f ca="1">IF(COUNTIF(List1!$U$4:$AF$16,$G2781),"Svátek",TEXT($G2781,"dddd"))</f>
        <v>neděle</v>
      </c>
      <c r="G2781" s="19">
        <v>46964</v>
      </c>
      <c r="H2781" s="49"/>
      <c r="I2781" s="50"/>
      <c r="J2781" s="49"/>
      <c r="K2781" s="50"/>
      <c r="L2781" s="21">
        <f t="shared" si="912"/>
        <v>0</v>
      </c>
      <c r="M2781" s="22">
        <f t="shared" si="906"/>
        <v>0</v>
      </c>
      <c r="N2781" s="98"/>
      <c r="O2781" s="101" t="str">
        <f t="shared" ca="1" si="907"/>
        <v/>
      </c>
      <c r="P2781" s="41">
        <f t="shared" si="926"/>
        <v>0</v>
      </c>
      <c r="Q2781" s="41" t="str">
        <f>IF(MONTH(G2782)-MONTH(G2781)&lt;&gt;0,SUBTOTAL(109,$P$14:$P$3665)," ")</f>
        <v xml:space="preserve"> </v>
      </c>
      <c r="R2781" s="108">
        <f t="shared" ca="1" si="913"/>
        <v>0</v>
      </c>
      <c r="S2781" s="25">
        <f t="shared" ca="1" si="914"/>
        <v>0</v>
      </c>
      <c r="T2781" s="108">
        <f t="shared" ca="1" si="915"/>
        <v>0</v>
      </c>
      <c r="U2781" s="163">
        <f t="shared" ca="1" si="916"/>
        <v>0</v>
      </c>
      <c r="V2781" s="25">
        <f t="shared" ca="1" si="917"/>
        <v>0</v>
      </c>
      <c r="W2781" s="25">
        <f t="shared" ca="1" si="918"/>
        <v>0</v>
      </c>
      <c r="X2781" s="108">
        <f t="shared" ca="1" si="919"/>
        <v>0</v>
      </c>
      <c r="Y2781" s="108">
        <f t="shared" ca="1" si="920"/>
        <v>0</v>
      </c>
      <c r="Z2781" s="108">
        <f t="shared" ca="1" si="921"/>
        <v>0</v>
      </c>
      <c r="AA2781" s="108">
        <f t="shared" ca="1" si="922"/>
        <v>0</v>
      </c>
      <c r="AB2781" s="108">
        <f t="shared" ca="1" si="923"/>
        <v>0</v>
      </c>
      <c r="AC2781" s="25">
        <f t="shared" ca="1" si="924"/>
        <v>0</v>
      </c>
    </row>
    <row r="2782" spans="1:29" ht="14.1" hidden="1" customHeight="1" thickBot="1" x14ac:dyDescent="0.25">
      <c r="A2782" s="3">
        <f t="shared" si="908"/>
        <v>2028</v>
      </c>
      <c r="B2782" s="3" t="str">
        <f t="shared" si="925"/>
        <v>07 červenec</v>
      </c>
      <c r="C2782" s="4" t="str">
        <f t="shared" si="909"/>
        <v>červenec</v>
      </c>
      <c r="D2782" s="10">
        <f t="shared" ca="1" si="910"/>
        <v>0</v>
      </c>
      <c r="E2782" s="10" t="str">
        <f t="shared" si="911"/>
        <v>pondělí</v>
      </c>
      <c r="F2782" s="42" t="str">
        <f ca="1">IF(COUNTIF(List1!$U$4:$AF$16,$G2782),"Svátek",TEXT($G2782,"dddd"))</f>
        <v>pondělí</v>
      </c>
      <c r="G2782" s="19">
        <v>46965</v>
      </c>
      <c r="H2782" s="49"/>
      <c r="I2782" s="50"/>
      <c r="J2782" s="49"/>
      <c r="K2782" s="50"/>
      <c r="L2782" s="21">
        <f t="shared" si="912"/>
        <v>0</v>
      </c>
      <c r="M2782" s="22">
        <f t="shared" si="906"/>
        <v>0</v>
      </c>
      <c r="N2782" s="98"/>
      <c r="O2782" s="101" t="str">
        <f t="shared" ca="1" si="907"/>
        <v/>
      </c>
      <c r="P2782" s="41">
        <f t="shared" si="926"/>
        <v>0</v>
      </c>
      <c r="Q2782" s="41">
        <f>IF(MONTH(G2783)-MONTH(G2782)&lt;&gt;0,SUBTOTAL(109,$P$14:$P$3665)," ")</f>
        <v>0</v>
      </c>
      <c r="R2782" s="108">
        <f t="shared" ca="1" si="913"/>
        <v>0</v>
      </c>
      <c r="S2782" s="25">
        <f t="shared" ca="1" si="914"/>
        <v>0</v>
      </c>
      <c r="T2782" s="108">
        <f t="shared" ca="1" si="915"/>
        <v>0</v>
      </c>
      <c r="U2782" s="163">
        <f t="shared" ca="1" si="916"/>
        <v>0</v>
      </c>
      <c r="V2782" s="25">
        <f t="shared" ca="1" si="917"/>
        <v>0</v>
      </c>
      <c r="W2782" s="25">
        <f t="shared" ca="1" si="918"/>
        <v>0</v>
      </c>
      <c r="X2782" s="108">
        <f t="shared" ca="1" si="919"/>
        <v>0</v>
      </c>
      <c r="Y2782" s="108">
        <f t="shared" ca="1" si="920"/>
        <v>0</v>
      </c>
      <c r="Z2782" s="108">
        <f t="shared" ca="1" si="921"/>
        <v>0</v>
      </c>
      <c r="AA2782" s="108">
        <f t="shared" ca="1" si="922"/>
        <v>0</v>
      </c>
      <c r="AB2782" s="108">
        <f t="shared" ca="1" si="923"/>
        <v>0</v>
      </c>
      <c r="AC2782" s="25">
        <f t="shared" ca="1" si="924"/>
        <v>0</v>
      </c>
    </row>
    <row r="2783" spans="1:29" ht="14.1" hidden="1" customHeight="1" thickBot="1" x14ac:dyDescent="0.25">
      <c r="A2783" s="3">
        <f t="shared" si="908"/>
        <v>2028</v>
      </c>
      <c r="B2783" s="3" t="str">
        <f t="shared" si="925"/>
        <v>08 srpen</v>
      </c>
      <c r="C2783" s="4" t="str">
        <f t="shared" si="909"/>
        <v>srpen</v>
      </c>
      <c r="D2783" s="10">
        <f t="shared" ca="1" si="910"/>
        <v>0</v>
      </c>
      <c r="E2783" s="10" t="str">
        <f t="shared" si="911"/>
        <v>úterý</v>
      </c>
      <c r="F2783" s="42" t="str">
        <f ca="1">IF(COUNTIF(List1!$U$4:$AF$16,$G2783),"Svátek",TEXT($G2783,"dddd"))</f>
        <v>úterý</v>
      </c>
      <c r="G2783" s="19">
        <v>46966</v>
      </c>
      <c r="H2783" s="49"/>
      <c r="I2783" s="50"/>
      <c r="J2783" s="49"/>
      <c r="K2783" s="50"/>
      <c r="L2783" s="21">
        <f t="shared" si="912"/>
        <v>0</v>
      </c>
      <c r="M2783" s="22">
        <f t="shared" si="906"/>
        <v>0</v>
      </c>
      <c r="N2783" s="98"/>
      <c r="O2783" s="101" t="str">
        <f t="shared" ca="1" si="907"/>
        <v/>
      </c>
      <c r="P2783" s="41" t="str">
        <f t="shared" si="926"/>
        <v xml:space="preserve"> </v>
      </c>
      <c r="Q2783" s="41" t="str">
        <f>IF(MONTH(G2784)-MONTH(G2783)&lt;&gt;0,SUBTOTAL(109,$P$14:$P$3665)," ")</f>
        <v xml:space="preserve"> </v>
      </c>
      <c r="R2783" s="108">
        <f t="shared" ca="1" si="913"/>
        <v>0</v>
      </c>
      <c r="S2783" s="25">
        <f t="shared" ca="1" si="914"/>
        <v>0</v>
      </c>
      <c r="T2783" s="108">
        <f t="shared" ca="1" si="915"/>
        <v>0</v>
      </c>
      <c r="U2783" s="163">
        <f t="shared" ca="1" si="916"/>
        <v>0</v>
      </c>
      <c r="V2783" s="25">
        <f t="shared" ca="1" si="917"/>
        <v>0</v>
      </c>
      <c r="W2783" s="25">
        <f t="shared" ca="1" si="918"/>
        <v>0</v>
      </c>
      <c r="X2783" s="108">
        <f t="shared" ca="1" si="919"/>
        <v>0</v>
      </c>
      <c r="Y2783" s="108">
        <f t="shared" ca="1" si="920"/>
        <v>0</v>
      </c>
      <c r="Z2783" s="108">
        <f t="shared" ca="1" si="921"/>
        <v>0</v>
      </c>
      <c r="AA2783" s="108">
        <f t="shared" ca="1" si="922"/>
        <v>0</v>
      </c>
      <c r="AB2783" s="108">
        <f t="shared" ca="1" si="923"/>
        <v>0</v>
      </c>
      <c r="AC2783" s="25">
        <f t="shared" ca="1" si="924"/>
        <v>0</v>
      </c>
    </row>
    <row r="2784" spans="1:29" ht="14.1" hidden="1" customHeight="1" thickBot="1" x14ac:dyDescent="0.25">
      <c r="A2784" s="3">
        <f t="shared" si="908"/>
        <v>2028</v>
      </c>
      <c r="B2784" s="3" t="str">
        <f t="shared" si="925"/>
        <v>08 srpen</v>
      </c>
      <c r="C2784" s="4" t="str">
        <f t="shared" si="909"/>
        <v>srpen</v>
      </c>
      <c r="D2784" s="10">
        <f t="shared" ca="1" si="910"/>
        <v>0</v>
      </c>
      <c r="E2784" s="10" t="str">
        <f t="shared" si="911"/>
        <v>středa</v>
      </c>
      <c r="F2784" s="42" t="str">
        <f ca="1">IF(COUNTIF(List1!$U$4:$AF$16,$G2784),"Svátek",TEXT($G2784,"dddd"))</f>
        <v>středa</v>
      </c>
      <c r="G2784" s="19">
        <v>46967</v>
      </c>
      <c r="H2784" s="49"/>
      <c r="I2784" s="50"/>
      <c r="J2784" s="49"/>
      <c r="K2784" s="50"/>
      <c r="L2784" s="21">
        <f t="shared" si="912"/>
        <v>0</v>
      </c>
      <c r="M2784" s="22">
        <f t="shared" si="906"/>
        <v>0</v>
      </c>
      <c r="N2784" s="98"/>
      <c r="O2784" s="101" t="str">
        <f t="shared" ca="1" si="907"/>
        <v/>
      </c>
      <c r="P2784" s="41" t="str">
        <f t="shared" si="926"/>
        <v xml:space="preserve"> </v>
      </c>
      <c r="Q2784" s="41" t="str">
        <f>IF(MONTH(G2785)-MONTH(G2784)&lt;&gt;0,SUBTOTAL(109,$P$14:$P$3665)," ")</f>
        <v xml:space="preserve"> </v>
      </c>
      <c r="R2784" s="108">
        <f t="shared" ca="1" si="913"/>
        <v>0</v>
      </c>
      <c r="S2784" s="25">
        <f t="shared" ca="1" si="914"/>
        <v>0</v>
      </c>
      <c r="T2784" s="108">
        <f t="shared" ca="1" si="915"/>
        <v>0</v>
      </c>
      <c r="U2784" s="163">
        <f t="shared" ca="1" si="916"/>
        <v>0</v>
      </c>
      <c r="V2784" s="25">
        <f t="shared" ca="1" si="917"/>
        <v>0</v>
      </c>
      <c r="W2784" s="25">
        <f t="shared" ca="1" si="918"/>
        <v>0</v>
      </c>
      <c r="X2784" s="108">
        <f t="shared" ca="1" si="919"/>
        <v>0</v>
      </c>
      <c r="Y2784" s="108">
        <f t="shared" ca="1" si="920"/>
        <v>0</v>
      </c>
      <c r="Z2784" s="108">
        <f t="shared" ca="1" si="921"/>
        <v>0</v>
      </c>
      <c r="AA2784" s="108">
        <f t="shared" ca="1" si="922"/>
        <v>0</v>
      </c>
      <c r="AB2784" s="108">
        <f t="shared" ca="1" si="923"/>
        <v>0</v>
      </c>
      <c r="AC2784" s="25">
        <f t="shared" ca="1" si="924"/>
        <v>0</v>
      </c>
    </row>
    <row r="2785" spans="1:29" ht="14.1" hidden="1" customHeight="1" thickBot="1" x14ac:dyDescent="0.25">
      <c r="A2785" s="3">
        <f t="shared" si="908"/>
        <v>2028</v>
      </c>
      <c r="B2785" s="3" t="str">
        <f t="shared" si="925"/>
        <v>08 srpen</v>
      </c>
      <c r="C2785" s="4" t="str">
        <f t="shared" si="909"/>
        <v>srpen</v>
      </c>
      <c r="D2785" s="10">
        <f t="shared" ca="1" si="910"/>
        <v>0</v>
      </c>
      <c r="E2785" s="10" t="str">
        <f t="shared" si="911"/>
        <v>čtvrtek</v>
      </c>
      <c r="F2785" s="42" t="str">
        <f ca="1">IF(COUNTIF(List1!$U$4:$AF$16,$G2785),"Svátek",TEXT($G2785,"dddd"))</f>
        <v>čtvrtek</v>
      </c>
      <c r="G2785" s="19">
        <v>46968</v>
      </c>
      <c r="H2785" s="49"/>
      <c r="I2785" s="50"/>
      <c r="J2785" s="49"/>
      <c r="K2785" s="50"/>
      <c r="L2785" s="21">
        <f t="shared" si="912"/>
        <v>0</v>
      </c>
      <c r="M2785" s="22">
        <f t="shared" si="906"/>
        <v>0</v>
      </c>
      <c r="N2785" s="98"/>
      <c r="O2785" s="101" t="str">
        <f t="shared" ca="1" si="907"/>
        <v/>
      </c>
      <c r="P2785" s="41" t="str">
        <f t="shared" si="926"/>
        <v xml:space="preserve"> </v>
      </c>
      <c r="Q2785" s="41" t="str">
        <f>IF(MONTH(G2786)-MONTH(G2785)&lt;&gt;0,SUBTOTAL(109,$P$14:$P$3665)," ")</f>
        <v xml:space="preserve"> </v>
      </c>
      <c r="R2785" s="108">
        <f t="shared" ca="1" si="913"/>
        <v>0</v>
      </c>
      <c r="S2785" s="25">
        <f t="shared" ca="1" si="914"/>
        <v>0</v>
      </c>
      <c r="T2785" s="108">
        <f t="shared" ca="1" si="915"/>
        <v>0</v>
      </c>
      <c r="U2785" s="163">
        <f t="shared" ca="1" si="916"/>
        <v>0</v>
      </c>
      <c r="V2785" s="25">
        <f t="shared" ca="1" si="917"/>
        <v>0</v>
      </c>
      <c r="W2785" s="25">
        <f t="shared" ca="1" si="918"/>
        <v>0</v>
      </c>
      <c r="X2785" s="108">
        <f t="shared" ca="1" si="919"/>
        <v>0</v>
      </c>
      <c r="Y2785" s="108">
        <f t="shared" ca="1" si="920"/>
        <v>0</v>
      </c>
      <c r="Z2785" s="108">
        <f t="shared" ca="1" si="921"/>
        <v>0</v>
      </c>
      <c r="AA2785" s="108">
        <f t="shared" ca="1" si="922"/>
        <v>0</v>
      </c>
      <c r="AB2785" s="108">
        <f t="shared" ca="1" si="923"/>
        <v>0</v>
      </c>
      <c r="AC2785" s="25">
        <f t="shared" ca="1" si="924"/>
        <v>0</v>
      </c>
    </row>
    <row r="2786" spans="1:29" ht="14.1" hidden="1" customHeight="1" thickBot="1" x14ac:dyDescent="0.25">
      <c r="A2786" s="3">
        <f t="shared" si="908"/>
        <v>2028</v>
      </c>
      <c r="B2786" s="3" t="str">
        <f t="shared" si="925"/>
        <v>08 srpen</v>
      </c>
      <c r="C2786" s="4" t="str">
        <f t="shared" si="909"/>
        <v>srpen</v>
      </c>
      <c r="D2786" s="10">
        <f t="shared" ca="1" si="910"/>
        <v>0</v>
      </c>
      <c r="E2786" s="10" t="str">
        <f t="shared" si="911"/>
        <v>pátek</v>
      </c>
      <c r="F2786" s="42" t="str">
        <f ca="1">IF(COUNTIF(List1!$U$4:$AF$16,$G2786),"Svátek",TEXT($G2786,"dddd"))</f>
        <v>pátek</v>
      </c>
      <c r="G2786" s="19">
        <v>46969</v>
      </c>
      <c r="H2786" s="49"/>
      <c r="I2786" s="50"/>
      <c r="J2786" s="49"/>
      <c r="K2786" s="50"/>
      <c r="L2786" s="21">
        <f t="shared" si="912"/>
        <v>0</v>
      </c>
      <c r="M2786" s="22">
        <f t="shared" si="906"/>
        <v>0</v>
      </c>
      <c r="N2786" s="98"/>
      <c r="O2786" s="101" t="str">
        <f t="shared" ca="1" si="907"/>
        <v/>
      </c>
      <c r="P2786" s="41" t="str">
        <f t="shared" si="926"/>
        <v xml:space="preserve"> </v>
      </c>
      <c r="Q2786" s="41" t="str">
        <f>IF(MONTH(G2787)-MONTH(G2786)&lt;&gt;0,SUBTOTAL(109,$P$14:$P$3665)," ")</f>
        <v xml:space="preserve"> </v>
      </c>
      <c r="R2786" s="108">
        <f t="shared" ca="1" si="913"/>
        <v>0</v>
      </c>
      <c r="S2786" s="25">
        <f t="shared" ca="1" si="914"/>
        <v>0</v>
      </c>
      <c r="T2786" s="108">
        <f t="shared" ca="1" si="915"/>
        <v>0</v>
      </c>
      <c r="U2786" s="163">
        <f t="shared" ca="1" si="916"/>
        <v>0</v>
      </c>
      <c r="V2786" s="25">
        <f t="shared" ca="1" si="917"/>
        <v>0</v>
      </c>
      <c r="W2786" s="25">
        <f t="shared" ca="1" si="918"/>
        <v>0</v>
      </c>
      <c r="X2786" s="108">
        <f t="shared" ca="1" si="919"/>
        <v>0</v>
      </c>
      <c r="Y2786" s="108">
        <f t="shared" ca="1" si="920"/>
        <v>0</v>
      </c>
      <c r="Z2786" s="108">
        <f t="shared" ca="1" si="921"/>
        <v>0</v>
      </c>
      <c r="AA2786" s="108">
        <f t="shared" ca="1" si="922"/>
        <v>0</v>
      </c>
      <c r="AB2786" s="108">
        <f t="shared" ca="1" si="923"/>
        <v>0</v>
      </c>
      <c r="AC2786" s="25">
        <f t="shared" ca="1" si="924"/>
        <v>0</v>
      </c>
    </row>
    <row r="2787" spans="1:29" ht="14.1" hidden="1" customHeight="1" thickBot="1" x14ac:dyDescent="0.25">
      <c r="A2787" s="3">
        <f t="shared" si="908"/>
        <v>2028</v>
      </c>
      <c r="B2787" s="3" t="str">
        <f t="shared" si="925"/>
        <v>08 srpen</v>
      </c>
      <c r="C2787" s="4" t="str">
        <f t="shared" si="909"/>
        <v>srpen</v>
      </c>
      <c r="D2787" s="10">
        <f t="shared" ca="1" si="910"/>
        <v>0</v>
      </c>
      <c r="E2787" s="10" t="str">
        <f t="shared" si="911"/>
        <v>sobota</v>
      </c>
      <c r="F2787" s="42" t="str">
        <f ca="1">IF(COUNTIF(List1!$U$4:$AF$16,$G2787),"Svátek",TEXT($G2787,"dddd"))</f>
        <v>sobota</v>
      </c>
      <c r="G2787" s="19">
        <v>46970</v>
      </c>
      <c r="H2787" s="49"/>
      <c r="I2787" s="50"/>
      <c r="J2787" s="49"/>
      <c r="K2787" s="50"/>
      <c r="L2787" s="21">
        <f t="shared" si="912"/>
        <v>0</v>
      </c>
      <c r="M2787" s="22">
        <f t="shared" si="906"/>
        <v>0</v>
      </c>
      <c r="N2787" s="98"/>
      <c r="O2787" s="101" t="str">
        <f t="shared" ca="1" si="907"/>
        <v/>
      </c>
      <c r="P2787" s="41" t="str">
        <f t="shared" si="926"/>
        <v xml:space="preserve"> </v>
      </c>
      <c r="Q2787" s="41" t="str">
        <f>IF(MONTH(G2788)-MONTH(G2787)&lt;&gt;0,SUBTOTAL(109,$P$14:$P$3665)," ")</f>
        <v xml:space="preserve"> </v>
      </c>
      <c r="R2787" s="108">
        <f t="shared" ca="1" si="913"/>
        <v>0</v>
      </c>
      <c r="S2787" s="25">
        <f t="shared" ca="1" si="914"/>
        <v>0</v>
      </c>
      <c r="T2787" s="108">
        <f t="shared" ca="1" si="915"/>
        <v>0</v>
      </c>
      <c r="U2787" s="163">
        <f t="shared" ca="1" si="916"/>
        <v>0</v>
      </c>
      <c r="V2787" s="25">
        <f t="shared" ca="1" si="917"/>
        <v>0</v>
      </c>
      <c r="W2787" s="25">
        <f t="shared" ca="1" si="918"/>
        <v>0</v>
      </c>
      <c r="X2787" s="108">
        <f t="shared" ca="1" si="919"/>
        <v>0</v>
      </c>
      <c r="Y2787" s="108">
        <f t="shared" ca="1" si="920"/>
        <v>0</v>
      </c>
      <c r="Z2787" s="108">
        <f t="shared" ca="1" si="921"/>
        <v>0</v>
      </c>
      <c r="AA2787" s="108">
        <f t="shared" ca="1" si="922"/>
        <v>0</v>
      </c>
      <c r="AB2787" s="108">
        <f t="shared" ca="1" si="923"/>
        <v>0</v>
      </c>
      <c r="AC2787" s="25">
        <f t="shared" ca="1" si="924"/>
        <v>0</v>
      </c>
    </row>
    <row r="2788" spans="1:29" ht="14.1" hidden="1" customHeight="1" thickBot="1" x14ac:dyDescent="0.25">
      <c r="A2788" s="3">
        <f t="shared" si="908"/>
        <v>2028</v>
      </c>
      <c r="B2788" s="3" t="str">
        <f t="shared" si="925"/>
        <v>08 srpen</v>
      </c>
      <c r="C2788" s="4" t="str">
        <f t="shared" si="909"/>
        <v>srpen</v>
      </c>
      <c r="D2788" s="10">
        <f t="shared" ca="1" si="910"/>
        <v>0</v>
      </c>
      <c r="E2788" s="10" t="str">
        <f t="shared" si="911"/>
        <v>neděle</v>
      </c>
      <c r="F2788" s="42" t="str">
        <f ca="1">IF(COUNTIF(List1!$U$4:$AF$16,$G2788),"Svátek",TEXT($G2788,"dddd"))</f>
        <v>neděle</v>
      </c>
      <c r="G2788" s="19">
        <v>46971</v>
      </c>
      <c r="H2788" s="49"/>
      <c r="I2788" s="50"/>
      <c r="J2788" s="49"/>
      <c r="K2788" s="50"/>
      <c r="L2788" s="21">
        <f t="shared" si="912"/>
        <v>0</v>
      </c>
      <c r="M2788" s="22">
        <f t="shared" si="906"/>
        <v>0</v>
      </c>
      <c r="N2788" s="98"/>
      <c r="O2788" s="101" t="str">
        <f t="shared" ca="1" si="907"/>
        <v/>
      </c>
      <c r="P2788" s="41">
        <f t="shared" si="926"/>
        <v>0</v>
      </c>
      <c r="Q2788" s="41" t="str">
        <f>IF(MONTH(G2789)-MONTH(G2788)&lt;&gt;0,SUBTOTAL(109,$P$14:$P$3665)," ")</f>
        <v xml:space="preserve"> </v>
      </c>
      <c r="R2788" s="108">
        <f t="shared" ca="1" si="913"/>
        <v>0</v>
      </c>
      <c r="S2788" s="25">
        <f t="shared" ca="1" si="914"/>
        <v>0</v>
      </c>
      <c r="T2788" s="108">
        <f t="shared" ca="1" si="915"/>
        <v>0</v>
      </c>
      <c r="U2788" s="163">
        <f t="shared" ca="1" si="916"/>
        <v>0</v>
      </c>
      <c r="V2788" s="25">
        <f t="shared" ca="1" si="917"/>
        <v>0</v>
      </c>
      <c r="W2788" s="25">
        <f t="shared" ca="1" si="918"/>
        <v>0</v>
      </c>
      <c r="X2788" s="108">
        <f t="shared" ca="1" si="919"/>
        <v>0</v>
      </c>
      <c r="Y2788" s="108">
        <f t="shared" ca="1" si="920"/>
        <v>0</v>
      </c>
      <c r="Z2788" s="108">
        <f t="shared" ca="1" si="921"/>
        <v>0</v>
      </c>
      <c r="AA2788" s="108">
        <f t="shared" ca="1" si="922"/>
        <v>0</v>
      </c>
      <c r="AB2788" s="108">
        <f t="shared" ca="1" si="923"/>
        <v>0</v>
      </c>
      <c r="AC2788" s="25">
        <f t="shared" ca="1" si="924"/>
        <v>0</v>
      </c>
    </row>
    <row r="2789" spans="1:29" ht="14.1" hidden="1" customHeight="1" thickBot="1" x14ac:dyDescent="0.25">
      <c r="A2789" s="3">
        <f t="shared" si="908"/>
        <v>2028</v>
      </c>
      <c r="B2789" s="3" t="str">
        <f t="shared" si="925"/>
        <v>08 srpen</v>
      </c>
      <c r="C2789" s="4" t="str">
        <f t="shared" si="909"/>
        <v>srpen</v>
      </c>
      <c r="D2789" s="10">
        <f t="shared" ca="1" si="910"/>
        <v>0</v>
      </c>
      <c r="E2789" s="10" t="str">
        <f t="shared" si="911"/>
        <v>pondělí</v>
      </c>
      <c r="F2789" s="42" t="str">
        <f ca="1">IF(COUNTIF(List1!$U$4:$AF$16,$G2789),"Svátek",TEXT($G2789,"dddd"))</f>
        <v>pondělí</v>
      </c>
      <c r="G2789" s="19">
        <v>46972</v>
      </c>
      <c r="H2789" s="49"/>
      <c r="I2789" s="50"/>
      <c r="J2789" s="49"/>
      <c r="K2789" s="50"/>
      <c r="L2789" s="21">
        <f t="shared" si="912"/>
        <v>0</v>
      </c>
      <c r="M2789" s="22">
        <f t="shared" si="906"/>
        <v>0</v>
      </c>
      <c r="N2789" s="98"/>
      <c r="O2789" s="101" t="str">
        <f t="shared" ca="1" si="907"/>
        <v/>
      </c>
      <c r="P2789" s="41" t="str">
        <f t="shared" si="926"/>
        <v xml:space="preserve"> </v>
      </c>
      <c r="Q2789" s="41" t="str">
        <f>IF(MONTH(G2790)-MONTH(G2789)&lt;&gt;0,SUBTOTAL(109,$P$14:$P$3665)," ")</f>
        <v xml:space="preserve"> </v>
      </c>
      <c r="R2789" s="108">
        <f t="shared" ca="1" si="913"/>
        <v>0</v>
      </c>
      <c r="S2789" s="25">
        <f t="shared" ca="1" si="914"/>
        <v>0</v>
      </c>
      <c r="T2789" s="108">
        <f t="shared" ca="1" si="915"/>
        <v>0</v>
      </c>
      <c r="U2789" s="163">
        <f t="shared" ca="1" si="916"/>
        <v>0</v>
      </c>
      <c r="V2789" s="25">
        <f t="shared" ca="1" si="917"/>
        <v>0</v>
      </c>
      <c r="W2789" s="25">
        <f t="shared" ca="1" si="918"/>
        <v>0</v>
      </c>
      <c r="X2789" s="108">
        <f t="shared" ca="1" si="919"/>
        <v>0</v>
      </c>
      <c r="Y2789" s="108">
        <f t="shared" ca="1" si="920"/>
        <v>0</v>
      </c>
      <c r="Z2789" s="108">
        <f t="shared" ca="1" si="921"/>
        <v>0</v>
      </c>
      <c r="AA2789" s="108">
        <f t="shared" ca="1" si="922"/>
        <v>0</v>
      </c>
      <c r="AB2789" s="108">
        <f t="shared" ca="1" si="923"/>
        <v>0</v>
      </c>
      <c r="AC2789" s="25">
        <f t="shared" ca="1" si="924"/>
        <v>0</v>
      </c>
    </row>
    <row r="2790" spans="1:29" ht="14.1" hidden="1" customHeight="1" thickBot="1" x14ac:dyDescent="0.25">
      <c r="A2790" s="3">
        <f t="shared" si="908"/>
        <v>2028</v>
      </c>
      <c r="B2790" s="3" t="str">
        <f t="shared" si="925"/>
        <v>08 srpen</v>
      </c>
      <c r="C2790" s="4" t="str">
        <f t="shared" si="909"/>
        <v>srpen</v>
      </c>
      <c r="D2790" s="10">
        <f t="shared" ca="1" si="910"/>
        <v>0</v>
      </c>
      <c r="E2790" s="10" t="str">
        <f t="shared" si="911"/>
        <v>úterý</v>
      </c>
      <c r="F2790" s="42" t="str">
        <f ca="1">IF(COUNTIF(List1!$U$4:$AF$16,$G2790),"Svátek",TEXT($G2790,"dddd"))</f>
        <v>úterý</v>
      </c>
      <c r="G2790" s="19">
        <v>46973</v>
      </c>
      <c r="H2790" s="49"/>
      <c r="I2790" s="50"/>
      <c r="J2790" s="49"/>
      <c r="K2790" s="50"/>
      <c r="L2790" s="21">
        <f t="shared" si="912"/>
        <v>0</v>
      </c>
      <c r="M2790" s="22">
        <f t="shared" ref="M2790:M2853" si="927">(I2790-H2790)-(K2790-J2790)</f>
        <v>0</v>
      </c>
      <c r="N2790" s="98"/>
      <c r="O2790" s="101" t="str">
        <f t="shared" ref="O2790:O2853" ca="1" si="928">IF(F2790="Svátek","Svátek","")</f>
        <v/>
      </c>
      <c r="P2790" s="41" t="str">
        <f t="shared" si="926"/>
        <v xml:space="preserve"> </v>
      </c>
      <c r="Q2790" s="41" t="str">
        <f>IF(MONTH(G2791)-MONTH(G2790)&lt;&gt;0,SUBTOTAL(109,$P$14:$P$3665)," ")</f>
        <v xml:space="preserve"> </v>
      </c>
      <c r="R2790" s="108">
        <f t="shared" ca="1" si="913"/>
        <v>0</v>
      </c>
      <c r="S2790" s="25">
        <f t="shared" ca="1" si="914"/>
        <v>0</v>
      </c>
      <c r="T2790" s="108">
        <f t="shared" ca="1" si="915"/>
        <v>0</v>
      </c>
      <c r="U2790" s="163">
        <f t="shared" ca="1" si="916"/>
        <v>0</v>
      </c>
      <c r="V2790" s="25">
        <f t="shared" ca="1" si="917"/>
        <v>0</v>
      </c>
      <c r="W2790" s="25">
        <f t="shared" ca="1" si="918"/>
        <v>0</v>
      </c>
      <c r="X2790" s="108">
        <f t="shared" ca="1" si="919"/>
        <v>0</v>
      </c>
      <c r="Y2790" s="108">
        <f t="shared" ca="1" si="920"/>
        <v>0</v>
      </c>
      <c r="Z2790" s="108">
        <f t="shared" ca="1" si="921"/>
        <v>0</v>
      </c>
      <c r="AA2790" s="108">
        <f t="shared" ca="1" si="922"/>
        <v>0</v>
      </c>
      <c r="AB2790" s="108">
        <f t="shared" ca="1" si="923"/>
        <v>0</v>
      </c>
      <c r="AC2790" s="25">
        <f t="shared" ca="1" si="924"/>
        <v>0</v>
      </c>
    </row>
    <row r="2791" spans="1:29" ht="14.1" hidden="1" customHeight="1" thickBot="1" x14ac:dyDescent="0.25">
      <c r="A2791" s="3">
        <f t="shared" ref="A2791:A2854" si="929">YEAR(G2791)</f>
        <v>2028</v>
      </c>
      <c r="B2791" s="3" t="str">
        <f t="shared" si="925"/>
        <v>08 srpen</v>
      </c>
      <c r="C2791" s="4" t="str">
        <f t="shared" ref="C2791:C2854" si="930">TEXT(G2791,"mmmm")</f>
        <v>srpen</v>
      </c>
      <c r="D2791" s="10">
        <f t="shared" ref="D2791:D2854" ca="1" si="931">IF(F2791="Svátek",1,0)</f>
        <v>0</v>
      </c>
      <c r="E2791" s="10" t="str">
        <f t="shared" ref="E2791:E2854" si="932">TEXT($G2791,"dddd")</f>
        <v>středa</v>
      </c>
      <c r="F2791" s="42" t="str">
        <f ca="1">IF(COUNTIF(List1!$U$4:$AF$16,$G2791),"Svátek",TEXT($G2791,"dddd"))</f>
        <v>středa</v>
      </c>
      <c r="G2791" s="19">
        <v>46974</v>
      </c>
      <c r="H2791" s="49"/>
      <c r="I2791" s="50"/>
      <c r="J2791" s="49"/>
      <c r="K2791" s="50"/>
      <c r="L2791" s="21">
        <f t="shared" ref="L2791:L2854" si="933">(I2791-H2791)-(K2791-J2791)</f>
        <v>0</v>
      </c>
      <c r="M2791" s="22">
        <f t="shared" si="927"/>
        <v>0</v>
      </c>
      <c r="N2791" s="98"/>
      <c r="O2791" s="101" t="str">
        <f t="shared" ca="1" si="928"/>
        <v/>
      </c>
      <c r="P2791" s="41" t="str">
        <f t="shared" si="926"/>
        <v xml:space="preserve"> </v>
      </c>
      <c r="Q2791" s="41" t="str">
        <f>IF(MONTH(G2792)-MONTH(G2791)&lt;&gt;0,SUBTOTAL(109,$P$14:$P$3665)," ")</f>
        <v xml:space="preserve"> </v>
      </c>
      <c r="R2791" s="108">
        <f t="shared" ref="R2791:R2854" ca="1" si="934">IF(AND(IF(O2791="PC",1,0),OR((E2791="pondělí"),E2791="úterý",E2791="středa",E2791="čtvrtek",E2791="pátek")),IF($R$3-L2791&gt;0,$R$3-L2791,0),0)</f>
        <v>0</v>
      </c>
      <c r="S2791" s="25">
        <f t="shared" ref="S2791:S2854" ca="1" si="935">IF(AND(IF(F2791="Svátek",1,0),OR(E2791="pondělí",E2791="úterý",E2791="středa",E2791="čtvrtek",E2791="pátek"),IF(OR(O2791="SC",O2791="ŘD",O2791="NV",O2791="N",O2791="OČR",O2791="P",O2791="O"),FALSE,TRUE)),1,0)</f>
        <v>0</v>
      </c>
      <c r="T2791" s="108">
        <f t="shared" ref="T2791:T2854" ca="1" si="936">IF(AND(IF(O2791="PMP",1,0),OR((E2791="pondělí"),E2791="úterý",E2791="středa",E2791="čtvrtek",E2791="pátek")),IF($R$3-L2791&gt;0,$R$3-L2791,0),0)</f>
        <v>0</v>
      </c>
      <c r="U2791" s="163">
        <f t="shared" ref="U2791:U2854" ca="1" si="937">IF(AND(IF(O2791="1/2D",1,0),OR((E2791="pondělí"),E2791="úterý",E2791="středa",E2791="čtvrtek",E2791="pátek")),1,0)</f>
        <v>0</v>
      </c>
      <c r="V2791" s="25">
        <f t="shared" ref="V2791:V2854" ca="1" si="938">IF(AND(IF(O2791="D",1,0),OR((E2791="pondělí"),E2791="úterý",E2791="středa",E2791="čtvrtek",E2791="pátek")),1,0)</f>
        <v>0</v>
      </c>
      <c r="W2791" s="25">
        <f t="shared" ref="W2791:W2854" ca="1" si="939">IF(AND(IF(O2791="PN",1,0),OR((E2791="pondělí"),E2791="úterý",E2791="středa",E2791="čtvrtek",E2791="pátek")),1,0)</f>
        <v>0</v>
      </c>
      <c r="X2791" s="108">
        <f t="shared" ref="X2791:X2854" ca="1" si="940">IF(AND(IF(O2791="NV",1,0),OR((E2791="pondělí"),E2791="úterý",E2791="středa",E2791="čtvrtek",E2791="pátek")),IF($R$3-L2791&gt;0,$R$3-L2791,0),0)</f>
        <v>0</v>
      </c>
      <c r="Y2791" s="108">
        <f t="shared" ref="Y2791:Y2854" ca="1" si="941">IF(AND(IF(O2791="OČR",1,0),OR((E2791="pondělí"),E2791="úterý",E2791="středa",E2791="čtvrtek",E2791="pátek")),IF($R$3-L2791&gt;0,$R$3-L2791,0),0)</f>
        <v>0</v>
      </c>
      <c r="Z2791" s="108">
        <f t="shared" ref="Z2791:Z2854" ca="1" si="942">IF(AND(IF(O2791="P",1,0),OR((E2791="pondělí"),E2791="úterý",E2791="středa",E2791="čtvrtek",E2791="pátek")),IF($R$3-L2791&gt;0,$R$3-L2791,0),0)</f>
        <v>0</v>
      </c>
      <c r="AA2791" s="108">
        <f t="shared" ref="AA2791:AA2854" ca="1" si="943">IF(AND(IF(O2791="O",1,0),OR((E2791="pondělí"),E2791="úterý",E2791="středa",E2791="čtvrtek",E2791="pátek")),IF($R$3-L2791&gt;0,$R$3-L2791,0),0)</f>
        <v>0</v>
      </c>
      <c r="AB2791" s="108">
        <f t="shared" ref="AB2791:AB2854" ca="1" si="944">IF(AND(IF(O2791="PZ",1,0),OR((E2791="pondělí"),E2791="úterý",E2791="středa",E2791="čtvrtek",E2791="pátek")),IF($R$3-L2791&gt;0,$R$3-L2791,0),0)</f>
        <v>0</v>
      </c>
      <c r="AC2791" s="25">
        <f t="shared" ref="AC2791:AC2854" ca="1" si="945">IF(AND(IF(F2791="Svátek",1,0),OR(E2791="pondělí",E2791="úterý",E2791="středa",E2791="čtvrtek",E2791="pátek")),1,0)</f>
        <v>0</v>
      </c>
    </row>
    <row r="2792" spans="1:29" ht="14.1" hidden="1" customHeight="1" thickBot="1" x14ac:dyDescent="0.25">
      <c r="A2792" s="3">
        <f t="shared" si="929"/>
        <v>2028</v>
      </c>
      <c r="B2792" s="3" t="str">
        <f t="shared" ref="B2792:B2855" si="946">IF(C2792="leden","01 leden",IF(C2792="únor","02 únor",IF(C2792="březen","03 březen",IF(C2792="duben","04 duben",IF(C2792="květen","05 květen",IF(C2792="červen","06 červen",IF(C2792="červenec","07 červenec",IF(C2792="srpen","08 srpen",IF(C2792="září","09 září",IF(C2792="říjen","10 říjen",IF(C2792="listopad","11 listopad",IF(C2792="prosinec","12 prosinec",0))))))))))))</f>
        <v>08 srpen</v>
      </c>
      <c r="C2792" s="4" t="str">
        <f t="shared" si="930"/>
        <v>srpen</v>
      </c>
      <c r="D2792" s="10">
        <f t="shared" ca="1" si="931"/>
        <v>0</v>
      </c>
      <c r="E2792" s="10" t="str">
        <f t="shared" si="932"/>
        <v>čtvrtek</v>
      </c>
      <c r="F2792" s="42" t="str">
        <f ca="1">IF(COUNTIF(List1!$U$4:$AF$16,$G2792),"Svátek",TEXT($G2792,"dddd"))</f>
        <v>čtvrtek</v>
      </c>
      <c r="G2792" s="19">
        <v>46975</v>
      </c>
      <c r="H2792" s="49"/>
      <c r="I2792" s="50"/>
      <c r="J2792" s="49"/>
      <c r="K2792" s="50"/>
      <c r="L2792" s="21">
        <f t="shared" si="933"/>
        <v>0</v>
      </c>
      <c r="M2792" s="22">
        <f t="shared" si="927"/>
        <v>0</v>
      </c>
      <c r="N2792" s="98"/>
      <c r="O2792" s="101" t="str">
        <f t="shared" ca="1" si="928"/>
        <v/>
      </c>
      <c r="P2792" s="41" t="str">
        <f t="shared" si="926"/>
        <v xml:space="preserve"> </v>
      </c>
      <c r="Q2792" s="41" t="str">
        <f>IF(MONTH(G2793)-MONTH(G2792)&lt;&gt;0,SUBTOTAL(109,$P$14:$P$3665)," ")</f>
        <v xml:space="preserve"> </v>
      </c>
      <c r="R2792" s="108">
        <f t="shared" ca="1" si="934"/>
        <v>0</v>
      </c>
      <c r="S2792" s="25">
        <f t="shared" ca="1" si="935"/>
        <v>0</v>
      </c>
      <c r="T2792" s="108">
        <f t="shared" ca="1" si="936"/>
        <v>0</v>
      </c>
      <c r="U2792" s="163">
        <f t="shared" ca="1" si="937"/>
        <v>0</v>
      </c>
      <c r="V2792" s="25">
        <f t="shared" ca="1" si="938"/>
        <v>0</v>
      </c>
      <c r="W2792" s="25">
        <f t="shared" ca="1" si="939"/>
        <v>0</v>
      </c>
      <c r="X2792" s="108">
        <f t="shared" ca="1" si="940"/>
        <v>0</v>
      </c>
      <c r="Y2792" s="108">
        <f t="shared" ca="1" si="941"/>
        <v>0</v>
      </c>
      <c r="Z2792" s="108">
        <f t="shared" ca="1" si="942"/>
        <v>0</v>
      </c>
      <c r="AA2792" s="108">
        <f t="shared" ca="1" si="943"/>
        <v>0</v>
      </c>
      <c r="AB2792" s="108">
        <f t="shared" ca="1" si="944"/>
        <v>0</v>
      </c>
      <c r="AC2792" s="25">
        <f t="shared" ca="1" si="945"/>
        <v>0</v>
      </c>
    </row>
    <row r="2793" spans="1:29" ht="14.1" hidden="1" customHeight="1" thickBot="1" x14ac:dyDescent="0.25">
      <c r="A2793" s="3">
        <f t="shared" si="929"/>
        <v>2028</v>
      </c>
      <c r="B2793" s="3" t="str">
        <f t="shared" si="946"/>
        <v>08 srpen</v>
      </c>
      <c r="C2793" s="4" t="str">
        <f t="shared" si="930"/>
        <v>srpen</v>
      </c>
      <c r="D2793" s="10">
        <f t="shared" ca="1" si="931"/>
        <v>0</v>
      </c>
      <c r="E2793" s="10" t="str">
        <f t="shared" si="932"/>
        <v>pátek</v>
      </c>
      <c r="F2793" s="42" t="str">
        <f ca="1">IF(COUNTIF(List1!$U$4:$AF$16,$G2793),"Svátek",TEXT($G2793,"dddd"))</f>
        <v>pátek</v>
      </c>
      <c r="G2793" s="19">
        <v>46976</v>
      </c>
      <c r="H2793" s="49"/>
      <c r="I2793" s="50"/>
      <c r="J2793" s="49"/>
      <c r="K2793" s="50"/>
      <c r="L2793" s="21">
        <f t="shared" si="933"/>
        <v>0</v>
      </c>
      <c r="M2793" s="22">
        <f t="shared" si="927"/>
        <v>0</v>
      </c>
      <c r="N2793" s="98"/>
      <c r="O2793" s="101" t="str">
        <f t="shared" ca="1" si="928"/>
        <v/>
      </c>
      <c r="P2793" s="41" t="str">
        <f t="shared" si="926"/>
        <v xml:space="preserve"> </v>
      </c>
      <c r="Q2793" s="41" t="str">
        <f>IF(MONTH(G2794)-MONTH(G2793)&lt;&gt;0,SUBTOTAL(109,$P$14:$P$3665)," ")</f>
        <v xml:space="preserve"> </v>
      </c>
      <c r="R2793" s="108">
        <f t="shared" ca="1" si="934"/>
        <v>0</v>
      </c>
      <c r="S2793" s="25">
        <f t="shared" ca="1" si="935"/>
        <v>0</v>
      </c>
      <c r="T2793" s="108">
        <f t="shared" ca="1" si="936"/>
        <v>0</v>
      </c>
      <c r="U2793" s="163">
        <f t="shared" ca="1" si="937"/>
        <v>0</v>
      </c>
      <c r="V2793" s="25">
        <f t="shared" ca="1" si="938"/>
        <v>0</v>
      </c>
      <c r="W2793" s="25">
        <f t="shared" ca="1" si="939"/>
        <v>0</v>
      </c>
      <c r="X2793" s="108">
        <f t="shared" ca="1" si="940"/>
        <v>0</v>
      </c>
      <c r="Y2793" s="108">
        <f t="shared" ca="1" si="941"/>
        <v>0</v>
      </c>
      <c r="Z2793" s="108">
        <f t="shared" ca="1" si="942"/>
        <v>0</v>
      </c>
      <c r="AA2793" s="108">
        <f t="shared" ca="1" si="943"/>
        <v>0</v>
      </c>
      <c r="AB2793" s="108">
        <f t="shared" ca="1" si="944"/>
        <v>0</v>
      </c>
      <c r="AC2793" s="25">
        <f t="shared" ca="1" si="945"/>
        <v>0</v>
      </c>
    </row>
    <row r="2794" spans="1:29" ht="14.1" hidden="1" customHeight="1" thickBot="1" x14ac:dyDescent="0.25">
      <c r="A2794" s="3">
        <f t="shared" si="929"/>
        <v>2028</v>
      </c>
      <c r="B2794" s="3" t="str">
        <f t="shared" si="946"/>
        <v>08 srpen</v>
      </c>
      <c r="C2794" s="4" t="str">
        <f t="shared" si="930"/>
        <v>srpen</v>
      </c>
      <c r="D2794" s="10">
        <f t="shared" ca="1" si="931"/>
        <v>0</v>
      </c>
      <c r="E2794" s="10" t="str">
        <f t="shared" si="932"/>
        <v>sobota</v>
      </c>
      <c r="F2794" s="42" t="str">
        <f ca="1">IF(COUNTIF(List1!$U$4:$AF$16,$G2794),"Svátek",TEXT($G2794,"dddd"))</f>
        <v>sobota</v>
      </c>
      <c r="G2794" s="19">
        <v>46977</v>
      </c>
      <c r="H2794" s="49"/>
      <c r="I2794" s="50"/>
      <c r="J2794" s="49"/>
      <c r="K2794" s="50"/>
      <c r="L2794" s="21">
        <f t="shared" si="933"/>
        <v>0</v>
      </c>
      <c r="M2794" s="22">
        <f t="shared" si="927"/>
        <v>0</v>
      </c>
      <c r="N2794" s="98"/>
      <c r="O2794" s="101" t="str">
        <f t="shared" ca="1" si="928"/>
        <v/>
      </c>
      <c r="P2794" s="41" t="str">
        <f t="shared" si="926"/>
        <v xml:space="preserve"> </v>
      </c>
      <c r="Q2794" s="41" t="str">
        <f>IF(MONTH(G2795)-MONTH(G2794)&lt;&gt;0,SUBTOTAL(109,$P$14:$P$3665)," ")</f>
        <v xml:space="preserve"> </v>
      </c>
      <c r="R2794" s="108">
        <f t="shared" ca="1" si="934"/>
        <v>0</v>
      </c>
      <c r="S2794" s="25">
        <f t="shared" ca="1" si="935"/>
        <v>0</v>
      </c>
      <c r="T2794" s="108">
        <f t="shared" ca="1" si="936"/>
        <v>0</v>
      </c>
      <c r="U2794" s="163">
        <f t="shared" ca="1" si="937"/>
        <v>0</v>
      </c>
      <c r="V2794" s="25">
        <f t="shared" ca="1" si="938"/>
        <v>0</v>
      </c>
      <c r="W2794" s="25">
        <f t="shared" ca="1" si="939"/>
        <v>0</v>
      </c>
      <c r="X2794" s="108">
        <f t="shared" ca="1" si="940"/>
        <v>0</v>
      </c>
      <c r="Y2794" s="108">
        <f t="shared" ca="1" si="941"/>
        <v>0</v>
      </c>
      <c r="Z2794" s="108">
        <f t="shared" ca="1" si="942"/>
        <v>0</v>
      </c>
      <c r="AA2794" s="108">
        <f t="shared" ca="1" si="943"/>
        <v>0</v>
      </c>
      <c r="AB2794" s="108">
        <f t="shared" ca="1" si="944"/>
        <v>0</v>
      </c>
      <c r="AC2794" s="25">
        <f t="shared" ca="1" si="945"/>
        <v>0</v>
      </c>
    </row>
    <row r="2795" spans="1:29" ht="14.1" hidden="1" customHeight="1" thickBot="1" x14ac:dyDescent="0.25">
      <c r="A2795" s="3">
        <f t="shared" si="929"/>
        <v>2028</v>
      </c>
      <c r="B2795" s="3" t="str">
        <f t="shared" si="946"/>
        <v>08 srpen</v>
      </c>
      <c r="C2795" s="4" t="str">
        <f t="shared" si="930"/>
        <v>srpen</v>
      </c>
      <c r="D2795" s="10">
        <f t="shared" ca="1" si="931"/>
        <v>0</v>
      </c>
      <c r="E2795" s="10" t="str">
        <f t="shared" si="932"/>
        <v>neděle</v>
      </c>
      <c r="F2795" s="42" t="str">
        <f ca="1">IF(COUNTIF(List1!$U$4:$AF$16,$G2795),"Svátek",TEXT($G2795,"dddd"))</f>
        <v>neděle</v>
      </c>
      <c r="G2795" s="19">
        <v>46978</v>
      </c>
      <c r="H2795" s="49"/>
      <c r="I2795" s="50"/>
      <c r="J2795" s="49"/>
      <c r="K2795" s="50"/>
      <c r="L2795" s="21">
        <f t="shared" si="933"/>
        <v>0</v>
      </c>
      <c r="M2795" s="22">
        <f t="shared" si="927"/>
        <v>0</v>
      </c>
      <c r="N2795" s="98"/>
      <c r="O2795" s="101" t="str">
        <f t="shared" ca="1" si="928"/>
        <v/>
      </c>
      <c r="P2795" s="41">
        <f t="shared" si="926"/>
        <v>0</v>
      </c>
      <c r="Q2795" s="41" t="str">
        <f>IF(MONTH(G2796)-MONTH(G2795)&lt;&gt;0,SUBTOTAL(109,$P$14:$P$3665)," ")</f>
        <v xml:space="preserve"> </v>
      </c>
      <c r="R2795" s="108">
        <f t="shared" ca="1" si="934"/>
        <v>0</v>
      </c>
      <c r="S2795" s="25">
        <f t="shared" ca="1" si="935"/>
        <v>0</v>
      </c>
      <c r="T2795" s="108">
        <f t="shared" ca="1" si="936"/>
        <v>0</v>
      </c>
      <c r="U2795" s="163">
        <f t="shared" ca="1" si="937"/>
        <v>0</v>
      </c>
      <c r="V2795" s="25">
        <f t="shared" ca="1" si="938"/>
        <v>0</v>
      </c>
      <c r="W2795" s="25">
        <f t="shared" ca="1" si="939"/>
        <v>0</v>
      </c>
      <c r="X2795" s="108">
        <f t="shared" ca="1" si="940"/>
        <v>0</v>
      </c>
      <c r="Y2795" s="108">
        <f t="shared" ca="1" si="941"/>
        <v>0</v>
      </c>
      <c r="Z2795" s="108">
        <f t="shared" ca="1" si="942"/>
        <v>0</v>
      </c>
      <c r="AA2795" s="108">
        <f t="shared" ca="1" si="943"/>
        <v>0</v>
      </c>
      <c r="AB2795" s="108">
        <f t="shared" ca="1" si="944"/>
        <v>0</v>
      </c>
      <c r="AC2795" s="25">
        <f t="shared" ca="1" si="945"/>
        <v>0</v>
      </c>
    </row>
    <row r="2796" spans="1:29" ht="14.1" hidden="1" customHeight="1" thickBot="1" x14ac:dyDescent="0.25">
      <c r="A2796" s="3">
        <f t="shared" si="929"/>
        <v>2028</v>
      </c>
      <c r="B2796" s="3" t="str">
        <f t="shared" si="946"/>
        <v>08 srpen</v>
      </c>
      <c r="C2796" s="4" t="str">
        <f t="shared" si="930"/>
        <v>srpen</v>
      </c>
      <c r="D2796" s="10">
        <f t="shared" ca="1" si="931"/>
        <v>0</v>
      </c>
      <c r="E2796" s="10" t="str">
        <f t="shared" si="932"/>
        <v>pondělí</v>
      </c>
      <c r="F2796" s="42" t="str">
        <f ca="1">IF(COUNTIF(List1!$U$4:$AF$16,$G2796),"Svátek",TEXT($G2796,"dddd"))</f>
        <v>pondělí</v>
      </c>
      <c r="G2796" s="19">
        <v>46979</v>
      </c>
      <c r="H2796" s="49"/>
      <c r="I2796" s="50"/>
      <c r="J2796" s="49"/>
      <c r="K2796" s="50"/>
      <c r="L2796" s="21">
        <f t="shared" si="933"/>
        <v>0</v>
      </c>
      <c r="M2796" s="22">
        <f t="shared" si="927"/>
        <v>0</v>
      </c>
      <c r="N2796" s="98"/>
      <c r="O2796" s="101" t="str">
        <f t="shared" ca="1" si="928"/>
        <v/>
      </c>
      <c r="P2796" s="41" t="str">
        <f t="shared" si="926"/>
        <v xml:space="preserve"> </v>
      </c>
      <c r="Q2796" s="41" t="str">
        <f>IF(MONTH(G2797)-MONTH(G2796)&lt;&gt;0,SUBTOTAL(109,$P$14:$P$3665)," ")</f>
        <v xml:space="preserve"> </v>
      </c>
      <c r="R2796" s="108">
        <f t="shared" ca="1" si="934"/>
        <v>0</v>
      </c>
      <c r="S2796" s="25">
        <f t="shared" ca="1" si="935"/>
        <v>0</v>
      </c>
      <c r="T2796" s="108">
        <f t="shared" ca="1" si="936"/>
        <v>0</v>
      </c>
      <c r="U2796" s="163">
        <f t="shared" ca="1" si="937"/>
        <v>0</v>
      </c>
      <c r="V2796" s="25">
        <f t="shared" ca="1" si="938"/>
        <v>0</v>
      </c>
      <c r="W2796" s="25">
        <f t="shared" ca="1" si="939"/>
        <v>0</v>
      </c>
      <c r="X2796" s="108">
        <f t="shared" ca="1" si="940"/>
        <v>0</v>
      </c>
      <c r="Y2796" s="108">
        <f t="shared" ca="1" si="941"/>
        <v>0</v>
      </c>
      <c r="Z2796" s="108">
        <f t="shared" ca="1" si="942"/>
        <v>0</v>
      </c>
      <c r="AA2796" s="108">
        <f t="shared" ca="1" si="943"/>
        <v>0</v>
      </c>
      <c r="AB2796" s="108">
        <f t="shared" ca="1" si="944"/>
        <v>0</v>
      </c>
      <c r="AC2796" s="25">
        <f t="shared" ca="1" si="945"/>
        <v>0</v>
      </c>
    </row>
    <row r="2797" spans="1:29" ht="14.1" hidden="1" customHeight="1" thickBot="1" x14ac:dyDescent="0.25">
      <c r="A2797" s="3">
        <f t="shared" si="929"/>
        <v>2028</v>
      </c>
      <c r="B2797" s="3" t="str">
        <f t="shared" si="946"/>
        <v>08 srpen</v>
      </c>
      <c r="C2797" s="4" t="str">
        <f t="shared" si="930"/>
        <v>srpen</v>
      </c>
      <c r="D2797" s="10">
        <f t="shared" ca="1" si="931"/>
        <v>0</v>
      </c>
      <c r="E2797" s="10" t="str">
        <f t="shared" si="932"/>
        <v>úterý</v>
      </c>
      <c r="F2797" s="42" t="str">
        <f ca="1">IF(COUNTIF(List1!$U$4:$AF$16,$G2797),"Svátek",TEXT($G2797,"dddd"))</f>
        <v>úterý</v>
      </c>
      <c r="G2797" s="19">
        <v>46980</v>
      </c>
      <c r="H2797" s="49"/>
      <c r="I2797" s="50"/>
      <c r="J2797" s="49"/>
      <c r="K2797" s="50"/>
      <c r="L2797" s="21">
        <f t="shared" si="933"/>
        <v>0</v>
      </c>
      <c r="M2797" s="22">
        <f t="shared" si="927"/>
        <v>0</v>
      </c>
      <c r="N2797" s="98"/>
      <c r="O2797" s="101" t="str">
        <f t="shared" ca="1" si="928"/>
        <v/>
      </c>
      <c r="P2797" s="41" t="str">
        <f t="shared" si="926"/>
        <v xml:space="preserve"> </v>
      </c>
      <c r="Q2797" s="41" t="str">
        <f>IF(MONTH(G2798)-MONTH(G2797)&lt;&gt;0,SUBTOTAL(109,$P$14:$P$3665)," ")</f>
        <v xml:space="preserve"> </v>
      </c>
      <c r="R2797" s="108">
        <f t="shared" ca="1" si="934"/>
        <v>0</v>
      </c>
      <c r="S2797" s="25">
        <f t="shared" ca="1" si="935"/>
        <v>0</v>
      </c>
      <c r="T2797" s="108">
        <f t="shared" ca="1" si="936"/>
        <v>0</v>
      </c>
      <c r="U2797" s="163">
        <f t="shared" ca="1" si="937"/>
        <v>0</v>
      </c>
      <c r="V2797" s="25">
        <f t="shared" ca="1" si="938"/>
        <v>0</v>
      </c>
      <c r="W2797" s="25">
        <f t="shared" ca="1" si="939"/>
        <v>0</v>
      </c>
      <c r="X2797" s="108">
        <f t="shared" ca="1" si="940"/>
        <v>0</v>
      </c>
      <c r="Y2797" s="108">
        <f t="shared" ca="1" si="941"/>
        <v>0</v>
      </c>
      <c r="Z2797" s="108">
        <f t="shared" ca="1" si="942"/>
        <v>0</v>
      </c>
      <c r="AA2797" s="108">
        <f t="shared" ca="1" si="943"/>
        <v>0</v>
      </c>
      <c r="AB2797" s="108">
        <f t="shared" ca="1" si="944"/>
        <v>0</v>
      </c>
      <c r="AC2797" s="25">
        <f t="shared" ca="1" si="945"/>
        <v>0</v>
      </c>
    </row>
    <row r="2798" spans="1:29" ht="14.1" hidden="1" customHeight="1" thickBot="1" x14ac:dyDescent="0.25">
      <c r="A2798" s="3">
        <f t="shared" si="929"/>
        <v>2028</v>
      </c>
      <c r="B2798" s="3" t="str">
        <f t="shared" si="946"/>
        <v>08 srpen</v>
      </c>
      <c r="C2798" s="4" t="str">
        <f t="shared" si="930"/>
        <v>srpen</v>
      </c>
      <c r="D2798" s="10">
        <f t="shared" ca="1" si="931"/>
        <v>0</v>
      </c>
      <c r="E2798" s="10" t="str">
        <f t="shared" si="932"/>
        <v>středa</v>
      </c>
      <c r="F2798" s="42" t="str">
        <f ca="1">IF(COUNTIF(List1!$U$4:$AF$16,$G2798),"Svátek",TEXT($G2798,"dddd"))</f>
        <v>středa</v>
      </c>
      <c r="G2798" s="19">
        <v>46981</v>
      </c>
      <c r="H2798" s="49"/>
      <c r="I2798" s="50"/>
      <c r="J2798" s="49"/>
      <c r="K2798" s="50"/>
      <c r="L2798" s="21">
        <f t="shared" si="933"/>
        <v>0</v>
      </c>
      <c r="M2798" s="22">
        <f t="shared" si="927"/>
        <v>0</v>
      </c>
      <c r="N2798" s="98"/>
      <c r="O2798" s="101" t="str">
        <f t="shared" ca="1" si="928"/>
        <v/>
      </c>
      <c r="P2798" s="41" t="str">
        <f t="shared" si="926"/>
        <v xml:space="preserve"> </v>
      </c>
      <c r="Q2798" s="41" t="str">
        <f>IF(MONTH(G2799)-MONTH(G2798)&lt;&gt;0,SUBTOTAL(109,$P$14:$P$3665)," ")</f>
        <v xml:space="preserve"> </v>
      </c>
      <c r="R2798" s="108">
        <f t="shared" ca="1" si="934"/>
        <v>0</v>
      </c>
      <c r="S2798" s="25">
        <f t="shared" ca="1" si="935"/>
        <v>0</v>
      </c>
      <c r="T2798" s="108">
        <f t="shared" ca="1" si="936"/>
        <v>0</v>
      </c>
      <c r="U2798" s="163">
        <f t="shared" ca="1" si="937"/>
        <v>0</v>
      </c>
      <c r="V2798" s="25">
        <f t="shared" ca="1" si="938"/>
        <v>0</v>
      </c>
      <c r="W2798" s="25">
        <f t="shared" ca="1" si="939"/>
        <v>0</v>
      </c>
      <c r="X2798" s="108">
        <f t="shared" ca="1" si="940"/>
        <v>0</v>
      </c>
      <c r="Y2798" s="108">
        <f t="shared" ca="1" si="941"/>
        <v>0</v>
      </c>
      <c r="Z2798" s="108">
        <f t="shared" ca="1" si="942"/>
        <v>0</v>
      </c>
      <c r="AA2798" s="108">
        <f t="shared" ca="1" si="943"/>
        <v>0</v>
      </c>
      <c r="AB2798" s="108">
        <f t="shared" ca="1" si="944"/>
        <v>0</v>
      </c>
      <c r="AC2798" s="25">
        <f t="shared" ca="1" si="945"/>
        <v>0</v>
      </c>
    </row>
    <row r="2799" spans="1:29" ht="14.1" hidden="1" customHeight="1" thickBot="1" x14ac:dyDescent="0.25">
      <c r="A2799" s="3">
        <f t="shared" si="929"/>
        <v>2028</v>
      </c>
      <c r="B2799" s="3" t="str">
        <f t="shared" si="946"/>
        <v>08 srpen</v>
      </c>
      <c r="C2799" s="4" t="str">
        <f t="shared" si="930"/>
        <v>srpen</v>
      </c>
      <c r="D2799" s="10">
        <f t="shared" ca="1" si="931"/>
        <v>0</v>
      </c>
      <c r="E2799" s="10" t="str">
        <f t="shared" si="932"/>
        <v>čtvrtek</v>
      </c>
      <c r="F2799" s="42" t="str">
        <f ca="1">IF(COUNTIF(List1!$U$4:$AF$16,$G2799),"Svátek",TEXT($G2799,"dddd"))</f>
        <v>čtvrtek</v>
      </c>
      <c r="G2799" s="19">
        <v>46982</v>
      </c>
      <c r="H2799" s="49"/>
      <c r="I2799" s="50"/>
      <c r="J2799" s="49"/>
      <c r="K2799" s="50"/>
      <c r="L2799" s="21">
        <f t="shared" si="933"/>
        <v>0</v>
      </c>
      <c r="M2799" s="22">
        <f t="shared" si="927"/>
        <v>0</v>
      </c>
      <c r="N2799" s="98"/>
      <c r="O2799" s="101" t="str">
        <f t="shared" ca="1" si="928"/>
        <v/>
      </c>
      <c r="P2799" s="41" t="str">
        <f t="shared" si="926"/>
        <v xml:space="preserve"> </v>
      </c>
      <c r="Q2799" s="41" t="str">
        <f>IF(MONTH(G2800)-MONTH(G2799)&lt;&gt;0,SUBTOTAL(109,$P$14:$P$3665)," ")</f>
        <v xml:space="preserve"> </v>
      </c>
      <c r="R2799" s="108">
        <f t="shared" ca="1" si="934"/>
        <v>0</v>
      </c>
      <c r="S2799" s="25">
        <f t="shared" ca="1" si="935"/>
        <v>0</v>
      </c>
      <c r="T2799" s="108">
        <f t="shared" ca="1" si="936"/>
        <v>0</v>
      </c>
      <c r="U2799" s="163">
        <f t="shared" ca="1" si="937"/>
        <v>0</v>
      </c>
      <c r="V2799" s="25">
        <f t="shared" ca="1" si="938"/>
        <v>0</v>
      </c>
      <c r="W2799" s="25">
        <f t="shared" ca="1" si="939"/>
        <v>0</v>
      </c>
      <c r="X2799" s="108">
        <f t="shared" ca="1" si="940"/>
        <v>0</v>
      </c>
      <c r="Y2799" s="108">
        <f t="shared" ca="1" si="941"/>
        <v>0</v>
      </c>
      <c r="Z2799" s="108">
        <f t="shared" ca="1" si="942"/>
        <v>0</v>
      </c>
      <c r="AA2799" s="108">
        <f t="shared" ca="1" si="943"/>
        <v>0</v>
      </c>
      <c r="AB2799" s="108">
        <f t="shared" ca="1" si="944"/>
        <v>0</v>
      </c>
      <c r="AC2799" s="25">
        <f t="shared" ca="1" si="945"/>
        <v>0</v>
      </c>
    </row>
    <row r="2800" spans="1:29" ht="14.1" hidden="1" customHeight="1" thickBot="1" x14ac:dyDescent="0.25">
      <c r="A2800" s="3">
        <f t="shared" si="929"/>
        <v>2028</v>
      </c>
      <c r="B2800" s="3" t="str">
        <f t="shared" si="946"/>
        <v>08 srpen</v>
      </c>
      <c r="C2800" s="4" t="str">
        <f t="shared" si="930"/>
        <v>srpen</v>
      </c>
      <c r="D2800" s="10">
        <f t="shared" ca="1" si="931"/>
        <v>0</v>
      </c>
      <c r="E2800" s="10" t="str">
        <f t="shared" si="932"/>
        <v>pátek</v>
      </c>
      <c r="F2800" s="42" t="str">
        <f ca="1">IF(COUNTIF(List1!$U$4:$AF$16,$G2800),"Svátek",TEXT($G2800,"dddd"))</f>
        <v>pátek</v>
      </c>
      <c r="G2800" s="19">
        <v>46983</v>
      </c>
      <c r="H2800" s="49"/>
      <c r="I2800" s="50"/>
      <c r="J2800" s="49"/>
      <c r="K2800" s="50"/>
      <c r="L2800" s="21">
        <f t="shared" si="933"/>
        <v>0</v>
      </c>
      <c r="M2800" s="22">
        <f t="shared" si="927"/>
        <v>0</v>
      </c>
      <c r="N2800" s="98"/>
      <c r="O2800" s="101" t="str">
        <f t="shared" ca="1" si="928"/>
        <v/>
      </c>
      <c r="P2800" s="41" t="str">
        <f t="shared" si="926"/>
        <v xml:space="preserve"> </v>
      </c>
      <c r="Q2800" s="41" t="str">
        <f>IF(MONTH(G2801)-MONTH(G2800)&lt;&gt;0,SUBTOTAL(109,$P$14:$P$3665)," ")</f>
        <v xml:space="preserve"> </v>
      </c>
      <c r="R2800" s="108">
        <f t="shared" ca="1" si="934"/>
        <v>0</v>
      </c>
      <c r="S2800" s="25">
        <f t="shared" ca="1" si="935"/>
        <v>0</v>
      </c>
      <c r="T2800" s="108">
        <f t="shared" ca="1" si="936"/>
        <v>0</v>
      </c>
      <c r="U2800" s="163">
        <f t="shared" ca="1" si="937"/>
        <v>0</v>
      </c>
      <c r="V2800" s="25">
        <f t="shared" ca="1" si="938"/>
        <v>0</v>
      </c>
      <c r="W2800" s="25">
        <f t="shared" ca="1" si="939"/>
        <v>0</v>
      </c>
      <c r="X2800" s="108">
        <f t="shared" ca="1" si="940"/>
        <v>0</v>
      </c>
      <c r="Y2800" s="108">
        <f t="shared" ca="1" si="941"/>
        <v>0</v>
      </c>
      <c r="Z2800" s="108">
        <f t="shared" ca="1" si="942"/>
        <v>0</v>
      </c>
      <c r="AA2800" s="108">
        <f t="shared" ca="1" si="943"/>
        <v>0</v>
      </c>
      <c r="AB2800" s="108">
        <f t="shared" ca="1" si="944"/>
        <v>0</v>
      </c>
      <c r="AC2800" s="25">
        <f t="shared" ca="1" si="945"/>
        <v>0</v>
      </c>
    </row>
    <row r="2801" spans="1:29" ht="14.1" hidden="1" customHeight="1" thickBot="1" x14ac:dyDescent="0.25">
      <c r="A2801" s="3">
        <f t="shared" si="929"/>
        <v>2028</v>
      </c>
      <c r="B2801" s="3" t="str">
        <f t="shared" si="946"/>
        <v>08 srpen</v>
      </c>
      <c r="C2801" s="4" t="str">
        <f t="shared" si="930"/>
        <v>srpen</v>
      </c>
      <c r="D2801" s="10">
        <f t="shared" ca="1" si="931"/>
        <v>0</v>
      </c>
      <c r="E2801" s="10" t="str">
        <f t="shared" si="932"/>
        <v>sobota</v>
      </c>
      <c r="F2801" s="42" t="str">
        <f ca="1">IF(COUNTIF(List1!$U$4:$AF$16,$G2801),"Svátek",TEXT($G2801,"dddd"))</f>
        <v>sobota</v>
      </c>
      <c r="G2801" s="19">
        <v>46984</v>
      </c>
      <c r="H2801" s="49"/>
      <c r="I2801" s="50"/>
      <c r="J2801" s="49"/>
      <c r="K2801" s="50"/>
      <c r="L2801" s="21">
        <f t="shared" si="933"/>
        <v>0</v>
      </c>
      <c r="M2801" s="22">
        <f t="shared" si="927"/>
        <v>0</v>
      </c>
      <c r="N2801" s="98"/>
      <c r="O2801" s="101" t="str">
        <f t="shared" ca="1" si="928"/>
        <v/>
      </c>
      <c r="P2801" s="41" t="str">
        <f t="shared" si="926"/>
        <v xml:space="preserve"> </v>
      </c>
      <c r="Q2801" s="41" t="str">
        <f>IF(MONTH(G2802)-MONTH(G2801)&lt;&gt;0,SUBTOTAL(109,$P$14:$P$3665)," ")</f>
        <v xml:space="preserve"> </v>
      </c>
      <c r="R2801" s="108">
        <f t="shared" ca="1" si="934"/>
        <v>0</v>
      </c>
      <c r="S2801" s="25">
        <f t="shared" ca="1" si="935"/>
        <v>0</v>
      </c>
      <c r="T2801" s="108">
        <f t="shared" ca="1" si="936"/>
        <v>0</v>
      </c>
      <c r="U2801" s="163">
        <f t="shared" ca="1" si="937"/>
        <v>0</v>
      </c>
      <c r="V2801" s="25">
        <f t="shared" ca="1" si="938"/>
        <v>0</v>
      </c>
      <c r="W2801" s="25">
        <f t="shared" ca="1" si="939"/>
        <v>0</v>
      </c>
      <c r="X2801" s="108">
        <f t="shared" ca="1" si="940"/>
        <v>0</v>
      </c>
      <c r="Y2801" s="108">
        <f t="shared" ca="1" si="941"/>
        <v>0</v>
      </c>
      <c r="Z2801" s="108">
        <f t="shared" ca="1" si="942"/>
        <v>0</v>
      </c>
      <c r="AA2801" s="108">
        <f t="shared" ca="1" si="943"/>
        <v>0</v>
      </c>
      <c r="AB2801" s="108">
        <f t="shared" ca="1" si="944"/>
        <v>0</v>
      </c>
      <c r="AC2801" s="25">
        <f t="shared" ca="1" si="945"/>
        <v>0</v>
      </c>
    </row>
    <row r="2802" spans="1:29" ht="14.1" hidden="1" customHeight="1" thickBot="1" x14ac:dyDescent="0.25">
      <c r="A2802" s="3">
        <f t="shared" si="929"/>
        <v>2028</v>
      </c>
      <c r="B2802" s="3" t="str">
        <f t="shared" si="946"/>
        <v>08 srpen</v>
      </c>
      <c r="C2802" s="4" t="str">
        <f t="shared" si="930"/>
        <v>srpen</v>
      </c>
      <c r="D2802" s="10">
        <f t="shared" ca="1" si="931"/>
        <v>0</v>
      </c>
      <c r="E2802" s="10" t="str">
        <f t="shared" si="932"/>
        <v>neděle</v>
      </c>
      <c r="F2802" s="42" t="str">
        <f ca="1">IF(COUNTIF(List1!$U$4:$AF$16,$G2802),"Svátek",TEXT($G2802,"dddd"))</f>
        <v>neděle</v>
      </c>
      <c r="G2802" s="19">
        <v>46985</v>
      </c>
      <c r="H2802" s="49"/>
      <c r="I2802" s="50"/>
      <c r="J2802" s="49"/>
      <c r="K2802" s="50"/>
      <c r="L2802" s="21">
        <f t="shared" si="933"/>
        <v>0</v>
      </c>
      <c r="M2802" s="22">
        <f t="shared" si="927"/>
        <v>0</v>
      </c>
      <c r="N2802" s="98"/>
      <c r="O2802" s="101" t="str">
        <f t="shared" ca="1" si="928"/>
        <v/>
      </c>
      <c r="P2802" s="41">
        <f t="shared" si="926"/>
        <v>0</v>
      </c>
      <c r="Q2802" s="41" t="str">
        <f>IF(MONTH(G2803)-MONTH(G2802)&lt;&gt;0,SUBTOTAL(109,$P$14:$P$3665)," ")</f>
        <v xml:space="preserve"> </v>
      </c>
      <c r="R2802" s="108">
        <f t="shared" ca="1" si="934"/>
        <v>0</v>
      </c>
      <c r="S2802" s="25">
        <f t="shared" ca="1" si="935"/>
        <v>0</v>
      </c>
      <c r="T2802" s="108">
        <f t="shared" ca="1" si="936"/>
        <v>0</v>
      </c>
      <c r="U2802" s="163">
        <f t="shared" ca="1" si="937"/>
        <v>0</v>
      </c>
      <c r="V2802" s="25">
        <f t="shared" ca="1" si="938"/>
        <v>0</v>
      </c>
      <c r="W2802" s="25">
        <f t="shared" ca="1" si="939"/>
        <v>0</v>
      </c>
      <c r="X2802" s="108">
        <f t="shared" ca="1" si="940"/>
        <v>0</v>
      </c>
      <c r="Y2802" s="108">
        <f t="shared" ca="1" si="941"/>
        <v>0</v>
      </c>
      <c r="Z2802" s="108">
        <f t="shared" ca="1" si="942"/>
        <v>0</v>
      </c>
      <c r="AA2802" s="108">
        <f t="shared" ca="1" si="943"/>
        <v>0</v>
      </c>
      <c r="AB2802" s="108">
        <f t="shared" ca="1" si="944"/>
        <v>0</v>
      </c>
      <c r="AC2802" s="25">
        <f t="shared" ca="1" si="945"/>
        <v>0</v>
      </c>
    </row>
    <row r="2803" spans="1:29" ht="14.1" hidden="1" customHeight="1" thickBot="1" x14ac:dyDescent="0.25">
      <c r="A2803" s="3">
        <f t="shared" si="929"/>
        <v>2028</v>
      </c>
      <c r="B2803" s="3" t="str">
        <f t="shared" si="946"/>
        <v>08 srpen</v>
      </c>
      <c r="C2803" s="4" t="str">
        <f t="shared" si="930"/>
        <v>srpen</v>
      </c>
      <c r="D2803" s="10">
        <f t="shared" ca="1" si="931"/>
        <v>0</v>
      </c>
      <c r="E2803" s="10" t="str">
        <f t="shared" si="932"/>
        <v>pondělí</v>
      </c>
      <c r="F2803" s="42" t="str">
        <f ca="1">IF(COUNTIF(List1!$U$4:$AF$16,$G2803),"Svátek",TEXT($G2803,"dddd"))</f>
        <v>pondělí</v>
      </c>
      <c r="G2803" s="19">
        <v>46986</v>
      </c>
      <c r="H2803" s="49"/>
      <c r="I2803" s="50"/>
      <c r="J2803" s="49"/>
      <c r="K2803" s="50"/>
      <c r="L2803" s="21">
        <f t="shared" si="933"/>
        <v>0</v>
      </c>
      <c r="M2803" s="22">
        <f t="shared" si="927"/>
        <v>0</v>
      </c>
      <c r="N2803" s="98"/>
      <c r="O2803" s="101" t="str">
        <f t="shared" ca="1" si="928"/>
        <v/>
      </c>
      <c r="P2803" s="41" t="str">
        <f t="shared" si="926"/>
        <v xml:space="preserve"> </v>
      </c>
      <c r="Q2803" s="41" t="str">
        <f>IF(MONTH(G2804)-MONTH(G2803)&lt;&gt;0,SUBTOTAL(109,$P$14:$P$3665)," ")</f>
        <v xml:space="preserve"> </v>
      </c>
      <c r="R2803" s="108">
        <f t="shared" ca="1" si="934"/>
        <v>0</v>
      </c>
      <c r="S2803" s="25">
        <f t="shared" ca="1" si="935"/>
        <v>0</v>
      </c>
      <c r="T2803" s="108">
        <f t="shared" ca="1" si="936"/>
        <v>0</v>
      </c>
      <c r="U2803" s="163">
        <f t="shared" ca="1" si="937"/>
        <v>0</v>
      </c>
      <c r="V2803" s="25">
        <f t="shared" ca="1" si="938"/>
        <v>0</v>
      </c>
      <c r="W2803" s="25">
        <f t="shared" ca="1" si="939"/>
        <v>0</v>
      </c>
      <c r="X2803" s="108">
        <f t="shared" ca="1" si="940"/>
        <v>0</v>
      </c>
      <c r="Y2803" s="108">
        <f t="shared" ca="1" si="941"/>
        <v>0</v>
      </c>
      <c r="Z2803" s="108">
        <f t="shared" ca="1" si="942"/>
        <v>0</v>
      </c>
      <c r="AA2803" s="108">
        <f t="shared" ca="1" si="943"/>
        <v>0</v>
      </c>
      <c r="AB2803" s="108">
        <f t="shared" ca="1" si="944"/>
        <v>0</v>
      </c>
      <c r="AC2803" s="25">
        <f t="shared" ca="1" si="945"/>
        <v>0</v>
      </c>
    </row>
    <row r="2804" spans="1:29" ht="14.1" hidden="1" customHeight="1" thickBot="1" x14ac:dyDescent="0.25">
      <c r="A2804" s="3">
        <f t="shared" si="929"/>
        <v>2028</v>
      </c>
      <c r="B2804" s="3" t="str">
        <f t="shared" si="946"/>
        <v>08 srpen</v>
      </c>
      <c r="C2804" s="4" t="str">
        <f t="shared" si="930"/>
        <v>srpen</v>
      </c>
      <c r="D2804" s="10">
        <f t="shared" ca="1" si="931"/>
        <v>0</v>
      </c>
      <c r="E2804" s="10" t="str">
        <f t="shared" si="932"/>
        <v>úterý</v>
      </c>
      <c r="F2804" s="42" t="str">
        <f ca="1">IF(COUNTIF(List1!$U$4:$AF$16,$G2804),"Svátek",TEXT($G2804,"dddd"))</f>
        <v>úterý</v>
      </c>
      <c r="G2804" s="19">
        <v>46987</v>
      </c>
      <c r="H2804" s="49"/>
      <c r="I2804" s="50"/>
      <c r="J2804" s="49"/>
      <c r="K2804" s="50"/>
      <c r="L2804" s="21">
        <f t="shared" si="933"/>
        <v>0</v>
      </c>
      <c r="M2804" s="22">
        <f t="shared" si="927"/>
        <v>0</v>
      </c>
      <c r="N2804" s="98"/>
      <c r="O2804" s="101" t="str">
        <f t="shared" ca="1" si="928"/>
        <v/>
      </c>
      <c r="P2804" s="41" t="str">
        <f t="shared" si="926"/>
        <v xml:space="preserve"> </v>
      </c>
      <c r="Q2804" s="41" t="str">
        <f>IF(MONTH(G2805)-MONTH(G2804)&lt;&gt;0,SUBTOTAL(109,$P$14:$P$3665)," ")</f>
        <v xml:space="preserve"> </v>
      </c>
      <c r="R2804" s="108">
        <f t="shared" ca="1" si="934"/>
        <v>0</v>
      </c>
      <c r="S2804" s="25">
        <f t="shared" ca="1" si="935"/>
        <v>0</v>
      </c>
      <c r="T2804" s="108">
        <f t="shared" ca="1" si="936"/>
        <v>0</v>
      </c>
      <c r="U2804" s="163">
        <f t="shared" ca="1" si="937"/>
        <v>0</v>
      </c>
      <c r="V2804" s="25">
        <f t="shared" ca="1" si="938"/>
        <v>0</v>
      </c>
      <c r="W2804" s="25">
        <f t="shared" ca="1" si="939"/>
        <v>0</v>
      </c>
      <c r="X2804" s="108">
        <f t="shared" ca="1" si="940"/>
        <v>0</v>
      </c>
      <c r="Y2804" s="108">
        <f t="shared" ca="1" si="941"/>
        <v>0</v>
      </c>
      <c r="Z2804" s="108">
        <f t="shared" ca="1" si="942"/>
        <v>0</v>
      </c>
      <c r="AA2804" s="108">
        <f t="shared" ca="1" si="943"/>
        <v>0</v>
      </c>
      <c r="AB2804" s="108">
        <f t="shared" ca="1" si="944"/>
        <v>0</v>
      </c>
      <c r="AC2804" s="25">
        <f t="shared" ca="1" si="945"/>
        <v>0</v>
      </c>
    </row>
    <row r="2805" spans="1:29" ht="14.1" hidden="1" customHeight="1" thickBot="1" x14ac:dyDescent="0.25">
      <c r="A2805" s="3">
        <f t="shared" si="929"/>
        <v>2028</v>
      </c>
      <c r="B2805" s="3" t="str">
        <f t="shared" si="946"/>
        <v>08 srpen</v>
      </c>
      <c r="C2805" s="4" t="str">
        <f t="shared" si="930"/>
        <v>srpen</v>
      </c>
      <c r="D2805" s="10">
        <f t="shared" ca="1" si="931"/>
        <v>0</v>
      </c>
      <c r="E2805" s="10" t="str">
        <f t="shared" si="932"/>
        <v>středa</v>
      </c>
      <c r="F2805" s="42" t="str">
        <f ca="1">IF(COUNTIF(List1!$U$4:$AF$16,$G2805),"Svátek",TEXT($G2805,"dddd"))</f>
        <v>středa</v>
      </c>
      <c r="G2805" s="19">
        <v>46988</v>
      </c>
      <c r="H2805" s="49"/>
      <c r="I2805" s="50"/>
      <c r="J2805" s="49"/>
      <c r="K2805" s="50"/>
      <c r="L2805" s="21">
        <f t="shared" si="933"/>
        <v>0</v>
      </c>
      <c r="M2805" s="22">
        <f t="shared" si="927"/>
        <v>0</v>
      </c>
      <c r="N2805" s="98"/>
      <c r="O2805" s="101" t="str">
        <f t="shared" ca="1" si="928"/>
        <v/>
      </c>
      <c r="P2805" s="41" t="str">
        <f t="shared" si="926"/>
        <v xml:space="preserve"> </v>
      </c>
      <c r="Q2805" s="41" t="str">
        <f>IF(MONTH(G2806)-MONTH(G2805)&lt;&gt;0,SUBTOTAL(109,$P$14:$P$3665)," ")</f>
        <v xml:space="preserve"> </v>
      </c>
      <c r="R2805" s="108">
        <f t="shared" ca="1" si="934"/>
        <v>0</v>
      </c>
      <c r="S2805" s="25">
        <f t="shared" ca="1" si="935"/>
        <v>0</v>
      </c>
      <c r="T2805" s="108">
        <f t="shared" ca="1" si="936"/>
        <v>0</v>
      </c>
      <c r="U2805" s="163">
        <f t="shared" ca="1" si="937"/>
        <v>0</v>
      </c>
      <c r="V2805" s="25">
        <f t="shared" ca="1" si="938"/>
        <v>0</v>
      </c>
      <c r="W2805" s="25">
        <f t="shared" ca="1" si="939"/>
        <v>0</v>
      </c>
      <c r="X2805" s="108">
        <f t="shared" ca="1" si="940"/>
        <v>0</v>
      </c>
      <c r="Y2805" s="108">
        <f t="shared" ca="1" si="941"/>
        <v>0</v>
      </c>
      <c r="Z2805" s="108">
        <f t="shared" ca="1" si="942"/>
        <v>0</v>
      </c>
      <c r="AA2805" s="108">
        <f t="shared" ca="1" si="943"/>
        <v>0</v>
      </c>
      <c r="AB2805" s="108">
        <f t="shared" ca="1" si="944"/>
        <v>0</v>
      </c>
      <c r="AC2805" s="25">
        <f t="shared" ca="1" si="945"/>
        <v>0</v>
      </c>
    </row>
    <row r="2806" spans="1:29" ht="14.1" hidden="1" customHeight="1" thickBot="1" x14ac:dyDescent="0.25">
      <c r="A2806" s="3">
        <f t="shared" si="929"/>
        <v>2028</v>
      </c>
      <c r="B2806" s="3" t="str">
        <f t="shared" si="946"/>
        <v>08 srpen</v>
      </c>
      <c r="C2806" s="4" t="str">
        <f t="shared" si="930"/>
        <v>srpen</v>
      </c>
      <c r="D2806" s="10">
        <f t="shared" ca="1" si="931"/>
        <v>0</v>
      </c>
      <c r="E2806" s="10" t="str">
        <f t="shared" si="932"/>
        <v>čtvrtek</v>
      </c>
      <c r="F2806" s="42" t="str">
        <f ca="1">IF(COUNTIF(List1!$U$4:$AF$16,$G2806),"Svátek",TEXT($G2806,"dddd"))</f>
        <v>čtvrtek</v>
      </c>
      <c r="G2806" s="19">
        <v>46989</v>
      </c>
      <c r="H2806" s="49"/>
      <c r="I2806" s="50"/>
      <c r="J2806" s="49"/>
      <c r="K2806" s="50"/>
      <c r="L2806" s="21">
        <f t="shared" si="933"/>
        <v>0</v>
      </c>
      <c r="M2806" s="22">
        <f t="shared" si="927"/>
        <v>0</v>
      </c>
      <c r="N2806" s="98"/>
      <c r="O2806" s="101" t="str">
        <f t="shared" ca="1" si="928"/>
        <v/>
      </c>
      <c r="P2806" s="41" t="str">
        <f t="shared" si="926"/>
        <v xml:space="preserve"> </v>
      </c>
      <c r="Q2806" s="41" t="str">
        <f>IF(MONTH(G2807)-MONTH(G2806)&lt;&gt;0,SUBTOTAL(109,$P$14:$P$3665)," ")</f>
        <v xml:space="preserve"> </v>
      </c>
      <c r="R2806" s="108">
        <f t="shared" ca="1" si="934"/>
        <v>0</v>
      </c>
      <c r="S2806" s="25">
        <f t="shared" ca="1" si="935"/>
        <v>0</v>
      </c>
      <c r="T2806" s="108">
        <f t="shared" ca="1" si="936"/>
        <v>0</v>
      </c>
      <c r="U2806" s="163">
        <f t="shared" ca="1" si="937"/>
        <v>0</v>
      </c>
      <c r="V2806" s="25">
        <f t="shared" ca="1" si="938"/>
        <v>0</v>
      </c>
      <c r="W2806" s="25">
        <f t="shared" ca="1" si="939"/>
        <v>0</v>
      </c>
      <c r="X2806" s="108">
        <f t="shared" ca="1" si="940"/>
        <v>0</v>
      </c>
      <c r="Y2806" s="108">
        <f t="shared" ca="1" si="941"/>
        <v>0</v>
      </c>
      <c r="Z2806" s="108">
        <f t="shared" ca="1" si="942"/>
        <v>0</v>
      </c>
      <c r="AA2806" s="108">
        <f t="shared" ca="1" si="943"/>
        <v>0</v>
      </c>
      <c r="AB2806" s="108">
        <f t="shared" ca="1" si="944"/>
        <v>0</v>
      </c>
      <c r="AC2806" s="25">
        <f t="shared" ca="1" si="945"/>
        <v>0</v>
      </c>
    </row>
    <row r="2807" spans="1:29" ht="14.1" hidden="1" customHeight="1" thickBot="1" x14ac:dyDescent="0.25">
      <c r="A2807" s="3">
        <f t="shared" si="929"/>
        <v>2028</v>
      </c>
      <c r="B2807" s="3" t="str">
        <f t="shared" si="946"/>
        <v>08 srpen</v>
      </c>
      <c r="C2807" s="4" t="str">
        <f t="shared" si="930"/>
        <v>srpen</v>
      </c>
      <c r="D2807" s="10">
        <f t="shared" ca="1" si="931"/>
        <v>0</v>
      </c>
      <c r="E2807" s="10" t="str">
        <f t="shared" si="932"/>
        <v>pátek</v>
      </c>
      <c r="F2807" s="42" t="str">
        <f ca="1">IF(COUNTIF(List1!$U$4:$AF$16,$G2807),"Svátek",TEXT($G2807,"dddd"))</f>
        <v>pátek</v>
      </c>
      <c r="G2807" s="19">
        <v>46990</v>
      </c>
      <c r="H2807" s="49"/>
      <c r="I2807" s="50"/>
      <c r="J2807" s="49"/>
      <c r="K2807" s="50"/>
      <c r="L2807" s="21">
        <f t="shared" si="933"/>
        <v>0</v>
      </c>
      <c r="M2807" s="22">
        <f t="shared" si="927"/>
        <v>0</v>
      </c>
      <c r="N2807" s="98"/>
      <c r="O2807" s="101" t="str">
        <f t="shared" ca="1" si="928"/>
        <v/>
      </c>
      <c r="P2807" s="41" t="str">
        <f t="shared" si="926"/>
        <v xml:space="preserve"> </v>
      </c>
      <c r="Q2807" s="41" t="str">
        <f>IF(MONTH(G2808)-MONTH(G2807)&lt;&gt;0,SUBTOTAL(109,$P$14:$P$3665)," ")</f>
        <v xml:space="preserve"> </v>
      </c>
      <c r="R2807" s="108">
        <f t="shared" ca="1" si="934"/>
        <v>0</v>
      </c>
      <c r="S2807" s="25">
        <f t="shared" ca="1" si="935"/>
        <v>0</v>
      </c>
      <c r="T2807" s="108">
        <f t="shared" ca="1" si="936"/>
        <v>0</v>
      </c>
      <c r="U2807" s="163">
        <f t="shared" ca="1" si="937"/>
        <v>0</v>
      </c>
      <c r="V2807" s="25">
        <f t="shared" ca="1" si="938"/>
        <v>0</v>
      </c>
      <c r="W2807" s="25">
        <f t="shared" ca="1" si="939"/>
        <v>0</v>
      </c>
      <c r="X2807" s="108">
        <f t="shared" ca="1" si="940"/>
        <v>0</v>
      </c>
      <c r="Y2807" s="108">
        <f t="shared" ca="1" si="941"/>
        <v>0</v>
      </c>
      <c r="Z2807" s="108">
        <f t="shared" ca="1" si="942"/>
        <v>0</v>
      </c>
      <c r="AA2807" s="108">
        <f t="shared" ca="1" si="943"/>
        <v>0</v>
      </c>
      <c r="AB2807" s="108">
        <f t="shared" ca="1" si="944"/>
        <v>0</v>
      </c>
      <c r="AC2807" s="25">
        <f t="shared" ca="1" si="945"/>
        <v>0</v>
      </c>
    </row>
    <row r="2808" spans="1:29" ht="14.1" hidden="1" customHeight="1" thickBot="1" x14ac:dyDescent="0.25">
      <c r="A2808" s="3">
        <f t="shared" si="929"/>
        <v>2028</v>
      </c>
      <c r="B2808" s="3" t="str">
        <f t="shared" si="946"/>
        <v>08 srpen</v>
      </c>
      <c r="C2808" s="4" t="str">
        <f t="shared" si="930"/>
        <v>srpen</v>
      </c>
      <c r="D2808" s="10">
        <f t="shared" ca="1" si="931"/>
        <v>0</v>
      </c>
      <c r="E2808" s="10" t="str">
        <f t="shared" si="932"/>
        <v>sobota</v>
      </c>
      <c r="F2808" s="42" t="str">
        <f ca="1">IF(COUNTIF(List1!$U$4:$AF$16,$G2808),"Svátek",TEXT($G2808,"dddd"))</f>
        <v>sobota</v>
      </c>
      <c r="G2808" s="19">
        <v>46991</v>
      </c>
      <c r="H2808" s="49"/>
      <c r="I2808" s="50"/>
      <c r="J2808" s="49"/>
      <c r="K2808" s="50"/>
      <c r="L2808" s="21">
        <f t="shared" si="933"/>
        <v>0</v>
      </c>
      <c r="M2808" s="22">
        <f t="shared" si="927"/>
        <v>0</v>
      </c>
      <c r="N2808" s="98"/>
      <c r="O2808" s="101" t="str">
        <f t="shared" ca="1" si="928"/>
        <v/>
      </c>
      <c r="P2808" s="41" t="str">
        <f t="shared" si="926"/>
        <v xml:space="preserve"> </v>
      </c>
      <c r="Q2808" s="41" t="str">
        <f>IF(MONTH(G2809)-MONTH(G2808)&lt;&gt;0,SUBTOTAL(109,$P$14:$P$3665)," ")</f>
        <v xml:space="preserve"> </v>
      </c>
      <c r="R2808" s="108">
        <f t="shared" ca="1" si="934"/>
        <v>0</v>
      </c>
      <c r="S2808" s="25">
        <f t="shared" ca="1" si="935"/>
        <v>0</v>
      </c>
      <c r="T2808" s="108">
        <f t="shared" ca="1" si="936"/>
        <v>0</v>
      </c>
      <c r="U2808" s="163">
        <f t="shared" ca="1" si="937"/>
        <v>0</v>
      </c>
      <c r="V2808" s="25">
        <f t="shared" ca="1" si="938"/>
        <v>0</v>
      </c>
      <c r="W2808" s="25">
        <f t="shared" ca="1" si="939"/>
        <v>0</v>
      </c>
      <c r="X2808" s="108">
        <f t="shared" ca="1" si="940"/>
        <v>0</v>
      </c>
      <c r="Y2808" s="108">
        <f t="shared" ca="1" si="941"/>
        <v>0</v>
      </c>
      <c r="Z2808" s="108">
        <f t="shared" ca="1" si="942"/>
        <v>0</v>
      </c>
      <c r="AA2808" s="108">
        <f t="shared" ca="1" si="943"/>
        <v>0</v>
      </c>
      <c r="AB2808" s="108">
        <f t="shared" ca="1" si="944"/>
        <v>0</v>
      </c>
      <c r="AC2808" s="25">
        <f t="shared" ca="1" si="945"/>
        <v>0</v>
      </c>
    </row>
    <row r="2809" spans="1:29" ht="14.1" hidden="1" customHeight="1" thickBot="1" x14ac:dyDescent="0.25">
      <c r="A2809" s="3">
        <f t="shared" si="929"/>
        <v>2028</v>
      </c>
      <c r="B2809" s="3" t="str">
        <f t="shared" si="946"/>
        <v>08 srpen</v>
      </c>
      <c r="C2809" s="4" t="str">
        <f t="shared" si="930"/>
        <v>srpen</v>
      </c>
      <c r="D2809" s="10">
        <f t="shared" ca="1" si="931"/>
        <v>0</v>
      </c>
      <c r="E2809" s="10" t="str">
        <f t="shared" si="932"/>
        <v>neděle</v>
      </c>
      <c r="F2809" s="42" t="str">
        <f ca="1">IF(COUNTIF(List1!$U$4:$AF$16,$G2809),"Svátek",TEXT($G2809,"dddd"))</f>
        <v>neděle</v>
      </c>
      <c r="G2809" s="19">
        <v>46992</v>
      </c>
      <c r="H2809" s="49"/>
      <c r="I2809" s="50"/>
      <c r="J2809" s="49"/>
      <c r="K2809" s="50"/>
      <c r="L2809" s="21">
        <f t="shared" si="933"/>
        <v>0</v>
      </c>
      <c r="M2809" s="22">
        <f t="shared" si="927"/>
        <v>0</v>
      </c>
      <c r="N2809" s="98"/>
      <c r="O2809" s="101" t="str">
        <f t="shared" ca="1" si="928"/>
        <v/>
      </c>
      <c r="P2809" s="41">
        <f t="shared" si="926"/>
        <v>0</v>
      </c>
      <c r="Q2809" s="41" t="str">
        <f>IF(MONTH(G2810)-MONTH(G2809)&lt;&gt;0,SUBTOTAL(109,$P$14:$P$3665)," ")</f>
        <v xml:space="preserve"> </v>
      </c>
      <c r="R2809" s="108">
        <f t="shared" ca="1" si="934"/>
        <v>0</v>
      </c>
      <c r="S2809" s="25">
        <f t="shared" ca="1" si="935"/>
        <v>0</v>
      </c>
      <c r="T2809" s="108">
        <f t="shared" ca="1" si="936"/>
        <v>0</v>
      </c>
      <c r="U2809" s="163">
        <f t="shared" ca="1" si="937"/>
        <v>0</v>
      </c>
      <c r="V2809" s="25">
        <f t="shared" ca="1" si="938"/>
        <v>0</v>
      </c>
      <c r="W2809" s="25">
        <f t="shared" ca="1" si="939"/>
        <v>0</v>
      </c>
      <c r="X2809" s="108">
        <f t="shared" ca="1" si="940"/>
        <v>0</v>
      </c>
      <c r="Y2809" s="108">
        <f t="shared" ca="1" si="941"/>
        <v>0</v>
      </c>
      <c r="Z2809" s="108">
        <f t="shared" ca="1" si="942"/>
        <v>0</v>
      </c>
      <c r="AA2809" s="108">
        <f t="shared" ca="1" si="943"/>
        <v>0</v>
      </c>
      <c r="AB2809" s="108">
        <f t="shared" ca="1" si="944"/>
        <v>0</v>
      </c>
      <c r="AC2809" s="25">
        <f t="shared" ca="1" si="945"/>
        <v>0</v>
      </c>
    </row>
    <row r="2810" spans="1:29" ht="14.1" hidden="1" customHeight="1" thickBot="1" x14ac:dyDescent="0.25">
      <c r="A2810" s="3">
        <f t="shared" si="929"/>
        <v>2028</v>
      </c>
      <c r="B2810" s="3" t="str">
        <f t="shared" si="946"/>
        <v>08 srpen</v>
      </c>
      <c r="C2810" s="4" t="str">
        <f t="shared" si="930"/>
        <v>srpen</v>
      </c>
      <c r="D2810" s="10">
        <f t="shared" ca="1" si="931"/>
        <v>0</v>
      </c>
      <c r="E2810" s="10" t="str">
        <f t="shared" si="932"/>
        <v>pondělí</v>
      </c>
      <c r="F2810" s="42" t="str">
        <f ca="1">IF(COUNTIF(List1!$U$4:$AF$16,$G2810),"Svátek",TEXT($G2810,"dddd"))</f>
        <v>pondělí</v>
      </c>
      <c r="G2810" s="19">
        <v>46993</v>
      </c>
      <c r="H2810" s="49"/>
      <c r="I2810" s="50"/>
      <c r="J2810" s="49"/>
      <c r="K2810" s="50"/>
      <c r="L2810" s="21">
        <f t="shared" si="933"/>
        <v>0</v>
      </c>
      <c r="M2810" s="22">
        <f t="shared" si="927"/>
        <v>0</v>
      </c>
      <c r="N2810" s="98"/>
      <c r="O2810" s="101" t="str">
        <f t="shared" ca="1" si="928"/>
        <v/>
      </c>
      <c r="P2810" s="41" t="str">
        <f t="shared" si="926"/>
        <v xml:space="preserve"> </v>
      </c>
      <c r="Q2810" s="41" t="str">
        <f>IF(MONTH(G2811)-MONTH(G2810)&lt;&gt;0,SUBTOTAL(109,$P$14:$P$3665)," ")</f>
        <v xml:space="preserve"> </v>
      </c>
      <c r="R2810" s="108">
        <f t="shared" ca="1" si="934"/>
        <v>0</v>
      </c>
      <c r="S2810" s="25">
        <f t="shared" ca="1" si="935"/>
        <v>0</v>
      </c>
      <c r="T2810" s="108">
        <f t="shared" ca="1" si="936"/>
        <v>0</v>
      </c>
      <c r="U2810" s="163">
        <f t="shared" ca="1" si="937"/>
        <v>0</v>
      </c>
      <c r="V2810" s="25">
        <f t="shared" ca="1" si="938"/>
        <v>0</v>
      </c>
      <c r="W2810" s="25">
        <f t="shared" ca="1" si="939"/>
        <v>0</v>
      </c>
      <c r="X2810" s="108">
        <f t="shared" ca="1" si="940"/>
        <v>0</v>
      </c>
      <c r="Y2810" s="108">
        <f t="shared" ca="1" si="941"/>
        <v>0</v>
      </c>
      <c r="Z2810" s="108">
        <f t="shared" ca="1" si="942"/>
        <v>0</v>
      </c>
      <c r="AA2810" s="108">
        <f t="shared" ca="1" si="943"/>
        <v>0</v>
      </c>
      <c r="AB2810" s="108">
        <f t="shared" ca="1" si="944"/>
        <v>0</v>
      </c>
      <c r="AC2810" s="25">
        <f t="shared" ca="1" si="945"/>
        <v>0</v>
      </c>
    </row>
    <row r="2811" spans="1:29" ht="14.1" hidden="1" customHeight="1" thickBot="1" x14ac:dyDescent="0.25">
      <c r="A2811" s="3">
        <f t="shared" si="929"/>
        <v>2028</v>
      </c>
      <c r="B2811" s="3" t="str">
        <f t="shared" si="946"/>
        <v>08 srpen</v>
      </c>
      <c r="C2811" s="4" t="str">
        <f t="shared" si="930"/>
        <v>srpen</v>
      </c>
      <c r="D2811" s="10">
        <f t="shared" ca="1" si="931"/>
        <v>0</v>
      </c>
      <c r="E2811" s="10" t="str">
        <f t="shared" si="932"/>
        <v>úterý</v>
      </c>
      <c r="F2811" s="42" t="str">
        <f ca="1">IF(COUNTIF(List1!$U$4:$AF$16,$G2811),"Svátek",TEXT($G2811,"dddd"))</f>
        <v>úterý</v>
      </c>
      <c r="G2811" s="19">
        <v>46994</v>
      </c>
      <c r="H2811" s="49"/>
      <c r="I2811" s="50"/>
      <c r="J2811" s="49"/>
      <c r="K2811" s="50"/>
      <c r="L2811" s="21">
        <f t="shared" si="933"/>
        <v>0</v>
      </c>
      <c r="M2811" s="22">
        <f t="shared" si="927"/>
        <v>0</v>
      </c>
      <c r="N2811" s="98"/>
      <c r="O2811" s="101" t="str">
        <f t="shared" ca="1" si="928"/>
        <v/>
      </c>
      <c r="P2811" s="41" t="str">
        <f t="shared" si="926"/>
        <v xml:space="preserve"> </v>
      </c>
      <c r="Q2811" s="41" t="str">
        <f>IF(MONTH(G2812)-MONTH(G2811)&lt;&gt;0,SUBTOTAL(109,$P$14:$P$3665)," ")</f>
        <v xml:space="preserve"> </v>
      </c>
      <c r="R2811" s="108">
        <f t="shared" ca="1" si="934"/>
        <v>0</v>
      </c>
      <c r="S2811" s="25">
        <f t="shared" ca="1" si="935"/>
        <v>0</v>
      </c>
      <c r="T2811" s="108">
        <f t="shared" ca="1" si="936"/>
        <v>0</v>
      </c>
      <c r="U2811" s="163">
        <f t="shared" ca="1" si="937"/>
        <v>0</v>
      </c>
      <c r="V2811" s="25">
        <f t="shared" ca="1" si="938"/>
        <v>0</v>
      </c>
      <c r="W2811" s="25">
        <f t="shared" ca="1" si="939"/>
        <v>0</v>
      </c>
      <c r="X2811" s="108">
        <f t="shared" ca="1" si="940"/>
        <v>0</v>
      </c>
      <c r="Y2811" s="108">
        <f t="shared" ca="1" si="941"/>
        <v>0</v>
      </c>
      <c r="Z2811" s="108">
        <f t="shared" ca="1" si="942"/>
        <v>0</v>
      </c>
      <c r="AA2811" s="108">
        <f t="shared" ca="1" si="943"/>
        <v>0</v>
      </c>
      <c r="AB2811" s="108">
        <f t="shared" ca="1" si="944"/>
        <v>0</v>
      </c>
      <c r="AC2811" s="25">
        <f t="shared" ca="1" si="945"/>
        <v>0</v>
      </c>
    </row>
    <row r="2812" spans="1:29" ht="14.1" hidden="1" customHeight="1" thickBot="1" x14ac:dyDescent="0.25">
      <c r="A2812" s="3">
        <f t="shared" si="929"/>
        <v>2028</v>
      </c>
      <c r="B2812" s="3" t="str">
        <f t="shared" si="946"/>
        <v>08 srpen</v>
      </c>
      <c r="C2812" s="4" t="str">
        <f t="shared" si="930"/>
        <v>srpen</v>
      </c>
      <c r="D2812" s="10">
        <f t="shared" ca="1" si="931"/>
        <v>0</v>
      </c>
      <c r="E2812" s="10" t="str">
        <f t="shared" si="932"/>
        <v>středa</v>
      </c>
      <c r="F2812" s="42" t="str">
        <f ca="1">IF(COUNTIF(List1!$U$4:$AF$16,$G2812),"Svátek",TEXT($G2812,"dddd"))</f>
        <v>středa</v>
      </c>
      <c r="G2812" s="19">
        <v>46995</v>
      </c>
      <c r="H2812" s="49"/>
      <c r="I2812" s="50"/>
      <c r="J2812" s="49"/>
      <c r="K2812" s="50"/>
      <c r="L2812" s="21">
        <f t="shared" si="933"/>
        <v>0</v>
      </c>
      <c r="M2812" s="22">
        <f t="shared" si="927"/>
        <v>0</v>
      </c>
      <c r="N2812" s="98"/>
      <c r="O2812" s="101" t="str">
        <f t="shared" ca="1" si="928"/>
        <v/>
      </c>
      <c r="P2812" s="41" t="str">
        <f t="shared" si="926"/>
        <v xml:space="preserve"> </v>
      </c>
      <c r="Q2812" s="41" t="str">
        <f>IF(MONTH(G2813)-MONTH(G2812)&lt;&gt;0,SUBTOTAL(109,$P$14:$P$3665)," ")</f>
        <v xml:space="preserve"> </v>
      </c>
      <c r="R2812" s="108">
        <f t="shared" ca="1" si="934"/>
        <v>0</v>
      </c>
      <c r="S2812" s="25">
        <f t="shared" ca="1" si="935"/>
        <v>0</v>
      </c>
      <c r="T2812" s="108">
        <f t="shared" ca="1" si="936"/>
        <v>0</v>
      </c>
      <c r="U2812" s="163">
        <f t="shared" ca="1" si="937"/>
        <v>0</v>
      </c>
      <c r="V2812" s="25">
        <f t="shared" ca="1" si="938"/>
        <v>0</v>
      </c>
      <c r="W2812" s="25">
        <f t="shared" ca="1" si="939"/>
        <v>0</v>
      </c>
      <c r="X2812" s="108">
        <f t="shared" ca="1" si="940"/>
        <v>0</v>
      </c>
      <c r="Y2812" s="108">
        <f t="shared" ca="1" si="941"/>
        <v>0</v>
      </c>
      <c r="Z2812" s="108">
        <f t="shared" ca="1" si="942"/>
        <v>0</v>
      </c>
      <c r="AA2812" s="108">
        <f t="shared" ca="1" si="943"/>
        <v>0</v>
      </c>
      <c r="AB2812" s="108">
        <f t="shared" ca="1" si="944"/>
        <v>0</v>
      </c>
      <c r="AC2812" s="25">
        <f t="shared" ca="1" si="945"/>
        <v>0</v>
      </c>
    </row>
    <row r="2813" spans="1:29" ht="14.1" hidden="1" customHeight="1" thickBot="1" x14ac:dyDescent="0.25">
      <c r="A2813" s="3">
        <f t="shared" si="929"/>
        <v>2028</v>
      </c>
      <c r="B2813" s="3" t="str">
        <f t="shared" si="946"/>
        <v>08 srpen</v>
      </c>
      <c r="C2813" s="4" t="str">
        <f t="shared" si="930"/>
        <v>srpen</v>
      </c>
      <c r="D2813" s="10">
        <f t="shared" ca="1" si="931"/>
        <v>0</v>
      </c>
      <c r="E2813" s="10" t="str">
        <f t="shared" si="932"/>
        <v>čtvrtek</v>
      </c>
      <c r="F2813" s="42" t="str">
        <f ca="1">IF(COUNTIF(List1!$U$4:$AF$16,$G2813),"Svátek",TEXT($G2813,"dddd"))</f>
        <v>čtvrtek</v>
      </c>
      <c r="G2813" s="19">
        <v>46996</v>
      </c>
      <c r="H2813" s="49"/>
      <c r="I2813" s="50"/>
      <c r="J2813" s="49"/>
      <c r="K2813" s="50"/>
      <c r="L2813" s="21">
        <f t="shared" si="933"/>
        <v>0</v>
      </c>
      <c r="M2813" s="22">
        <f t="shared" si="927"/>
        <v>0</v>
      </c>
      <c r="N2813" s="98"/>
      <c r="O2813" s="101" t="str">
        <f t="shared" ca="1" si="928"/>
        <v/>
      </c>
      <c r="P2813" s="41">
        <f t="shared" si="926"/>
        <v>0</v>
      </c>
      <c r="Q2813" s="41">
        <f>IF(MONTH(G2814)-MONTH(G2813)&lt;&gt;0,SUBTOTAL(109,$P$14:$P$3665)," ")</f>
        <v>0</v>
      </c>
      <c r="R2813" s="108">
        <f t="shared" ca="1" si="934"/>
        <v>0</v>
      </c>
      <c r="S2813" s="25">
        <f t="shared" ca="1" si="935"/>
        <v>0</v>
      </c>
      <c r="T2813" s="108">
        <f t="shared" ca="1" si="936"/>
        <v>0</v>
      </c>
      <c r="U2813" s="163">
        <f t="shared" ca="1" si="937"/>
        <v>0</v>
      </c>
      <c r="V2813" s="25">
        <f t="shared" ca="1" si="938"/>
        <v>0</v>
      </c>
      <c r="W2813" s="25">
        <f t="shared" ca="1" si="939"/>
        <v>0</v>
      </c>
      <c r="X2813" s="108">
        <f t="shared" ca="1" si="940"/>
        <v>0</v>
      </c>
      <c r="Y2813" s="108">
        <f t="shared" ca="1" si="941"/>
        <v>0</v>
      </c>
      <c r="Z2813" s="108">
        <f t="shared" ca="1" si="942"/>
        <v>0</v>
      </c>
      <c r="AA2813" s="108">
        <f t="shared" ca="1" si="943"/>
        <v>0</v>
      </c>
      <c r="AB2813" s="108">
        <f t="shared" ca="1" si="944"/>
        <v>0</v>
      </c>
      <c r="AC2813" s="25">
        <f t="shared" ca="1" si="945"/>
        <v>0</v>
      </c>
    </row>
    <row r="2814" spans="1:29" ht="14.1" hidden="1" customHeight="1" thickBot="1" x14ac:dyDescent="0.25">
      <c r="A2814" s="3">
        <f t="shared" si="929"/>
        <v>2028</v>
      </c>
      <c r="B2814" s="3" t="str">
        <f t="shared" si="946"/>
        <v>09 září</v>
      </c>
      <c r="C2814" s="4" t="str">
        <f t="shared" si="930"/>
        <v>září</v>
      </c>
      <c r="D2814" s="10">
        <f t="shared" ca="1" si="931"/>
        <v>0</v>
      </c>
      <c r="E2814" s="10" t="str">
        <f t="shared" si="932"/>
        <v>pátek</v>
      </c>
      <c r="F2814" s="42" t="str">
        <f ca="1">IF(COUNTIF(List1!$U$4:$AF$16,$G2814),"Svátek",TEXT($G2814,"dddd"))</f>
        <v>pátek</v>
      </c>
      <c r="G2814" s="19">
        <v>46997</v>
      </c>
      <c r="H2814" s="49"/>
      <c r="I2814" s="50"/>
      <c r="J2814" s="49"/>
      <c r="K2814" s="50"/>
      <c r="L2814" s="21">
        <f t="shared" si="933"/>
        <v>0</v>
      </c>
      <c r="M2814" s="22">
        <f t="shared" si="927"/>
        <v>0</v>
      </c>
      <c r="N2814" s="98"/>
      <c r="O2814" s="101" t="str">
        <f t="shared" ca="1" si="928"/>
        <v/>
      </c>
      <c r="P2814" s="41" t="str">
        <f t="shared" si="926"/>
        <v xml:space="preserve"> </v>
      </c>
      <c r="Q2814" s="41" t="str">
        <f>IF(MONTH(G2815)-MONTH(G2814)&lt;&gt;0,SUBTOTAL(109,$P$14:$P$3665)," ")</f>
        <v xml:space="preserve"> </v>
      </c>
      <c r="R2814" s="108">
        <f t="shared" ca="1" si="934"/>
        <v>0</v>
      </c>
      <c r="S2814" s="25">
        <f t="shared" ca="1" si="935"/>
        <v>0</v>
      </c>
      <c r="T2814" s="108">
        <f t="shared" ca="1" si="936"/>
        <v>0</v>
      </c>
      <c r="U2814" s="163">
        <f t="shared" ca="1" si="937"/>
        <v>0</v>
      </c>
      <c r="V2814" s="25">
        <f t="shared" ca="1" si="938"/>
        <v>0</v>
      </c>
      <c r="W2814" s="25">
        <f t="shared" ca="1" si="939"/>
        <v>0</v>
      </c>
      <c r="X2814" s="108">
        <f t="shared" ca="1" si="940"/>
        <v>0</v>
      </c>
      <c r="Y2814" s="108">
        <f t="shared" ca="1" si="941"/>
        <v>0</v>
      </c>
      <c r="Z2814" s="108">
        <f t="shared" ca="1" si="942"/>
        <v>0</v>
      </c>
      <c r="AA2814" s="108">
        <f t="shared" ca="1" si="943"/>
        <v>0</v>
      </c>
      <c r="AB2814" s="108">
        <f t="shared" ca="1" si="944"/>
        <v>0</v>
      </c>
      <c r="AC2814" s="25">
        <f t="shared" ca="1" si="945"/>
        <v>0</v>
      </c>
    </row>
    <row r="2815" spans="1:29" ht="14.1" hidden="1" customHeight="1" thickBot="1" x14ac:dyDescent="0.25">
      <c r="A2815" s="3">
        <f t="shared" si="929"/>
        <v>2028</v>
      </c>
      <c r="B2815" s="3" t="str">
        <f t="shared" si="946"/>
        <v>09 září</v>
      </c>
      <c r="C2815" s="4" t="str">
        <f t="shared" si="930"/>
        <v>září</v>
      </c>
      <c r="D2815" s="10">
        <f t="shared" ca="1" si="931"/>
        <v>0</v>
      </c>
      <c r="E2815" s="10" t="str">
        <f t="shared" si="932"/>
        <v>sobota</v>
      </c>
      <c r="F2815" s="42" t="str">
        <f ca="1">IF(COUNTIF(List1!$U$4:$AF$16,$G2815),"Svátek",TEXT($G2815,"dddd"))</f>
        <v>sobota</v>
      </c>
      <c r="G2815" s="19">
        <v>46998</v>
      </c>
      <c r="H2815" s="49"/>
      <c r="I2815" s="50"/>
      <c r="J2815" s="49"/>
      <c r="K2815" s="50"/>
      <c r="L2815" s="21">
        <f t="shared" si="933"/>
        <v>0</v>
      </c>
      <c r="M2815" s="22">
        <f t="shared" si="927"/>
        <v>0</v>
      </c>
      <c r="N2815" s="98"/>
      <c r="O2815" s="101" t="str">
        <f t="shared" ca="1" si="928"/>
        <v/>
      </c>
      <c r="P2815" s="41" t="str">
        <f t="shared" si="926"/>
        <v xml:space="preserve"> </v>
      </c>
      <c r="Q2815" s="41" t="str">
        <f>IF(MONTH(G2816)-MONTH(G2815)&lt;&gt;0,SUBTOTAL(109,$P$14:$P$3665)," ")</f>
        <v xml:space="preserve"> </v>
      </c>
      <c r="R2815" s="108">
        <f t="shared" ca="1" si="934"/>
        <v>0</v>
      </c>
      <c r="S2815" s="25">
        <f t="shared" ca="1" si="935"/>
        <v>0</v>
      </c>
      <c r="T2815" s="108">
        <f t="shared" ca="1" si="936"/>
        <v>0</v>
      </c>
      <c r="U2815" s="163">
        <f t="shared" ca="1" si="937"/>
        <v>0</v>
      </c>
      <c r="V2815" s="25">
        <f t="shared" ca="1" si="938"/>
        <v>0</v>
      </c>
      <c r="W2815" s="25">
        <f t="shared" ca="1" si="939"/>
        <v>0</v>
      </c>
      <c r="X2815" s="108">
        <f t="shared" ca="1" si="940"/>
        <v>0</v>
      </c>
      <c r="Y2815" s="108">
        <f t="shared" ca="1" si="941"/>
        <v>0</v>
      </c>
      <c r="Z2815" s="108">
        <f t="shared" ca="1" si="942"/>
        <v>0</v>
      </c>
      <c r="AA2815" s="108">
        <f t="shared" ca="1" si="943"/>
        <v>0</v>
      </c>
      <c r="AB2815" s="108">
        <f t="shared" ca="1" si="944"/>
        <v>0</v>
      </c>
      <c r="AC2815" s="25">
        <f t="shared" ca="1" si="945"/>
        <v>0</v>
      </c>
    </row>
    <row r="2816" spans="1:29" ht="14.1" hidden="1" customHeight="1" thickBot="1" x14ac:dyDescent="0.25">
      <c r="A2816" s="3">
        <f t="shared" si="929"/>
        <v>2028</v>
      </c>
      <c r="B2816" s="3" t="str">
        <f t="shared" si="946"/>
        <v>09 září</v>
      </c>
      <c r="C2816" s="4" t="str">
        <f t="shared" si="930"/>
        <v>září</v>
      </c>
      <c r="D2816" s="10">
        <f t="shared" ca="1" si="931"/>
        <v>0</v>
      </c>
      <c r="E2816" s="10" t="str">
        <f t="shared" si="932"/>
        <v>neděle</v>
      </c>
      <c r="F2816" s="42" t="str">
        <f ca="1">IF(COUNTIF(List1!$U$4:$AF$16,$G2816),"Svátek",TEXT($G2816,"dddd"))</f>
        <v>neděle</v>
      </c>
      <c r="G2816" s="19">
        <v>46999</v>
      </c>
      <c r="H2816" s="49"/>
      <c r="I2816" s="50"/>
      <c r="J2816" s="49"/>
      <c r="K2816" s="50"/>
      <c r="L2816" s="21">
        <f t="shared" si="933"/>
        <v>0</v>
      </c>
      <c r="M2816" s="22">
        <f t="shared" si="927"/>
        <v>0</v>
      </c>
      <c r="N2816" s="98"/>
      <c r="O2816" s="101" t="str">
        <f t="shared" ca="1" si="928"/>
        <v/>
      </c>
      <c r="P2816" s="41">
        <f t="shared" si="926"/>
        <v>0</v>
      </c>
      <c r="Q2816" s="41" t="str">
        <f>IF(MONTH(G2817)-MONTH(G2816)&lt;&gt;0,SUBTOTAL(109,$P$14:$P$3665)," ")</f>
        <v xml:space="preserve"> </v>
      </c>
      <c r="R2816" s="108">
        <f t="shared" ca="1" si="934"/>
        <v>0</v>
      </c>
      <c r="S2816" s="25">
        <f t="shared" ca="1" si="935"/>
        <v>0</v>
      </c>
      <c r="T2816" s="108">
        <f t="shared" ca="1" si="936"/>
        <v>0</v>
      </c>
      <c r="U2816" s="163">
        <f t="shared" ca="1" si="937"/>
        <v>0</v>
      </c>
      <c r="V2816" s="25">
        <f t="shared" ca="1" si="938"/>
        <v>0</v>
      </c>
      <c r="W2816" s="25">
        <f t="shared" ca="1" si="939"/>
        <v>0</v>
      </c>
      <c r="X2816" s="108">
        <f t="shared" ca="1" si="940"/>
        <v>0</v>
      </c>
      <c r="Y2816" s="108">
        <f t="shared" ca="1" si="941"/>
        <v>0</v>
      </c>
      <c r="Z2816" s="108">
        <f t="shared" ca="1" si="942"/>
        <v>0</v>
      </c>
      <c r="AA2816" s="108">
        <f t="shared" ca="1" si="943"/>
        <v>0</v>
      </c>
      <c r="AB2816" s="108">
        <f t="shared" ca="1" si="944"/>
        <v>0</v>
      </c>
      <c r="AC2816" s="25">
        <f t="shared" ca="1" si="945"/>
        <v>0</v>
      </c>
    </row>
    <row r="2817" spans="1:29" ht="14.1" hidden="1" customHeight="1" thickBot="1" x14ac:dyDescent="0.25">
      <c r="A2817" s="3">
        <f t="shared" si="929"/>
        <v>2028</v>
      </c>
      <c r="B2817" s="3" t="str">
        <f t="shared" si="946"/>
        <v>09 září</v>
      </c>
      <c r="C2817" s="4" t="str">
        <f t="shared" si="930"/>
        <v>září</v>
      </c>
      <c r="D2817" s="10">
        <f t="shared" ca="1" si="931"/>
        <v>0</v>
      </c>
      <c r="E2817" s="10" t="str">
        <f t="shared" si="932"/>
        <v>pondělí</v>
      </c>
      <c r="F2817" s="42" t="str">
        <f ca="1">IF(COUNTIF(List1!$U$4:$AF$16,$G2817),"Svátek",TEXT($G2817,"dddd"))</f>
        <v>pondělí</v>
      </c>
      <c r="G2817" s="19">
        <v>47000</v>
      </c>
      <c r="H2817" s="49"/>
      <c r="I2817" s="50"/>
      <c r="J2817" s="49"/>
      <c r="K2817" s="50"/>
      <c r="L2817" s="21">
        <f t="shared" si="933"/>
        <v>0</v>
      </c>
      <c r="M2817" s="22">
        <f t="shared" si="927"/>
        <v>0</v>
      </c>
      <c r="N2817" s="98"/>
      <c r="O2817" s="101" t="str">
        <f t="shared" ca="1" si="928"/>
        <v/>
      </c>
      <c r="P2817" s="41" t="str">
        <f t="shared" si="926"/>
        <v xml:space="preserve"> </v>
      </c>
      <c r="Q2817" s="41" t="str">
        <f>IF(MONTH(G2818)-MONTH(G2817)&lt;&gt;0,SUBTOTAL(109,$P$14:$P$3665)," ")</f>
        <v xml:space="preserve"> </v>
      </c>
      <c r="R2817" s="108">
        <f t="shared" ca="1" si="934"/>
        <v>0</v>
      </c>
      <c r="S2817" s="25">
        <f t="shared" ca="1" si="935"/>
        <v>0</v>
      </c>
      <c r="T2817" s="108">
        <f t="shared" ca="1" si="936"/>
        <v>0</v>
      </c>
      <c r="U2817" s="163">
        <f t="shared" ca="1" si="937"/>
        <v>0</v>
      </c>
      <c r="V2817" s="25">
        <f t="shared" ca="1" si="938"/>
        <v>0</v>
      </c>
      <c r="W2817" s="25">
        <f t="shared" ca="1" si="939"/>
        <v>0</v>
      </c>
      <c r="X2817" s="108">
        <f t="shared" ca="1" si="940"/>
        <v>0</v>
      </c>
      <c r="Y2817" s="108">
        <f t="shared" ca="1" si="941"/>
        <v>0</v>
      </c>
      <c r="Z2817" s="108">
        <f t="shared" ca="1" si="942"/>
        <v>0</v>
      </c>
      <c r="AA2817" s="108">
        <f t="shared" ca="1" si="943"/>
        <v>0</v>
      </c>
      <c r="AB2817" s="108">
        <f t="shared" ca="1" si="944"/>
        <v>0</v>
      </c>
      <c r="AC2817" s="25">
        <f t="shared" ca="1" si="945"/>
        <v>0</v>
      </c>
    </row>
    <row r="2818" spans="1:29" ht="14.1" hidden="1" customHeight="1" thickBot="1" x14ac:dyDescent="0.25">
      <c r="A2818" s="3">
        <f t="shared" si="929"/>
        <v>2028</v>
      </c>
      <c r="B2818" s="3" t="str">
        <f t="shared" si="946"/>
        <v>09 září</v>
      </c>
      <c r="C2818" s="4" t="str">
        <f t="shared" si="930"/>
        <v>září</v>
      </c>
      <c r="D2818" s="10">
        <f t="shared" ca="1" si="931"/>
        <v>0</v>
      </c>
      <c r="E2818" s="10" t="str">
        <f t="shared" si="932"/>
        <v>úterý</v>
      </c>
      <c r="F2818" s="42" t="str">
        <f ca="1">IF(COUNTIF(List1!$U$4:$AF$16,$G2818),"Svátek",TEXT($G2818,"dddd"))</f>
        <v>úterý</v>
      </c>
      <c r="G2818" s="19">
        <v>47001</v>
      </c>
      <c r="H2818" s="49"/>
      <c r="I2818" s="50"/>
      <c r="J2818" s="49"/>
      <c r="K2818" s="50"/>
      <c r="L2818" s="21">
        <f t="shared" si="933"/>
        <v>0</v>
      </c>
      <c r="M2818" s="22">
        <f t="shared" si="927"/>
        <v>0</v>
      </c>
      <c r="N2818" s="98"/>
      <c r="O2818" s="101" t="str">
        <f t="shared" ca="1" si="928"/>
        <v/>
      </c>
      <c r="P2818" s="41" t="str">
        <f t="shared" si="926"/>
        <v xml:space="preserve"> </v>
      </c>
      <c r="Q2818" s="41" t="str">
        <f>IF(MONTH(G2819)-MONTH(G2818)&lt;&gt;0,SUBTOTAL(109,$P$14:$P$3665)," ")</f>
        <v xml:space="preserve"> </v>
      </c>
      <c r="R2818" s="108">
        <f t="shared" ca="1" si="934"/>
        <v>0</v>
      </c>
      <c r="S2818" s="25">
        <f t="shared" ca="1" si="935"/>
        <v>0</v>
      </c>
      <c r="T2818" s="108">
        <f t="shared" ca="1" si="936"/>
        <v>0</v>
      </c>
      <c r="U2818" s="163">
        <f t="shared" ca="1" si="937"/>
        <v>0</v>
      </c>
      <c r="V2818" s="25">
        <f t="shared" ca="1" si="938"/>
        <v>0</v>
      </c>
      <c r="W2818" s="25">
        <f t="shared" ca="1" si="939"/>
        <v>0</v>
      </c>
      <c r="X2818" s="108">
        <f t="shared" ca="1" si="940"/>
        <v>0</v>
      </c>
      <c r="Y2818" s="108">
        <f t="shared" ca="1" si="941"/>
        <v>0</v>
      </c>
      <c r="Z2818" s="108">
        <f t="shared" ca="1" si="942"/>
        <v>0</v>
      </c>
      <c r="AA2818" s="108">
        <f t="shared" ca="1" si="943"/>
        <v>0</v>
      </c>
      <c r="AB2818" s="108">
        <f t="shared" ca="1" si="944"/>
        <v>0</v>
      </c>
      <c r="AC2818" s="25">
        <f t="shared" ca="1" si="945"/>
        <v>0</v>
      </c>
    </row>
    <row r="2819" spans="1:29" ht="14.1" hidden="1" customHeight="1" thickBot="1" x14ac:dyDescent="0.25">
      <c r="A2819" s="3">
        <f t="shared" si="929"/>
        <v>2028</v>
      </c>
      <c r="B2819" s="3" t="str">
        <f t="shared" si="946"/>
        <v>09 září</v>
      </c>
      <c r="C2819" s="4" t="str">
        <f t="shared" si="930"/>
        <v>září</v>
      </c>
      <c r="D2819" s="10">
        <f t="shared" ca="1" si="931"/>
        <v>0</v>
      </c>
      <c r="E2819" s="10" t="str">
        <f t="shared" si="932"/>
        <v>středa</v>
      </c>
      <c r="F2819" s="42" t="str">
        <f ca="1">IF(COUNTIF(List1!$U$4:$AF$16,$G2819),"Svátek",TEXT($G2819,"dddd"))</f>
        <v>středa</v>
      </c>
      <c r="G2819" s="19">
        <v>47002</v>
      </c>
      <c r="H2819" s="49"/>
      <c r="I2819" s="50"/>
      <c r="J2819" s="49"/>
      <c r="K2819" s="50"/>
      <c r="L2819" s="21">
        <f t="shared" si="933"/>
        <v>0</v>
      </c>
      <c r="M2819" s="22">
        <f t="shared" si="927"/>
        <v>0</v>
      </c>
      <c r="N2819" s="98"/>
      <c r="O2819" s="101" t="str">
        <f t="shared" ca="1" si="928"/>
        <v/>
      </c>
      <c r="P2819" s="41" t="str">
        <f t="shared" si="926"/>
        <v xml:space="preserve"> </v>
      </c>
      <c r="Q2819" s="41" t="str">
        <f>IF(MONTH(G2820)-MONTH(G2819)&lt;&gt;0,SUBTOTAL(109,$P$14:$P$3665)," ")</f>
        <v xml:space="preserve"> </v>
      </c>
      <c r="R2819" s="108">
        <f t="shared" ca="1" si="934"/>
        <v>0</v>
      </c>
      <c r="S2819" s="25">
        <f t="shared" ca="1" si="935"/>
        <v>0</v>
      </c>
      <c r="T2819" s="108">
        <f t="shared" ca="1" si="936"/>
        <v>0</v>
      </c>
      <c r="U2819" s="163">
        <f t="shared" ca="1" si="937"/>
        <v>0</v>
      </c>
      <c r="V2819" s="25">
        <f t="shared" ca="1" si="938"/>
        <v>0</v>
      </c>
      <c r="W2819" s="25">
        <f t="shared" ca="1" si="939"/>
        <v>0</v>
      </c>
      <c r="X2819" s="108">
        <f t="shared" ca="1" si="940"/>
        <v>0</v>
      </c>
      <c r="Y2819" s="108">
        <f t="shared" ca="1" si="941"/>
        <v>0</v>
      </c>
      <c r="Z2819" s="108">
        <f t="shared" ca="1" si="942"/>
        <v>0</v>
      </c>
      <c r="AA2819" s="108">
        <f t="shared" ca="1" si="943"/>
        <v>0</v>
      </c>
      <c r="AB2819" s="108">
        <f t="shared" ca="1" si="944"/>
        <v>0</v>
      </c>
      <c r="AC2819" s="25">
        <f t="shared" ca="1" si="945"/>
        <v>0</v>
      </c>
    </row>
    <row r="2820" spans="1:29" ht="14.1" hidden="1" customHeight="1" thickBot="1" x14ac:dyDescent="0.25">
      <c r="A2820" s="3">
        <f t="shared" si="929"/>
        <v>2028</v>
      </c>
      <c r="B2820" s="3" t="str">
        <f t="shared" si="946"/>
        <v>09 září</v>
      </c>
      <c r="C2820" s="4" t="str">
        <f t="shared" si="930"/>
        <v>září</v>
      </c>
      <c r="D2820" s="10">
        <f t="shared" ca="1" si="931"/>
        <v>0</v>
      </c>
      <c r="E2820" s="10" t="str">
        <f t="shared" si="932"/>
        <v>čtvrtek</v>
      </c>
      <c r="F2820" s="42" t="str">
        <f ca="1">IF(COUNTIF(List1!$U$4:$AF$16,$G2820),"Svátek",TEXT($G2820,"dddd"))</f>
        <v>čtvrtek</v>
      </c>
      <c r="G2820" s="19">
        <v>47003</v>
      </c>
      <c r="H2820" s="49"/>
      <c r="I2820" s="50"/>
      <c r="J2820" s="49"/>
      <c r="K2820" s="50"/>
      <c r="L2820" s="21">
        <f t="shared" si="933"/>
        <v>0</v>
      </c>
      <c r="M2820" s="22">
        <f t="shared" si="927"/>
        <v>0</v>
      </c>
      <c r="N2820" s="98"/>
      <c r="O2820" s="101" t="str">
        <f t="shared" ca="1" si="928"/>
        <v/>
      </c>
      <c r="P2820" s="41" t="str">
        <f t="shared" si="926"/>
        <v xml:space="preserve"> </v>
      </c>
      <c r="Q2820" s="41" t="str">
        <f>IF(MONTH(G2821)-MONTH(G2820)&lt;&gt;0,SUBTOTAL(109,$P$14:$P$3665)," ")</f>
        <v xml:space="preserve"> </v>
      </c>
      <c r="R2820" s="108">
        <f t="shared" ca="1" si="934"/>
        <v>0</v>
      </c>
      <c r="S2820" s="25">
        <f t="shared" ca="1" si="935"/>
        <v>0</v>
      </c>
      <c r="T2820" s="108">
        <f t="shared" ca="1" si="936"/>
        <v>0</v>
      </c>
      <c r="U2820" s="163">
        <f t="shared" ca="1" si="937"/>
        <v>0</v>
      </c>
      <c r="V2820" s="25">
        <f t="shared" ca="1" si="938"/>
        <v>0</v>
      </c>
      <c r="W2820" s="25">
        <f t="shared" ca="1" si="939"/>
        <v>0</v>
      </c>
      <c r="X2820" s="108">
        <f t="shared" ca="1" si="940"/>
        <v>0</v>
      </c>
      <c r="Y2820" s="108">
        <f t="shared" ca="1" si="941"/>
        <v>0</v>
      </c>
      <c r="Z2820" s="108">
        <f t="shared" ca="1" si="942"/>
        <v>0</v>
      </c>
      <c r="AA2820" s="108">
        <f t="shared" ca="1" si="943"/>
        <v>0</v>
      </c>
      <c r="AB2820" s="108">
        <f t="shared" ca="1" si="944"/>
        <v>0</v>
      </c>
      <c r="AC2820" s="25">
        <f t="shared" ca="1" si="945"/>
        <v>0</v>
      </c>
    </row>
    <row r="2821" spans="1:29" ht="14.1" hidden="1" customHeight="1" thickBot="1" x14ac:dyDescent="0.25">
      <c r="A2821" s="3">
        <f t="shared" si="929"/>
        <v>2028</v>
      </c>
      <c r="B2821" s="3" t="str">
        <f t="shared" si="946"/>
        <v>09 září</v>
      </c>
      <c r="C2821" s="4" t="str">
        <f t="shared" si="930"/>
        <v>září</v>
      </c>
      <c r="D2821" s="10">
        <f t="shared" ca="1" si="931"/>
        <v>0</v>
      </c>
      <c r="E2821" s="10" t="str">
        <f t="shared" si="932"/>
        <v>pátek</v>
      </c>
      <c r="F2821" s="42" t="str">
        <f ca="1">IF(COUNTIF(List1!$U$4:$AF$16,$G2821),"Svátek",TEXT($G2821,"dddd"))</f>
        <v>pátek</v>
      </c>
      <c r="G2821" s="19">
        <v>47004</v>
      </c>
      <c r="H2821" s="49"/>
      <c r="I2821" s="50"/>
      <c r="J2821" s="49"/>
      <c r="K2821" s="50"/>
      <c r="L2821" s="21">
        <f t="shared" si="933"/>
        <v>0</v>
      </c>
      <c r="M2821" s="22">
        <f t="shared" si="927"/>
        <v>0</v>
      </c>
      <c r="N2821" s="98"/>
      <c r="O2821" s="101" t="str">
        <f t="shared" ca="1" si="928"/>
        <v/>
      </c>
      <c r="P2821" s="41" t="str">
        <f t="shared" si="926"/>
        <v xml:space="preserve"> </v>
      </c>
      <c r="Q2821" s="41" t="str">
        <f>IF(MONTH(G2822)-MONTH(G2821)&lt;&gt;0,SUBTOTAL(109,$P$14:$P$3665)," ")</f>
        <v xml:space="preserve"> </v>
      </c>
      <c r="R2821" s="108">
        <f t="shared" ca="1" si="934"/>
        <v>0</v>
      </c>
      <c r="S2821" s="25">
        <f t="shared" ca="1" si="935"/>
        <v>0</v>
      </c>
      <c r="T2821" s="108">
        <f t="shared" ca="1" si="936"/>
        <v>0</v>
      </c>
      <c r="U2821" s="163">
        <f t="shared" ca="1" si="937"/>
        <v>0</v>
      </c>
      <c r="V2821" s="25">
        <f t="shared" ca="1" si="938"/>
        <v>0</v>
      </c>
      <c r="W2821" s="25">
        <f t="shared" ca="1" si="939"/>
        <v>0</v>
      </c>
      <c r="X2821" s="108">
        <f t="shared" ca="1" si="940"/>
        <v>0</v>
      </c>
      <c r="Y2821" s="108">
        <f t="shared" ca="1" si="941"/>
        <v>0</v>
      </c>
      <c r="Z2821" s="108">
        <f t="shared" ca="1" si="942"/>
        <v>0</v>
      </c>
      <c r="AA2821" s="108">
        <f t="shared" ca="1" si="943"/>
        <v>0</v>
      </c>
      <c r="AB2821" s="108">
        <f t="shared" ca="1" si="944"/>
        <v>0</v>
      </c>
      <c r="AC2821" s="25">
        <f t="shared" ca="1" si="945"/>
        <v>0</v>
      </c>
    </row>
    <row r="2822" spans="1:29" ht="14.1" hidden="1" customHeight="1" thickBot="1" x14ac:dyDescent="0.25">
      <c r="A2822" s="3">
        <f t="shared" si="929"/>
        <v>2028</v>
      </c>
      <c r="B2822" s="3" t="str">
        <f t="shared" si="946"/>
        <v>09 září</v>
      </c>
      <c r="C2822" s="4" t="str">
        <f t="shared" si="930"/>
        <v>září</v>
      </c>
      <c r="D2822" s="10">
        <f t="shared" ca="1" si="931"/>
        <v>0</v>
      </c>
      <c r="E2822" s="10" t="str">
        <f t="shared" si="932"/>
        <v>sobota</v>
      </c>
      <c r="F2822" s="42" t="str">
        <f ca="1">IF(COUNTIF(List1!$U$4:$AF$16,$G2822),"Svátek",TEXT($G2822,"dddd"))</f>
        <v>sobota</v>
      </c>
      <c r="G2822" s="19">
        <v>47005</v>
      </c>
      <c r="H2822" s="49"/>
      <c r="I2822" s="50"/>
      <c r="J2822" s="49"/>
      <c r="K2822" s="50"/>
      <c r="L2822" s="21">
        <f t="shared" si="933"/>
        <v>0</v>
      </c>
      <c r="M2822" s="22">
        <f t="shared" si="927"/>
        <v>0</v>
      </c>
      <c r="N2822" s="98"/>
      <c r="O2822" s="101" t="str">
        <f t="shared" ca="1" si="928"/>
        <v/>
      </c>
      <c r="P2822" s="41" t="str">
        <f t="shared" si="926"/>
        <v xml:space="preserve"> </v>
      </c>
      <c r="Q2822" s="41" t="str">
        <f>IF(MONTH(G2823)-MONTH(G2822)&lt;&gt;0,SUBTOTAL(109,$P$14:$P$3665)," ")</f>
        <v xml:space="preserve"> </v>
      </c>
      <c r="R2822" s="108">
        <f t="shared" ca="1" si="934"/>
        <v>0</v>
      </c>
      <c r="S2822" s="25">
        <f t="shared" ca="1" si="935"/>
        <v>0</v>
      </c>
      <c r="T2822" s="108">
        <f t="shared" ca="1" si="936"/>
        <v>0</v>
      </c>
      <c r="U2822" s="163">
        <f t="shared" ca="1" si="937"/>
        <v>0</v>
      </c>
      <c r="V2822" s="25">
        <f t="shared" ca="1" si="938"/>
        <v>0</v>
      </c>
      <c r="W2822" s="25">
        <f t="shared" ca="1" si="939"/>
        <v>0</v>
      </c>
      <c r="X2822" s="108">
        <f t="shared" ca="1" si="940"/>
        <v>0</v>
      </c>
      <c r="Y2822" s="108">
        <f t="shared" ca="1" si="941"/>
        <v>0</v>
      </c>
      <c r="Z2822" s="108">
        <f t="shared" ca="1" si="942"/>
        <v>0</v>
      </c>
      <c r="AA2822" s="108">
        <f t="shared" ca="1" si="943"/>
        <v>0</v>
      </c>
      <c r="AB2822" s="108">
        <f t="shared" ca="1" si="944"/>
        <v>0</v>
      </c>
      <c r="AC2822" s="25">
        <f t="shared" ca="1" si="945"/>
        <v>0</v>
      </c>
    </row>
    <row r="2823" spans="1:29" ht="14.1" hidden="1" customHeight="1" thickBot="1" x14ac:dyDescent="0.25">
      <c r="A2823" s="3">
        <f t="shared" si="929"/>
        <v>2028</v>
      </c>
      <c r="B2823" s="3" t="str">
        <f t="shared" si="946"/>
        <v>09 září</v>
      </c>
      <c r="C2823" s="4" t="str">
        <f t="shared" si="930"/>
        <v>září</v>
      </c>
      <c r="D2823" s="10">
        <f t="shared" ca="1" si="931"/>
        <v>0</v>
      </c>
      <c r="E2823" s="10" t="str">
        <f t="shared" si="932"/>
        <v>neděle</v>
      </c>
      <c r="F2823" s="42" t="str">
        <f ca="1">IF(COUNTIF(List1!$U$4:$AF$16,$G2823),"Svátek",TEXT($G2823,"dddd"))</f>
        <v>neděle</v>
      </c>
      <c r="G2823" s="19">
        <v>47006</v>
      </c>
      <c r="H2823" s="49"/>
      <c r="I2823" s="50"/>
      <c r="J2823" s="49"/>
      <c r="K2823" s="50"/>
      <c r="L2823" s="21">
        <f t="shared" si="933"/>
        <v>0</v>
      </c>
      <c r="M2823" s="22">
        <f t="shared" si="927"/>
        <v>0</v>
      </c>
      <c r="N2823" s="98"/>
      <c r="O2823" s="101" t="str">
        <f t="shared" ca="1" si="928"/>
        <v/>
      </c>
      <c r="P2823" s="41">
        <f t="shared" si="926"/>
        <v>0</v>
      </c>
      <c r="Q2823" s="41" t="str">
        <f>IF(MONTH(G2824)-MONTH(G2823)&lt;&gt;0,SUBTOTAL(109,$P$14:$P$3665)," ")</f>
        <v xml:space="preserve"> </v>
      </c>
      <c r="R2823" s="108">
        <f t="shared" ca="1" si="934"/>
        <v>0</v>
      </c>
      <c r="S2823" s="25">
        <f t="shared" ca="1" si="935"/>
        <v>0</v>
      </c>
      <c r="T2823" s="108">
        <f t="shared" ca="1" si="936"/>
        <v>0</v>
      </c>
      <c r="U2823" s="163">
        <f t="shared" ca="1" si="937"/>
        <v>0</v>
      </c>
      <c r="V2823" s="25">
        <f t="shared" ca="1" si="938"/>
        <v>0</v>
      </c>
      <c r="W2823" s="25">
        <f t="shared" ca="1" si="939"/>
        <v>0</v>
      </c>
      <c r="X2823" s="108">
        <f t="shared" ca="1" si="940"/>
        <v>0</v>
      </c>
      <c r="Y2823" s="108">
        <f t="shared" ca="1" si="941"/>
        <v>0</v>
      </c>
      <c r="Z2823" s="108">
        <f t="shared" ca="1" si="942"/>
        <v>0</v>
      </c>
      <c r="AA2823" s="108">
        <f t="shared" ca="1" si="943"/>
        <v>0</v>
      </c>
      <c r="AB2823" s="108">
        <f t="shared" ca="1" si="944"/>
        <v>0</v>
      </c>
      <c r="AC2823" s="25">
        <f t="shared" ca="1" si="945"/>
        <v>0</v>
      </c>
    </row>
    <row r="2824" spans="1:29" ht="14.1" hidden="1" customHeight="1" thickBot="1" x14ac:dyDescent="0.25">
      <c r="A2824" s="3">
        <f t="shared" si="929"/>
        <v>2028</v>
      </c>
      <c r="B2824" s="3" t="str">
        <f t="shared" si="946"/>
        <v>09 září</v>
      </c>
      <c r="C2824" s="4" t="str">
        <f t="shared" si="930"/>
        <v>září</v>
      </c>
      <c r="D2824" s="10">
        <f t="shared" ca="1" si="931"/>
        <v>0</v>
      </c>
      <c r="E2824" s="10" t="str">
        <f t="shared" si="932"/>
        <v>pondělí</v>
      </c>
      <c r="F2824" s="42" t="str">
        <f ca="1">IF(COUNTIF(List1!$U$4:$AF$16,$G2824),"Svátek",TEXT($G2824,"dddd"))</f>
        <v>pondělí</v>
      </c>
      <c r="G2824" s="19">
        <v>47007</v>
      </c>
      <c r="H2824" s="49"/>
      <c r="I2824" s="50"/>
      <c r="J2824" s="49"/>
      <c r="K2824" s="50"/>
      <c r="L2824" s="21">
        <f t="shared" si="933"/>
        <v>0</v>
      </c>
      <c r="M2824" s="22">
        <f t="shared" si="927"/>
        <v>0</v>
      </c>
      <c r="N2824" s="98"/>
      <c r="O2824" s="101" t="str">
        <f t="shared" ca="1" si="928"/>
        <v/>
      </c>
      <c r="P2824" s="41" t="str">
        <f t="shared" si="926"/>
        <v xml:space="preserve"> </v>
      </c>
      <c r="Q2824" s="41" t="str">
        <f>IF(MONTH(G2825)-MONTH(G2824)&lt;&gt;0,SUBTOTAL(109,$P$14:$P$3665)," ")</f>
        <v xml:space="preserve"> </v>
      </c>
      <c r="R2824" s="108">
        <f t="shared" ca="1" si="934"/>
        <v>0</v>
      </c>
      <c r="S2824" s="25">
        <f t="shared" ca="1" si="935"/>
        <v>0</v>
      </c>
      <c r="T2824" s="108">
        <f t="shared" ca="1" si="936"/>
        <v>0</v>
      </c>
      <c r="U2824" s="163">
        <f t="shared" ca="1" si="937"/>
        <v>0</v>
      </c>
      <c r="V2824" s="25">
        <f t="shared" ca="1" si="938"/>
        <v>0</v>
      </c>
      <c r="W2824" s="25">
        <f t="shared" ca="1" si="939"/>
        <v>0</v>
      </c>
      <c r="X2824" s="108">
        <f t="shared" ca="1" si="940"/>
        <v>0</v>
      </c>
      <c r="Y2824" s="108">
        <f t="shared" ca="1" si="941"/>
        <v>0</v>
      </c>
      <c r="Z2824" s="108">
        <f t="shared" ca="1" si="942"/>
        <v>0</v>
      </c>
      <c r="AA2824" s="108">
        <f t="shared" ca="1" si="943"/>
        <v>0</v>
      </c>
      <c r="AB2824" s="108">
        <f t="shared" ca="1" si="944"/>
        <v>0</v>
      </c>
      <c r="AC2824" s="25">
        <f t="shared" ca="1" si="945"/>
        <v>0</v>
      </c>
    </row>
    <row r="2825" spans="1:29" ht="14.1" hidden="1" customHeight="1" thickBot="1" x14ac:dyDescent="0.25">
      <c r="A2825" s="3">
        <f t="shared" si="929"/>
        <v>2028</v>
      </c>
      <c r="B2825" s="3" t="str">
        <f t="shared" si="946"/>
        <v>09 září</v>
      </c>
      <c r="C2825" s="4" t="str">
        <f t="shared" si="930"/>
        <v>září</v>
      </c>
      <c r="D2825" s="10">
        <f t="shared" ca="1" si="931"/>
        <v>0</v>
      </c>
      <c r="E2825" s="10" t="str">
        <f t="shared" si="932"/>
        <v>úterý</v>
      </c>
      <c r="F2825" s="42" t="str">
        <f ca="1">IF(COUNTIF(List1!$U$4:$AF$16,$G2825),"Svátek",TEXT($G2825,"dddd"))</f>
        <v>úterý</v>
      </c>
      <c r="G2825" s="19">
        <v>47008</v>
      </c>
      <c r="H2825" s="49"/>
      <c r="I2825" s="50"/>
      <c r="J2825" s="49"/>
      <c r="K2825" s="50"/>
      <c r="L2825" s="21">
        <f t="shared" si="933"/>
        <v>0</v>
      </c>
      <c r="M2825" s="22">
        <f t="shared" si="927"/>
        <v>0</v>
      </c>
      <c r="N2825" s="98"/>
      <c r="O2825" s="101" t="str">
        <f t="shared" ca="1" si="928"/>
        <v/>
      </c>
      <c r="P2825" s="41" t="str">
        <f t="shared" si="926"/>
        <v xml:space="preserve"> </v>
      </c>
      <c r="Q2825" s="41" t="str">
        <f>IF(MONTH(G2826)-MONTH(G2825)&lt;&gt;0,SUBTOTAL(109,$P$14:$P$3665)," ")</f>
        <v xml:space="preserve"> </v>
      </c>
      <c r="R2825" s="108">
        <f t="shared" ca="1" si="934"/>
        <v>0</v>
      </c>
      <c r="S2825" s="25">
        <f t="shared" ca="1" si="935"/>
        <v>0</v>
      </c>
      <c r="T2825" s="108">
        <f t="shared" ca="1" si="936"/>
        <v>0</v>
      </c>
      <c r="U2825" s="163">
        <f t="shared" ca="1" si="937"/>
        <v>0</v>
      </c>
      <c r="V2825" s="25">
        <f t="shared" ca="1" si="938"/>
        <v>0</v>
      </c>
      <c r="W2825" s="25">
        <f t="shared" ca="1" si="939"/>
        <v>0</v>
      </c>
      <c r="X2825" s="108">
        <f t="shared" ca="1" si="940"/>
        <v>0</v>
      </c>
      <c r="Y2825" s="108">
        <f t="shared" ca="1" si="941"/>
        <v>0</v>
      </c>
      <c r="Z2825" s="108">
        <f t="shared" ca="1" si="942"/>
        <v>0</v>
      </c>
      <c r="AA2825" s="108">
        <f t="shared" ca="1" si="943"/>
        <v>0</v>
      </c>
      <c r="AB2825" s="108">
        <f t="shared" ca="1" si="944"/>
        <v>0</v>
      </c>
      <c r="AC2825" s="25">
        <f t="shared" ca="1" si="945"/>
        <v>0</v>
      </c>
    </row>
    <row r="2826" spans="1:29" ht="14.1" hidden="1" customHeight="1" thickBot="1" x14ac:dyDescent="0.25">
      <c r="A2826" s="3">
        <f t="shared" si="929"/>
        <v>2028</v>
      </c>
      <c r="B2826" s="3" t="str">
        <f t="shared" si="946"/>
        <v>09 září</v>
      </c>
      <c r="C2826" s="4" t="str">
        <f t="shared" si="930"/>
        <v>září</v>
      </c>
      <c r="D2826" s="10">
        <f t="shared" ca="1" si="931"/>
        <v>0</v>
      </c>
      <c r="E2826" s="10" t="str">
        <f t="shared" si="932"/>
        <v>středa</v>
      </c>
      <c r="F2826" s="42" t="str">
        <f ca="1">IF(COUNTIF(List1!$U$4:$AF$16,$G2826),"Svátek",TEXT($G2826,"dddd"))</f>
        <v>středa</v>
      </c>
      <c r="G2826" s="19">
        <v>47009</v>
      </c>
      <c r="H2826" s="49"/>
      <c r="I2826" s="50"/>
      <c r="J2826" s="49"/>
      <c r="K2826" s="50"/>
      <c r="L2826" s="21">
        <f t="shared" si="933"/>
        <v>0</v>
      </c>
      <c r="M2826" s="22">
        <f t="shared" si="927"/>
        <v>0</v>
      </c>
      <c r="N2826" s="98"/>
      <c r="O2826" s="101" t="str">
        <f t="shared" ca="1" si="928"/>
        <v/>
      </c>
      <c r="P2826" s="41" t="str">
        <f t="shared" si="926"/>
        <v xml:space="preserve"> </v>
      </c>
      <c r="Q2826" s="41" t="str">
        <f>IF(MONTH(G2827)-MONTH(G2826)&lt;&gt;0,SUBTOTAL(109,$P$14:$P$3665)," ")</f>
        <v xml:space="preserve"> </v>
      </c>
      <c r="R2826" s="108">
        <f t="shared" ca="1" si="934"/>
        <v>0</v>
      </c>
      <c r="S2826" s="25">
        <f t="shared" ca="1" si="935"/>
        <v>0</v>
      </c>
      <c r="T2826" s="108">
        <f t="shared" ca="1" si="936"/>
        <v>0</v>
      </c>
      <c r="U2826" s="163">
        <f t="shared" ca="1" si="937"/>
        <v>0</v>
      </c>
      <c r="V2826" s="25">
        <f t="shared" ca="1" si="938"/>
        <v>0</v>
      </c>
      <c r="W2826" s="25">
        <f t="shared" ca="1" si="939"/>
        <v>0</v>
      </c>
      <c r="X2826" s="108">
        <f t="shared" ca="1" si="940"/>
        <v>0</v>
      </c>
      <c r="Y2826" s="108">
        <f t="shared" ca="1" si="941"/>
        <v>0</v>
      </c>
      <c r="Z2826" s="108">
        <f t="shared" ca="1" si="942"/>
        <v>0</v>
      </c>
      <c r="AA2826" s="108">
        <f t="shared" ca="1" si="943"/>
        <v>0</v>
      </c>
      <c r="AB2826" s="108">
        <f t="shared" ca="1" si="944"/>
        <v>0</v>
      </c>
      <c r="AC2826" s="25">
        <f t="shared" ca="1" si="945"/>
        <v>0</v>
      </c>
    </row>
    <row r="2827" spans="1:29" ht="14.1" hidden="1" customHeight="1" thickBot="1" x14ac:dyDescent="0.25">
      <c r="A2827" s="3">
        <f t="shared" si="929"/>
        <v>2028</v>
      </c>
      <c r="B2827" s="3" t="str">
        <f t="shared" si="946"/>
        <v>09 září</v>
      </c>
      <c r="C2827" s="4" t="str">
        <f t="shared" si="930"/>
        <v>září</v>
      </c>
      <c r="D2827" s="10">
        <f t="shared" ca="1" si="931"/>
        <v>0</v>
      </c>
      <c r="E2827" s="10" t="str">
        <f t="shared" si="932"/>
        <v>čtvrtek</v>
      </c>
      <c r="F2827" s="42" t="str">
        <f ca="1">IF(COUNTIF(List1!$U$4:$AF$16,$G2827),"Svátek",TEXT($G2827,"dddd"))</f>
        <v>čtvrtek</v>
      </c>
      <c r="G2827" s="19">
        <v>47010</v>
      </c>
      <c r="H2827" s="49"/>
      <c r="I2827" s="50"/>
      <c r="J2827" s="49"/>
      <c r="K2827" s="50"/>
      <c r="L2827" s="21">
        <f t="shared" si="933"/>
        <v>0</v>
      </c>
      <c r="M2827" s="22">
        <f t="shared" si="927"/>
        <v>0</v>
      </c>
      <c r="N2827" s="98"/>
      <c r="O2827" s="101" t="str">
        <f t="shared" ca="1" si="928"/>
        <v/>
      </c>
      <c r="P2827" s="41" t="str">
        <f t="shared" si="926"/>
        <v xml:space="preserve"> </v>
      </c>
      <c r="Q2827" s="41" t="str">
        <f>IF(MONTH(G2828)-MONTH(G2827)&lt;&gt;0,SUBTOTAL(109,$P$14:$P$3665)," ")</f>
        <v xml:space="preserve"> </v>
      </c>
      <c r="R2827" s="108">
        <f t="shared" ca="1" si="934"/>
        <v>0</v>
      </c>
      <c r="S2827" s="25">
        <f t="shared" ca="1" si="935"/>
        <v>0</v>
      </c>
      <c r="T2827" s="108">
        <f t="shared" ca="1" si="936"/>
        <v>0</v>
      </c>
      <c r="U2827" s="163">
        <f t="shared" ca="1" si="937"/>
        <v>0</v>
      </c>
      <c r="V2827" s="25">
        <f t="shared" ca="1" si="938"/>
        <v>0</v>
      </c>
      <c r="W2827" s="25">
        <f t="shared" ca="1" si="939"/>
        <v>0</v>
      </c>
      <c r="X2827" s="108">
        <f t="shared" ca="1" si="940"/>
        <v>0</v>
      </c>
      <c r="Y2827" s="108">
        <f t="shared" ca="1" si="941"/>
        <v>0</v>
      </c>
      <c r="Z2827" s="108">
        <f t="shared" ca="1" si="942"/>
        <v>0</v>
      </c>
      <c r="AA2827" s="108">
        <f t="shared" ca="1" si="943"/>
        <v>0</v>
      </c>
      <c r="AB2827" s="108">
        <f t="shared" ca="1" si="944"/>
        <v>0</v>
      </c>
      <c r="AC2827" s="25">
        <f t="shared" ca="1" si="945"/>
        <v>0</v>
      </c>
    </row>
    <row r="2828" spans="1:29" ht="14.1" hidden="1" customHeight="1" thickBot="1" x14ac:dyDescent="0.25">
      <c r="A2828" s="3">
        <f t="shared" si="929"/>
        <v>2028</v>
      </c>
      <c r="B2828" s="3" t="str">
        <f t="shared" si="946"/>
        <v>09 září</v>
      </c>
      <c r="C2828" s="4" t="str">
        <f t="shared" si="930"/>
        <v>září</v>
      </c>
      <c r="D2828" s="10">
        <f t="shared" ca="1" si="931"/>
        <v>0</v>
      </c>
      <c r="E2828" s="10" t="str">
        <f t="shared" si="932"/>
        <v>pátek</v>
      </c>
      <c r="F2828" s="42" t="str">
        <f ca="1">IF(COUNTIF(List1!$U$4:$AF$16,$G2828),"Svátek",TEXT($G2828,"dddd"))</f>
        <v>pátek</v>
      </c>
      <c r="G2828" s="19">
        <v>47011</v>
      </c>
      <c r="H2828" s="49"/>
      <c r="I2828" s="50"/>
      <c r="J2828" s="49"/>
      <c r="K2828" s="50"/>
      <c r="L2828" s="21">
        <f t="shared" si="933"/>
        <v>0</v>
      </c>
      <c r="M2828" s="22">
        <f t="shared" si="927"/>
        <v>0</v>
      </c>
      <c r="N2828" s="98"/>
      <c r="O2828" s="101" t="str">
        <f t="shared" ca="1" si="928"/>
        <v/>
      </c>
      <c r="P2828" s="41" t="str">
        <f t="shared" si="926"/>
        <v xml:space="preserve"> </v>
      </c>
      <c r="Q2828" s="41" t="str">
        <f>IF(MONTH(G2829)-MONTH(G2828)&lt;&gt;0,SUBTOTAL(109,$P$14:$P$3665)," ")</f>
        <v xml:space="preserve"> </v>
      </c>
      <c r="R2828" s="108">
        <f t="shared" ca="1" si="934"/>
        <v>0</v>
      </c>
      <c r="S2828" s="25">
        <f t="shared" ca="1" si="935"/>
        <v>0</v>
      </c>
      <c r="T2828" s="108">
        <f t="shared" ca="1" si="936"/>
        <v>0</v>
      </c>
      <c r="U2828" s="163">
        <f t="shared" ca="1" si="937"/>
        <v>0</v>
      </c>
      <c r="V2828" s="25">
        <f t="shared" ca="1" si="938"/>
        <v>0</v>
      </c>
      <c r="W2828" s="25">
        <f t="shared" ca="1" si="939"/>
        <v>0</v>
      </c>
      <c r="X2828" s="108">
        <f t="shared" ca="1" si="940"/>
        <v>0</v>
      </c>
      <c r="Y2828" s="108">
        <f t="shared" ca="1" si="941"/>
        <v>0</v>
      </c>
      <c r="Z2828" s="108">
        <f t="shared" ca="1" si="942"/>
        <v>0</v>
      </c>
      <c r="AA2828" s="108">
        <f t="shared" ca="1" si="943"/>
        <v>0</v>
      </c>
      <c r="AB2828" s="108">
        <f t="shared" ca="1" si="944"/>
        <v>0</v>
      </c>
      <c r="AC2828" s="25">
        <f t="shared" ca="1" si="945"/>
        <v>0</v>
      </c>
    </row>
    <row r="2829" spans="1:29" ht="14.1" hidden="1" customHeight="1" thickBot="1" x14ac:dyDescent="0.25">
      <c r="A2829" s="3">
        <f t="shared" si="929"/>
        <v>2028</v>
      </c>
      <c r="B2829" s="3" t="str">
        <f t="shared" si="946"/>
        <v>09 září</v>
      </c>
      <c r="C2829" s="4" t="str">
        <f t="shared" si="930"/>
        <v>září</v>
      </c>
      <c r="D2829" s="10">
        <f t="shared" ca="1" si="931"/>
        <v>0</v>
      </c>
      <c r="E2829" s="10" t="str">
        <f t="shared" si="932"/>
        <v>sobota</v>
      </c>
      <c r="F2829" s="42" t="str">
        <f ca="1">IF(COUNTIF(List1!$U$4:$AF$16,$G2829),"Svátek",TEXT($G2829,"dddd"))</f>
        <v>sobota</v>
      </c>
      <c r="G2829" s="19">
        <v>47012</v>
      </c>
      <c r="H2829" s="49"/>
      <c r="I2829" s="50"/>
      <c r="J2829" s="49"/>
      <c r="K2829" s="50"/>
      <c r="L2829" s="21">
        <f t="shared" si="933"/>
        <v>0</v>
      </c>
      <c r="M2829" s="22">
        <f t="shared" si="927"/>
        <v>0</v>
      </c>
      <c r="N2829" s="98"/>
      <c r="O2829" s="101" t="str">
        <f t="shared" ca="1" si="928"/>
        <v/>
      </c>
      <c r="P2829" s="41" t="str">
        <f t="shared" si="926"/>
        <v xml:space="preserve"> </v>
      </c>
      <c r="Q2829" s="41" t="str">
        <f>IF(MONTH(G2830)-MONTH(G2829)&lt;&gt;0,SUBTOTAL(109,$P$14:$P$3665)," ")</f>
        <v xml:space="preserve"> </v>
      </c>
      <c r="R2829" s="108">
        <f t="shared" ca="1" si="934"/>
        <v>0</v>
      </c>
      <c r="S2829" s="25">
        <f t="shared" ca="1" si="935"/>
        <v>0</v>
      </c>
      <c r="T2829" s="108">
        <f t="shared" ca="1" si="936"/>
        <v>0</v>
      </c>
      <c r="U2829" s="163">
        <f t="shared" ca="1" si="937"/>
        <v>0</v>
      </c>
      <c r="V2829" s="25">
        <f t="shared" ca="1" si="938"/>
        <v>0</v>
      </c>
      <c r="W2829" s="25">
        <f t="shared" ca="1" si="939"/>
        <v>0</v>
      </c>
      <c r="X2829" s="108">
        <f t="shared" ca="1" si="940"/>
        <v>0</v>
      </c>
      <c r="Y2829" s="108">
        <f t="shared" ca="1" si="941"/>
        <v>0</v>
      </c>
      <c r="Z2829" s="108">
        <f t="shared" ca="1" si="942"/>
        <v>0</v>
      </c>
      <c r="AA2829" s="108">
        <f t="shared" ca="1" si="943"/>
        <v>0</v>
      </c>
      <c r="AB2829" s="108">
        <f t="shared" ca="1" si="944"/>
        <v>0</v>
      </c>
      <c r="AC2829" s="25">
        <f t="shared" ca="1" si="945"/>
        <v>0</v>
      </c>
    </row>
    <row r="2830" spans="1:29" ht="14.1" hidden="1" customHeight="1" thickBot="1" x14ac:dyDescent="0.25">
      <c r="A2830" s="3">
        <f t="shared" si="929"/>
        <v>2028</v>
      </c>
      <c r="B2830" s="3" t="str">
        <f t="shared" si="946"/>
        <v>09 září</v>
      </c>
      <c r="C2830" s="4" t="str">
        <f t="shared" si="930"/>
        <v>září</v>
      </c>
      <c r="D2830" s="10">
        <f t="shared" ca="1" si="931"/>
        <v>0</v>
      </c>
      <c r="E2830" s="10" t="str">
        <f t="shared" si="932"/>
        <v>neděle</v>
      </c>
      <c r="F2830" s="42" t="str">
        <f ca="1">IF(COUNTIF(List1!$U$4:$AF$16,$G2830),"Svátek",TEXT($G2830,"dddd"))</f>
        <v>neděle</v>
      </c>
      <c r="G2830" s="19">
        <v>47013</v>
      </c>
      <c r="H2830" s="49"/>
      <c r="I2830" s="50"/>
      <c r="J2830" s="49"/>
      <c r="K2830" s="50"/>
      <c r="L2830" s="21">
        <f t="shared" si="933"/>
        <v>0</v>
      </c>
      <c r="M2830" s="22">
        <f t="shared" si="927"/>
        <v>0</v>
      </c>
      <c r="N2830" s="98"/>
      <c r="O2830" s="101" t="str">
        <f t="shared" ca="1" si="928"/>
        <v/>
      </c>
      <c r="P2830" s="41">
        <f t="shared" si="926"/>
        <v>0</v>
      </c>
      <c r="Q2830" s="41" t="str">
        <f>IF(MONTH(G2831)-MONTH(G2830)&lt;&gt;0,SUBTOTAL(109,$P$14:$P$3665)," ")</f>
        <v xml:space="preserve"> </v>
      </c>
      <c r="R2830" s="108">
        <f t="shared" ca="1" si="934"/>
        <v>0</v>
      </c>
      <c r="S2830" s="25">
        <f t="shared" ca="1" si="935"/>
        <v>0</v>
      </c>
      <c r="T2830" s="108">
        <f t="shared" ca="1" si="936"/>
        <v>0</v>
      </c>
      <c r="U2830" s="163">
        <f t="shared" ca="1" si="937"/>
        <v>0</v>
      </c>
      <c r="V2830" s="25">
        <f t="shared" ca="1" si="938"/>
        <v>0</v>
      </c>
      <c r="W2830" s="25">
        <f t="shared" ca="1" si="939"/>
        <v>0</v>
      </c>
      <c r="X2830" s="108">
        <f t="shared" ca="1" si="940"/>
        <v>0</v>
      </c>
      <c r="Y2830" s="108">
        <f t="shared" ca="1" si="941"/>
        <v>0</v>
      </c>
      <c r="Z2830" s="108">
        <f t="shared" ca="1" si="942"/>
        <v>0</v>
      </c>
      <c r="AA2830" s="108">
        <f t="shared" ca="1" si="943"/>
        <v>0</v>
      </c>
      <c r="AB2830" s="108">
        <f t="shared" ca="1" si="944"/>
        <v>0</v>
      </c>
      <c r="AC2830" s="25">
        <f t="shared" ca="1" si="945"/>
        <v>0</v>
      </c>
    </row>
    <row r="2831" spans="1:29" ht="14.1" hidden="1" customHeight="1" thickBot="1" x14ac:dyDescent="0.25">
      <c r="A2831" s="3">
        <f t="shared" si="929"/>
        <v>2028</v>
      </c>
      <c r="B2831" s="3" t="str">
        <f t="shared" si="946"/>
        <v>09 září</v>
      </c>
      <c r="C2831" s="4" t="str">
        <f t="shared" si="930"/>
        <v>září</v>
      </c>
      <c r="D2831" s="10">
        <f t="shared" ca="1" si="931"/>
        <v>0</v>
      </c>
      <c r="E2831" s="10" t="str">
        <f t="shared" si="932"/>
        <v>pondělí</v>
      </c>
      <c r="F2831" s="42" t="str">
        <f ca="1">IF(COUNTIF(List1!$U$4:$AF$16,$G2831),"Svátek",TEXT($G2831,"dddd"))</f>
        <v>pondělí</v>
      </c>
      <c r="G2831" s="19">
        <v>47014</v>
      </c>
      <c r="H2831" s="49"/>
      <c r="I2831" s="50"/>
      <c r="J2831" s="49"/>
      <c r="K2831" s="50"/>
      <c r="L2831" s="21">
        <f t="shared" si="933"/>
        <v>0</v>
      </c>
      <c r="M2831" s="22">
        <f t="shared" si="927"/>
        <v>0</v>
      </c>
      <c r="N2831" s="98"/>
      <c r="O2831" s="101" t="str">
        <f t="shared" ca="1" si="928"/>
        <v/>
      </c>
      <c r="P2831" s="41" t="str">
        <f t="shared" si="926"/>
        <v xml:space="preserve"> </v>
      </c>
      <c r="Q2831" s="41" t="str">
        <f>IF(MONTH(G2832)-MONTH(G2831)&lt;&gt;0,SUBTOTAL(109,$P$14:$P$3665)," ")</f>
        <v xml:space="preserve"> </v>
      </c>
      <c r="R2831" s="108">
        <f t="shared" ca="1" si="934"/>
        <v>0</v>
      </c>
      <c r="S2831" s="25">
        <f t="shared" ca="1" si="935"/>
        <v>0</v>
      </c>
      <c r="T2831" s="108">
        <f t="shared" ca="1" si="936"/>
        <v>0</v>
      </c>
      <c r="U2831" s="163">
        <f t="shared" ca="1" si="937"/>
        <v>0</v>
      </c>
      <c r="V2831" s="25">
        <f t="shared" ca="1" si="938"/>
        <v>0</v>
      </c>
      <c r="W2831" s="25">
        <f t="shared" ca="1" si="939"/>
        <v>0</v>
      </c>
      <c r="X2831" s="108">
        <f t="shared" ca="1" si="940"/>
        <v>0</v>
      </c>
      <c r="Y2831" s="108">
        <f t="shared" ca="1" si="941"/>
        <v>0</v>
      </c>
      <c r="Z2831" s="108">
        <f t="shared" ca="1" si="942"/>
        <v>0</v>
      </c>
      <c r="AA2831" s="108">
        <f t="shared" ca="1" si="943"/>
        <v>0</v>
      </c>
      <c r="AB2831" s="108">
        <f t="shared" ca="1" si="944"/>
        <v>0</v>
      </c>
      <c r="AC2831" s="25">
        <f t="shared" ca="1" si="945"/>
        <v>0</v>
      </c>
    </row>
    <row r="2832" spans="1:29" ht="14.1" hidden="1" customHeight="1" thickBot="1" x14ac:dyDescent="0.25">
      <c r="A2832" s="3">
        <f t="shared" si="929"/>
        <v>2028</v>
      </c>
      <c r="B2832" s="3" t="str">
        <f t="shared" si="946"/>
        <v>09 září</v>
      </c>
      <c r="C2832" s="4" t="str">
        <f t="shared" si="930"/>
        <v>září</v>
      </c>
      <c r="D2832" s="10">
        <f t="shared" ca="1" si="931"/>
        <v>0</v>
      </c>
      <c r="E2832" s="10" t="str">
        <f t="shared" si="932"/>
        <v>úterý</v>
      </c>
      <c r="F2832" s="42" t="str">
        <f ca="1">IF(COUNTIF(List1!$U$4:$AF$16,$G2832),"Svátek",TEXT($G2832,"dddd"))</f>
        <v>úterý</v>
      </c>
      <c r="G2832" s="19">
        <v>47015</v>
      </c>
      <c r="H2832" s="49"/>
      <c r="I2832" s="50"/>
      <c r="J2832" s="49"/>
      <c r="K2832" s="50"/>
      <c r="L2832" s="21">
        <f t="shared" si="933"/>
        <v>0</v>
      </c>
      <c r="M2832" s="22">
        <f t="shared" si="927"/>
        <v>0</v>
      </c>
      <c r="N2832" s="98"/>
      <c r="O2832" s="101" t="str">
        <f t="shared" ca="1" si="928"/>
        <v/>
      </c>
      <c r="P2832" s="41" t="str">
        <f t="shared" si="926"/>
        <v xml:space="preserve"> </v>
      </c>
      <c r="Q2832" s="41" t="str">
        <f>IF(MONTH(G2833)-MONTH(G2832)&lt;&gt;0,SUBTOTAL(109,$P$14:$P$3665)," ")</f>
        <v xml:space="preserve"> </v>
      </c>
      <c r="R2832" s="108">
        <f t="shared" ca="1" si="934"/>
        <v>0</v>
      </c>
      <c r="S2832" s="25">
        <f t="shared" ca="1" si="935"/>
        <v>0</v>
      </c>
      <c r="T2832" s="108">
        <f t="shared" ca="1" si="936"/>
        <v>0</v>
      </c>
      <c r="U2832" s="163">
        <f t="shared" ca="1" si="937"/>
        <v>0</v>
      </c>
      <c r="V2832" s="25">
        <f t="shared" ca="1" si="938"/>
        <v>0</v>
      </c>
      <c r="W2832" s="25">
        <f t="shared" ca="1" si="939"/>
        <v>0</v>
      </c>
      <c r="X2832" s="108">
        <f t="shared" ca="1" si="940"/>
        <v>0</v>
      </c>
      <c r="Y2832" s="108">
        <f t="shared" ca="1" si="941"/>
        <v>0</v>
      </c>
      <c r="Z2832" s="108">
        <f t="shared" ca="1" si="942"/>
        <v>0</v>
      </c>
      <c r="AA2832" s="108">
        <f t="shared" ca="1" si="943"/>
        <v>0</v>
      </c>
      <c r="AB2832" s="108">
        <f t="shared" ca="1" si="944"/>
        <v>0</v>
      </c>
      <c r="AC2832" s="25">
        <f t="shared" ca="1" si="945"/>
        <v>0</v>
      </c>
    </row>
    <row r="2833" spans="1:29" ht="14.1" hidden="1" customHeight="1" thickBot="1" x14ac:dyDescent="0.25">
      <c r="A2833" s="3">
        <f t="shared" si="929"/>
        <v>2028</v>
      </c>
      <c r="B2833" s="3" t="str">
        <f t="shared" si="946"/>
        <v>09 září</v>
      </c>
      <c r="C2833" s="4" t="str">
        <f t="shared" si="930"/>
        <v>září</v>
      </c>
      <c r="D2833" s="10">
        <f t="shared" ca="1" si="931"/>
        <v>0</v>
      </c>
      <c r="E2833" s="10" t="str">
        <f t="shared" si="932"/>
        <v>středa</v>
      </c>
      <c r="F2833" s="42" t="str">
        <f ca="1">IF(COUNTIF(List1!$U$4:$AF$16,$G2833),"Svátek",TEXT($G2833,"dddd"))</f>
        <v>středa</v>
      </c>
      <c r="G2833" s="19">
        <v>47016</v>
      </c>
      <c r="H2833" s="49"/>
      <c r="I2833" s="50"/>
      <c r="J2833" s="49"/>
      <c r="K2833" s="50"/>
      <c r="L2833" s="21">
        <f t="shared" si="933"/>
        <v>0</v>
      </c>
      <c r="M2833" s="22">
        <f t="shared" si="927"/>
        <v>0</v>
      </c>
      <c r="N2833" s="98"/>
      <c r="O2833" s="101" t="str">
        <f t="shared" ca="1" si="928"/>
        <v/>
      </c>
      <c r="P2833" s="41" t="str">
        <f t="shared" si="926"/>
        <v xml:space="preserve"> </v>
      </c>
      <c r="Q2833" s="41" t="str">
        <f>IF(MONTH(G2834)-MONTH(G2833)&lt;&gt;0,SUBTOTAL(109,$P$14:$P$3665)," ")</f>
        <v xml:space="preserve"> </v>
      </c>
      <c r="R2833" s="108">
        <f t="shared" ca="1" si="934"/>
        <v>0</v>
      </c>
      <c r="S2833" s="25">
        <f t="shared" ca="1" si="935"/>
        <v>0</v>
      </c>
      <c r="T2833" s="108">
        <f t="shared" ca="1" si="936"/>
        <v>0</v>
      </c>
      <c r="U2833" s="163">
        <f t="shared" ca="1" si="937"/>
        <v>0</v>
      </c>
      <c r="V2833" s="25">
        <f t="shared" ca="1" si="938"/>
        <v>0</v>
      </c>
      <c r="W2833" s="25">
        <f t="shared" ca="1" si="939"/>
        <v>0</v>
      </c>
      <c r="X2833" s="108">
        <f t="shared" ca="1" si="940"/>
        <v>0</v>
      </c>
      <c r="Y2833" s="108">
        <f t="shared" ca="1" si="941"/>
        <v>0</v>
      </c>
      <c r="Z2833" s="108">
        <f t="shared" ca="1" si="942"/>
        <v>0</v>
      </c>
      <c r="AA2833" s="108">
        <f t="shared" ca="1" si="943"/>
        <v>0</v>
      </c>
      <c r="AB2833" s="108">
        <f t="shared" ca="1" si="944"/>
        <v>0</v>
      </c>
      <c r="AC2833" s="25">
        <f t="shared" ca="1" si="945"/>
        <v>0</v>
      </c>
    </row>
    <row r="2834" spans="1:29" ht="14.1" hidden="1" customHeight="1" thickBot="1" x14ac:dyDescent="0.25">
      <c r="A2834" s="3">
        <f t="shared" si="929"/>
        <v>2028</v>
      </c>
      <c r="B2834" s="3" t="str">
        <f t="shared" si="946"/>
        <v>09 září</v>
      </c>
      <c r="C2834" s="4" t="str">
        <f t="shared" si="930"/>
        <v>září</v>
      </c>
      <c r="D2834" s="10">
        <f t="shared" ca="1" si="931"/>
        <v>0</v>
      </c>
      <c r="E2834" s="10" t="str">
        <f t="shared" si="932"/>
        <v>čtvrtek</v>
      </c>
      <c r="F2834" s="42" t="str">
        <f ca="1">IF(COUNTIF(List1!$U$4:$AF$16,$G2834),"Svátek",TEXT($G2834,"dddd"))</f>
        <v>čtvrtek</v>
      </c>
      <c r="G2834" s="19">
        <v>47017</v>
      </c>
      <c r="H2834" s="49"/>
      <c r="I2834" s="50"/>
      <c r="J2834" s="49"/>
      <c r="K2834" s="50"/>
      <c r="L2834" s="21">
        <f t="shared" si="933"/>
        <v>0</v>
      </c>
      <c r="M2834" s="22">
        <f t="shared" si="927"/>
        <v>0</v>
      </c>
      <c r="N2834" s="98"/>
      <c r="O2834" s="101" t="str">
        <f t="shared" ca="1" si="928"/>
        <v/>
      </c>
      <c r="P2834" s="41" t="str">
        <f t="shared" si="926"/>
        <v xml:space="preserve"> </v>
      </c>
      <c r="Q2834" s="41" t="str">
        <f>IF(MONTH(G2835)-MONTH(G2834)&lt;&gt;0,SUBTOTAL(109,$P$14:$P$3665)," ")</f>
        <v xml:space="preserve"> </v>
      </c>
      <c r="R2834" s="108">
        <f t="shared" ca="1" si="934"/>
        <v>0</v>
      </c>
      <c r="S2834" s="25">
        <f t="shared" ca="1" si="935"/>
        <v>0</v>
      </c>
      <c r="T2834" s="108">
        <f t="shared" ca="1" si="936"/>
        <v>0</v>
      </c>
      <c r="U2834" s="163">
        <f t="shared" ca="1" si="937"/>
        <v>0</v>
      </c>
      <c r="V2834" s="25">
        <f t="shared" ca="1" si="938"/>
        <v>0</v>
      </c>
      <c r="W2834" s="25">
        <f t="shared" ca="1" si="939"/>
        <v>0</v>
      </c>
      <c r="X2834" s="108">
        <f t="shared" ca="1" si="940"/>
        <v>0</v>
      </c>
      <c r="Y2834" s="108">
        <f t="shared" ca="1" si="941"/>
        <v>0</v>
      </c>
      <c r="Z2834" s="108">
        <f t="shared" ca="1" si="942"/>
        <v>0</v>
      </c>
      <c r="AA2834" s="108">
        <f t="shared" ca="1" si="943"/>
        <v>0</v>
      </c>
      <c r="AB2834" s="108">
        <f t="shared" ca="1" si="944"/>
        <v>0</v>
      </c>
      <c r="AC2834" s="25">
        <f t="shared" ca="1" si="945"/>
        <v>0</v>
      </c>
    </row>
    <row r="2835" spans="1:29" ht="14.1" hidden="1" customHeight="1" thickBot="1" x14ac:dyDescent="0.25">
      <c r="A2835" s="3">
        <f t="shared" si="929"/>
        <v>2028</v>
      </c>
      <c r="B2835" s="3" t="str">
        <f t="shared" si="946"/>
        <v>09 září</v>
      </c>
      <c r="C2835" s="4" t="str">
        <f t="shared" si="930"/>
        <v>září</v>
      </c>
      <c r="D2835" s="10">
        <f t="shared" ca="1" si="931"/>
        <v>0</v>
      </c>
      <c r="E2835" s="10" t="str">
        <f t="shared" si="932"/>
        <v>pátek</v>
      </c>
      <c r="F2835" s="42" t="str">
        <f ca="1">IF(COUNTIF(List1!$U$4:$AF$16,$G2835),"Svátek",TEXT($G2835,"dddd"))</f>
        <v>pátek</v>
      </c>
      <c r="G2835" s="19">
        <v>47018</v>
      </c>
      <c r="H2835" s="49"/>
      <c r="I2835" s="50"/>
      <c r="J2835" s="49"/>
      <c r="K2835" s="50"/>
      <c r="L2835" s="21">
        <f t="shared" si="933"/>
        <v>0</v>
      </c>
      <c r="M2835" s="22">
        <f t="shared" si="927"/>
        <v>0</v>
      </c>
      <c r="N2835" s="98"/>
      <c r="O2835" s="101" t="str">
        <f t="shared" ca="1" si="928"/>
        <v/>
      </c>
      <c r="P2835" s="41" t="str">
        <f t="shared" si="926"/>
        <v xml:space="preserve"> </v>
      </c>
      <c r="Q2835" s="41" t="str">
        <f>IF(MONTH(G2836)-MONTH(G2835)&lt;&gt;0,SUBTOTAL(109,$P$14:$P$3665)," ")</f>
        <v xml:space="preserve"> </v>
      </c>
      <c r="R2835" s="108">
        <f t="shared" ca="1" si="934"/>
        <v>0</v>
      </c>
      <c r="S2835" s="25">
        <f t="shared" ca="1" si="935"/>
        <v>0</v>
      </c>
      <c r="T2835" s="108">
        <f t="shared" ca="1" si="936"/>
        <v>0</v>
      </c>
      <c r="U2835" s="163">
        <f t="shared" ca="1" si="937"/>
        <v>0</v>
      </c>
      <c r="V2835" s="25">
        <f t="shared" ca="1" si="938"/>
        <v>0</v>
      </c>
      <c r="W2835" s="25">
        <f t="shared" ca="1" si="939"/>
        <v>0</v>
      </c>
      <c r="X2835" s="108">
        <f t="shared" ca="1" si="940"/>
        <v>0</v>
      </c>
      <c r="Y2835" s="108">
        <f t="shared" ca="1" si="941"/>
        <v>0</v>
      </c>
      <c r="Z2835" s="108">
        <f t="shared" ca="1" si="942"/>
        <v>0</v>
      </c>
      <c r="AA2835" s="108">
        <f t="shared" ca="1" si="943"/>
        <v>0</v>
      </c>
      <c r="AB2835" s="108">
        <f t="shared" ca="1" si="944"/>
        <v>0</v>
      </c>
      <c r="AC2835" s="25">
        <f t="shared" ca="1" si="945"/>
        <v>0</v>
      </c>
    </row>
    <row r="2836" spans="1:29" ht="14.1" hidden="1" customHeight="1" thickBot="1" x14ac:dyDescent="0.25">
      <c r="A2836" s="3">
        <f t="shared" si="929"/>
        <v>2028</v>
      </c>
      <c r="B2836" s="3" t="str">
        <f t="shared" si="946"/>
        <v>09 září</v>
      </c>
      <c r="C2836" s="4" t="str">
        <f t="shared" si="930"/>
        <v>září</v>
      </c>
      <c r="D2836" s="10">
        <f t="shared" ca="1" si="931"/>
        <v>0</v>
      </c>
      <c r="E2836" s="10" t="str">
        <f t="shared" si="932"/>
        <v>sobota</v>
      </c>
      <c r="F2836" s="42" t="str">
        <f ca="1">IF(COUNTIF(List1!$U$4:$AF$16,$G2836),"Svátek",TEXT($G2836,"dddd"))</f>
        <v>sobota</v>
      </c>
      <c r="G2836" s="19">
        <v>47019</v>
      </c>
      <c r="H2836" s="49"/>
      <c r="I2836" s="50"/>
      <c r="J2836" s="49"/>
      <c r="K2836" s="50"/>
      <c r="L2836" s="21">
        <f t="shared" si="933"/>
        <v>0</v>
      </c>
      <c r="M2836" s="22">
        <f t="shared" si="927"/>
        <v>0</v>
      </c>
      <c r="N2836" s="98"/>
      <c r="O2836" s="101" t="str">
        <f t="shared" ca="1" si="928"/>
        <v/>
      </c>
      <c r="P2836" s="41" t="str">
        <f t="shared" si="926"/>
        <v xml:space="preserve"> </v>
      </c>
      <c r="Q2836" s="41" t="str">
        <f>IF(MONTH(G2837)-MONTH(G2836)&lt;&gt;0,SUBTOTAL(109,$P$14:$P$3665)," ")</f>
        <v xml:space="preserve"> </v>
      </c>
      <c r="R2836" s="108">
        <f t="shared" ca="1" si="934"/>
        <v>0</v>
      </c>
      <c r="S2836" s="25">
        <f t="shared" ca="1" si="935"/>
        <v>0</v>
      </c>
      <c r="T2836" s="108">
        <f t="shared" ca="1" si="936"/>
        <v>0</v>
      </c>
      <c r="U2836" s="163">
        <f t="shared" ca="1" si="937"/>
        <v>0</v>
      </c>
      <c r="V2836" s="25">
        <f t="shared" ca="1" si="938"/>
        <v>0</v>
      </c>
      <c r="W2836" s="25">
        <f t="shared" ca="1" si="939"/>
        <v>0</v>
      </c>
      <c r="X2836" s="108">
        <f t="shared" ca="1" si="940"/>
        <v>0</v>
      </c>
      <c r="Y2836" s="108">
        <f t="shared" ca="1" si="941"/>
        <v>0</v>
      </c>
      <c r="Z2836" s="108">
        <f t="shared" ca="1" si="942"/>
        <v>0</v>
      </c>
      <c r="AA2836" s="108">
        <f t="shared" ca="1" si="943"/>
        <v>0</v>
      </c>
      <c r="AB2836" s="108">
        <f t="shared" ca="1" si="944"/>
        <v>0</v>
      </c>
      <c r="AC2836" s="25">
        <f t="shared" ca="1" si="945"/>
        <v>0</v>
      </c>
    </row>
    <row r="2837" spans="1:29" ht="14.1" hidden="1" customHeight="1" thickBot="1" x14ac:dyDescent="0.25">
      <c r="A2837" s="3">
        <f t="shared" si="929"/>
        <v>2028</v>
      </c>
      <c r="B2837" s="3" t="str">
        <f t="shared" si="946"/>
        <v>09 září</v>
      </c>
      <c r="C2837" s="4" t="str">
        <f t="shared" si="930"/>
        <v>září</v>
      </c>
      <c r="D2837" s="10">
        <f t="shared" ca="1" si="931"/>
        <v>0</v>
      </c>
      <c r="E2837" s="10" t="str">
        <f t="shared" si="932"/>
        <v>neděle</v>
      </c>
      <c r="F2837" s="42" t="str">
        <f ca="1">IF(COUNTIF(List1!$U$4:$AF$16,$G2837),"Svátek",TEXT($G2837,"dddd"))</f>
        <v>neděle</v>
      </c>
      <c r="G2837" s="19">
        <v>47020</v>
      </c>
      <c r="H2837" s="49"/>
      <c r="I2837" s="50"/>
      <c r="J2837" s="49"/>
      <c r="K2837" s="50"/>
      <c r="L2837" s="21">
        <f t="shared" si="933"/>
        <v>0</v>
      </c>
      <c r="M2837" s="22">
        <f t="shared" si="927"/>
        <v>0</v>
      </c>
      <c r="N2837" s="98"/>
      <c r="O2837" s="101" t="str">
        <f t="shared" ca="1" si="928"/>
        <v/>
      </c>
      <c r="P2837" s="41">
        <f t="shared" si="926"/>
        <v>0</v>
      </c>
      <c r="Q2837" s="41" t="str">
        <f>IF(MONTH(G2838)-MONTH(G2837)&lt;&gt;0,SUBTOTAL(109,$P$14:$P$3665)," ")</f>
        <v xml:space="preserve"> </v>
      </c>
      <c r="R2837" s="108">
        <f t="shared" ca="1" si="934"/>
        <v>0</v>
      </c>
      <c r="S2837" s="25">
        <f t="shared" ca="1" si="935"/>
        <v>0</v>
      </c>
      <c r="T2837" s="108">
        <f t="shared" ca="1" si="936"/>
        <v>0</v>
      </c>
      <c r="U2837" s="163">
        <f t="shared" ca="1" si="937"/>
        <v>0</v>
      </c>
      <c r="V2837" s="25">
        <f t="shared" ca="1" si="938"/>
        <v>0</v>
      </c>
      <c r="W2837" s="25">
        <f t="shared" ca="1" si="939"/>
        <v>0</v>
      </c>
      <c r="X2837" s="108">
        <f t="shared" ca="1" si="940"/>
        <v>0</v>
      </c>
      <c r="Y2837" s="108">
        <f t="shared" ca="1" si="941"/>
        <v>0</v>
      </c>
      <c r="Z2837" s="108">
        <f t="shared" ca="1" si="942"/>
        <v>0</v>
      </c>
      <c r="AA2837" s="108">
        <f t="shared" ca="1" si="943"/>
        <v>0</v>
      </c>
      <c r="AB2837" s="108">
        <f t="shared" ca="1" si="944"/>
        <v>0</v>
      </c>
      <c r="AC2837" s="25">
        <f t="shared" ca="1" si="945"/>
        <v>0</v>
      </c>
    </row>
    <row r="2838" spans="1:29" ht="14.1" hidden="1" customHeight="1" thickBot="1" x14ac:dyDescent="0.25">
      <c r="A2838" s="3">
        <f t="shared" si="929"/>
        <v>2028</v>
      </c>
      <c r="B2838" s="3" t="str">
        <f t="shared" si="946"/>
        <v>09 září</v>
      </c>
      <c r="C2838" s="4" t="str">
        <f t="shared" si="930"/>
        <v>září</v>
      </c>
      <c r="D2838" s="10">
        <f t="shared" ca="1" si="931"/>
        <v>0</v>
      </c>
      <c r="E2838" s="10" t="str">
        <f t="shared" si="932"/>
        <v>pondělí</v>
      </c>
      <c r="F2838" s="42" t="str">
        <f ca="1">IF(COUNTIF(List1!$U$4:$AF$16,$G2838),"Svátek",TEXT($G2838,"dddd"))</f>
        <v>pondělí</v>
      </c>
      <c r="G2838" s="19">
        <v>47021</v>
      </c>
      <c r="H2838" s="49"/>
      <c r="I2838" s="50"/>
      <c r="J2838" s="49"/>
      <c r="K2838" s="50"/>
      <c r="L2838" s="21">
        <f t="shared" si="933"/>
        <v>0</v>
      </c>
      <c r="M2838" s="22">
        <f t="shared" si="927"/>
        <v>0</v>
      </c>
      <c r="N2838" s="98"/>
      <c r="O2838" s="101" t="str">
        <f t="shared" ca="1" si="928"/>
        <v/>
      </c>
      <c r="P2838" s="41" t="str">
        <f t="shared" si="926"/>
        <v xml:space="preserve"> </v>
      </c>
      <c r="Q2838" s="41" t="str">
        <f>IF(MONTH(G2839)-MONTH(G2838)&lt;&gt;0,SUBTOTAL(109,$P$14:$P$3665)," ")</f>
        <v xml:space="preserve"> </v>
      </c>
      <c r="R2838" s="108">
        <f t="shared" ca="1" si="934"/>
        <v>0</v>
      </c>
      <c r="S2838" s="25">
        <f t="shared" ca="1" si="935"/>
        <v>0</v>
      </c>
      <c r="T2838" s="108">
        <f t="shared" ca="1" si="936"/>
        <v>0</v>
      </c>
      <c r="U2838" s="163">
        <f t="shared" ca="1" si="937"/>
        <v>0</v>
      </c>
      <c r="V2838" s="25">
        <f t="shared" ca="1" si="938"/>
        <v>0</v>
      </c>
      <c r="W2838" s="25">
        <f t="shared" ca="1" si="939"/>
        <v>0</v>
      </c>
      <c r="X2838" s="108">
        <f t="shared" ca="1" si="940"/>
        <v>0</v>
      </c>
      <c r="Y2838" s="108">
        <f t="shared" ca="1" si="941"/>
        <v>0</v>
      </c>
      <c r="Z2838" s="108">
        <f t="shared" ca="1" si="942"/>
        <v>0</v>
      </c>
      <c r="AA2838" s="108">
        <f t="shared" ca="1" si="943"/>
        <v>0</v>
      </c>
      <c r="AB2838" s="108">
        <f t="shared" ca="1" si="944"/>
        <v>0</v>
      </c>
      <c r="AC2838" s="25">
        <f t="shared" ca="1" si="945"/>
        <v>0</v>
      </c>
    </row>
    <row r="2839" spans="1:29" ht="14.1" hidden="1" customHeight="1" thickBot="1" x14ac:dyDescent="0.25">
      <c r="A2839" s="3">
        <f t="shared" si="929"/>
        <v>2028</v>
      </c>
      <c r="B2839" s="3" t="str">
        <f t="shared" si="946"/>
        <v>09 září</v>
      </c>
      <c r="C2839" s="4" t="str">
        <f t="shared" si="930"/>
        <v>září</v>
      </c>
      <c r="D2839" s="10">
        <f t="shared" ca="1" si="931"/>
        <v>0</v>
      </c>
      <c r="E2839" s="10" t="str">
        <f t="shared" si="932"/>
        <v>úterý</v>
      </c>
      <c r="F2839" s="42" t="str">
        <f ca="1">IF(COUNTIF(List1!$U$4:$AF$16,$G2839),"Svátek",TEXT($G2839,"dddd"))</f>
        <v>úterý</v>
      </c>
      <c r="G2839" s="19">
        <v>47022</v>
      </c>
      <c r="H2839" s="49"/>
      <c r="I2839" s="50"/>
      <c r="J2839" s="49"/>
      <c r="K2839" s="50"/>
      <c r="L2839" s="21">
        <f t="shared" si="933"/>
        <v>0</v>
      </c>
      <c r="M2839" s="22">
        <f t="shared" si="927"/>
        <v>0</v>
      </c>
      <c r="N2839" s="98"/>
      <c r="O2839" s="101" t="str">
        <f t="shared" ca="1" si="928"/>
        <v/>
      </c>
      <c r="P2839" s="41" t="str">
        <f t="shared" si="926"/>
        <v xml:space="preserve"> </v>
      </c>
      <c r="Q2839" s="41" t="str">
        <f>IF(MONTH(G2840)-MONTH(G2839)&lt;&gt;0,SUBTOTAL(109,$P$14:$P$3665)," ")</f>
        <v xml:space="preserve"> </v>
      </c>
      <c r="R2839" s="108">
        <f t="shared" ca="1" si="934"/>
        <v>0</v>
      </c>
      <c r="S2839" s="25">
        <f t="shared" ca="1" si="935"/>
        <v>0</v>
      </c>
      <c r="T2839" s="108">
        <f t="shared" ca="1" si="936"/>
        <v>0</v>
      </c>
      <c r="U2839" s="163">
        <f t="shared" ca="1" si="937"/>
        <v>0</v>
      </c>
      <c r="V2839" s="25">
        <f t="shared" ca="1" si="938"/>
        <v>0</v>
      </c>
      <c r="W2839" s="25">
        <f t="shared" ca="1" si="939"/>
        <v>0</v>
      </c>
      <c r="X2839" s="108">
        <f t="shared" ca="1" si="940"/>
        <v>0</v>
      </c>
      <c r="Y2839" s="108">
        <f t="shared" ca="1" si="941"/>
        <v>0</v>
      </c>
      <c r="Z2839" s="108">
        <f t="shared" ca="1" si="942"/>
        <v>0</v>
      </c>
      <c r="AA2839" s="108">
        <f t="shared" ca="1" si="943"/>
        <v>0</v>
      </c>
      <c r="AB2839" s="108">
        <f t="shared" ca="1" si="944"/>
        <v>0</v>
      </c>
      <c r="AC2839" s="25">
        <f t="shared" ca="1" si="945"/>
        <v>0</v>
      </c>
    </row>
    <row r="2840" spans="1:29" ht="14.1" hidden="1" customHeight="1" thickBot="1" x14ac:dyDescent="0.25">
      <c r="A2840" s="3">
        <f t="shared" si="929"/>
        <v>2028</v>
      </c>
      <c r="B2840" s="3" t="str">
        <f t="shared" si="946"/>
        <v>09 září</v>
      </c>
      <c r="C2840" s="4" t="str">
        <f t="shared" si="930"/>
        <v>září</v>
      </c>
      <c r="D2840" s="10">
        <f t="shared" ca="1" si="931"/>
        <v>0</v>
      </c>
      <c r="E2840" s="10" t="str">
        <f t="shared" si="932"/>
        <v>středa</v>
      </c>
      <c r="F2840" s="42" t="str">
        <f ca="1">IF(COUNTIF(List1!$U$4:$AF$16,$G2840),"Svátek",TEXT($G2840,"dddd"))</f>
        <v>středa</v>
      </c>
      <c r="G2840" s="19">
        <v>47023</v>
      </c>
      <c r="H2840" s="49"/>
      <c r="I2840" s="50"/>
      <c r="J2840" s="49"/>
      <c r="K2840" s="50"/>
      <c r="L2840" s="21">
        <f t="shared" si="933"/>
        <v>0</v>
      </c>
      <c r="M2840" s="22">
        <f t="shared" si="927"/>
        <v>0</v>
      </c>
      <c r="N2840" s="98"/>
      <c r="O2840" s="101" t="str">
        <f t="shared" ca="1" si="928"/>
        <v/>
      </c>
      <c r="P2840" s="41" t="str">
        <f t="shared" si="926"/>
        <v xml:space="preserve"> </v>
      </c>
      <c r="Q2840" s="41" t="str">
        <f>IF(MONTH(G2841)-MONTH(G2840)&lt;&gt;0,SUBTOTAL(109,$P$14:$P$3665)," ")</f>
        <v xml:space="preserve"> </v>
      </c>
      <c r="R2840" s="108">
        <f t="shared" ca="1" si="934"/>
        <v>0</v>
      </c>
      <c r="S2840" s="25">
        <f t="shared" ca="1" si="935"/>
        <v>0</v>
      </c>
      <c r="T2840" s="108">
        <f t="shared" ca="1" si="936"/>
        <v>0</v>
      </c>
      <c r="U2840" s="163">
        <f t="shared" ca="1" si="937"/>
        <v>0</v>
      </c>
      <c r="V2840" s="25">
        <f t="shared" ca="1" si="938"/>
        <v>0</v>
      </c>
      <c r="W2840" s="25">
        <f t="shared" ca="1" si="939"/>
        <v>0</v>
      </c>
      <c r="X2840" s="108">
        <f t="shared" ca="1" si="940"/>
        <v>0</v>
      </c>
      <c r="Y2840" s="108">
        <f t="shared" ca="1" si="941"/>
        <v>0</v>
      </c>
      <c r="Z2840" s="108">
        <f t="shared" ca="1" si="942"/>
        <v>0</v>
      </c>
      <c r="AA2840" s="108">
        <f t="shared" ca="1" si="943"/>
        <v>0</v>
      </c>
      <c r="AB2840" s="108">
        <f t="shared" ca="1" si="944"/>
        <v>0</v>
      </c>
      <c r="AC2840" s="25">
        <f t="shared" ca="1" si="945"/>
        <v>0</v>
      </c>
    </row>
    <row r="2841" spans="1:29" ht="14.1" hidden="1" customHeight="1" thickBot="1" x14ac:dyDescent="0.25">
      <c r="A2841" s="3">
        <f t="shared" si="929"/>
        <v>2028</v>
      </c>
      <c r="B2841" s="3" t="str">
        <f t="shared" si="946"/>
        <v>09 září</v>
      </c>
      <c r="C2841" s="4" t="str">
        <f t="shared" si="930"/>
        <v>září</v>
      </c>
      <c r="D2841" s="10">
        <f t="shared" ca="1" si="931"/>
        <v>1</v>
      </c>
      <c r="E2841" s="10" t="str">
        <f t="shared" si="932"/>
        <v>čtvrtek</v>
      </c>
      <c r="F2841" s="42" t="str">
        <f ca="1">IF(COUNTIF(List1!$U$4:$AF$16,$G2841),"Svátek",TEXT($G2841,"dddd"))</f>
        <v>Svátek</v>
      </c>
      <c r="G2841" s="19">
        <v>47024</v>
      </c>
      <c r="H2841" s="49"/>
      <c r="I2841" s="50"/>
      <c r="J2841" s="49"/>
      <c r="K2841" s="50"/>
      <c r="L2841" s="21">
        <f t="shared" si="933"/>
        <v>0</v>
      </c>
      <c r="M2841" s="22">
        <f t="shared" si="927"/>
        <v>0</v>
      </c>
      <c r="N2841" s="98"/>
      <c r="O2841" s="101" t="str">
        <f t="shared" ca="1" si="928"/>
        <v>Svátek</v>
      </c>
      <c r="P2841" s="41" t="str">
        <f t="shared" si="926"/>
        <v xml:space="preserve"> </v>
      </c>
      <c r="Q2841" s="41" t="str">
        <f>IF(MONTH(G2842)-MONTH(G2841)&lt;&gt;0,SUBTOTAL(109,$P$14:$P$3665)," ")</f>
        <v xml:space="preserve"> </v>
      </c>
      <c r="R2841" s="108">
        <f t="shared" ca="1" si="934"/>
        <v>0</v>
      </c>
      <c r="S2841" s="25">
        <f t="shared" ca="1" si="935"/>
        <v>1</v>
      </c>
      <c r="T2841" s="108">
        <f t="shared" ca="1" si="936"/>
        <v>0</v>
      </c>
      <c r="U2841" s="163">
        <f t="shared" ca="1" si="937"/>
        <v>0</v>
      </c>
      <c r="V2841" s="25">
        <f t="shared" ca="1" si="938"/>
        <v>0</v>
      </c>
      <c r="W2841" s="25">
        <f t="shared" ca="1" si="939"/>
        <v>0</v>
      </c>
      <c r="X2841" s="108">
        <f t="shared" ca="1" si="940"/>
        <v>0</v>
      </c>
      <c r="Y2841" s="108">
        <f t="shared" ca="1" si="941"/>
        <v>0</v>
      </c>
      <c r="Z2841" s="108">
        <f t="shared" ca="1" si="942"/>
        <v>0</v>
      </c>
      <c r="AA2841" s="108">
        <f t="shared" ca="1" si="943"/>
        <v>0</v>
      </c>
      <c r="AB2841" s="108">
        <f t="shared" ca="1" si="944"/>
        <v>0</v>
      </c>
      <c r="AC2841" s="25">
        <f t="shared" ca="1" si="945"/>
        <v>1</v>
      </c>
    </row>
    <row r="2842" spans="1:29" ht="14.1" hidden="1" customHeight="1" thickBot="1" x14ac:dyDescent="0.25">
      <c r="A2842" s="3">
        <f t="shared" si="929"/>
        <v>2028</v>
      </c>
      <c r="B2842" s="3" t="str">
        <f t="shared" si="946"/>
        <v>09 září</v>
      </c>
      <c r="C2842" s="4" t="str">
        <f t="shared" si="930"/>
        <v>září</v>
      </c>
      <c r="D2842" s="10">
        <f t="shared" ca="1" si="931"/>
        <v>0</v>
      </c>
      <c r="E2842" s="10" t="str">
        <f t="shared" si="932"/>
        <v>pátek</v>
      </c>
      <c r="F2842" s="42" t="str">
        <f ca="1">IF(COUNTIF(List1!$U$4:$AF$16,$G2842),"Svátek",TEXT($G2842,"dddd"))</f>
        <v>pátek</v>
      </c>
      <c r="G2842" s="19">
        <v>47025</v>
      </c>
      <c r="H2842" s="49"/>
      <c r="I2842" s="50"/>
      <c r="J2842" s="49"/>
      <c r="K2842" s="50"/>
      <c r="L2842" s="21">
        <f t="shared" si="933"/>
        <v>0</v>
      </c>
      <c r="M2842" s="22">
        <f t="shared" si="927"/>
        <v>0</v>
      </c>
      <c r="N2842" s="98"/>
      <c r="O2842" s="101" t="str">
        <f t="shared" ca="1" si="928"/>
        <v/>
      </c>
      <c r="P2842" s="41" t="str">
        <f t="shared" si="926"/>
        <v xml:space="preserve"> </v>
      </c>
      <c r="Q2842" s="41" t="str">
        <f>IF(MONTH(G2843)-MONTH(G2842)&lt;&gt;0,SUBTOTAL(109,$P$14:$P$3665)," ")</f>
        <v xml:space="preserve"> </v>
      </c>
      <c r="R2842" s="108">
        <f t="shared" ca="1" si="934"/>
        <v>0</v>
      </c>
      <c r="S2842" s="25">
        <f t="shared" ca="1" si="935"/>
        <v>0</v>
      </c>
      <c r="T2842" s="108">
        <f t="shared" ca="1" si="936"/>
        <v>0</v>
      </c>
      <c r="U2842" s="163">
        <f t="shared" ca="1" si="937"/>
        <v>0</v>
      </c>
      <c r="V2842" s="25">
        <f t="shared" ca="1" si="938"/>
        <v>0</v>
      </c>
      <c r="W2842" s="25">
        <f t="shared" ca="1" si="939"/>
        <v>0</v>
      </c>
      <c r="X2842" s="108">
        <f t="shared" ca="1" si="940"/>
        <v>0</v>
      </c>
      <c r="Y2842" s="108">
        <f t="shared" ca="1" si="941"/>
        <v>0</v>
      </c>
      <c r="Z2842" s="108">
        <f t="shared" ca="1" si="942"/>
        <v>0</v>
      </c>
      <c r="AA2842" s="108">
        <f t="shared" ca="1" si="943"/>
        <v>0</v>
      </c>
      <c r="AB2842" s="108">
        <f t="shared" ca="1" si="944"/>
        <v>0</v>
      </c>
      <c r="AC2842" s="25">
        <f t="shared" ca="1" si="945"/>
        <v>0</v>
      </c>
    </row>
    <row r="2843" spans="1:29" ht="14.1" hidden="1" customHeight="1" thickBot="1" x14ac:dyDescent="0.25">
      <c r="A2843" s="3">
        <f t="shared" si="929"/>
        <v>2028</v>
      </c>
      <c r="B2843" s="3" t="str">
        <f t="shared" si="946"/>
        <v>09 září</v>
      </c>
      <c r="C2843" s="4" t="str">
        <f t="shared" si="930"/>
        <v>září</v>
      </c>
      <c r="D2843" s="10">
        <f t="shared" ca="1" si="931"/>
        <v>0</v>
      </c>
      <c r="E2843" s="10" t="str">
        <f t="shared" si="932"/>
        <v>sobota</v>
      </c>
      <c r="F2843" s="42" t="str">
        <f ca="1">IF(COUNTIF(List1!$U$4:$AF$16,$G2843),"Svátek",TEXT($G2843,"dddd"))</f>
        <v>sobota</v>
      </c>
      <c r="G2843" s="19">
        <v>47026</v>
      </c>
      <c r="H2843" s="49"/>
      <c r="I2843" s="50"/>
      <c r="J2843" s="49"/>
      <c r="K2843" s="50"/>
      <c r="L2843" s="21">
        <f t="shared" si="933"/>
        <v>0</v>
      </c>
      <c r="M2843" s="22">
        <f t="shared" si="927"/>
        <v>0</v>
      </c>
      <c r="N2843" s="98"/>
      <c r="O2843" s="101" t="str">
        <f t="shared" ca="1" si="928"/>
        <v/>
      </c>
      <c r="P2843" s="41">
        <f t="shared" ref="P2843:P2906" si="947">IF(OR(TEXT($G2843,"dddd")="neděle",TEXT($G2934,"dddd")="Sunday"),IF(DAY(G2843)&gt;=7,SUM(L2837:L2843),IF(DAY(G2843)=6,SUM(L2838:L2843),IF(DAY(G2843)=5,SUM(L2839:L2843),IF(DAY(G2843)=4,SUM(L2840:L2843),IF(DAY(G2843)=3,SUM(L2841:L2843),IF(DAY(G2843)=2,SUM(L2842:L2843),IF(DAY(G2843)=1,SUM(L2843:L2843)," "))))))),IF(MONTH(G2844)-MONTH(G2843)&lt;&gt;0,IF(TEXT($G2843,"dddd")="sobota",SUM(L2838:L2843),IF(TEXT($G2843,"dddd")="pátek",SUM(L2839:L2843),IF(TEXT($G2843,"dddd")="čtvrtek",SUM(L2840:L2843),IF(TEXT($G2843,"dddd")="středa",SUM(L2841:L2843),IF(TEXT($G2843,"dddd")="úterý",SUM(L2842:L2843),IF(TEXT($G2843,"dddd")="pondělí",SUM(L2843)," "))))))," "))</f>
        <v>0</v>
      </c>
      <c r="Q2843" s="41">
        <f>IF(MONTH(G2844)-MONTH(G2843)&lt;&gt;0,SUBTOTAL(109,$P$14:$P$3665)," ")</f>
        <v>0</v>
      </c>
      <c r="R2843" s="108">
        <f t="shared" ca="1" si="934"/>
        <v>0</v>
      </c>
      <c r="S2843" s="25">
        <f t="shared" ca="1" si="935"/>
        <v>0</v>
      </c>
      <c r="T2843" s="108">
        <f t="shared" ca="1" si="936"/>
        <v>0</v>
      </c>
      <c r="U2843" s="163">
        <f t="shared" ca="1" si="937"/>
        <v>0</v>
      </c>
      <c r="V2843" s="25">
        <f t="shared" ca="1" si="938"/>
        <v>0</v>
      </c>
      <c r="W2843" s="25">
        <f t="shared" ca="1" si="939"/>
        <v>0</v>
      </c>
      <c r="X2843" s="108">
        <f t="shared" ca="1" si="940"/>
        <v>0</v>
      </c>
      <c r="Y2843" s="108">
        <f t="shared" ca="1" si="941"/>
        <v>0</v>
      </c>
      <c r="Z2843" s="108">
        <f t="shared" ca="1" si="942"/>
        <v>0</v>
      </c>
      <c r="AA2843" s="108">
        <f t="shared" ca="1" si="943"/>
        <v>0</v>
      </c>
      <c r="AB2843" s="108">
        <f t="shared" ca="1" si="944"/>
        <v>0</v>
      </c>
      <c r="AC2843" s="25">
        <f t="shared" ca="1" si="945"/>
        <v>0</v>
      </c>
    </row>
    <row r="2844" spans="1:29" ht="14.1" hidden="1" customHeight="1" thickBot="1" x14ac:dyDescent="0.25">
      <c r="A2844" s="3">
        <f t="shared" si="929"/>
        <v>2028</v>
      </c>
      <c r="B2844" s="3" t="str">
        <f t="shared" si="946"/>
        <v>10 říjen</v>
      </c>
      <c r="C2844" s="4" t="str">
        <f t="shared" si="930"/>
        <v>říjen</v>
      </c>
      <c r="D2844" s="10">
        <f t="shared" ca="1" si="931"/>
        <v>0</v>
      </c>
      <c r="E2844" s="10" t="str">
        <f t="shared" si="932"/>
        <v>neděle</v>
      </c>
      <c r="F2844" s="42" t="str">
        <f ca="1">IF(COUNTIF(List1!$U$4:$AF$16,$G2844),"Svátek",TEXT($G2844,"dddd"))</f>
        <v>neděle</v>
      </c>
      <c r="G2844" s="19">
        <v>47027</v>
      </c>
      <c r="H2844" s="49"/>
      <c r="I2844" s="50"/>
      <c r="J2844" s="49"/>
      <c r="K2844" s="50"/>
      <c r="L2844" s="21">
        <f t="shared" si="933"/>
        <v>0</v>
      </c>
      <c r="M2844" s="22">
        <f t="shared" si="927"/>
        <v>0</v>
      </c>
      <c r="N2844" s="98"/>
      <c r="O2844" s="101" t="str">
        <f t="shared" ca="1" si="928"/>
        <v/>
      </c>
      <c r="P2844" s="41">
        <f t="shared" si="947"/>
        <v>0</v>
      </c>
      <c r="Q2844" s="41" t="str">
        <f>IF(MONTH(G2845)-MONTH(G2844)&lt;&gt;0,SUBTOTAL(109,$P$14:$P$3665)," ")</f>
        <v xml:space="preserve"> </v>
      </c>
      <c r="R2844" s="108">
        <f t="shared" ca="1" si="934"/>
        <v>0</v>
      </c>
      <c r="S2844" s="25">
        <f t="shared" ca="1" si="935"/>
        <v>0</v>
      </c>
      <c r="T2844" s="108">
        <f t="shared" ca="1" si="936"/>
        <v>0</v>
      </c>
      <c r="U2844" s="163">
        <f t="shared" ca="1" si="937"/>
        <v>0</v>
      </c>
      <c r="V2844" s="25">
        <f t="shared" ca="1" si="938"/>
        <v>0</v>
      </c>
      <c r="W2844" s="25">
        <f t="shared" ca="1" si="939"/>
        <v>0</v>
      </c>
      <c r="X2844" s="108">
        <f t="shared" ca="1" si="940"/>
        <v>0</v>
      </c>
      <c r="Y2844" s="108">
        <f t="shared" ca="1" si="941"/>
        <v>0</v>
      </c>
      <c r="Z2844" s="108">
        <f t="shared" ca="1" si="942"/>
        <v>0</v>
      </c>
      <c r="AA2844" s="108">
        <f t="shared" ca="1" si="943"/>
        <v>0</v>
      </c>
      <c r="AB2844" s="108">
        <f t="shared" ca="1" si="944"/>
        <v>0</v>
      </c>
      <c r="AC2844" s="25">
        <f t="shared" ca="1" si="945"/>
        <v>0</v>
      </c>
    </row>
    <row r="2845" spans="1:29" ht="14.1" hidden="1" customHeight="1" thickBot="1" x14ac:dyDescent="0.25">
      <c r="A2845" s="3">
        <f t="shared" si="929"/>
        <v>2028</v>
      </c>
      <c r="B2845" s="3" t="str">
        <f t="shared" si="946"/>
        <v>10 říjen</v>
      </c>
      <c r="C2845" s="4" t="str">
        <f t="shared" si="930"/>
        <v>říjen</v>
      </c>
      <c r="D2845" s="10">
        <f t="shared" ca="1" si="931"/>
        <v>0</v>
      </c>
      <c r="E2845" s="10" t="str">
        <f t="shared" si="932"/>
        <v>pondělí</v>
      </c>
      <c r="F2845" s="42" t="str">
        <f ca="1">IF(COUNTIF(List1!$U$4:$AF$16,$G2845),"Svátek",TEXT($G2845,"dddd"))</f>
        <v>pondělí</v>
      </c>
      <c r="G2845" s="19">
        <v>47028</v>
      </c>
      <c r="H2845" s="49"/>
      <c r="I2845" s="50"/>
      <c r="J2845" s="49"/>
      <c r="K2845" s="50"/>
      <c r="L2845" s="21">
        <f t="shared" si="933"/>
        <v>0</v>
      </c>
      <c r="M2845" s="22">
        <f t="shared" si="927"/>
        <v>0</v>
      </c>
      <c r="N2845" s="98"/>
      <c r="O2845" s="101" t="str">
        <f t="shared" ca="1" si="928"/>
        <v/>
      </c>
      <c r="P2845" s="41" t="str">
        <f t="shared" si="947"/>
        <v xml:space="preserve"> </v>
      </c>
      <c r="Q2845" s="41" t="str">
        <f>IF(MONTH(G2846)-MONTH(G2845)&lt;&gt;0,SUBTOTAL(109,$P$14:$P$3665)," ")</f>
        <v xml:space="preserve"> </v>
      </c>
      <c r="R2845" s="108">
        <f t="shared" ca="1" si="934"/>
        <v>0</v>
      </c>
      <c r="S2845" s="25">
        <f t="shared" ca="1" si="935"/>
        <v>0</v>
      </c>
      <c r="T2845" s="108">
        <f t="shared" ca="1" si="936"/>
        <v>0</v>
      </c>
      <c r="U2845" s="163">
        <f t="shared" ca="1" si="937"/>
        <v>0</v>
      </c>
      <c r="V2845" s="25">
        <f t="shared" ca="1" si="938"/>
        <v>0</v>
      </c>
      <c r="W2845" s="25">
        <f t="shared" ca="1" si="939"/>
        <v>0</v>
      </c>
      <c r="X2845" s="108">
        <f t="shared" ca="1" si="940"/>
        <v>0</v>
      </c>
      <c r="Y2845" s="108">
        <f t="shared" ca="1" si="941"/>
        <v>0</v>
      </c>
      <c r="Z2845" s="108">
        <f t="shared" ca="1" si="942"/>
        <v>0</v>
      </c>
      <c r="AA2845" s="108">
        <f t="shared" ca="1" si="943"/>
        <v>0</v>
      </c>
      <c r="AB2845" s="108">
        <f t="shared" ca="1" si="944"/>
        <v>0</v>
      </c>
      <c r="AC2845" s="25">
        <f t="shared" ca="1" si="945"/>
        <v>0</v>
      </c>
    </row>
    <row r="2846" spans="1:29" ht="14.1" hidden="1" customHeight="1" thickBot="1" x14ac:dyDescent="0.25">
      <c r="A2846" s="3">
        <f t="shared" si="929"/>
        <v>2028</v>
      </c>
      <c r="B2846" s="3" t="str">
        <f t="shared" si="946"/>
        <v>10 říjen</v>
      </c>
      <c r="C2846" s="4" t="str">
        <f t="shared" si="930"/>
        <v>říjen</v>
      </c>
      <c r="D2846" s="10">
        <f t="shared" ca="1" si="931"/>
        <v>0</v>
      </c>
      <c r="E2846" s="10" t="str">
        <f t="shared" si="932"/>
        <v>úterý</v>
      </c>
      <c r="F2846" s="42" t="str">
        <f ca="1">IF(COUNTIF(List1!$U$4:$AF$16,$G2846),"Svátek",TEXT($G2846,"dddd"))</f>
        <v>úterý</v>
      </c>
      <c r="G2846" s="19">
        <v>47029</v>
      </c>
      <c r="H2846" s="49"/>
      <c r="I2846" s="50"/>
      <c r="J2846" s="49"/>
      <c r="K2846" s="50"/>
      <c r="L2846" s="21">
        <f t="shared" si="933"/>
        <v>0</v>
      </c>
      <c r="M2846" s="22">
        <f t="shared" si="927"/>
        <v>0</v>
      </c>
      <c r="N2846" s="98"/>
      <c r="O2846" s="101" t="str">
        <f t="shared" ca="1" si="928"/>
        <v/>
      </c>
      <c r="P2846" s="41" t="str">
        <f t="shared" si="947"/>
        <v xml:space="preserve"> </v>
      </c>
      <c r="Q2846" s="41" t="str">
        <f>IF(MONTH(G2847)-MONTH(G2846)&lt;&gt;0,SUBTOTAL(109,$P$14:$P$3665)," ")</f>
        <v xml:space="preserve"> </v>
      </c>
      <c r="R2846" s="108">
        <f t="shared" ca="1" si="934"/>
        <v>0</v>
      </c>
      <c r="S2846" s="25">
        <f t="shared" ca="1" si="935"/>
        <v>0</v>
      </c>
      <c r="T2846" s="108">
        <f t="shared" ca="1" si="936"/>
        <v>0</v>
      </c>
      <c r="U2846" s="163">
        <f t="shared" ca="1" si="937"/>
        <v>0</v>
      </c>
      <c r="V2846" s="25">
        <f t="shared" ca="1" si="938"/>
        <v>0</v>
      </c>
      <c r="W2846" s="25">
        <f t="shared" ca="1" si="939"/>
        <v>0</v>
      </c>
      <c r="X2846" s="108">
        <f t="shared" ca="1" si="940"/>
        <v>0</v>
      </c>
      <c r="Y2846" s="108">
        <f t="shared" ca="1" si="941"/>
        <v>0</v>
      </c>
      <c r="Z2846" s="108">
        <f t="shared" ca="1" si="942"/>
        <v>0</v>
      </c>
      <c r="AA2846" s="108">
        <f t="shared" ca="1" si="943"/>
        <v>0</v>
      </c>
      <c r="AB2846" s="108">
        <f t="shared" ca="1" si="944"/>
        <v>0</v>
      </c>
      <c r="AC2846" s="25">
        <f t="shared" ca="1" si="945"/>
        <v>0</v>
      </c>
    </row>
    <row r="2847" spans="1:29" ht="14.1" hidden="1" customHeight="1" thickBot="1" x14ac:dyDescent="0.25">
      <c r="A2847" s="3">
        <f t="shared" si="929"/>
        <v>2028</v>
      </c>
      <c r="B2847" s="3" t="str">
        <f t="shared" si="946"/>
        <v>10 říjen</v>
      </c>
      <c r="C2847" s="4" t="str">
        <f t="shared" si="930"/>
        <v>říjen</v>
      </c>
      <c r="D2847" s="10">
        <f t="shared" ca="1" si="931"/>
        <v>0</v>
      </c>
      <c r="E2847" s="10" t="str">
        <f t="shared" si="932"/>
        <v>středa</v>
      </c>
      <c r="F2847" s="42" t="str">
        <f ca="1">IF(COUNTIF(List1!$U$4:$AF$16,$G2847),"Svátek",TEXT($G2847,"dddd"))</f>
        <v>středa</v>
      </c>
      <c r="G2847" s="19">
        <v>47030</v>
      </c>
      <c r="H2847" s="49"/>
      <c r="I2847" s="50"/>
      <c r="J2847" s="49"/>
      <c r="K2847" s="50"/>
      <c r="L2847" s="21">
        <f t="shared" si="933"/>
        <v>0</v>
      </c>
      <c r="M2847" s="22">
        <f t="shared" si="927"/>
        <v>0</v>
      </c>
      <c r="N2847" s="98"/>
      <c r="O2847" s="101" t="str">
        <f t="shared" ca="1" si="928"/>
        <v/>
      </c>
      <c r="P2847" s="41" t="str">
        <f t="shared" si="947"/>
        <v xml:space="preserve"> </v>
      </c>
      <c r="Q2847" s="41" t="str">
        <f>IF(MONTH(G2848)-MONTH(G2847)&lt;&gt;0,SUBTOTAL(109,$P$14:$P$3665)," ")</f>
        <v xml:space="preserve"> </v>
      </c>
      <c r="R2847" s="108">
        <f t="shared" ca="1" si="934"/>
        <v>0</v>
      </c>
      <c r="S2847" s="25">
        <f t="shared" ca="1" si="935"/>
        <v>0</v>
      </c>
      <c r="T2847" s="108">
        <f t="shared" ca="1" si="936"/>
        <v>0</v>
      </c>
      <c r="U2847" s="163">
        <f t="shared" ca="1" si="937"/>
        <v>0</v>
      </c>
      <c r="V2847" s="25">
        <f t="shared" ca="1" si="938"/>
        <v>0</v>
      </c>
      <c r="W2847" s="25">
        <f t="shared" ca="1" si="939"/>
        <v>0</v>
      </c>
      <c r="X2847" s="108">
        <f t="shared" ca="1" si="940"/>
        <v>0</v>
      </c>
      <c r="Y2847" s="108">
        <f t="shared" ca="1" si="941"/>
        <v>0</v>
      </c>
      <c r="Z2847" s="108">
        <f t="shared" ca="1" si="942"/>
        <v>0</v>
      </c>
      <c r="AA2847" s="108">
        <f t="shared" ca="1" si="943"/>
        <v>0</v>
      </c>
      <c r="AB2847" s="108">
        <f t="shared" ca="1" si="944"/>
        <v>0</v>
      </c>
      <c r="AC2847" s="25">
        <f t="shared" ca="1" si="945"/>
        <v>0</v>
      </c>
    </row>
    <row r="2848" spans="1:29" ht="14.1" hidden="1" customHeight="1" thickBot="1" x14ac:dyDescent="0.25">
      <c r="A2848" s="3">
        <f t="shared" si="929"/>
        <v>2028</v>
      </c>
      <c r="B2848" s="3" t="str">
        <f t="shared" si="946"/>
        <v>10 říjen</v>
      </c>
      <c r="C2848" s="4" t="str">
        <f t="shared" si="930"/>
        <v>říjen</v>
      </c>
      <c r="D2848" s="10">
        <f t="shared" ca="1" si="931"/>
        <v>0</v>
      </c>
      <c r="E2848" s="10" t="str">
        <f t="shared" si="932"/>
        <v>čtvrtek</v>
      </c>
      <c r="F2848" s="42" t="str">
        <f ca="1">IF(COUNTIF(List1!$U$4:$AF$16,$G2848),"Svátek",TEXT($G2848,"dddd"))</f>
        <v>čtvrtek</v>
      </c>
      <c r="G2848" s="19">
        <v>47031</v>
      </c>
      <c r="H2848" s="49"/>
      <c r="I2848" s="50"/>
      <c r="J2848" s="49"/>
      <c r="K2848" s="50"/>
      <c r="L2848" s="21">
        <f t="shared" si="933"/>
        <v>0</v>
      </c>
      <c r="M2848" s="22">
        <f t="shared" si="927"/>
        <v>0</v>
      </c>
      <c r="N2848" s="98"/>
      <c r="O2848" s="101" t="str">
        <f t="shared" ca="1" si="928"/>
        <v/>
      </c>
      <c r="P2848" s="41" t="str">
        <f t="shared" si="947"/>
        <v xml:space="preserve"> </v>
      </c>
      <c r="Q2848" s="41" t="str">
        <f>IF(MONTH(G2849)-MONTH(G2848)&lt;&gt;0,SUBTOTAL(109,$P$14:$P$3665)," ")</f>
        <v xml:space="preserve"> </v>
      </c>
      <c r="R2848" s="108">
        <f t="shared" ca="1" si="934"/>
        <v>0</v>
      </c>
      <c r="S2848" s="25">
        <f t="shared" ca="1" si="935"/>
        <v>0</v>
      </c>
      <c r="T2848" s="108">
        <f t="shared" ca="1" si="936"/>
        <v>0</v>
      </c>
      <c r="U2848" s="163">
        <f t="shared" ca="1" si="937"/>
        <v>0</v>
      </c>
      <c r="V2848" s="25">
        <f t="shared" ca="1" si="938"/>
        <v>0</v>
      </c>
      <c r="W2848" s="25">
        <f t="shared" ca="1" si="939"/>
        <v>0</v>
      </c>
      <c r="X2848" s="108">
        <f t="shared" ca="1" si="940"/>
        <v>0</v>
      </c>
      <c r="Y2848" s="108">
        <f t="shared" ca="1" si="941"/>
        <v>0</v>
      </c>
      <c r="Z2848" s="108">
        <f t="shared" ca="1" si="942"/>
        <v>0</v>
      </c>
      <c r="AA2848" s="108">
        <f t="shared" ca="1" si="943"/>
        <v>0</v>
      </c>
      <c r="AB2848" s="108">
        <f t="shared" ca="1" si="944"/>
        <v>0</v>
      </c>
      <c r="AC2848" s="25">
        <f t="shared" ca="1" si="945"/>
        <v>0</v>
      </c>
    </row>
    <row r="2849" spans="1:29" ht="14.1" hidden="1" customHeight="1" thickBot="1" x14ac:dyDescent="0.25">
      <c r="A2849" s="3">
        <f t="shared" si="929"/>
        <v>2028</v>
      </c>
      <c r="B2849" s="3" t="str">
        <f t="shared" si="946"/>
        <v>10 říjen</v>
      </c>
      <c r="C2849" s="4" t="str">
        <f t="shared" si="930"/>
        <v>říjen</v>
      </c>
      <c r="D2849" s="10">
        <f t="shared" ca="1" si="931"/>
        <v>0</v>
      </c>
      <c r="E2849" s="10" t="str">
        <f t="shared" si="932"/>
        <v>pátek</v>
      </c>
      <c r="F2849" s="42" t="str">
        <f ca="1">IF(COUNTIF(List1!$U$4:$AF$16,$G2849),"Svátek",TEXT($G2849,"dddd"))</f>
        <v>pátek</v>
      </c>
      <c r="G2849" s="19">
        <v>47032</v>
      </c>
      <c r="H2849" s="49"/>
      <c r="I2849" s="50"/>
      <c r="J2849" s="49"/>
      <c r="K2849" s="50"/>
      <c r="L2849" s="21">
        <f t="shared" si="933"/>
        <v>0</v>
      </c>
      <c r="M2849" s="22">
        <f t="shared" si="927"/>
        <v>0</v>
      </c>
      <c r="N2849" s="98"/>
      <c r="O2849" s="101" t="str">
        <f t="shared" ca="1" si="928"/>
        <v/>
      </c>
      <c r="P2849" s="41" t="str">
        <f t="shared" si="947"/>
        <v xml:space="preserve"> </v>
      </c>
      <c r="Q2849" s="41" t="str">
        <f>IF(MONTH(G2850)-MONTH(G2849)&lt;&gt;0,SUBTOTAL(109,$P$14:$P$3665)," ")</f>
        <v xml:space="preserve"> </v>
      </c>
      <c r="R2849" s="108">
        <f t="shared" ca="1" si="934"/>
        <v>0</v>
      </c>
      <c r="S2849" s="25">
        <f t="shared" ca="1" si="935"/>
        <v>0</v>
      </c>
      <c r="T2849" s="108">
        <f t="shared" ca="1" si="936"/>
        <v>0</v>
      </c>
      <c r="U2849" s="163">
        <f t="shared" ca="1" si="937"/>
        <v>0</v>
      </c>
      <c r="V2849" s="25">
        <f t="shared" ca="1" si="938"/>
        <v>0</v>
      </c>
      <c r="W2849" s="25">
        <f t="shared" ca="1" si="939"/>
        <v>0</v>
      </c>
      <c r="X2849" s="108">
        <f t="shared" ca="1" si="940"/>
        <v>0</v>
      </c>
      <c r="Y2849" s="108">
        <f t="shared" ca="1" si="941"/>
        <v>0</v>
      </c>
      <c r="Z2849" s="108">
        <f t="shared" ca="1" si="942"/>
        <v>0</v>
      </c>
      <c r="AA2849" s="108">
        <f t="shared" ca="1" si="943"/>
        <v>0</v>
      </c>
      <c r="AB2849" s="108">
        <f t="shared" ca="1" si="944"/>
        <v>0</v>
      </c>
      <c r="AC2849" s="25">
        <f t="shared" ca="1" si="945"/>
        <v>0</v>
      </c>
    </row>
    <row r="2850" spans="1:29" ht="14.1" hidden="1" customHeight="1" thickBot="1" x14ac:dyDescent="0.25">
      <c r="A2850" s="3">
        <f t="shared" si="929"/>
        <v>2028</v>
      </c>
      <c r="B2850" s="3" t="str">
        <f t="shared" si="946"/>
        <v>10 říjen</v>
      </c>
      <c r="C2850" s="4" t="str">
        <f t="shared" si="930"/>
        <v>říjen</v>
      </c>
      <c r="D2850" s="10">
        <f t="shared" ca="1" si="931"/>
        <v>0</v>
      </c>
      <c r="E2850" s="10" t="str">
        <f t="shared" si="932"/>
        <v>sobota</v>
      </c>
      <c r="F2850" s="42" t="str">
        <f ca="1">IF(COUNTIF(List1!$U$4:$AF$16,$G2850),"Svátek",TEXT($G2850,"dddd"))</f>
        <v>sobota</v>
      </c>
      <c r="G2850" s="19">
        <v>47033</v>
      </c>
      <c r="H2850" s="49"/>
      <c r="I2850" s="50"/>
      <c r="J2850" s="49"/>
      <c r="K2850" s="50"/>
      <c r="L2850" s="21">
        <f t="shared" si="933"/>
        <v>0</v>
      </c>
      <c r="M2850" s="22">
        <f t="shared" si="927"/>
        <v>0</v>
      </c>
      <c r="N2850" s="98"/>
      <c r="O2850" s="101" t="str">
        <f t="shared" ca="1" si="928"/>
        <v/>
      </c>
      <c r="P2850" s="41" t="str">
        <f t="shared" si="947"/>
        <v xml:space="preserve"> </v>
      </c>
      <c r="Q2850" s="41" t="str">
        <f>IF(MONTH(G2851)-MONTH(G2850)&lt;&gt;0,SUBTOTAL(109,$P$14:$P$3665)," ")</f>
        <v xml:space="preserve"> </v>
      </c>
      <c r="R2850" s="108">
        <f t="shared" ca="1" si="934"/>
        <v>0</v>
      </c>
      <c r="S2850" s="25">
        <f t="shared" ca="1" si="935"/>
        <v>0</v>
      </c>
      <c r="T2850" s="108">
        <f t="shared" ca="1" si="936"/>
        <v>0</v>
      </c>
      <c r="U2850" s="163">
        <f t="shared" ca="1" si="937"/>
        <v>0</v>
      </c>
      <c r="V2850" s="25">
        <f t="shared" ca="1" si="938"/>
        <v>0</v>
      </c>
      <c r="W2850" s="25">
        <f t="shared" ca="1" si="939"/>
        <v>0</v>
      </c>
      <c r="X2850" s="108">
        <f t="shared" ca="1" si="940"/>
        <v>0</v>
      </c>
      <c r="Y2850" s="108">
        <f t="shared" ca="1" si="941"/>
        <v>0</v>
      </c>
      <c r="Z2850" s="108">
        <f t="shared" ca="1" si="942"/>
        <v>0</v>
      </c>
      <c r="AA2850" s="108">
        <f t="shared" ca="1" si="943"/>
        <v>0</v>
      </c>
      <c r="AB2850" s="108">
        <f t="shared" ca="1" si="944"/>
        <v>0</v>
      </c>
      <c r="AC2850" s="25">
        <f t="shared" ca="1" si="945"/>
        <v>0</v>
      </c>
    </row>
    <row r="2851" spans="1:29" ht="14.1" hidden="1" customHeight="1" thickBot="1" x14ac:dyDescent="0.25">
      <c r="A2851" s="3">
        <f t="shared" si="929"/>
        <v>2028</v>
      </c>
      <c r="B2851" s="3" t="str">
        <f t="shared" si="946"/>
        <v>10 říjen</v>
      </c>
      <c r="C2851" s="4" t="str">
        <f t="shared" si="930"/>
        <v>říjen</v>
      </c>
      <c r="D2851" s="10">
        <f t="shared" ca="1" si="931"/>
        <v>0</v>
      </c>
      <c r="E2851" s="10" t="str">
        <f t="shared" si="932"/>
        <v>neděle</v>
      </c>
      <c r="F2851" s="42" t="str">
        <f ca="1">IF(COUNTIF(List1!$U$4:$AF$16,$G2851),"Svátek",TEXT($G2851,"dddd"))</f>
        <v>neděle</v>
      </c>
      <c r="G2851" s="19">
        <v>47034</v>
      </c>
      <c r="H2851" s="49"/>
      <c r="I2851" s="50"/>
      <c r="J2851" s="49"/>
      <c r="K2851" s="50"/>
      <c r="L2851" s="21">
        <f t="shared" si="933"/>
        <v>0</v>
      </c>
      <c r="M2851" s="22">
        <f t="shared" si="927"/>
        <v>0</v>
      </c>
      <c r="N2851" s="98"/>
      <c r="O2851" s="101" t="str">
        <f t="shared" ca="1" si="928"/>
        <v/>
      </c>
      <c r="P2851" s="41">
        <f t="shared" si="947"/>
        <v>0</v>
      </c>
      <c r="Q2851" s="41" t="str">
        <f>IF(MONTH(G2852)-MONTH(G2851)&lt;&gt;0,SUBTOTAL(109,$P$14:$P$3665)," ")</f>
        <v xml:space="preserve"> </v>
      </c>
      <c r="R2851" s="108">
        <f t="shared" ca="1" si="934"/>
        <v>0</v>
      </c>
      <c r="S2851" s="25">
        <f t="shared" ca="1" si="935"/>
        <v>0</v>
      </c>
      <c r="T2851" s="108">
        <f t="shared" ca="1" si="936"/>
        <v>0</v>
      </c>
      <c r="U2851" s="163">
        <f t="shared" ca="1" si="937"/>
        <v>0</v>
      </c>
      <c r="V2851" s="25">
        <f t="shared" ca="1" si="938"/>
        <v>0</v>
      </c>
      <c r="W2851" s="25">
        <f t="shared" ca="1" si="939"/>
        <v>0</v>
      </c>
      <c r="X2851" s="108">
        <f t="shared" ca="1" si="940"/>
        <v>0</v>
      </c>
      <c r="Y2851" s="108">
        <f t="shared" ca="1" si="941"/>
        <v>0</v>
      </c>
      <c r="Z2851" s="108">
        <f t="shared" ca="1" si="942"/>
        <v>0</v>
      </c>
      <c r="AA2851" s="108">
        <f t="shared" ca="1" si="943"/>
        <v>0</v>
      </c>
      <c r="AB2851" s="108">
        <f t="shared" ca="1" si="944"/>
        <v>0</v>
      </c>
      <c r="AC2851" s="25">
        <f t="shared" ca="1" si="945"/>
        <v>0</v>
      </c>
    </row>
    <row r="2852" spans="1:29" ht="14.1" hidden="1" customHeight="1" thickBot="1" x14ac:dyDescent="0.25">
      <c r="A2852" s="3">
        <f t="shared" si="929"/>
        <v>2028</v>
      </c>
      <c r="B2852" s="3" t="str">
        <f t="shared" si="946"/>
        <v>10 říjen</v>
      </c>
      <c r="C2852" s="4" t="str">
        <f t="shared" si="930"/>
        <v>říjen</v>
      </c>
      <c r="D2852" s="10">
        <f t="shared" ca="1" si="931"/>
        <v>0</v>
      </c>
      <c r="E2852" s="10" t="str">
        <f t="shared" si="932"/>
        <v>pondělí</v>
      </c>
      <c r="F2852" s="42" t="str">
        <f ca="1">IF(COUNTIF(List1!$U$4:$AF$16,$G2852),"Svátek",TEXT($G2852,"dddd"))</f>
        <v>pondělí</v>
      </c>
      <c r="G2852" s="19">
        <v>47035</v>
      </c>
      <c r="H2852" s="49"/>
      <c r="I2852" s="50"/>
      <c r="J2852" s="49"/>
      <c r="K2852" s="50"/>
      <c r="L2852" s="21">
        <f t="shared" si="933"/>
        <v>0</v>
      </c>
      <c r="M2852" s="22">
        <f t="shared" si="927"/>
        <v>0</v>
      </c>
      <c r="N2852" s="98"/>
      <c r="O2852" s="101" t="str">
        <f t="shared" ca="1" si="928"/>
        <v/>
      </c>
      <c r="P2852" s="41" t="str">
        <f t="shared" si="947"/>
        <v xml:space="preserve"> </v>
      </c>
      <c r="Q2852" s="41" t="str">
        <f>IF(MONTH(G2853)-MONTH(G2852)&lt;&gt;0,SUBTOTAL(109,$P$14:$P$3665)," ")</f>
        <v xml:space="preserve"> </v>
      </c>
      <c r="R2852" s="108">
        <f t="shared" ca="1" si="934"/>
        <v>0</v>
      </c>
      <c r="S2852" s="25">
        <f t="shared" ca="1" si="935"/>
        <v>0</v>
      </c>
      <c r="T2852" s="108">
        <f t="shared" ca="1" si="936"/>
        <v>0</v>
      </c>
      <c r="U2852" s="163">
        <f t="shared" ca="1" si="937"/>
        <v>0</v>
      </c>
      <c r="V2852" s="25">
        <f t="shared" ca="1" si="938"/>
        <v>0</v>
      </c>
      <c r="W2852" s="25">
        <f t="shared" ca="1" si="939"/>
        <v>0</v>
      </c>
      <c r="X2852" s="108">
        <f t="shared" ca="1" si="940"/>
        <v>0</v>
      </c>
      <c r="Y2852" s="108">
        <f t="shared" ca="1" si="941"/>
        <v>0</v>
      </c>
      <c r="Z2852" s="108">
        <f t="shared" ca="1" si="942"/>
        <v>0</v>
      </c>
      <c r="AA2852" s="108">
        <f t="shared" ca="1" si="943"/>
        <v>0</v>
      </c>
      <c r="AB2852" s="108">
        <f t="shared" ca="1" si="944"/>
        <v>0</v>
      </c>
      <c r="AC2852" s="25">
        <f t="shared" ca="1" si="945"/>
        <v>0</v>
      </c>
    </row>
    <row r="2853" spans="1:29" ht="14.1" hidden="1" customHeight="1" thickBot="1" x14ac:dyDescent="0.25">
      <c r="A2853" s="3">
        <f t="shared" si="929"/>
        <v>2028</v>
      </c>
      <c r="B2853" s="3" t="str">
        <f t="shared" si="946"/>
        <v>10 říjen</v>
      </c>
      <c r="C2853" s="4" t="str">
        <f t="shared" si="930"/>
        <v>říjen</v>
      </c>
      <c r="D2853" s="10">
        <f t="shared" ca="1" si="931"/>
        <v>0</v>
      </c>
      <c r="E2853" s="10" t="str">
        <f t="shared" si="932"/>
        <v>úterý</v>
      </c>
      <c r="F2853" s="42" t="str">
        <f ca="1">IF(COUNTIF(List1!$U$4:$AF$16,$G2853),"Svátek",TEXT($G2853,"dddd"))</f>
        <v>úterý</v>
      </c>
      <c r="G2853" s="19">
        <v>47036</v>
      </c>
      <c r="H2853" s="49"/>
      <c r="I2853" s="50"/>
      <c r="J2853" s="49"/>
      <c r="K2853" s="50"/>
      <c r="L2853" s="21">
        <f t="shared" si="933"/>
        <v>0</v>
      </c>
      <c r="M2853" s="22">
        <f t="shared" si="927"/>
        <v>0</v>
      </c>
      <c r="N2853" s="98"/>
      <c r="O2853" s="101" t="str">
        <f t="shared" ca="1" si="928"/>
        <v/>
      </c>
      <c r="P2853" s="41" t="str">
        <f t="shared" si="947"/>
        <v xml:space="preserve"> </v>
      </c>
      <c r="Q2853" s="41" t="str">
        <f>IF(MONTH(G2854)-MONTH(G2853)&lt;&gt;0,SUBTOTAL(109,$P$14:$P$3665)," ")</f>
        <v xml:space="preserve"> </v>
      </c>
      <c r="R2853" s="108">
        <f t="shared" ca="1" si="934"/>
        <v>0</v>
      </c>
      <c r="S2853" s="25">
        <f t="shared" ca="1" si="935"/>
        <v>0</v>
      </c>
      <c r="T2853" s="108">
        <f t="shared" ca="1" si="936"/>
        <v>0</v>
      </c>
      <c r="U2853" s="163">
        <f t="shared" ca="1" si="937"/>
        <v>0</v>
      </c>
      <c r="V2853" s="25">
        <f t="shared" ca="1" si="938"/>
        <v>0</v>
      </c>
      <c r="W2853" s="25">
        <f t="shared" ca="1" si="939"/>
        <v>0</v>
      </c>
      <c r="X2853" s="108">
        <f t="shared" ca="1" si="940"/>
        <v>0</v>
      </c>
      <c r="Y2853" s="108">
        <f t="shared" ca="1" si="941"/>
        <v>0</v>
      </c>
      <c r="Z2853" s="108">
        <f t="shared" ca="1" si="942"/>
        <v>0</v>
      </c>
      <c r="AA2853" s="108">
        <f t="shared" ca="1" si="943"/>
        <v>0</v>
      </c>
      <c r="AB2853" s="108">
        <f t="shared" ca="1" si="944"/>
        <v>0</v>
      </c>
      <c r="AC2853" s="25">
        <f t="shared" ca="1" si="945"/>
        <v>0</v>
      </c>
    </row>
    <row r="2854" spans="1:29" ht="14.1" hidden="1" customHeight="1" thickBot="1" x14ac:dyDescent="0.25">
      <c r="A2854" s="3">
        <f t="shared" si="929"/>
        <v>2028</v>
      </c>
      <c r="B2854" s="3" t="str">
        <f t="shared" si="946"/>
        <v>10 říjen</v>
      </c>
      <c r="C2854" s="4" t="str">
        <f t="shared" si="930"/>
        <v>říjen</v>
      </c>
      <c r="D2854" s="10">
        <f t="shared" ca="1" si="931"/>
        <v>0</v>
      </c>
      <c r="E2854" s="10" t="str">
        <f t="shared" si="932"/>
        <v>středa</v>
      </c>
      <c r="F2854" s="42" t="str">
        <f ca="1">IF(COUNTIF(List1!$U$4:$AF$16,$G2854),"Svátek",TEXT($G2854,"dddd"))</f>
        <v>středa</v>
      </c>
      <c r="G2854" s="19">
        <v>47037</v>
      </c>
      <c r="H2854" s="49"/>
      <c r="I2854" s="50"/>
      <c r="J2854" s="49"/>
      <c r="K2854" s="50"/>
      <c r="L2854" s="21">
        <f t="shared" si="933"/>
        <v>0</v>
      </c>
      <c r="M2854" s="22">
        <f t="shared" ref="M2854:M2917" si="948">(I2854-H2854)-(K2854-J2854)</f>
        <v>0</v>
      </c>
      <c r="N2854" s="98"/>
      <c r="O2854" s="101" t="str">
        <f t="shared" ref="O2854:O2917" ca="1" si="949">IF(F2854="Svátek","Svátek","")</f>
        <v/>
      </c>
      <c r="P2854" s="41" t="str">
        <f t="shared" si="947"/>
        <v xml:space="preserve"> </v>
      </c>
      <c r="Q2854" s="41" t="str">
        <f>IF(MONTH(G2855)-MONTH(G2854)&lt;&gt;0,SUBTOTAL(109,$P$14:$P$3665)," ")</f>
        <v xml:space="preserve"> </v>
      </c>
      <c r="R2854" s="108">
        <f t="shared" ca="1" si="934"/>
        <v>0</v>
      </c>
      <c r="S2854" s="25">
        <f t="shared" ca="1" si="935"/>
        <v>0</v>
      </c>
      <c r="T2854" s="108">
        <f t="shared" ca="1" si="936"/>
        <v>0</v>
      </c>
      <c r="U2854" s="163">
        <f t="shared" ca="1" si="937"/>
        <v>0</v>
      </c>
      <c r="V2854" s="25">
        <f t="shared" ca="1" si="938"/>
        <v>0</v>
      </c>
      <c r="W2854" s="25">
        <f t="shared" ca="1" si="939"/>
        <v>0</v>
      </c>
      <c r="X2854" s="108">
        <f t="shared" ca="1" si="940"/>
        <v>0</v>
      </c>
      <c r="Y2854" s="108">
        <f t="shared" ca="1" si="941"/>
        <v>0</v>
      </c>
      <c r="Z2854" s="108">
        <f t="shared" ca="1" si="942"/>
        <v>0</v>
      </c>
      <c r="AA2854" s="108">
        <f t="shared" ca="1" si="943"/>
        <v>0</v>
      </c>
      <c r="AB2854" s="108">
        <f t="shared" ca="1" si="944"/>
        <v>0</v>
      </c>
      <c r="AC2854" s="25">
        <f t="shared" ca="1" si="945"/>
        <v>0</v>
      </c>
    </row>
    <row r="2855" spans="1:29" ht="14.1" hidden="1" customHeight="1" thickBot="1" x14ac:dyDescent="0.25">
      <c r="A2855" s="3">
        <f t="shared" ref="A2855:A2918" si="950">YEAR(G2855)</f>
        <v>2028</v>
      </c>
      <c r="B2855" s="3" t="str">
        <f t="shared" si="946"/>
        <v>10 říjen</v>
      </c>
      <c r="C2855" s="4" t="str">
        <f t="shared" ref="C2855:C2918" si="951">TEXT(G2855,"mmmm")</f>
        <v>říjen</v>
      </c>
      <c r="D2855" s="10">
        <f t="shared" ref="D2855:D2918" ca="1" si="952">IF(F2855="Svátek",1,0)</f>
        <v>0</v>
      </c>
      <c r="E2855" s="10" t="str">
        <f t="shared" ref="E2855:E2918" si="953">TEXT($G2855,"dddd")</f>
        <v>čtvrtek</v>
      </c>
      <c r="F2855" s="42" t="str">
        <f ca="1">IF(COUNTIF(List1!$U$4:$AF$16,$G2855),"Svátek",TEXT($G2855,"dddd"))</f>
        <v>čtvrtek</v>
      </c>
      <c r="G2855" s="19">
        <v>47038</v>
      </c>
      <c r="H2855" s="49"/>
      <c r="I2855" s="50"/>
      <c r="J2855" s="49"/>
      <c r="K2855" s="50"/>
      <c r="L2855" s="21">
        <f t="shared" ref="L2855:L2918" si="954">(I2855-H2855)-(K2855-J2855)</f>
        <v>0</v>
      </c>
      <c r="M2855" s="22">
        <f t="shared" si="948"/>
        <v>0</v>
      </c>
      <c r="N2855" s="98"/>
      <c r="O2855" s="101" t="str">
        <f t="shared" ca="1" si="949"/>
        <v/>
      </c>
      <c r="P2855" s="41" t="str">
        <f t="shared" si="947"/>
        <v xml:space="preserve"> </v>
      </c>
      <c r="Q2855" s="41" t="str">
        <f>IF(MONTH(G2856)-MONTH(G2855)&lt;&gt;0,SUBTOTAL(109,$P$14:$P$3665)," ")</f>
        <v xml:space="preserve"> </v>
      </c>
      <c r="R2855" s="108">
        <f t="shared" ref="R2855:R2918" ca="1" si="955">IF(AND(IF(O2855="PC",1,0),OR((E2855="pondělí"),E2855="úterý",E2855="středa",E2855="čtvrtek",E2855="pátek")),IF($R$3-L2855&gt;0,$R$3-L2855,0),0)</f>
        <v>0</v>
      </c>
      <c r="S2855" s="25">
        <f t="shared" ref="S2855:S2918" ca="1" si="956">IF(AND(IF(F2855="Svátek",1,0),OR(E2855="pondělí",E2855="úterý",E2855="středa",E2855="čtvrtek",E2855="pátek"),IF(OR(O2855="SC",O2855="ŘD",O2855="NV",O2855="N",O2855="OČR",O2855="P",O2855="O"),FALSE,TRUE)),1,0)</f>
        <v>0</v>
      </c>
      <c r="T2855" s="108">
        <f t="shared" ref="T2855:T2918" ca="1" si="957">IF(AND(IF(O2855="PMP",1,0),OR((E2855="pondělí"),E2855="úterý",E2855="středa",E2855="čtvrtek",E2855="pátek")),IF($R$3-L2855&gt;0,$R$3-L2855,0),0)</f>
        <v>0</v>
      </c>
      <c r="U2855" s="163">
        <f t="shared" ref="U2855:U2918" ca="1" si="958">IF(AND(IF(O2855="1/2D",1,0),OR((E2855="pondělí"),E2855="úterý",E2855="středa",E2855="čtvrtek",E2855="pátek")),1,0)</f>
        <v>0</v>
      </c>
      <c r="V2855" s="25">
        <f t="shared" ref="V2855:V2918" ca="1" si="959">IF(AND(IF(O2855="D",1,0),OR((E2855="pondělí"),E2855="úterý",E2855="středa",E2855="čtvrtek",E2855="pátek")),1,0)</f>
        <v>0</v>
      </c>
      <c r="W2855" s="25">
        <f t="shared" ref="W2855:W2918" ca="1" si="960">IF(AND(IF(O2855="PN",1,0),OR((E2855="pondělí"),E2855="úterý",E2855="středa",E2855="čtvrtek",E2855="pátek")),1,0)</f>
        <v>0</v>
      </c>
      <c r="X2855" s="108">
        <f t="shared" ref="X2855:X2918" ca="1" si="961">IF(AND(IF(O2855="NV",1,0),OR((E2855="pondělí"),E2855="úterý",E2855="středa",E2855="čtvrtek",E2855="pátek")),IF($R$3-L2855&gt;0,$R$3-L2855,0),0)</f>
        <v>0</v>
      </c>
      <c r="Y2855" s="108">
        <f t="shared" ref="Y2855:Y2918" ca="1" si="962">IF(AND(IF(O2855="OČR",1,0),OR((E2855="pondělí"),E2855="úterý",E2855="středa",E2855="čtvrtek",E2855="pátek")),IF($R$3-L2855&gt;0,$R$3-L2855,0),0)</f>
        <v>0</v>
      </c>
      <c r="Z2855" s="108">
        <f t="shared" ref="Z2855:Z2918" ca="1" si="963">IF(AND(IF(O2855="P",1,0),OR((E2855="pondělí"),E2855="úterý",E2855="středa",E2855="čtvrtek",E2855="pátek")),IF($R$3-L2855&gt;0,$R$3-L2855,0),0)</f>
        <v>0</v>
      </c>
      <c r="AA2855" s="108">
        <f t="shared" ref="AA2855:AA2918" ca="1" si="964">IF(AND(IF(O2855="O",1,0),OR((E2855="pondělí"),E2855="úterý",E2855="středa",E2855="čtvrtek",E2855="pátek")),IF($R$3-L2855&gt;0,$R$3-L2855,0),0)</f>
        <v>0</v>
      </c>
      <c r="AB2855" s="108">
        <f t="shared" ref="AB2855:AB2918" ca="1" si="965">IF(AND(IF(O2855="PZ",1,0),OR((E2855="pondělí"),E2855="úterý",E2855="středa",E2855="čtvrtek",E2855="pátek")),IF($R$3-L2855&gt;0,$R$3-L2855,0),0)</f>
        <v>0</v>
      </c>
      <c r="AC2855" s="25">
        <f t="shared" ref="AC2855:AC2918" ca="1" si="966">IF(AND(IF(F2855="Svátek",1,0),OR(E2855="pondělí",E2855="úterý",E2855="středa",E2855="čtvrtek",E2855="pátek")),1,0)</f>
        <v>0</v>
      </c>
    </row>
    <row r="2856" spans="1:29" ht="14.1" hidden="1" customHeight="1" thickBot="1" x14ac:dyDescent="0.25">
      <c r="A2856" s="3">
        <f t="shared" si="950"/>
        <v>2028</v>
      </c>
      <c r="B2856" s="3" t="str">
        <f t="shared" ref="B2856:B2919" si="967">IF(C2856="leden","01 leden",IF(C2856="únor","02 únor",IF(C2856="březen","03 březen",IF(C2856="duben","04 duben",IF(C2856="květen","05 květen",IF(C2856="červen","06 červen",IF(C2856="červenec","07 červenec",IF(C2856="srpen","08 srpen",IF(C2856="září","09 září",IF(C2856="říjen","10 říjen",IF(C2856="listopad","11 listopad",IF(C2856="prosinec","12 prosinec",0))))))))))))</f>
        <v>10 říjen</v>
      </c>
      <c r="C2856" s="4" t="str">
        <f t="shared" si="951"/>
        <v>říjen</v>
      </c>
      <c r="D2856" s="10">
        <f t="shared" ca="1" si="952"/>
        <v>0</v>
      </c>
      <c r="E2856" s="10" t="str">
        <f t="shared" si="953"/>
        <v>pátek</v>
      </c>
      <c r="F2856" s="42" t="str">
        <f ca="1">IF(COUNTIF(List1!$U$4:$AF$16,$G2856),"Svátek",TEXT($G2856,"dddd"))</f>
        <v>pátek</v>
      </c>
      <c r="G2856" s="19">
        <v>47039</v>
      </c>
      <c r="H2856" s="49"/>
      <c r="I2856" s="50"/>
      <c r="J2856" s="49"/>
      <c r="K2856" s="50"/>
      <c r="L2856" s="21">
        <f t="shared" si="954"/>
        <v>0</v>
      </c>
      <c r="M2856" s="22">
        <f t="shared" si="948"/>
        <v>0</v>
      </c>
      <c r="N2856" s="98"/>
      <c r="O2856" s="101" t="str">
        <f t="shared" ca="1" si="949"/>
        <v/>
      </c>
      <c r="P2856" s="41" t="str">
        <f t="shared" si="947"/>
        <v xml:space="preserve"> </v>
      </c>
      <c r="Q2856" s="41" t="str">
        <f>IF(MONTH(G2857)-MONTH(G2856)&lt;&gt;0,SUBTOTAL(109,$P$14:$P$3665)," ")</f>
        <v xml:space="preserve"> </v>
      </c>
      <c r="R2856" s="108">
        <f t="shared" ca="1" si="955"/>
        <v>0</v>
      </c>
      <c r="S2856" s="25">
        <f t="shared" ca="1" si="956"/>
        <v>0</v>
      </c>
      <c r="T2856" s="108">
        <f t="shared" ca="1" si="957"/>
        <v>0</v>
      </c>
      <c r="U2856" s="163">
        <f t="shared" ca="1" si="958"/>
        <v>0</v>
      </c>
      <c r="V2856" s="25">
        <f t="shared" ca="1" si="959"/>
        <v>0</v>
      </c>
      <c r="W2856" s="25">
        <f t="shared" ca="1" si="960"/>
        <v>0</v>
      </c>
      <c r="X2856" s="108">
        <f t="shared" ca="1" si="961"/>
        <v>0</v>
      </c>
      <c r="Y2856" s="108">
        <f t="shared" ca="1" si="962"/>
        <v>0</v>
      </c>
      <c r="Z2856" s="108">
        <f t="shared" ca="1" si="963"/>
        <v>0</v>
      </c>
      <c r="AA2856" s="108">
        <f t="shared" ca="1" si="964"/>
        <v>0</v>
      </c>
      <c r="AB2856" s="108">
        <f t="shared" ca="1" si="965"/>
        <v>0</v>
      </c>
      <c r="AC2856" s="25">
        <f t="shared" ca="1" si="966"/>
        <v>0</v>
      </c>
    </row>
    <row r="2857" spans="1:29" ht="14.1" hidden="1" customHeight="1" thickBot="1" x14ac:dyDescent="0.25">
      <c r="A2857" s="3">
        <f t="shared" si="950"/>
        <v>2028</v>
      </c>
      <c r="B2857" s="3" t="str">
        <f t="shared" si="967"/>
        <v>10 říjen</v>
      </c>
      <c r="C2857" s="4" t="str">
        <f t="shared" si="951"/>
        <v>říjen</v>
      </c>
      <c r="D2857" s="10">
        <f t="shared" ca="1" si="952"/>
        <v>0</v>
      </c>
      <c r="E2857" s="10" t="str">
        <f t="shared" si="953"/>
        <v>sobota</v>
      </c>
      <c r="F2857" s="42" t="str">
        <f ca="1">IF(COUNTIF(List1!$U$4:$AF$16,$G2857),"Svátek",TEXT($G2857,"dddd"))</f>
        <v>sobota</v>
      </c>
      <c r="G2857" s="19">
        <v>47040</v>
      </c>
      <c r="H2857" s="49"/>
      <c r="I2857" s="50"/>
      <c r="J2857" s="49"/>
      <c r="K2857" s="50"/>
      <c r="L2857" s="21">
        <f t="shared" si="954"/>
        <v>0</v>
      </c>
      <c r="M2857" s="22">
        <f t="shared" si="948"/>
        <v>0</v>
      </c>
      <c r="N2857" s="98"/>
      <c r="O2857" s="101" t="str">
        <f t="shared" ca="1" si="949"/>
        <v/>
      </c>
      <c r="P2857" s="41" t="str">
        <f t="shared" si="947"/>
        <v xml:space="preserve"> </v>
      </c>
      <c r="Q2857" s="41" t="str">
        <f>IF(MONTH(G2858)-MONTH(G2857)&lt;&gt;0,SUBTOTAL(109,$P$14:$P$3665)," ")</f>
        <v xml:space="preserve"> </v>
      </c>
      <c r="R2857" s="108">
        <f t="shared" ca="1" si="955"/>
        <v>0</v>
      </c>
      <c r="S2857" s="25">
        <f t="shared" ca="1" si="956"/>
        <v>0</v>
      </c>
      <c r="T2857" s="108">
        <f t="shared" ca="1" si="957"/>
        <v>0</v>
      </c>
      <c r="U2857" s="163">
        <f t="shared" ca="1" si="958"/>
        <v>0</v>
      </c>
      <c r="V2857" s="25">
        <f t="shared" ca="1" si="959"/>
        <v>0</v>
      </c>
      <c r="W2857" s="25">
        <f t="shared" ca="1" si="960"/>
        <v>0</v>
      </c>
      <c r="X2857" s="108">
        <f t="shared" ca="1" si="961"/>
        <v>0</v>
      </c>
      <c r="Y2857" s="108">
        <f t="shared" ca="1" si="962"/>
        <v>0</v>
      </c>
      <c r="Z2857" s="108">
        <f t="shared" ca="1" si="963"/>
        <v>0</v>
      </c>
      <c r="AA2857" s="108">
        <f t="shared" ca="1" si="964"/>
        <v>0</v>
      </c>
      <c r="AB2857" s="108">
        <f t="shared" ca="1" si="965"/>
        <v>0</v>
      </c>
      <c r="AC2857" s="25">
        <f t="shared" ca="1" si="966"/>
        <v>0</v>
      </c>
    </row>
    <row r="2858" spans="1:29" ht="14.1" hidden="1" customHeight="1" thickBot="1" x14ac:dyDescent="0.25">
      <c r="A2858" s="3">
        <f t="shared" si="950"/>
        <v>2028</v>
      </c>
      <c r="B2858" s="3" t="str">
        <f t="shared" si="967"/>
        <v>10 říjen</v>
      </c>
      <c r="C2858" s="4" t="str">
        <f t="shared" si="951"/>
        <v>říjen</v>
      </c>
      <c r="D2858" s="10">
        <f t="shared" ca="1" si="952"/>
        <v>0</v>
      </c>
      <c r="E2858" s="10" t="str">
        <f t="shared" si="953"/>
        <v>neděle</v>
      </c>
      <c r="F2858" s="42" t="str">
        <f ca="1">IF(COUNTIF(List1!$U$4:$AF$16,$G2858),"Svátek",TEXT($G2858,"dddd"))</f>
        <v>neděle</v>
      </c>
      <c r="G2858" s="19">
        <v>47041</v>
      </c>
      <c r="H2858" s="49"/>
      <c r="I2858" s="50"/>
      <c r="J2858" s="49"/>
      <c r="K2858" s="50"/>
      <c r="L2858" s="21">
        <f t="shared" si="954"/>
        <v>0</v>
      </c>
      <c r="M2858" s="22">
        <f t="shared" si="948"/>
        <v>0</v>
      </c>
      <c r="N2858" s="98"/>
      <c r="O2858" s="101" t="str">
        <f t="shared" ca="1" si="949"/>
        <v/>
      </c>
      <c r="P2858" s="41">
        <f t="shared" si="947"/>
        <v>0</v>
      </c>
      <c r="Q2858" s="41" t="str">
        <f>IF(MONTH(G2859)-MONTH(G2858)&lt;&gt;0,SUBTOTAL(109,$P$14:$P$3665)," ")</f>
        <v xml:space="preserve"> </v>
      </c>
      <c r="R2858" s="108">
        <f t="shared" ca="1" si="955"/>
        <v>0</v>
      </c>
      <c r="S2858" s="25">
        <f t="shared" ca="1" si="956"/>
        <v>0</v>
      </c>
      <c r="T2858" s="108">
        <f t="shared" ca="1" si="957"/>
        <v>0</v>
      </c>
      <c r="U2858" s="163">
        <f t="shared" ca="1" si="958"/>
        <v>0</v>
      </c>
      <c r="V2858" s="25">
        <f t="shared" ca="1" si="959"/>
        <v>0</v>
      </c>
      <c r="W2858" s="25">
        <f t="shared" ca="1" si="960"/>
        <v>0</v>
      </c>
      <c r="X2858" s="108">
        <f t="shared" ca="1" si="961"/>
        <v>0</v>
      </c>
      <c r="Y2858" s="108">
        <f t="shared" ca="1" si="962"/>
        <v>0</v>
      </c>
      <c r="Z2858" s="108">
        <f t="shared" ca="1" si="963"/>
        <v>0</v>
      </c>
      <c r="AA2858" s="108">
        <f t="shared" ca="1" si="964"/>
        <v>0</v>
      </c>
      <c r="AB2858" s="108">
        <f t="shared" ca="1" si="965"/>
        <v>0</v>
      </c>
      <c r="AC2858" s="25">
        <f t="shared" ca="1" si="966"/>
        <v>0</v>
      </c>
    </row>
    <row r="2859" spans="1:29" ht="14.1" hidden="1" customHeight="1" thickBot="1" x14ac:dyDescent="0.25">
      <c r="A2859" s="3">
        <f t="shared" si="950"/>
        <v>2028</v>
      </c>
      <c r="B2859" s="3" t="str">
        <f t="shared" si="967"/>
        <v>10 říjen</v>
      </c>
      <c r="C2859" s="4" t="str">
        <f t="shared" si="951"/>
        <v>říjen</v>
      </c>
      <c r="D2859" s="10">
        <f t="shared" ca="1" si="952"/>
        <v>0</v>
      </c>
      <c r="E2859" s="10" t="str">
        <f t="shared" si="953"/>
        <v>pondělí</v>
      </c>
      <c r="F2859" s="42" t="str">
        <f ca="1">IF(COUNTIF(List1!$U$4:$AF$16,$G2859),"Svátek",TEXT($G2859,"dddd"))</f>
        <v>pondělí</v>
      </c>
      <c r="G2859" s="19">
        <v>47042</v>
      </c>
      <c r="H2859" s="49"/>
      <c r="I2859" s="50"/>
      <c r="J2859" s="49"/>
      <c r="K2859" s="50"/>
      <c r="L2859" s="21">
        <f t="shared" si="954"/>
        <v>0</v>
      </c>
      <c r="M2859" s="22">
        <f t="shared" si="948"/>
        <v>0</v>
      </c>
      <c r="N2859" s="98"/>
      <c r="O2859" s="101" t="str">
        <f t="shared" ca="1" si="949"/>
        <v/>
      </c>
      <c r="P2859" s="41" t="str">
        <f t="shared" si="947"/>
        <v xml:space="preserve"> </v>
      </c>
      <c r="Q2859" s="41" t="str">
        <f>IF(MONTH(G2860)-MONTH(G2859)&lt;&gt;0,SUBTOTAL(109,$P$14:$P$3665)," ")</f>
        <v xml:space="preserve"> </v>
      </c>
      <c r="R2859" s="108">
        <f t="shared" ca="1" si="955"/>
        <v>0</v>
      </c>
      <c r="S2859" s="25">
        <f t="shared" ca="1" si="956"/>
        <v>0</v>
      </c>
      <c r="T2859" s="108">
        <f t="shared" ca="1" si="957"/>
        <v>0</v>
      </c>
      <c r="U2859" s="163">
        <f t="shared" ca="1" si="958"/>
        <v>0</v>
      </c>
      <c r="V2859" s="25">
        <f t="shared" ca="1" si="959"/>
        <v>0</v>
      </c>
      <c r="W2859" s="25">
        <f t="shared" ca="1" si="960"/>
        <v>0</v>
      </c>
      <c r="X2859" s="108">
        <f t="shared" ca="1" si="961"/>
        <v>0</v>
      </c>
      <c r="Y2859" s="108">
        <f t="shared" ca="1" si="962"/>
        <v>0</v>
      </c>
      <c r="Z2859" s="108">
        <f t="shared" ca="1" si="963"/>
        <v>0</v>
      </c>
      <c r="AA2859" s="108">
        <f t="shared" ca="1" si="964"/>
        <v>0</v>
      </c>
      <c r="AB2859" s="108">
        <f t="shared" ca="1" si="965"/>
        <v>0</v>
      </c>
      <c r="AC2859" s="25">
        <f t="shared" ca="1" si="966"/>
        <v>0</v>
      </c>
    </row>
    <row r="2860" spans="1:29" ht="14.1" hidden="1" customHeight="1" thickBot="1" x14ac:dyDescent="0.25">
      <c r="A2860" s="3">
        <f t="shared" si="950"/>
        <v>2028</v>
      </c>
      <c r="B2860" s="3" t="str">
        <f t="shared" si="967"/>
        <v>10 říjen</v>
      </c>
      <c r="C2860" s="4" t="str">
        <f t="shared" si="951"/>
        <v>říjen</v>
      </c>
      <c r="D2860" s="10">
        <f t="shared" ca="1" si="952"/>
        <v>0</v>
      </c>
      <c r="E2860" s="10" t="str">
        <f t="shared" si="953"/>
        <v>úterý</v>
      </c>
      <c r="F2860" s="42" t="str">
        <f ca="1">IF(COUNTIF(List1!$U$4:$AF$16,$G2860),"Svátek",TEXT($G2860,"dddd"))</f>
        <v>úterý</v>
      </c>
      <c r="G2860" s="19">
        <v>47043</v>
      </c>
      <c r="H2860" s="49"/>
      <c r="I2860" s="50"/>
      <c r="J2860" s="49"/>
      <c r="K2860" s="50"/>
      <c r="L2860" s="21">
        <f t="shared" si="954"/>
        <v>0</v>
      </c>
      <c r="M2860" s="22">
        <f t="shared" si="948"/>
        <v>0</v>
      </c>
      <c r="N2860" s="98"/>
      <c r="O2860" s="101" t="str">
        <f t="shared" ca="1" si="949"/>
        <v/>
      </c>
      <c r="P2860" s="41" t="str">
        <f t="shared" si="947"/>
        <v xml:space="preserve"> </v>
      </c>
      <c r="Q2860" s="41" t="str">
        <f>IF(MONTH(G2861)-MONTH(G2860)&lt;&gt;0,SUBTOTAL(109,$P$14:$P$3665)," ")</f>
        <v xml:space="preserve"> </v>
      </c>
      <c r="R2860" s="108">
        <f t="shared" ca="1" si="955"/>
        <v>0</v>
      </c>
      <c r="S2860" s="25">
        <f t="shared" ca="1" si="956"/>
        <v>0</v>
      </c>
      <c r="T2860" s="108">
        <f t="shared" ca="1" si="957"/>
        <v>0</v>
      </c>
      <c r="U2860" s="163">
        <f t="shared" ca="1" si="958"/>
        <v>0</v>
      </c>
      <c r="V2860" s="25">
        <f t="shared" ca="1" si="959"/>
        <v>0</v>
      </c>
      <c r="W2860" s="25">
        <f t="shared" ca="1" si="960"/>
        <v>0</v>
      </c>
      <c r="X2860" s="108">
        <f t="shared" ca="1" si="961"/>
        <v>0</v>
      </c>
      <c r="Y2860" s="108">
        <f t="shared" ca="1" si="962"/>
        <v>0</v>
      </c>
      <c r="Z2860" s="108">
        <f t="shared" ca="1" si="963"/>
        <v>0</v>
      </c>
      <c r="AA2860" s="108">
        <f t="shared" ca="1" si="964"/>
        <v>0</v>
      </c>
      <c r="AB2860" s="108">
        <f t="shared" ca="1" si="965"/>
        <v>0</v>
      </c>
      <c r="AC2860" s="25">
        <f t="shared" ca="1" si="966"/>
        <v>0</v>
      </c>
    </row>
    <row r="2861" spans="1:29" ht="14.1" hidden="1" customHeight="1" thickBot="1" x14ac:dyDescent="0.25">
      <c r="A2861" s="3">
        <f t="shared" si="950"/>
        <v>2028</v>
      </c>
      <c r="B2861" s="3" t="str">
        <f t="shared" si="967"/>
        <v>10 říjen</v>
      </c>
      <c r="C2861" s="4" t="str">
        <f t="shared" si="951"/>
        <v>říjen</v>
      </c>
      <c r="D2861" s="10">
        <f t="shared" ca="1" si="952"/>
        <v>0</v>
      </c>
      <c r="E2861" s="10" t="str">
        <f t="shared" si="953"/>
        <v>středa</v>
      </c>
      <c r="F2861" s="42" t="str">
        <f ca="1">IF(COUNTIF(List1!$U$4:$AF$16,$G2861),"Svátek",TEXT($G2861,"dddd"))</f>
        <v>středa</v>
      </c>
      <c r="G2861" s="19">
        <v>47044</v>
      </c>
      <c r="H2861" s="49"/>
      <c r="I2861" s="50"/>
      <c r="J2861" s="49"/>
      <c r="K2861" s="50"/>
      <c r="L2861" s="21">
        <f t="shared" si="954"/>
        <v>0</v>
      </c>
      <c r="M2861" s="22">
        <f t="shared" si="948"/>
        <v>0</v>
      </c>
      <c r="N2861" s="98"/>
      <c r="O2861" s="101" t="str">
        <f t="shared" ca="1" si="949"/>
        <v/>
      </c>
      <c r="P2861" s="41" t="str">
        <f t="shared" si="947"/>
        <v xml:space="preserve"> </v>
      </c>
      <c r="Q2861" s="41" t="str">
        <f>IF(MONTH(G2862)-MONTH(G2861)&lt;&gt;0,SUBTOTAL(109,$P$14:$P$3665)," ")</f>
        <v xml:space="preserve"> </v>
      </c>
      <c r="R2861" s="108">
        <f t="shared" ca="1" si="955"/>
        <v>0</v>
      </c>
      <c r="S2861" s="25">
        <f t="shared" ca="1" si="956"/>
        <v>0</v>
      </c>
      <c r="T2861" s="108">
        <f t="shared" ca="1" si="957"/>
        <v>0</v>
      </c>
      <c r="U2861" s="163">
        <f t="shared" ca="1" si="958"/>
        <v>0</v>
      </c>
      <c r="V2861" s="25">
        <f t="shared" ca="1" si="959"/>
        <v>0</v>
      </c>
      <c r="W2861" s="25">
        <f t="shared" ca="1" si="960"/>
        <v>0</v>
      </c>
      <c r="X2861" s="108">
        <f t="shared" ca="1" si="961"/>
        <v>0</v>
      </c>
      <c r="Y2861" s="108">
        <f t="shared" ca="1" si="962"/>
        <v>0</v>
      </c>
      <c r="Z2861" s="108">
        <f t="shared" ca="1" si="963"/>
        <v>0</v>
      </c>
      <c r="AA2861" s="108">
        <f t="shared" ca="1" si="964"/>
        <v>0</v>
      </c>
      <c r="AB2861" s="108">
        <f t="shared" ca="1" si="965"/>
        <v>0</v>
      </c>
      <c r="AC2861" s="25">
        <f t="shared" ca="1" si="966"/>
        <v>0</v>
      </c>
    </row>
    <row r="2862" spans="1:29" ht="14.1" hidden="1" customHeight="1" thickBot="1" x14ac:dyDescent="0.25">
      <c r="A2862" s="3">
        <f t="shared" si="950"/>
        <v>2028</v>
      </c>
      <c r="B2862" s="3" t="str">
        <f t="shared" si="967"/>
        <v>10 říjen</v>
      </c>
      <c r="C2862" s="4" t="str">
        <f t="shared" si="951"/>
        <v>říjen</v>
      </c>
      <c r="D2862" s="10">
        <f t="shared" ca="1" si="952"/>
        <v>0</v>
      </c>
      <c r="E2862" s="10" t="str">
        <f t="shared" si="953"/>
        <v>čtvrtek</v>
      </c>
      <c r="F2862" s="42" t="str">
        <f ca="1">IF(COUNTIF(List1!$U$4:$AF$16,$G2862),"Svátek",TEXT($G2862,"dddd"))</f>
        <v>čtvrtek</v>
      </c>
      <c r="G2862" s="19">
        <v>47045</v>
      </c>
      <c r="H2862" s="49"/>
      <c r="I2862" s="50"/>
      <c r="J2862" s="49"/>
      <c r="K2862" s="50"/>
      <c r="L2862" s="21">
        <f t="shared" si="954"/>
        <v>0</v>
      </c>
      <c r="M2862" s="22">
        <f t="shared" si="948"/>
        <v>0</v>
      </c>
      <c r="N2862" s="98"/>
      <c r="O2862" s="101" t="str">
        <f t="shared" ca="1" si="949"/>
        <v/>
      </c>
      <c r="P2862" s="41" t="str">
        <f t="shared" si="947"/>
        <v xml:space="preserve"> </v>
      </c>
      <c r="Q2862" s="41" t="str">
        <f>IF(MONTH(G2863)-MONTH(G2862)&lt;&gt;0,SUBTOTAL(109,$P$14:$P$3665)," ")</f>
        <v xml:space="preserve"> </v>
      </c>
      <c r="R2862" s="108">
        <f t="shared" ca="1" si="955"/>
        <v>0</v>
      </c>
      <c r="S2862" s="25">
        <f t="shared" ca="1" si="956"/>
        <v>0</v>
      </c>
      <c r="T2862" s="108">
        <f t="shared" ca="1" si="957"/>
        <v>0</v>
      </c>
      <c r="U2862" s="163">
        <f t="shared" ca="1" si="958"/>
        <v>0</v>
      </c>
      <c r="V2862" s="25">
        <f t="shared" ca="1" si="959"/>
        <v>0</v>
      </c>
      <c r="W2862" s="25">
        <f t="shared" ca="1" si="960"/>
        <v>0</v>
      </c>
      <c r="X2862" s="108">
        <f t="shared" ca="1" si="961"/>
        <v>0</v>
      </c>
      <c r="Y2862" s="108">
        <f t="shared" ca="1" si="962"/>
        <v>0</v>
      </c>
      <c r="Z2862" s="108">
        <f t="shared" ca="1" si="963"/>
        <v>0</v>
      </c>
      <c r="AA2862" s="108">
        <f t="shared" ca="1" si="964"/>
        <v>0</v>
      </c>
      <c r="AB2862" s="108">
        <f t="shared" ca="1" si="965"/>
        <v>0</v>
      </c>
      <c r="AC2862" s="25">
        <f t="shared" ca="1" si="966"/>
        <v>0</v>
      </c>
    </row>
    <row r="2863" spans="1:29" ht="14.1" hidden="1" customHeight="1" thickBot="1" x14ac:dyDescent="0.25">
      <c r="A2863" s="3">
        <f t="shared" si="950"/>
        <v>2028</v>
      </c>
      <c r="B2863" s="3" t="str">
        <f t="shared" si="967"/>
        <v>10 říjen</v>
      </c>
      <c r="C2863" s="4" t="str">
        <f t="shared" si="951"/>
        <v>říjen</v>
      </c>
      <c r="D2863" s="10">
        <f t="shared" ca="1" si="952"/>
        <v>0</v>
      </c>
      <c r="E2863" s="10" t="str">
        <f t="shared" si="953"/>
        <v>pátek</v>
      </c>
      <c r="F2863" s="42" t="str">
        <f ca="1">IF(COUNTIF(List1!$U$4:$AF$16,$G2863),"Svátek",TEXT($G2863,"dddd"))</f>
        <v>pátek</v>
      </c>
      <c r="G2863" s="19">
        <v>47046</v>
      </c>
      <c r="H2863" s="49"/>
      <c r="I2863" s="50"/>
      <c r="J2863" s="49"/>
      <c r="K2863" s="50"/>
      <c r="L2863" s="21">
        <f t="shared" si="954"/>
        <v>0</v>
      </c>
      <c r="M2863" s="22">
        <f t="shared" si="948"/>
        <v>0</v>
      </c>
      <c r="N2863" s="98"/>
      <c r="O2863" s="101" t="str">
        <f t="shared" ca="1" si="949"/>
        <v/>
      </c>
      <c r="P2863" s="41" t="str">
        <f t="shared" si="947"/>
        <v xml:space="preserve"> </v>
      </c>
      <c r="Q2863" s="41" t="str">
        <f>IF(MONTH(G2864)-MONTH(G2863)&lt;&gt;0,SUBTOTAL(109,$P$14:$P$3665)," ")</f>
        <v xml:space="preserve"> </v>
      </c>
      <c r="R2863" s="108">
        <f t="shared" ca="1" si="955"/>
        <v>0</v>
      </c>
      <c r="S2863" s="25">
        <f t="shared" ca="1" si="956"/>
        <v>0</v>
      </c>
      <c r="T2863" s="108">
        <f t="shared" ca="1" si="957"/>
        <v>0</v>
      </c>
      <c r="U2863" s="163">
        <f t="shared" ca="1" si="958"/>
        <v>0</v>
      </c>
      <c r="V2863" s="25">
        <f t="shared" ca="1" si="959"/>
        <v>0</v>
      </c>
      <c r="W2863" s="25">
        <f t="shared" ca="1" si="960"/>
        <v>0</v>
      </c>
      <c r="X2863" s="108">
        <f t="shared" ca="1" si="961"/>
        <v>0</v>
      </c>
      <c r="Y2863" s="108">
        <f t="shared" ca="1" si="962"/>
        <v>0</v>
      </c>
      <c r="Z2863" s="108">
        <f t="shared" ca="1" si="963"/>
        <v>0</v>
      </c>
      <c r="AA2863" s="108">
        <f t="shared" ca="1" si="964"/>
        <v>0</v>
      </c>
      <c r="AB2863" s="108">
        <f t="shared" ca="1" si="965"/>
        <v>0</v>
      </c>
      <c r="AC2863" s="25">
        <f t="shared" ca="1" si="966"/>
        <v>0</v>
      </c>
    </row>
    <row r="2864" spans="1:29" ht="14.1" hidden="1" customHeight="1" thickBot="1" x14ac:dyDescent="0.25">
      <c r="A2864" s="3">
        <f t="shared" si="950"/>
        <v>2028</v>
      </c>
      <c r="B2864" s="3" t="str">
        <f t="shared" si="967"/>
        <v>10 říjen</v>
      </c>
      <c r="C2864" s="4" t="str">
        <f t="shared" si="951"/>
        <v>říjen</v>
      </c>
      <c r="D2864" s="10">
        <f t="shared" ca="1" si="952"/>
        <v>0</v>
      </c>
      <c r="E2864" s="10" t="str">
        <f t="shared" si="953"/>
        <v>sobota</v>
      </c>
      <c r="F2864" s="42" t="str">
        <f ca="1">IF(COUNTIF(List1!$U$4:$AF$16,$G2864),"Svátek",TEXT($G2864,"dddd"))</f>
        <v>sobota</v>
      </c>
      <c r="G2864" s="19">
        <v>47047</v>
      </c>
      <c r="H2864" s="49"/>
      <c r="I2864" s="50"/>
      <c r="J2864" s="49"/>
      <c r="K2864" s="50"/>
      <c r="L2864" s="21">
        <f t="shared" si="954"/>
        <v>0</v>
      </c>
      <c r="M2864" s="22">
        <f t="shared" si="948"/>
        <v>0</v>
      </c>
      <c r="N2864" s="98"/>
      <c r="O2864" s="101" t="str">
        <f t="shared" ca="1" si="949"/>
        <v/>
      </c>
      <c r="P2864" s="41" t="str">
        <f t="shared" si="947"/>
        <v xml:space="preserve"> </v>
      </c>
      <c r="Q2864" s="41" t="str">
        <f>IF(MONTH(G2865)-MONTH(G2864)&lt;&gt;0,SUBTOTAL(109,$P$14:$P$3665)," ")</f>
        <v xml:space="preserve"> </v>
      </c>
      <c r="R2864" s="108">
        <f t="shared" ca="1" si="955"/>
        <v>0</v>
      </c>
      <c r="S2864" s="25">
        <f t="shared" ca="1" si="956"/>
        <v>0</v>
      </c>
      <c r="T2864" s="108">
        <f t="shared" ca="1" si="957"/>
        <v>0</v>
      </c>
      <c r="U2864" s="163">
        <f t="shared" ca="1" si="958"/>
        <v>0</v>
      </c>
      <c r="V2864" s="25">
        <f t="shared" ca="1" si="959"/>
        <v>0</v>
      </c>
      <c r="W2864" s="25">
        <f t="shared" ca="1" si="960"/>
        <v>0</v>
      </c>
      <c r="X2864" s="108">
        <f t="shared" ca="1" si="961"/>
        <v>0</v>
      </c>
      <c r="Y2864" s="108">
        <f t="shared" ca="1" si="962"/>
        <v>0</v>
      </c>
      <c r="Z2864" s="108">
        <f t="shared" ca="1" si="963"/>
        <v>0</v>
      </c>
      <c r="AA2864" s="108">
        <f t="shared" ca="1" si="964"/>
        <v>0</v>
      </c>
      <c r="AB2864" s="108">
        <f t="shared" ca="1" si="965"/>
        <v>0</v>
      </c>
      <c r="AC2864" s="25">
        <f t="shared" ca="1" si="966"/>
        <v>0</v>
      </c>
    </row>
    <row r="2865" spans="1:29" ht="14.1" hidden="1" customHeight="1" thickBot="1" x14ac:dyDescent="0.25">
      <c r="A2865" s="3">
        <f t="shared" si="950"/>
        <v>2028</v>
      </c>
      <c r="B2865" s="3" t="str">
        <f t="shared" si="967"/>
        <v>10 říjen</v>
      </c>
      <c r="C2865" s="4" t="str">
        <f t="shared" si="951"/>
        <v>říjen</v>
      </c>
      <c r="D2865" s="10">
        <f t="shared" ca="1" si="952"/>
        <v>0</v>
      </c>
      <c r="E2865" s="10" t="str">
        <f t="shared" si="953"/>
        <v>neděle</v>
      </c>
      <c r="F2865" s="42" t="str">
        <f ca="1">IF(COUNTIF(List1!$U$4:$AF$16,$G2865),"Svátek",TEXT($G2865,"dddd"))</f>
        <v>neděle</v>
      </c>
      <c r="G2865" s="19">
        <v>47048</v>
      </c>
      <c r="H2865" s="49"/>
      <c r="I2865" s="50"/>
      <c r="J2865" s="49"/>
      <c r="K2865" s="50"/>
      <c r="L2865" s="21">
        <f t="shared" si="954"/>
        <v>0</v>
      </c>
      <c r="M2865" s="22">
        <f t="shared" si="948"/>
        <v>0</v>
      </c>
      <c r="N2865" s="98"/>
      <c r="O2865" s="101" t="str">
        <f t="shared" ca="1" si="949"/>
        <v/>
      </c>
      <c r="P2865" s="41">
        <f t="shared" si="947"/>
        <v>0</v>
      </c>
      <c r="Q2865" s="41" t="str">
        <f>IF(MONTH(G2866)-MONTH(G2865)&lt;&gt;0,SUBTOTAL(109,$P$14:$P$3665)," ")</f>
        <v xml:space="preserve"> </v>
      </c>
      <c r="R2865" s="108">
        <f t="shared" ca="1" si="955"/>
        <v>0</v>
      </c>
      <c r="S2865" s="25">
        <f t="shared" ca="1" si="956"/>
        <v>0</v>
      </c>
      <c r="T2865" s="108">
        <f t="shared" ca="1" si="957"/>
        <v>0</v>
      </c>
      <c r="U2865" s="163">
        <f t="shared" ca="1" si="958"/>
        <v>0</v>
      </c>
      <c r="V2865" s="25">
        <f t="shared" ca="1" si="959"/>
        <v>0</v>
      </c>
      <c r="W2865" s="25">
        <f t="shared" ca="1" si="960"/>
        <v>0</v>
      </c>
      <c r="X2865" s="108">
        <f t="shared" ca="1" si="961"/>
        <v>0</v>
      </c>
      <c r="Y2865" s="108">
        <f t="shared" ca="1" si="962"/>
        <v>0</v>
      </c>
      <c r="Z2865" s="108">
        <f t="shared" ca="1" si="963"/>
        <v>0</v>
      </c>
      <c r="AA2865" s="108">
        <f t="shared" ca="1" si="964"/>
        <v>0</v>
      </c>
      <c r="AB2865" s="108">
        <f t="shared" ca="1" si="965"/>
        <v>0</v>
      </c>
      <c r="AC2865" s="25">
        <f t="shared" ca="1" si="966"/>
        <v>0</v>
      </c>
    </row>
    <row r="2866" spans="1:29" ht="14.1" hidden="1" customHeight="1" thickBot="1" x14ac:dyDescent="0.25">
      <c r="A2866" s="3">
        <f t="shared" si="950"/>
        <v>2028</v>
      </c>
      <c r="B2866" s="3" t="str">
        <f t="shared" si="967"/>
        <v>10 říjen</v>
      </c>
      <c r="C2866" s="4" t="str">
        <f t="shared" si="951"/>
        <v>říjen</v>
      </c>
      <c r="D2866" s="10">
        <f t="shared" ca="1" si="952"/>
        <v>0</v>
      </c>
      <c r="E2866" s="10" t="str">
        <f t="shared" si="953"/>
        <v>pondělí</v>
      </c>
      <c r="F2866" s="42" t="str">
        <f ca="1">IF(COUNTIF(List1!$U$4:$AF$16,$G2866),"Svátek",TEXT($G2866,"dddd"))</f>
        <v>pondělí</v>
      </c>
      <c r="G2866" s="19">
        <v>47049</v>
      </c>
      <c r="H2866" s="49"/>
      <c r="I2866" s="50"/>
      <c r="J2866" s="49"/>
      <c r="K2866" s="50"/>
      <c r="L2866" s="21">
        <f t="shared" si="954"/>
        <v>0</v>
      </c>
      <c r="M2866" s="22">
        <f t="shared" si="948"/>
        <v>0</v>
      </c>
      <c r="N2866" s="98"/>
      <c r="O2866" s="101" t="str">
        <f t="shared" ca="1" si="949"/>
        <v/>
      </c>
      <c r="P2866" s="41" t="str">
        <f t="shared" si="947"/>
        <v xml:space="preserve"> </v>
      </c>
      <c r="Q2866" s="41" t="str">
        <f>IF(MONTH(G2867)-MONTH(G2866)&lt;&gt;0,SUBTOTAL(109,$P$14:$P$3665)," ")</f>
        <v xml:space="preserve"> </v>
      </c>
      <c r="R2866" s="108">
        <f t="shared" ca="1" si="955"/>
        <v>0</v>
      </c>
      <c r="S2866" s="25">
        <f t="shared" ca="1" si="956"/>
        <v>0</v>
      </c>
      <c r="T2866" s="108">
        <f t="shared" ca="1" si="957"/>
        <v>0</v>
      </c>
      <c r="U2866" s="163">
        <f t="shared" ca="1" si="958"/>
        <v>0</v>
      </c>
      <c r="V2866" s="25">
        <f t="shared" ca="1" si="959"/>
        <v>0</v>
      </c>
      <c r="W2866" s="25">
        <f t="shared" ca="1" si="960"/>
        <v>0</v>
      </c>
      <c r="X2866" s="108">
        <f t="shared" ca="1" si="961"/>
        <v>0</v>
      </c>
      <c r="Y2866" s="108">
        <f t="shared" ca="1" si="962"/>
        <v>0</v>
      </c>
      <c r="Z2866" s="108">
        <f t="shared" ca="1" si="963"/>
        <v>0</v>
      </c>
      <c r="AA2866" s="108">
        <f t="shared" ca="1" si="964"/>
        <v>0</v>
      </c>
      <c r="AB2866" s="108">
        <f t="shared" ca="1" si="965"/>
        <v>0</v>
      </c>
      <c r="AC2866" s="25">
        <f t="shared" ca="1" si="966"/>
        <v>0</v>
      </c>
    </row>
    <row r="2867" spans="1:29" ht="14.1" hidden="1" customHeight="1" thickBot="1" x14ac:dyDescent="0.25">
      <c r="A2867" s="3">
        <f t="shared" si="950"/>
        <v>2028</v>
      </c>
      <c r="B2867" s="3" t="str">
        <f t="shared" si="967"/>
        <v>10 říjen</v>
      </c>
      <c r="C2867" s="4" t="str">
        <f t="shared" si="951"/>
        <v>říjen</v>
      </c>
      <c r="D2867" s="10">
        <f t="shared" ca="1" si="952"/>
        <v>0</v>
      </c>
      <c r="E2867" s="10" t="str">
        <f t="shared" si="953"/>
        <v>úterý</v>
      </c>
      <c r="F2867" s="42" t="str">
        <f ca="1">IF(COUNTIF(List1!$U$4:$AF$16,$G2867),"Svátek",TEXT($G2867,"dddd"))</f>
        <v>úterý</v>
      </c>
      <c r="G2867" s="19">
        <v>47050</v>
      </c>
      <c r="H2867" s="49"/>
      <c r="I2867" s="50"/>
      <c r="J2867" s="49"/>
      <c r="K2867" s="50"/>
      <c r="L2867" s="21">
        <f t="shared" si="954"/>
        <v>0</v>
      </c>
      <c r="M2867" s="22">
        <f t="shared" si="948"/>
        <v>0</v>
      </c>
      <c r="N2867" s="98"/>
      <c r="O2867" s="101" t="str">
        <f t="shared" ca="1" si="949"/>
        <v/>
      </c>
      <c r="P2867" s="41" t="str">
        <f t="shared" si="947"/>
        <v xml:space="preserve"> </v>
      </c>
      <c r="Q2867" s="41" t="str">
        <f>IF(MONTH(G2868)-MONTH(G2867)&lt;&gt;0,SUBTOTAL(109,$P$14:$P$3665)," ")</f>
        <v xml:space="preserve"> </v>
      </c>
      <c r="R2867" s="108">
        <f t="shared" ca="1" si="955"/>
        <v>0</v>
      </c>
      <c r="S2867" s="25">
        <f t="shared" ca="1" si="956"/>
        <v>0</v>
      </c>
      <c r="T2867" s="108">
        <f t="shared" ca="1" si="957"/>
        <v>0</v>
      </c>
      <c r="U2867" s="163">
        <f t="shared" ca="1" si="958"/>
        <v>0</v>
      </c>
      <c r="V2867" s="25">
        <f t="shared" ca="1" si="959"/>
        <v>0</v>
      </c>
      <c r="W2867" s="25">
        <f t="shared" ca="1" si="960"/>
        <v>0</v>
      </c>
      <c r="X2867" s="108">
        <f t="shared" ca="1" si="961"/>
        <v>0</v>
      </c>
      <c r="Y2867" s="108">
        <f t="shared" ca="1" si="962"/>
        <v>0</v>
      </c>
      <c r="Z2867" s="108">
        <f t="shared" ca="1" si="963"/>
        <v>0</v>
      </c>
      <c r="AA2867" s="108">
        <f t="shared" ca="1" si="964"/>
        <v>0</v>
      </c>
      <c r="AB2867" s="108">
        <f t="shared" ca="1" si="965"/>
        <v>0</v>
      </c>
      <c r="AC2867" s="25">
        <f t="shared" ca="1" si="966"/>
        <v>0</v>
      </c>
    </row>
    <row r="2868" spans="1:29" ht="14.1" hidden="1" customHeight="1" thickBot="1" x14ac:dyDescent="0.25">
      <c r="A2868" s="3">
        <f t="shared" si="950"/>
        <v>2028</v>
      </c>
      <c r="B2868" s="3" t="str">
        <f t="shared" si="967"/>
        <v>10 říjen</v>
      </c>
      <c r="C2868" s="4" t="str">
        <f t="shared" si="951"/>
        <v>říjen</v>
      </c>
      <c r="D2868" s="10">
        <f t="shared" ca="1" si="952"/>
        <v>0</v>
      </c>
      <c r="E2868" s="10" t="str">
        <f t="shared" si="953"/>
        <v>středa</v>
      </c>
      <c r="F2868" s="42" t="str">
        <f ca="1">IF(COUNTIF(List1!$U$4:$AF$16,$G2868),"Svátek",TEXT($G2868,"dddd"))</f>
        <v>středa</v>
      </c>
      <c r="G2868" s="19">
        <v>47051</v>
      </c>
      <c r="H2868" s="49"/>
      <c r="I2868" s="50"/>
      <c r="J2868" s="49"/>
      <c r="K2868" s="50"/>
      <c r="L2868" s="21">
        <f t="shared" si="954"/>
        <v>0</v>
      </c>
      <c r="M2868" s="22">
        <f t="shared" si="948"/>
        <v>0</v>
      </c>
      <c r="N2868" s="98"/>
      <c r="O2868" s="101" t="str">
        <f t="shared" ca="1" si="949"/>
        <v/>
      </c>
      <c r="P2868" s="41" t="str">
        <f t="shared" si="947"/>
        <v xml:space="preserve"> </v>
      </c>
      <c r="Q2868" s="41" t="str">
        <f>IF(MONTH(G2869)-MONTH(G2868)&lt;&gt;0,SUBTOTAL(109,$P$14:$P$3665)," ")</f>
        <v xml:space="preserve"> </v>
      </c>
      <c r="R2868" s="108">
        <f t="shared" ca="1" si="955"/>
        <v>0</v>
      </c>
      <c r="S2868" s="25">
        <f t="shared" ca="1" si="956"/>
        <v>0</v>
      </c>
      <c r="T2868" s="108">
        <f t="shared" ca="1" si="957"/>
        <v>0</v>
      </c>
      <c r="U2868" s="163">
        <f t="shared" ca="1" si="958"/>
        <v>0</v>
      </c>
      <c r="V2868" s="25">
        <f t="shared" ca="1" si="959"/>
        <v>0</v>
      </c>
      <c r="W2868" s="25">
        <f t="shared" ca="1" si="960"/>
        <v>0</v>
      </c>
      <c r="X2868" s="108">
        <f t="shared" ca="1" si="961"/>
        <v>0</v>
      </c>
      <c r="Y2868" s="108">
        <f t="shared" ca="1" si="962"/>
        <v>0</v>
      </c>
      <c r="Z2868" s="108">
        <f t="shared" ca="1" si="963"/>
        <v>0</v>
      </c>
      <c r="AA2868" s="108">
        <f t="shared" ca="1" si="964"/>
        <v>0</v>
      </c>
      <c r="AB2868" s="108">
        <f t="shared" ca="1" si="965"/>
        <v>0</v>
      </c>
      <c r="AC2868" s="25">
        <f t="shared" ca="1" si="966"/>
        <v>0</v>
      </c>
    </row>
    <row r="2869" spans="1:29" ht="14.1" hidden="1" customHeight="1" thickBot="1" x14ac:dyDescent="0.25">
      <c r="A2869" s="3">
        <f t="shared" si="950"/>
        <v>2028</v>
      </c>
      <c r="B2869" s="3" t="str">
        <f t="shared" si="967"/>
        <v>10 říjen</v>
      </c>
      <c r="C2869" s="4" t="str">
        <f t="shared" si="951"/>
        <v>říjen</v>
      </c>
      <c r="D2869" s="10">
        <f t="shared" ca="1" si="952"/>
        <v>0</v>
      </c>
      <c r="E2869" s="10" t="str">
        <f t="shared" si="953"/>
        <v>čtvrtek</v>
      </c>
      <c r="F2869" s="42" t="str">
        <f ca="1">IF(COUNTIF(List1!$U$4:$AF$16,$G2869),"Svátek",TEXT($G2869,"dddd"))</f>
        <v>čtvrtek</v>
      </c>
      <c r="G2869" s="19">
        <v>47052</v>
      </c>
      <c r="H2869" s="49"/>
      <c r="I2869" s="50"/>
      <c r="J2869" s="49"/>
      <c r="K2869" s="50"/>
      <c r="L2869" s="21">
        <f t="shared" si="954"/>
        <v>0</v>
      </c>
      <c r="M2869" s="22">
        <f t="shared" si="948"/>
        <v>0</v>
      </c>
      <c r="N2869" s="98"/>
      <c r="O2869" s="101" t="str">
        <f t="shared" ca="1" si="949"/>
        <v/>
      </c>
      <c r="P2869" s="41" t="str">
        <f t="shared" si="947"/>
        <v xml:space="preserve"> </v>
      </c>
      <c r="Q2869" s="41" t="str">
        <f>IF(MONTH(G2870)-MONTH(G2869)&lt;&gt;0,SUBTOTAL(109,$P$14:$P$3665)," ")</f>
        <v xml:space="preserve"> </v>
      </c>
      <c r="R2869" s="108">
        <f t="shared" ca="1" si="955"/>
        <v>0</v>
      </c>
      <c r="S2869" s="25">
        <f t="shared" ca="1" si="956"/>
        <v>0</v>
      </c>
      <c r="T2869" s="108">
        <f t="shared" ca="1" si="957"/>
        <v>0</v>
      </c>
      <c r="U2869" s="163">
        <f t="shared" ca="1" si="958"/>
        <v>0</v>
      </c>
      <c r="V2869" s="25">
        <f t="shared" ca="1" si="959"/>
        <v>0</v>
      </c>
      <c r="W2869" s="25">
        <f t="shared" ca="1" si="960"/>
        <v>0</v>
      </c>
      <c r="X2869" s="108">
        <f t="shared" ca="1" si="961"/>
        <v>0</v>
      </c>
      <c r="Y2869" s="108">
        <f t="shared" ca="1" si="962"/>
        <v>0</v>
      </c>
      <c r="Z2869" s="108">
        <f t="shared" ca="1" si="963"/>
        <v>0</v>
      </c>
      <c r="AA2869" s="108">
        <f t="shared" ca="1" si="964"/>
        <v>0</v>
      </c>
      <c r="AB2869" s="108">
        <f t="shared" ca="1" si="965"/>
        <v>0</v>
      </c>
      <c r="AC2869" s="25">
        <f t="shared" ca="1" si="966"/>
        <v>0</v>
      </c>
    </row>
    <row r="2870" spans="1:29" ht="14.1" hidden="1" customHeight="1" thickBot="1" x14ac:dyDescent="0.25">
      <c r="A2870" s="3">
        <f t="shared" si="950"/>
        <v>2028</v>
      </c>
      <c r="B2870" s="3" t="str">
        <f t="shared" si="967"/>
        <v>10 říjen</v>
      </c>
      <c r="C2870" s="4" t="str">
        <f t="shared" si="951"/>
        <v>říjen</v>
      </c>
      <c r="D2870" s="10">
        <f t="shared" ca="1" si="952"/>
        <v>0</v>
      </c>
      <c r="E2870" s="10" t="str">
        <f t="shared" si="953"/>
        <v>pátek</v>
      </c>
      <c r="F2870" s="42" t="str">
        <f ca="1">IF(COUNTIF(List1!$U$4:$AF$16,$G2870),"Svátek",TEXT($G2870,"dddd"))</f>
        <v>pátek</v>
      </c>
      <c r="G2870" s="19">
        <v>47053</v>
      </c>
      <c r="H2870" s="49"/>
      <c r="I2870" s="50"/>
      <c r="J2870" s="49"/>
      <c r="K2870" s="50"/>
      <c r="L2870" s="21">
        <f t="shared" si="954"/>
        <v>0</v>
      </c>
      <c r="M2870" s="22">
        <f t="shared" si="948"/>
        <v>0</v>
      </c>
      <c r="N2870" s="98"/>
      <c r="O2870" s="101" t="str">
        <f t="shared" ca="1" si="949"/>
        <v/>
      </c>
      <c r="P2870" s="41" t="str">
        <f t="shared" si="947"/>
        <v xml:space="preserve"> </v>
      </c>
      <c r="Q2870" s="41" t="str">
        <f>IF(MONTH(G2871)-MONTH(G2870)&lt;&gt;0,SUBTOTAL(109,$P$14:$P$3665)," ")</f>
        <v xml:space="preserve"> </v>
      </c>
      <c r="R2870" s="108">
        <f t="shared" ca="1" si="955"/>
        <v>0</v>
      </c>
      <c r="S2870" s="25">
        <f t="shared" ca="1" si="956"/>
        <v>0</v>
      </c>
      <c r="T2870" s="108">
        <f t="shared" ca="1" si="957"/>
        <v>0</v>
      </c>
      <c r="U2870" s="163">
        <f t="shared" ca="1" si="958"/>
        <v>0</v>
      </c>
      <c r="V2870" s="25">
        <f t="shared" ca="1" si="959"/>
        <v>0</v>
      </c>
      <c r="W2870" s="25">
        <f t="shared" ca="1" si="960"/>
        <v>0</v>
      </c>
      <c r="X2870" s="108">
        <f t="shared" ca="1" si="961"/>
        <v>0</v>
      </c>
      <c r="Y2870" s="108">
        <f t="shared" ca="1" si="962"/>
        <v>0</v>
      </c>
      <c r="Z2870" s="108">
        <f t="shared" ca="1" si="963"/>
        <v>0</v>
      </c>
      <c r="AA2870" s="108">
        <f t="shared" ca="1" si="964"/>
        <v>0</v>
      </c>
      <c r="AB2870" s="108">
        <f t="shared" ca="1" si="965"/>
        <v>0</v>
      </c>
      <c r="AC2870" s="25">
        <f t="shared" ca="1" si="966"/>
        <v>0</v>
      </c>
    </row>
    <row r="2871" spans="1:29" ht="14.1" hidden="1" customHeight="1" thickBot="1" x14ac:dyDescent="0.25">
      <c r="A2871" s="3">
        <f t="shared" si="950"/>
        <v>2028</v>
      </c>
      <c r="B2871" s="3" t="str">
        <f t="shared" si="967"/>
        <v>10 říjen</v>
      </c>
      <c r="C2871" s="4" t="str">
        <f t="shared" si="951"/>
        <v>říjen</v>
      </c>
      <c r="D2871" s="10">
        <f t="shared" ca="1" si="952"/>
        <v>1</v>
      </c>
      <c r="E2871" s="10" t="str">
        <f t="shared" si="953"/>
        <v>sobota</v>
      </c>
      <c r="F2871" s="42" t="str">
        <f ca="1">IF(COUNTIF(List1!$U$4:$AF$16,$G2871),"Svátek",TEXT($G2871,"dddd"))</f>
        <v>Svátek</v>
      </c>
      <c r="G2871" s="19">
        <v>47054</v>
      </c>
      <c r="H2871" s="49"/>
      <c r="I2871" s="50"/>
      <c r="J2871" s="49"/>
      <c r="K2871" s="50"/>
      <c r="L2871" s="21">
        <f t="shared" si="954"/>
        <v>0</v>
      </c>
      <c r="M2871" s="22">
        <f t="shared" si="948"/>
        <v>0</v>
      </c>
      <c r="N2871" s="98"/>
      <c r="O2871" s="101" t="str">
        <f t="shared" ca="1" si="949"/>
        <v>Svátek</v>
      </c>
      <c r="P2871" s="41" t="str">
        <f t="shared" si="947"/>
        <v xml:space="preserve"> </v>
      </c>
      <c r="Q2871" s="41" t="str">
        <f>IF(MONTH(G2872)-MONTH(G2871)&lt;&gt;0,SUBTOTAL(109,$P$14:$P$3665)," ")</f>
        <v xml:space="preserve"> </v>
      </c>
      <c r="R2871" s="108">
        <f t="shared" ca="1" si="955"/>
        <v>0</v>
      </c>
      <c r="S2871" s="25">
        <f t="shared" ca="1" si="956"/>
        <v>0</v>
      </c>
      <c r="T2871" s="108">
        <f t="shared" ca="1" si="957"/>
        <v>0</v>
      </c>
      <c r="U2871" s="163">
        <f t="shared" ca="1" si="958"/>
        <v>0</v>
      </c>
      <c r="V2871" s="25">
        <f t="shared" ca="1" si="959"/>
        <v>0</v>
      </c>
      <c r="W2871" s="25">
        <f t="shared" ca="1" si="960"/>
        <v>0</v>
      </c>
      <c r="X2871" s="108">
        <f t="shared" ca="1" si="961"/>
        <v>0</v>
      </c>
      <c r="Y2871" s="108">
        <f t="shared" ca="1" si="962"/>
        <v>0</v>
      </c>
      <c r="Z2871" s="108">
        <f t="shared" ca="1" si="963"/>
        <v>0</v>
      </c>
      <c r="AA2871" s="108">
        <f t="shared" ca="1" si="964"/>
        <v>0</v>
      </c>
      <c r="AB2871" s="108">
        <f t="shared" ca="1" si="965"/>
        <v>0</v>
      </c>
      <c r="AC2871" s="25">
        <f t="shared" ca="1" si="966"/>
        <v>0</v>
      </c>
    </row>
    <row r="2872" spans="1:29" ht="14.1" hidden="1" customHeight="1" thickBot="1" x14ac:dyDescent="0.25">
      <c r="A2872" s="3">
        <f t="shared" si="950"/>
        <v>2028</v>
      </c>
      <c r="B2872" s="3" t="str">
        <f t="shared" si="967"/>
        <v>10 říjen</v>
      </c>
      <c r="C2872" s="4" t="str">
        <f t="shared" si="951"/>
        <v>říjen</v>
      </c>
      <c r="D2872" s="10">
        <f t="shared" ca="1" si="952"/>
        <v>0</v>
      </c>
      <c r="E2872" s="10" t="str">
        <f t="shared" si="953"/>
        <v>neděle</v>
      </c>
      <c r="F2872" s="42" t="str">
        <f ca="1">IF(COUNTIF(List1!$U$4:$AF$16,$G2872),"Svátek",TEXT($G2872,"dddd"))</f>
        <v>neděle</v>
      </c>
      <c r="G2872" s="19">
        <v>47055</v>
      </c>
      <c r="H2872" s="49"/>
      <c r="I2872" s="50"/>
      <c r="J2872" s="49"/>
      <c r="K2872" s="50"/>
      <c r="L2872" s="21">
        <f t="shared" si="954"/>
        <v>0</v>
      </c>
      <c r="M2872" s="22">
        <f t="shared" si="948"/>
        <v>0</v>
      </c>
      <c r="N2872" s="98"/>
      <c r="O2872" s="101" t="str">
        <f t="shared" ca="1" si="949"/>
        <v/>
      </c>
      <c r="P2872" s="41">
        <f t="shared" si="947"/>
        <v>0</v>
      </c>
      <c r="Q2872" s="41" t="str">
        <f>IF(MONTH(G2873)-MONTH(G2872)&lt;&gt;0,SUBTOTAL(109,$P$14:$P$3665)," ")</f>
        <v xml:space="preserve"> </v>
      </c>
      <c r="R2872" s="108">
        <f t="shared" ca="1" si="955"/>
        <v>0</v>
      </c>
      <c r="S2872" s="25">
        <f t="shared" ca="1" si="956"/>
        <v>0</v>
      </c>
      <c r="T2872" s="108">
        <f t="shared" ca="1" si="957"/>
        <v>0</v>
      </c>
      <c r="U2872" s="163">
        <f t="shared" ca="1" si="958"/>
        <v>0</v>
      </c>
      <c r="V2872" s="25">
        <f t="shared" ca="1" si="959"/>
        <v>0</v>
      </c>
      <c r="W2872" s="25">
        <f t="shared" ca="1" si="960"/>
        <v>0</v>
      </c>
      <c r="X2872" s="108">
        <f t="shared" ca="1" si="961"/>
        <v>0</v>
      </c>
      <c r="Y2872" s="108">
        <f t="shared" ca="1" si="962"/>
        <v>0</v>
      </c>
      <c r="Z2872" s="108">
        <f t="shared" ca="1" si="963"/>
        <v>0</v>
      </c>
      <c r="AA2872" s="108">
        <f t="shared" ca="1" si="964"/>
        <v>0</v>
      </c>
      <c r="AB2872" s="108">
        <f t="shared" ca="1" si="965"/>
        <v>0</v>
      </c>
      <c r="AC2872" s="25">
        <f t="shared" ca="1" si="966"/>
        <v>0</v>
      </c>
    </row>
    <row r="2873" spans="1:29" ht="14.1" hidden="1" customHeight="1" thickBot="1" x14ac:dyDescent="0.25">
      <c r="A2873" s="3">
        <f t="shared" si="950"/>
        <v>2028</v>
      </c>
      <c r="B2873" s="3" t="str">
        <f t="shared" si="967"/>
        <v>10 říjen</v>
      </c>
      <c r="C2873" s="4" t="str">
        <f t="shared" si="951"/>
        <v>říjen</v>
      </c>
      <c r="D2873" s="10">
        <f t="shared" ca="1" si="952"/>
        <v>0</v>
      </c>
      <c r="E2873" s="10" t="str">
        <f t="shared" si="953"/>
        <v>pondělí</v>
      </c>
      <c r="F2873" s="42" t="str">
        <f ca="1">IF(COUNTIF(List1!$U$4:$AF$16,$G2873),"Svátek",TEXT($G2873,"dddd"))</f>
        <v>pondělí</v>
      </c>
      <c r="G2873" s="19">
        <v>47056</v>
      </c>
      <c r="H2873" s="49"/>
      <c r="I2873" s="50"/>
      <c r="J2873" s="49"/>
      <c r="K2873" s="50"/>
      <c r="L2873" s="21">
        <f t="shared" si="954"/>
        <v>0</v>
      </c>
      <c r="M2873" s="22">
        <f t="shared" si="948"/>
        <v>0</v>
      </c>
      <c r="N2873" s="98"/>
      <c r="O2873" s="101" t="str">
        <f t="shared" ca="1" si="949"/>
        <v/>
      </c>
      <c r="P2873" s="41" t="str">
        <f t="shared" si="947"/>
        <v xml:space="preserve"> </v>
      </c>
      <c r="Q2873" s="41" t="str">
        <f>IF(MONTH(G2874)-MONTH(G2873)&lt;&gt;0,SUBTOTAL(109,$P$14:$P$3665)," ")</f>
        <v xml:space="preserve"> </v>
      </c>
      <c r="R2873" s="108">
        <f t="shared" ca="1" si="955"/>
        <v>0</v>
      </c>
      <c r="S2873" s="25">
        <f t="shared" ca="1" si="956"/>
        <v>0</v>
      </c>
      <c r="T2873" s="108">
        <f t="shared" ca="1" si="957"/>
        <v>0</v>
      </c>
      <c r="U2873" s="163">
        <f t="shared" ca="1" si="958"/>
        <v>0</v>
      </c>
      <c r="V2873" s="25">
        <f t="shared" ca="1" si="959"/>
        <v>0</v>
      </c>
      <c r="W2873" s="25">
        <f t="shared" ca="1" si="960"/>
        <v>0</v>
      </c>
      <c r="X2873" s="108">
        <f t="shared" ca="1" si="961"/>
        <v>0</v>
      </c>
      <c r="Y2873" s="108">
        <f t="shared" ca="1" si="962"/>
        <v>0</v>
      </c>
      <c r="Z2873" s="108">
        <f t="shared" ca="1" si="963"/>
        <v>0</v>
      </c>
      <c r="AA2873" s="108">
        <f t="shared" ca="1" si="964"/>
        <v>0</v>
      </c>
      <c r="AB2873" s="108">
        <f t="shared" ca="1" si="965"/>
        <v>0</v>
      </c>
      <c r="AC2873" s="25">
        <f t="shared" ca="1" si="966"/>
        <v>0</v>
      </c>
    </row>
    <row r="2874" spans="1:29" ht="14.1" hidden="1" customHeight="1" thickBot="1" x14ac:dyDescent="0.25">
      <c r="A2874" s="3">
        <f t="shared" si="950"/>
        <v>2028</v>
      </c>
      <c r="B2874" s="3" t="str">
        <f t="shared" si="967"/>
        <v>10 říjen</v>
      </c>
      <c r="C2874" s="4" t="str">
        <f t="shared" si="951"/>
        <v>říjen</v>
      </c>
      <c r="D2874" s="10">
        <f t="shared" ca="1" si="952"/>
        <v>0</v>
      </c>
      <c r="E2874" s="10" t="str">
        <f t="shared" si="953"/>
        <v>úterý</v>
      </c>
      <c r="F2874" s="42" t="str">
        <f ca="1">IF(COUNTIF(List1!$U$4:$AF$16,$G2874),"Svátek",TEXT($G2874,"dddd"))</f>
        <v>úterý</v>
      </c>
      <c r="G2874" s="19">
        <v>47057</v>
      </c>
      <c r="H2874" s="49"/>
      <c r="I2874" s="50"/>
      <c r="J2874" s="49"/>
      <c r="K2874" s="50"/>
      <c r="L2874" s="21">
        <f t="shared" si="954"/>
        <v>0</v>
      </c>
      <c r="M2874" s="22">
        <f t="shared" si="948"/>
        <v>0</v>
      </c>
      <c r="N2874" s="98"/>
      <c r="O2874" s="101" t="str">
        <f t="shared" ca="1" si="949"/>
        <v/>
      </c>
      <c r="P2874" s="41">
        <f t="shared" si="947"/>
        <v>0</v>
      </c>
      <c r="Q2874" s="41">
        <f>IF(MONTH(G2875)-MONTH(G2874)&lt;&gt;0,SUBTOTAL(109,$P$14:$P$3665)," ")</f>
        <v>0</v>
      </c>
      <c r="R2874" s="108">
        <f t="shared" ca="1" si="955"/>
        <v>0</v>
      </c>
      <c r="S2874" s="25">
        <f t="shared" ca="1" si="956"/>
        <v>0</v>
      </c>
      <c r="T2874" s="108">
        <f t="shared" ca="1" si="957"/>
        <v>0</v>
      </c>
      <c r="U2874" s="163">
        <f t="shared" ca="1" si="958"/>
        <v>0</v>
      </c>
      <c r="V2874" s="25">
        <f t="shared" ca="1" si="959"/>
        <v>0</v>
      </c>
      <c r="W2874" s="25">
        <f t="shared" ca="1" si="960"/>
        <v>0</v>
      </c>
      <c r="X2874" s="108">
        <f t="shared" ca="1" si="961"/>
        <v>0</v>
      </c>
      <c r="Y2874" s="108">
        <f t="shared" ca="1" si="962"/>
        <v>0</v>
      </c>
      <c r="Z2874" s="108">
        <f t="shared" ca="1" si="963"/>
        <v>0</v>
      </c>
      <c r="AA2874" s="108">
        <f t="shared" ca="1" si="964"/>
        <v>0</v>
      </c>
      <c r="AB2874" s="108">
        <f t="shared" ca="1" si="965"/>
        <v>0</v>
      </c>
      <c r="AC2874" s="25">
        <f t="shared" ca="1" si="966"/>
        <v>0</v>
      </c>
    </row>
    <row r="2875" spans="1:29" ht="14.1" hidden="1" customHeight="1" thickBot="1" x14ac:dyDescent="0.25">
      <c r="A2875" s="3">
        <f t="shared" si="950"/>
        <v>2028</v>
      </c>
      <c r="B2875" s="3" t="str">
        <f t="shared" si="967"/>
        <v>11 listopad</v>
      </c>
      <c r="C2875" s="4" t="str">
        <f t="shared" si="951"/>
        <v>listopad</v>
      </c>
      <c r="D2875" s="10">
        <f t="shared" ca="1" si="952"/>
        <v>0</v>
      </c>
      <c r="E2875" s="10" t="str">
        <f t="shared" si="953"/>
        <v>středa</v>
      </c>
      <c r="F2875" s="42" t="str">
        <f ca="1">IF(COUNTIF(List1!$U$4:$AF$16,$G2875),"Svátek",TEXT($G2875,"dddd"))</f>
        <v>středa</v>
      </c>
      <c r="G2875" s="19">
        <v>47058</v>
      </c>
      <c r="H2875" s="49"/>
      <c r="I2875" s="50"/>
      <c r="J2875" s="49"/>
      <c r="K2875" s="50"/>
      <c r="L2875" s="21">
        <f t="shared" si="954"/>
        <v>0</v>
      </c>
      <c r="M2875" s="22">
        <f t="shared" si="948"/>
        <v>0</v>
      </c>
      <c r="N2875" s="98"/>
      <c r="O2875" s="101" t="str">
        <f t="shared" ca="1" si="949"/>
        <v/>
      </c>
      <c r="P2875" s="41" t="str">
        <f t="shared" si="947"/>
        <v xml:space="preserve"> </v>
      </c>
      <c r="Q2875" s="41" t="str">
        <f>IF(MONTH(G2876)-MONTH(G2875)&lt;&gt;0,SUBTOTAL(109,$P$14:$P$3665)," ")</f>
        <v xml:space="preserve"> </v>
      </c>
      <c r="R2875" s="108">
        <f t="shared" ca="1" si="955"/>
        <v>0</v>
      </c>
      <c r="S2875" s="25">
        <f t="shared" ca="1" si="956"/>
        <v>0</v>
      </c>
      <c r="T2875" s="108">
        <f t="shared" ca="1" si="957"/>
        <v>0</v>
      </c>
      <c r="U2875" s="163">
        <f t="shared" ca="1" si="958"/>
        <v>0</v>
      </c>
      <c r="V2875" s="25">
        <f t="shared" ca="1" si="959"/>
        <v>0</v>
      </c>
      <c r="W2875" s="25">
        <f t="shared" ca="1" si="960"/>
        <v>0</v>
      </c>
      <c r="X2875" s="108">
        <f t="shared" ca="1" si="961"/>
        <v>0</v>
      </c>
      <c r="Y2875" s="108">
        <f t="shared" ca="1" si="962"/>
        <v>0</v>
      </c>
      <c r="Z2875" s="108">
        <f t="shared" ca="1" si="963"/>
        <v>0</v>
      </c>
      <c r="AA2875" s="108">
        <f t="shared" ca="1" si="964"/>
        <v>0</v>
      </c>
      <c r="AB2875" s="108">
        <f t="shared" ca="1" si="965"/>
        <v>0</v>
      </c>
      <c r="AC2875" s="25">
        <f t="shared" ca="1" si="966"/>
        <v>0</v>
      </c>
    </row>
    <row r="2876" spans="1:29" ht="14.1" hidden="1" customHeight="1" thickBot="1" x14ac:dyDescent="0.25">
      <c r="A2876" s="3">
        <f t="shared" si="950"/>
        <v>2028</v>
      </c>
      <c r="B2876" s="3" t="str">
        <f t="shared" si="967"/>
        <v>11 listopad</v>
      </c>
      <c r="C2876" s="4" t="str">
        <f t="shared" si="951"/>
        <v>listopad</v>
      </c>
      <c r="D2876" s="10">
        <f t="shared" ca="1" si="952"/>
        <v>0</v>
      </c>
      <c r="E2876" s="10" t="str">
        <f t="shared" si="953"/>
        <v>čtvrtek</v>
      </c>
      <c r="F2876" s="42" t="str">
        <f ca="1">IF(COUNTIF(List1!$U$4:$AF$16,$G2876),"Svátek",TEXT($G2876,"dddd"))</f>
        <v>čtvrtek</v>
      </c>
      <c r="G2876" s="19">
        <v>47059</v>
      </c>
      <c r="H2876" s="49"/>
      <c r="I2876" s="50"/>
      <c r="J2876" s="49"/>
      <c r="K2876" s="50"/>
      <c r="L2876" s="21">
        <f t="shared" si="954"/>
        <v>0</v>
      </c>
      <c r="M2876" s="22">
        <f t="shared" si="948"/>
        <v>0</v>
      </c>
      <c r="N2876" s="98"/>
      <c r="O2876" s="101" t="str">
        <f t="shared" ca="1" si="949"/>
        <v/>
      </c>
      <c r="P2876" s="41" t="str">
        <f t="shared" si="947"/>
        <v xml:space="preserve"> </v>
      </c>
      <c r="Q2876" s="41" t="str">
        <f>IF(MONTH(G2877)-MONTH(G2876)&lt;&gt;0,SUBTOTAL(109,$P$14:$P$3665)," ")</f>
        <v xml:space="preserve"> </v>
      </c>
      <c r="R2876" s="108">
        <f t="shared" ca="1" si="955"/>
        <v>0</v>
      </c>
      <c r="S2876" s="25">
        <f t="shared" ca="1" si="956"/>
        <v>0</v>
      </c>
      <c r="T2876" s="108">
        <f t="shared" ca="1" si="957"/>
        <v>0</v>
      </c>
      <c r="U2876" s="163">
        <f t="shared" ca="1" si="958"/>
        <v>0</v>
      </c>
      <c r="V2876" s="25">
        <f t="shared" ca="1" si="959"/>
        <v>0</v>
      </c>
      <c r="W2876" s="25">
        <f t="shared" ca="1" si="960"/>
        <v>0</v>
      </c>
      <c r="X2876" s="108">
        <f t="shared" ca="1" si="961"/>
        <v>0</v>
      </c>
      <c r="Y2876" s="108">
        <f t="shared" ca="1" si="962"/>
        <v>0</v>
      </c>
      <c r="Z2876" s="108">
        <f t="shared" ca="1" si="963"/>
        <v>0</v>
      </c>
      <c r="AA2876" s="108">
        <f t="shared" ca="1" si="964"/>
        <v>0</v>
      </c>
      <c r="AB2876" s="108">
        <f t="shared" ca="1" si="965"/>
        <v>0</v>
      </c>
      <c r="AC2876" s="25">
        <f t="shared" ca="1" si="966"/>
        <v>0</v>
      </c>
    </row>
    <row r="2877" spans="1:29" ht="14.1" hidden="1" customHeight="1" thickBot="1" x14ac:dyDescent="0.25">
      <c r="A2877" s="3">
        <f t="shared" si="950"/>
        <v>2028</v>
      </c>
      <c r="B2877" s="3" t="str">
        <f t="shared" si="967"/>
        <v>11 listopad</v>
      </c>
      <c r="C2877" s="4" t="str">
        <f t="shared" si="951"/>
        <v>listopad</v>
      </c>
      <c r="D2877" s="10">
        <f t="shared" ca="1" si="952"/>
        <v>0</v>
      </c>
      <c r="E2877" s="10" t="str">
        <f t="shared" si="953"/>
        <v>pátek</v>
      </c>
      <c r="F2877" s="42" t="str">
        <f ca="1">IF(COUNTIF(List1!$U$4:$AF$16,$G2877),"Svátek",TEXT($G2877,"dddd"))</f>
        <v>pátek</v>
      </c>
      <c r="G2877" s="19">
        <v>47060</v>
      </c>
      <c r="H2877" s="49"/>
      <c r="I2877" s="50"/>
      <c r="J2877" s="49"/>
      <c r="K2877" s="50"/>
      <c r="L2877" s="21">
        <f t="shared" si="954"/>
        <v>0</v>
      </c>
      <c r="M2877" s="22">
        <f t="shared" si="948"/>
        <v>0</v>
      </c>
      <c r="N2877" s="98"/>
      <c r="O2877" s="101" t="str">
        <f t="shared" ca="1" si="949"/>
        <v/>
      </c>
      <c r="P2877" s="41" t="str">
        <f t="shared" si="947"/>
        <v xml:space="preserve"> </v>
      </c>
      <c r="Q2877" s="41" t="str">
        <f>IF(MONTH(G2878)-MONTH(G2877)&lt;&gt;0,SUBTOTAL(109,$P$14:$P$3665)," ")</f>
        <v xml:space="preserve"> </v>
      </c>
      <c r="R2877" s="108">
        <f t="shared" ca="1" si="955"/>
        <v>0</v>
      </c>
      <c r="S2877" s="25">
        <f t="shared" ca="1" si="956"/>
        <v>0</v>
      </c>
      <c r="T2877" s="108">
        <f t="shared" ca="1" si="957"/>
        <v>0</v>
      </c>
      <c r="U2877" s="163">
        <f t="shared" ca="1" si="958"/>
        <v>0</v>
      </c>
      <c r="V2877" s="25">
        <f t="shared" ca="1" si="959"/>
        <v>0</v>
      </c>
      <c r="W2877" s="25">
        <f t="shared" ca="1" si="960"/>
        <v>0</v>
      </c>
      <c r="X2877" s="108">
        <f t="shared" ca="1" si="961"/>
        <v>0</v>
      </c>
      <c r="Y2877" s="108">
        <f t="shared" ca="1" si="962"/>
        <v>0</v>
      </c>
      <c r="Z2877" s="108">
        <f t="shared" ca="1" si="963"/>
        <v>0</v>
      </c>
      <c r="AA2877" s="108">
        <f t="shared" ca="1" si="964"/>
        <v>0</v>
      </c>
      <c r="AB2877" s="108">
        <f t="shared" ca="1" si="965"/>
        <v>0</v>
      </c>
      <c r="AC2877" s="25">
        <f t="shared" ca="1" si="966"/>
        <v>0</v>
      </c>
    </row>
    <row r="2878" spans="1:29" ht="14.1" hidden="1" customHeight="1" thickBot="1" x14ac:dyDescent="0.25">
      <c r="A2878" s="3">
        <f t="shared" si="950"/>
        <v>2028</v>
      </c>
      <c r="B2878" s="3" t="str">
        <f t="shared" si="967"/>
        <v>11 listopad</v>
      </c>
      <c r="C2878" s="4" t="str">
        <f t="shared" si="951"/>
        <v>listopad</v>
      </c>
      <c r="D2878" s="10">
        <f t="shared" ca="1" si="952"/>
        <v>0</v>
      </c>
      <c r="E2878" s="10" t="str">
        <f t="shared" si="953"/>
        <v>sobota</v>
      </c>
      <c r="F2878" s="42" t="str">
        <f ca="1">IF(COUNTIF(List1!$U$4:$AF$16,$G2878),"Svátek",TEXT($G2878,"dddd"))</f>
        <v>sobota</v>
      </c>
      <c r="G2878" s="19">
        <v>47061</v>
      </c>
      <c r="H2878" s="49"/>
      <c r="I2878" s="50"/>
      <c r="J2878" s="49"/>
      <c r="K2878" s="50"/>
      <c r="L2878" s="21">
        <f t="shared" si="954"/>
        <v>0</v>
      </c>
      <c r="M2878" s="22">
        <f t="shared" si="948"/>
        <v>0</v>
      </c>
      <c r="N2878" s="98"/>
      <c r="O2878" s="101" t="str">
        <f t="shared" ca="1" si="949"/>
        <v/>
      </c>
      <c r="P2878" s="41" t="str">
        <f t="shared" si="947"/>
        <v xml:space="preserve"> </v>
      </c>
      <c r="Q2878" s="41" t="str">
        <f>IF(MONTH(G2879)-MONTH(G2878)&lt;&gt;0,SUBTOTAL(109,$P$14:$P$3665)," ")</f>
        <v xml:space="preserve"> </v>
      </c>
      <c r="R2878" s="108">
        <f t="shared" ca="1" si="955"/>
        <v>0</v>
      </c>
      <c r="S2878" s="25">
        <f t="shared" ca="1" si="956"/>
        <v>0</v>
      </c>
      <c r="T2878" s="108">
        <f t="shared" ca="1" si="957"/>
        <v>0</v>
      </c>
      <c r="U2878" s="163">
        <f t="shared" ca="1" si="958"/>
        <v>0</v>
      </c>
      <c r="V2878" s="25">
        <f t="shared" ca="1" si="959"/>
        <v>0</v>
      </c>
      <c r="W2878" s="25">
        <f t="shared" ca="1" si="960"/>
        <v>0</v>
      </c>
      <c r="X2878" s="108">
        <f t="shared" ca="1" si="961"/>
        <v>0</v>
      </c>
      <c r="Y2878" s="108">
        <f t="shared" ca="1" si="962"/>
        <v>0</v>
      </c>
      <c r="Z2878" s="108">
        <f t="shared" ca="1" si="963"/>
        <v>0</v>
      </c>
      <c r="AA2878" s="108">
        <f t="shared" ca="1" si="964"/>
        <v>0</v>
      </c>
      <c r="AB2878" s="108">
        <f t="shared" ca="1" si="965"/>
        <v>0</v>
      </c>
      <c r="AC2878" s="25">
        <f t="shared" ca="1" si="966"/>
        <v>0</v>
      </c>
    </row>
    <row r="2879" spans="1:29" ht="14.1" hidden="1" customHeight="1" thickBot="1" x14ac:dyDescent="0.25">
      <c r="A2879" s="3">
        <f t="shared" si="950"/>
        <v>2028</v>
      </c>
      <c r="B2879" s="3" t="str">
        <f t="shared" si="967"/>
        <v>11 listopad</v>
      </c>
      <c r="C2879" s="4" t="str">
        <f t="shared" si="951"/>
        <v>listopad</v>
      </c>
      <c r="D2879" s="10">
        <f t="shared" ca="1" si="952"/>
        <v>0</v>
      </c>
      <c r="E2879" s="10" t="str">
        <f t="shared" si="953"/>
        <v>neděle</v>
      </c>
      <c r="F2879" s="42" t="str">
        <f ca="1">IF(COUNTIF(List1!$U$4:$AF$16,$G2879),"Svátek",TEXT($G2879,"dddd"))</f>
        <v>neděle</v>
      </c>
      <c r="G2879" s="19">
        <v>47062</v>
      </c>
      <c r="H2879" s="49"/>
      <c r="I2879" s="50"/>
      <c r="J2879" s="49"/>
      <c r="K2879" s="50"/>
      <c r="L2879" s="21">
        <f t="shared" si="954"/>
        <v>0</v>
      </c>
      <c r="M2879" s="22">
        <f t="shared" si="948"/>
        <v>0</v>
      </c>
      <c r="N2879" s="98"/>
      <c r="O2879" s="101" t="str">
        <f t="shared" ca="1" si="949"/>
        <v/>
      </c>
      <c r="P2879" s="41">
        <f t="shared" si="947"/>
        <v>0</v>
      </c>
      <c r="Q2879" s="41" t="str">
        <f>IF(MONTH(G2880)-MONTH(G2879)&lt;&gt;0,SUBTOTAL(109,$P$14:$P$3665)," ")</f>
        <v xml:space="preserve"> </v>
      </c>
      <c r="R2879" s="108">
        <f t="shared" ca="1" si="955"/>
        <v>0</v>
      </c>
      <c r="S2879" s="25">
        <f t="shared" ca="1" si="956"/>
        <v>0</v>
      </c>
      <c r="T2879" s="108">
        <f t="shared" ca="1" si="957"/>
        <v>0</v>
      </c>
      <c r="U2879" s="163">
        <f t="shared" ca="1" si="958"/>
        <v>0</v>
      </c>
      <c r="V2879" s="25">
        <f t="shared" ca="1" si="959"/>
        <v>0</v>
      </c>
      <c r="W2879" s="25">
        <f t="shared" ca="1" si="960"/>
        <v>0</v>
      </c>
      <c r="X2879" s="108">
        <f t="shared" ca="1" si="961"/>
        <v>0</v>
      </c>
      <c r="Y2879" s="108">
        <f t="shared" ca="1" si="962"/>
        <v>0</v>
      </c>
      <c r="Z2879" s="108">
        <f t="shared" ca="1" si="963"/>
        <v>0</v>
      </c>
      <c r="AA2879" s="108">
        <f t="shared" ca="1" si="964"/>
        <v>0</v>
      </c>
      <c r="AB2879" s="108">
        <f t="shared" ca="1" si="965"/>
        <v>0</v>
      </c>
      <c r="AC2879" s="25">
        <f t="shared" ca="1" si="966"/>
        <v>0</v>
      </c>
    </row>
    <row r="2880" spans="1:29" ht="14.1" hidden="1" customHeight="1" thickBot="1" x14ac:dyDescent="0.25">
      <c r="A2880" s="3">
        <f t="shared" si="950"/>
        <v>2028</v>
      </c>
      <c r="B2880" s="3" t="str">
        <f t="shared" si="967"/>
        <v>11 listopad</v>
      </c>
      <c r="C2880" s="4" t="str">
        <f t="shared" si="951"/>
        <v>listopad</v>
      </c>
      <c r="D2880" s="10">
        <f t="shared" ca="1" si="952"/>
        <v>0</v>
      </c>
      <c r="E2880" s="10" t="str">
        <f t="shared" si="953"/>
        <v>pondělí</v>
      </c>
      <c r="F2880" s="42" t="str">
        <f ca="1">IF(COUNTIF(List1!$U$4:$AF$16,$G2880),"Svátek",TEXT($G2880,"dddd"))</f>
        <v>pondělí</v>
      </c>
      <c r="G2880" s="19">
        <v>47063</v>
      </c>
      <c r="H2880" s="49"/>
      <c r="I2880" s="50"/>
      <c r="J2880" s="49"/>
      <c r="K2880" s="50"/>
      <c r="L2880" s="21">
        <f t="shared" si="954"/>
        <v>0</v>
      </c>
      <c r="M2880" s="22">
        <f t="shared" si="948"/>
        <v>0</v>
      </c>
      <c r="N2880" s="98"/>
      <c r="O2880" s="101" t="str">
        <f t="shared" ca="1" si="949"/>
        <v/>
      </c>
      <c r="P2880" s="41" t="str">
        <f t="shared" si="947"/>
        <v xml:space="preserve"> </v>
      </c>
      <c r="Q2880" s="41" t="str">
        <f>IF(MONTH(G2881)-MONTH(G2880)&lt;&gt;0,SUBTOTAL(109,$P$14:$P$3665)," ")</f>
        <v xml:space="preserve"> </v>
      </c>
      <c r="R2880" s="108">
        <f t="shared" ca="1" si="955"/>
        <v>0</v>
      </c>
      <c r="S2880" s="25">
        <f t="shared" ca="1" si="956"/>
        <v>0</v>
      </c>
      <c r="T2880" s="108">
        <f t="shared" ca="1" si="957"/>
        <v>0</v>
      </c>
      <c r="U2880" s="163">
        <f t="shared" ca="1" si="958"/>
        <v>0</v>
      </c>
      <c r="V2880" s="25">
        <f t="shared" ca="1" si="959"/>
        <v>0</v>
      </c>
      <c r="W2880" s="25">
        <f t="shared" ca="1" si="960"/>
        <v>0</v>
      </c>
      <c r="X2880" s="108">
        <f t="shared" ca="1" si="961"/>
        <v>0</v>
      </c>
      <c r="Y2880" s="108">
        <f t="shared" ca="1" si="962"/>
        <v>0</v>
      </c>
      <c r="Z2880" s="108">
        <f t="shared" ca="1" si="963"/>
        <v>0</v>
      </c>
      <c r="AA2880" s="108">
        <f t="shared" ca="1" si="964"/>
        <v>0</v>
      </c>
      <c r="AB2880" s="108">
        <f t="shared" ca="1" si="965"/>
        <v>0</v>
      </c>
      <c r="AC2880" s="25">
        <f t="shared" ca="1" si="966"/>
        <v>0</v>
      </c>
    </row>
    <row r="2881" spans="1:29" ht="14.1" hidden="1" customHeight="1" thickBot="1" x14ac:dyDescent="0.25">
      <c r="A2881" s="3">
        <f t="shared" si="950"/>
        <v>2028</v>
      </c>
      <c r="B2881" s="3" t="str">
        <f t="shared" si="967"/>
        <v>11 listopad</v>
      </c>
      <c r="C2881" s="4" t="str">
        <f t="shared" si="951"/>
        <v>listopad</v>
      </c>
      <c r="D2881" s="10">
        <f t="shared" ca="1" si="952"/>
        <v>0</v>
      </c>
      <c r="E2881" s="10" t="str">
        <f t="shared" si="953"/>
        <v>úterý</v>
      </c>
      <c r="F2881" s="42" t="str">
        <f ca="1">IF(COUNTIF(List1!$U$4:$AF$16,$G2881),"Svátek",TEXT($G2881,"dddd"))</f>
        <v>úterý</v>
      </c>
      <c r="G2881" s="19">
        <v>47064</v>
      </c>
      <c r="H2881" s="49"/>
      <c r="I2881" s="50"/>
      <c r="J2881" s="49"/>
      <c r="K2881" s="50"/>
      <c r="L2881" s="21">
        <f t="shared" si="954"/>
        <v>0</v>
      </c>
      <c r="M2881" s="22">
        <f t="shared" si="948"/>
        <v>0</v>
      </c>
      <c r="N2881" s="98"/>
      <c r="O2881" s="101" t="str">
        <f t="shared" ca="1" si="949"/>
        <v/>
      </c>
      <c r="P2881" s="41" t="str">
        <f t="shared" si="947"/>
        <v xml:space="preserve"> </v>
      </c>
      <c r="Q2881" s="41" t="str">
        <f>IF(MONTH(G2882)-MONTH(G2881)&lt;&gt;0,SUBTOTAL(109,$P$14:$P$3665)," ")</f>
        <v xml:space="preserve"> </v>
      </c>
      <c r="R2881" s="108">
        <f t="shared" ca="1" si="955"/>
        <v>0</v>
      </c>
      <c r="S2881" s="25">
        <f t="shared" ca="1" si="956"/>
        <v>0</v>
      </c>
      <c r="T2881" s="108">
        <f t="shared" ca="1" si="957"/>
        <v>0</v>
      </c>
      <c r="U2881" s="163">
        <f t="shared" ca="1" si="958"/>
        <v>0</v>
      </c>
      <c r="V2881" s="25">
        <f t="shared" ca="1" si="959"/>
        <v>0</v>
      </c>
      <c r="W2881" s="25">
        <f t="shared" ca="1" si="960"/>
        <v>0</v>
      </c>
      <c r="X2881" s="108">
        <f t="shared" ca="1" si="961"/>
        <v>0</v>
      </c>
      <c r="Y2881" s="108">
        <f t="shared" ca="1" si="962"/>
        <v>0</v>
      </c>
      <c r="Z2881" s="108">
        <f t="shared" ca="1" si="963"/>
        <v>0</v>
      </c>
      <c r="AA2881" s="108">
        <f t="shared" ca="1" si="964"/>
        <v>0</v>
      </c>
      <c r="AB2881" s="108">
        <f t="shared" ca="1" si="965"/>
        <v>0</v>
      </c>
      <c r="AC2881" s="25">
        <f t="shared" ca="1" si="966"/>
        <v>0</v>
      </c>
    </row>
    <row r="2882" spans="1:29" ht="14.1" hidden="1" customHeight="1" thickBot="1" x14ac:dyDescent="0.25">
      <c r="A2882" s="3">
        <f t="shared" si="950"/>
        <v>2028</v>
      </c>
      <c r="B2882" s="3" t="str">
        <f t="shared" si="967"/>
        <v>11 listopad</v>
      </c>
      <c r="C2882" s="4" t="str">
        <f t="shared" si="951"/>
        <v>listopad</v>
      </c>
      <c r="D2882" s="10">
        <f t="shared" ca="1" si="952"/>
        <v>0</v>
      </c>
      <c r="E2882" s="10" t="str">
        <f t="shared" si="953"/>
        <v>středa</v>
      </c>
      <c r="F2882" s="42" t="str">
        <f ca="1">IF(COUNTIF(List1!$U$4:$AF$16,$G2882),"Svátek",TEXT($G2882,"dddd"))</f>
        <v>středa</v>
      </c>
      <c r="G2882" s="19">
        <v>47065</v>
      </c>
      <c r="H2882" s="49"/>
      <c r="I2882" s="50"/>
      <c r="J2882" s="49"/>
      <c r="K2882" s="50"/>
      <c r="L2882" s="21">
        <f t="shared" si="954"/>
        <v>0</v>
      </c>
      <c r="M2882" s="22">
        <f t="shared" si="948"/>
        <v>0</v>
      </c>
      <c r="N2882" s="98"/>
      <c r="O2882" s="101" t="str">
        <f t="shared" ca="1" si="949"/>
        <v/>
      </c>
      <c r="P2882" s="41" t="str">
        <f t="shared" si="947"/>
        <v xml:space="preserve"> </v>
      </c>
      <c r="Q2882" s="41" t="str">
        <f>IF(MONTH(G2883)-MONTH(G2882)&lt;&gt;0,SUBTOTAL(109,$P$14:$P$3665)," ")</f>
        <v xml:space="preserve"> </v>
      </c>
      <c r="R2882" s="108">
        <f t="shared" ca="1" si="955"/>
        <v>0</v>
      </c>
      <c r="S2882" s="25">
        <f t="shared" ca="1" si="956"/>
        <v>0</v>
      </c>
      <c r="T2882" s="108">
        <f t="shared" ca="1" si="957"/>
        <v>0</v>
      </c>
      <c r="U2882" s="163">
        <f t="shared" ca="1" si="958"/>
        <v>0</v>
      </c>
      <c r="V2882" s="25">
        <f t="shared" ca="1" si="959"/>
        <v>0</v>
      </c>
      <c r="W2882" s="25">
        <f t="shared" ca="1" si="960"/>
        <v>0</v>
      </c>
      <c r="X2882" s="108">
        <f t="shared" ca="1" si="961"/>
        <v>0</v>
      </c>
      <c r="Y2882" s="108">
        <f t="shared" ca="1" si="962"/>
        <v>0</v>
      </c>
      <c r="Z2882" s="108">
        <f t="shared" ca="1" si="963"/>
        <v>0</v>
      </c>
      <c r="AA2882" s="108">
        <f t="shared" ca="1" si="964"/>
        <v>0</v>
      </c>
      <c r="AB2882" s="108">
        <f t="shared" ca="1" si="965"/>
        <v>0</v>
      </c>
      <c r="AC2882" s="25">
        <f t="shared" ca="1" si="966"/>
        <v>0</v>
      </c>
    </row>
    <row r="2883" spans="1:29" ht="14.1" hidden="1" customHeight="1" thickBot="1" x14ac:dyDescent="0.25">
      <c r="A2883" s="3">
        <f t="shared" si="950"/>
        <v>2028</v>
      </c>
      <c r="B2883" s="3" t="str">
        <f t="shared" si="967"/>
        <v>11 listopad</v>
      </c>
      <c r="C2883" s="4" t="str">
        <f t="shared" si="951"/>
        <v>listopad</v>
      </c>
      <c r="D2883" s="10">
        <f t="shared" ca="1" si="952"/>
        <v>0</v>
      </c>
      <c r="E2883" s="10" t="str">
        <f t="shared" si="953"/>
        <v>čtvrtek</v>
      </c>
      <c r="F2883" s="42" t="str">
        <f ca="1">IF(COUNTIF(List1!$U$4:$AF$16,$G2883),"Svátek",TEXT($G2883,"dddd"))</f>
        <v>čtvrtek</v>
      </c>
      <c r="G2883" s="19">
        <v>47066</v>
      </c>
      <c r="H2883" s="49"/>
      <c r="I2883" s="50"/>
      <c r="J2883" s="49"/>
      <c r="K2883" s="50"/>
      <c r="L2883" s="21">
        <f t="shared" si="954"/>
        <v>0</v>
      </c>
      <c r="M2883" s="22">
        <f t="shared" si="948"/>
        <v>0</v>
      </c>
      <c r="N2883" s="98"/>
      <c r="O2883" s="101" t="str">
        <f t="shared" ca="1" si="949"/>
        <v/>
      </c>
      <c r="P2883" s="41" t="str">
        <f t="shared" si="947"/>
        <v xml:space="preserve"> </v>
      </c>
      <c r="Q2883" s="41" t="str">
        <f>IF(MONTH(G2884)-MONTH(G2883)&lt;&gt;0,SUBTOTAL(109,$P$14:$P$3665)," ")</f>
        <v xml:space="preserve"> </v>
      </c>
      <c r="R2883" s="108">
        <f t="shared" ca="1" si="955"/>
        <v>0</v>
      </c>
      <c r="S2883" s="25">
        <f t="shared" ca="1" si="956"/>
        <v>0</v>
      </c>
      <c r="T2883" s="108">
        <f t="shared" ca="1" si="957"/>
        <v>0</v>
      </c>
      <c r="U2883" s="163">
        <f t="shared" ca="1" si="958"/>
        <v>0</v>
      </c>
      <c r="V2883" s="25">
        <f t="shared" ca="1" si="959"/>
        <v>0</v>
      </c>
      <c r="W2883" s="25">
        <f t="shared" ca="1" si="960"/>
        <v>0</v>
      </c>
      <c r="X2883" s="108">
        <f t="shared" ca="1" si="961"/>
        <v>0</v>
      </c>
      <c r="Y2883" s="108">
        <f t="shared" ca="1" si="962"/>
        <v>0</v>
      </c>
      <c r="Z2883" s="108">
        <f t="shared" ca="1" si="963"/>
        <v>0</v>
      </c>
      <c r="AA2883" s="108">
        <f t="shared" ca="1" si="964"/>
        <v>0</v>
      </c>
      <c r="AB2883" s="108">
        <f t="shared" ca="1" si="965"/>
        <v>0</v>
      </c>
      <c r="AC2883" s="25">
        <f t="shared" ca="1" si="966"/>
        <v>0</v>
      </c>
    </row>
    <row r="2884" spans="1:29" ht="14.1" hidden="1" customHeight="1" thickBot="1" x14ac:dyDescent="0.25">
      <c r="A2884" s="3">
        <f t="shared" si="950"/>
        <v>2028</v>
      </c>
      <c r="B2884" s="3" t="str">
        <f t="shared" si="967"/>
        <v>11 listopad</v>
      </c>
      <c r="C2884" s="4" t="str">
        <f t="shared" si="951"/>
        <v>listopad</v>
      </c>
      <c r="D2884" s="10">
        <f t="shared" ca="1" si="952"/>
        <v>0</v>
      </c>
      <c r="E2884" s="10" t="str">
        <f t="shared" si="953"/>
        <v>pátek</v>
      </c>
      <c r="F2884" s="42" t="str">
        <f ca="1">IF(COUNTIF(List1!$U$4:$AF$16,$G2884),"Svátek",TEXT($G2884,"dddd"))</f>
        <v>pátek</v>
      </c>
      <c r="G2884" s="19">
        <v>47067</v>
      </c>
      <c r="H2884" s="49"/>
      <c r="I2884" s="50"/>
      <c r="J2884" s="49"/>
      <c r="K2884" s="50"/>
      <c r="L2884" s="21">
        <f t="shared" si="954"/>
        <v>0</v>
      </c>
      <c r="M2884" s="22">
        <f t="shared" si="948"/>
        <v>0</v>
      </c>
      <c r="N2884" s="98"/>
      <c r="O2884" s="101" t="str">
        <f t="shared" ca="1" si="949"/>
        <v/>
      </c>
      <c r="P2884" s="41" t="str">
        <f t="shared" si="947"/>
        <v xml:space="preserve"> </v>
      </c>
      <c r="Q2884" s="41" t="str">
        <f>IF(MONTH(G2885)-MONTH(G2884)&lt;&gt;0,SUBTOTAL(109,$P$14:$P$3665)," ")</f>
        <v xml:space="preserve"> </v>
      </c>
      <c r="R2884" s="108">
        <f t="shared" ca="1" si="955"/>
        <v>0</v>
      </c>
      <c r="S2884" s="25">
        <f t="shared" ca="1" si="956"/>
        <v>0</v>
      </c>
      <c r="T2884" s="108">
        <f t="shared" ca="1" si="957"/>
        <v>0</v>
      </c>
      <c r="U2884" s="163">
        <f t="shared" ca="1" si="958"/>
        <v>0</v>
      </c>
      <c r="V2884" s="25">
        <f t="shared" ca="1" si="959"/>
        <v>0</v>
      </c>
      <c r="W2884" s="25">
        <f t="shared" ca="1" si="960"/>
        <v>0</v>
      </c>
      <c r="X2884" s="108">
        <f t="shared" ca="1" si="961"/>
        <v>0</v>
      </c>
      <c r="Y2884" s="108">
        <f t="shared" ca="1" si="962"/>
        <v>0</v>
      </c>
      <c r="Z2884" s="108">
        <f t="shared" ca="1" si="963"/>
        <v>0</v>
      </c>
      <c r="AA2884" s="108">
        <f t="shared" ca="1" si="964"/>
        <v>0</v>
      </c>
      <c r="AB2884" s="108">
        <f t="shared" ca="1" si="965"/>
        <v>0</v>
      </c>
      <c r="AC2884" s="25">
        <f t="shared" ca="1" si="966"/>
        <v>0</v>
      </c>
    </row>
    <row r="2885" spans="1:29" ht="14.1" hidden="1" customHeight="1" thickBot="1" x14ac:dyDescent="0.25">
      <c r="A2885" s="3">
        <f t="shared" si="950"/>
        <v>2028</v>
      </c>
      <c r="B2885" s="3" t="str">
        <f t="shared" si="967"/>
        <v>11 listopad</v>
      </c>
      <c r="C2885" s="4" t="str">
        <f t="shared" si="951"/>
        <v>listopad</v>
      </c>
      <c r="D2885" s="10">
        <f t="shared" ca="1" si="952"/>
        <v>0</v>
      </c>
      <c r="E2885" s="10" t="str">
        <f t="shared" si="953"/>
        <v>sobota</v>
      </c>
      <c r="F2885" s="42" t="str">
        <f ca="1">IF(COUNTIF(List1!$U$4:$AF$16,$G2885),"Svátek",TEXT($G2885,"dddd"))</f>
        <v>sobota</v>
      </c>
      <c r="G2885" s="19">
        <v>47068</v>
      </c>
      <c r="H2885" s="49"/>
      <c r="I2885" s="50"/>
      <c r="J2885" s="49"/>
      <c r="K2885" s="50"/>
      <c r="L2885" s="21">
        <f t="shared" si="954"/>
        <v>0</v>
      </c>
      <c r="M2885" s="22">
        <f t="shared" si="948"/>
        <v>0</v>
      </c>
      <c r="N2885" s="98"/>
      <c r="O2885" s="101" t="str">
        <f t="shared" ca="1" si="949"/>
        <v/>
      </c>
      <c r="P2885" s="41" t="str">
        <f t="shared" si="947"/>
        <v xml:space="preserve"> </v>
      </c>
      <c r="Q2885" s="41" t="str">
        <f>IF(MONTH(G2886)-MONTH(G2885)&lt;&gt;0,SUBTOTAL(109,$P$14:$P$3665)," ")</f>
        <v xml:space="preserve"> </v>
      </c>
      <c r="R2885" s="108">
        <f t="shared" ca="1" si="955"/>
        <v>0</v>
      </c>
      <c r="S2885" s="25">
        <f t="shared" ca="1" si="956"/>
        <v>0</v>
      </c>
      <c r="T2885" s="108">
        <f t="shared" ca="1" si="957"/>
        <v>0</v>
      </c>
      <c r="U2885" s="163">
        <f t="shared" ca="1" si="958"/>
        <v>0</v>
      </c>
      <c r="V2885" s="25">
        <f t="shared" ca="1" si="959"/>
        <v>0</v>
      </c>
      <c r="W2885" s="25">
        <f t="shared" ca="1" si="960"/>
        <v>0</v>
      </c>
      <c r="X2885" s="108">
        <f t="shared" ca="1" si="961"/>
        <v>0</v>
      </c>
      <c r="Y2885" s="108">
        <f t="shared" ca="1" si="962"/>
        <v>0</v>
      </c>
      <c r="Z2885" s="108">
        <f t="shared" ca="1" si="963"/>
        <v>0</v>
      </c>
      <c r="AA2885" s="108">
        <f t="shared" ca="1" si="964"/>
        <v>0</v>
      </c>
      <c r="AB2885" s="108">
        <f t="shared" ca="1" si="965"/>
        <v>0</v>
      </c>
      <c r="AC2885" s="25">
        <f t="shared" ca="1" si="966"/>
        <v>0</v>
      </c>
    </row>
    <row r="2886" spans="1:29" ht="14.1" hidden="1" customHeight="1" thickBot="1" x14ac:dyDescent="0.25">
      <c r="A2886" s="3">
        <f t="shared" si="950"/>
        <v>2028</v>
      </c>
      <c r="B2886" s="3" t="str">
        <f t="shared" si="967"/>
        <v>11 listopad</v>
      </c>
      <c r="C2886" s="4" t="str">
        <f t="shared" si="951"/>
        <v>listopad</v>
      </c>
      <c r="D2886" s="10">
        <f t="shared" ca="1" si="952"/>
        <v>0</v>
      </c>
      <c r="E2886" s="10" t="str">
        <f t="shared" si="953"/>
        <v>neděle</v>
      </c>
      <c r="F2886" s="42" t="str">
        <f ca="1">IF(COUNTIF(List1!$U$4:$AF$16,$G2886),"Svátek",TEXT($G2886,"dddd"))</f>
        <v>neděle</v>
      </c>
      <c r="G2886" s="19">
        <v>47069</v>
      </c>
      <c r="H2886" s="49"/>
      <c r="I2886" s="50"/>
      <c r="J2886" s="49"/>
      <c r="K2886" s="50"/>
      <c r="L2886" s="21">
        <f t="shared" si="954"/>
        <v>0</v>
      </c>
      <c r="M2886" s="22">
        <f t="shared" si="948"/>
        <v>0</v>
      </c>
      <c r="N2886" s="98"/>
      <c r="O2886" s="101" t="str">
        <f t="shared" ca="1" si="949"/>
        <v/>
      </c>
      <c r="P2886" s="41">
        <f t="shared" si="947"/>
        <v>0</v>
      </c>
      <c r="Q2886" s="41" t="str">
        <f>IF(MONTH(G2887)-MONTH(G2886)&lt;&gt;0,SUBTOTAL(109,$P$14:$P$3665)," ")</f>
        <v xml:space="preserve"> </v>
      </c>
      <c r="R2886" s="108">
        <f t="shared" ca="1" si="955"/>
        <v>0</v>
      </c>
      <c r="S2886" s="25">
        <f t="shared" ca="1" si="956"/>
        <v>0</v>
      </c>
      <c r="T2886" s="108">
        <f t="shared" ca="1" si="957"/>
        <v>0</v>
      </c>
      <c r="U2886" s="163">
        <f t="shared" ca="1" si="958"/>
        <v>0</v>
      </c>
      <c r="V2886" s="25">
        <f t="shared" ca="1" si="959"/>
        <v>0</v>
      </c>
      <c r="W2886" s="25">
        <f t="shared" ca="1" si="960"/>
        <v>0</v>
      </c>
      <c r="X2886" s="108">
        <f t="shared" ca="1" si="961"/>
        <v>0</v>
      </c>
      <c r="Y2886" s="108">
        <f t="shared" ca="1" si="962"/>
        <v>0</v>
      </c>
      <c r="Z2886" s="108">
        <f t="shared" ca="1" si="963"/>
        <v>0</v>
      </c>
      <c r="AA2886" s="108">
        <f t="shared" ca="1" si="964"/>
        <v>0</v>
      </c>
      <c r="AB2886" s="108">
        <f t="shared" ca="1" si="965"/>
        <v>0</v>
      </c>
      <c r="AC2886" s="25">
        <f t="shared" ca="1" si="966"/>
        <v>0</v>
      </c>
    </row>
    <row r="2887" spans="1:29" ht="14.1" hidden="1" customHeight="1" thickBot="1" x14ac:dyDescent="0.25">
      <c r="A2887" s="3">
        <f t="shared" si="950"/>
        <v>2028</v>
      </c>
      <c r="B2887" s="3" t="str">
        <f t="shared" si="967"/>
        <v>11 listopad</v>
      </c>
      <c r="C2887" s="4" t="str">
        <f t="shared" si="951"/>
        <v>listopad</v>
      </c>
      <c r="D2887" s="10">
        <f t="shared" ca="1" si="952"/>
        <v>0</v>
      </c>
      <c r="E2887" s="10" t="str">
        <f t="shared" si="953"/>
        <v>pondělí</v>
      </c>
      <c r="F2887" s="42" t="str">
        <f ca="1">IF(COUNTIF(List1!$U$4:$AF$16,$G2887),"Svátek",TEXT($G2887,"dddd"))</f>
        <v>pondělí</v>
      </c>
      <c r="G2887" s="19">
        <v>47070</v>
      </c>
      <c r="H2887" s="49"/>
      <c r="I2887" s="50"/>
      <c r="J2887" s="49"/>
      <c r="K2887" s="50"/>
      <c r="L2887" s="21">
        <f t="shared" si="954"/>
        <v>0</v>
      </c>
      <c r="M2887" s="22">
        <f t="shared" si="948"/>
        <v>0</v>
      </c>
      <c r="N2887" s="98"/>
      <c r="O2887" s="101" t="str">
        <f t="shared" ca="1" si="949"/>
        <v/>
      </c>
      <c r="P2887" s="41" t="str">
        <f t="shared" si="947"/>
        <v xml:space="preserve"> </v>
      </c>
      <c r="Q2887" s="41" t="str">
        <f>IF(MONTH(G2888)-MONTH(G2887)&lt;&gt;0,SUBTOTAL(109,$P$14:$P$3665)," ")</f>
        <v xml:space="preserve"> </v>
      </c>
      <c r="R2887" s="108">
        <f t="shared" ca="1" si="955"/>
        <v>0</v>
      </c>
      <c r="S2887" s="25">
        <f t="shared" ca="1" si="956"/>
        <v>0</v>
      </c>
      <c r="T2887" s="108">
        <f t="shared" ca="1" si="957"/>
        <v>0</v>
      </c>
      <c r="U2887" s="163">
        <f t="shared" ca="1" si="958"/>
        <v>0</v>
      </c>
      <c r="V2887" s="25">
        <f t="shared" ca="1" si="959"/>
        <v>0</v>
      </c>
      <c r="W2887" s="25">
        <f t="shared" ca="1" si="960"/>
        <v>0</v>
      </c>
      <c r="X2887" s="108">
        <f t="shared" ca="1" si="961"/>
        <v>0</v>
      </c>
      <c r="Y2887" s="108">
        <f t="shared" ca="1" si="962"/>
        <v>0</v>
      </c>
      <c r="Z2887" s="108">
        <f t="shared" ca="1" si="963"/>
        <v>0</v>
      </c>
      <c r="AA2887" s="108">
        <f t="shared" ca="1" si="964"/>
        <v>0</v>
      </c>
      <c r="AB2887" s="108">
        <f t="shared" ca="1" si="965"/>
        <v>0</v>
      </c>
      <c r="AC2887" s="25">
        <f t="shared" ca="1" si="966"/>
        <v>0</v>
      </c>
    </row>
    <row r="2888" spans="1:29" ht="14.1" hidden="1" customHeight="1" thickBot="1" x14ac:dyDescent="0.25">
      <c r="A2888" s="3">
        <f t="shared" si="950"/>
        <v>2028</v>
      </c>
      <c r="B2888" s="3" t="str">
        <f t="shared" si="967"/>
        <v>11 listopad</v>
      </c>
      <c r="C2888" s="4" t="str">
        <f t="shared" si="951"/>
        <v>listopad</v>
      </c>
      <c r="D2888" s="10">
        <f t="shared" ca="1" si="952"/>
        <v>0</v>
      </c>
      <c r="E2888" s="10" t="str">
        <f t="shared" si="953"/>
        <v>úterý</v>
      </c>
      <c r="F2888" s="42" t="str">
        <f ca="1">IF(COUNTIF(List1!$U$4:$AF$16,$G2888),"Svátek",TEXT($G2888,"dddd"))</f>
        <v>úterý</v>
      </c>
      <c r="G2888" s="19">
        <v>47071</v>
      </c>
      <c r="H2888" s="49"/>
      <c r="I2888" s="50"/>
      <c r="J2888" s="49"/>
      <c r="K2888" s="50"/>
      <c r="L2888" s="21">
        <f t="shared" si="954"/>
        <v>0</v>
      </c>
      <c r="M2888" s="22">
        <f t="shared" si="948"/>
        <v>0</v>
      </c>
      <c r="N2888" s="98"/>
      <c r="O2888" s="101" t="str">
        <f t="shared" ca="1" si="949"/>
        <v/>
      </c>
      <c r="P2888" s="41" t="str">
        <f t="shared" si="947"/>
        <v xml:space="preserve"> </v>
      </c>
      <c r="Q2888" s="41" t="str">
        <f>IF(MONTH(G2889)-MONTH(G2888)&lt;&gt;0,SUBTOTAL(109,$P$14:$P$3665)," ")</f>
        <v xml:space="preserve"> </v>
      </c>
      <c r="R2888" s="108">
        <f t="shared" ca="1" si="955"/>
        <v>0</v>
      </c>
      <c r="S2888" s="25">
        <f t="shared" ca="1" si="956"/>
        <v>0</v>
      </c>
      <c r="T2888" s="108">
        <f t="shared" ca="1" si="957"/>
        <v>0</v>
      </c>
      <c r="U2888" s="163">
        <f t="shared" ca="1" si="958"/>
        <v>0</v>
      </c>
      <c r="V2888" s="25">
        <f t="shared" ca="1" si="959"/>
        <v>0</v>
      </c>
      <c r="W2888" s="25">
        <f t="shared" ca="1" si="960"/>
        <v>0</v>
      </c>
      <c r="X2888" s="108">
        <f t="shared" ca="1" si="961"/>
        <v>0</v>
      </c>
      <c r="Y2888" s="108">
        <f t="shared" ca="1" si="962"/>
        <v>0</v>
      </c>
      <c r="Z2888" s="108">
        <f t="shared" ca="1" si="963"/>
        <v>0</v>
      </c>
      <c r="AA2888" s="108">
        <f t="shared" ca="1" si="964"/>
        <v>0</v>
      </c>
      <c r="AB2888" s="108">
        <f t="shared" ca="1" si="965"/>
        <v>0</v>
      </c>
      <c r="AC2888" s="25">
        <f t="shared" ca="1" si="966"/>
        <v>0</v>
      </c>
    </row>
    <row r="2889" spans="1:29" ht="14.1" hidden="1" customHeight="1" thickBot="1" x14ac:dyDescent="0.25">
      <c r="A2889" s="3">
        <f t="shared" si="950"/>
        <v>2028</v>
      </c>
      <c r="B2889" s="3" t="str">
        <f t="shared" si="967"/>
        <v>11 listopad</v>
      </c>
      <c r="C2889" s="4" t="str">
        <f t="shared" si="951"/>
        <v>listopad</v>
      </c>
      <c r="D2889" s="10">
        <f t="shared" ca="1" si="952"/>
        <v>0</v>
      </c>
      <c r="E2889" s="10" t="str">
        <f t="shared" si="953"/>
        <v>středa</v>
      </c>
      <c r="F2889" s="42" t="str">
        <f ca="1">IF(COUNTIF(List1!$U$4:$AF$16,$G2889),"Svátek",TEXT($G2889,"dddd"))</f>
        <v>středa</v>
      </c>
      <c r="G2889" s="19">
        <v>47072</v>
      </c>
      <c r="H2889" s="49"/>
      <c r="I2889" s="50"/>
      <c r="J2889" s="49"/>
      <c r="K2889" s="50"/>
      <c r="L2889" s="21">
        <f t="shared" si="954"/>
        <v>0</v>
      </c>
      <c r="M2889" s="22">
        <f t="shared" si="948"/>
        <v>0</v>
      </c>
      <c r="N2889" s="98"/>
      <c r="O2889" s="101" t="str">
        <f t="shared" ca="1" si="949"/>
        <v/>
      </c>
      <c r="P2889" s="41" t="str">
        <f t="shared" si="947"/>
        <v xml:space="preserve"> </v>
      </c>
      <c r="Q2889" s="41" t="str">
        <f>IF(MONTH(G2890)-MONTH(G2889)&lt;&gt;0,SUBTOTAL(109,$P$14:$P$3665)," ")</f>
        <v xml:space="preserve"> </v>
      </c>
      <c r="R2889" s="108">
        <f t="shared" ca="1" si="955"/>
        <v>0</v>
      </c>
      <c r="S2889" s="25">
        <f t="shared" ca="1" si="956"/>
        <v>0</v>
      </c>
      <c r="T2889" s="108">
        <f t="shared" ca="1" si="957"/>
        <v>0</v>
      </c>
      <c r="U2889" s="163">
        <f t="shared" ca="1" si="958"/>
        <v>0</v>
      </c>
      <c r="V2889" s="25">
        <f t="shared" ca="1" si="959"/>
        <v>0</v>
      </c>
      <c r="W2889" s="25">
        <f t="shared" ca="1" si="960"/>
        <v>0</v>
      </c>
      <c r="X2889" s="108">
        <f t="shared" ca="1" si="961"/>
        <v>0</v>
      </c>
      <c r="Y2889" s="108">
        <f t="shared" ca="1" si="962"/>
        <v>0</v>
      </c>
      <c r="Z2889" s="108">
        <f t="shared" ca="1" si="963"/>
        <v>0</v>
      </c>
      <c r="AA2889" s="108">
        <f t="shared" ca="1" si="964"/>
        <v>0</v>
      </c>
      <c r="AB2889" s="108">
        <f t="shared" ca="1" si="965"/>
        <v>0</v>
      </c>
      <c r="AC2889" s="25">
        <f t="shared" ca="1" si="966"/>
        <v>0</v>
      </c>
    </row>
    <row r="2890" spans="1:29" ht="14.1" hidden="1" customHeight="1" thickBot="1" x14ac:dyDescent="0.25">
      <c r="A2890" s="3">
        <f t="shared" si="950"/>
        <v>2028</v>
      </c>
      <c r="B2890" s="3" t="str">
        <f t="shared" si="967"/>
        <v>11 listopad</v>
      </c>
      <c r="C2890" s="4" t="str">
        <f t="shared" si="951"/>
        <v>listopad</v>
      </c>
      <c r="D2890" s="10">
        <f t="shared" ca="1" si="952"/>
        <v>0</v>
      </c>
      <c r="E2890" s="10" t="str">
        <f t="shared" si="953"/>
        <v>čtvrtek</v>
      </c>
      <c r="F2890" s="42" t="str">
        <f ca="1">IF(COUNTIF(List1!$U$4:$AF$16,$G2890),"Svátek",TEXT($G2890,"dddd"))</f>
        <v>čtvrtek</v>
      </c>
      <c r="G2890" s="19">
        <v>47073</v>
      </c>
      <c r="H2890" s="49"/>
      <c r="I2890" s="50"/>
      <c r="J2890" s="49"/>
      <c r="K2890" s="50"/>
      <c r="L2890" s="21">
        <f t="shared" si="954"/>
        <v>0</v>
      </c>
      <c r="M2890" s="22">
        <f t="shared" si="948"/>
        <v>0</v>
      </c>
      <c r="N2890" s="98"/>
      <c r="O2890" s="101" t="str">
        <f t="shared" ca="1" si="949"/>
        <v/>
      </c>
      <c r="P2890" s="41" t="str">
        <f t="shared" si="947"/>
        <v xml:space="preserve"> </v>
      </c>
      <c r="Q2890" s="41" t="str">
        <f>IF(MONTH(G2891)-MONTH(G2890)&lt;&gt;0,SUBTOTAL(109,$P$14:$P$3665)," ")</f>
        <v xml:space="preserve"> </v>
      </c>
      <c r="R2890" s="108">
        <f t="shared" ca="1" si="955"/>
        <v>0</v>
      </c>
      <c r="S2890" s="25">
        <f t="shared" ca="1" si="956"/>
        <v>0</v>
      </c>
      <c r="T2890" s="108">
        <f t="shared" ca="1" si="957"/>
        <v>0</v>
      </c>
      <c r="U2890" s="163">
        <f t="shared" ca="1" si="958"/>
        <v>0</v>
      </c>
      <c r="V2890" s="25">
        <f t="shared" ca="1" si="959"/>
        <v>0</v>
      </c>
      <c r="W2890" s="25">
        <f t="shared" ca="1" si="960"/>
        <v>0</v>
      </c>
      <c r="X2890" s="108">
        <f t="shared" ca="1" si="961"/>
        <v>0</v>
      </c>
      <c r="Y2890" s="108">
        <f t="shared" ca="1" si="962"/>
        <v>0</v>
      </c>
      <c r="Z2890" s="108">
        <f t="shared" ca="1" si="963"/>
        <v>0</v>
      </c>
      <c r="AA2890" s="108">
        <f t="shared" ca="1" si="964"/>
        <v>0</v>
      </c>
      <c r="AB2890" s="108">
        <f t="shared" ca="1" si="965"/>
        <v>0</v>
      </c>
      <c r="AC2890" s="25">
        <f t="shared" ca="1" si="966"/>
        <v>0</v>
      </c>
    </row>
    <row r="2891" spans="1:29" ht="14.1" hidden="1" customHeight="1" thickBot="1" x14ac:dyDescent="0.25">
      <c r="A2891" s="3">
        <f t="shared" si="950"/>
        <v>2028</v>
      </c>
      <c r="B2891" s="3" t="str">
        <f t="shared" si="967"/>
        <v>11 listopad</v>
      </c>
      <c r="C2891" s="4" t="str">
        <f t="shared" si="951"/>
        <v>listopad</v>
      </c>
      <c r="D2891" s="10">
        <f t="shared" ca="1" si="952"/>
        <v>1</v>
      </c>
      <c r="E2891" s="10" t="str">
        <f t="shared" si="953"/>
        <v>pátek</v>
      </c>
      <c r="F2891" s="42" t="str">
        <f ca="1">IF(COUNTIF(List1!$U$4:$AF$16,$G2891),"Svátek",TEXT($G2891,"dddd"))</f>
        <v>Svátek</v>
      </c>
      <c r="G2891" s="19">
        <v>47074</v>
      </c>
      <c r="H2891" s="49"/>
      <c r="I2891" s="50"/>
      <c r="J2891" s="49"/>
      <c r="K2891" s="50"/>
      <c r="L2891" s="21">
        <f t="shared" si="954"/>
        <v>0</v>
      </c>
      <c r="M2891" s="22">
        <f t="shared" si="948"/>
        <v>0</v>
      </c>
      <c r="N2891" s="98"/>
      <c r="O2891" s="101" t="str">
        <f t="shared" ca="1" si="949"/>
        <v>Svátek</v>
      </c>
      <c r="P2891" s="41" t="str">
        <f t="shared" si="947"/>
        <v xml:space="preserve"> </v>
      </c>
      <c r="Q2891" s="41" t="str">
        <f>IF(MONTH(G2892)-MONTH(G2891)&lt;&gt;0,SUBTOTAL(109,$P$14:$P$3665)," ")</f>
        <v xml:space="preserve"> </v>
      </c>
      <c r="R2891" s="108">
        <f t="shared" ca="1" si="955"/>
        <v>0</v>
      </c>
      <c r="S2891" s="25">
        <f t="shared" ca="1" si="956"/>
        <v>1</v>
      </c>
      <c r="T2891" s="108">
        <f t="shared" ca="1" si="957"/>
        <v>0</v>
      </c>
      <c r="U2891" s="163">
        <f t="shared" ca="1" si="958"/>
        <v>0</v>
      </c>
      <c r="V2891" s="25">
        <f t="shared" ca="1" si="959"/>
        <v>0</v>
      </c>
      <c r="W2891" s="25">
        <f t="shared" ca="1" si="960"/>
        <v>0</v>
      </c>
      <c r="X2891" s="108">
        <f t="shared" ca="1" si="961"/>
        <v>0</v>
      </c>
      <c r="Y2891" s="108">
        <f t="shared" ca="1" si="962"/>
        <v>0</v>
      </c>
      <c r="Z2891" s="108">
        <f t="shared" ca="1" si="963"/>
        <v>0</v>
      </c>
      <c r="AA2891" s="108">
        <f t="shared" ca="1" si="964"/>
        <v>0</v>
      </c>
      <c r="AB2891" s="108">
        <f t="shared" ca="1" si="965"/>
        <v>0</v>
      </c>
      <c r="AC2891" s="25">
        <f t="shared" ca="1" si="966"/>
        <v>1</v>
      </c>
    </row>
    <row r="2892" spans="1:29" ht="14.1" hidden="1" customHeight="1" thickBot="1" x14ac:dyDescent="0.25">
      <c r="A2892" s="3">
        <f t="shared" si="950"/>
        <v>2028</v>
      </c>
      <c r="B2892" s="3" t="str">
        <f t="shared" si="967"/>
        <v>11 listopad</v>
      </c>
      <c r="C2892" s="4" t="str">
        <f t="shared" si="951"/>
        <v>listopad</v>
      </c>
      <c r="D2892" s="10">
        <f t="shared" ca="1" si="952"/>
        <v>0</v>
      </c>
      <c r="E2892" s="10" t="str">
        <f t="shared" si="953"/>
        <v>sobota</v>
      </c>
      <c r="F2892" s="42" t="str">
        <f ca="1">IF(COUNTIF(List1!$U$4:$AF$16,$G2892),"Svátek",TEXT($G2892,"dddd"))</f>
        <v>sobota</v>
      </c>
      <c r="G2892" s="19">
        <v>47075</v>
      </c>
      <c r="H2892" s="49"/>
      <c r="I2892" s="50"/>
      <c r="J2892" s="49"/>
      <c r="K2892" s="50"/>
      <c r="L2892" s="21">
        <f t="shared" si="954"/>
        <v>0</v>
      </c>
      <c r="M2892" s="22">
        <f t="shared" si="948"/>
        <v>0</v>
      </c>
      <c r="N2892" s="98"/>
      <c r="O2892" s="101" t="str">
        <f t="shared" ca="1" si="949"/>
        <v/>
      </c>
      <c r="P2892" s="41" t="str">
        <f t="shared" si="947"/>
        <v xml:space="preserve"> </v>
      </c>
      <c r="Q2892" s="41" t="str">
        <f>IF(MONTH(G2893)-MONTH(G2892)&lt;&gt;0,SUBTOTAL(109,$P$14:$P$3665)," ")</f>
        <v xml:space="preserve"> </v>
      </c>
      <c r="R2892" s="108">
        <f t="shared" ca="1" si="955"/>
        <v>0</v>
      </c>
      <c r="S2892" s="25">
        <f t="shared" ca="1" si="956"/>
        <v>0</v>
      </c>
      <c r="T2892" s="108">
        <f t="shared" ca="1" si="957"/>
        <v>0</v>
      </c>
      <c r="U2892" s="163">
        <f t="shared" ca="1" si="958"/>
        <v>0</v>
      </c>
      <c r="V2892" s="25">
        <f t="shared" ca="1" si="959"/>
        <v>0</v>
      </c>
      <c r="W2892" s="25">
        <f t="shared" ca="1" si="960"/>
        <v>0</v>
      </c>
      <c r="X2892" s="108">
        <f t="shared" ca="1" si="961"/>
        <v>0</v>
      </c>
      <c r="Y2892" s="108">
        <f t="shared" ca="1" si="962"/>
        <v>0</v>
      </c>
      <c r="Z2892" s="108">
        <f t="shared" ca="1" si="963"/>
        <v>0</v>
      </c>
      <c r="AA2892" s="108">
        <f t="shared" ca="1" si="964"/>
        <v>0</v>
      </c>
      <c r="AB2892" s="108">
        <f t="shared" ca="1" si="965"/>
        <v>0</v>
      </c>
      <c r="AC2892" s="25">
        <f t="shared" ca="1" si="966"/>
        <v>0</v>
      </c>
    </row>
    <row r="2893" spans="1:29" ht="14.1" hidden="1" customHeight="1" thickBot="1" x14ac:dyDescent="0.25">
      <c r="A2893" s="3">
        <f t="shared" si="950"/>
        <v>2028</v>
      </c>
      <c r="B2893" s="3" t="str">
        <f t="shared" si="967"/>
        <v>11 listopad</v>
      </c>
      <c r="C2893" s="4" t="str">
        <f t="shared" si="951"/>
        <v>listopad</v>
      </c>
      <c r="D2893" s="10">
        <f t="shared" ca="1" si="952"/>
        <v>0</v>
      </c>
      <c r="E2893" s="10" t="str">
        <f t="shared" si="953"/>
        <v>neděle</v>
      </c>
      <c r="F2893" s="42" t="str">
        <f ca="1">IF(COUNTIF(List1!$U$4:$AF$16,$G2893),"Svátek",TEXT($G2893,"dddd"))</f>
        <v>neděle</v>
      </c>
      <c r="G2893" s="19">
        <v>47076</v>
      </c>
      <c r="H2893" s="49"/>
      <c r="I2893" s="50"/>
      <c r="J2893" s="49"/>
      <c r="K2893" s="50"/>
      <c r="L2893" s="21">
        <f t="shared" si="954"/>
        <v>0</v>
      </c>
      <c r="M2893" s="22">
        <f t="shared" si="948"/>
        <v>0</v>
      </c>
      <c r="N2893" s="98"/>
      <c r="O2893" s="101" t="str">
        <f t="shared" ca="1" si="949"/>
        <v/>
      </c>
      <c r="P2893" s="41">
        <f t="shared" si="947"/>
        <v>0</v>
      </c>
      <c r="Q2893" s="41" t="str">
        <f>IF(MONTH(G2894)-MONTH(G2893)&lt;&gt;0,SUBTOTAL(109,$P$14:$P$3665)," ")</f>
        <v xml:space="preserve"> </v>
      </c>
      <c r="R2893" s="108">
        <f t="shared" ca="1" si="955"/>
        <v>0</v>
      </c>
      <c r="S2893" s="25">
        <f t="shared" ca="1" si="956"/>
        <v>0</v>
      </c>
      <c r="T2893" s="108">
        <f t="shared" ca="1" si="957"/>
        <v>0</v>
      </c>
      <c r="U2893" s="163">
        <f t="shared" ca="1" si="958"/>
        <v>0</v>
      </c>
      <c r="V2893" s="25">
        <f t="shared" ca="1" si="959"/>
        <v>0</v>
      </c>
      <c r="W2893" s="25">
        <f t="shared" ca="1" si="960"/>
        <v>0</v>
      </c>
      <c r="X2893" s="108">
        <f t="shared" ca="1" si="961"/>
        <v>0</v>
      </c>
      <c r="Y2893" s="108">
        <f t="shared" ca="1" si="962"/>
        <v>0</v>
      </c>
      <c r="Z2893" s="108">
        <f t="shared" ca="1" si="963"/>
        <v>0</v>
      </c>
      <c r="AA2893" s="108">
        <f t="shared" ca="1" si="964"/>
        <v>0</v>
      </c>
      <c r="AB2893" s="108">
        <f t="shared" ca="1" si="965"/>
        <v>0</v>
      </c>
      <c r="AC2893" s="25">
        <f t="shared" ca="1" si="966"/>
        <v>0</v>
      </c>
    </row>
    <row r="2894" spans="1:29" ht="14.1" hidden="1" customHeight="1" thickBot="1" x14ac:dyDescent="0.25">
      <c r="A2894" s="3">
        <f t="shared" si="950"/>
        <v>2028</v>
      </c>
      <c r="B2894" s="3" t="str">
        <f t="shared" si="967"/>
        <v>11 listopad</v>
      </c>
      <c r="C2894" s="4" t="str">
        <f t="shared" si="951"/>
        <v>listopad</v>
      </c>
      <c r="D2894" s="10">
        <f t="shared" ca="1" si="952"/>
        <v>0</v>
      </c>
      <c r="E2894" s="10" t="str">
        <f t="shared" si="953"/>
        <v>pondělí</v>
      </c>
      <c r="F2894" s="42" t="str">
        <f ca="1">IF(COUNTIF(List1!$U$4:$AF$16,$G2894),"Svátek",TEXT($G2894,"dddd"))</f>
        <v>pondělí</v>
      </c>
      <c r="G2894" s="19">
        <v>47077</v>
      </c>
      <c r="H2894" s="49"/>
      <c r="I2894" s="50"/>
      <c r="J2894" s="49"/>
      <c r="K2894" s="50"/>
      <c r="L2894" s="21">
        <f t="shared" si="954"/>
        <v>0</v>
      </c>
      <c r="M2894" s="22">
        <f t="shared" si="948"/>
        <v>0</v>
      </c>
      <c r="N2894" s="98"/>
      <c r="O2894" s="101" t="str">
        <f t="shared" ca="1" si="949"/>
        <v/>
      </c>
      <c r="P2894" s="41" t="str">
        <f t="shared" si="947"/>
        <v xml:space="preserve"> </v>
      </c>
      <c r="Q2894" s="41" t="str">
        <f>IF(MONTH(G2895)-MONTH(G2894)&lt;&gt;0,SUBTOTAL(109,$P$14:$P$3665)," ")</f>
        <v xml:space="preserve"> </v>
      </c>
      <c r="R2894" s="108">
        <f t="shared" ca="1" si="955"/>
        <v>0</v>
      </c>
      <c r="S2894" s="25">
        <f t="shared" ca="1" si="956"/>
        <v>0</v>
      </c>
      <c r="T2894" s="108">
        <f t="shared" ca="1" si="957"/>
        <v>0</v>
      </c>
      <c r="U2894" s="163">
        <f t="shared" ca="1" si="958"/>
        <v>0</v>
      </c>
      <c r="V2894" s="25">
        <f t="shared" ca="1" si="959"/>
        <v>0</v>
      </c>
      <c r="W2894" s="25">
        <f t="shared" ca="1" si="960"/>
        <v>0</v>
      </c>
      <c r="X2894" s="108">
        <f t="shared" ca="1" si="961"/>
        <v>0</v>
      </c>
      <c r="Y2894" s="108">
        <f t="shared" ca="1" si="962"/>
        <v>0</v>
      </c>
      <c r="Z2894" s="108">
        <f t="shared" ca="1" si="963"/>
        <v>0</v>
      </c>
      <c r="AA2894" s="108">
        <f t="shared" ca="1" si="964"/>
        <v>0</v>
      </c>
      <c r="AB2894" s="108">
        <f t="shared" ca="1" si="965"/>
        <v>0</v>
      </c>
      <c r="AC2894" s="25">
        <f t="shared" ca="1" si="966"/>
        <v>0</v>
      </c>
    </row>
    <row r="2895" spans="1:29" ht="14.1" hidden="1" customHeight="1" thickBot="1" x14ac:dyDescent="0.25">
      <c r="A2895" s="3">
        <f t="shared" si="950"/>
        <v>2028</v>
      </c>
      <c r="B2895" s="3" t="str">
        <f t="shared" si="967"/>
        <v>11 listopad</v>
      </c>
      <c r="C2895" s="4" t="str">
        <f t="shared" si="951"/>
        <v>listopad</v>
      </c>
      <c r="D2895" s="10">
        <f t="shared" ca="1" si="952"/>
        <v>0</v>
      </c>
      <c r="E2895" s="10" t="str">
        <f t="shared" si="953"/>
        <v>úterý</v>
      </c>
      <c r="F2895" s="42" t="str">
        <f ca="1">IF(COUNTIF(List1!$U$4:$AF$16,$G2895),"Svátek",TEXT($G2895,"dddd"))</f>
        <v>úterý</v>
      </c>
      <c r="G2895" s="19">
        <v>47078</v>
      </c>
      <c r="H2895" s="49"/>
      <c r="I2895" s="50"/>
      <c r="J2895" s="49"/>
      <c r="K2895" s="50"/>
      <c r="L2895" s="21">
        <f t="shared" si="954"/>
        <v>0</v>
      </c>
      <c r="M2895" s="22">
        <f t="shared" si="948"/>
        <v>0</v>
      </c>
      <c r="N2895" s="98"/>
      <c r="O2895" s="101" t="str">
        <f t="shared" ca="1" si="949"/>
        <v/>
      </c>
      <c r="P2895" s="41" t="str">
        <f t="shared" si="947"/>
        <v xml:space="preserve"> </v>
      </c>
      <c r="Q2895" s="41" t="str">
        <f>IF(MONTH(G2896)-MONTH(G2895)&lt;&gt;0,SUBTOTAL(109,$P$14:$P$3665)," ")</f>
        <v xml:space="preserve"> </v>
      </c>
      <c r="R2895" s="108">
        <f t="shared" ca="1" si="955"/>
        <v>0</v>
      </c>
      <c r="S2895" s="25">
        <f t="shared" ca="1" si="956"/>
        <v>0</v>
      </c>
      <c r="T2895" s="108">
        <f t="shared" ca="1" si="957"/>
        <v>0</v>
      </c>
      <c r="U2895" s="163">
        <f t="shared" ca="1" si="958"/>
        <v>0</v>
      </c>
      <c r="V2895" s="25">
        <f t="shared" ca="1" si="959"/>
        <v>0</v>
      </c>
      <c r="W2895" s="25">
        <f t="shared" ca="1" si="960"/>
        <v>0</v>
      </c>
      <c r="X2895" s="108">
        <f t="shared" ca="1" si="961"/>
        <v>0</v>
      </c>
      <c r="Y2895" s="108">
        <f t="shared" ca="1" si="962"/>
        <v>0</v>
      </c>
      <c r="Z2895" s="108">
        <f t="shared" ca="1" si="963"/>
        <v>0</v>
      </c>
      <c r="AA2895" s="108">
        <f t="shared" ca="1" si="964"/>
        <v>0</v>
      </c>
      <c r="AB2895" s="108">
        <f t="shared" ca="1" si="965"/>
        <v>0</v>
      </c>
      <c r="AC2895" s="25">
        <f t="shared" ca="1" si="966"/>
        <v>0</v>
      </c>
    </row>
    <row r="2896" spans="1:29" ht="14.1" hidden="1" customHeight="1" thickBot="1" x14ac:dyDescent="0.25">
      <c r="A2896" s="3">
        <f t="shared" si="950"/>
        <v>2028</v>
      </c>
      <c r="B2896" s="3" t="str">
        <f t="shared" si="967"/>
        <v>11 listopad</v>
      </c>
      <c r="C2896" s="4" t="str">
        <f t="shared" si="951"/>
        <v>listopad</v>
      </c>
      <c r="D2896" s="10">
        <f t="shared" ca="1" si="952"/>
        <v>0</v>
      </c>
      <c r="E2896" s="10" t="str">
        <f t="shared" si="953"/>
        <v>středa</v>
      </c>
      <c r="F2896" s="42" t="str">
        <f ca="1">IF(COUNTIF(List1!$U$4:$AF$16,$G2896),"Svátek",TEXT($G2896,"dddd"))</f>
        <v>středa</v>
      </c>
      <c r="G2896" s="19">
        <v>47079</v>
      </c>
      <c r="H2896" s="49"/>
      <c r="I2896" s="50"/>
      <c r="J2896" s="49"/>
      <c r="K2896" s="50"/>
      <c r="L2896" s="21">
        <f t="shared" si="954"/>
        <v>0</v>
      </c>
      <c r="M2896" s="22">
        <f t="shared" si="948"/>
        <v>0</v>
      </c>
      <c r="N2896" s="98"/>
      <c r="O2896" s="101" t="str">
        <f t="shared" ca="1" si="949"/>
        <v/>
      </c>
      <c r="P2896" s="41" t="str">
        <f t="shared" si="947"/>
        <v xml:space="preserve"> </v>
      </c>
      <c r="Q2896" s="41" t="str">
        <f>IF(MONTH(G2897)-MONTH(G2896)&lt;&gt;0,SUBTOTAL(109,$P$14:$P$3665)," ")</f>
        <v xml:space="preserve"> </v>
      </c>
      <c r="R2896" s="108">
        <f t="shared" ca="1" si="955"/>
        <v>0</v>
      </c>
      <c r="S2896" s="25">
        <f t="shared" ca="1" si="956"/>
        <v>0</v>
      </c>
      <c r="T2896" s="108">
        <f t="shared" ca="1" si="957"/>
        <v>0</v>
      </c>
      <c r="U2896" s="163">
        <f t="shared" ca="1" si="958"/>
        <v>0</v>
      </c>
      <c r="V2896" s="25">
        <f t="shared" ca="1" si="959"/>
        <v>0</v>
      </c>
      <c r="W2896" s="25">
        <f t="shared" ca="1" si="960"/>
        <v>0</v>
      </c>
      <c r="X2896" s="108">
        <f t="shared" ca="1" si="961"/>
        <v>0</v>
      </c>
      <c r="Y2896" s="108">
        <f t="shared" ca="1" si="962"/>
        <v>0</v>
      </c>
      <c r="Z2896" s="108">
        <f t="shared" ca="1" si="963"/>
        <v>0</v>
      </c>
      <c r="AA2896" s="108">
        <f t="shared" ca="1" si="964"/>
        <v>0</v>
      </c>
      <c r="AB2896" s="108">
        <f t="shared" ca="1" si="965"/>
        <v>0</v>
      </c>
      <c r="AC2896" s="25">
        <f t="shared" ca="1" si="966"/>
        <v>0</v>
      </c>
    </row>
    <row r="2897" spans="1:29" ht="14.1" hidden="1" customHeight="1" thickBot="1" x14ac:dyDescent="0.25">
      <c r="A2897" s="3">
        <f t="shared" si="950"/>
        <v>2028</v>
      </c>
      <c r="B2897" s="3" t="str">
        <f t="shared" si="967"/>
        <v>11 listopad</v>
      </c>
      <c r="C2897" s="4" t="str">
        <f t="shared" si="951"/>
        <v>listopad</v>
      </c>
      <c r="D2897" s="10">
        <f t="shared" ca="1" si="952"/>
        <v>0</v>
      </c>
      <c r="E2897" s="10" t="str">
        <f t="shared" si="953"/>
        <v>čtvrtek</v>
      </c>
      <c r="F2897" s="42" t="str">
        <f ca="1">IF(COUNTIF(List1!$U$4:$AF$16,$G2897),"Svátek",TEXT($G2897,"dddd"))</f>
        <v>čtvrtek</v>
      </c>
      <c r="G2897" s="19">
        <v>47080</v>
      </c>
      <c r="H2897" s="49"/>
      <c r="I2897" s="50"/>
      <c r="J2897" s="49"/>
      <c r="K2897" s="50"/>
      <c r="L2897" s="21">
        <f t="shared" si="954"/>
        <v>0</v>
      </c>
      <c r="M2897" s="22">
        <f t="shared" si="948"/>
        <v>0</v>
      </c>
      <c r="N2897" s="98"/>
      <c r="O2897" s="101" t="str">
        <f t="shared" ca="1" si="949"/>
        <v/>
      </c>
      <c r="P2897" s="41" t="str">
        <f t="shared" si="947"/>
        <v xml:space="preserve"> </v>
      </c>
      <c r="Q2897" s="41" t="str">
        <f>IF(MONTH(G2898)-MONTH(G2897)&lt;&gt;0,SUBTOTAL(109,$P$14:$P$3665)," ")</f>
        <v xml:space="preserve"> </v>
      </c>
      <c r="R2897" s="108">
        <f t="shared" ca="1" si="955"/>
        <v>0</v>
      </c>
      <c r="S2897" s="25">
        <f t="shared" ca="1" si="956"/>
        <v>0</v>
      </c>
      <c r="T2897" s="108">
        <f t="shared" ca="1" si="957"/>
        <v>0</v>
      </c>
      <c r="U2897" s="163">
        <f t="shared" ca="1" si="958"/>
        <v>0</v>
      </c>
      <c r="V2897" s="25">
        <f t="shared" ca="1" si="959"/>
        <v>0</v>
      </c>
      <c r="W2897" s="25">
        <f t="shared" ca="1" si="960"/>
        <v>0</v>
      </c>
      <c r="X2897" s="108">
        <f t="shared" ca="1" si="961"/>
        <v>0</v>
      </c>
      <c r="Y2897" s="108">
        <f t="shared" ca="1" si="962"/>
        <v>0</v>
      </c>
      <c r="Z2897" s="108">
        <f t="shared" ca="1" si="963"/>
        <v>0</v>
      </c>
      <c r="AA2897" s="108">
        <f t="shared" ca="1" si="964"/>
        <v>0</v>
      </c>
      <c r="AB2897" s="108">
        <f t="shared" ca="1" si="965"/>
        <v>0</v>
      </c>
      <c r="AC2897" s="25">
        <f t="shared" ca="1" si="966"/>
        <v>0</v>
      </c>
    </row>
    <row r="2898" spans="1:29" ht="14.1" hidden="1" customHeight="1" thickBot="1" x14ac:dyDescent="0.25">
      <c r="A2898" s="3">
        <f t="shared" si="950"/>
        <v>2028</v>
      </c>
      <c r="B2898" s="3" t="str">
        <f t="shared" si="967"/>
        <v>11 listopad</v>
      </c>
      <c r="C2898" s="4" t="str">
        <f t="shared" si="951"/>
        <v>listopad</v>
      </c>
      <c r="D2898" s="10">
        <f t="shared" ca="1" si="952"/>
        <v>0</v>
      </c>
      <c r="E2898" s="10" t="str">
        <f t="shared" si="953"/>
        <v>pátek</v>
      </c>
      <c r="F2898" s="42" t="str">
        <f ca="1">IF(COUNTIF(List1!$U$4:$AF$16,$G2898),"Svátek",TEXT($G2898,"dddd"))</f>
        <v>pátek</v>
      </c>
      <c r="G2898" s="19">
        <v>47081</v>
      </c>
      <c r="H2898" s="49"/>
      <c r="I2898" s="50"/>
      <c r="J2898" s="49"/>
      <c r="K2898" s="50"/>
      <c r="L2898" s="21">
        <f t="shared" si="954"/>
        <v>0</v>
      </c>
      <c r="M2898" s="22">
        <f t="shared" si="948"/>
        <v>0</v>
      </c>
      <c r="N2898" s="98"/>
      <c r="O2898" s="101" t="str">
        <f t="shared" ca="1" si="949"/>
        <v/>
      </c>
      <c r="P2898" s="41" t="str">
        <f t="shared" si="947"/>
        <v xml:space="preserve"> </v>
      </c>
      <c r="Q2898" s="41" t="str">
        <f>IF(MONTH(G2899)-MONTH(G2898)&lt;&gt;0,SUBTOTAL(109,$P$14:$P$3665)," ")</f>
        <v xml:space="preserve"> </v>
      </c>
      <c r="R2898" s="108">
        <f t="shared" ca="1" si="955"/>
        <v>0</v>
      </c>
      <c r="S2898" s="25">
        <f t="shared" ca="1" si="956"/>
        <v>0</v>
      </c>
      <c r="T2898" s="108">
        <f t="shared" ca="1" si="957"/>
        <v>0</v>
      </c>
      <c r="U2898" s="163">
        <f t="shared" ca="1" si="958"/>
        <v>0</v>
      </c>
      <c r="V2898" s="25">
        <f t="shared" ca="1" si="959"/>
        <v>0</v>
      </c>
      <c r="W2898" s="25">
        <f t="shared" ca="1" si="960"/>
        <v>0</v>
      </c>
      <c r="X2898" s="108">
        <f t="shared" ca="1" si="961"/>
        <v>0</v>
      </c>
      <c r="Y2898" s="108">
        <f t="shared" ca="1" si="962"/>
        <v>0</v>
      </c>
      <c r="Z2898" s="108">
        <f t="shared" ca="1" si="963"/>
        <v>0</v>
      </c>
      <c r="AA2898" s="108">
        <f t="shared" ca="1" si="964"/>
        <v>0</v>
      </c>
      <c r="AB2898" s="108">
        <f t="shared" ca="1" si="965"/>
        <v>0</v>
      </c>
      <c r="AC2898" s="25">
        <f t="shared" ca="1" si="966"/>
        <v>0</v>
      </c>
    </row>
    <row r="2899" spans="1:29" ht="14.1" hidden="1" customHeight="1" thickBot="1" x14ac:dyDescent="0.25">
      <c r="A2899" s="3">
        <f t="shared" si="950"/>
        <v>2028</v>
      </c>
      <c r="B2899" s="3" t="str">
        <f t="shared" si="967"/>
        <v>11 listopad</v>
      </c>
      <c r="C2899" s="4" t="str">
        <f t="shared" si="951"/>
        <v>listopad</v>
      </c>
      <c r="D2899" s="10">
        <f t="shared" ca="1" si="952"/>
        <v>0</v>
      </c>
      <c r="E2899" s="10" t="str">
        <f t="shared" si="953"/>
        <v>sobota</v>
      </c>
      <c r="F2899" s="42" t="str">
        <f ca="1">IF(COUNTIF(List1!$U$4:$AF$16,$G2899),"Svátek",TEXT($G2899,"dddd"))</f>
        <v>sobota</v>
      </c>
      <c r="G2899" s="19">
        <v>47082</v>
      </c>
      <c r="H2899" s="49"/>
      <c r="I2899" s="50"/>
      <c r="J2899" s="49"/>
      <c r="K2899" s="50"/>
      <c r="L2899" s="21">
        <f t="shared" si="954"/>
        <v>0</v>
      </c>
      <c r="M2899" s="22">
        <f t="shared" si="948"/>
        <v>0</v>
      </c>
      <c r="N2899" s="98"/>
      <c r="O2899" s="101" t="str">
        <f t="shared" ca="1" si="949"/>
        <v/>
      </c>
      <c r="P2899" s="41" t="str">
        <f t="shared" si="947"/>
        <v xml:space="preserve"> </v>
      </c>
      <c r="Q2899" s="41" t="str">
        <f>IF(MONTH(G2900)-MONTH(G2899)&lt;&gt;0,SUBTOTAL(109,$P$14:$P$3665)," ")</f>
        <v xml:space="preserve"> </v>
      </c>
      <c r="R2899" s="108">
        <f t="shared" ca="1" si="955"/>
        <v>0</v>
      </c>
      <c r="S2899" s="25">
        <f t="shared" ca="1" si="956"/>
        <v>0</v>
      </c>
      <c r="T2899" s="108">
        <f t="shared" ca="1" si="957"/>
        <v>0</v>
      </c>
      <c r="U2899" s="163">
        <f t="shared" ca="1" si="958"/>
        <v>0</v>
      </c>
      <c r="V2899" s="25">
        <f t="shared" ca="1" si="959"/>
        <v>0</v>
      </c>
      <c r="W2899" s="25">
        <f t="shared" ca="1" si="960"/>
        <v>0</v>
      </c>
      <c r="X2899" s="108">
        <f t="shared" ca="1" si="961"/>
        <v>0</v>
      </c>
      <c r="Y2899" s="108">
        <f t="shared" ca="1" si="962"/>
        <v>0</v>
      </c>
      <c r="Z2899" s="108">
        <f t="shared" ca="1" si="963"/>
        <v>0</v>
      </c>
      <c r="AA2899" s="108">
        <f t="shared" ca="1" si="964"/>
        <v>0</v>
      </c>
      <c r="AB2899" s="108">
        <f t="shared" ca="1" si="965"/>
        <v>0</v>
      </c>
      <c r="AC2899" s="25">
        <f t="shared" ca="1" si="966"/>
        <v>0</v>
      </c>
    </row>
    <row r="2900" spans="1:29" ht="14.1" hidden="1" customHeight="1" thickBot="1" x14ac:dyDescent="0.25">
      <c r="A2900" s="3">
        <f t="shared" si="950"/>
        <v>2028</v>
      </c>
      <c r="B2900" s="3" t="str">
        <f t="shared" si="967"/>
        <v>11 listopad</v>
      </c>
      <c r="C2900" s="4" t="str">
        <f t="shared" si="951"/>
        <v>listopad</v>
      </c>
      <c r="D2900" s="10">
        <f t="shared" ca="1" si="952"/>
        <v>0</v>
      </c>
      <c r="E2900" s="10" t="str">
        <f t="shared" si="953"/>
        <v>neděle</v>
      </c>
      <c r="F2900" s="42" t="str">
        <f ca="1">IF(COUNTIF(List1!$U$4:$AF$16,$G2900),"Svátek",TEXT($G2900,"dddd"))</f>
        <v>neděle</v>
      </c>
      <c r="G2900" s="19">
        <v>47083</v>
      </c>
      <c r="H2900" s="49"/>
      <c r="I2900" s="50"/>
      <c r="J2900" s="49"/>
      <c r="K2900" s="50"/>
      <c r="L2900" s="21">
        <f t="shared" si="954"/>
        <v>0</v>
      </c>
      <c r="M2900" s="22">
        <f t="shared" si="948"/>
        <v>0</v>
      </c>
      <c r="N2900" s="98"/>
      <c r="O2900" s="101" t="str">
        <f t="shared" ca="1" si="949"/>
        <v/>
      </c>
      <c r="P2900" s="41">
        <f t="shared" si="947"/>
        <v>0</v>
      </c>
      <c r="Q2900" s="41" t="str">
        <f>IF(MONTH(G2901)-MONTH(G2900)&lt;&gt;0,SUBTOTAL(109,$P$14:$P$3665)," ")</f>
        <v xml:space="preserve"> </v>
      </c>
      <c r="R2900" s="108">
        <f t="shared" ca="1" si="955"/>
        <v>0</v>
      </c>
      <c r="S2900" s="25">
        <f t="shared" ca="1" si="956"/>
        <v>0</v>
      </c>
      <c r="T2900" s="108">
        <f t="shared" ca="1" si="957"/>
        <v>0</v>
      </c>
      <c r="U2900" s="163">
        <f t="shared" ca="1" si="958"/>
        <v>0</v>
      </c>
      <c r="V2900" s="25">
        <f t="shared" ca="1" si="959"/>
        <v>0</v>
      </c>
      <c r="W2900" s="25">
        <f t="shared" ca="1" si="960"/>
        <v>0</v>
      </c>
      <c r="X2900" s="108">
        <f t="shared" ca="1" si="961"/>
        <v>0</v>
      </c>
      <c r="Y2900" s="108">
        <f t="shared" ca="1" si="962"/>
        <v>0</v>
      </c>
      <c r="Z2900" s="108">
        <f t="shared" ca="1" si="963"/>
        <v>0</v>
      </c>
      <c r="AA2900" s="108">
        <f t="shared" ca="1" si="964"/>
        <v>0</v>
      </c>
      <c r="AB2900" s="108">
        <f t="shared" ca="1" si="965"/>
        <v>0</v>
      </c>
      <c r="AC2900" s="25">
        <f t="shared" ca="1" si="966"/>
        <v>0</v>
      </c>
    </row>
    <row r="2901" spans="1:29" ht="14.1" hidden="1" customHeight="1" thickBot="1" x14ac:dyDescent="0.25">
      <c r="A2901" s="3">
        <f t="shared" si="950"/>
        <v>2028</v>
      </c>
      <c r="B2901" s="3" t="str">
        <f t="shared" si="967"/>
        <v>11 listopad</v>
      </c>
      <c r="C2901" s="4" t="str">
        <f t="shared" si="951"/>
        <v>listopad</v>
      </c>
      <c r="D2901" s="10">
        <f t="shared" ca="1" si="952"/>
        <v>0</v>
      </c>
      <c r="E2901" s="10" t="str">
        <f t="shared" si="953"/>
        <v>pondělí</v>
      </c>
      <c r="F2901" s="42" t="str">
        <f ca="1">IF(COUNTIF(List1!$U$4:$AF$16,$G2901),"Svátek",TEXT($G2901,"dddd"))</f>
        <v>pondělí</v>
      </c>
      <c r="G2901" s="19">
        <v>47084</v>
      </c>
      <c r="H2901" s="49"/>
      <c r="I2901" s="50"/>
      <c r="J2901" s="49"/>
      <c r="K2901" s="50"/>
      <c r="L2901" s="21">
        <f t="shared" si="954"/>
        <v>0</v>
      </c>
      <c r="M2901" s="22">
        <f t="shared" si="948"/>
        <v>0</v>
      </c>
      <c r="N2901" s="98"/>
      <c r="O2901" s="101" t="str">
        <f t="shared" ca="1" si="949"/>
        <v/>
      </c>
      <c r="P2901" s="41" t="str">
        <f t="shared" si="947"/>
        <v xml:space="preserve"> </v>
      </c>
      <c r="Q2901" s="41" t="str">
        <f>IF(MONTH(G2902)-MONTH(G2901)&lt;&gt;0,SUBTOTAL(109,$P$14:$P$3665)," ")</f>
        <v xml:space="preserve"> </v>
      </c>
      <c r="R2901" s="108">
        <f t="shared" ca="1" si="955"/>
        <v>0</v>
      </c>
      <c r="S2901" s="25">
        <f t="shared" ca="1" si="956"/>
        <v>0</v>
      </c>
      <c r="T2901" s="108">
        <f t="shared" ca="1" si="957"/>
        <v>0</v>
      </c>
      <c r="U2901" s="163">
        <f t="shared" ca="1" si="958"/>
        <v>0</v>
      </c>
      <c r="V2901" s="25">
        <f t="shared" ca="1" si="959"/>
        <v>0</v>
      </c>
      <c r="W2901" s="25">
        <f t="shared" ca="1" si="960"/>
        <v>0</v>
      </c>
      <c r="X2901" s="108">
        <f t="shared" ca="1" si="961"/>
        <v>0</v>
      </c>
      <c r="Y2901" s="108">
        <f t="shared" ca="1" si="962"/>
        <v>0</v>
      </c>
      <c r="Z2901" s="108">
        <f t="shared" ca="1" si="963"/>
        <v>0</v>
      </c>
      <c r="AA2901" s="108">
        <f t="shared" ca="1" si="964"/>
        <v>0</v>
      </c>
      <c r="AB2901" s="108">
        <f t="shared" ca="1" si="965"/>
        <v>0</v>
      </c>
      <c r="AC2901" s="25">
        <f t="shared" ca="1" si="966"/>
        <v>0</v>
      </c>
    </row>
    <row r="2902" spans="1:29" ht="14.1" hidden="1" customHeight="1" thickBot="1" x14ac:dyDescent="0.25">
      <c r="A2902" s="3">
        <f t="shared" si="950"/>
        <v>2028</v>
      </c>
      <c r="B2902" s="3" t="str">
        <f t="shared" si="967"/>
        <v>11 listopad</v>
      </c>
      <c r="C2902" s="4" t="str">
        <f t="shared" si="951"/>
        <v>listopad</v>
      </c>
      <c r="D2902" s="10">
        <f t="shared" ca="1" si="952"/>
        <v>0</v>
      </c>
      <c r="E2902" s="10" t="str">
        <f t="shared" si="953"/>
        <v>úterý</v>
      </c>
      <c r="F2902" s="42" t="str">
        <f ca="1">IF(COUNTIF(List1!$U$4:$AF$16,$G2902),"Svátek",TEXT($G2902,"dddd"))</f>
        <v>úterý</v>
      </c>
      <c r="G2902" s="19">
        <v>47085</v>
      </c>
      <c r="H2902" s="49"/>
      <c r="I2902" s="50"/>
      <c r="J2902" s="49"/>
      <c r="K2902" s="50"/>
      <c r="L2902" s="21">
        <f t="shared" si="954"/>
        <v>0</v>
      </c>
      <c r="M2902" s="22">
        <f t="shared" si="948"/>
        <v>0</v>
      </c>
      <c r="N2902" s="98"/>
      <c r="O2902" s="101" t="str">
        <f t="shared" ca="1" si="949"/>
        <v/>
      </c>
      <c r="P2902" s="41" t="str">
        <f t="shared" si="947"/>
        <v xml:space="preserve"> </v>
      </c>
      <c r="Q2902" s="41" t="str">
        <f>IF(MONTH(G2903)-MONTH(G2902)&lt;&gt;0,SUBTOTAL(109,$P$14:$P$3665)," ")</f>
        <v xml:space="preserve"> </v>
      </c>
      <c r="R2902" s="108">
        <f t="shared" ca="1" si="955"/>
        <v>0</v>
      </c>
      <c r="S2902" s="25">
        <f t="shared" ca="1" si="956"/>
        <v>0</v>
      </c>
      <c r="T2902" s="108">
        <f t="shared" ca="1" si="957"/>
        <v>0</v>
      </c>
      <c r="U2902" s="163">
        <f t="shared" ca="1" si="958"/>
        <v>0</v>
      </c>
      <c r="V2902" s="25">
        <f t="shared" ca="1" si="959"/>
        <v>0</v>
      </c>
      <c r="W2902" s="25">
        <f t="shared" ca="1" si="960"/>
        <v>0</v>
      </c>
      <c r="X2902" s="108">
        <f t="shared" ca="1" si="961"/>
        <v>0</v>
      </c>
      <c r="Y2902" s="108">
        <f t="shared" ca="1" si="962"/>
        <v>0</v>
      </c>
      <c r="Z2902" s="108">
        <f t="shared" ca="1" si="963"/>
        <v>0</v>
      </c>
      <c r="AA2902" s="108">
        <f t="shared" ca="1" si="964"/>
        <v>0</v>
      </c>
      <c r="AB2902" s="108">
        <f t="shared" ca="1" si="965"/>
        <v>0</v>
      </c>
      <c r="AC2902" s="25">
        <f t="shared" ca="1" si="966"/>
        <v>0</v>
      </c>
    </row>
    <row r="2903" spans="1:29" ht="14.1" hidden="1" customHeight="1" thickBot="1" x14ac:dyDescent="0.25">
      <c r="A2903" s="3">
        <f t="shared" si="950"/>
        <v>2028</v>
      </c>
      <c r="B2903" s="3" t="str">
        <f t="shared" si="967"/>
        <v>11 listopad</v>
      </c>
      <c r="C2903" s="4" t="str">
        <f t="shared" si="951"/>
        <v>listopad</v>
      </c>
      <c r="D2903" s="10">
        <f t="shared" ca="1" si="952"/>
        <v>0</v>
      </c>
      <c r="E2903" s="10" t="str">
        <f t="shared" si="953"/>
        <v>středa</v>
      </c>
      <c r="F2903" s="42" t="str">
        <f ca="1">IF(COUNTIF(List1!$U$4:$AF$16,$G2903),"Svátek",TEXT($G2903,"dddd"))</f>
        <v>středa</v>
      </c>
      <c r="G2903" s="19">
        <v>47086</v>
      </c>
      <c r="H2903" s="49"/>
      <c r="I2903" s="50"/>
      <c r="J2903" s="49"/>
      <c r="K2903" s="50"/>
      <c r="L2903" s="21">
        <f t="shared" si="954"/>
        <v>0</v>
      </c>
      <c r="M2903" s="22">
        <f t="shared" si="948"/>
        <v>0</v>
      </c>
      <c r="N2903" s="98"/>
      <c r="O2903" s="101" t="str">
        <f t="shared" ca="1" si="949"/>
        <v/>
      </c>
      <c r="P2903" s="41" t="str">
        <f t="shared" si="947"/>
        <v xml:space="preserve"> </v>
      </c>
      <c r="Q2903" s="41" t="str">
        <f>IF(MONTH(G2904)-MONTH(G2903)&lt;&gt;0,SUBTOTAL(109,$P$14:$P$3665)," ")</f>
        <v xml:space="preserve"> </v>
      </c>
      <c r="R2903" s="108">
        <f t="shared" ca="1" si="955"/>
        <v>0</v>
      </c>
      <c r="S2903" s="25">
        <f t="shared" ca="1" si="956"/>
        <v>0</v>
      </c>
      <c r="T2903" s="108">
        <f t="shared" ca="1" si="957"/>
        <v>0</v>
      </c>
      <c r="U2903" s="163">
        <f t="shared" ca="1" si="958"/>
        <v>0</v>
      </c>
      <c r="V2903" s="25">
        <f t="shared" ca="1" si="959"/>
        <v>0</v>
      </c>
      <c r="W2903" s="25">
        <f t="shared" ca="1" si="960"/>
        <v>0</v>
      </c>
      <c r="X2903" s="108">
        <f t="shared" ca="1" si="961"/>
        <v>0</v>
      </c>
      <c r="Y2903" s="108">
        <f t="shared" ca="1" si="962"/>
        <v>0</v>
      </c>
      <c r="Z2903" s="108">
        <f t="shared" ca="1" si="963"/>
        <v>0</v>
      </c>
      <c r="AA2903" s="108">
        <f t="shared" ca="1" si="964"/>
        <v>0</v>
      </c>
      <c r="AB2903" s="108">
        <f t="shared" ca="1" si="965"/>
        <v>0</v>
      </c>
      <c r="AC2903" s="25">
        <f t="shared" ca="1" si="966"/>
        <v>0</v>
      </c>
    </row>
    <row r="2904" spans="1:29" ht="14.1" hidden="1" customHeight="1" thickBot="1" x14ac:dyDescent="0.25">
      <c r="A2904" s="3">
        <f t="shared" si="950"/>
        <v>2028</v>
      </c>
      <c r="B2904" s="3" t="str">
        <f t="shared" si="967"/>
        <v>11 listopad</v>
      </c>
      <c r="C2904" s="4" t="str">
        <f t="shared" si="951"/>
        <v>listopad</v>
      </c>
      <c r="D2904" s="10">
        <f t="shared" ca="1" si="952"/>
        <v>0</v>
      </c>
      <c r="E2904" s="10" t="str">
        <f t="shared" si="953"/>
        <v>čtvrtek</v>
      </c>
      <c r="F2904" s="42" t="str">
        <f ca="1">IF(COUNTIF(List1!$U$4:$AF$16,$G2904),"Svátek",TEXT($G2904,"dddd"))</f>
        <v>čtvrtek</v>
      </c>
      <c r="G2904" s="19">
        <v>47087</v>
      </c>
      <c r="H2904" s="49"/>
      <c r="I2904" s="50"/>
      <c r="J2904" s="49"/>
      <c r="K2904" s="50"/>
      <c r="L2904" s="21">
        <f t="shared" si="954"/>
        <v>0</v>
      </c>
      <c r="M2904" s="22">
        <f t="shared" si="948"/>
        <v>0</v>
      </c>
      <c r="N2904" s="98"/>
      <c r="O2904" s="101" t="str">
        <f t="shared" ca="1" si="949"/>
        <v/>
      </c>
      <c r="P2904" s="41">
        <f t="shared" si="947"/>
        <v>0</v>
      </c>
      <c r="Q2904" s="41">
        <f>IF(MONTH(G2905)-MONTH(G2904)&lt;&gt;0,SUBTOTAL(109,$P$14:$P$3665)," ")</f>
        <v>0</v>
      </c>
      <c r="R2904" s="108">
        <f t="shared" ca="1" si="955"/>
        <v>0</v>
      </c>
      <c r="S2904" s="25">
        <f t="shared" ca="1" si="956"/>
        <v>0</v>
      </c>
      <c r="T2904" s="108">
        <f t="shared" ca="1" si="957"/>
        <v>0</v>
      </c>
      <c r="U2904" s="163">
        <f t="shared" ca="1" si="958"/>
        <v>0</v>
      </c>
      <c r="V2904" s="25">
        <f t="shared" ca="1" si="959"/>
        <v>0</v>
      </c>
      <c r="W2904" s="25">
        <f t="shared" ca="1" si="960"/>
        <v>0</v>
      </c>
      <c r="X2904" s="108">
        <f t="shared" ca="1" si="961"/>
        <v>0</v>
      </c>
      <c r="Y2904" s="108">
        <f t="shared" ca="1" si="962"/>
        <v>0</v>
      </c>
      <c r="Z2904" s="108">
        <f t="shared" ca="1" si="963"/>
        <v>0</v>
      </c>
      <c r="AA2904" s="108">
        <f t="shared" ca="1" si="964"/>
        <v>0</v>
      </c>
      <c r="AB2904" s="108">
        <f t="shared" ca="1" si="965"/>
        <v>0</v>
      </c>
      <c r="AC2904" s="25">
        <f t="shared" ca="1" si="966"/>
        <v>0</v>
      </c>
    </row>
    <row r="2905" spans="1:29" ht="14.1" hidden="1" customHeight="1" thickBot="1" x14ac:dyDescent="0.25">
      <c r="A2905" s="3">
        <f t="shared" si="950"/>
        <v>2028</v>
      </c>
      <c r="B2905" s="3" t="str">
        <f t="shared" si="967"/>
        <v>12 prosinec</v>
      </c>
      <c r="C2905" s="4" t="str">
        <f t="shared" si="951"/>
        <v>prosinec</v>
      </c>
      <c r="D2905" s="10">
        <f t="shared" ca="1" si="952"/>
        <v>0</v>
      </c>
      <c r="E2905" s="10" t="str">
        <f t="shared" si="953"/>
        <v>pátek</v>
      </c>
      <c r="F2905" s="42" t="str">
        <f ca="1">IF(COUNTIF(List1!$U$4:$AF$16,$G2905),"Svátek",TEXT($G2905,"dddd"))</f>
        <v>pátek</v>
      </c>
      <c r="G2905" s="19">
        <v>47088</v>
      </c>
      <c r="H2905" s="49"/>
      <c r="I2905" s="50"/>
      <c r="J2905" s="49"/>
      <c r="K2905" s="50"/>
      <c r="L2905" s="21">
        <f t="shared" si="954"/>
        <v>0</v>
      </c>
      <c r="M2905" s="22">
        <f t="shared" si="948"/>
        <v>0</v>
      </c>
      <c r="N2905" s="98"/>
      <c r="O2905" s="101" t="str">
        <f t="shared" ca="1" si="949"/>
        <v/>
      </c>
      <c r="P2905" s="41" t="str">
        <f t="shared" si="947"/>
        <v xml:space="preserve"> </v>
      </c>
      <c r="Q2905" s="41" t="str">
        <f>IF(MONTH(G2906)-MONTH(G2905)&lt;&gt;0,SUBTOTAL(109,$P$14:$P$3665)," ")</f>
        <v xml:space="preserve"> </v>
      </c>
      <c r="R2905" s="108">
        <f t="shared" ca="1" si="955"/>
        <v>0</v>
      </c>
      <c r="S2905" s="25">
        <f t="shared" ca="1" si="956"/>
        <v>0</v>
      </c>
      <c r="T2905" s="108">
        <f t="shared" ca="1" si="957"/>
        <v>0</v>
      </c>
      <c r="U2905" s="163">
        <f t="shared" ca="1" si="958"/>
        <v>0</v>
      </c>
      <c r="V2905" s="25">
        <f t="shared" ca="1" si="959"/>
        <v>0</v>
      </c>
      <c r="W2905" s="25">
        <f t="shared" ca="1" si="960"/>
        <v>0</v>
      </c>
      <c r="X2905" s="108">
        <f t="shared" ca="1" si="961"/>
        <v>0</v>
      </c>
      <c r="Y2905" s="108">
        <f t="shared" ca="1" si="962"/>
        <v>0</v>
      </c>
      <c r="Z2905" s="108">
        <f t="shared" ca="1" si="963"/>
        <v>0</v>
      </c>
      <c r="AA2905" s="108">
        <f t="shared" ca="1" si="964"/>
        <v>0</v>
      </c>
      <c r="AB2905" s="108">
        <f t="shared" ca="1" si="965"/>
        <v>0</v>
      </c>
      <c r="AC2905" s="25">
        <f t="shared" ca="1" si="966"/>
        <v>0</v>
      </c>
    </row>
    <row r="2906" spans="1:29" ht="14.1" hidden="1" customHeight="1" thickBot="1" x14ac:dyDescent="0.25">
      <c r="A2906" s="3">
        <f t="shared" si="950"/>
        <v>2028</v>
      </c>
      <c r="B2906" s="3" t="str">
        <f t="shared" si="967"/>
        <v>12 prosinec</v>
      </c>
      <c r="C2906" s="4" t="str">
        <f t="shared" si="951"/>
        <v>prosinec</v>
      </c>
      <c r="D2906" s="10">
        <f t="shared" ca="1" si="952"/>
        <v>0</v>
      </c>
      <c r="E2906" s="10" t="str">
        <f t="shared" si="953"/>
        <v>sobota</v>
      </c>
      <c r="F2906" s="42" t="str">
        <f ca="1">IF(COUNTIF(List1!$U$4:$AF$16,$G2906),"Svátek",TEXT($G2906,"dddd"))</f>
        <v>sobota</v>
      </c>
      <c r="G2906" s="19">
        <v>47089</v>
      </c>
      <c r="H2906" s="49"/>
      <c r="I2906" s="50"/>
      <c r="J2906" s="49"/>
      <c r="K2906" s="50"/>
      <c r="L2906" s="21">
        <f t="shared" si="954"/>
        <v>0</v>
      </c>
      <c r="M2906" s="22">
        <f t="shared" si="948"/>
        <v>0</v>
      </c>
      <c r="N2906" s="98"/>
      <c r="O2906" s="101" t="str">
        <f t="shared" ca="1" si="949"/>
        <v/>
      </c>
      <c r="P2906" s="41" t="str">
        <f t="shared" si="947"/>
        <v xml:space="preserve"> </v>
      </c>
      <c r="Q2906" s="41" t="str">
        <f>IF(MONTH(G2907)-MONTH(G2906)&lt;&gt;0,SUBTOTAL(109,$P$14:$P$3665)," ")</f>
        <v xml:space="preserve"> </v>
      </c>
      <c r="R2906" s="108">
        <f t="shared" ca="1" si="955"/>
        <v>0</v>
      </c>
      <c r="S2906" s="25">
        <f t="shared" ca="1" si="956"/>
        <v>0</v>
      </c>
      <c r="T2906" s="108">
        <f t="shared" ca="1" si="957"/>
        <v>0</v>
      </c>
      <c r="U2906" s="163">
        <f t="shared" ca="1" si="958"/>
        <v>0</v>
      </c>
      <c r="V2906" s="25">
        <f t="shared" ca="1" si="959"/>
        <v>0</v>
      </c>
      <c r="W2906" s="25">
        <f t="shared" ca="1" si="960"/>
        <v>0</v>
      </c>
      <c r="X2906" s="108">
        <f t="shared" ca="1" si="961"/>
        <v>0</v>
      </c>
      <c r="Y2906" s="108">
        <f t="shared" ca="1" si="962"/>
        <v>0</v>
      </c>
      <c r="Z2906" s="108">
        <f t="shared" ca="1" si="963"/>
        <v>0</v>
      </c>
      <c r="AA2906" s="108">
        <f t="shared" ca="1" si="964"/>
        <v>0</v>
      </c>
      <c r="AB2906" s="108">
        <f t="shared" ca="1" si="965"/>
        <v>0</v>
      </c>
      <c r="AC2906" s="25">
        <f t="shared" ca="1" si="966"/>
        <v>0</v>
      </c>
    </row>
    <row r="2907" spans="1:29" ht="14.1" hidden="1" customHeight="1" thickBot="1" x14ac:dyDescent="0.25">
      <c r="A2907" s="3">
        <f t="shared" si="950"/>
        <v>2028</v>
      </c>
      <c r="B2907" s="3" t="str">
        <f t="shared" si="967"/>
        <v>12 prosinec</v>
      </c>
      <c r="C2907" s="4" t="str">
        <f t="shared" si="951"/>
        <v>prosinec</v>
      </c>
      <c r="D2907" s="10">
        <f t="shared" ca="1" si="952"/>
        <v>0</v>
      </c>
      <c r="E2907" s="10" t="str">
        <f t="shared" si="953"/>
        <v>neděle</v>
      </c>
      <c r="F2907" s="42" t="str">
        <f ca="1">IF(COUNTIF(List1!$U$4:$AF$16,$G2907),"Svátek",TEXT($G2907,"dddd"))</f>
        <v>neděle</v>
      </c>
      <c r="G2907" s="19">
        <v>47090</v>
      </c>
      <c r="H2907" s="49"/>
      <c r="I2907" s="50"/>
      <c r="J2907" s="49"/>
      <c r="K2907" s="50"/>
      <c r="L2907" s="21">
        <f t="shared" si="954"/>
        <v>0</v>
      </c>
      <c r="M2907" s="22">
        <f t="shared" si="948"/>
        <v>0</v>
      </c>
      <c r="N2907" s="98"/>
      <c r="O2907" s="101" t="str">
        <f t="shared" ca="1" si="949"/>
        <v/>
      </c>
      <c r="P2907" s="41">
        <f t="shared" ref="P2907:P2970" si="968">IF(OR(TEXT($G2907,"dddd")="neděle",TEXT($G2998,"dddd")="Sunday"),IF(DAY(G2907)&gt;=7,SUM(L2901:L2907),IF(DAY(G2907)=6,SUM(L2902:L2907),IF(DAY(G2907)=5,SUM(L2903:L2907),IF(DAY(G2907)=4,SUM(L2904:L2907),IF(DAY(G2907)=3,SUM(L2905:L2907),IF(DAY(G2907)=2,SUM(L2906:L2907),IF(DAY(G2907)=1,SUM(L2907:L2907)," "))))))),IF(MONTH(G2908)-MONTH(G2907)&lt;&gt;0,IF(TEXT($G2907,"dddd")="sobota",SUM(L2902:L2907),IF(TEXT($G2907,"dddd")="pátek",SUM(L2903:L2907),IF(TEXT($G2907,"dddd")="čtvrtek",SUM(L2904:L2907),IF(TEXT($G2907,"dddd")="středa",SUM(L2905:L2907),IF(TEXT($G2907,"dddd")="úterý",SUM(L2906:L2907),IF(TEXT($G2907,"dddd")="pondělí",SUM(L2907)," "))))))," "))</f>
        <v>0</v>
      </c>
      <c r="Q2907" s="41" t="str">
        <f>IF(MONTH(G2908)-MONTH(G2907)&lt;&gt;0,SUBTOTAL(109,$P$14:$P$3665)," ")</f>
        <v xml:space="preserve"> </v>
      </c>
      <c r="R2907" s="108">
        <f t="shared" ca="1" si="955"/>
        <v>0</v>
      </c>
      <c r="S2907" s="25">
        <f t="shared" ca="1" si="956"/>
        <v>0</v>
      </c>
      <c r="T2907" s="108">
        <f t="shared" ca="1" si="957"/>
        <v>0</v>
      </c>
      <c r="U2907" s="163">
        <f t="shared" ca="1" si="958"/>
        <v>0</v>
      </c>
      <c r="V2907" s="25">
        <f t="shared" ca="1" si="959"/>
        <v>0</v>
      </c>
      <c r="W2907" s="25">
        <f t="shared" ca="1" si="960"/>
        <v>0</v>
      </c>
      <c r="X2907" s="108">
        <f t="shared" ca="1" si="961"/>
        <v>0</v>
      </c>
      <c r="Y2907" s="108">
        <f t="shared" ca="1" si="962"/>
        <v>0</v>
      </c>
      <c r="Z2907" s="108">
        <f t="shared" ca="1" si="963"/>
        <v>0</v>
      </c>
      <c r="AA2907" s="108">
        <f t="shared" ca="1" si="964"/>
        <v>0</v>
      </c>
      <c r="AB2907" s="108">
        <f t="shared" ca="1" si="965"/>
        <v>0</v>
      </c>
      <c r="AC2907" s="25">
        <f t="shared" ca="1" si="966"/>
        <v>0</v>
      </c>
    </row>
    <row r="2908" spans="1:29" ht="14.1" hidden="1" customHeight="1" thickBot="1" x14ac:dyDescent="0.25">
      <c r="A2908" s="3">
        <f t="shared" si="950"/>
        <v>2028</v>
      </c>
      <c r="B2908" s="3" t="str">
        <f t="shared" si="967"/>
        <v>12 prosinec</v>
      </c>
      <c r="C2908" s="4" t="str">
        <f t="shared" si="951"/>
        <v>prosinec</v>
      </c>
      <c r="D2908" s="10">
        <f t="shared" ca="1" si="952"/>
        <v>0</v>
      </c>
      <c r="E2908" s="10" t="str">
        <f t="shared" si="953"/>
        <v>pondělí</v>
      </c>
      <c r="F2908" s="42" t="str">
        <f ca="1">IF(COUNTIF(List1!$U$4:$AF$16,$G2908),"Svátek",TEXT($G2908,"dddd"))</f>
        <v>pondělí</v>
      </c>
      <c r="G2908" s="19">
        <v>47091</v>
      </c>
      <c r="H2908" s="49"/>
      <c r="I2908" s="50"/>
      <c r="J2908" s="49"/>
      <c r="K2908" s="50"/>
      <c r="L2908" s="21">
        <f t="shared" si="954"/>
        <v>0</v>
      </c>
      <c r="M2908" s="22">
        <f t="shared" si="948"/>
        <v>0</v>
      </c>
      <c r="N2908" s="98"/>
      <c r="O2908" s="101" t="str">
        <f t="shared" ca="1" si="949"/>
        <v/>
      </c>
      <c r="P2908" s="41" t="str">
        <f t="shared" si="968"/>
        <v xml:space="preserve"> </v>
      </c>
      <c r="Q2908" s="41" t="str">
        <f>IF(MONTH(G2909)-MONTH(G2908)&lt;&gt;0,SUBTOTAL(109,$P$14:$P$3665)," ")</f>
        <v xml:space="preserve"> </v>
      </c>
      <c r="R2908" s="108">
        <f t="shared" ca="1" si="955"/>
        <v>0</v>
      </c>
      <c r="S2908" s="25">
        <f t="shared" ca="1" si="956"/>
        <v>0</v>
      </c>
      <c r="T2908" s="108">
        <f t="shared" ca="1" si="957"/>
        <v>0</v>
      </c>
      <c r="U2908" s="163">
        <f t="shared" ca="1" si="958"/>
        <v>0</v>
      </c>
      <c r="V2908" s="25">
        <f t="shared" ca="1" si="959"/>
        <v>0</v>
      </c>
      <c r="W2908" s="25">
        <f t="shared" ca="1" si="960"/>
        <v>0</v>
      </c>
      <c r="X2908" s="108">
        <f t="shared" ca="1" si="961"/>
        <v>0</v>
      </c>
      <c r="Y2908" s="108">
        <f t="shared" ca="1" si="962"/>
        <v>0</v>
      </c>
      <c r="Z2908" s="108">
        <f t="shared" ca="1" si="963"/>
        <v>0</v>
      </c>
      <c r="AA2908" s="108">
        <f t="shared" ca="1" si="964"/>
        <v>0</v>
      </c>
      <c r="AB2908" s="108">
        <f t="shared" ca="1" si="965"/>
        <v>0</v>
      </c>
      <c r="AC2908" s="25">
        <f t="shared" ca="1" si="966"/>
        <v>0</v>
      </c>
    </row>
    <row r="2909" spans="1:29" ht="14.1" hidden="1" customHeight="1" thickBot="1" x14ac:dyDescent="0.25">
      <c r="A2909" s="3">
        <f t="shared" si="950"/>
        <v>2028</v>
      </c>
      <c r="B2909" s="3" t="str">
        <f t="shared" si="967"/>
        <v>12 prosinec</v>
      </c>
      <c r="C2909" s="4" t="str">
        <f t="shared" si="951"/>
        <v>prosinec</v>
      </c>
      <c r="D2909" s="10">
        <f t="shared" ca="1" si="952"/>
        <v>0</v>
      </c>
      <c r="E2909" s="10" t="str">
        <f t="shared" si="953"/>
        <v>úterý</v>
      </c>
      <c r="F2909" s="42" t="str">
        <f ca="1">IF(COUNTIF(List1!$U$4:$AF$16,$G2909),"Svátek",TEXT($G2909,"dddd"))</f>
        <v>úterý</v>
      </c>
      <c r="G2909" s="19">
        <v>47092</v>
      </c>
      <c r="H2909" s="49"/>
      <c r="I2909" s="50"/>
      <c r="J2909" s="49"/>
      <c r="K2909" s="50"/>
      <c r="L2909" s="21">
        <f t="shared" si="954"/>
        <v>0</v>
      </c>
      <c r="M2909" s="22">
        <f t="shared" si="948"/>
        <v>0</v>
      </c>
      <c r="N2909" s="98"/>
      <c r="O2909" s="101" t="str">
        <f t="shared" ca="1" si="949"/>
        <v/>
      </c>
      <c r="P2909" s="41" t="str">
        <f t="shared" si="968"/>
        <v xml:space="preserve"> </v>
      </c>
      <c r="Q2909" s="41" t="str">
        <f>IF(MONTH(G2910)-MONTH(G2909)&lt;&gt;0,SUBTOTAL(109,$P$14:$P$3665)," ")</f>
        <v xml:space="preserve"> </v>
      </c>
      <c r="R2909" s="108">
        <f t="shared" ca="1" si="955"/>
        <v>0</v>
      </c>
      <c r="S2909" s="25">
        <f t="shared" ca="1" si="956"/>
        <v>0</v>
      </c>
      <c r="T2909" s="108">
        <f t="shared" ca="1" si="957"/>
        <v>0</v>
      </c>
      <c r="U2909" s="163">
        <f t="shared" ca="1" si="958"/>
        <v>0</v>
      </c>
      <c r="V2909" s="25">
        <f t="shared" ca="1" si="959"/>
        <v>0</v>
      </c>
      <c r="W2909" s="25">
        <f t="shared" ca="1" si="960"/>
        <v>0</v>
      </c>
      <c r="X2909" s="108">
        <f t="shared" ca="1" si="961"/>
        <v>0</v>
      </c>
      <c r="Y2909" s="108">
        <f t="shared" ca="1" si="962"/>
        <v>0</v>
      </c>
      <c r="Z2909" s="108">
        <f t="shared" ca="1" si="963"/>
        <v>0</v>
      </c>
      <c r="AA2909" s="108">
        <f t="shared" ca="1" si="964"/>
        <v>0</v>
      </c>
      <c r="AB2909" s="108">
        <f t="shared" ca="1" si="965"/>
        <v>0</v>
      </c>
      <c r="AC2909" s="25">
        <f t="shared" ca="1" si="966"/>
        <v>0</v>
      </c>
    </row>
    <row r="2910" spans="1:29" ht="14.1" hidden="1" customHeight="1" thickBot="1" x14ac:dyDescent="0.25">
      <c r="A2910" s="3">
        <f t="shared" si="950"/>
        <v>2028</v>
      </c>
      <c r="B2910" s="3" t="str">
        <f t="shared" si="967"/>
        <v>12 prosinec</v>
      </c>
      <c r="C2910" s="4" t="str">
        <f t="shared" si="951"/>
        <v>prosinec</v>
      </c>
      <c r="D2910" s="10">
        <f t="shared" ca="1" si="952"/>
        <v>0</v>
      </c>
      <c r="E2910" s="10" t="str">
        <f t="shared" si="953"/>
        <v>středa</v>
      </c>
      <c r="F2910" s="42" t="str">
        <f ca="1">IF(COUNTIF(List1!$U$4:$AF$16,$G2910),"Svátek",TEXT($G2910,"dddd"))</f>
        <v>středa</v>
      </c>
      <c r="G2910" s="19">
        <v>47093</v>
      </c>
      <c r="H2910" s="49"/>
      <c r="I2910" s="50"/>
      <c r="J2910" s="49"/>
      <c r="K2910" s="50"/>
      <c r="L2910" s="21">
        <f t="shared" si="954"/>
        <v>0</v>
      </c>
      <c r="M2910" s="22">
        <f t="shared" si="948"/>
        <v>0</v>
      </c>
      <c r="N2910" s="98"/>
      <c r="O2910" s="101" t="str">
        <f t="shared" ca="1" si="949"/>
        <v/>
      </c>
      <c r="P2910" s="41" t="str">
        <f t="shared" si="968"/>
        <v xml:space="preserve"> </v>
      </c>
      <c r="Q2910" s="41" t="str">
        <f>IF(MONTH(G2911)-MONTH(G2910)&lt;&gt;0,SUBTOTAL(109,$P$14:$P$3665)," ")</f>
        <v xml:space="preserve"> </v>
      </c>
      <c r="R2910" s="108">
        <f t="shared" ca="1" si="955"/>
        <v>0</v>
      </c>
      <c r="S2910" s="25">
        <f t="shared" ca="1" si="956"/>
        <v>0</v>
      </c>
      <c r="T2910" s="108">
        <f t="shared" ca="1" si="957"/>
        <v>0</v>
      </c>
      <c r="U2910" s="163">
        <f t="shared" ca="1" si="958"/>
        <v>0</v>
      </c>
      <c r="V2910" s="25">
        <f t="shared" ca="1" si="959"/>
        <v>0</v>
      </c>
      <c r="W2910" s="25">
        <f t="shared" ca="1" si="960"/>
        <v>0</v>
      </c>
      <c r="X2910" s="108">
        <f t="shared" ca="1" si="961"/>
        <v>0</v>
      </c>
      <c r="Y2910" s="108">
        <f t="shared" ca="1" si="962"/>
        <v>0</v>
      </c>
      <c r="Z2910" s="108">
        <f t="shared" ca="1" si="963"/>
        <v>0</v>
      </c>
      <c r="AA2910" s="108">
        <f t="shared" ca="1" si="964"/>
        <v>0</v>
      </c>
      <c r="AB2910" s="108">
        <f t="shared" ca="1" si="965"/>
        <v>0</v>
      </c>
      <c r="AC2910" s="25">
        <f t="shared" ca="1" si="966"/>
        <v>0</v>
      </c>
    </row>
    <row r="2911" spans="1:29" ht="14.1" hidden="1" customHeight="1" thickBot="1" x14ac:dyDescent="0.25">
      <c r="A2911" s="3">
        <f t="shared" si="950"/>
        <v>2028</v>
      </c>
      <c r="B2911" s="3" t="str">
        <f t="shared" si="967"/>
        <v>12 prosinec</v>
      </c>
      <c r="C2911" s="4" t="str">
        <f t="shared" si="951"/>
        <v>prosinec</v>
      </c>
      <c r="D2911" s="10">
        <f t="shared" ca="1" si="952"/>
        <v>0</v>
      </c>
      <c r="E2911" s="10" t="str">
        <f t="shared" si="953"/>
        <v>čtvrtek</v>
      </c>
      <c r="F2911" s="42" t="str">
        <f ca="1">IF(COUNTIF(List1!$U$4:$AF$16,$G2911),"Svátek",TEXT($G2911,"dddd"))</f>
        <v>čtvrtek</v>
      </c>
      <c r="G2911" s="19">
        <v>47094</v>
      </c>
      <c r="H2911" s="49"/>
      <c r="I2911" s="50"/>
      <c r="J2911" s="49"/>
      <c r="K2911" s="50"/>
      <c r="L2911" s="21">
        <f t="shared" si="954"/>
        <v>0</v>
      </c>
      <c r="M2911" s="22">
        <f t="shared" si="948"/>
        <v>0</v>
      </c>
      <c r="N2911" s="98"/>
      <c r="O2911" s="101" t="str">
        <f t="shared" ca="1" si="949"/>
        <v/>
      </c>
      <c r="P2911" s="41" t="str">
        <f t="shared" si="968"/>
        <v xml:space="preserve"> </v>
      </c>
      <c r="Q2911" s="41" t="str">
        <f>IF(MONTH(G2912)-MONTH(G2911)&lt;&gt;0,SUBTOTAL(109,$P$14:$P$3665)," ")</f>
        <v xml:space="preserve"> </v>
      </c>
      <c r="R2911" s="108">
        <f t="shared" ca="1" si="955"/>
        <v>0</v>
      </c>
      <c r="S2911" s="25">
        <f t="shared" ca="1" si="956"/>
        <v>0</v>
      </c>
      <c r="T2911" s="108">
        <f t="shared" ca="1" si="957"/>
        <v>0</v>
      </c>
      <c r="U2911" s="163">
        <f t="shared" ca="1" si="958"/>
        <v>0</v>
      </c>
      <c r="V2911" s="25">
        <f t="shared" ca="1" si="959"/>
        <v>0</v>
      </c>
      <c r="W2911" s="25">
        <f t="shared" ca="1" si="960"/>
        <v>0</v>
      </c>
      <c r="X2911" s="108">
        <f t="shared" ca="1" si="961"/>
        <v>0</v>
      </c>
      <c r="Y2911" s="108">
        <f t="shared" ca="1" si="962"/>
        <v>0</v>
      </c>
      <c r="Z2911" s="108">
        <f t="shared" ca="1" si="963"/>
        <v>0</v>
      </c>
      <c r="AA2911" s="108">
        <f t="shared" ca="1" si="964"/>
        <v>0</v>
      </c>
      <c r="AB2911" s="108">
        <f t="shared" ca="1" si="965"/>
        <v>0</v>
      </c>
      <c r="AC2911" s="25">
        <f t="shared" ca="1" si="966"/>
        <v>0</v>
      </c>
    </row>
    <row r="2912" spans="1:29" ht="14.1" hidden="1" customHeight="1" thickBot="1" x14ac:dyDescent="0.25">
      <c r="A2912" s="3">
        <f t="shared" si="950"/>
        <v>2028</v>
      </c>
      <c r="B2912" s="3" t="str">
        <f t="shared" si="967"/>
        <v>12 prosinec</v>
      </c>
      <c r="C2912" s="4" t="str">
        <f t="shared" si="951"/>
        <v>prosinec</v>
      </c>
      <c r="D2912" s="10">
        <f t="shared" ca="1" si="952"/>
        <v>0</v>
      </c>
      <c r="E2912" s="10" t="str">
        <f t="shared" si="953"/>
        <v>pátek</v>
      </c>
      <c r="F2912" s="42" t="str">
        <f ca="1">IF(COUNTIF(List1!$U$4:$AF$16,$G2912),"Svátek",TEXT($G2912,"dddd"))</f>
        <v>pátek</v>
      </c>
      <c r="G2912" s="19">
        <v>47095</v>
      </c>
      <c r="H2912" s="49"/>
      <c r="I2912" s="50"/>
      <c r="J2912" s="49"/>
      <c r="K2912" s="50"/>
      <c r="L2912" s="21">
        <f t="shared" si="954"/>
        <v>0</v>
      </c>
      <c r="M2912" s="22">
        <f t="shared" si="948"/>
        <v>0</v>
      </c>
      <c r="N2912" s="98"/>
      <c r="O2912" s="101" t="str">
        <f t="shared" ca="1" si="949"/>
        <v/>
      </c>
      <c r="P2912" s="41" t="str">
        <f t="shared" si="968"/>
        <v xml:space="preserve"> </v>
      </c>
      <c r="Q2912" s="41" t="str">
        <f>IF(MONTH(G2913)-MONTH(G2912)&lt;&gt;0,SUBTOTAL(109,$P$14:$P$3665)," ")</f>
        <v xml:space="preserve"> </v>
      </c>
      <c r="R2912" s="108">
        <f t="shared" ca="1" si="955"/>
        <v>0</v>
      </c>
      <c r="S2912" s="25">
        <f t="shared" ca="1" si="956"/>
        <v>0</v>
      </c>
      <c r="T2912" s="108">
        <f t="shared" ca="1" si="957"/>
        <v>0</v>
      </c>
      <c r="U2912" s="163">
        <f t="shared" ca="1" si="958"/>
        <v>0</v>
      </c>
      <c r="V2912" s="25">
        <f t="shared" ca="1" si="959"/>
        <v>0</v>
      </c>
      <c r="W2912" s="25">
        <f t="shared" ca="1" si="960"/>
        <v>0</v>
      </c>
      <c r="X2912" s="108">
        <f t="shared" ca="1" si="961"/>
        <v>0</v>
      </c>
      <c r="Y2912" s="108">
        <f t="shared" ca="1" si="962"/>
        <v>0</v>
      </c>
      <c r="Z2912" s="108">
        <f t="shared" ca="1" si="963"/>
        <v>0</v>
      </c>
      <c r="AA2912" s="108">
        <f t="shared" ca="1" si="964"/>
        <v>0</v>
      </c>
      <c r="AB2912" s="108">
        <f t="shared" ca="1" si="965"/>
        <v>0</v>
      </c>
      <c r="AC2912" s="25">
        <f t="shared" ca="1" si="966"/>
        <v>0</v>
      </c>
    </row>
    <row r="2913" spans="1:29" ht="14.1" hidden="1" customHeight="1" thickBot="1" x14ac:dyDescent="0.25">
      <c r="A2913" s="3">
        <f t="shared" si="950"/>
        <v>2028</v>
      </c>
      <c r="B2913" s="3" t="str">
        <f t="shared" si="967"/>
        <v>12 prosinec</v>
      </c>
      <c r="C2913" s="4" t="str">
        <f t="shared" si="951"/>
        <v>prosinec</v>
      </c>
      <c r="D2913" s="10">
        <f t="shared" ca="1" si="952"/>
        <v>0</v>
      </c>
      <c r="E2913" s="10" t="str">
        <f t="shared" si="953"/>
        <v>sobota</v>
      </c>
      <c r="F2913" s="42" t="str">
        <f ca="1">IF(COUNTIF(List1!$U$4:$AF$16,$G2913),"Svátek",TEXT($G2913,"dddd"))</f>
        <v>sobota</v>
      </c>
      <c r="G2913" s="19">
        <v>47096</v>
      </c>
      <c r="H2913" s="49"/>
      <c r="I2913" s="50"/>
      <c r="J2913" s="49"/>
      <c r="K2913" s="50"/>
      <c r="L2913" s="21">
        <f t="shared" si="954"/>
        <v>0</v>
      </c>
      <c r="M2913" s="22">
        <f t="shared" si="948"/>
        <v>0</v>
      </c>
      <c r="N2913" s="98"/>
      <c r="O2913" s="101" t="str">
        <f t="shared" ca="1" si="949"/>
        <v/>
      </c>
      <c r="P2913" s="41" t="str">
        <f t="shared" si="968"/>
        <v xml:space="preserve"> </v>
      </c>
      <c r="Q2913" s="41" t="str">
        <f>IF(MONTH(G2914)-MONTH(G2913)&lt;&gt;0,SUBTOTAL(109,$P$14:$P$3665)," ")</f>
        <v xml:space="preserve"> </v>
      </c>
      <c r="R2913" s="108">
        <f t="shared" ca="1" si="955"/>
        <v>0</v>
      </c>
      <c r="S2913" s="25">
        <f t="shared" ca="1" si="956"/>
        <v>0</v>
      </c>
      <c r="T2913" s="108">
        <f t="shared" ca="1" si="957"/>
        <v>0</v>
      </c>
      <c r="U2913" s="163">
        <f t="shared" ca="1" si="958"/>
        <v>0</v>
      </c>
      <c r="V2913" s="25">
        <f t="shared" ca="1" si="959"/>
        <v>0</v>
      </c>
      <c r="W2913" s="25">
        <f t="shared" ca="1" si="960"/>
        <v>0</v>
      </c>
      <c r="X2913" s="108">
        <f t="shared" ca="1" si="961"/>
        <v>0</v>
      </c>
      <c r="Y2913" s="108">
        <f t="shared" ca="1" si="962"/>
        <v>0</v>
      </c>
      <c r="Z2913" s="108">
        <f t="shared" ca="1" si="963"/>
        <v>0</v>
      </c>
      <c r="AA2913" s="108">
        <f t="shared" ca="1" si="964"/>
        <v>0</v>
      </c>
      <c r="AB2913" s="108">
        <f t="shared" ca="1" si="965"/>
        <v>0</v>
      </c>
      <c r="AC2913" s="25">
        <f t="shared" ca="1" si="966"/>
        <v>0</v>
      </c>
    </row>
    <row r="2914" spans="1:29" ht="14.1" hidden="1" customHeight="1" thickBot="1" x14ac:dyDescent="0.25">
      <c r="A2914" s="3">
        <f t="shared" si="950"/>
        <v>2028</v>
      </c>
      <c r="B2914" s="3" t="str">
        <f t="shared" si="967"/>
        <v>12 prosinec</v>
      </c>
      <c r="C2914" s="4" t="str">
        <f t="shared" si="951"/>
        <v>prosinec</v>
      </c>
      <c r="D2914" s="10">
        <f t="shared" ca="1" si="952"/>
        <v>0</v>
      </c>
      <c r="E2914" s="10" t="str">
        <f t="shared" si="953"/>
        <v>neděle</v>
      </c>
      <c r="F2914" s="42" t="str">
        <f ca="1">IF(COUNTIF(List1!$U$4:$AF$16,$G2914),"Svátek",TEXT($G2914,"dddd"))</f>
        <v>neděle</v>
      </c>
      <c r="G2914" s="19">
        <v>47097</v>
      </c>
      <c r="H2914" s="49"/>
      <c r="I2914" s="50"/>
      <c r="J2914" s="49"/>
      <c r="K2914" s="50"/>
      <c r="L2914" s="21">
        <f t="shared" si="954"/>
        <v>0</v>
      </c>
      <c r="M2914" s="22">
        <f t="shared" si="948"/>
        <v>0</v>
      </c>
      <c r="N2914" s="98"/>
      <c r="O2914" s="101" t="str">
        <f t="shared" ca="1" si="949"/>
        <v/>
      </c>
      <c r="P2914" s="41">
        <f t="shared" si="968"/>
        <v>0</v>
      </c>
      <c r="Q2914" s="41" t="str">
        <f>IF(MONTH(G2915)-MONTH(G2914)&lt;&gt;0,SUBTOTAL(109,$P$14:$P$3665)," ")</f>
        <v xml:space="preserve"> </v>
      </c>
      <c r="R2914" s="108">
        <f t="shared" ca="1" si="955"/>
        <v>0</v>
      </c>
      <c r="S2914" s="25">
        <f t="shared" ca="1" si="956"/>
        <v>0</v>
      </c>
      <c r="T2914" s="108">
        <f t="shared" ca="1" si="957"/>
        <v>0</v>
      </c>
      <c r="U2914" s="163">
        <f t="shared" ca="1" si="958"/>
        <v>0</v>
      </c>
      <c r="V2914" s="25">
        <f t="shared" ca="1" si="959"/>
        <v>0</v>
      </c>
      <c r="W2914" s="25">
        <f t="shared" ca="1" si="960"/>
        <v>0</v>
      </c>
      <c r="X2914" s="108">
        <f t="shared" ca="1" si="961"/>
        <v>0</v>
      </c>
      <c r="Y2914" s="108">
        <f t="shared" ca="1" si="962"/>
        <v>0</v>
      </c>
      <c r="Z2914" s="108">
        <f t="shared" ca="1" si="963"/>
        <v>0</v>
      </c>
      <c r="AA2914" s="108">
        <f t="shared" ca="1" si="964"/>
        <v>0</v>
      </c>
      <c r="AB2914" s="108">
        <f t="shared" ca="1" si="965"/>
        <v>0</v>
      </c>
      <c r="AC2914" s="25">
        <f t="shared" ca="1" si="966"/>
        <v>0</v>
      </c>
    </row>
    <row r="2915" spans="1:29" ht="14.1" hidden="1" customHeight="1" thickBot="1" x14ac:dyDescent="0.25">
      <c r="A2915" s="3">
        <f t="shared" si="950"/>
        <v>2028</v>
      </c>
      <c r="B2915" s="3" t="str">
        <f t="shared" si="967"/>
        <v>12 prosinec</v>
      </c>
      <c r="C2915" s="4" t="str">
        <f t="shared" si="951"/>
        <v>prosinec</v>
      </c>
      <c r="D2915" s="10">
        <f t="shared" ca="1" si="952"/>
        <v>0</v>
      </c>
      <c r="E2915" s="10" t="str">
        <f t="shared" si="953"/>
        <v>pondělí</v>
      </c>
      <c r="F2915" s="42" t="str">
        <f ca="1">IF(COUNTIF(List1!$U$4:$AF$16,$G2915),"Svátek",TEXT($G2915,"dddd"))</f>
        <v>pondělí</v>
      </c>
      <c r="G2915" s="19">
        <v>47098</v>
      </c>
      <c r="H2915" s="49"/>
      <c r="I2915" s="50"/>
      <c r="J2915" s="49"/>
      <c r="K2915" s="50"/>
      <c r="L2915" s="21">
        <f t="shared" si="954"/>
        <v>0</v>
      </c>
      <c r="M2915" s="22">
        <f t="shared" si="948"/>
        <v>0</v>
      </c>
      <c r="N2915" s="98"/>
      <c r="O2915" s="101" t="str">
        <f t="shared" ca="1" si="949"/>
        <v/>
      </c>
      <c r="P2915" s="41" t="str">
        <f t="shared" si="968"/>
        <v xml:space="preserve"> </v>
      </c>
      <c r="Q2915" s="41" t="str">
        <f>IF(MONTH(G2916)-MONTH(G2915)&lt;&gt;0,SUBTOTAL(109,$P$14:$P$3665)," ")</f>
        <v xml:space="preserve"> </v>
      </c>
      <c r="R2915" s="108">
        <f t="shared" ca="1" si="955"/>
        <v>0</v>
      </c>
      <c r="S2915" s="25">
        <f t="shared" ca="1" si="956"/>
        <v>0</v>
      </c>
      <c r="T2915" s="108">
        <f t="shared" ca="1" si="957"/>
        <v>0</v>
      </c>
      <c r="U2915" s="163">
        <f t="shared" ca="1" si="958"/>
        <v>0</v>
      </c>
      <c r="V2915" s="25">
        <f t="shared" ca="1" si="959"/>
        <v>0</v>
      </c>
      <c r="W2915" s="25">
        <f t="shared" ca="1" si="960"/>
        <v>0</v>
      </c>
      <c r="X2915" s="108">
        <f t="shared" ca="1" si="961"/>
        <v>0</v>
      </c>
      <c r="Y2915" s="108">
        <f t="shared" ca="1" si="962"/>
        <v>0</v>
      </c>
      <c r="Z2915" s="108">
        <f t="shared" ca="1" si="963"/>
        <v>0</v>
      </c>
      <c r="AA2915" s="108">
        <f t="shared" ca="1" si="964"/>
        <v>0</v>
      </c>
      <c r="AB2915" s="108">
        <f t="shared" ca="1" si="965"/>
        <v>0</v>
      </c>
      <c r="AC2915" s="25">
        <f t="shared" ca="1" si="966"/>
        <v>0</v>
      </c>
    </row>
    <row r="2916" spans="1:29" ht="14.1" hidden="1" customHeight="1" thickBot="1" x14ac:dyDescent="0.25">
      <c r="A2916" s="3">
        <f t="shared" si="950"/>
        <v>2028</v>
      </c>
      <c r="B2916" s="3" t="str">
        <f t="shared" si="967"/>
        <v>12 prosinec</v>
      </c>
      <c r="C2916" s="4" t="str">
        <f t="shared" si="951"/>
        <v>prosinec</v>
      </c>
      <c r="D2916" s="10">
        <f t="shared" ca="1" si="952"/>
        <v>0</v>
      </c>
      <c r="E2916" s="10" t="str">
        <f t="shared" si="953"/>
        <v>úterý</v>
      </c>
      <c r="F2916" s="42" t="str">
        <f ca="1">IF(COUNTIF(List1!$U$4:$AF$16,$G2916),"Svátek",TEXT($G2916,"dddd"))</f>
        <v>úterý</v>
      </c>
      <c r="G2916" s="19">
        <v>47099</v>
      </c>
      <c r="H2916" s="49"/>
      <c r="I2916" s="50"/>
      <c r="J2916" s="49"/>
      <c r="K2916" s="50"/>
      <c r="L2916" s="21">
        <f t="shared" si="954"/>
        <v>0</v>
      </c>
      <c r="M2916" s="22">
        <f t="shared" si="948"/>
        <v>0</v>
      </c>
      <c r="N2916" s="98"/>
      <c r="O2916" s="101" t="str">
        <f t="shared" ca="1" si="949"/>
        <v/>
      </c>
      <c r="P2916" s="41" t="str">
        <f t="shared" si="968"/>
        <v xml:space="preserve"> </v>
      </c>
      <c r="Q2916" s="41" t="str">
        <f>IF(MONTH(G2917)-MONTH(G2916)&lt;&gt;0,SUBTOTAL(109,$P$14:$P$3665)," ")</f>
        <v xml:space="preserve"> </v>
      </c>
      <c r="R2916" s="108">
        <f t="shared" ca="1" si="955"/>
        <v>0</v>
      </c>
      <c r="S2916" s="25">
        <f t="shared" ca="1" si="956"/>
        <v>0</v>
      </c>
      <c r="T2916" s="108">
        <f t="shared" ca="1" si="957"/>
        <v>0</v>
      </c>
      <c r="U2916" s="163">
        <f t="shared" ca="1" si="958"/>
        <v>0</v>
      </c>
      <c r="V2916" s="25">
        <f t="shared" ca="1" si="959"/>
        <v>0</v>
      </c>
      <c r="W2916" s="25">
        <f t="shared" ca="1" si="960"/>
        <v>0</v>
      </c>
      <c r="X2916" s="108">
        <f t="shared" ca="1" si="961"/>
        <v>0</v>
      </c>
      <c r="Y2916" s="108">
        <f t="shared" ca="1" si="962"/>
        <v>0</v>
      </c>
      <c r="Z2916" s="108">
        <f t="shared" ca="1" si="963"/>
        <v>0</v>
      </c>
      <c r="AA2916" s="108">
        <f t="shared" ca="1" si="964"/>
        <v>0</v>
      </c>
      <c r="AB2916" s="108">
        <f t="shared" ca="1" si="965"/>
        <v>0</v>
      </c>
      <c r="AC2916" s="25">
        <f t="shared" ca="1" si="966"/>
        <v>0</v>
      </c>
    </row>
    <row r="2917" spans="1:29" ht="14.1" hidden="1" customHeight="1" thickBot="1" x14ac:dyDescent="0.25">
      <c r="A2917" s="3">
        <f t="shared" si="950"/>
        <v>2028</v>
      </c>
      <c r="B2917" s="3" t="str">
        <f t="shared" si="967"/>
        <v>12 prosinec</v>
      </c>
      <c r="C2917" s="4" t="str">
        <f t="shared" si="951"/>
        <v>prosinec</v>
      </c>
      <c r="D2917" s="10">
        <f t="shared" ca="1" si="952"/>
        <v>0</v>
      </c>
      <c r="E2917" s="10" t="str">
        <f t="shared" si="953"/>
        <v>středa</v>
      </c>
      <c r="F2917" s="42" t="str">
        <f ca="1">IF(COUNTIF(List1!$U$4:$AF$16,$G2917),"Svátek",TEXT($G2917,"dddd"))</f>
        <v>středa</v>
      </c>
      <c r="G2917" s="19">
        <v>47100</v>
      </c>
      <c r="H2917" s="49"/>
      <c r="I2917" s="50"/>
      <c r="J2917" s="49"/>
      <c r="K2917" s="50"/>
      <c r="L2917" s="21">
        <f t="shared" si="954"/>
        <v>0</v>
      </c>
      <c r="M2917" s="22">
        <f t="shared" si="948"/>
        <v>0</v>
      </c>
      <c r="N2917" s="98"/>
      <c r="O2917" s="101" t="str">
        <f t="shared" ca="1" si="949"/>
        <v/>
      </c>
      <c r="P2917" s="41" t="str">
        <f t="shared" si="968"/>
        <v xml:space="preserve"> </v>
      </c>
      <c r="Q2917" s="41" t="str">
        <f>IF(MONTH(G2918)-MONTH(G2917)&lt;&gt;0,SUBTOTAL(109,$P$14:$P$3665)," ")</f>
        <v xml:space="preserve"> </v>
      </c>
      <c r="R2917" s="108">
        <f t="shared" ca="1" si="955"/>
        <v>0</v>
      </c>
      <c r="S2917" s="25">
        <f t="shared" ca="1" si="956"/>
        <v>0</v>
      </c>
      <c r="T2917" s="108">
        <f t="shared" ca="1" si="957"/>
        <v>0</v>
      </c>
      <c r="U2917" s="163">
        <f t="shared" ca="1" si="958"/>
        <v>0</v>
      </c>
      <c r="V2917" s="25">
        <f t="shared" ca="1" si="959"/>
        <v>0</v>
      </c>
      <c r="W2917" s="25">
        <f t="shared" ca="1" si="960"/>
        <v>0</v>
      </c>
      <c r="X2917" s="108">
        <f t="shared" ca="1" si="961"/>
        <v>0</v>
      </c>
      <c r="Y2917" s="108">
        <f t="shared" ca="1" si="962"/>
        <v>0</v>
      </c>
      <c r="Z2917" s="108">
        <f t="shared" ca="1" si="963"/>
        <v>0</v>
      </c>
      <c r="AA2917" s="108">
        <f t="shared" ca="1" si="964"/>
        <v>0</v>
      </c>
      <c r="AB2917" s="108">
        <f t="shared" ca="1" si="965"/>
        <v>0</v>
      </c>
      <c r="AC2917" s="25">
        <f t="shared" ca="1" si="966"/>
        <v>0</v>
      </c>
    </row>
    <row r="2918" spans="1:29" ht="14.1" hidden="1" customHeight="1" thickBot="1" x14ac:dyDescent="0.25">
      <c r="A2918" s="3">
        <f t="shared" si="950"/>
        <v>2028</v>
      </c>
      <c r="B2918" s="3" t="str">
        <f t="shared" si="967"/>
        <v>12 prosinec</v>
      </c>
      <c r="C2918" s="4" t="str">
        <f t="shared" si="951"/>
        <v>prosinec</v>
      </c>
      <c r="D2918" s="10">
        <f t="shared" ca="1" si="952"/>
        <v>0</v>
      </c>
      <c r="E2918" s="10" t="str">
        <f t="shared" si="953"/>
        <v>čtvrtek</v>
      </c>
      <c r="F2918" s="42" t="str">
        <f ca="1">IF(COUNTIF(List1!$U$4:$AF$16,$G2918),"Svátek",TEXT($G2918,"dddd"))</f>
        <v>čtvrtek</v>
      </c>
      <c r="G2918" s="19">
        <v>47101</v>
      </c>
      <c r="H2918" s="49"/>
      <c r="I2918" s="50"/>
      <c r="J2918" s="49"/>
      <c r="K2918" s="50"/>
      <c r="L2918" s="21">
        <f t="shared" si="954"/>
        <v>0</v>
      </c>
      <c r="M2918" s="22">
        <f t="shared" ref="M2918:M2981" si="969">(I2918-H2918)-(K2918-J2918)</f>
        <v>0</v>
      </c>
      <c r="N2918" s="98"/>
      <c r="O2918" s="101" t="str">
        <f t="shared" ref="O2918:O2981" ca="1" si="970">IF(F2918="Svátek","Svátek","")</f>
        <v/>
      </c>
      <c r="P2918" s="41" t="str">
        <f t="shared" si="968"/>
        <v xml:space="preserve"> </v>
      </c>
      <c r="Q2918" s="41" t="str">
        <f>IF(MONTH(G2919)-MONTH(G2918)&lt;&gt;0,SUBTOTAL(109,$P$14:$P$3665)," ")</f>
        <v xml:space="preserve"> </v>
      </c>
      <c r="R2918" s="108">
        <f t="shared" ca="1" si="955"/>
        <v>0</v>
      </c>
      <c r="S2918" s="25">
        <f t="shared" ca="1" si="956"/>
        <v>0</v>
      </c>
      <c r="T2918" s="108">
        <f t="shared" ca="1" si="957"/>
        <v>0</v>
      </c>
      <c r="U2918" s="163">
        <f t="shared" ca="1" si="958"/>
        <v>0</v>
      </c>
      <c r="V2918" s="25">
        <f t="shared" ca="1" si="959"/>
        <v>0</v>
      </c>
      <c r="W2918" s="25">
        <f t="shared" ca="1" si="960"/>
        <v>0</v>
      </c>
      <c r="X2918" s="108">
        <f t="shared" ca="1" si="961"/>
        <v>0</v>
      </c>
      <c r="Y2918" s="108">
        <f t="shared" ca="1" si="962"/>
        <v>0</v>
      </c>
      <c r="Z2918" s="108">
        <f t="shared" ca="1" si="963"/>
        <v>0</v>
      </c>
      <c r="AA2918" s="108">
        <f t="shared" ca="1" si="964"/>
        <v>0</v>
      </c>
      <c r="AB2918" s="108">
        <f t="shared" ca="1" si="965"/>
        <v>0</v>
      </c>
      <c r="AC2918" s="25">
        <f t="shared" ca="1" si="966"/>
        <v>0</v>
      </c>
    </row>
    <row r="2919" spans="1:29" ht="14.1" hidden="1" customHeight="1" thickBot="1" x14ac:dyDescent="0.25">
      <c r="A2919" s="3">
        <f t="shared" ref="A2919:A2982" si="971">YEAR(G2919)</f>
        <v>2028</v>
      </c>
      <c r="B2919" s="3" t="str">
        <f t="shared" si="967"/>
        <v>12 prosinec</v>
      </c>
      <c r="C2919" s="4" t="str">
        <f t="shared" ref="C2919:C2982" si="972">TEXT(G2919,"mmmm")</f>
        <v>prosinec</v>
      </c>
      <c r="D2919" s="10">
        <f t="shared" ref="D2919:D2982" ca="1" si="973">IF(F2919="Svátek",1,0)</f>
        <v>0</v>
      </c>
      <c r="E2919" s="10" t="str">
        <f t="shared" ref="E2919:E2982" si="974">TEXT($G2919,"dddd")</f>
        <v>pátek</v>
      </c>
      <c r="F2919" s="42" t="str">
        <f ca="1">IF(COUNTIF(List1!$U$4:$AF$16,$G2919),"Svátek",TEXT($G2919,"dddd"))</f>
        <v>pátek</v>
      </c>
      <c r="G2919" s="19">
        <v>47102</v>
      </c>
      <c r="H2919" s="49"/>
      <c r="I2919" s="50"/>
      <c r="J2919" s="49"/>
      <c r="K2919" s="50"/>
      <c r="L2919" s="21">
        <f t="shared" ref="L2919:L2982" si="975">(I2919-H2919)-(K2919-J2919)</f>
        <v>0</v>
      </c>
      <c r="M2919" s="22">
        <f t="shared" si="969"/>
        <v>0</v>
      </c>
      <c r="N2919" s="98"/>
      <c r="O2919" s="101" t="str">
        <f t="shared" ca="1" si="970"/>
        <v/>
      </c>
      <c r="P2919" s="41" t="str">
        <f t="shared" si="968"/>
        <v xml:space="preserve"> </v>
      </c>
      <c r="Q2919" s="41" t="str">
        <f>IF(MONTH(G2920)-MONTH(G2919)&lt;&gt;0,SUBTOTAL(109,$P$14:$P$3665)," ")</f>
        <v xml:space="preserve"> </v>
      </c>
      <c r="R2919" s="108">
        <f t="shared" ref="R2919:R2982" ca="1" si="976">IF(AND(IF(O2919="PC",1,0),OR((E2919="pondělí"),E2919="úterý",E2919="středa",E2919="čtvrtek",E2919="pátek")),IF($R$3-L2919&gt;0,$R$3-L2919,0),0)</f>
        <v>0</v>
      </c>
      <c r="S2919" s="25">
        <f t="shared" ref="S2919:S2982" ca="1" si="977">IF(AND(IF(F2919="Svátek",1,0),OR(E2919="pondělí",E2919="úterý",E2919="středa",E2919="čtvrtek",E2919="pátek"),IF(OR(O2919="SC",O2919="ŘD",O2919="NV",O2919="N",O2919="OČR",O2919="P",O2919="O"),FALSE,TRUE)),1,0)</f>
        <v>0</v>
      </c>
      <c r="T2919" s="108">
        <f t="shared" ref="T2919:T2982" ca="1" si="978">IF(AND(IF(O2919="PMP",1,0),OR((E2919="pondělí"),E2919="úterý",E2919="středa",E2919="čtvrtek",E2919="pátek")),IF($R$3-L2919&gt;0,$R$3-L2919,0),0)</f>
        <v>0</v>
      </c>
      <c r="U2919" s="163">
        <f t="shared" ref="U2919:U2982" ca="1" si="979">IF(AND(IF(O2919="1/2D",1,0),OR((E2919="pondělí"),E2919="úterý",E2919="středa",E2919="čtvrtek",E2919="pátek")),1,0)</f>
        <v>0</v>
      </c>
      <c r="V2919" s="25">
        <f t="shared" ref="V2919:V2982" ca="1" si="980">IF(AND(IF(O2919="D",1,0),OR((E2919="pondělí"),E2919="úterý",E2919="středa",E2919="čtvrtek",E2919="pátek")),1,0)</f>
        <v>0</v>
      </c>
      <c r="W2919" s="25">
        <f t="shared" ref="W2919:W2982" ca="1" si="981">IF(AND(IF(O2919="PN",1,0),OR((E2919="pondělí"),E2919="úterý",E2919="středa",E2919="čtvrtek",E2919="pátek")),1,0)</f>
        <v>0</v>
      </c>
      <c r="X2919" s="108">
        <f t="shared" ref="X2919:X2982" ca="1" si="982">IF(AND(IF(O2919="NV",1,0),OR((E2919="pondělí"),E2919="úterý",E2919="středa",E2919="čtvrtek",E2919="pátek")),IF($R$3-L2919&gt;0,$R$3-L2919,0),0)</f>
        <v>0</v>
      </c>
      <c r="Y2919" s="108">
        <f t="shared" ref="Y2919:Y2982" ca="1" si="983">IF(AND(IF(O2919="OČR",1,0),OR((E2919="pondělí"),E2919="úterý",E2919="středa",E2919="čtvrtek",E2919="pátek")),IF($R$3-L2919&gt;0,$R$3-L2919,0),0)</f>
        <v>0</v>
      </c>
      <c r="Z2919" s="108">
        <f t="shared" ref="Z2919:Z2982" ca="1" si="984">IF(AND(IF(O2919="P",1,0),OR((E2919="pondělí"),E2919="úterý",E2919="středa",E2919="čtvrtek",E2919="pátek")),IF($R$3-L2919&gt;0,$R$3-L2919,0),0)</f>
        <v>0</v>
      </c>
      <c r="AA2919" s="108">
        <f t="shared" ref="AA2919:AA2982" ca="1" si="985">IF(AND(IF(O2919="O",1,0),OR((E2919="pondělí"),E2919="úterý",E2919="středa",E2919="čtvrtek",E2919="pátek")),IF($R$3-L2919&gt;0,$R$3-L2919,0),0)</f>
        <v>0</v>
      </c>
      <c r="AB2919" s="108">
        <f t="shared" ref="AB2919:AB2982" ca="1" si="986">IF(AND(IF(O2919="PZ",1,0),OR((E2919="pondělí"),E2919="úterý",E2919="středa",E2919="čtvrtek",E2919="pátek")),IF($R$3-L2919&gt;0,$R$3-L2919,0),0)</f>
        <v>0</v>
      </c>
      <c r="AC2919" s="25">
        <f t="shared" ref="AC2919:AC2982" ca="1" si="987">IF(AND(IF(F2919="Svátek",1,0),OR(E2919="pondělí",E2919="úterý",E2919="středa",E2919="čtvrtek",E2919="pátek")),1,0)</f>
        <v>0</v>
      </c>
    </row>
    <row r="2920" spans="1:29" ht="14.1" hidden="1" customHeight="1" thickBot="1" x14ac:dyDescent="0.25">
      <c r="A2920" s="3">
        <f t="shared" si="971"/>
        <v>2028</v>
      </c>
      <c r="B2920" s="3" t="str">
        <f t="shared" ref="B2920:B2983" si="988">IF(C2920="leden","01 leden",IF(C2920="únor","02 únor",IF(C2920="březen","03 březen",IF(C2920="duben","04 duben",IF(C2920="květen","05 květen",IF(C2920="červen","06 červen",IF(C2920="červenec","07 červenec",IF(C2920="srpen","08 srpen",IF(C2920="září","09 září",IF(C2920="říjen","10 říjen",IF(C2920="listopad","11 listopad",IF(C2920="prosinec","12 prosinec",0))))))))))))</f>
        <v>12 prosinec</v>
      </c>
      <c r="C2920" s="4" t="str">
        <f t="shared" si="972"/>
        <v>prosinec</v>
      </c>
      <c r="D2920" s="10">
        <f t="shared" ca="1" si="973"/>
        <v>0</v>
      </c>
      <c r="E2920" s="10" t="str">
        <f t="shared" si="974"/>
        <v>sobota</v>
      </c>
      <c r="F2920" s="42" t="str">
        <f ca="1">IF(COUNTIF(List1!$U$4:$AF$16,$G2920),"Svátek",TEXT($G2920,"dddd"))</f>
        <v>sobota</v>
      </c>
      <c r="G2920" s="19">
        <v>47103</v>
      </c>
      <c r="H2920" s="49"/>
      <c r="I2920" s="50"/>
      <c r="J2920" s="49"/>
      <c r="K2920" s="50"/>
      <c r="L2920" s="21">
        <f t="shared" si="975"/>
        <v>0</v>
      </c>
      <c r="M2920" s="22">
        <f t="shared" si="969"/>
        <v>0</v>
      </c>
      <c r="N2920" s="98"/>
      <c r="O2920" s="101" t="str">
        <f t="shared" ca="1" si="970"/>
        <v/>
      </c>
      <c r="P2920" s="41" t="str">
        <f t="shared" si="968"/>
        <v xml:space="preserve"> </v>
      </c>
      <c r="Q2920" s="41" t="str">
        <f>IF(MONTH(G2921)-MONTH(G2920)&lt;&gt;0,SUBTOTAL(109,$P$14:$P$3665)," ")</f>
        <v xml:space="preserve"> </v>
      </c>
      <c r="R2920" s="108">
        <f t="shared" ca="1" si="976"/>
        <v>0</v>
      </c>
      <c r="S2920" s="25">
        <f t="shared" ca="1" si="977"/>
        <v>0</v>
      </c>
      <c r="T2920" s="108">
        <f t="shared" ca="1" si="978"/>
        <v>0</v>
      </c>
      <c r="U2920" s="163">
        <f t="shared" ca="1" si="979"/>
        <v>0</v>
      </c>
      <c r="V2920" s="25">
        <f t="shared" ca="1" si="980"/>
        <v>0</v>
      </c>
      <c r="W2920" s="25">
        <f t="shared" ca="1" si="981"/>
        <v>0</v>
      </c>
      <c r="X2920" s="108">
        <f t="shared" ca="1" si="982"/>
        <v>0</v>
      </c>
      <c r="Y2920" s="108">
        <f t="shared" ca="1" si="983"/>
        <v>0</v>
      </c>
      <c r="Z2920" s="108">
        <f t="shared" ca="1" si="984"/>
        <v>0</v>
      </c>
      <c r="AA2920" s="108">
        <f t="shared" ca="1" si="985"/>
        <v>0</v>
      </c>
      <c r="AB2920" s="108">
        <f t="shared" ca="1" si="986"/>
        <v>0</v>
      </c>
      <c r="AC2920" s="25">
        <f t="shared" ca="1" si="987"/>
        <v>0</v>
      </c>
    </row>
    <row r="2921" spans="1:29" ht="14.1" hidden="1" customHeight="1" thickBot="1" x14ac:dyDescent="0.25">
      <c r="A2921" s="3">
        <f t="shared" si="971"/>
        <v>2028</v>
      </c>
      <c r="B2921" s="3" t="str">
        <f t="shared" si="988"/>
        <v>12 prosinec</v>
      </c>
      <c r="C2921" s="4" t="str">
        <f t="shared" si="972"/>
        <v>prosinec</v>
      </c>
      <c r="D2921" s="10">
        <f t="shared" ca="1" si="973"/>
        <v>0</v>
      </c>
      <c r="E2921" s="10" t="str">
        <f t="shared" si="974"/>
        <v>neděle</v>
      </c>
      <c r="F2921" s="42" t="str">
        <f ca="1">IF(COUNTIF(List1!$U$4:$AF$16,$G2921),"Svátek",TEXT($G2921,"dddd"))</f>
        <v>neděle</v>
      </c>
      <c r="G2921" s="19">
        <v>47104</v>
      </c>
      <c r="H2921" s="49"/>
      <c r="I2921" s="50"/>
      <c r="J2921" s="49"/>
      <c r="K2921" s="50"/>
      <c r="L2921" s="21">
        <f t="shared" si="975"/>
        <v>0</v>
      </c>
      <c r="M2921" s="22">
        <f t="shared" si="969"/>
        <v>0</v>
      </c>
      <c r="N2921" s="98"/>
      <c r="O2921" s="101" t="str">
        <f t="shared" ca="1" si="970"/>
        <v/>
      </c>
      <c r="P2921" s="41">
        <f t="shared" si="968"/>
        <v>0</v>
      </c>
      <c r="Q2921" s="41" t="str">
        <f>IF(MONTH(G2922)-MONTH(G2921)&lt;&gt;0,SUBTOTAL(109,$P$14:$P$3665)," ")</f>
        <v xml:space="preserve"> </v>
      </c>
      <c r="R2921" s="108">
        <f t="shared" ca="1" si="976"/>
        <v>0</v>
      </c>
      <c r="S2921" s="25">
        <f t="shared" ca="1" si="977"/>
        <v>0</v>
      </c>
      <c r="T2921" s="108">
        <f t="shared" ca="1" si="978"/>
        <v>0</v>
      </c>
      <c r="U2921" s="163">
        <f t="shared" ca="1" si="979"/>
        <v>0</v>
      </c>
      <c r="V2921" s="25">
        <f t="shared" ca="1" si="980"/>
        <v>0</v>
      </c>
      <c r="W2921" s="25">
        <f t="shared" ca="1" si="981"/>
        <v>0</v>
      </c>
      <c r="X2921" s="108">
        <f t="shared" ca="1" si="982"/>
        <v>0</v>
      </c>
      <c r="Y2921" s="108">
        <f t="shared" ca="1" si="983"/>
        <v>0</v>
      </c>
      <c r="Z2921" s="108">
        <f t="shared" ca="1" si="984"/>
        <v>0</v>
      </c>
      <c r="AA2921" s="108">
        <f t="shared" ca="1" si="985"/>
        <v>0</v>
      </c>
      <c r="AB2921" s="108">
        <f t="shared" ca="1" si="986"/>
        <v>0</v>
      </c>
      <c r="AC2921" s="25">
        <f t="shared" ca="1" si="987"/>
        <v>0</v>
      </c>
    </row>
    <row r="2922" spans="1:29" ht="14.1" hidden="1" customHeight="1" thickBot="1" x14ac:dyDescent="0.25">
      <c r="A2922" s="3">
        <f t="shared" si="971"/>
        <v>2028</v>
      </c>
      <c r="B2922" s="3" t="str">
        <f t="shared" si="988"/>
        <v>12 prosinec</v>
      </c>
      <c r="C2922" s="4" t="str">
        <f t="shared" si="972"/>
        <v>prosinec</v>
      </c>
      <c r="D2922" s="10">
        <f t="shared" ca="1" si="973"/>
        <v>0</v>
      </c>
      <c r="E2922" s="10" t="str">
        <f t="shared" si="974"/>
        <v>pondělí</v>
      </c>
      <c r="F2922" s="42" t="str">
        <f ca="1">IF(COUNTIF(List1!$U$4:$AF$16,$G2922),"Svátek",TEXT($G2922,"dddd"))</f>
        <v>pondělí</v>
      </c>
      <c r="G2922" s="19">
        <v>47105</v>
      </c>
      <c r="H2922" s="49"/>
      <c r="I2922" s="50"/>
      <c r="J2922" s="49"/>
      <c r="K2922" s="50"/>
      <c r="L2922" s="21">
        <f t="shared" si="975"/>
        <v>0</v>
      </c>
      <c r="M2922" s="22">
        <f t="shared" si="969"/>
        <v>0</v>
      </c>
      <c r="N2922" s="98"/>
      <c r="O2922" s="101" t="str">
        <f t="shared" ca="1" si="970"/>
        <v/>
      </c>
      <c r="P2922" s="41" t="str">
        <f t="shared" si="968"/>
        <v xml:space="preserve"> </v>
      </c>
      <c r="Q2922" s="41" t="str">
        <f>IF(MONTH(G2923)-MONTH(G2922)&lt;&gt;0,SUBTOTAL(109,$P$14:$P$3665)," ")</f>
        <v xml:space="preserve"> </v>
      </c>
      <c r="R2922" s="108">
        <f t="shared" ca="1" si="976"/>
        <v>0</v>
      </c>
      <c r="S2922" s="25">
        <f t="shared" ca="1" si="977"/>
        <v>0</v>
      </c>
      <c r="T2922" s="108">
        <f t="shared" ca="1" si="978"/>
        <v>0</v>
      </c>
      <c r="U2922" s="163">
        <f t="shared" ca="1" si="979"/>
        <v>0</v>
      </c>
      <c r="V2922" s="25">
        <f t="shared" ca="1" si="980"/>
        <v>0</v>
      </c>
      <c r="W2922" s="25">
        <f t="shared" ca="1" si="981"/>
        <v>0</v>
      </c>
      <c r="X2922" s="108">
        <f t="shared" ca="1" si="982"/>
        <v>0</v>
      </c>
      <c r="Y2922" s="108">
        <f t="shared" ca="1" si="983"/>
        <v>0</v>
      </c>
      <c r="Z2922" s="108">
        <f t="shared" ca="1" si="984"/>
        <v>0</v>
      </c>
      <c r="AA2922" s="108">
        <f t="shared" ca="1" si="985"/>
        <v>0</v>
      </c>
      <c r="AB2922" s="108">
        <f t="shared" ca="1" si="986"/>
        <v>0</v>
      </c>
      <c r="AC2922" s="25">
        <f t="shared" ca="1" si="987"/>
        <v>0</v>
      </c>
    </row>
    <row r="2923" spans="1:29" ht="14.1" hidden="1" customHeight="1" thickBot="1" x14ac:dyDescent="0.25">
      <c r="A2923" s="3">
        <f t="shared" si="971"/>
        <v>2028</v>
      </c>
      <c r="B2923" s="3" t="str">
        <f t="shared" si="988"/>
        <v>12 prosinec</v>
      </c>
      <c r="C2923" s="4" t="str">
        <f t="shared" si="972"/>
        <v>prosinec</v>
      </c>
      <c r="D2923" s="10">
        <f t="shared" ca="1" si="973"/>
        <v>0</v>
      </c>
      <c r="E2923" s="10" t="str">
        <f t="shared" si="974"/>
        <v>úterý</v>
      </c>
      <c r="F2923" s="42" t="str">
        <f ca="1">IF(COUNTIF(List1!$U$4:$AF$16,$G2923),"Svátek",TEXT($G2923,"dddd"))</f>
        <v>úterý</v>
      </c>
      <c r="G2923" s="19">
        <v>47106</v>
      </c>
      <c r="H2923" s="49"/>
      <c r="I2923" s="50"/>
      <c r="J2923" s="49"/>
      <c r="K2923" s="50"/>
      <c r="L2923" s="21">
        <f t="shared" si="975"/>
        <v>0</v>
      </c>
      <c r="M2923" s="22">
        <f t="shared" si="969"/>
        <v>0</v>
      </c>
      <c r="N2923" s="98"/>
      <c r="O2923" s="101" t="str">
        <f t="shared" ca="1" si="970"/>
        <v/>
      </c>
      <c r="P2923" s="41" t="str">
        <f t="shared" si="968"/>
        <v xml:space="preserve"> </v>
      </c>
      <c r="Q2923" s="41" t="str">
        <f>IF(MONTH(G2924)-MONTH(G2923)&lt;&gt;0,SUBTOTAL(109,$P$14:$P$3665)," ")</f>
        <v xml:space="preserve"> </v>
      </c>
      <c r="R2923" s="108">
        <f t="shared" ca="1" si="976"/>
        <v>0</v>
      </c>
      <c r="S2923" s="25">
        <f t="shared" ca="1" si="977"/>
        <v>0</v>
      </c>
      <c r="T2923" s="108">
        <f t="shared" ca="1" si="978"/>
        <v>0</v>
      </c>
      <c r="U2923" s="163">
        <f t="shared" ca="1" si="979"/>
        <v>0</v>
      </c>
      <c r="V2923" s="25">
        <f t="shared" ca="1" si="980"/>
        <v>0</v>
      </c>
      <c r="W2923" s="25">
        <f t="shared" ca="1" si="981"/>
        <v>0</v>
      </c>
      <c r="X2923" s="108">
        <f t="shared" ca="1" si="982"/>
        <v>0</v>
      </c>
      <c r="Y2923" s="108">
        <f t="shared" ca="1" si="983"/>
        <v>0</v>
      </c>
      <c r="Z2923" s="108">
        <f t="shared" ca="1" si="984"/>
        <v>0</v>
      </c>
      <c r="AA2923" s="108">
        <f t="shared" ca="1" si="985"/>
        <v>0</v>
      </c>
      <c r="AB2923" s="108">
        <f t="shared" ca="1" si="986"/>
        <v>0</v>
      </c>
      <c r="AC2923" s="25">
        <f t="shared" ca="1" si="987"/>
        <v>0</v>
      </c>
    </row>
    <row r="2924" spans="1:29" ht="14.1" hidden="1" customHeight="1" thickBot="1" x14ac:dyDescent="0.25">
      <c r="A2924" s="3">
        <f t="shared" si="971"/>
        <v>2028</v>
      </c>
      <c r="B2924" s="3" t="str">
        <f t="shared" si="988"/>
        <v>12 prosinec</v>
      </c>
      <c r="C2924" s="4" t="str">
        <f t="shared" si="972"/>
        <v>prosinec</v>
      </c>
      <c r="D2924" s="10">
        <f t="shared" ca="1" si="973"/>
        <v>0</v>
      </c>
      <c r="E2924" s="10" t="str">
        <f t="shared" si="974"/>
        <v>středa</v>
      </c>
      <c r="F2924" s="42" t="str">
        <f ca="1">IF(COUNTIF(List1!$U$4:$AF$16,$G2924),"Svátek",TEXT($G2924,"dddd"))</f>
        <v>středa</v>
      </c>
      <c r="G2924" s="19">
        <v>47107</v>
      </c>
      <c r="H2924" s="49"/>
      <c r="I2924" s="50"/>
      <c r="J2924" s="49"/>
      <c r="K2924" s="50"/>
      <c r="L2924" s="21">
        <f t="shared" si="975"/>
        <v>0</v>
      </c>
      <c r="M2924" s="22">
        <f t="shared" si="969"/>
        <v>0</v>
      </c>
      <c r="N2924" s="98"/>
      <c r="O2924" s="101" t="str">
        <f t="shared" ca="1" si="970"/>
        <v/>
      </c>
      <c r="P2924" s="41" t="str">
        <f t="shared" si="968"/>
        <v xml:space="preserve"> </v>
      </c>
      <c r="Q2924" s="41" t="str">
        <f>IF(MONTH(G2925)-MONTH(G2924)&lt;&gt;0,SUBTOTAL(109,$P$14:$P$3665)," ")</f>
        <v xml:space="preserve"> </v>
      </c>
      <c r="R2924" s="108">
        <f t="shared" ca="1" si="976"/>
        <v>0</v>
      </c>
      <c r="S2924" s="25">
        <f t="shared" ca="1" si="977"/>
        <v>0</v>
      </c>
      <c r="T2924" s="108">
        <f t="shared" ca="1" si="978"/>
        <v>0</v>
      </c>
      <c r="U2924" s="163">
        <f t="shared" ca="1" si="979"/>
        <v>0</v>
      </c>
      <c r="V2924" s="25">
        <f t="shared" ca="1" si="980"/>
        <v>0</v>
      </c>
      <c r="W2924" s="25">
        <f t="shared" ca="1" si="981"/>
        <v>0</v>
      </c>
      <c r="X2924" s="108">
        <f t="shared" ca="1" si="982"/>
        <v>0</v>
      </c>
      <c r="Y2924" s="108">
        <f t="shared" ca="1" si="983"/>
        <v>0</v>
      </c>
      <c r="Z2924" s="108">
        <f t="shared" ca="1" si="984"/>
        <v>0</v>
      </c>
      <c r="AA2924" s="108">
        <f t="shared" ca="1" si="985"/>
        <v>0</v>
      </c>
      <c r="AB2924" s="108">
        <f t="shared" ca="1" si="986"/>
        <v>0</v>
      </c>
      <c r="AC2924" s="25">
        <f t="shared" ca="1" si="987"/>
        <v>0</v>
      </c>
    </row>
    <row r="2925" spans="1:29" ht="14.1" hidden="1" customHeight="1" thickBot="1" x14ac:dyDescent="0.25">
      <c r="A2925" s="3">
        <f t="shared" si="971"/>
        <v>2028</v>
      </c>
      <c r="B2925" s="3" t="str">
        <f t="shared" si="988"/>
        <v>12 prosinec</v>
      </c>
      <c r="C2925" s="4" t="str">
        <f t="shared" si="972"/>
        <v>prosinec</v>
      </c>
      <c r="D2925" s="10">
        <f t="shared" ca="1" si="973"/>
        <v>0</v>
      </c>
      <c r="E2925" s="10" t="str">
        <f t="shared" si="974"/>
        <v>čtvrtek</v>
      </c>
      <c r="F2925" s="42" t="str">
        <f ca="1">IF(COUNTIF(List1!$U$4:$AF$16,$G2925),"Svátek",TEXT($G2925,"dddd"))</f>
        <v>čtvrtek</v>
      </c>
      <c r="G2925" s="19">
        <v>47108</v>
      </c>
      <c r="H2925" s="49"/>
      <c r="I2925" s="50"/>
      <c r="J2925" s="49"/>
      <c r="K2925" s="50"/>
      <c r="L2925" s="21">
        <f t="shared" si="975"/>
        <v>0</v>
      </c>
      <c r="M2925" s="22">
        <f t="shared" si="969"/>
        <v>0</v>
      </c>
      <c r="N2925" s="98"/>
      <c r="O2925" s="101" t="str">
        <f t="shared" ca="1" si="970"/>
        <v/>
      </c>
      <c r="P2925" s="41" t="str">
        <f t="shared" si="968"/>
        <v xml:space="preserve"> </v>
      </c>
      <c r="Q2925" s="41" t="str">
        <f>IF(MONTH(G2926)-MONTH(G2925)&lt;&gt;0,SUBTOTAL(109,$P$14:$P$3665)," ")</f>
        <v xml:space="preserve"> </v>
      </c>
      <c r="R2925" s="108">
        <f t="shared" ca="1" si="976"/>
        <v>0</v>
      </c>
      <c r="S2925" s="25">
        <f t="shared" ca="1" si="977"/>
        <v>0</v>
      </c>
      <c r="T2925" s="108">
        <f t="shared" ca="1" si="978"/>
        <v>0</v>
      </c>
      <c r="U2925" s="163">
        <f t="shared" ca="1" si="979"/>
        <v>0</v>
      </c>
      <c r="V2925" s="25">
        <f t="shared" ca="1" si="980"/>
        <v>0</v>
      </c>
      <c r="W2925" s="25">
        <f t="shared" ca="1" si="981"/>
        <v>0</v>
      </c>
      <c r="X2925" s="108">
        <f t="shared" ca="1" si="982"/>
        <v>0</v>
      </c>
      <c r="Y2925" s="108">
        <f t="shared" ca="1" si="983"/>
        <v>0</v>
      </c>
      <c r="Z2925" s="108">
        <f t="shared" ca="1" si="984"/>
        <v>0</v>
      </c>
      <c r="AA2925" s="108">
        <f t="shared" ca="1" si="985"/>
        <v>0</v>
      </c>
      <c r="AB2925" s="108">
        <f t="shared" ca="1" si="986"/>
        <v>0</v>
      </c>
      <c r="AC2925" s="25">
        <f t="shared" ca="1" si="987"/>
        <v>0</v>
      </c>
    </row>
    <row r="2926" spans="1:29" ht="14.1" hidden="1" customHeight="1" thickBot="1" x14ac:dyDescent="0.25">
      <c r="A2926" s="3">
        <f t="shared" si="971"/>
        <v>2028</v>
      </c>
      <c r="B2926" s="3" t="str">
        <f t="shared" si="988"/>
        <v>12 prosinec</v>
      </c>
      <c r="C2926" s="4" t="str">
        <f t="shared" si="972"/>
        <v>prosinec</v>
      </c>
      <c r="D2926" s="10">
        <f t="shared" ca="1" si="973"/>
        <v>0</v>
      </c>
      <c r="E2926" s="10" t="str">
        <f t="shared" si="974"/>
        <v>pátek</v>
      </c>
      <c r="F2926" s="42" t="str">
        <f ca="1">IF(COUNTIF(List1!$U$4:$AF$16,$G2926),"Svátek",TEXT($G2926,"dddd"))</f>
        <v>pátek</v>
      </c>
      <c r="G2926" s="19">
        <v>47109</v>
      </c>
      <c r="H2926" s="49"/>
      <c r="I2926" s="50"/>
      <c r="J2926" s="49"/>
      <c r="K2926" s="50"/>
      <c r="L2926" s="21">
        <f t="shared" si="975"/>
        <v>0</v>
      </c>
      <c r="M2926" s="22">
        <f t="shared" si="969"/>
        <v>0</v>
      </c>
      <c r="N2926" s="98"/>
      <c r="O2926" s="101" t="str">
        <f t="shared" ca="1" si="970"/>
        <v/>
      </c>
      <c r="P2926" s="41" t="str">
        <f t="shared" si="968"/>
        <v xml:space="preserve"> </v>
      </c>
      <c r="Q2926" s="41" t="str">
        <f>IF(MONTH(G2927)-MONTH(G2926)&lt;&gt;0,SUBTOTAL(109,$P$14:$P$3665)," ")</f>
        <v xml:space="preserve"> </v>
      </c>
      <c r="R2926" s="108">
        <f t="shared" ca="1" si="976"/>
        <v>0</v>
      </c>
      <c r="S2926" s="25">
        <f t="shared" ca="1" si="977"/>
        <v>0</v>
      </c>
      <c r="T2926" s="108">
        <f t="shared" ca="1" si="978"/>
        <v>0</v>
      </c>
      <c r="U2926" s="163">
        <f t="shared" ca="1" si="979"/>
        <v>0</v>
      </c>
      <c r="V2926" s="25">
        <f t="shared" ca="1" si="980"/>
        <v>0</v>
      </c>
      <c r="W2926" s="25">
        <f t="shared" ca="1" si="981"/>
        <v>0</v>
      </c>
      <c r="X2926" s="108">
        <f t="shared" ca="1" si="982"/>
        <v>0</v>
      </c>
      <c r="Y2926" s="108">
        <f t="shared" ca="1" si="983"/>
        <v>0</v>
      </c>
      <c r="Z2926" s="108">
        <f t="shared" ca="1" si="984"/>
        <v>0</v>
      </c>
      <c r="AA2926" s="108">
        <f t="shared" ca="1" si="985"/>
        <v>0</v>
      </c>
      <c r="AB2926" s="108">
        <f t="shared" ca="1" si="986"/>
        <v>0</v>
      </c>
      <c r="AC2926" s="25">
        <f t="shared" ca="1" si="987"/>
        <v>0</v>
      </c>
    </row>
    <row r="2927" spans="1:29" ht="14.1" hidden="1" customHeight="1" thickBot="1" x14ac:dyDescent="0.25">
      <c r="A2927" s="3">
        <f t="shared" si="971"/>
        <v>2028</v>
      </c>
      <c r="B2927" s="3" t="str">
        <f t="shared" si="988"/>
        <v>12 prosinec</v>
      </c>
      <c r="C2927" s="4" t="str">
        <f t="shared" si="972"/>
        <v>prosinec</v>
      </c>
      <c r="D2927" s="10">
        <f t="shared" ca="1" si="973"/>
        <v>0</v>
      </c>
      <c r="E2927" s="10" t="str">
        <f t="shared" si="974"/>
        <v>sobota</v>
      </c>
      <c r="F2927" s="42" t="str">
        <f ca="1">IF(COUNTIF(List1!$U$4:$AF$16,$G2927),"Svátek",TEXT($G2927,"dddd"))</f>
        <v>sobota</v>
      </c>
      <c r="G2927" s="19">
        <v>47110</v>
      </c>
      <c r="H2927" s="49"/>
      <c r="I2927" s="50"/>
      <c r="J2927" s="49"/>
      <c r="K2927" s="50"/>
      <c r="L2927" s="21">
        <f t="shared" si="975"/>
        <v>0</v>
      </c>
      <c r="M2927" s="22">
        <f t="shared" si="969"/>
        <v>0</v>
      </c>
      <c r="N2927" s="98"/>
      <c r="O2927" s="101" t="str">
        <f t="shared" ca="1" si="970"/>
        <v/>
      </c>
      <c r="P2927" s="41" t="str">
        <f t="shared" si="968"/>
        <v xml:space="preserve"> </v>
      </c>
      <c r="Q2927" s="41" t="str">
        <f>IF(MONTH(G2928)-MONTH(G2927)&lt;&gt;0,SUBTOTAL(109,$P$14:$P$3665)," ")</f>
        <v xml:space="preserve"> </v>
      </c>
      <c r="R2927" s="108">
        <f t="shared" ca="1" si="976"/>
        <v>0</v>
      </c>
      <c r="S2927" s="25">
        <f t="shared" ca="1" si="977"/>
        <v>0</v>
      </c>
      <c r="T2927" s="108">
        <f t="shared" ca="1" si="978"/>
        <v>0</v>
      </c>
      <c r="U2927" s="163">
        <f t="shared" ca="1" si="979"/>
        <v>0</v>
      </c>
      <c r="V2927" s="25">
        <f t="shared" ca="1" si="980"/>
        <v>0</v>
      </c>
      <c r="W2927" s="25">
        <f t="shared" ca="1" si="981"/>
        <v>0</v>
      </c>
      <c r="X2927" s="108">
        <f t="shared" ca="1" si="982"/>
        <v>0</v>
      </c>
      <c r="Y2927" s="108">
        <f t="shared" ca="1" si="983"/>
        <v>0</v>
      </c>
      <c r="Z2927" s="108">
        <f t="shared" ca="1" si="984"/>
        <v>0</v>
      </c>
      <c r="AA2927" s="108">
        <f t="shared" ca="1" si="985"/>
        <v>0</v>
      </c>
      <c r="AB2927" s="108">
        <f t="shared" ca="1" si="986"/>
        <v>0</v>
      </c>
      <c r="AC2927" s="25">
        <f t="shared" ca="1" si="987"/>
        <v>0</v>
      </c>
    </row>
    <row r="2928" spans="1:29" ht="14.1" hidden="1" customHeight="1" thickBot="1" x14ac:dyDescent="0.25">
      <c r="A2928" s="3">
        <f t="shared" si="971"/>
        <v>2028</v>
      </c>
      <c r="B2928" s="3" t="str">
        <f t="shared" si="988"/>
        <v>12 prosinec</v>
      </c>
      <c r="C2928" s="4" t="str">
        <f t="shared" si="972"/>
        <v>prosinec</v>
      </c>
      <c r="D2928" s="10">
        <f t="shared" ca="1" si="973"/>
        <v>1</v>
      </c>
      <c r="E2928" s="10" t="str">
        <f t="shared" si="974"/>
        <v>neděle</v>
      </c>
      <c r="F2928" s="42" t="str">
        <f ca="1">IF(COUNTIF(List1!$U$4:$AF$16,$G2928),"Svátek",TEXT($G2928,"dddd"))</f>
        <v>Svátek</v>
      </c>
      <c r="G2928" s="19">
        <v>47111</v>
      </c>
      <c r="H2928" s="49"/>
      <c r="I2928" s="50"/>
      <c r="J2928" s="49"/>
      <c r="K2928" s="50"/>
      <c r="L2928" s="21">
        <f t="shared" si="975"/>
        <v>0</v>
      </c>
      <c r="M2928" s="22">
        <f t="shared" si="969"/>
        <v>0</v>
      </c>
      <c r="N2928" s="98"/>
      <c r="O2928" s="101" t="str">
        <f t="shared" ca="1" si="970"/>
        <v>Svátek</v>
      </c>
      <c r="P2928" s="41">
        <f t="shared" si="968"/>
        <v>0</v>
      </c>
      <c r="Q2928" s="41" t="str">
        <f>IF(MONTH(G2929)-MONTH(G2928)&lt;&gt;0,SUBTOTAL(109,$P$14:$P$3665)," ")</f>
        <v xml:space="preserve"> </v>
      </c>
      <c r="R2928" s="108">
        <f t="shared" ca="1" si="976"/>
        <v>0</v>
      </c>
      <c r="S2928" s="25">
        <f t="shared" ca="1" si="977"/>
        <v>0</v>
      </c>
      <c r="T2928" s="108">
        <f t="shared" ca="1" si="978"/>
        <v>0</v>
      </c>
      <c r="U2928" s="163">
        <f t="shared" ca="1" si="979"/>
        <v>0</v>
      </c>
      <c r="V2928" s="25">
        <f t="shared" ca="1" si="980"/>
        <v>0</v>
      </c>
      <c r="W2928" s="25">
        <f t="shared" ca="1" si="981"/>
        <v>0</v>
      </c>
      <c r="X2928" s="108">
        <f t="shared" ca="1" si="982"/>
        <v>0</v>
      </c>
      <c r="Y2928" s="108">
        <f t="shared" ca="1" si="983"/>
        <v>0</v>
      </c>
      <c r="Z2928" s="108">
        <f t="shared" ca="1" si="984"/>
        <v>0</v>
      </c>
      <c r="AA2928" s="108">
        <f t="shared" ca="1" si="985"/>
        <v>0</v>
      </c>
      <c r="AB2928" s="108">
        <f t="shared" ca="1" si="986"/>
        <v>0</v>
      </c>
      <c r="AC2928" s="25">
        <f t="shared" ca="1" si="987"/>
        <v>0</v>
      </c>
    </row>
    <row r="2929" spans="1:29" ht="14.1" hidden="1" customHeight="1" thickBot="1" x14ac:dyDescent="0.25">
      <c r="A2929" s="3">
        <f t="shared" si="971"/>
        <v>2028</v>
      </c>
      <c r="B2929" s="3" t="str">
        <f t="shared" si="988"/>
        <v>12 prosinec</v>
      </c>
      <c r="C2929" s="4" t="str">
        <f t="shared" si="972"/>
        <v>prosinec</v>
      </c>
      <c r="D2929" s="10">
        <f t="shared" ca="1" si="973"/>
        <v>1</v>
      </c>
      <c r="E2929" s="10" t="str">
        <f t="shared" si="974"/>
        <v>pondělí</v>
      </c>
      <c r="F2929" s="42" t="str">
        <f ca="1">IF(COUNTIF(List1!$U$4:$AF$16,$G2929),"Svátek",TEXT($G2929,"dddd"))</f>
        <v>Svátek</v>
      </c>
      <c r="G2929" s="19">
        <v>47112</v>
      </c>
      <c r="H2929" s="49"/>
      <c r="I2929" s="50"/>
      <c r="J2929" s="49"/>
      <c r="K2929" s="50"/>
      <c r="L2929" s="21">
        <f t="shared" si="975"/>
        <v>0</v>
      </c>
      <c r="M2929" s="22">
        <f t="shared" si="969"/>
        <v>0</v>
      </c>
      <c r="N2929" s="98"/>
      <c r="O2929" s="101" t="str">
        <f t="shared" ca="1" si="970"/>
        <v>Svátek</v>
      </c>
      <c r="P2929" s="41" t="str">
        <f t="shared" si="968"/>
        <v xml:space="preserve"> </v>
      </c>
      <c r="Q2929" s="41" t="str">
        <f>IF(MONTH(G2930)-MONTH(G2929)&lt;&gt;0,SUBTOTAL(109,$P$14:$P$3665)," ")</f>
        <v xml:space="preserve"> </v>
      </c>
      <c r="R2929" s="108">
        <f t="shared" ca="1" si="976"/>
        <v>0</v>
      </c>
      <c r="S2929" s="25">
        <f t="shared" ca="1" si="977"/>
        <v>1</v>
      </c>
      <c r="T2929" s="108">
        <f t="shared" ca="1" si="978"/>
        <v>0</v>
      </c>
      <c r="U2929" s="163">
        <f t="shared" ca="1" si="979"/>
        <v>0</v>
      </c>
      <c r="V2929" s="25">
        <f t="shared" ca="1" si="980"/>
        <v>0</v>
      </c>
      <c r="W2929" s="25">
        <f t="shared" ca="1" si="981"/>
        <v>0</v>
      </c>
      <c r="X2929" s="108">
        <f t="shared" ca="1" si="982"/>
        <v>0</v>
      </c>
      <c r="Y2929" s="108">
        <f t="shared" ca="1" si="983"/>
        <v>0</v>
      </c>
      <c r="Z2929" s="108">
        <f t="shared" ca="1" si="984"/>
        <v>0</v>
      </c>
      <c r="AA2929" s="108">
        <f t="shared" ca="1" si="985"/>
        <v>0</v>
      </c>
      <c r="AB2929" s="108">
        <f t="shared" ca="1" si="986"/>
        <v>0</v>
      </c>
      <c r="AC2929" s="25">
        <f t="shared" ca="1" si="987"/>
        <v>1</v>
      </c>
    </row>
    <row r="2930" spans="1:29" ht="14.1" hidden="1" customHeight="1" thickBot="1" x14ac:dyDescent="0.25">
      <c r="A2930" s="3">
        <f t="shared" si="971"/>
        <v>2028</v>
      </c>
      <c r="B2930" s="3" t="str">
        <f t="shared" si="988"/>
        <v>12 prosinec</v>
      </c>
      <c r="C2930" s="4" t="str">
        <f t="shared" si="972"/>
        <v>prosinec</v>
      </c>
      <c r="D2930" s="10">
        <f t="shared" ca="1" si="973"/>
        <v>1</v>
      </c>
      <c r="E2930" s="10" t="str">
        <f t="shared" si="974"/>
        <v>úterý</v>
      </c>
      <c r="F2930" s="42" t="str">
        <f ca="1">IF(COUNTIF(List1!$U$4:$AF$16,$G2930),"Svátek",TEXT($G2930,"dddd"))</f>
        <v>Svátek</v>
      </c>
      <c r="G2930" s="19">
        <v>47113</v>
      </c>
      <c r="H2930" s="49"/>
      <c r="I2930" s="50"/>
      <c r="J2930" s="49"/>
      <c r="K2930" s="50"/>
      <c r="L2930" s="21">
        <f t="shared" si="975"/>
        <v>0</v>
      </c>
      <c r="M2930" s="22">
        <f t="shared" si="969"/>
        <v>0</v>
      </c>
      <c r="N2930" s="98"/>
      <c r="O2930" s="101" t="str">
        <f t="shared" ca="1" si="970"/>
        <v>Svátek</v>
      </c>
      <c r="P2930" s="41" t="str">
        <f t="shared" si="968"/>
        <v xml:space="preserve"> </v>
      </c>
      <c r="Q2930" s="41" t="str">
        <f>IF(MONTH(G2931)-MONTH(G2930)&lt;&gt;0,SUBTOTAL(109,$P$14:$P$3665)," ")</f>
        <v xml:space="preserve"> </v>
      </c>
      <c r="R2930" s="108">
        <f t="shared" ca="1" si="976"/>
        <v>0</v>
      </c>
      <c r="S2930" s="25">
        <f t="shared" ca="1" si="977"/>
        <v>1</v>
      </c>
      <c r="T2930" s="108">
        <f t="shared" ca="1" si="978"/>
        <v>0</v>
      </c>
      <c r="U2930" s="163">
        <f t="shared" ca="1" si="979"/>
        <v>0</v>
      </c>
      <c r="V2930" s="25">
        <f t="shared" ca="1" si="980"/>
        <v>0</v>
      </c>
      <c r="W2930" s="25">
        <f t="shared" ca="1" si="981"/>
        <v>0</v>
      </c>
      <c r="X2930" s="108">
        <f t="shared" ca="1" si="982"/>
        <v>0</v>
      </c>
      <c r="Y2930" s="108">
        <f t="shared" ca="1" si="983"/>
        <v>0</v>
      </c>
      <c r="Z2930" s="108">
        <f t="shared" ca="1" si="984"/>
        <v>0</v>
      </c>
      <c r="AA2930" s="108">
        <f t="shared" ca="1" si="985"/>
        <v>0</v>
      </c>
      <c r="AB2930" s="108">
        <f t="shared" ca="1" si="986"/>
        <v>0</v>
      </c>
      <c r="AC2930" s="25">
        <f t="shared" ca="1" si="987"/>
        <v>1</v>
      </c>
    </row>
    <row r="2931" spans="1:29" ht="14.1" hidden="1" customHeight="1" thickBot="1" x14ac:dyDescent="0.25">
      <c r="A2931" s="3">
        <f t="shared" si="971"/>
        <v>2028</v>
      </c>
      <c r="B2931" s="3" t="str">
        <f t="shared" si="988"/>
        <v>12 prosinec</v>
      </c>
      <c r="C2931" s="4" t="str">
        <f t="shared" si="972"/>
        <v>prosinec</v>
      </c>
      <c r="D2931" s="10">
        <f t="shared" ca="1" si="973"/>
        <v>0</v>
      </c>
      <c r="E2931" s="10" t="str">
        <f t="shared" si="974"/>
        <v>středa</v>
      </c>
      <c r="F2931" s="42" t="str">
        <f ca="1">IF(COUNTIF(List1!$U$4:$AF$16,$G2931),"Svátek",TEXT($G2931,"dddd"))</f>
        <v>středa</v>
      </c>
      <c r="G2931" s="19">
        <v>47114</v>
      </c>
      <c r="H2931" s="49"/>
      <c r="I2931" s="50"/>
      <c r="J2931" s="49"/>
      <c r="K2931" s="50"/>
      <c r="L2931" s="21">
        <f t="shared" si="975"/>
        <v>0</v>
      </c>
      <c r="M2931" s="22">
        <f t="shared" si="969"/>
        <v>0</v>
      </c>
      <c r="N2931" s="98"/>
      <c r="O2931" s="101" t="str">
        <f t="shared" ca="1" si="970"/>
        <v/>
      </c>
      <c r="P2931" s="41" t="str">
        <f t="shared" si="968"/>
        <v xml:space="preserve"> </v>
      </c>
      <c r="Q2931" s="41" t="str">
        <f>IF(MONTH(G2932)-MONTH(G2931)&lt;&gt;0,SUBTOTAL(109,$P$14:$P$3665)," ")</f>
        <v xml:space="preserve"> </v>
      </c>
      <c r="R2931" s="108">
        <f t="shared" ca="1" si="976"/>
        <v>0</v>
      </c>
      <c r="S2931" s="25">
        <f t="shared" ca="1" si="977"/>
        <v>0</v>
      </c>
      <c r="T2931" s="108">
        <f t="shared" ca="1" si="978"/>
        <v>0</v>
      </c>
      <c r="U2931" s="163">
        <f t="shared" ca="1" si="979"/>
        <v>0</v>
      </c>
      <c r="V2931" s="25">
        <f t="shared" ca="1" si="980"/>
        <v>0</v>
      </c>
      <c r="W2931" s="25">
        <f t="shared" ca="1" si="981"/>
        <v>0</v>
      </c>
      <c r="X2931" s="108">
        <f t="shared" ca="1" si="982"/>
        <v>0</v>
      </c>
      <c r="Y2931" s="108">
        <f t="shared" ca="1" si="983"/>
        <v>0</v>
      </c>
      <c r="Z2931" s="108">
        <f t="shared" ca="1" si="984"/>
        <v>0</v>
      </c>
      <c r="AA2931" s="108">
        <f t="shared" ca="1" si="985"/>
        <v>0</v>
      </c>
      <c r="AB2931" s="108">
        <f t="shared" ca="1" si="986"/>
        <v>0</v>
      </c>
      <c r="AC2931" s="25">
        <f t="shared" ca="1" si="987"/>
        <v>0</v>
      </c>
    </row>
    <row r="2932" spans="1:29" ht="14.1" hidden="1" customHeight="1" thickBot="1" x14ac:dyDescent="0.25">
      <c r="A2932" s="3">
        <f t="shared" si="971"/>
        <v>2028</v>
      </c>
      <c r="B2932" s="3" t="str">
        <f t="shared" si="988"/>
        <v>12 prosinec</v>
      </c>
      <c r="C2932" s="4" t="str">
        <f t="shared" si="972"/>
        <v>prosinec</v>
      </c>
      <c r="D2932" s="10">
        <f t="shared" ca="1" si="973"/>
        <v>0</v>
      </c>
      <c r="E2932" s="10" t="str">
        <f t="shared" si="974"/>
        <v>čtvrtek</v>
      </c>
      <c r="F2932" s="42" t="str">
        <f ca="1">IF(COUNTIF(List1!$U$4:$AF$16,$G2932),"Svátek",TEXT($G2932,"dddd"))</f>
        <v>čtvrtek</v>
      </c>
      <c r="G2932" s="19">
        <v>47115</v>
      </c>
      <c r="H2932" s="49"/>
      <c r="I2932" s="50"/>
      <c r="J2932" s="49"/>
      <c r="K2932" s="50"/>
      <c r="L2932" s="21">
        <f t="shared" si="975"/>
        <v>0</v>
      </c>
      <c r="M2932" s="22">
        <f t="shared" si="969"/>
        <v>0</v>
      </c>
      <c r="N2932" s="98"/>
      <c r="O2932" s="101" t="str">
        <f t="shared" ca="1" si="970"/>
        <v/>
      </c>
      <c r="P2932" s="41" t="str">
        <f t="shared" si="968"/>
        <v xml:space="preserve"> </v>
      </c>
      <c r="Q2932" s="41" t="str">
        <f>IF(MONTH(G2933)-MONTH(G2932)&lt;&gt;0,SUBTOTAL(109,$P$14:$P$3665)," ")</f>
        <v xml:space="preserve"> </v>
      </c>
      <c r="R2932" s="108">
        <f t="shared" ca="1" si="976"/>
        <v>0</v>
      </c>
      <c r="S2932" s="25">
        <f t="shared" ca="1" si="977"/>
        <v>0</v>
      </c>
      <c r="T2932" s="108">
        <f t="shared" ca="1" si="978"/>
        <v>0</v>
      </c>
      <c r="U2932" s="163">
        <f t="shared" ca="1" si="979"/>
        <v>0</v>
      </c>
      <c r="V2932" s="25">
        <f t="shared" ca="1" si="980"/>
        <v>0</v>
      </c>
      <c r="W2932" s="25">
        <f t="shared" ca="1" si="981"/>
        <v>0</v>
      </c>
      <c r="X2932" s="108">
        <f t="shared" ca="1" si="982"/>
        <v>0</v>
      </c>
      <c r="Y2932" s="108">
        <f t="shared" ca="1" si="983"/>
        <v>0</v>
      </c>
      <c r="Z2932" s="108">
        <f t="shared" ca="1" si="984"/>
        <v>0</v>
      </c>
      <c r="AA2932" s="108">
        <f t="shared" ca="1" si="985"/>
        <v>0</v>
      </c>
      <c r="AB2932" s="108">
        <f t="shared" ca="1" si="986"/>
        <v>0</v>
      </c>
      <c r="AC2932" s="25">
        <f t="shared" ca="1" si="987"/>
        <v>0</v>
      </c>
    </row>
    <row r="2933" spans="1:29" ht="14.1" hidden="1" customHeight="1" thickBot="1" x14ac:dyDescent="0.25">
      <c r="A2933" s="3">
        <f t="shared" si="971"/>
        <v>2028</v>
      </c>
      <c r="B2933" s="3" t="str">
        <f t="shared" si="988"/>
        <v>12 prosinec</v>
      </c>
      <c r="C2933" s="4" t="str">
        <f t="shared" si="972"/>
        <v>prosinec</v>
      </c>
      <c r="D2933" s="10">
        <f t="shared" ca="1" si="973"/>
        <v>0</v>
      </c>
      <c r="E2933" s="10" t="str">
        <f t="shared" si="974"/>
        <v>pátek</v>
      </c>
      <c r="F2933" s="42" t="str">
        <f ca="1">IF(COUNTIF(List1!$U$4:$AF$16,$G2933),"Svátek",TEXT($G2933,"dddd"))</f>
        <v>pátek</v>
      </c>
      <c r="G2933" s="19">
        <v>47116</v>
      </c>
      <c r="H2933" s="49"/>
      <c r="I2933" s="50"/>
      <c r="J2933" s="49"/>
      <c r="K2933" s="50"/>
      <c r="L2933" s="21">
        <f t="shared" si="975"/>
        <v>0</v>
      </c>
      <c r="M2933" s="22">
        <f t="shared" si="969"/>
        <v>0</v>
      </c>
      <c r="N2933" s="98"/>
      <c r="O2933" s="101" t="str">
        <f t="shared" ca="1" si="970"/>
        <v/>
      </c>
      <c r="P2933" s="41" t="str">
        <f t="shared" si="968"/>
        <v xml:space="preserve"> </v>
      </c>
      <c r="Q2933" s="41" t="str">
        <f>IF(MONTH(G2934)-MONTH(G2933)&lt;&gt;0,SUBTOTAL(109,$P$14:$P$3665)," ")</f>
        <v xml:space="preserve"> </v>
      </c>
      <c r="R2933" s="108">
        <f t="shared" ca="1" si="976"/>
        <v>0</v>
      </c>
      <c r="S2933" s="25">
        <f t="shared" ca="1" si="977"/>
        <v>0</v>
      </c>
      <c r="T2933" s="108">
        <f t="shared" ca="1" si="978"/>
        <v>0</v>
      </c>
      <c r="U2933" s="163">
        <f t="shared" ca="1" si="979"/>
        <v>0</v>
      </c>
      <c r="V2933" s="25">
        <f t="shared" ca="1" si="980"/>
        <v>0</v>
      </c>
      <c r="W2933" s="25">
        <f t="shared" ca="1" si="981"/>
        <v>0</v>
      </c>
      <c r="X2933" s="108">
        <f t="shared" ca="1" si="982"/>
        <v>0</v>
      </c>
      <c r="Y2933" s="108">
        <f t="shared" ca="1" si="983"/>
        <v>0</v>
      </c>
      <c r="Z2933" s="108">
        <f t="shared" ca="1" si="984"/>
        <v>0</v>
      </c>
      <c r="AA2933" s="108">
        <f t="shared" ca="1" si="985"/>
        <v>0</v>
      </c>
      <c r="AB2933" s="108">
        <f t="shared" ca="1" si="986"/>
        <v>0</v>
      </c>
      <c r="AC2933" s="25">
        <f t="shared" ca="1" si="987"/>
        <v>0</v>
      </c>
    </row>
    <row r="2934" spans="1:29" ht="14.1" hidden="1" customHeight="1" thickBot="1" x14ac:dyDescent="0.25">
      <c r="A2934" s="3">
        <f t="shared" si="971"/>
        <v>2028</v>
      </c>
      <c r="B2934" s="3" t="str">
        <f t="shared" si="988"/>
        <v>12 prosinec</v>
      </c>
      <c r="C2934" s="4" t="str">
        <f t="shared" si="972"/>
        <v>prosinec</v>
      </c>
      <c r="D2934" s="10">
        <f t="shared" ca="1" si="973"/>
        <v>0</v>
      </c>
      <c r="E2934" s="10" t="str">
        <f t="shared" si="974"/>
        <v>sobota</v>
      </c>
      <c r="F2934" s="42" t="str">
        <f ca="1">IF(COUNTIF(List1!$U$4:$AF$16,$G2934),"Svátek",TEXT($G2934,"dddd"))</f>
        <v>sobota</v>
      </c>
      <c r="G2934" s="19">
        <v>47117</v>
      </c>
      <c r="H2934" s="49"/>
      <c r="I2934" s="50"/>
      <c r="J2934" s="49"/>
      <c r="K2934" s="50"/>
      <c r="L2934" s="21">
        <f t="shared" si="975"/>
        <v>0</v>
      </c>
      <c r="M2934" s="22">
        <f t="shared" si="969"/>
        <v>0</v>
      </c>
      <c r="N2934" s="98"/>
      <c r="O2934" s="101" t="str">
        <f t="shared" ca="1" si="970"/>
        <v/>
      </c>
      <c r="P2934" s="41" t="str">
        <f t="shared" si="968"/>
        <v xml:space="preserve"> </v>
      </c>
      <c r="Q2934" s="41" t="str">
        <f>IF(MONTH(G2935)-MONTH(G2934)&lt;&gt;0,SUBTOTAL(109,$P$14:$P$3665)," ")</f>
        <v xml:space="preserve"> </v>
      </c>
      <c r="R2934" s="108">
        <f t="shared" ca="1" si="976"/>
        <v>0</v>
      </c>
      <c r="S2934" s="25">
        <f t="shared" ca="1" si="977"/>
        <v>0</v>
      </c>
      <c r="T2934" s="108">
        <f t="shared" ca="1" si="978"/>
        <v>0</v>
      </c>
      <c r="U2934" s="163">
        <f t="shared" ca="1" si="979"/>
        <v>0</v>
      </c>
      <c r="V2934" s="25">
        <f t="shared" ca="1" si="980"/>
        <v>0</v>
      </c>
      <c r="W2934" s="25">
        <f t="shared" ca="1" si="981"/>
        <v>0</v>
      </c>
      <c r="X2934" s="108">
        <f t="shared" ca="1" si="982"/>
        <v>0</v>
      </c>
      <c r="Y2934" s="108">
        <f t="shared" ca="1" si="983"/>
        <v>0</v>
      </c>
      <c r="Z2934" s="108">
        <f t="shared" ca="1" si="984"/>
        <v>0</v>
      </c>
      <c r="AA2934" s="108">
        <f t="shared" ca="1" si="985"/>
        <v>0</v>
      </c>
      <c r="AB2934" s="108">
        <f t="shared" ca="1" si="986"/>
        <v>0</v>
      </c>
      <c r="AC2934" s="25">
        <f t="shared" ca="1" si="987"/>
        <v>0</v>
      </c>
    </row>
    <row r="2935" spans="1:29" ht="14.1" hidden="1" customHeight="1" thickBot="1" x14ac:dyDescent="0.25">
      <c r="A2935" s="3">
        <f t="shared" si="971"/>
        <v>2028</v>
      </c>
      <c r="B2935" s="3" t="str">
        <f t="shared" si="988"/>
        <v>12 prosinec</v>
      </c>
      <c r="C2935" s="4" t="str">
        <f t="shared" si="972"/>
        <v>prosinec</v>
      </c>
      <c r="D2935" s="10">
        <f t="shared" ca="1" si="973"/>
        <v>0</v>
      </c>
      <c r="E2935" s="10" t="str">
        <f t="shared" si="974"/>
        <v>neděle</v>
      </c>
      <c r="F2935" s="42" t="str">
        <f ca="1">IF(COUNTIF(List1!$U$4:$AF$16,$G2935),"Svátek",TEXT($G2935,"dddd"))</f>
        <v>neděle</v>
      </c>
      <c r="G2935" s="19">
        <v>47118</v>
      </c>
      <c r="H2935" s="49"/>
      <c r="I2935" s="50"/>
      <c r="J2935" s="49"/>
      <c r="K2935" s="50"/>
      <c r="L2935" s="21">
        <f t="shared" si="975"/>
        <v>0</v>
      </c>
      <c r="M2935" s="22">
        <f t="shared" si="969"/>
        <v>0</v>
      </c>
      <c r="N2935" s="98"/>
      <c r="O2935" s="101" t="str">
        <f t="shared" ca="1" si="970"/>
        <v/>
      </c>
      <c r="P2935" s="41">
        <f t="shared" si="968"/>
        <v>0</v>
      </c>
      <c r="Q2935" s="41">
        <f>IF(MONTH(G2936)-MONTH(G2935)&lt;&gt;0,SUBTOTAL(109,$P$14:$P$3665)," ")</f>
        <v>0</v>
      </c>
      <c r="R2935" s="108">
        <f t="shared" ca="1" si="976"/>
        <v>0</v>
      </c>
      <c r="S2935" s="25">
        <f t="shared" ca="1" si="977"/>
        <v>0</v>
      </c>
      <c r="T2935" s="108">
        <f t="shared" ca="1" si="978"/>
        <v>0</v>
      </c>
      <c r="U2935" s="163">
        <f t="shared" ca="1" si="979"/>
        <v>0</v>
      </c>
      <c r="V2935" s="25">
        <f t="shared" ca="1" si="980"/>
        <v>0</v>
      </c>
      <c r="W2935" s="25">
        <f t="shared" ca="1" si="981"/>
        <v>0</v>
      </c>
      <c r="X2935" s="108">
        <f t="shared" ca="1" si="982"/>
        <v>0</v>
      </c>
      <c r="Y2935" s="108">
        <f t="shared" ca="1" si="983"/>
        <v>0</v>
      </c>
      <c r="Z2935" s="108">
        <f t="shared" ca="1" si="984"/>
        <v>0</v>
      </c>
      <c r="AA2935" s="108">
        <f t="shared" ca="1" si="985"/>
        <v>0</v>
      </c>
      <c r="AB2935" s="108">
        <f t="shared" ca="1" si="986"/>
        <v>0</v>
      </c>
      <c r="AC2935" s="25">
        <f t="shared" ca="1" si="987"/>
        <v>0</v>
      </c>
    </row>
    <row r="2936" spans="1:29" ht="14.1" hidden="1" customHeight="1" thickBot="1" x14ac:dyDescent="0.25">
      <c r="A2936" s="3">
        <f t="shared" si="971"/>
        <v>2029</v>
      </c>
      <c r="B2936" s="3" t="str">
        <f t="shared" si="988"/>
        <v>01 leden</v>
      </c>
      <c r="C2936" s="4" t="str">
        <f t="shared" si="972"/>
        <v>leden</v>
      </c>
      <c r="D2936" s="10">
        <f t="shared" ca="1" si="973"/>
        <v>1</v>
      </c>
      <c r="E2936" s="10" t="str">
        <f t="shared" si="974"/>
        <v>pondělí</v>
      </c>
      <c r="F2936" s="42" t="str">
        <f ca="1">IF(COUNTIF(List1!$U$4:$AF$16,$G2936),"Svátek",TEXT($G2936,"dddd"))</f>
        <v>Svátek</v>
      </c>
      <c r="G2936" s="19">
        <v>47119</v>
      </c>
      <c r="H2936" s="49"/>
      <c r="I2936" s="50"/>
      <c r="J2936" s="49"/>
      <c r="K2936" s="50"/>
      <c r="L2936" s="21">
        <f t="shared" si="975"/>
        <v>0</v>
      </c>
      <c r="M2936" s="22">
        <f t="shared" si="969"/>
        <v>0</v>
      </c>
      <c r="N2936" s="98"/>
      <c r="O2936" s="101" t="str">
        <f t="shared" ca="1" si="970"/>
        <v>Svátek</v>
      </c>
      <c r="P2936" s="41" t="str">
        <f t="shared" si="968"/>
        <v xml:space="preserve"> </v>
      </c>
      <c r="Q2936" s="41" t="str">
        <f>IF(MONTH(G2937)-MONTH(G2936)&lt;&gt;0,SUBTOTAL(109,$P$14:$P$3665)," ")</f>
        <v xml:space="preserve"> </v>
      </c>
      <c r="R2936" s="108">
        <f t="shared" ca="1" si="976"/>
        <v>0</v>
      </c>
      <c r="S2936" s="25">
        <f t="shared" ca="1" si="977"/>
        <v>1</v>
      </c>
      <c r="T2936" s="108">
        <f t="shared" ca="1" si="978"/>
        <v>0</v>
      </c>
      <c r="U2936" s="163">
        <f t="shared" ca="1" si="979"/>
        <v>0</v>
      </c>
      <c r="V2936" s="25">
        <f t="shared" ca="1" si="980"/>
        <v>0</v>
      </c>
      <c r="W2936" s="25">
        <f t="shared" ca="1" si="981"/>
        <v>0</v>
      </c>
      <c r="X2936" s="108">
        <f t="shared" ca="1" si="982"/>
        <v>0</v>
      </c>
      <c r="Y2936" s="108">
        <f t="shared" ca="1" si="983"/>
        <v>0</v>
      </c>
      <c r="Z2936" s="108">
        <f t="shared" ca="1" si="984"/>
        <v>0</v>
      </c>
      <c r="AA2936" s="108">
        <f t="shared" ca="1" si="985"/>
        <v>0</v>
      </c>
      <c r="AB2936" s="108">
        <f t="shared" ca="1" si="986"/>
        <v>0</v>
      </c>
      <c r="AC2936" s="25">
        <f t="shared" ca="1" si="987"/>
        <v>1</v>
      </c>
    </row>
    <row r="2937" spans="1:29" ht="14.1" hidden="1" customHeight="1" thickBot="1" x14ac:dyDescent="0.25">
      <c r="A2937" s="3">
        <f t="shared" si="971"/>
        <v>2029</v>
      </c>
      <c r="B2937" s="3" t="str">
        <f t="shared" si="988"/>
        <v>01 leden</v>
      </c>
      <c r="C2937" s="4" t="str">
        <f t="shared" si="972"/>
        <v>leden</v>
      </c>
      <c r="D2937" s="10">
        <f t="shared" ca="1" si="973"/>
        <v>0</v>
      </c>
      <c r="E2937" s="10" t="str">
        <f t="shared" si="974"/>
        <v>úterý</v>
      </c>
      <c r="F2937" s="42" t="str">
        <f ca="1">IF(COUNTIF(List1!$U$4:$AF$16,$G2937),"Svátek",TEXT($G2937,"dddd"))</f>
        <v>úterý</v>
      </c>
      <c r="G2937" s="19">
        <v>47120</v>
      </c>
      <c r="H2937" s="49"/>
      <c r="I2937" s="50"/>
      <c r="J2937" s="49"/>
      <c r="K2937" s="50"/>
      <c r="L2937" s="21">
        <f t="shared" si="975"/>
        <v>0</v>
      </c>
      <c r="M2937" s="22">
        <f t="shared" si="969"/>
        <v>0</v>
      </c>
      <c r="N2937" s="98"/>
      <c r="O2937" s="101" t="str">
        <f t="shared" ca="1" si="970"/>
        <v/>
      </c>
      <c r="P2937" s="41" t="str">
        <f t="shared" si="968"/>
        <v xml:space="preserve"> </v>
      </c>
      <c r="Q2937" s="41" t="str">
        <f>IF(MONTH(G2938)-MONTH(G2937)&lt;&gt;0,SUBTOTAL(109,$P$14:$P$3665)," ")</f>
        <v xml:space="preserve"> </v>
      </c>
      <c r="R2937" s="108">
        <f t="shared" ca="1" si="976"/>
        <v>0</v>
      </c>
      <c r="S2937" s="25">
        <f t="shared" ca="1" si="977"/>
        <v>0</v>
      </c>
      <c r="T2937" s="108">
        <f t="shared" ca="1" si="978"/>
        <v>0</v>
      </c>
      <c r="U2937" s="163">
        <f t="shared" ca="1" si="979"/>
        <v>0</v>
      </c>
      <c r="V2937" s="25">
        <f t="shared" ca="1" si="980"/>
        <v>0</v>
      </c>
      <c r="W2937" s="25">
        <f t="shared" ca="1" si="981"/>
        <v>0</v>
      </c>
      <c r="X2937" s="108">
        <f t="shared" ca="1" si="982"/>
        <v>0</v>
      </c>
      <c r="Y2937" s="108">
        <f t="shared" ca="1" si="983"/>
        <v>0</v>
      </c>
      <c r="Z2937" s="108">
        <f t="shared" ca="1" si="984"/>
        <v>0</v>
      </c>
      <c r="AA2937" s="108">
        <f t="shared" ca="1" si="985"/>
        <v>0</v>
      </c>
      <c r="AB2937" s="108">
        <f t="shared" ca="1" si="986"/>
        <v>0</v>
      </c>
      <c r="AC2937" s="25">
        <f t="shared" ca="1" si="987"/>
        <v>0</v>
      </c>
    </row>
    <row r="2938" spans="1:29" ht="14.1" hidden="1" customHeight="1" thickBot="1" x14ac:dyDescent="0.25">
      <c r="A2938" s="3">
        <f t="shared" si="971"/>
        <v>2029</v>
      </c>
      <c r="B2938" s="3" t="str">
        <f t="shared" si="988"/>
        <v>01 leden</v>
      </c>
      <c r="C2938" s="4" t="str">
        <f t="shared" si="972"/>
        <v>leden</v>
      </c>
      <c r="D2938" s="10">
        <f t="shared" ca="1" si="973"/>
        <v>0</v>
      </c>
      <c r="E2938" s="10" t="str">
        <f t="shared" si="974"/>
        <v>středa</v>
      </c>
      <c r="F2938" s="42" t="str">
        <f ca="1">IF(COUNTIF(List1!$U$4:$AF$16,$G2938),"Svátek",TEXT($G2938,"dddd"))</f>
        <v>středa</v>
      </c>
      <c r="G2938" s="19">
        <v>47121</v>
      </c>
      <c r="H2938" s="49"/>
      <c r="I2938" s="50"/>
      <c r="J2938" s="49"/>
      <c r="K2938" s="50"/>
      <c r="L2938" s="21">
        <f t="shared" si="975"/>
        <v>0</v>
      </c>
      <c r="M2938" s="22">
        <f t="shared" si="969"/>
        <v>0</v>
      </c>
      <c r="N2938" s="98"/>
      <c r="O2938" s="101" t="str">
        <f t="shared" ca="1" si="970"/>
        <v/>
      </c>
      <c r="P2938" s="41" t="str">
        <f t="shared" si="968"/>
        <v xml:space="preserve"> </v>
      </c>
      <c r="Q2938" s="41" t="str">
        <f>IF(MONTH(G2939)-MONTH(G2938)&lt;&gt;0,SUBTOTAL(109,$P$14:$P$3665)," ")</f>
        <v xml:space="preserve"> </v>
      </c>
      <c r="R2938" s="108">
        <f t="shared" ca="1" si="976"/>
        <v>0</v>
      </c>
      <c r="S2938" s="25">
        <f t="shared" ca="1" si="977"/>
        <v>0</v>
      </c>
      <c r="T2938" s="108">
        <f t="shared" ca="1" si="978"/>
        <v>0</v>
      </c>
      <c r="U2938" s="163">
        <f t="shared" ca="1" si="979"/>
        <v>0</v>
      </c>
      <c r="V2938" s="25">
        <f t="shared" ca="1" si="980"/>
        <v>0</v>
      </c>
      <c r="W2938" s="25">
        <f t="shared" ca="1" si="981"/>
        <v>0</v>
      </c>
      <c r="X2938" s="108">
        <f t="shared" ca="1" si="982"/>
        <v>0</v>
      </c>
      <c r="Y2938" s="108">
        <f t="shared" ca="1" si="983"/>
        <v>0</v>
      </c>
      <c r="Z2938" s="108">
        <f t="shared" ca="1" si="984"/>
        <v>0</v>
      </c>
      <c r="AA2938" s="108">
        <f t="shared" ca="1" si="985"/>
        <v>0</v>
      </c>
      <c r="AB2938" s="108">
        <f t="shared" ca="1" si="986"/>
        <v>0</v>
      </c>
      <c r="AC2938" s="25">
        <f t="shared" ca="1" si="987"/>
        <v>0</v>
      </c>
    </row>
    <row r="2939" spans="1:29" ht="14.1" hidden="1" customHeight="1" thickBot="1" x14ac:dyDescent="0.25">
      <c r="A2939" s="3">
        <f t="shared" si="971"/>
        <v>2029</v>
      </c>
      <c r="B2939" s="3" t="str">
        <f t="shared" si="988"/>
        <v>01 leden</v>
      </c>
      <c r="C2939" s="4" t="str">
        <f t="shared" si="972"/>
        <v>leden</v>
      </c>
      <c r="D2939" s="10">
        <f t="shared" ca="1" si="973"/>
        <v>0</v>
      </c>
      <c r="E2939" s="10" t="str">
        <f t="shared" si="974"/>
        <v>čtvrtek</v>
      </c>
      <c r="F2939" s="42" t="str">
        <f ca="1">IF(COUNTIF(List1!$U$4:$AF$16,$G2939),"Svátek",TEXT($G2939,"dddd"))</f>
        <v>čtvrtek</v>
      </c>
      <c r="G2939" s="19">
        <v>47122</v>
      </c>
      <c r="H2939" s="49"/>
      <c r="I2939" s="50"/>
      <c r="J2939" s="49"/>
      <c r="K2939" s="50"/>
      <c r="L2939" s="21">
        <f t="shared" si="975"/>
        <v>0</v>
      </c>
      <c r="M2939" s="22">
        <f t="shared" si="969"/>
        <v>0</v>
      </c>
      <c r="N2939" s="98"/>
      <c r="O2939" s="101" t="str">
        <f t="shared" ca="1" si="970"/>
        <v/>
      </c>
      <c r="P2939" s="41" t="str">
        <f t="shared" si="968"/>
        <v xml:space="preserve"> </v>
      </c>
      <c r="Q2939" s="41" t="str">
        <f>IF(MONTH(G2940)-MONTH(G2939)&lt;&gt;0,SUBTOTAL(109,$P$14:$P$3665)," ")</f>
        <v xml:space="preserve"> </v>
      </c>
      <c r="R2939" s="108">
        <f t="shared" ca="1" si="976"/>
        <v>0</v>
      </c>
      <c r="S2939" s="25">
        <f t="shared" ca="1" si="977"/>
        <v>0</v>
      </c>
      <c r="T2939" s="108">
        <f t="shared" ca="1" si="978"/>
        <v>0</v>
      </c>
      <c r="U2939" s="163">
        <f t="shared" ca="1" si="979"/>
        <v>0</v>
      </c>
      <c r="V2939" s="25">
        <f t="shared" ca="1" si="980"/>
        <v>0</v>
      </c>
      <c r="W2939" s="25">
        <f t="shared" ca="1" si="981"/>
        <v>0</v>
      </c>
      <c r="X2939" s="108">
        <f t="shared" ca="1" si="982"/>
        <v>0</v>
      </c>
      <c r="Y2939" s="108">
        <f t="shared" ca="1" si="983"/>
        <v>0</v>
      </c>
      <c r="Z2939" s="108">
        <f t="shared" ca="1" si="984"/>
        <v>0</v>
      </c>
      <c r="AA2939" s="108">
        <f t="shared" ca="1" si="985"/>
        <v>0</v>
      </c>
      <c r="AB2939" s="108">
        <f t="shared" ca="1" si="986"/>
        <v>0</v>
      </c>
      <c r="AC2939" s="25">
        <f t="shared" ca="1" si="987"/>
        <v>0</v>
      </c>
    </row>
    <row r="2940" spans="1:29" ht="14.1" hidden="1" customHeight="1" thickBot="1" x14ac:dyDescent="0.25">
      <c r="A2940" s="3">
        <f t="shared" si="971"/>
        <v>2029</v>
      </c>
      <c r="B2940" s="3" t="str">
        <f t="shared" si="988"/>
        <v>01 leden</v>
      </c>
      <c r="C2940" s="4" t="str">
        <f t="shared" si="972"/>
        <v>leden</v>
      </c>
      <c r="D2940" s="10">
        <f t="shared" ca="1" si="973"/>
        <v>0</v>
      </c>
      <c r="E2940" s="10" t="str">
        <f t="shared" si="974"/>
        <v>pátek</v>
      </c>
      <c r="F2940" s="42" t="str">
        <f ca="1">IF(COUNTIF(List1!$U$4:$AF$16,$G2940),"Svátek",TEXT($G2940,"dddd"))</f>
        <v>pátek</v>
      </c>
      <c r="G2940" s="19">
        <v>47123</v>
      </c>
      <c r="H2940" s="49"/>
      <c r="I2940" s="50"/>
      <c r="J2940" s="49"/>
      <c r="K2940" s="50"/>
      <c r="L2940" s="21">
        <f t="shared" si="975"/>
        <v>0</v>
      </c>
      <c r="M2940" s="22">
        <f t="shared" si="969"/>
        <v>0</v>
      </c>
      <c r="N2940" s="98"/>
      <c r="O2940" s="101" t="str">
        <f t="shared" ca="1" si="970"/>
        <v/>
      </c>
      <c r="P2940" s="41" t="str">
        <f t="shared" si="968"/>
        <v xml:space="preserve"> </v>
      </c>
      <c r="Q2940" s="41" t="str">
        <f>IF(MONTH(G2941)-MONTH(G2940)&lt;&gt;0,SUBTOTAL(109,$P$14:$P$3665)," ")</f>
        <v xml:space="preserve"> </v>
      </c>
      <c r="R2940" s="108">
        <f t="shared" ca="1" si="976"/>
        <v>0</v>
      </c>
      <c r="S2940" s="25">
        <f t="shared" ca="1" si="977"/>
        <v>0</v>
      </c>
      <c r="T2940" s="108">
        <f t="shared" ca="1" si="978"/>
        <v>0</v>
      </c>
      <c r="U2940" s="163">
        <f t="shared" ca="1" si="979"/>
        <v>0</v>
      </c>
      <c r="V2940" s="25">
        <f t="shared" ca="1" si="980"/>
        <v>0</v>
      </c>
      <c r="W2940" s="25">
        <f t="shared" ca="1" si="981"/>
        <v>0</v>
      </c>
      <c r="X2940" s="108">
        <f t="shared" ca="1" si="982"/>
        <v>0</v>
      </c>
      <c r="Y2940" s="108">
        <f t="shared" ca="1" si="983"/>
        <v>0</v>
      </c>
      <c r="Z2940" s="108">
        <f t="shared" ca="1" si="984"/>
        <v>0</v>
      </c>
      <c r="AA2940" s="108">
        <f t="shared" ca="1" si="985"/>
        <v>0</v>
      </c>
      <c r="AB2940" s="108">
        <f t="shared" ca="1" si="986"/>
        <v>0</v>
      </c>
      <c r="AC2940" s="25">
        <f t="shared" ca="1" si="987"/>
        <v>0</v>
      </c>
    </row>
    <row r="2941" spans="1:29" ht="14.1" hidden="1" customHeight="1" thickBot="1" x14ac:dyDescent="0.25">
      <c r="A2941" s="3">
        <f t="shared" si="971"/>
        <v>2029</v>
      </c>
      <c r="B2941" s="3" t="str">
        <f t="shared" si="988"/>
        <v>01 leden</v>
      </c>
      <c r="C2941" s="4" t="str">
        <f t="shared" si="972"/>
        <v>leden</v>
      </c>
      <c r="D2941" s="10">
        <f t="shared" ca="1" si="973"/>
        <v>0</v>
      </c>
      <c r="E2941" s="10" t="str">
        <f t="shared" si="974"/>
        <v>sobota</v>
      </c>
      <c r="F2941" s="42" t="str">
        <f ca="1">IF(COUNTIF(List1!$U$4:$AF$16,$G2941),"Svátek",TEXT($G2941,"dddd"))</f>
        <v>sobota</v>
      </c>
      <c r="G2941" s="19">
        <v>47124</v>
      </c>
      <c r="H2941" s="49"/>
      <c r="I2941" s="50"/>
      <c r="J2941" s="49"/>
      <c r="K2941" s="50"/>
      <c r="L2941" s="21">
        <f t="shared" si="975"/>
        <v>0</v>
      </c>
      <c r="M2941" s="22">
        <f t="shared" si="969"/>
        <v>0</v>
      </c>
      <c r="N2941" s="98"/>
      <c r="O2941" s="101" t="str">
        <f t="shared" ca="1" si="970"/>
        <v/>
      </c>
      <c r="P2941" s="41" t="str">
        <f t="shared" si="968"/>
        <v xml:space="preserve"> </v>
      </c>
      <c r="Q2941" s="41" t="str">
        <f>IF(MONTH(G2942)-MONTH(G2941)&lt;&gt;0,SUBTOTAL(109,$P$14:$P$3665)," ")</f>
        <v xml:space="preserve"> </v>
      </c>
      <c r="R2941" s="108">
        <f t="shared" ca="1" si="976"/>
        <v>0</v>
      </c>
      <c r="S2941" s="25">
        <f t="shared" ca="1" si="977"/>
        <v>0</v>
      </c>
      <c r="T2941" s="108">
        <f t="shared" ca="1" si="978"/>
        <v>0</v>
      </c>
      <c r="U2941" s="163">
        <f t="shared" ca="1" si="979"/>
        <v>0</v>
      </c>
      <c r="V2941" s="25">
        <f t="shared" ca="1" si="980"/>
        <v>0</v>
      </c>
      <c r="W2941" s="25">
        <f t="shared" ca="1" si="981"/>
        <v>0</v>
      </c>
      <c r="X2941" s="108">
        <f t="shared" ca="1" si="982"/>
        <v>0</v>
      </c>
      <c r="Y2941" s="108">
        <f t="shared" ca="1" si="983"/>
        <v>0</v>
      </c>
      <c r="Z2941" s="108">
        <f t="shared" ca="1" si="984"/>
        <v>0</v>
      </c>
      <c r="AA2941" s="108">
        <f t="shared" ca="1" si="985"/>
        <v>0</v>
      </c>
      <c r="AB2941" s="108">
        <f t="shared" ca="1" si="986"/>
        <v>0</v>
      </c>
      <c r="AC2941" s="25">
        <f t="shared" ca="1" si="987"/>
        <v>0</v>
      </c>
    </row>
    <row r="2942" spans="1:29" ht="14.1" hidden="1" customHeight="1" thickBot="1" x14ac:dyDescent="0.25">
      <c r="A2942" s="3">
        <f t="shared" si="971"/>
        <v>2029</v>
      </c>
      <c r="B2942" s="3" t="str">
        <f t="shared" si="988"/>
        <v>01 leden</v>
      </c>
      <c r="C2942" s="4" t="str">
        <f t="shared" si="972"/>
        <v>leden</v>
      </c>
      <c r="D2942" s="10">
        <f t="shared" ca="1" si="973"/>
        <v>0</v>
      </c>
      <c r="E2942" s="10" t="str">
        <f t="shared" si="974"/>
        <v>neděle</v>
      </c>
      <c r="F2942" s="42" t="str">
        <f ca="1">IF(COUNTIF(List1!$U$4:$AF$16,$G2942),"Svátek",TEXT($G2942,"dddd"))</f>
        <v>neděle</v>
      </c>
      <c r="G2942" s="19">
        <v>47125</v>
      </c>
      <c r="H2942" s="49"/>
      <c r="I2942" s="50"/>
      <c r="J2942" s="49"/>
      <c r="K2942" s="50"/>
      <c r="L2942" s="21">
        <f t="shared" si="975"/>
        <v>0</v>
      </c>
      <c r="M2942" s="22">
        <f t="shared" si="969"/>
        <v>0</v>
      </c>
      <c r="N2942" s="98"/>
      <c r="O2942" s="101" t="str">
        <f t="shared" ca="1" si="970"/>
        <v/>
      </c>
      <c r="P2942" s="41">
        <f t="shared" si="968"/>
        <v>0</v>
      </c>
      <c r="Q2942" s="41" t="str">
        <f>IF(MONTH(G2943)-MONTH(G2942)&lt;&gt;0,SUBTOTAL(109,$P$14:$P$3665)," ")</f>
        <v xml:space="preserve"> </v>
      </c>
      <c r="R2942" s="108">
        <f t="shared" ca="1" si="976"/>
        <v>0</v>
      </c>
      <c r="S2942" s="25">
        <f t="shared" ca="1" si="977"/>
        <v>0</v>
      </c>
      <c r="T2942" s="108">
        <f t="shared" ca="1" si="978"/>
        <v>0</v>
      </c>
      <c r="U2942" s="163">
        <f t="shared" ca="1" si="979"/>
        <v>0</v>
      </c>
      <c r="V2942" s="25">
        <f t="shared" ca="1" si="980"/>
        <v>0</v>
      </c>
      <c r="W2942" s="25">
        <f t="shared" ca="1" si="981"/>
        <v>0</v>
      </c>
      <c r="X2942" s="108">
        <f t="shared" ca="1" si="982"/>
        <v>0</v>
      </c>
      <c r="Y2942" s="108">
        <f t="shared" ca="1" si="983"/>
        <v>0</v>
      </c>
      <c r="Z2942" s="108">
        <f t="shared" ca="1" si="984"/>
        <v>0</v>
      </c>
      <c r="AA2942" s="108">
        <f t="shared" ca="1" si="985"/>
        <v>0</v>
      </c>
      <c r="AB2942" s="108">
        <f t="shared" ca="1" si="986"/>
        <v>0</v>
      </c>
      <c r="AC2942" s="25">
        <f t="shared" ca="1" si="987"/>
        <v>0</v>
      </c>
    </row>
    <row r="2943" spans="1:29" ht="14.1" hidden="1" customHeight="1" thickBot="1" x14ac:dyDescent="0.25">
      <c r="A2943" s="3">
        <f t="shared" si="971"/>
        <v>2029</v>
      </c>
      <c r="B2943" s="3" t="str">
        <f t="shared" si="988"/>
        <v>01 leden</v>
      </c>
      <c r="C2943" s="4" t="str">
        <f t="shared" si="972"/>
        <v>leden</v>
      </c>
      <c r="D2943" s="10">
        <f t="shared" ca="1" si="973"/>
        <v>0</v>
      </c>
      <c r="E2943" s="10" t="str">
        <f t="shared" si="974"/>
        <v>pondělí</v>
      </c>
      <c r="F2943" s="42" t="str">
        <f ca="1">IF(COUNTIF(List1!$U$4:$AF$16,$G2943),"Svátek",TEXT($G2943,"dddd"))</f>
        <v>pondělí</v>
      </c>
      <c r="G2943" s="19">
        <v>47126</v>
      </c>
      <c r="H2943" s="49"/>
      <c r="I2943" s="50"/>
      <c r="J2943" s="49"/>
      <c r="K2943" s="50"/>
      <c r="L2943" s="21">
        <f t="shared" si="975"/>
        <v>0</v>
      </c>
      <c r="M2943" s="22">
        <f t="shared" si="969"/>
        <v>0</v>
      </c>
      <c r="N2943" s="98"/>
      <c r="O2943" s="101" t="str">
        <f t="shared" ca="1" si="970"/>
        <v/>
      </c>
      <c r="P2943" s="41" t="str">
        <f t="shared" si="968"/>
        <v xml:space="preserve"> </v>
      </c>
      <c r="Q2943" s="41" t="str">
        <f>IF(MONTH(G2944)-MONTH(G2943)&lt;&gt;0,SUBTOTAL(109,$P$14:$P$3665)," ")</f>
        <v xml:space="preserve"> </v>
      </c>
      <c r="R2943" s="108">
        <f t="shared" ca="1" si="976"/>
        <v>0</v>
      </c>
      <c r="S2943" s="25">
        <f t="shared" ca="1" si="977"/>
        <v>0</v>
      </c>
      <c r="T2943" s="108">
        <f t="shared" ca="1" si="978"/>
        <v>0</v>
      </c>
      <c r="U2943" s="163">
        <f t="shared" ca="1" si="979"/>
        <v>0</v>
      </c>
      <c r="V2943" s="25">
        <f t="shared" ca="1" si="980"/>
        <v>0</v>
      </c>
      <c r="W2943" s="25">
        <f t="shared" ca="1" si="981"/>
        <v>0</v>
      </c>
      <c r="X2943" s="108">
        <f t="shared" ca="1" si="982"/>
        <v>0</v>
      </c>
      <c r="Y2943" s="108">
        <f t="shared" ca="1" si="983"/>
        <v>0</v>
      </c>
      <c r="Z2943" s="108">
        <f t="shared" ca="1" si="984"/>
        <v>0</v>
      </c>
      <c r="AA2943" s="108">
        <f t="shared" ca="1" si="985"/>
        <v>0</v>
      </c>
      <c r="AB2943" s="108">
        <f t="shared" ca="1" si="986"/>
        <v>0</v>
      </c>
      <c r="AC2943" s="25">
        <f t="shared" ca="1" si="987"/>
        <v>0</v>
      </c>
    </row>
    <row r="2944" spans="1:29" ht="14.1" hidden="1" customHeight="1" thickBot="1" x14ac:dyDescent="0.25">
      <c r="A2944" s="3">
        <f t="shared" si="971"/>
        <v>2029</v>
      </c>
      <c r="B2944" s="3" t="str">
        <f t="shared" si="988"/>
        <v>01 leden</v>
      </c>
      <c r="C2944" s="4" t="str">
        <f t="shared" si="972"/>
        <v>leden</v>
      </c>
      <c r="D2944" s="10">
        <f t="shared" ca="1" si="973"/>
        <v>0</v>
      </c>
      <c r="E2944" s="10" t="str">
        <f t="shared" si="974"/>
        <v>úterý</v>
      </c>
      <c r="F2944" s="42" t="str">
        <f ca="1">IF(COUNTIF(List1!$U$4:$AF$16,$G2944),"Svátek",TEXT($G2944,"dddd"))</f>
        <v>úterý</v>
      </c>
      <c r="G2944" s="19">
        <v>47127</v>
      </c>
      <c r="H2944" s="49"/>
      <c r="I2944" s="50"/>
      <c r="J2944" s="49"/>
      <c r="K2944" s="50"/>
      <c r="L2944" s="21">
        <f t="shared" si="975"/>
        <v>0</v>
      </c>
      <c r="M2944" s="22">
        <f t="shared" si="969"/>
        <v>0</v>
      </c>
      <c r="N2944" s="98"/>
      <c r="O2944" s="101" t="str">
        <f t="shared" ca="1" si="970"/>
        <v/>
      </c>
      <c r="P2944" s="41" t="str">
        <f t="shared" si="968"/>
        <v xml:space="preserve"> </v>
      </c>
      <c r="Q2944" s="41" t="str">
        <f>IF(MONTH(G2945)-MONTH(G2944)&lt;&gt;0,SUBTOTAL(109,$P$14:$P$3665)," ")</f>
        <v xml:space="preserve"> </v>
      </c>
      <c r="R2944" s="108">
        <f t="shared" ca="1" si="976"/>
        <v>0</v>
      </c>
      <c r="S2944" s="25">
        <f t="shared" ca="1" si="977"/>
        <v>0</v>
      </c>
      <c r="T2944" s="108">
        <f t="shared" ca="1" si="978"/>
        <v>0</v>
      </c>
      <c r="U2944" s="163">
        <f t="shared" ca="1" si="979"/>
        <v>0</v>
      </c>
      <c r="V2944" s="25">
        <f t="shared" ca="1" si="980"/>
        <v>0</v>
      </c>
      <c r="W2944" s="25">
        <f t="shared" ca="1" si="981"/>
        <v>0</v>
      </c>
      <c r="X2944" s="108">
        <f t="shared" ca="1" si="982"/>
        <v>0</v>
      </c>
      <c r="Y2944" s="108">
        <f t="shared" ca="1" si="983"/>
        <v>0</v>
      </c>
      <c r="Z2944" s="108">
        <f t="shared" ca="1" si="984"/>
        <v>0</v>
      </c>
      <c r="AA2944" s="108">
        <f t="shared" ca="1" si="985"/>
        <v>0</v>
      </c>
      <c r="AB2944" s="108">
        <f t="shared" ca="1" si="986"/>
        <v>0</v>
      </c>
      <c r="AC2944" s="25">
        <f t="shared" ca="1" si="987"/>
        <v>0</v>
      </c>
    </row>
    <row r="2945" spans="1:29" ht="14.1" hidden="1" customHeight="1" thickBot="1" x14ac:dyDescent="0.25">
      <c r="A2945" s="3">
        <f t="shared" si="971"/>
        <v>2029</v>
      </c>
      <c r="B2945" s="3" t="str">
        <f t="shared" si="988"/>
        <v>01 leden</v>
      </c>
      <c r="C2945" s="4" t="str">
        <f t="shared" si="972"/>
        <v>leden</v>
      </c>
      <c r="D2945" s="10">
        <f t="shared" ca="1" si="973"/>
        <v>0</v>
      </c>
      <c r="E2945" s="10" t="str">
        <f t="shared" si="974"/>
        <v>středa</v>
      </c>
      <c r="F2945" s="42" t="str">
        <f ca="1">IF(COUNTIF(List1!$U$4:$AF$16,$G2945),"Svátek",TEXT($G2945,"dddd"))</f>
        <v>středa</v>
      </c>
      <c r="G2945" s="19">
        <v>47128</v>
      </c>
      <c r="H2945" s="49"/>
      <c r="I2945" s="50"/>
      <c r="J2945" s="49"/>
      <c r="K2945" s="50"/>
      <c r="L2945" s="21">
        <f t="shared" si="975"/>
        <v>0</v>
      </c>
      <c r="M2945" s="22">
        <f t="shared" si="969"/>
        <v>0</v>
      </c>
      <c r="N2945" s="98"/>
      <c r="O2945" s="101" t="str">
        <f t="shared" ca="1" si="970"/>
        <v/>
      </c>
      <c r="P2945" s="41" t="str">
        <f t="shared" si="968"/>
        <v xml:space="preserve"> </v>
      </c>
      <c r="Q2945" s="41" t="str">
        <f>IF(MONTH(G2946)-MONTH(G2945)&lt;&gt;0,SUBTOTAL(109,$P$14:$P$3665)," ")</f>
        <v xml:space="preserve"> </v>
      </c>
      <c r="R2945" s="108">
        <f t="shared" ca="1" si="976"/>
        <v>0</v>
      </c>
      <c r="S2945" s="25">
        <f t="shared" ca="1" si="977"/>
        <v>0</v>
      </c>
      <c r="T2945" s="108">
        <f t="shared" ca="1" si="978"/>
        <v>0</v>
      </c>
      <c r="U2945" s="163">
        <f t="shared" ca="1" si="979"/>
        <v>0</v>
      </c>
      <c r="V2945" s="25">
        <f t="shared" ca="1" si="980"/>
        <v>0</v>
      </c>
      <c r="W2945" s="25">
        <f t="shared" ca="1" si="981"/>
        <v>0</v>
      </c>
      <c r="X2945" s="108">
        <f t="shared" ca="1" si="982"/>
        <v>0</v>
      </c>
      <c r="Y2945" s="108">
        <f t="shared" ca="1" si="983"/>
        <v>0</v>
      </c>
      <c r="Z2945" s="108">
        <f t="shared" ca="1" si="984"/>
        <v>0</v>
      </c>
      <c r="AA2945" s="108">
        <f t="shared" ca="1" si="985"/>
        <v>0</v>
      </c>
      <c r="AB2945" s="108">
        <f t="shared" ca="1" si="986"/>
        <v>0</v>
      </c>
      <c r="AC2945" s="25">
        <f t="shared" ca="1" si="987"/>
        <v>0</v>
      </c>
    </row>
    <row r="2946" spans="1:29" ht="14.1" hidden="1" customHeight="1" thickBot="1" x14ac:dyDescent="0.25">
      <c r="A2946" s="3">
        <f t="shared" si="971"/>
        <v>2029</v>
      </c>
      <c r="B2946" s="3" t="str">
        <f t="shared" si="988"/>
        <v>01 leden</v>
      </c>
      <c r="C2946" s="4" t="str">
        <f t="shared" si="972"/>
        <v>leden</v>
      </c>
      <c r="D2946" s="10">
        <f t="shared" ca="1" si="973"/>
        <v>0</v>
      </c>
      <c r="E2946" s="10" t="str">
        <f t="shared" si="974"/>
        <v>čtvrtek</v>
      </c>
      <c r="F2946" s="42" t="str">
        <f ca="1">IF(COUNTIF(List1!$U$4:$AF$16,$G2946),"Svátek",TEXT($G2946,"dddd"))</f>
        <v>čtvrtek</v>
      </c>
      <c r="G2946" s="19">
        <v>47129</v>
      </c>
      <c r="H2946" s="49"/>
      <c r="I2946" s="50"/>
      <c r="J2946" s="49"/>
      <c r="K2946" s="50"/>
      <c r="L2946" s="21">
        <f t="shared" si="975"/>
        <v>0</v>
      </c>
      <c r="M2946" s="22">
        <f t="shared" si="969"/>
        <v>0</v>
      </c>
      <c r="N2946" s="98"/>
      <c r="O2946" s="101" t="str">
        <f t="shared" ca="1" si="970"/>
        <v/>
      </c>
      <c r="P2946" s="41" t="str">
        <f t="shared" si="968"/>
        <v xml:space="preserve"> </v>
      </c>
      <c r="Q2946" s="41" t="str">
        <f>IF(MONTH(G2947)-MONTH(G2946)&lt;&gt;0,SUBTOTAL(109,$P$14:$P$3665)," ")</f>
        <v xml:space="preserve"> </v>
      </c>
      <c r="R2946" s="108">
        <f t="shared" ca="1" si="976"/>
        <v>0</v>
      </c>
      <c r="S2946" s="25">
        <f t="shared" ca="1" si="977"/>
        <v>0</v>
      </c>
      <c r="T2946" s="108">
        <f t="shared" ca="1" si="978"/>
        <v>0</v>
      </c>
      <c r="U2946" s="163">
        <f t="shared" ca="1" si="979"/>
        <v>0</v>
      </c>
      <c r="V2946" s="25">
        <f t="shared" ca="1" si="980"/>
        <v>0</v>
      </c>
      <c r="W2946" s="25">
        <f t="shared" ca="1" si="981"/>
        <v>0</v>
      </c>
      <c r="X2946" s="108">
        <f t="shared" ca="1" si="982"/>
        <v>0</v>
      </c>
      <c r="Y2946" s="108">
        <f t="shared" ca="1" si="983"/>
        <v>0</v>
      </c>
      <c r="Z2946" s="108">
        <f t="shared" ca="1" si="984"/>
        <v>0</v>
      </c>
      <c r="AA2946" s="108">
        <f t="shared" ca="1" si="985"/>
        <v>0</v>
      </c>
      <c r="AB2946" s="108">
        <f t="shared" ca="1" si="986"/>
        <v>0</v>
      </c>
      <c r="AC2946" s="25">
        <f t="shared" ca="1" si="987"/>
        <v>0</v>
      </c>
    </row>
    <row r="2947" spans="1:29" ht="14.1" hidden="1" customHeight="1" thickBot="1" x14ac:dyDescent="0.25">
      <c r="A2947" s="3">
        <f t="shared" si="971"/>
        <v>2029</v>
      </c>
      <c r="B2947" s="3" t="str">
        <f t="shared" si="988"/>
        <v>01 leden</v>
      </c>
      <c r="C2947" s="4" t="str">
        <f t="shared" si="972"/>
        <v>leden</v>
      </c>
      <c r="D2947" s="10">
        <f t="shared" ca="1" si="973"/>
        <v>0</v>
      </c>
      <c r="E2947" s="10" t="str">
        <f t="shared" si="974"/>
        <v>pátek</v>
      </c>
      <c r="F2947" s="42" t="str">
        <f ca="1">IF(COUNTIF(List1!$U$4:$AF$16,$G2947),"Svátek",TEXT($G2947,"dddd"))</f>
        <v>pátek</v>
      </c>
      <c r="G2947" s="19">
        <v>47130</v>
      </c>
      <c r="H2947" s="49"/>
      <c r="I2947" s="50"/>
      <c r="J2947" s="49"/>
      <c r="K2947" s="50"/>
      <c r="L2947" s="21">
        <f t="shared" si="975"/>
        <v>0</v>
      </c>
      <c r="M2947" s="22">
        <f t="shared" si="969"/>
        <v>0</v>
      </c>
      <c r="N2947" s="98"/>
      <c r="O2947" s="101" t="str">
        <f t="shared" ca="1" si="970"/>
        <v/>
      </c>
      <c r="P2947" s="41" t="str">
        <f t="shared" si="968"/>
        <v xml:space="preserve"> </v>
      </c>
      <c r="Q2947" s="41" t="str">
        <f>IF(MONTH(G2948)-MONTH(G2947)&lt;&gt;0,SUBTOTAL(109,$P$14:$P$3665)," ")</f>
        <v xml:space="preserve"> </v>
      </c>
      <c r="R2947" s="108">
        <f t="shared" ca="1" si="976"/>
        <v>0</v>
      </c>
      <c r="S2947" s="25">
        <f t="shared" ca="1" si="977"/>
        <v>0</v>
      </c>
      <c r="T2947" s="108">
        <f t="shared" ca="1" si="978"/>
        <v>0</v>
      </c>
      <c r="U2947" s="163">
        <f t="shared" ca="1" si="979"/>
        <v>0</v>
      </c>
      <c r="V2947" s="25">
        <f t="shared" ca="1" si="980"/>
        <v>0</v>
      </c>
      <c r="W2947" s="25">
        <f t="shared" ca="1" si="981"/>
        <v>0</v>
      </c>
      <c r="X2947" s="108">
        <f t="shared" ca="1" si="982"/>
        <v>0</v>
      </c>
      <c r="Y2947" s="108">
        <f t="shared" ca="1" si="983"/>
        <v>0</v>
      </c>
      <c r="Z2947" s="108">
        <f t="shared" ca="1" si="984"/>
        <v>0</v>
      </c>
      <c r="AA2947" s="108">
        <f t="shared" ca="1" si="985"/>
        <v>0</v>
      </c>
      <c r="AB2947" s="108">
        <f t="shared" ca="1" si="986"/>
        <v>0</v>
      </c>
      <c r="AC2947" s="25">
        <f t="shared" ca="1" si="987"/>
        <v>0</v>
      </c>
    </row>
    <row r="2948" spans="1:29" ht="14.1" hidden="1" customHeight="1" thickBot="1" x14ac:dyDescent="0.25">
      <c r="A2948" s="3">
        <f t="shared" si="971"/>
        <v>2029</v>
      </c>
      <c r="B2948" s="3" t="str">
        <f t="shared" si="988"/>
        <v>01 leden</v>
      </c>
      <c r="C2948" s="4" t="str">
        <f t="shared" si="972"/>
        <v>leden</v>
      </c>
      <c r="D2948" s="10">
        <f t="shared" ca="1" si="973"/>
        <v>0</v>
      </c>
      <c r="E2948" s="10" t="str">
        <f t="shared" si="974"/>
        <v>sobota</v>
      </c>
      <c r="F2948" s="42" t="str">
        <f ca="1">IF(COUNTIF(List1!$U$4:$AF$16,$G2948),"Svátek",TEXT($G2948,"dddd"))</f>
        <v>sobota</v>
      </c>
      <c r="G2948" s="19">
        <v>47131</v>
      </c>
      <c r="H2948" s="49"/>
      <c r="I2948" s="50"/>
      <c r="J2948" s="49"/>
      <c r="K2948" s="50"/>
      <c r="L2948" s="21">
        <f t="shared" si="975"/>
        <v>0</v>
      </c>
      <c r="M2948" s="22">
        <f t="shared" si="969"/>
        <v>0</v>
      </c>
      <c r="N2948" s="98"/>
      <c r="O2948" s="101" t="str">
        <f t="shared" ca="1" si="970"/>
        <v/>
      </c>
      <c r="P2948" s="41" t="str">
        <f t="shared" si="968"/>
        <v xml:space="preserve"> </v>
      </c>
      <c r="Q2948" s="41" t="str">
        <f>IF(MONTH(G2949)-MONTH(G2948)&lt;&gt;0,SUBTOTAL(109,$P$14:$P$3665)," ")</f>
        <v xml:space="preserve"> </v>
      </c>
      <c r="R2948" s="108">
        <f t="shared" ca="1" si="976"/>
        <v>0</v>
      </c>
      <c r="S2948" s="25">
        <f t="shared" ca="1" si="977"/>
        <v>0</v>
      </c>
      <c r="T2948" s="108">
        <f t="shared" ca="1" si="978"/>
        <v>0</v>
      </c>
      <c r="U2948" s="163">
        <f t="shared" ca="1" si="979"/>
        <v>0</v>
      </c>
      <c r="V2948" s="25">
        <f t="shared" ca="1" si="980"/>
        <v>0</v>
      </c>
      <c r="W2948" s="25">
        <f t="shared" ca="1" si="981"/>
        <v>0</v>
      </c>
      <c r="X2948" s="108">
        <f t="shared" ca="1" si="982"/>
        <v>0</v>
      </c>
      <c r="Y2948" s="108">
        <f t="shared" ca="1" si="983"/>
        <v>0</v>
      </c>
      <c r="Z2948" s="108">
        <f t="shared" ca="1" si="984"/>
        <v>0</v>
      </c>
      <c r="AA2948" s="108">
        <f t="shared" ca="1" si="985"/>
        <v>0</v>
      </c>
      <c r="AB2948" s="108">
        <f t="shared" ca="1" si="986"/>
        <v>0</v>
      </c>
      <c r="AC2948" s="25">
        <f t="shared" ca="1" si="987"/>
        <v>0</v>
      </c>
    </row>
    <row r="2949" spans="1:29" ht="14.1" hidden="1" customHeight="1" thickBot="1" x14ac:dyDescent="0.25">
      <c r="A2949" s="3">
        <f t="shared" si="971"/>
        <v>2029</v>
      </c>
      <c r="B2949" s="3" t="str">
        <f t="shared" si="988"/>
        <v>01 leden</v>
      </c>
      <c r="C2949" s="4" t="str">
        <f t="shared" si="972"/>
        <v>leden</v>
      </c>
      <c r="D2949" s="10">
        <f t="shared" ca="1" si="973"/>
        <v>0</v>
      </c>
      <c r="E2949" s="10" t="str">
        <f t="shared" si="974"/>
        <v>neděle</v>
      </c>
      <c r="F2949" s="42" t="str">
        <f ca="1">IF(COUNTIF(List1!$U$4:$AF$16,$G2949),"Svátek",TEXT($G2949,"dddd"))</f>
        <v>neděle</v>
      </c>
      <c r="G2949" s="19">
        <v>47132</v>
      </c>
      <c r="H2949" s="49"/>
      <c r="I2949" s="50"/>
      <c r="J2949" s="49"/>
      <c r="K2949" s="50"/>
      <c r="L2949" s="21">
        <f t="shared" si="975"/>
        <v>0</v>
      </c>
      <c r="M2949" s="22">
        <f t="shared" si="969"/>
        <v>0</v>
      </c>
      <c r="N2949" s="98"/>
      <c r="O2949" s="101" t="str">
        <f t="shared" ca="1" si="970"/>
        <v/>
      </c>
      <c r="P2949" s="41">
        <f t="shared" si="968"/>
        <v>0</v>
      </c>
      <c r="Q2949" s="41" t="str">
        <f>IF(MONTH(G2950)-MONTH(G2949)&lt;&gt;0,SUBTOTAL(109,$P$14:$P$3665)," ")</f>
        <v xml:space="preserve"> </v>
      </c>
      <c r="R2949" s="108">
        <f t="shared" ca="1" si="976"/>
        <v>0</v>
      </c>
      <c r="S2949" s="25">
        <f t="shared" ca="1" si="977"/>
        <v>0</v>
      </c>
      <c r="T2949" s="108">
        <f t="shared" ca="1" si="978"/>
        <v>0</v>
      </c>
      <c r="U2949" s="163">
        <f t="shared" ca="1" si="979"/>
        <v>0</v>
      </c>
      <c r="V2949" s="25">
        <f t="shared" ca="1" si="980"/>
        <v>0</v>
      </c>
      <c r="W2949" s="25">
        <f t="shared" ca="1" si="981"/>
        <v>0</v>
      </c>
      <c r="X2949" s="108">
        <f t="shared" ca="1" si="982"/>
        <v>0</v>
      </c>
      <c r="Y2949" s="108">
        <f t="shared" ca="1" si="983"/>
        <v>0</v>
      </c>
      <c r="Z2949" s="108">
        <f t="shared" ca="1" si="984"/>
        <v>0</v>
      </c>
      <c r="AA2949" s="108">
        <f t="shared" ca="1" si="985"/>
        <v>0</v>
      </c>
      <c r="AB2949" s="108">
        <f t="shared" ca="1" si="986"/>
        <v>0</v>
      </c>
      <c r="AC2949" s="25">
        <f t="shared" ca="1" si="987"/>
        <v>0</v>
      </c>
    </row>
    <row r="2950" spans="1:29" ht="14.1" hidden="1" customHeight="1" thickBot="1" x14ac:dyDescent="0.25">
      <c r="A2950" s="3">
        <f t="shared" si="971"/>
        <v>2029</v>
      </c>
      <c r="B2950" s="3" t="str">
        <f t="shared" si="988"/>
        <v>01 leden</v>
      </c>
      <c r="C2950" s="4" t="str">
        <f t="shared" si="972"/>
        <v>leden</v>
      </c>
      <c r="D2950" s="10">
        <f t="shared" ca="1" si="973"/>
        <v>0</v>
      </c>
      <c r="E2950" s="10" t="str">
        <f t="shared" si="974"/>
        <v>pondělí</v>
      </c>
      <c r="F2950" s="42" t="str">
        <f ca="1">IF(COUNTIF(List1!$U$4:$AF$16,$G2950),"Svátek",TEXT($G2950,"dddd"))</f>
        <v>pondělí</v>
      </c>
      <c r="G2950" s="19">
        <v>47133</v>
      </c>
      <c r="H2950" s="49"/>
      <c r="I2950" s="50"/>
      <c r="J2950" s="49"/>
      <c r="K2950" s="50"/>
      <c r="L2950" s="21">
        <f t="shared" si="975"/>
        <v>0</v>
      </c>
      <c r="M2950" s="22">
        <f t="shared" si="969"/>
        <v>0</v>
      </c>
      <c r="N2950" s="98"/>
      <c r="O2950" s="101" t="str">
        <f t="shared" ca="1" si="970"/>
        <v/>
      </c>
      <c r="P2950" s="41" t="str">
        <f t="shared" si="968"/>
        <v xml:space="preserve"> </v>
      </c>
      <c r="Q2950" s="41" t="str">
        <f>IF(MONTH(G2951)-MONTH(G2950)&lt;&gt;0,SUBTOTAL(109,$P$14:$P$3665)," ")</f>
        <v xml:space="preserve"> </v>
      </c>
      <c r="R2950" s="108">
        <f t="shared" ca="1" si="976"/>
        <v>0</v>
      </c>
      <c r="S2950" s="25">
        <f t="shared" ca="1" si="977"/>
        <v>0</v>
      </c>
      <c r="T2950" s="108">
        <f t="shared" ca="1" si="978"/>
        <v>0</v>
      </c>
      <c r="U2950" s="163">
        <f t="shared" ca="1" si="979"/>
        <v>0</v>
      </c>
      <c r="V2950" s="25">
        <f t="shared" ca="1" si="980"/>
        <v>0</v>
      </c>
      <c r="W2950" s="25">
        <f t="shared" ca="1" si="981"/>
        <v>0</v>
      </c>
      <c r="X2950" s="108">
        <f t="shared" ca="1" si="982"/>
        <v>0</v>
      </c>
      <c r="Y2950" s="108">
        <f t="shared" ca="1" si="983"/>
        <v>0</v>
      </c>
      <c r="Z2950" s="108">
        <f t="shared" ca="1" si="984"/>
        <v>0</v>
      </c>
      <c r="AA2950" s="108">
        <f t="shared" ca="1" si="985"/>
        <v>0</v>
      </c>
      <c r="AB2950" s="108">
        <f t="shared" ca="1" si="986"/>
        <v>0</v>
      </c>
      <c r="AC2950" s="25">
        <f t="shared" ca="1" si="987"/>
        <v>0</v>
      </c>
    </row>
    <row r="2951" spans="1:29" ht="14.1" hidden="1" customHeight="1" thickBot="1" x14ac:dyDescent="0.25">
      <c r="A2951" s="3">
        <f t="shared" si="971"/>
        <v>2029</v>
      </c>
      <c r="B2951" s="3" t="str">
        <f t="shared" si="988"/>
        <v>01 leden</v>
      </c>
      <c r="C2951" s="4" t="str">
        <f t="shared" si="972"/>
        <v>leden</v>
      </c>
      <c r="D2951" s="10">
        <f t="shared" ca="1" si="973"/>
        <v>0</v>
      </c>
      <c r="E2951" s="10" t="str">
        <f t="shared" si="974"/>
        <v>úterý</v>
      </c>
      <c r="F2951" s="42" t="str">
        <f ca="1">IF(COUNTIF(List1!$U$4:$AF$16,$G2951),"Svátek",TEXT($G2951,"dddd"))</f>
        <v>úterý</v>
      </c>
      <c r="G2951" s="19">
        <v>47134</v>
      </c>
      <c r="H2951" s="49"/>
      <c r="I2951" s="50"/>
      <c r="J2951" s="49"/>
      <c r="K2951" s="50"/>
      <c r="L2951" s="21">
        <f t="shared" si="975"/>
        <v>0</v>
      </c>
      <c r="M2951" s="22">
        <f t="shared" si="969"/>
        <v>0</v>
      </c>
      <c r="N2951" s="98"/>
      <c r="O2951" s="101" t="str">
        <f t="shared" ca="1" si="970"/>
        <v/>
      </c>
      <c r="P2951" s="41" t="str">
        <f t="shared" si="968"/>
        <v xml:space="preserve"> </v>
      </c>
      <c r="Q2951" s="41" t="str">
        <f>IF(MONTH(G2952)-MONTH(G2951)&lt;&gt;0,SUBTOTAL(109,$P$14:$P$3665)," ")</f>
        <v xml:space="preserve"> </v>
      </c>
      <c r="R2951" s="108">
        <f t="shared" ca="1" si="976"/>
        <v>0</v>
      </c>
      <c r="S2951" s="25">
        <f t="shared" ca="1" si="977"/>
        <v>0</v>
      </c>
      <c r="T2951" s="108">
        <f t="shared" ca="1" si="978"/>
        <v>0</v>
      </c>
      <c r="U2951" s="163">
        <f t="shared" ca="1" si="979"/>
        <v>0</v>
      </c>
      <c r="V2951" s="25">
        <f t="shared" ca="1" si="980"/>
        <v>0</v>
      </c>
      <c r="W2951" s="25">
        <f t="shared" ca="1" si="981"/>
        <v>0</v>
      </c>
      <c r="X2951" s="108">
        <f t="shared" ca="1" si="982"/>
        <v>0</v>
      </c>
      <c r="Y2951" s="108">
        <f t="shared" ca="1" si="983"/>
        <v>0</v>
      </c>
      <c r="Z2951" s="108">
        <f t="shared" ca="1" si="984"/>
        <v>0</v>
      </c>
      <c r="AA2951" s="108">
        <f t="shared" ca="1" si="985"/>
        <v>0</v>
      </c>
      <c r="AB2951" s="108">
        <f t="shared" ca="1" si="986"/>
        <v>0</v>
      </c>
      <c r="AC2951" s="25">
        <f t="shared" ca="1" si="987"/>
        <v>0</v>
      </c>
    </row>
    <row r="2952" spans="1:29" ht="14.1" hidden="1" customHeight="1" thickBot="1" x14ac:dyDescent="0.25">
      <c r="A2952" s="3">
        <f t="shared" si="971"/>
        <v>2029</v>
      </c>
      <c r="B2952" s="3" t="str">
        <f t="shared" si="988"/>
        <v>01 leden</v>
      </c>
      <c r="C2952" s="4" t="str">
        <f t="shared" si="972"/>
        <v>leden</v>
      </c>
      <c r="D2952" s="10">
        <f t="shared" ca="1" si="973"/>
        <v>0</v>
      </c>
      <c r="E2952" s="10" t="str">
        <f t="shared" si="974"/>
        <v>středa</v>
      </c>
      <c r="F2952" s="42" t="str">
        <f ca="1">IF(COUNTIF(List1!$U$4:$AF$16,$G2952),"Svátek",TEXT($G2952,"dddd"))</f>
        <v>středa</v>
      </c>
      <c r="G2952" s="19">
        <v>47135</v>
      </c>
      <c r="H2952" s="49"/>
      <c r="I2952" s="50"/>
      <c r="J2952" s="49"/>
      <c r="K2952" s="50"/>
      <c r="L2952" s="21">
        <f t="shared" si="975"/>
        <v>0</v>
      </c>
      <c r="M2952" s="22">
        <f t="shared" si="969"/>
        <v>0</v>
      </c>
      <c r="N2952" s="98"/>
      <c r="O2952" s="101" t="str">
        <f t="shared" ca="1" si="970"/>
        <v/>
      </c>
      <c r="P2952" s="41" t="str">
        <f t="shared" si="968"/>
        <v xml:space="preserve"> </v>
      </c>
      <c r="Q2952" s="41" t="str">
        <f>IF(MONTH(G2953)-MONTH(G2952)&lt;&gt;0,SUBTOTAL(109,$P$14:$P$3665)," ")</f>
        <v xml:space="preserve"> </v>
      </c>
      <c r="R2952" s="108">
        <f t="shared" ca="1" si="976"/>
        <v>0</v>
      </c>
      <c r="S2952" s="25">
        <f t="shared" ca="1" si="977"/>
        <v>0</v>
      </c>
      <c r="T2952" s="108">
        <f t="shared" ca="1" si="978"/>
        <v>0</v>
      </c>
      <c r="U2952" s="163">
        <f t="shared" ca="1" si="979"/>
        <v>0</v>
      </c>
      <c r="V2952" s="25">
        <f t="shared" ca="1" si="980"/>
        <v>0</v>
      </c>
      <c r="W2952" s="25">
        <f t="shared" ca="1" si="981"/>
        <v>0</v>
      </c>
      <c r="X2952" s="108">
        <f t="shared" ca="1" si="982"/>
        <v>0</v>
      </c>
      <c r="Y2952" s="108">
        <f t="shared" ca="1" si="983"/>
        <v>0</v>
      </c>
      <c r="Z2952" s="108">
        <f t="shared" ca="1" si="984"/>
        <v>0</v>
      </c>
      <c r="AA2952" s="108">
        <f t="shared" ca="1" si="985"/>
        <v>0</v>
      </c>
      <c r="AB2952" s="108">
        <f t="shared" ca="1" si="986"/>
        <v>0</v>
      </c>
      <c r="AC2952" s="25">
        <f t="shared" ca="1" si="987"/>
        <v>0</v>
      </c>
    </row>
    <row r="2953" spans="1:29" ht="14.1" hidden="1" customHeight="1" thickBot="1" x14ac:dyDescent="0.25">
      <c r="A2953" s="3">
        <f t="shared" si="971"/>
        <v>2029</v>
      </c>
      <c r="B2953" s="3" t="str">
        <f t="shared" si="988"/>
        <v>01 leden</v>
      </c>
      <c r="C2953" s="4" t="str">
        <f t="shared" si="972"/>
        <v>leden</v>
      </c>
      <c r="D2953" s="10">
        <f t="shared" ca="1" si="973"/>
        <v>0</v>
      </c>
      <c r="E2953" s="10" t="str">
        <f t="shared" si="974"/>
        <v>čtvrtek</v>
      </c>
      <c r="F2953" s="42" t="str">
        <f ca="1">IF(COUNTIF(List1!$U$4:$AF$16,$G2953),"Svátek",TEXT($G2953,"dddd"))</f>
        <v>čtvrtek</v>
      </c>
      <c r="G2953" s="19">
        <v>47136</v>
      </c>
      <c r="H2953" s="49"/>
      <c r="I2953" s="50"/>
      <c r="J2953" s="49"/>
      <c r="K2953" s="50"/>
      <c r="L2953" s="21">
        <f t="shared" si="975"/>
        <v>0</v>
      </c>
      <c r="M2953" s="22">
        <f t="shared" si="969"/>
        <v>0</v>
      </c>
      <c r="N2953" s="98"/>
      <c r="O2953" s="101" t="str">
        <f t="shared" ca="1" si="970"/>
        <v/>
      </c>
      <c r="P2953" s="41" t="str">
        <f t="shared" si="968"/>
        <v xml:space="preserve"> </v>
      </c>
      <c r="Q2953" s="41" t="str">
        <f>IF(MONTH(G2954)-MONTH(G2953)&lt;&gt;0,SUBTOTAL(109,$P$14:$P$3665)," ")</f>
        <v xml:space="preserve"> </v>
      </c>
      <c r="R2953" s="108">
        <f t="shared" ca="1" si="976"/>
        <v>0</v>
      </c>
      <c r="S2953" s="25">
        <f t="shared" ca="1" si="977"/>
        <v>0</v>
      </c>
      <c r="T2953" s="108">
        <f t="shared" ca="1" si="978"/>
        <v>0</v>
      </c>
      <c r="U2953" s="163">
        <f t="shared" ca="1" si="979"/>
        <v>0</v>
      </c>
      <c r="V2953" s="25">
        <f t="shared" ca="1" si="980"/>
        <v>0</v>
      </c>
      <c r="W2953" s="25">
        <f t="shared" ca="1" si="981"/>
        <v>0</v>
      </c>
      <c r="X2953" s="108">
        <f t="shared" ca="1" si="982"/>
        <v>0</v>
      </c>
      <c r="Y2953" s="108">
        <f t="shared" ca="1" si="983"/>
        <v>0</v>
      </c>
      <c r="Z2953" s="108">
        <f t="shared" ca="1" si="984"/>
        <v>0</v>
      </c>
      <c r="AA2953" s="108">
        <f t="shared" ca="1" si="985"/>
        <v>0</v>
      </c>
      <c r="AB2953" s="108">
        <f t="shared" ca="1" si="986"/>
        <v>0</v>
      </c>
      <c r="AC2953" s="25">
        <f t="shared" ca="1" si="987"/>
        <v>0</v>
      </c>
    </row>
    <row r="2954" spans="1:29" ht="14.1" hidden="1" customHeight="1" thickBot="1" x14ac:dyDescent="0.25">
      <c r="A2954" s="3">
        <f t="shared" si="971"/>
        <v>2029</v>
      </c>
      <c r="B2954" s="3" t="str">
        <f t="shared" si="988"/>
        <v>01 leden</v>
      </c>
      <c r="C2954" s="4" t="str">
        <f t="shared" si="972"/>
        <v>leden</v>
      </c>
      <c r="D2954" s="10">
        <f t="shared" ca="1" si="973"/>
        <v>0</v>
      </c>
      <c r="E2954" s="10" t="str">
        <f t="shared" si="974"/>
        <v>pátek</v>
      </c>
      <c r="F2954" s="42" t="str">
        <f ca="1">IF(COUNTIF(List1!$U$4:$AF$16,$G2954),"Svátek",TEXT($G2954,"dddd"))</f>
        <v>pátek</v>
      </c>
      <c r="G2954" s="19">
        <v>47137</v>
      </c>
      <c r="H2954" s="49"/>
      <c r="I2954" s="50"/>
      <c r="J2954" s="49"/>
      <c r="K2954" s="50"/>
      <c r="L2954" s="21">
        <f t="shared" si="975"/>
        <v>0</v>
      </c>
      <c r="M2954" s="22">
        <f t="shared" si="969"/>
        <v>0</v>
      </c>
      <c r="N2954" s="98"/>
      <c r="O2954" s="101" t="str">
        <f t="shared" ca="1" si="970"/>
        <v/>
      </c>
      <c r="P2954" s="41" t="str">
        <f t="shared" si="968"/>
        <v xml:space="preserve"> </v>
      </c>
      <c r="Q2954" s="41" t="str">
        <f>IF(MONTH(G2955)-MONTH(G2954)&lt;&gt;0,SUBTOTAL(109,$P$14:$P$3665)," ")</f>
        <v xml:space="preserve"> </v>
      </c>
      <c r="R2954" s="108">
        <f t="shared" ca="1" si="976"/>
        <v>0</v>
      </c>
      <c r="S2954" s="25">
        <f t="shared" ca="1" si="977"/>
        <v>0</v>
      </c>
      <c r="T2954" s="108">
        <f t="shared" ca="1" si="978"/>
        <v>0</v>
      </c>
      <c r="U2954" s="163">
        <f t="shared" ca="1" si="979"/>
        <v>0</v>
      </c>
      <c r="V2954" s="25">
        <f t="shared" ca="1" si="980"/>
        <v>0</v>
      </c>
      <c r="W2954" s="25">
        <f t="shared" ca="1" si="981"/>
        <v>0</v>
      </c>
      <c r="X2954" s="108">
        <f t="shared" ca="1" si="982"/>
        <v>0</v>
      </c>
      <c r="Y2954" s="108">
        <f t="shared" ca="1" si="983"/>
        <v>0</v>
      </c>
      <c r="Z2954" s="108">
        <f t="shared" ca="1" si="984"/>
        <v>0</v>
      </c>
      <c r="AA2954" s="108">
        <f t="shared" ca="1" si="985"/>
        <v>0</v>
      </c>
      <c r="AB2954" s="108">
        <f t="shared" ca="1" si="986"/>
        <v>0</v>
      </c>
      <c r="AC2954" s="25">
        <f t="shared" ca="1" si="987"/>
        <v>0</v>
      </c>
    </row>
    <row r="2955" spans="1:29" ht="14.1" hidden="1" customHeight="1" thickBot="1" x14ac:dyDescent="0.25">
      <c r="A2955" s="3">
        <f t="shared" si="971"/>
        <v>2029</v>
      </c>
      <c r="B2955" s="3" t="str">
        <f t="shared" si="988"/>
        <v>01 leden</v>
      </c>
      <c r="C2955" s="4" t="str">
        <f t="shared" si="972"/>
        <v>leden</v>
      </c>
      <c r="D2955" s="10">
        <f t="shared" ca="1" si="973"/>
        <v>0</v>
      </c>
      <c r="E2955" s="10" t="str">
        <f t="shared" si="974"/>
        <v>sobota</v>
      </c>
      <c r="F2955" s="42" t="str">
        <f ca="1">IF(COUNTIF(List1!$U$4:$AF$16,$G2955),"Svátek",TEXT($G2955,"dddd"))</f>
        <v>sobota</v>
      </c>
      <c r="G2955" s="19">
        <v>47138</v>
      </c>
      <c r="H2955" s="49"/>
      <c r="I2955" s="50"/>
      <c r="J2955" s="49"/>
      <c r="K2955" s="50"/>
      <c r="L2955" s="21">
        <f t="shared" si="975"/>
        <v>0</v>
      </c>
      <c r="M2955" s="22">
        <f t="shared" si="969"/>
        <v>0</v>
      </c>
      <c r="N2955" s="98"/>
      <c r="O2955" s="101" t="str">
        <f t="shared" ca="1" si="970"/>
        <v/>
      </c>
      <c r="P2955" s="41" t="str">
        <f t="shared" si="968"/>
        <v xml:space="preserve"> </v>
      </c>
      <c r="Q2955" s="41" t="str">
        <f>IF(MONTH(G2956)-MONTH(G2955)&lt;&gt;0,SUBTOTAL(109,$P$14:$P$3665)," ")</f>
        <v xml:space="preserve"> </v>
      </c>
      <c r="R2955" s="108">
        <f t="shared" ca="1" si="976"/>
        <v>0</v>
      </c>
      <c r="S2955" s="25">
        <f t="shared" ca="1" si="977"/>
        <v>0</v>
      </c>
      <c r="T2955" s="108">
        <f t="shared" ca="1" si="978"/>
        <v>0</v>
      </c>
      <c r="U2955" s="163">
        <f t="shared" ca="1" si="979"/>
        <v>0</v>
      </c>
      <c r="V2955" s="25">
        <f t="shared" ca="1" si="980"/>
        <v>0</v>
      </c>
      <c r="W2955" s="25">
        <f t="shared" ca="1" si="981"/>
        <v>0</v>
      </c>
      <c r="X2955" s="108">
        <f t="shared" ca="1" si="982"/>
        <v>0</v>
      </c>
      <c r="Y2955" s="108">
        <f t="shared" ca="1" si="983"/>
        <v>0</v>
      </c>
      <c r="Z2955" s="108">
        <f t="shared" ca="1" si="984"/>
        <v>0</v>
      </c>
      <c r="AA2955" s="108">
        <f t="shared" ca="1" si="985"/>
        <v>0</v>
      </c>
      <c r="AB2955" s="108">
        <f t="shared" ca="1" si="986"/>
        <v>0</v>
      </c>
      <c r="AC2955" s="25">
        <f t="shared" ca="1" si="987"/>
        <v>0</v>
      </c>
    </row>
    <row r="2956" spans="1:29" ht="14.1" hidden="1" customHeight="1" thickBot="1" x14ac:dyDescent="0.25">
      <c r="A2956" s="3">
        <f t="shared" si="971"/>
        <v>2029</v>
      </c>
      <c r="B2956" s="3" t="str">
        <f t="shared" si="988"/>
        <v>01 leden</v>
      </c>
      <c r="C2956" s="4" t="str">
        <f t="shared" si="972"/>
        <v>leden</v>
      </c>
      <c r="D2956" s="10">
        <f t="shared" ca="1" si="973"/>
        <v>0</v>
      </c>
      <c r="E2956" s="10" t="str">
        <f t="shared" si="974"/>
        <v>neděle</v>
      </c>
      <c r="F2956" s="42" t="str">
        <f ca="1">IF(COUNTIF(List1!$U$4:$AF$16,$G2956),"Svátek",TEXT($G2956,"dddd"))</f>
        <v>neděle</v>
      </c>
      <c r="G2956" s="19">
        <v>47139</v>
      </c>
      <c r="H2956" s="49"/>
      <c r="I2956" s="50"/>
      <c r="J2956" s="49"/>
      <c r="K2956" s="50"/>
      <c r="L2956" s="21">
        <f t="shared" si="975"/>
        <v>0</v>
      </c>
      <c r="M2956" s="22">
        <f t="shared" si="969"/>
        <v>0</v>
      </c>
      <c r="N2956" s="98"/>
      <c r="O2956" s="101" t="str">
        <f t="shared" ca="1" si="970"/>
        <v/>
      </c>
      <c r="P2956" s="41">
        <f t="shared" si="968"/>
        <v>0</v>
      </c>
      <c r="Q2956" s="41" t="str">
        <f>IF(MONTH(G2957)-MONTH(G2956)&lt;&gt;0,SUBTOTAL(109,$P$14:$P$3665)," ")</f>
        <v xml:space="preserve"> </v>
      </c>
      <c r="R2956" s="108">
        <f t="shared" ca="1" si="976"/>
        <v>0</v>
      </c>
      <c r="S2956" s="25">
        <f t="shared" ca="1" si="977"/>
        <v>0</v>
      </c>
      <c r="T2956" s="108">
        <f t="shared" ca="1" si="978"/>
        <v>0</v>
      </c>
      <c r="U2956" s="163">
        <f t="shared" ca="1" si="979"/>
        <v>0</v>
      </c>
      <c r="V2956" s="25">
        <f t="shared" ca="1" si="980"/>
        <v>0</v>
      </c>
      <c r="W2956" s="25">
        <f t="shared" ca="1" si="981"/>
        <v>0</v>
      </c>
      <c r="X2956" s="108">
        <f t="shared" ca="1" si="982"/>
        <v>0</v>
      </c>
      <c r="Y2956" s="108">
        <f t="shared" ca="1" si="983"/>
        <v>0</v>
      </c>
      <c r="Z2956" s="108">
        <f t="shared" ca="1" si="984"/>
        <v>0</v>
      </c>
      <c r="AA2956" s="108">
        <f t="shared" ca="1" si="985"/>
        <v>0</v>
      </c>
      <c r="AB2956" s="108">
        <f t="shared" ca="1" si="986"/>
        <v>0</v>
      </c>
      <c r="AC2956" s="25">
        <f t="shared" ca="1" si="987"/>
        <v>0</v>
      </c>
    </row>
    <row r="2957" spans="1:29" ht="14.1" hidden="1" customHeight="1" thickBot="1" x14ac:dyDescent="0.25">
      <c r="A2957" s="3">
        <f t="shared" si="971"/>
        <v>2029</v>
      </c>
      <c r="B2957" s="3" t="str">
        <f t="shared" si="988"/>
        <v>01 leden</v>
      </c>
      <c r="C2957" s="4" t="str">
        <f t="shared" si="972"/>
        <v>leden</v>
      </c>
      <c r="D2957" s="10">
        <f t="shared" ca="1" si="973"/>
        <v>0</v>
      </c>
      <c r="E2957" s="10" t="str">
        <f t="shared" si="974"/>
        <v>pondělí</v>
      </c>
      <c r="F2957" s="42" t="str">
        <f ca="1">IF(COUNTIF(List1!$U$4:$AF$16,$G2957),"Svátek",TEXT($G2957,"dddd"))</f>
        <v>pondělí</v>
      </c>
      <c r="G2957" s="19">
        <v>47140</v>
      </c>
      <c r="H2957" s="49"/>
      <c r="I2957" s="50"/>
      <c r="J2957" s="49"/>
      <c r="K2957" s="50"/>
      <c r="L2957" s="21">
        <f t="shared" si="975"/>
        <v>0</v>
      </c>
      <c r="M2957" s="22">
        <f t="shared" si="969"/>
        <v>0</v>
      </c>
      <c r="N2957" s="98"/>
      <c r="O2957" s="101" t="str">
        <f t="shared" ca="1" si="970"/>
        <v/>
      </c>
      <c r="P2957" s="41" t="str">
        <f t="shared" si="968"/>
        <v xml:space="preserve"> </v>
      </c>
      <c r="Q2957" s="41" t="str">
        <f>IF(MONTH(G2958)-MONTH(G2957)&lt;&gt;0,SUBTOTAL(109,$P$14:$P$3665)," ")</f>
        <v xml:space="preserve"> </v>
      </c>
      <c r="R2957" s="108">
        <f t="shared" ca="1" si="976"/>
        <v>0</v>
      </c>
      <c r="S2957" s="25">
        <f t="shared" ca="1" si="977"/>
        <v>0</v>
      </c>
      <c r="T2957" s="108">
        <f t="shared" ca="1" si="978"/>
        <v>0</v>
      </c>
      <c r="U2957" s="163">
        <f t="shared" ca="1" si="979"/>
        <v>0</v>
      </c>
      <c r="V2957" s="25">
        <f t="shared" ca="1" si="980"/>
        <v>0</v>
      </c>
      <c r="W2957" s="25">
        <f t="shared" ca="1" si="981"/>
        <v>0</v>
      </c>
      <c r="X2957" s="108">
        <f t="shared" ca="1" si="982"/>
        <v>0</v>
      </c>
      <c r="Y2957" s="108">
        <f t="shared" ca="1" si="983"/>
        <v>0</v>
      </c>
      <c r="Z2957" s="108">
        <f t="shared" ca="1" si="984"/>
        <v>0</v>
      </c>
      <c r="AA2957" s="108">
        <f t="shared" ca="1" si="985"/>
        <v>0</v>
      </c>
      <c r="AB2957" s="108">
        <f t="shared" ca="1" si="986"/>
        <v>0</v>
      </c>
      <c r="AC2957" s="25">
        <f t="shared" ca="1" si="987"/>
        <v>0</v>
      </c>
    </row>
    <row r="2958" spans="1:29" ht="14.1" hidden="1" customHeight="1" thickBot="1" x14ac:dyDescent="0.25">
      <c r="A2958" s="3">
        <f t="shared" si="971"/>
        <v>2029</v>
      </c>
      <c r="B2958" s="3" t="str">
        <f t="shared" si="988"/>
        <v>01 leden</v>
      </c>
      <c r="C2958" s="4" t="str">
        <f t="shared" si="972"/>
        <v>leden</v>
      </c>
      <c r="D2958" s="10">
        <f t="shared" ca="1" si="973"/>
        <v>0</v>
      </c>
      <c r="E2958" s="10" t="str">
        <f t="shared" si="974"/>
        <v>úterý</v>
      </c>
      <c r="F2958" s="42" t="str">
        <f ca="1">IF(COUNTIF(List1!$U$4:$AF$16,$G2958),"Svátek",TEXT($G2958,"dddd"))</f>
        <v>úterý</v>
      </c>
      <c r="G2958" s="19">
        <v>47141</v>
      </c>
      <c r="H2958" s="49"/>
      <c r="I2958" s="50"/>
      <c r="J2958" s="49"/>
      <c r="K2958" s="50"/>
      <c r="L2958" s="21">
        <f t="shared" si="975"/>
        <v>0</v>
      </c>
      <c r="M2958" s="22">
        <f t="shared" si="969"/>
        <v>0</v>
      </c>
      <c r="N2958" s="98"/>
      <c r="O2958" s="101" t="str">
        <f t="shared" ca="1" si="970"/>
        <v/>
      </c>
      <c r="P2958" s="41" t="str">
        <f t="shared" si="968"/>
        <v xml:space="preserve"> </v>
      </c>
      <c r="Q2958" s="41" t="str">
        <f>IF(MONTH(G2959)-MONTH(G2958)&lt;&gt;0,SUBTOTAL(109,$P$14:$P$3665)," ")</f>
        <v xml:space="preserve"> </v>
      </c>
      <c r="R2958" s="108">
        <f t="shared" ca="1" si="976"/>
        <v>0</v>
      </c>
      <c r="S2958" s="25">
        <f t="shared" ca="1" si="977"/>
        <v>0</v>
      </c>
      <c r="T2958" s="108">
        <f t="shared" ca="1" si="978"/>
        <v>0</v>
      </c>
      <c r="U2958" s="163">
        <f t="shared" ca="1" si="979"/>
        <v>0</v>
      </c>
      <c r="V2958" s="25">
        <f t="shared" ca="1" si="980"/>
        <v>0</v>
      </c>
      <c r="W2958" s="25">
        <f t="shared" ca="1" si="981"/>
        <v>0</v>
      </c>
      <c r="X2958" s="108">
        <f t="shared" ca="1" si="982"/>
        <v>0</v>
      </c>
      <c r="Y2958" s="108">
        <f t="shared" ca="1" si="983"/>
        <v>0</v>
      </c>
      <c r="Z2958" s="108">
        <f t="shared" ca="1" si="984"/>
        <v>0</v>
      </c>
      <c r="AA2958" s="108">
        <f t="shared" ca="1" si="985"/>
        <v>0</v>
      </c>
      <c r="AB2958" s="108">
        <f t="shared" ca="1" si="986"/>
        <v>0</v>
      </c>
      <c r="AC2958" s="25">
        <f t="shared" ca="1" si="987"/>
        <v>0</v>
      </c>
    </row>
    <row r="2959" spans="1:29" ht="14.1" hidden="1" customHeight="1" thickBot="1" x14ac:dyDescent="0.25">
      <c r="A2959" s="3">
        <f t="shared" si="971"/>
        <v>2029</v>
      </c>
      <c r="B2959" s="3" t="str">
        <f t="shared" si="988"/>
        <v>01 leden</v>
      </c>
      <c r="C2959" s="4" t="str">
        <f t="shared" si="972"/>
        <v>leden</v>
      </c>
      <c r="D2959" s="10">
        <f t="shared" ca="1" si="973"/>
        <v>0</v>
      </c>
      <c r="E2959" s="10" t="str">
        <f t="shared" si="974"/>
        <v>středa</v>
      </c>
      <c r="F2959" s="42" t="str">
        <f ca="1">IF(COUNTIF(List1!$U$4:$AF$16,$G2959),"Svátek",TEXT($G2959,"dddd"))</f>
        <v>středa</v>
      </c>
      <c r="G2959" s="19">
        <v>47142</v>
      </c>
      <c r="H2959" s="49"/>
      <c r="I2959" s="50"/>
      <c r="J2959" s="49"/>
      <c r="K2959" s="50"/>
      <c r="L2959" s="21">
        <f t="shared" si="975"/>
        <v>0</v>
      </c>
      <c r="M2959" s="22">
        <f t="shared" si="969"/>
        <v>0</v>
      </c>
      <c r="N2959" s="98"/>
      <c r="O2959" s="101" t="str">
        <f t="shared" ca="1" si="970"/>
        <v/>
      </c>
      <c r="P2959" s="41" t="str">
        <f t="shared" si="968"/>
        <v xml:space="preserve"> </v>
      </c>
      <c r="Q2959" s="41" t="str">
        <f>IF(MONTH(G2960)-MONTH(G2959)&lt;&gt;0,SUBTOTAL(109,$P$14:$P$3665)," ")</f>
        <v xml:space="preserve"> </v>
      </c>
      <c r="R2959" s="108">
        <f t="shared" ca="1" si="976"/>
        <v>0</v>
      </c>
      <c r="S2959" s="25">
        <f t="shared" ca="1" si="977"/>
        <v>0</v>
      </c>
      <c r="T2959" s="108">
        <f t="shared" ca="1" si="978"/>
        <v>0</v>
      </c>
      <c r="U2959" s="163">
        <f t="shared" ca="1" si="979"/>
        <v>0</v>
      </c>
      <c r="V2959" s="25">
        <f t="shared" ca="1" si="980"/>
        <v>0</v>
      </c>
      <c r="W2959" s="25">
        <f t="shared" ca="1" si="981"/>
        <v>0</v>
      </c>
      <c r="X2959" s="108">
        <f t="shared" ca="1" si="982"/>
        <v>0</v>
      </c>
      <c r="Y2959" s="108">
        <f t="shared" ca="1" si="983"/>
        <v>0</v>
      </c>
      <c r="Z2959" s="108">
        <f t="shared" ca="1" si="984"/>
        <v>0</v>
      </c>
      <c r="AA2959" s="108">
        <f t="shared" ca="1" si="985"/>
        <v>0</v>
      </c>
      <c r="AB2959" s="108">
        <f t="shared" ca="1" si="986"/>
        <v>0</v>
      </c>
      <c r="AC2959" s="25">
        <f t="shared" ca="1" si="987"/>
        <v>0</v>
      </c>
    </row>
    <row r="2960" spans="1:29" ht="14.1" hidden="1" customHeight="1" thickBot="1" x14ac:dyDescent="0.25">
      <c r="A2960" s="3">
        <f t="shared" si="971"/>
        <v>2029</v>
      </c>
      <c r="B2960" s="3" t="str">
        <f t="shared" si="988"/>
        <v>01 leden</v>
      </c>
      <c r="C2960" s="4" t="str">
        <f t="shared" si="972"/>
        <v>leden</v>
      </c>
      <c r="D2960" s="10">
        <f t="shared" ca="1" si="973"/>
        <v>0</v>
      </c>
      <c r="E2960" s="10" t="str">
        <f t="shared" si="974"/>
        <v>čtvrtek</v>
      </c>
      <c r="F2960" s="42" t="str">
        <f ca="1">IF(COUNTIF(List1!$U$4:$AF$16,$G2960),"Svátek",TEXT($G2960,"dddd"))</f>
        <v>čtvrtek</v>
      </c>
      <c r="G2960" s="19">
        <v>47143</v>
      </c>
      <c r="H2960" s="49"/>
      <c r="I2960" s="50"/>
      <c r="J2960" s="49"/>
      <c r="K2960" s="50"/>
      <c r="L2960" s="21">
        <f t="shared" si="975"/>
        <v>0</v>
      </c>
      <c r="M2960" s="22">
        <f t="shared" si="969"/>
        <v>0</v>
      </c>
      <c r="N2960" s="98"/>
      <c r="O2960" s="101" t="str">
        <f t="shared" ca="1" si="970"/>
        <v/>
      </c>
      <c r="P2960" s="41" t="str">
        <f t="shared" si="968"/>
        <v xml:space="preserve"> </v>
      </c>
      <c r="Q2960" s="41" t="str">
        <f>IF(MONTH(G2961)-MONTH(G2960)&lt;&gt;0,SUBTOTAL(109,$P$14:$P$3665)," ")</f>
        <v xml:space="preserve"> </v>
      </c>
      <c r="R2960" s="108">
        <f t="shared" ca="1" si="976"/>
        <v>0</v>
      </c>
      <c r="S2960" s="25">
        <f t="shared" ca="1" si="977"/>
        <v>0</v>
      </c>
      <c r="T2960" s="108">
        <f t="shared" ca="1" si="978"/>
        <v>0</v>
      </c>
      <c r="U2960" s="163">
        <f t="shared" ca="1" si="979"/>
        <v>0</v>
      </c>
      <c r="V2960" s="25">
        <f t="shared" ca="1" si="980"/>
        <v>0</v>
      </c>
      <c r="W2960" s="25">
        <f t="shared" ca="1" si="981"/>
        <v>0</v>
      </c>
      <c r="X2960" s="108">
        <f t="shared" ca="1" si="982"/>
        <v>0</v>
      </c>
      <c r="Y2960" s="108">
        <f t="shared" ca="1" si="983"/>
        <v>0</v>
      </c>
      <c r="Z2960" s="108">
        <f t="shared" ca="1" si="984"/>
        <v>0</v>
      </c>
      <c r="AA2960" s="108">
        <f t="shared" ca="1" si="985"/>
        <v>0</v>
      </c>
      <c r="AB2960" s="108">
        <f t="shared" ca="1" si="986"/>
        <v>0</v>
      </c>
      <c r="AC2960" s="25">
        <f t="shared" ca="1" si="987"/>
        <v>0</v>
      </c>
    </row>
    <row r="2961" spans="1:29" ht="14.1" hidden="1" customHeight="1" thickBot="1" x14ac:dyDescent="0.25">
      <c r="A2961" s="3">
        <f t="shared" si="971"/>
        <v>2029</v>
      </c>
      <c r="B2961" s="3" t="str">
        <f t="shared" si="988"/>
        <v>01 leden</v>
      </c>
      <c r="C2961" s="4" t="str">
        <f t="shared" si="972"/>
        <v>leden</v>
      </c>
      <c r="D2961" s="10">
        <f t="shared" ca="1" si="973"/>
        <v>0</v>
      </c>
      <c r="E2961" s="10" t="str">
        <f t="shared" si="974"/>
        <v>pátek</v>
      </c>
      <c r="F2961" s="42" t="str">
        <f ca="1">IF(COUNTIF(List1!$U$4:$AF$16,$G2961),"Svátek",TEXT($G2961,"dddd"))</f>
        <v>pátek</v>
      </c>
      <c r="G2961" s="19">
        <v>47144</v>
      </c>
      <c r="H2961" s="49"/>
      <c r="I2961" s="50"/>
      <c r="J2961" s="49"/>
      <c r="K2961" s="50"/>
      <c r="L2961" s="21">
        <f t="shared" si="975"/>
        <v>0</v>
      </c>
      <c r="M2961" s="22">
        <f t="shared" si="969"/>
        <v>0</v>
      </c>
      <c r="N2961" s="98"/>
      <c r="O2961" s="101" t="str">
        <f t="shared" ca="1" si="970"/>
        <v/>
      </c>
      <c r="P2961" s="41" t="str">
        <f t="shared" si="968"/>
        <v xml:space="preserve"> </v>
      </c>
      <c r="Q2961" s="41" t="str">
        <f>IF(MONTH(G2962)-MONTH(G2961)&lt;&gt;0,SUBTOTAL(109,$P$14:$P$3665)," ")</f>
        <v xml:space="preserve"> </v>
      </c>
      <c r="R2961" s="108">
        <f t="shared" ca="1" si="976"/>
        <v>0</v>
      </c>
      <c r="S2961" s="25">
        <f t="shared" ca="1" si="977"/>
        <v>0</v>
      </c>
      <c r="T2961" s="108">
        <f t="shared" ca="1" si="978"/>
        <v>0</v>
      </c>
      <c r="U2961" s="163">
        <f t="shared" ca="1" si="979"/>
        <v>0</v>
      </c>
      <c r="V2961" s="25">
        <f t="shared" ca="1" si="980"/>
        <v>0</v>
      </c>
      <c r="W2961" s="25">
        <f t="shared" ca="1" si="981"/>
        <v>0</v>
      </c>
      <c r="X2961" s="108">
        <f t="shared" ca="1" si="982"/>
        <v>0</v>
      </c>
      <c r="Y2961" s="108">
        <f t="shared" ca="1" si="983"/>
        <v>0</v>
      </c>
      <c r="Z2961" s="108">
        <f t="shared" ca="1" si="984"/>
        <v>0</v>
      </c>
      <c r="AA2961" s="108">
        <f t="shared" ca="1" si="985"/>
        <v>0</v>
      </c>
      <c r="AB2961" s="108">
        <f t="shared" ca="1" si="986"/>
        <v>0</v>
      </c>
      <c r="AC2961" s="25">
        <f t="shared" ca="1" si="987"/>
        <v>0</v>
      </c>
    </row>
    <row r="2962" spans="1:29" ht="14.1" hidden="1" customHeight="1" thickBot="1" x14ac:dyDescent="0.25">
      <c r="A2962" s="3">
        <f t="shared" si="971"/>
        <v>2029</v>
      </c>
      <c r="B2962" s="3" t="str">
        <f t="shared" si="988"/>
        <v>01 leden</v>
      </c>
      <c r="C2962" s="4" t="str">
        <f t="shared" si="972"/>
        <v>leden</v>
      </c>
      <c r="D2962" s="10">
        <f t="shared" ca="1" si="973"/>
        <v>0</v>
      </c>
      <c r="E2962" s="10" t="str">
        <f t="shared" si="974"/>
        <v>sobota</v>
      </c>
      <c r="F2962" s="42" t="str">
        <f ca="1">IF(COUNTIF(List1!$U$4:$AF$16,$G2962),"Svátek",TEXT($G2962,"dddd"))</f>
        <v>sobota</v>
      </c>
      <c r="G2962" s="19">
        <v>47145</v>
      </c>
      <c r="H2962" s="49"/>
      <c r="I2962" s="50"/>
      <c r="J2962" s="49"/>
      <c r="K2962" s="50"/>
      <c r="L2962" s="21">
        <f t="shared" si="975"/>
        <v>0</v>
      </c>
      <c r="M2962" s="22">
        <f t="shared" si="969"/>
        <v>0</v>
      </c>
      <c r="N2962" s="98"/>
      <c r="O2962" s="101" t="str">
        <f t="shared" ca="1" si="970"/>
        <v/>
      </c>
      <c r="P2962" s="41" t="str">
        <f t="shared" si="968"/>
        <v xml:space="preserve"> </v>
      </c>
      <c r="Q2962" s="41" t="str">
        <f>IF(MONTH(G2963)-MONTH(G2962)&lt;&gt;0,SUBTOTAL(109,$P$14:$P$3665)," ")</f>
        <v xml:space="preserve"> </v>
      </c>
      <c r="R2962" s="108">
        <f t="shared" ca="1" si="976"/>
        <v>0</v>
      </c>
      <c r="S2962" s="25">
        <f t="shared" ca="1" si="977"/>
        <v>0</v>
      </c>
      <c r="T2962" s="108">
        <f t="shared" ca="1" si="978"/>
        <v>0</v>
      </c>
      <c r="U2962" s="163">
        <f t="shared" ca="1" si="979"/>
        <v>0</v>
      </c>
      <c r="V2962" s="25">
        <f t="shared" ca="1" si="980"/>
        <v>0</v>
      </c>
      <c r="W2962" s="25">
        <f t="shared" ca="1" si="981"/>
        <v>0</v>
      </c>
      <c r="X2962" s="108">
        <f t="shared" ca="1" si="982"/>
        <v>0</v>
      </c>
      <c r="Y2962" s="108">
        <f t="shared" ca="1" si="983"/>
        <v>0</v>
      </c>
      <c r="Z2962" s="108">
        <f t="shared" ca="1" si="984"/>
        <v>0</v>
      </c>
      <c r="AA2962" s="108">
        <f t="shared" ca="1" si="985"/>
        <v>0</v>
      </c>
      <c r="AB2962" s="108">
        <f t="shared" ca="1" si="986"/>
        <v>0</v>
      </c>
      <c r="AC2962" s="25">
        <f t="shared" ca="1" si="987"/>
        <v>0</v>
      </c>
    </row>
    <row r="2963" spans="1:29" ht="14.1" hidden="1" customHeight="1" thickBot="1" x14ac:dyDescent="0.25">
      <c r="A2963" s="3">
        <f t="shared" si="971"/>
        <v>2029</v>
      </c>
      <c r="B2963" s="3" t="str">
        <f t="shared" si="988"/>
        <v>01 leden</v>
      </c>
      <c r="C2963" s="4" t="str">
        <f t="shared" si="972"/>
        <v>leden</v>
      </c>
      <c r="D2963" s="10">
        <f t="shared" ca="1" si="973"/>
        <v>0</v>
      </c>
      <c r="E2963" s="10" t="str">
        <f t="shared" si="974"/>
        <v>neděle</v>
      </c>
      <c r="F2963" s="42" t="str">
        <f ca="1">IF(COUNTIF(List1!$U$4:$AF$16,$G2963),"Svátek",TEXT($G2963,"dddd"))</f>
        <v>neděle</v>
      </c>
      <c r="G2963" s="19">
        <v>47146</v>
      </c>
      <c r="H2963" s="49"/>
      <c r="I2963" s="50"/>
      <c r="J2963" s="49"/>
      <c r="K2963" s="50"/>
      <c r="L2963" s="21">
        <f t="shared" si="975"/>
        <v>0</v>
      </c>
      <c r="M2963" s="22">
        <f t="shared" si="969"/>
        <v>0</v>
      </c>
      <c r="N2963" s="98"/>
      <c r="O2963" s="101" t="str">
        <f t="shared" ca="1" si="970"/>
        <v/>
      </c>
      <c r="P2963" s="41">
        <f t="shared" si="968"/>
        <v>0</v>
      </c>
      <c r="Q2963" s="41" t="str">
        <f>IF(MONTH(G2964)-MONTH(G2963)&lt;&gt;0,SUBTOTAL(109,$P$14:$P$3665)," ")</f>
        <v xml:space="preserve"> </v>
      </c>
      <c r="R2963" s="108">
        <f t="shared" ca="1" si="976"/>
        <v>0</v>
      </c>
      <c r="S2963" s="25">
        <f t="shared" ca="1" si="977"/>
        <v>0</v>
      </c>
      <c r="T2963" s="108">
        <f t="shared" ca="1" si="978"/>
        <v>0</v>
      </c>
      <c r="U2963" s="163">
        <f t="shared" ca="1" si="979"/>
        <v>0</v>
      </c>
      <c r="V2963" s="25">
        <f t="shared" ca="1" si="980"/>
        <v>0</v>
      </c>
      <c r="W2963" s="25">
        <f t="shared" ca="1" si="981"/>
        <v>0</v>
      </c>
      <c r="X2963" s="108">
        <f t="shared" ca="1" si="982"/>
        <v>0</v>
      </c>
      <c r="Y2963" s="108">
        <f t="shared" ca="1" si="983"/>
        <v>0</v>
      </c>
      <c r="Z2963" s="108">
        <f t="shared" ca="1" si="984"/>
        <v>0</v>
      </c>
      <c r="AA2963" s="108">
        <f t="shared" ca="1" si="985"/>
        <v>0</v>
      </c>
      <c r="AB2963" s="108">
        <f t="shared" ca="1" si="986"/>
        <v>0</v>
      </c>
      <c r="AC2963" s="25">
        <f t="shared" ca="1" si="987"/>
        <v>0</v>
      </c>
    </row>
    <row r="2964" spans="1:29" ht="14.1" hidden="1" customHeight="1" thickBot="1" x14ac:dyDescent="0.25">
      <c r="A2964" s="3">
        <f t="shared" si="971"/>
        <v>2029</v>
      </c>
      <c r="B2964" s="3" t="str">
        <f t="shared" si="988"/>
        <v>01 leden</v>
      </c>
      <c r="C2964" s="4" t="str">
        <f t="shared" si="972"/>
        <v>leden</v>
      </c>
      <c r="D2964" s="10">
        <f t="shared" ca="1" si="973"/>
        <v>0</v>
      </c>
      <c r="E2964" s="10" t="str">
        <f t="shared" si="974"/>
        <v>pondělí</v>
      </c>
      <c r="F2964" s="42" t="str">
        <f ca="1">IF(COUNTIF(List1!$U$4:$AF$16,$G2964),"Svátek",TEXT($G2964,"dddd"))</f>
        <v>pondělí</v>
      </c>
      <c r="G2964" s="19">
        <v>47147</v>
      </c>
      <c r="H2964" s="49"/>
      <c r="I2964" s="50"/>
      <c r="J2964" s="49"/>
      <c r="K2964" s="50"/>
      <c r="L2964" s="21">
        <f t="shared" si="975"/>
        <v>0</v>
      </c>
      <c r="M2964" s="22">
        <f t="shared" si="969"/>
        <v>0</v>
      </c>
      <c r="N2964" s="98"/>
      <c r="O2964" s="101" t="str">
        <f t="shared" ca="1" si="970"/>
        <v/>
      </c>
      <c r="P2964" s="41" t="str">
        <f t="shared" si="968"/>
        <v xml:space="preserve"> </v>
      </c>
      <c r="Q2964" s="41" t="str">
        <f>IF(MONTH(G2965)-MONTH(G2964)&lt;&gt;0,SUBTOTAL(109,$P$14:$P$3665)," ")</f>
        <v xml:space="preserve"> </v>
      </c>
      <c r="R2964" s="108">
        <f t="shared" ca="1" si="976"/>
        <v>0</v>
      </c>
      <c r="S2964" s="25">
        <f t="shared" ca="1" si="977"/>
        <v>0</v>
      </c>
      <c r="T2964" s="108">
        <f t="shared" ca="1" si="978"/>
        <v>0</v>
      </c>
      <c r="U2964" s="163">
        <f t="shared" ca="1" si="979"/>
        <v>0</v>
      </c>
      <c r="V2964" s="25">
        <f t="shared" ca="1" si="980"/>
        <v>0</v>
      </c>
      <c r="W2964" s="25">
        <f t="shared" ca="1" si="981"/>
        <v>0</v>
      </c>
      <c r="X2964" s="108">
        <f t="shared" ca="1" si="982"/>
        <v>0</v>
      </c>
      <c r="Y2964" s="108">
        <f t="shared" ca="1" si="983"/>
        <v>0</v>
      </c>
      <c r="Z2964" s="108">
        <f t="shared" ca="1" si="984"/>
        <v>0</v>
      </c>
      <c r="AA2964" s="108">
        <f t="shared" ca="1" si="985"/>
        <v>0</v>
      </c>
      <c r="AB2964" s="108">
        <f t="shared" ca="1" si="986"/>
        <v>0</v>
      </c>
      <c r="AC2964" s="25">
        <f t="shared" ca="1" si="987"/>
        <v>0</v>
      </c>
    </row>
    <row r="2965" spans="1:29" ht="14.1" hidden="1" customHeight="1" thickBot="1" x14ac:dyDescent="0.25">
      <c r="A2965" s="3">
        <f t="shared" si="971"/>
        <v>2029</v>
      </c>
      <c r="B2965" s="3" t="str">
        <f t="shared" si="988"/>
        <v>01 leden</v>
      </c>
      <c r="C2965" s="4" t="str">
        <f t="shared" si="972"/>
        <v>leden</v>
      </c>
      <c r="D2965" s="10">
        <f t="shared" ca="1" si="973"/>
        <v>0</v>
      </c>
      <c r="E2965" s="10" t="str">
        <f t="shared" si="974"/>
        <v>úterý</v>
      </c>
      <c r="F2965" s="42" t="str">
        <f ca="1">IF(COUNTIF(List1!$U$4:$AF$16,$G2965),"Svátek",TEXT($G2965,"dddd"))</f>
        <v>úterý</v>
      </c>
      <c r="G2965" s="19">
        <v>47148</v>
      </c>
      <c r="H2965" s="49"/>
      <c r="I2965" s="50"/>
      <c r="J2965" s="49"/>
      <c r="K2965" s="50"/>
      <c r="L2965" s="21">
        <f t="shared" si="975"/>
        <v>0</v>
      </c>
      <c r="M2965" s="22">
        <f t="shared" si="969"/>
        <v>0</v>
      </c>
      <c r="N2965" s="98"/>
      <c r="O2965" s="101" t="str">
        <f t="shared" ca="1" si="970"/>
        <v/>
      </c>
      <c r="P2965" s="41" t="str">
        <f t="shared" si="968"/>
        <v xml:space="preserve"> </v>
      </c>
      <c r="Q2965" s="41" t="str">
        <f>IF(MONTH(G2966)-MONTH(G2965)&lt;&gt;0,SUBTOTAL(109,$P$14:$P$3665)," ")</f>
        <v xml:space="preserve"> </v>
      </c>
      <c r="R2965" s="108">
        <f t="shared" ca="1" si="976"/>
        <v>0</v>
      </c>
      <c r="S2965" s="25">
        <f t="shared" ca="1" si="977"/>
        <v>0</v>
      </c>
      <c r="T2965" s="108">
        <f t="shared" ca="1" si="978"/>
        <v>0</v>
      </c>
      <c r="U2965" s="163">
        <f t="shared" ca="1" si="979"/>
        <v>0</v>
      </c>
      <c r="V2965" s="25">
        <f t="shared" ca="1" si="980"/>
        <v>0</v>
      </c>
      <c r="W2965" s="25">
        <f t="shared" ca="1" si="981"/>
        <v>0</v>
      </c>
      <c r="X2965" s="108">
        <f t="shared" ca="1" si="982"/>
        <v>0</v>
      </c>
      <c r="Y2965" s="108">
        <f t="shared" ca="1" si="983"/>
        <v>0</v>
      </c>
      <c r="Z2965" s="108">
        <f t="shared" ca="1" si="984"/>
        <v>0</v>
      </c>
      <c r="AA2965" s="108">
        <f t="shared" ca="1" si="985"/>
        <v>0</v>
      </c>
      <c r="AB2965" s="108">
        <f t="shared" ca="1" si="986"/>
        <v>0</v>
      </c>
      <c r="AC2965" s="25">
        <f t="shared" ca="1" si="987"/>
        <v>0</v>
      </c>
    </row>
    <row r="2966" spans="1:29" ht="14.1" hidden="1" customHeight="1" thickBot="1" x14ac:dyDescent="0.25">
      <c r="A2966" s="3">
        <f t="shared" si="971"/>
        <v>2029</v>
      </c>
      <c r="B2966" s="3" t="str">
        <f t="shared" si="988"/>
        <v>01 leden</v>
      </c>
      <c r="C2966" s="4" t="str">
        <f t="shared" si="972"/>
        <v>leden</v>
      </c>
      <c r="D2966" s="10">
        <f t="shared" ca="1" si="973"/>
        <v>0</v>
      </c>
      <c r="E2966" s="10" t="str">
        <f t="shared" si="974"/>
        <v>středa</v>
      </c>
      <c r="F2966" s="42" t="str">
        <f ca="1">IF(COUNTIF(List1!$U$4:$AF$16,$G2966),"Svátek",TEXT($G2966,"dddd"))</f>
        <v>středa</v>
      </c>
      <c r="G2966" s="19">
        <v>47149</v>
      </c>
      <c r="H2966" s="49"/>
      <c r="I2966" s="50"/>
      <c r="J2966" s="49"/>
      <c r="K2966" s="50"/>
      <c r="L2966" s="21">
        <f t="shared" si="975"/>
        <v>0</v>
      </c>
      <c r="M2966" s="22">
        <f t="shared" si="969"/>
        <v>0</v>
      </c>
      <c r="N2966" s="98"/>
      <c r="O2966" s="101" t="str">
        <f t="shared" ca="1" si="970"/>
        <v/>
      </c>
      <c r="P2966" s="41">
        <f t="shared" si="968"/>
        <v>0</v>
      </c>
      <c r="Q2966" s="41">
        <f>IF(MONTH(G2967)-MONTH(G2966)&lt;&gt;0,SUBTOTAL(109,$P$14:$P$3665)," ")</f>
        <v>0</v>
      </c>
      <c r="R2966" s="108">
        <f t="shared" ca="1" si="976"/>
        <v>0</v>
      </c>
      <c r="S2966" s="25">
        <f t="shared" ca="1" si="977"/>
        <v>0</v>
      </c>
      <c r="T2966" s="108">
        <f t="shared" ca="1" si="978"/>
        <v>0</v>
      </c>
      <c r="U2966" s="163">
        <f t="shared" ca="1" si="979"/>
        <v>0</v>
      </c>
      <c r="V2966" s="25">
        <f t="shared" ca="1" si="980"/>
        <v>0</v>
      </c>
      <c r="W2966" s="25">
        <f t="shared" ca="1" si="981"/>
        <v>0</v>
      </c>
      <c r="X2966" s="108">
        <f t="shared" ca="1" si="982"/>
        <v>0</v>
      </c>
      <c r="Y2966" s="108">
        <f t="shared" ca="1" si="983"/>
        <v>0</v>
      </c>
      <c r="Z2966" s="108">
        <f t="shared" ca="1" si="984"/>
        <v>0</v>
      </c>
      <c r="AA2966" s="108">
        <f t="shared" ca="1" si="985"/>
        <v>0</v>
      </c>
      <c r="AB2966" s="108">
        <f t="shared" ca="1" si="986"/>
        <v>0</v>
      </c>
      <c r="AC2966" s="25">
        <f t="shared" ca="1" si="987"/>
        <v>0</v>
      </c>
    </row>
    <row r="2967" spans="1:29" ht="14.1" hidden="1" customHeight="1" thickBot="1" x14ac:dyDescent="0.25">
      <c r="A2967" s="3">
        <f t="shared" si="971"/>
        <v>2029</v>
      </c>
      <c r="B2967" s="3" t="str">
        <f t="shared" si="988"/>
        <v>02 únor</v>
      </c>
      <c r="C2967" s="4" t="str">
        <f t="shared" si="972"/>
        <v>únor</v>
      </c>
      <c r="D2967" s="10">
        <f t="shared" ca="1" si="973"/>
        <v>0</v>
      </c>
      <c r="E2967" s="10" t="str">
        <f t="shared" si="974"/>
        <v>čtvrtek</v>
      </c>
      <c r="F2967" s="42" t="str">
        <f ca="1">IF(COUNTIF(List1!$U$4:$AF$16,$G2967),"Svátek",TEXT($G2967,"dddd"))</f>
        <v>čtvrtek</v>
      </c>
      <c r="G2967" s="19">
        <v>47150</v>
      </c>
      <c r="H2967" s="49"/>
      <c r="I2967" s="50"/>
      <c r="J2967" s="49"/>
      <c r="K2967" s="50"/>
      <c r="L2967" s="21">
        <f t="shared" si="975"/>
        <v>0</v>
      </c>
      <c r="M2967" s="22">
        <f t="shared" si="969"/>
        <v>0</v>
      </c>
      <c r="N2967" s="98"/>
      <c r="O2967" s="101" t="str">
        <f t="shared" ca="1" si="970"/>
        <v/>
      </c>
      <c r="P2967" s="41" t="str">
        <f t="shared" si="968"/>
        <v xml:space="preserve"> </v>
      </c>
      <c r="Q2967" s="41" t="str">
        <f>IF(MONTH(G2968)-MONTH(G2967)&lt;&gt;0,SUBTOTAL(109,$P$14:$P$3665)," ")</f>
        <v xml:space="preserve"> </v>
      </c>
      <c r="R2967" s="108">
        <f t="shared" ca="1" si="976"/>
        <v>0</v>
      </c>
      <c r="S2967" s="25">
        <f t="shared" ca="1" si="977"/>
        <v>0</v>
      </c>
      <c r="T2967" s="108">
        <f t="shared" ca="1" si="978"/>
        <v>0</v>
      </c>
      <c r="U2967" s="163">
        <f t="shared" ca="1" si="979"/>
        <v>0</v>
      </c>
      <c r="V2967" s="25">
        <f t="shared" ca="1" si="980"/>
        <v>0</v>
      </c>
      <c r="W2967" s="25">
        <f t="shared" ca="1" si="981"/>
        <v>0</v>
      </c>
      <c r="X2967" s="108">
        <f t="shared" ca="1" si="982"/>
        <v>0</v>
      </c>
      <c r="Y2967" s="108">
        <f t="shared" ca="1" si="983"/>
        <v>0</v>
      </c>
      <c r="Z2967" s="108">
        <f t="shared" ca="1" si="984"/>
        <v>0</v>
      </c>
      <c r="AA2967" s="108">
        <f t="shared" ca="1" si="985"/>
        <v>0</v>
      </c>
      <c r="AB2967" s="108">
        <f t="shared" ca="1" si="986"/>
        <v>0</v>
      </c>
      <c r="AC2967" s="25">
        <f t="shared" ca="1" si="987"/>
        <v>0</v>
      </c>
    </row>
    <row r="2968" spans="1:29" ht="14.1" hidden="1" customHeight="1" thickBot="1" x14ac:dyDescent="0.25">
      <c r="A2968" s="3">
        <f t="shared" si="971"/>
        <v>2029</v>
      </c>
      <c r="B2968" s="3" t="str">
        <f t="shared" si="988"/>
        <v>02 únor</v>
      </c>
      <c r="C2968" s="4" t="str">
        <f t="shared" si="972"/>
        <v>únor</v>
      </c>
      <c r="D2968" s="10">
        <f t="shared" ca="1" si="973"/>
        <v>0</v>
      </c>
      <c r="E2968" s="10" t="str">
        <f t="shared" si="974"/>
        <v>pátek</v>
      </c>
      <c r="F2968" s="42" t="str">
        <f ca="1">IF(COUNTIF(List1!$U$4:$AF$16,$G2968),"Svátek",TEXT($G2968,"dddd"))</f>
        <v>pátek</v>
      </c>
      <c r="G2968" s="19">
        <v>47151</v>
      </c>
      <c r="H2968" s="49"/>
      <c r="I2968" s="50"/>
      <c r="J2968" s="49"/>
      <c r="K2968" s="50"/>
      <c r="L2968" s="21">
        <f t="shared" si="975"/>
        <v>0</v>
      </c>
      <c r="M2968" s="22">
        <f t="shared" si="969"/>
        <v>0</v>
      </c>
      <c r="N2968" s="98"/>
      <c r="O2968" s="101" t="str">
        <f t="shared" ca="1" si="970"/>
        <v/>
      </c>
      <c r="P2968" s="41" t="str">
        <f t="shared" si="968"/>
        <v xml:space="preserve"> </v>
      </c>
      <c r="Q2968" s="41" t="str">
        <f>IF(MONTH(G2969)-MONTH(G2968)&lt;&gt;0,SUBTOTAL(109,$P$14:$P$3665)," ")</f>
        <v xml:space="preserve"> </v>
      </c>
      <c r="R2968" s="108">
        <f t="shared" ca="1" si="976"/>
        <v>0</v>
      </c>
      <c r="S2968" s="25">
        <f t="shared" ca="1" si="977"/>
        <v>0</v>
      </c>
      <c r="T2968" s="108">
        <f t="shared" ca="1" si="978"/>
        <v>0</v>
      </c>
      <c r="U2968" s="163">
        <f t="shared" ca="1" si="979"/>
        <v>0</v>
      </c>
      <c r="V2968" s="25">
        <f t="shared" ca="1" si="980"/>
        <v>0</v>
      </c>
      <c r="W2968" s="25">
        <f t="shared" ca="1" si="981"/>
        <v>0</v>
      </c>
      <c r="X2968" s="108">
        <f t="shared" ca="1" si="982"/>
        <v>0</v>
      </c>
      <c r="Y2968" s="108">
        <f t="shared" ca="1" si="983"/>
        <v>0</v>
      </c>
      <c r="Z2968" s="108">
        <f t="shared" ca="1" si="984"/>
        <v>0</v>
      </c>
      <c r="AA2968" s="108">
        <f t="shared" ca="1" si="985"/>
        <v>0</v>
      </c>
      <c r="AB2968" s="108">
        <f t="shared" ca="1" si="986"/>
        <v>0</v>
      </c>
      <c r="AC2968" s="25">
        <f t="shared" ca="1" si="987"/>
        <v>0</v>
      </c>
    </row>
    <row r="2969" spans="1:29" ht="14.1" hidden="1" customHeight="1" thickBot="1" x14ac:dyDescent="0.25">
      <c r="A2969" s="3">
        <f t="shared" si="971"/>
        <v>2029</v>
      </c>
      <c r="B2969" s="3" t="str">
        <f t="shared" si="988"/>
        <v>02 únor</v>
      </c>
      <c r="C2969" s="4" t="str">
        <f t="shared" si="972"/>
        <v>únor</v>
      </c>
      <c r="D2969" s="10">
        <f t="shared" ca="1" si="973"/>
        <v>0</v>
      </c>
      <c r="E2969" s="10" t="str">
        <f t="shared" si="974"/>
        <v>sobota</v>
      </c>
      <c r="F2969" s="42" t="str">
        <f ca="1">IF(COUNTIF(List1!$U$4:$AF$16,$G2969),"Svátek",TEXT($G2969,"dddd"))</f>
        <v>sobota</v>
      </c>
      <c r="G2969" s="19">
        <v>47152</v>
      </c>
      <c r="H2969" s="49"/>
      <c r="I2969" s="50"/>
      <c r="J2969" s="49"/>
      <c r="K2969" s="50"/>
      <c r="L2969" s="21">
        <f t="shared" si="975"/>
        <v>0</v>
      </c>
      <c r="M2969" s="22">
        <f t="shared" si="969"/>
        <v>0</v>
      </c>
      <c r="N2969" s="98"/>
      <c r="O2969" s="101" t="str">
        <f t="shared" ca="1" si="970"/>
        <v/>
      </c>
      <c r="P2969" s="41" t="str">
        <f t="shared" si="968"/>
        <v xml:space="preserve"> </v>
      </c>
      <c r="Q2969" s="41" t="str">
        <f>IF(MONTH(G2970)-MONTH(G2969)&lt;&gt;0,SUBTOTAL(109,$P$14:$P$3665)," ")</f>
        <v xml:space="preserve"> </v>
      </c>
      <c r="R2969" s="108">
        <f t="shared" ca="1" si="976"/>
        <v>0</v>
      </c>
      <c r="S2969" s="25">
        <f t="shared" ca="1" si="977"/>
        <v>0</v>
      </c>
      <c r="T2969" s="108">
        <f t="shared" ca="1" si="978"/>
        <v>0</v>
      </c>
      <c r="U2969" s="163">
        <f t="shared" ca="1" si="979"/>
        <v>0</v>
      </c>
      <c r="V2969" s="25">
        <f t="shared" ca="1" si="980"/>
        <v>0</v>
      </c>
      <c r="W2969" s="25">
        <f t="shared" ca="1" si="981"/>
        <v>0</v>
      </c>
      <c r="X2969" s="108">
        <f t="shared" ca="1" si="982"/>
        <v>0</v>
      </c>
      <c r="Y2969" s="108">
        <f t="shared" ca="1" si="983"/>
        <v>0</v>
      </c>
      <c r="Z2969" s="108">
        <f t="shared" ca="1" si="984"/>
        <v>0</v>
      </c>
      <c r="AA2969" s="108">
        <f t="shared" ca="1" si="985"/>
        <v>0</v>
      </c>
      <c r="AB2969" s="108">
        <f t="shared" ca="1" si="986"/>
        <v>0</v>
      </c>
      <c r="AC2969" s="25">
        <f t="shared" ca="1" si="987"/>
        <v>0</v>
      </c>
    </row>
    <row r="2970" spans="1:29" ht="14.1" hidden="1" customHeight="1" thickBot="1" x14ac:dyDescent="0.25">
      <c r="A2970" s="3">
        <f t="shared" si="971"/>
        <v>2029</v>
      </c>
      <c r="B2970" s="3" t="str">
        <f t="shared" si="988"/>
        <v>02 únor</v>
      </c>
      <c r="C2970" s="4" t="str">
        <f t="shared" si="972"/>
        <v>únor</v>
      </c>
      <c r="D2970" s="10">
        <f t="shared" ca="1" si="973"/>
        <v>0</v>
      </c>
      <c r="E2970" s="10" t="str">
        <f t="shared" si="974"/>
        <v>neděle</v>
      </c>
      <c r="F2970" s="42" t="str">
        <f ca="1">IF(COUNTIF(List1!$U$4:$AF$16,$G2970),"Svátek",TEXT($G2970,"dddd"))</f>
        <v>neděle</v>
      </c>
      <c r="G2970" s="19">
        <v>47153</v>
      </c>
      <c r="H2970" s="49"/>
      <c r="I2970" s="50"/>
      <c r="J2970" s="49"/>
      <c r="K2970" s="50"/>
      <c r="L2970" s="21">
        <f t="shared" si="975"/>
        <v>0</v>
      </c>
      <c r="M2970" s="22">
        <f t="shared" si="969"/>
        <v>0</v>
      </c>
      <c r="N2970" s="98"/>
      <c r="O2970" s="101" t="str">
        <f t="shared" ca="1" si="970"/>
        <v/>
      </c>
      <c r="P2970" s="41">
        <f t="shared" si="968"/>
        <v>0</v>
      </c>
      <c r="Q2970" s="41" t="str">
        <f>IF(MONTH(G2971)-MONTH(G2970)&lt;&gt;0,SUBTOTAL(109,$P$14:$P$3665)," ")</f>
        <v xml:space="preserve"> </v>
      </c>
      <c r="R2970" s="108">
        <f t="shared" ca="1" si="976"/>
        <v>0</v>
      </c>
      <c r="S2970" s="25">
        <f t="shared" ca="1" si="977"/>
        <v>0</v>
      </c>
      <c r="T2970" s="108">
        <f t="shared" ca="1" si="978"/>
        <v>0</v>
      </c>
      <c r="U2970" s="163">
        <f t="shared" ca="1" si="979"/>
        <v>0</v>
      </c>
      <c r="V2970" s="25">
        <f t="shared" ca="1" si="980"/>
        <v>0</v>
      </c>
      <c r="W2970" s="25">
        <f t="shared" ca="1" si="981"/>
        <v>0</v>
      </c>
      <c r="X2970" s="108">
        <f t="shared" ca="1" si="982"/>
        <v>0</v>
      </c>
      <c r="Y2970" s="108">
        <f t="shared" ca="1" si="983"/>
        <v>0</v>
      </c>
      <c r="Z2970" s="108">
        <f t="shared" ca="1" si="984"/>
        <v>0</v>
      </c>
      <c r="AA2970" s="108">
        <f t="shared" ca="1" si="985"/>
        <v>0</v>
      </c>
      <c r="AB2970" s="108">
        <f t="shared" ca="1" si="986"/>
        <v>0</v>
      </c>
      <c r="AC2970" s="25">
        <f t="shared" ca="1" si="987"/>
        <v>0</v>
      </c>
    </row>
    <row r="2971" spans="1:29" ht="14.1" hidden="1" customHeight="1" thickBot="1" x14ac:dyDescent="0.25">
      <c r="A2971" s="3">
        <f t="shared" si="971"/>
        <v>2029</v>
      </c>
      <c r="B2971" s="3" t="str">
        <f t="shared" si="988"/>
        <v>02 únor</v>
      </c>
      <c r="C2971" s="4" t="str">
        <f t="shared" si="972"/>
        <v>únor</v>
      </c>
      <c r="D2971" s="10">
        <f t="shared" ca="1" si="973"/>
        <v>0</v>
      </c>
      <c r="E2971" s="10" t="str">
        <f t="shared" si="974"/>
        <v>pondělí</v>
      </c>
      <c r="F2971" s="42" t="str">
        <f ca="1">IF(COUNTIF(List1!$U$4:$AF$16,$G2971),"Svátek",TEXT($G2971,"dddd"))</f>
        <v>pondělí</v>
      </c>
      <c r="G2971" s="19">
        <v>47154</v>
      </c>
      <c r="H2971" s="49"/>
      <c r="I2971" s="50"/>
      <c r="J2971" s="49"/>
      <c r="K2971" s="50"/>
      <c r="L2971" s="21">
        <f t="shared" si="975"/>
        <v>0</v>
      </c>
      <c r="M2971" s="22">
        <f t="shared" si="969"/>
        <v>0</v>
      </c>
      <c r="N2971" s="98"/>
      <c r="O2971" s="101" t="str">
        <f t="shared" ca="1" si="970"/>
        <v/>
      </c>
      <c r="P2971" s="41" t="str">
        <f t="shared" ref="P2971:P3034" si="989">IF(OR(TEXT($G2971,"dddd")="neděle",TEXT($G3062,"dddd")="Sunday"),IF(DAY(G2971)&gt;=7,SUM(L2965:L2971),IF(DAY(G2971)=6,SUM(L2966:L2971),IF(DAY(G2971)=5,SUM(L2967:L2971),IF(DAY(G2971)=4,SUM(L2968:L2971),IF(DAY(G2971)=3,SUM(L2969:L2971),IF(DAY(G2971)=2,SUM(L2970:L2971),IF(DAY(G2971)=1,SUM(L2971:L2971)," "))))))),IF(MONTH(G2972)-MONTH(G2971)&lt;&gt;0,IF(TEXT($G2971,"dddd")="sobota",SUM(L2966:L2971),IF(TEXT($G2971,"dddd")="pátek",SUM(L2967:L2971),IF(TEXT($G2971,"dddd")="čtvrtek",SUM(L2968:L2971),IF(TEXT($G2971,"dddd")="středa",SUM(L2969:L2971),IF(TEXT($G2971,"dddd")="úterý",SUM(L2970:L2971),IF(TEXT($G2971,"dddd")="pondělí",SUM(L2971)," "))))))," "))</f>
        <v xml:space="preserve"> </v>
      </c>
      <c r="Q2971" s="41" t="str">
        <f>IF(MONTH(G2972)-MONTH(G2971)&lt;&gt;0,SUBTOTAL(109,$P$14:$P$3665)," ")</f>
        <v xml:space="preserve"> </v>
      </c>
      <c r="R2971" s="108">
        <f t="shared" ca="1" si="976"/>
        <v>0</v>
      </c>
      <c r="S2971" s="25">
        <f t="shared" ca="1" si="977"/>
        <v>0</v>
      </c>
      <c r="T2971" s="108">
        <f t="shared" ca="1" si="978"/>
        <v>0</v>
      </c>
      <c r="U2971" s="163">
        <f t="shared" ca="1" si="979"/>
        <v>0</v>
      </c>
      <c r="V2971" s="25">
        <f t="shared" ca="1" si="980"/>
        <v>0</v>
      </c>
      <c r="W2971" s="25">
        <f t="shared" ca="1" si="981"/>
        <v>0</v>
      </c>
      <c r="X2971" s="108">
        <f t="shared" ca="1" si="982"/>
        <v>0</v>
      </c>
      <c r="Y2971" s="108">
        <f t="shared" ca="1" si="983"/>
        <v>0</v>
      </c>
      <c r="Z2971" s="108">
        <f t="shared" ca="1" si="984"/>
        <v>0</v>
      </c>
      <c r="AA2971" s="108">
        <f t="shared" ca="1" si="985"/>
        <v>0</v>
      </c>
      <c r="AB2971" s="108">
        <f t="shared" ca="1" si="986"/>
        <v>0</v>
      </c>
      <c r="AC2971" s="25">
        <f t="shared" ca="1" si="987"/>
        <v>0</v>
      </c>
    </row>
    <row r="2972" spans="1:29" ht="14.1" hidden="1" customHeight="1" thickBot="1" x14ac:dyDescent="0.25">
      <c r="A2972" s="3">
        <f t="shared" si="971"/>
        <v>2029</v>
      </c>
      <c r="B2972" s="3" t="str">
        <f t="shared" si="988"/>
        <v>02 únor</v>
      </c>
      <c r="C2972" s="4" t="str">
        <f t="shared" si="972"/>
        <v>únor</v>
      </c>
      <c r="D2972" s="10">
        <f t="shared" ca="1" si="973"/>
        <v>0</v>
      </c>
      <c r="E2972" s="10" t="str">
        <f t="shared" si="974"/>
        <v>úterý</v>
      </c>
      <c r="F2972" s="42" t="str">
        <f ca="1">IF(COUNTIF(List1!$U$4:$AF$16,$G2972),"Svátek",TEXT($G2972,"dddd"))</f>
        <v>úterý</v>
      </c>
      <c r="G2972" s="19">
        <v>47155</v>
      </c>
      <c r="H2972" s="49"/>
      <c r="I2972" s="50"/>
      <c r="J2972" s="49"/>
      <c r="K2972" s="50"/>
      <c r="L2972" s="21">
        <f t="shared" si="975"/>
        <v>0</v>
      </c>
      <c r="M2972" s="22">
        <f t="shared" si="969"/>
        <v>0</v>
      </c>
      <c r="N2972" s="98"/>
      <c r="O2972" s="101" t="str">
        <f t="shared" ca="1" si="970"/>
        <v/>
      </c>
      <c r="P2972" s="41" t="str">
        <f t="shared" si="989"/>
        <v xml:space="preserve"> </v>
      </c>
      <c r="Q2972" s="41" t="str">
        <f>IF(MONTH(G2973)-MONTH(G2972)&lt;&gt;0,SUBTOTAL(109,$P$14:$P$3665)," ")</f>
        <v xml:space="preserve"> </v>
      </c>
      <c r="R2972" s="108">
        <f t="shared" ca="1" si="976"/>
        <v>0</v>
      </c>
      <c r="S2972" s="25">
        <f t="shared" ca="1" si="977"/>
        <v>0</v>
      </c>
      <c r="T2972" s="108">
        <f t="shared" ca="1" si="978"/>
        <v>0</v>
      </c>
      <c r="U2972" s="163">
        <f t="shared" ca="1" si="979"/>
        <v>0</v>
      </c>
      <c r="V2972" s="25">
        <f t="shared" ca="1" si="980"/>
        <v>0</v>
      </c>
      <c r="W2972" s="25">
        <f t="shared" ca="1" si="981"/>
        <v>0</v>
      </c>
      <c r="X2972" s="108">
        <f t="shared" ca="1" si="982"/>
        <v>0</v>
      </c>
      <c r="Y2972" s="108">
        <f t="shared" ca="1" si="983"/>
        <v>0</v>
      </c>
      <c r="Z2972" s="108">
        <f t="shared" ca="1" si="984"/>
        <v>0</v>
      </c>
      <c r="AA2972" s="108">
        <f t="shared" ca="1" si="985"/>
        <v>0</v>
      </c>
      <c r="AB2972" s="108">
        <f t="shared" ca="1" si="986"/>
        <v>0</v>
      </c>
      <c r="AC2972" s="25">
        <f t="shared" ca="1" si="987"/>
        <v>0</v>
      </c>
    </row>
    <row r="2973" spans="1:29" ht="14.1" hidden="1" customHeight="1" thickBot="1" x14ac:dyDescent="0.25">
      <c r="A2973" s="3">
        <f t="shared" si="971"/>
        <v>2029</v>
      </c>
      <c r="B2973" s="3" t="str">
        <f t="shared" si="988"/>
        <v>02 únor</v>
      </c>
      <c r="C2973" s="4" t="str">
        <f t="shared" si="972"/>
        <v>únor</v>
      </c>
      <c r="D2973" s="10">
        <f t="shared" ca="1" si="973"/>
        <v>0</v>
      </c>
      <c r="E2973" s="10" t="str">
        <f t="shared" si="974"/>
        <v>středa</v>
      </c>
      <c r="F2973" s="42" t="str">
        <f ca="1">IF(COUNTIF(List1!$U$4:$AF$16,$G2973),"Svátek",TEXT($G2973,"dddd"))</f>
        <v>středa</v>
      </c>
      <c r="G2973" s="19">
        <v>47156</v>
      </c>
      <c r="H2973" s="49"/>
      <c r="I2973" s="50"/>
      <c r="J2973" s="49"/>
      <c r="K2973" s="50"/>
      <c r="L2973" s="21">
        <f t="shared" si="975"/>
        <v>0</v>
      </c>
      <c r="M2973" s="22">
        <f t="shared" si="969"/>
        <v>0</v>
      </c>
      <c r="N2973" s="98"/>
      <c r="O2973" s="101" t="str">
        <f t="shared" ca="1" si="970"/>
        <v/>
      </c>
      <c r="P2973" s="41" t="str">
        <f t="shared" si="989"/>
        <v xml:space="preserve"> </v>
      </c>
      <c r="Q2973" s="41" t="str">
        <f>IF(MONTH(G2974)-MONTH(G2973)&lt;&gt;0,SUBTOTAL(109,$P$14:$P$3665)," ")</f>
        <v xml:space="preserve"> </v>
      </c>
      <c r="R2973" s="108">
        <f t="shared" ca="1" si="976"/>
        <v>0</v>
      </c>
      <c r="S2973" s="25">
        <f t="shared" ca="1" si="977"/>
        <v>0</v>
      </c>
      <c r="T2973" s="108">
        <f t="shared" ca="1" si="978"/>
        <v>0</v>
      </c>
      <c r="U2973" s="163">
        <f t="shared" ca="1" si="979"/>
        <v>0</v>
      </c>
      <c r="V2973" s="25">
        <f t="shared" ca="1" si="980"/>
        <v>0</v>
      </c>
      <c r="W2973" s="25">
        <f t="shared" ca="1" si="981"/>
        <v>0</v>
      </c>
      <c r="X2973" s="108">
        <f t="shared" ca="1" si="982"/>
        <v>0</v>
      </c>
      <c r="Y2973" s="108">
        <f t="shared" ca="1" si="983"/>
        <v>0</v>
      </c>
      <c r="Z2973" s="108">
        <f t="shared" ca="1" si="984"/>
        <v>0</v>
      </c>
      <c r="AA2973" s="108">
        <f t="shared" ca="1" si="985"/>
        <v>0</v>
      </c>
      <c r="AB2973" s="108">
        <f t="shared" ca="1" si="986"/>
        <v>0</v>
      </c>
      <c r="AC2973" s="25">
        <f t="shared" ca="1" si="987"/>
        <v>0</v>
      </c>
    </row>
    <row r="2974" spans="1:29" ht="14.1" hidden="1" customHeight="1" thickBot="1" x14ac:dyDescent="0.25">
      <c r="A2974" s="3">
        <f t="shared" si="971"/>
        <v>2029</v>
      </c>
      <c r="B2974" s="3" t="str">
        <f t="shared" si="988"/>
        <v>02 únor</v>
      </c>
      <c r="C2974" s="4" t="str">
        <f t="shared" si="972"/>
        <v>únor</v>
      </c>
      <c r="D2974" s="10">
        <f t="shared" ca="1" si="973"/>
        <v>0</v>
      </c>
      <c r="E2974" s="10" t="str">
        <f t="shared" si="974"/>
        <v>čtvrtek</v>
      </c>
      <c r="F2974" s="42" t="str">
        <f ca="1">IF(COUNTIF(List1!$U$4:$AF$16,$G2974),"Svátek",TEXT($G2974,"dddd"))</f>
        <v>čtvrtek</v>
      </c>
      <c r="G2974" s="19">
        <v>47157</v>
      </c>
      <c r="H2974" s="49"/>
      <c r="I2974" s="50"/>
      <c r="J2974" s="49"/>
      <c r="K2974" s="50"/>
      <c r="L2974" s="21">
        <f t="shared" si="975"/>
        <v>0</v>
      </c>
      <c r="M2974" s="22">
        <f t="shared" si="969"/>
        <v>0</v>
      </c>
      <c r="N2974" s="98"/>
      <c r="O2974" s="101" t="str">
        <f t="shared" ca="1" si="970"/>
        <v/>
      </c>
      <c r="P2974" s="41" t="str">
        <f t="shared" si="989"/>
        <v xml:space="preserve"> </v>
      </c>
      <c r="Q2974" s="41" t="str">
        <f>IF(MONTH(G2975)-MONTH(G2974)&lt;&gt;0,SUBTOTAL(109,$P$14:$P$3665)," ")</f>
        <v xml:space="preserve"> </v>
      </c>
      <c r="R2974" s="108">
        <f t="shared" ca="1" si="976"/>
        <v>0</v>
      </c>
      <c r="S2974" s="25">
        <f t="shared" ca="1" si="977"/>
        <v>0</v>
      </c>
      <c r="T2974" s="108">
        <f t="shared" ca="1" si="978"/>
        <v>0</v>
      </c>
      <c r="U2974" s="163">
        <f t="shared" ca="1" si="979"/>
        <v>0</v>
      </c>
      <c r="V2974" s="25">
        <f t="shared" ca="1" si="980"/>
        <v>0</v>
      </c>
      <c r="W2974" s="25">
        <f t="shared" ca="1" si="981"/>
        <v>0</v>
      </c>
      <c r="X2974" s="108">
        <f t="shared" ca="1" si="982"/>
        <v>0</v>
      </c>
      <c r="Y2974" s="108">
        <f t="shared" ca="1" si="983"/>
        <v>0</v>
      </c>
      <c r="Z2974" s="108">
        <f t="shared" ca="1" si="984"/>
        <v>0</v>
      </c>
      <c r="AA2974" s="108">
        <f t="shared" ca="1" si="985"/>
        <v>0</v>
      </c>
      <c r="AB2974" s="108">
        <f t="shared" ca="1" si="986"/>
        <v>0</v>
      </c>
      <c r="AC2974" s="25">
        <f t="shared" ca="1" si="987"/>
        <v>0</v>
      </c>
    </row>
    <row r="2975" spans="1:29" ht="14.1" hidden="1" customHeight="1" thickBot="1" x14ac:dyDescent="0.25">
      <c r="A2975" s="3">
        <f t="shared" si="971"/>
        <v>2029</v>
      </c>
      <c r="B2975" s="3" t="str">
        <f t="shared" si="988"/>
        <v>02 únor</v>
      </c>
      <c r="C2975" s="4" t="str">
        <f t="shared" si="972"/>
        <v>únor</v>
      </c>
      <c r="D2975" s="10">
        <f t="shared" ca="1" si="973"/>
        <v>0</v>
      </c>
      <c r="E2975" s="10" t="str">
        <f t="shared" si="974"/>
        <v>pátek</v>
      </c>
      <c r="F2975" s="42" t="str">
        <f ca="1">IF(COUNTIF(List1!$U$4:$AF$16,$G2975),"Svátek",TEXT($G2975,"dddd"))</f>
        <v>pátek</v>
      </c>
      <c r="G2975" s="19">
        <v>47158</v>
      </c>
      <c r="H2975" s="49"/>
      <c r="I2975" s="50"/>
      <c r="J2975" s="49"/>
      <c r="K2975" s="50"/>
      <c r="L2975" s="21">
        <f t="shared" si="975"/>
        <v>0</v>
      </c>
      <c r="M2975" s="22">
        <f t="shared" si="969"/>
        <v>0</v>
      </c>
      <c r="N2975" s="98"/>
      <c r="O2975" s="101" t="str">
        <f t="shared" ca="1" si="970"/>
        <v/>
      </c>
      <c r="P2975" s="41" t="str">
        <f t="shared" si="989"/>
        <v xml:space="preserve"> </v>
      </c>
      <c r="Q2975" s="41" t="str">
        <f>IF(MONTH(G2976)-MONTH(G2975)&lt;&gt;0,SUBTOTAL(109,$P$14:$P$3665)," ")</f>
        <v xml:space="preserve"> </v>
      </c>
      <c r="R2975" s="108">
        <f t="shared" ca="1" si="976"/>
        <v>0</v>
      </c>
      <c r="S2975" s="25">
        <f t="shared" ca="1" si="977"/>
        <v>0</v>
      </c>
      <c r="T2975" s="108">
        <f t="shared" ca="1" si="978"/>
        <v>0</v>
      </c>
      <c r="U2975" s="163">
        <f t="shared" ca="1" si="979"/>
        <v>0</v>
      </c>
      <c r="V2975" s="25">
        <f t="shared" ca="1" si="980"/>
        <v>0</v>
      </c>
      <c r="W2975" s="25">
        <f t="shared" ca="1" si="981"/>
        <v>0</v>
      </c>
      <c r="X2975" s="108">
        <f t="shared" ca="1" si="982"/>
        <v>0</v>
      </c>
      <c r="Y2975" s="108">
        <f t="shared" ca="1" si="983"/>
        <v>0</v>
      </c>
      <c r="Z2975" s="108">
        <f t="shared" ca="1" si="984"/>
        <v>0</v>
      </c>
      <c r="AA2975" s="108">
        <f t="shared" ca="1" si="985"/>
        <v>0</v>
      </c>
      <c r="AB2975" s="108">
        <f t="shared" ca="1" si="986"/>
        <v>0</v>
      </c>
      <c r="AC2975" s="25">
        <f t="shared" ca="1" si="987"/>
        <v>0</v>
      </c>
    </row>
    <row r="2976" spans="1:29" ht="14.1" hidden="1" customHeight="1" thickBot="1" x14ac:dyDescent="0.25">
      <c r="A2976" s="3">
        <f t="shared" si="971"/>
        <v>2029</v>
      </c>
      <c r="B2976" s="3" t="str">
        <f t="shared" si="988"/>
        <v>02 únor</v>
      </c>
      <c r="C2976" s="4" t="str">
        <f t="shared" si="972"/>
        <v>únor</v>
      </c>
      <c r="D2976" s="10">
        <f t="shared" ca="1" si="973"/>
        <v>0</v>
      </c>
      <c r="E2976" s="10" t="str">
        <f t="shared" si="974"/>
        <v>sobota</v>
      </c>
      <c r="F2976" s="42" t="str">
        <f ca="1">IF(COUNTIF(List1!$U$4:$AF$16,$G2976),"Svátek",TEXT($G2976,"dddd"))</f>
        <v>sobota</v>
      </c>
      <c r="G2976" s="19">
        <v>47159</v>
      </c>
      <c r="H2976" s="49"/>
      <c r="I2976" s="50"/>
      <c r="J2976" s="49"/>
      <c r="K2976" s="50"/>
      <c r="L2976" s="21">
        <f t="shared" si="975"/>
        <v>0</v>
      </c>
      <c r="M2976" s="22">
        <f t="shared" si="969"/>
        <v>0</v>
      </c>
      <c r="N2976" s="98"/>
      <c r="O2976" s="101" t="str">
        <f t="shared" ca="1" si="970"/>
        <v/>
      </c>
      <c r="P2976" s="41" t="str">
        <f t="shared" si="989"/>
        <v xml:space="preserve"> </v>
      </c>
      <c r="Q2976" s="41" t="str">
        <f>IF(MONTH(G2977)-MONTH(G2976)&lt;&gt;0,SUBTOTAL(109,$P$14:$P$3665)," ")</f>
        <v xml:space="preserve"> </v>
      </c>
      <c r="R2976" s="108">
        <f t="shared" ca="1" si="976"/>
        <v>0</v>
      </c>
      <c r="S2976" s="25">
        <f t="shared" ca="1" si="977"/>
        <v>0</v>
      </c>
      <c r="T2976" s="108">
        <f t="shared" ca="1" si="978"/>
        <v>0</v>
      </c>
      <c r="U2976" s="163">
        <f t="shared" ca="1" si="979"/>
        <v>0</v>
      </c>
      <c r="V2976" s="25">
        <f t="shared" ca="1" si="980"/>
        <v>0</v>
      </c>
      <c r="W2976" s="25">
        <f t="shared" ca="1" si="981"/>
        <v>0</v>
      </c>
      <c r="X2976" s="108">
        <f t="shared" ca="1" si="982"/>
        <v>0</v>
      </c>
      <c r="Y2976" s="108">
        <f t="shared" ca="1" si="983"/>
        <v>0</v>
      </c>
      <c r="Z2976" s="108">
        <f t="shared" ca="1" si="984"/>
        <v>0</v>
      </c>
      <c r="AA2976" s="108">
        <f t="shared" ca="1" si="985"/>
        <v>0</v>
      </c>
      <c r="AB2976" s="108">
        <f t="shared" ca="1" si="986"/>
        <v>0</v>
      </c>
      <c r="AC2976" s="25">
        <f t="shared" ca="1" si="987"/>
        <v>0</v>
      </c>
    </row>
    <row r="2977" spans="1:29" ht="14.1" hidden="1" customHeight="1" thickBot="1" x14ac:dyDescent="0.25">
      <c r="A2977" s="3">
        <f t="shared" si="971"/>
        <v>2029</v>
      </c>
      <c r="B2977" s="3" t="str">
        <f t="shared" si="988"/>
        <v>02 únor</v>
      </c>
      <c r="C2977" s="4" t="str">
        <f t="shared" si="972"/>
        <v>únor</v>
      </c>
      <c r="D2977" s="10">
        <f t="shared" ca="1" si="973"/>
        <v>0</v>
      </c>
      <c r="E2977" s="10" t="str">
        <f t="shared" si="974"/>
        <v>neděle</v>
      </c>
      <c r="F2977" s="42" t="str">
        <f ca="1">IF(COUNTIF(List1!$U$4:$AF$16,$G2977),"Svátek",TEXT($G2977,"dddd"))</f>
        <v>neděle</v>
      </c>
      <c r="G2977" s="19">
        <v>47160</v>
      </c>
      <c r="H2977" s="49"/>
      <c r="I2977" s="50"/>
      <c r="J2977" s="49"/>
      <c r="K2977" s="50"/>
      <c r="L2977" s="21">
        <f t="shared" si="975"/>
        <v>0</v>
      </c>
      <c r="M2977" s="22">
        <f t="shared" si="969"/>
        <v>0</v>
      </c>
      <c r="N2977" s="98"/>
      <c r="O2977" s="101" t="str">
        <f t="shared" ca="1" si="970"/>
        <v/>
      </c>
      <c r="P2977" s="41">
        <f t="shared" si="989"/>
        <v>0</v>
      </c>
      <c r="Q2977" s="41" t="str">
        <f>IF(MONTH(G2978)-MONTH(G2977)&lt;&gt;0,SUBTOTAL(109,$P$14:$P$3665)," ")</f>
        <v xml:space="preserve"> </v>
      </c>
      <c r="R2977" s="108">
        <f t="shared" ca="1" si="976"/>
        <v>0</v>
      </c>
      <c r="S2977" s="25">
        <f t="shared" ca="1" si="977"/>
        <v>0</v>
      </c>
      <c r="T2977" s="108">
        <f t="shared" ca="1" si="978"/>
        <v>0</v>
      </c>
      <c r="U2977" s="163">
        <f t="shared" ca="1" si="979"/>
        <v>0</v>
      </c>
      <c r="V2977" s="25">
        <f t="shared" ca="1" si="980"/>
        <v>0</v>
      </c>
      <c r="W2977" s="25">
        <f t="shared" ca="1" si="981"/>
        <v>0</v>
      </c>
      <c r="X2977" s="108">
        <f t="shared" ca="1" si="982"/>
        <v>0</v>
      </c>
      <c r="Y2977" s="108">
        <f t="shared" ca="1" si="983"/>
        <v>0</v>
      </c>
      <c r="Z2977" s="108">
        <f t="shared" ca="1" si="984"/>
        <v>0</v>
      </c>
      <c r="AA2977" s="108">
        <f t="shared" ca="1" si="985"/>
        <v>0</v>
      </c>
      <c r="AB2977" s="108">
        <f t="shared" ca="1" si="986"/>
        <v>0</v>
      </c>
      <c r="AC2977" s="25">
        <f t="shared" ca="1" si="987"/>
        <v>0</v>
      </c>
    </row>
    <row r="2978" spans="1:29" ht="14.1" hidden="1" customHeight="1" thickBot="1" x14ac:dyDescent="0.25">
      <c r="A2978" s="3">
        <f t="shared" si="971"/>
        <v>2029</v>
      </c>
      <c r="B2978" s="3" t="str">
        <f t="shared" si="988"/>
        <v>02 únor</v>
      </c>
      <c r="C2978" s="4" t="str">
        <f t="shared" si="972"/>
        <v>únor</v>
      </c>
      <c r="D2978" s="10">
        <f t="shared" ca="1" si="973"/>
        <v>0</v>
      </c>
      <c r="E2978" s="10" t="str">
        <f t="shared" si="974"/>
        <v>pondělí</v>
      </c>
      <c r="F2978" s="42" t="str">
        <f ca="1">IF(COUNTIF(List1!$U$4:$AF$16,$G2978),"Svátek",TEXT($G2978,"dddd"))</f>
        <v>pondělí</v>
      </c>
      <c r="G2978" s="19">
        <v>47161</v>
      </c>
      <c r="H2978" s="49"/>
      <c r="I2978" s="50"/>
      <c r="J2978" s="49"/>
      <c r="K2978" s="50"/>
      <c r="L2978" s="21">
        <f t="shared" si="975"/>
        <v>0</v>
      </c>
      <c r="M2978" s="22">
        <f t="shared" si="969"/>
        <v>0</v>
      </c>
      <c r="N2978" s="98"/>
      <c r="O2978" s="101" t="str">
        <f t="shared" ca="1" si="970"/>
        <v/>
      </c>
      <c r="P2978" s="41" t="str">
        <f t="shared" si="989"/>
        <v xml:space="preserve"> </v>
      </c>
      <c r="Q2978" s="41" t="str">
        <f>IF(MONTH(G2979)-MONTH(G2978)&lt;&gt;0,SUBTOTAL(109,$P$14:$P$3665)," ")</f>
        <v xml:space="preserve"> </v>
      </c>
      <c r="R2978" s="108">
        <f t="shared" ca="1" si="976"/>
        <v>0</v>
      </c>
      <c r="S2978" s="25">
        <f t="shared" ca="1" si="977"/>
        <v>0</v>
      </c>
      <c r="T2978" s="108">
        <f t="shared" ca="1" si="978"/>
        <v>0</v>
      </c>
      <c r="U2978" s="163">
        <f t="shared" ca="1" si="979"/>
        <v>0</v>
      </c>
      <c r="V2978" s="25">
        <f t="shared" ca="1" si="980"/>
        <v>0</v>
      </c>
      <c r="W2978" s="25">
        <f t="shared" ca="1" si="981"/>
        <v>0</v>
      </c>
      <c r="X2978" s="108">
        <f t="shared" ca="1" si="982"/>
        <v>0</v>
      </c>
      <c r="Y2978" s="108">
        <f t="shared" ca="1" si="983"/>
        <v>0</v>
      </c>
      <c r="Z2978" s="108">
        <f t="shared" ca="1" si="984"/>
        <v>0</v>
      </c>
      <c r="AA2978" s="108">
        <f t="shared" ca="1" si="985"/>
        <v>0</v>
      </c>
      <c r="AB2978" s="108">
        <f t="shared" ca="1" si="986"/>
        <v>0</v>
      </c>
      <c r="AC2978" s="25">
        <f t="shared" ca="1" si="987"/>
        <v>0</v>
      </c>
    </row>
    <row r="2979" spans="1:29" ht="14.1" hidden="1" customHeight="1" thickBot="1" x14ac:dyDescent="0.25">
      <c r="A2979" s="3">
        <f t="shared" si="971"/>
        <v>2029</v>
      </c>
      <c r="B2979" s="3" t="str">
        <f t="shared" si="988"/>
        <v>02 únor</v>
      </c>
      <c r="C2979" s="4" t="str">
        <f t="shared" si="972"/>
        <v>únor</v>
      </c>
      <c r="D2979" s="10">
        <f t="shared" ca="1" si="973"/>
        <v>0</v>
      </c>
      <c r="E2979" s="10" t="str">
        <f t="shared" si="974"/>
        <v>úterý</v>
      </c>
      <c r="F2979" s="42" t="str">
        <f ca="1">IF(COUNTIF(List1!$U$4:$AF$16,$G2979),"Svátek",TEXT($G2979,"dddd"))</f>
        <v>úterý</v>
      </c>
      <c r="G2979" s="19">
        <v>47162</v>
      </c>
      <c r="H2979" s="49"/>
      <c r="I2979" s="50"/>
      <c r="J2979" s="49"/>
      <c r="K2979" s="50"/>
      <c r="L2979" s="21">
        <f t="shared" si="975"/>
        <v>0</v>
      </c>
      <c r="M2979" s="22">
        <f t="shared" si="969"/>
        <v>0</v>
      </c>
      <c r="N2979" s="98"/>
      <c r="O2979" s="101" t="str">
        <f t="shared" ca="1" si="970"/>
        <v/>
      </c>
      <c r="P2979" s="41" t="str">
        <f t="shared" si="989"/>
        <v xml:space="preserve"> </v>
      </c>
      <c r="Q2979" s="41" t="str">
        <f>IF(MONTH(G2980)-MONTH(G2979)&lt;&gt;0,SUBTOTAL(109,$P$14:$P$3665)," ")</f>
        <v xml:space="preserve"> </v>
      </c>
      <c r="R2979" s="108">
        <f t="shared" ca="1" si="976"/>
        <v>0</v>
      </c>
      <c r="S2979" s="25">
        <f t="shared" ca="1" si="977"/>
        <v>0</v>
      </c>
      <c r="T2979" s="108">
        <f t="shared" ca="1" si="978"/>
        <v>0</v>
      </c>
      <c r="U2979" s="163">
        <f t="shared" ca="1" si="979"/>
        <v>0</v>
      </c>
      <c r="V2979" s="25">
        <f t="shared" ca="1" si="980"/>
        <v>0</v>
      </c>
      <c r="W2979" s="25">
        <f t="shared" ca="1" si="981"/>
        <v>0</v>
      </c>
      <c r="X2979" s="108">
        <f t="shared" ca="1" si="982"/>
        <v>0</v>
      </c>
      <c r="Y2979" s="108">
        <f t="shared" ca="1" si="983"/>
        <v>0</v>
      </c>
      <c r="Z2979" s="108">
        <f t="shared" ca="1" si="984"/>
        <v>0</v>
      </c>
      <c r="AA2979" s="108">
        <f t="shared" ca="1" si="985"/>
        <v>0</v>
      </c>
      <c r="AB2979" s="108">
        <f t="shared" ca="1" si="986"/>
        <v>0</v>
      </c>
      <c r="AC2979" s="25">
        <f t="shared" ca="1" si="987"/>
        <v>0</v>
      </c>
    </row>
    <row r="2980" spans="1:29" ht="14.1" hidden="1" customHeight="1" thickBot="1" x14ac:dyDescent="0.25">
      <c r="A2980" s="3">
        <f t="shared" si="971"/>
        <v>2029</v>
      </c>
      <c r="B2980" s="3" t="str">
        <f t="shared" si="988"/>
        <v>02 únor</v>
      </c>
      <c r="C2980" s="4" t="str">
        <f t="shared" si="972"/>
        <v>únor</v>
      </c>
      <c r="D2980" s="10">
        <f t="shared" ca="1" si="973"/>
        <v>0</v>
      </c>
      <c r="E2980" s="10" t="str">
        <f t="shared" si="974"/>
        <v>středa</v>
      </c>
      <c r="F2980" s="42" t="str">
        <f ca="1">IF(COUNTIF(List1!$U$4:$AF$16,$G2980),"Svátek",TEXT($G2980,"dddd"))</f>
        <v>středa</v>
      </c>
      <c r="G2980" s="19">
        <v>47163</v>
      </c>
      <c r="H2980" s="49"/>
      <c r="I2980" s="50"/>
      <c r="J2980" s="49"/>
      <c r="K2980" s="50"/>
      <c r="L2980" s="21">
        <f t="shared" si="975"/>
        <v>0</v>
      </c>
      <c r="M2980" s="22">
        <f t="shared" si="969"/>
        <v>0</v>
      </c>
      <c r="N2980" s="98"/>
      <c r="O2980" s="101" t="str">
        <f t="shared" ca="1" si="970"/>
        <v/>
      </c>
      <c r="P2980" s="41" t="str">
        <f t="shared" si="989"/>
        <v xml:space="preserve"> </v>
      </c>
      <c r="Q2980" s="41" t="str">
        <f>IF(MONTH(G2981)-MONTH(G2980)&lt;&gt;0,SUBTOTAL(109,$P$14:$P$3665)," ")</f>
        <v xml:space="preserve"> </v>
      </c>
      <c r="R2980" s="108">
        <f t="shared" ca="1" si="976"/>
        <v>0</v>
      </c>
      <c r="S2980" s="25">
        <f t="shared" ca="1" si="977"/>
        <v>0</v>
      </c>
      <c r="T2980" s="108">
        <f t="shared" ca="1" si="978"/>
        <v>0</v>
      </c>
      <c r="U2980" s="163">
        <f t="shared" ca="1" si="979"/>
        <v>0</v>
      </c>
      <c r="V2980" s="25">
        <f t="shared" ca="1" si="980"/>
        <v>0</v>
      </c>
      <c r="W2980" s="25">
        <f t="shared" ca="1" si="981"/>
        <v>0</v>
      </c>
      <c r="X2980" s="108">
        <f t="shared" ca="1" si="982"/>
        <v>0</v>
      </c>
      <c r="Y2980" s="108">
        <f t="shared" ca="1" si="983"/>
        <v>0</v>
      </c>
      <c r="Z2980" s="108">
        <f t="shared" ca="1" si="984"/>
        <v>0</v>
      </c>
      <c r="AA2980" s="108">
        <f t="shared" ca="1" si="985"/>
        <v>0</v>
      </c>
      <c r="AB2980" s="108">
        <f t="shared" ca="1" si="986"/>
        <v>0</v>
      </c>
      <c r="AC2980" s="25">
        <f t="shared" ca="1" si="987"/>
        <v>0</v>
      </c>
    </row>
    <row r="2981" spans="1:29" ht="14.1" hidden="1" customHeight="1" thickBot="1" x14ac:dyDescent="0.25">
      <c r="A2981" s="3">
        <f t="shared" si="971"/>
        <v>2029</v>
      </c>
      <c r="B2981" s="3" t="str">
        <f t="shared" si="988"/>
        <v>02 únor</v>
      </c>
      <c r="C2981" s="4" t="str">
        <f t="shared" si="972"/>
        <v>únor</v>
      </c>
      <c r="D2981" s="10">
        <f t="shared" ca="1" si="973"/>
        <v>0</v>
      </c>
      <c r="E2981" s="10" t="str">
        <f t="shared" si="974"/>
        <v>čtvrtek</v>
      </c>
      <c r="F2981" s="42" t="str">
        <f ca="1">IF(COUNTIF(List1!$U$4:$AF$16,$G2981),"Svátek",TEXT($G2981,"dddd"))</f>
        <v>čtvrtek</v>
      </c>
      <c r="G2981" s="19">
        <v>47164</v>
      </c>
      <c r="H2981" s="49"/>
      <c r="I2981" s="50"/>
      <c r="J2981" s="49"/>
      <c r="K2981" s="50"/>
      <c r="L2981" s="21">
        <f t="shared" si="975"/>
        <v>0</v>
      </c>
      <c r="M2981" s="22">
        <f t="shared" si="969"/>
        <v>0</v>
      </c>
      <c r="N2981" s="98"/>
      <c r="O2981" s="101" t="str">
        <f t="shared" ca="1" si="970"/>
        <v/>
      </c>
      <c r="P2981" s="41" t="str">
        <f t="shared" si="989"/>
        <v xml:space="preserve"> </v>
      </c>
      <c r="Q2981" s="41" t="str">
        <f>IF(MONTH(G2982)-MONTH(G2981)&lt;&gt;0,SUBTOTAL(109,$P$14:$P$3665)," ")</f>
        <v xml:space="preserve"> </v>
      </c>
      <c r="R2981" s="108">
        <f t="shared" ca="1" si="976"/>
        <v>0</v>
      </c>
      <c r="S2981" s="25">
        <f t="shared" ca="1" si="977"/>
        <v>0</v>
      </c>
      <c r="T2981" s="108">
        <f t="shared" ca="1" si="978"/>
        <v>0</v>
      </c>
      <c r="U2981" s="163">
        <f t="shared" ca="1" si="979"/>
        <v>0</v>
      </c>
      <c r="V2981" s="25">
        <f t="shared" ca="1" si="980"/>
        <v>0</v>
      </c>
      <c r="W2981" s="25">
        <f t="shared" ca="1" si="981"/>
        <v>0</v>
      </c>
      <c r="X2981" s="108">
        <f t="shared" ca="1" si="982"/>
        <v>0</v>
      </c>
      <c r="Y2981" s="108">
        <f t="shared" ca="1" si="983"/>
        <v>0</v>
      </c>
      <c r="Z2981" s="108">
        <f t="shared" ca="1" si="984"/>
        <v>0</v>
      </c>
      <c r="AA2981" s="108">
        <f t="shared" ca="1" si="985"/>
        <v>0</v>
      </c>
      <c r="AB2981" s="108">
        <f t="shared" ca="1" si="986"/>
        <v>0</v>
      </c>
      <c r="AC2981" s="25">
        <f t="shared" ca="1" si="987"/>
        <v>0</v>
      </c>
    </row>
    <row r="2982" spans="1:29" ht="14.1" hidden="1" customHeight="1" thickBot="1" x14ac:dyDescent="0.25">
      <c r="A2982" s="3">
        <f t="shared" si="971"/>
        <v>2029</v>
      </c>
      <c r="B2982" s="3" t="str">
        <f t="shared" si="988"/>
        <v>02 únor</v>
      </c>
      <c r="C2982" s="4" t="str">
        <f t="shared" si="972"/>
        <v>únor</v>
      </c>
      <c r="D2982" s="10">
        <f t="shared" ca="1" si="973"/>
        <v>0</v>
      </c>
      <c r="E2982" s="10" t="str">
        <f t="shared" si="974"/>
        <v>pátek</v>
      </c>
      <c r="F2982" s="42" t="str">
        <f ca="1">IF(COUNTIF(List1!$U$4:$AF$16,$G2982),"Svátek",TEXT($G2982,"dddd"))</f>
        <v>pátek</v>
      </c>
      <c r="G2982" s="19">
        <v>47165</v>
      </c>
      <c r="H2982" s="49"/>
      <c r="I2982" s="50"/>
      <c r="J2982" s="49"/>
      <c r="K2982" s="50"/>
      <c r="L2982" s="21">
        <f t="shared" si="975"/>
        <v>0</v>
      </c>
      <c r="M2982" s="22">
        <f t="shared" ref="M2982:M3045" si="990">(I2982-H2982)-(K2982-J2982)</f>
        <v>0</v>
      </c>
      <c r="N2982" s="98"/>
      <c r="O2982" s="101" t="str">
        <f t="shared" ref="O2982:O3045" ca="1" si="991">IF(F2982="Svátek","Svátek","")</f>
        <v/>
      </c>
      <c r="P2982" s="41" t="str">
        <f t="shared" si="989"/>
        <v xml:space="preserve"> </v>
      </c>
      <c r="Q2982" s="41" t="str">
        <f>IF(MONTH(G2983)-MONTH(G2982)&lt;&gt;0,SUBTOTAL(109,$P$14:$P$3665)," ")</f>
        <v xml:space="preserve"> </v>
      </c>
      <c r="R2982" s="108">
        <f t="shared" ca="1" si="976"/>
        <v>0</v>
      </c>
      <c r="S2982" s="25">
        <f t="shared" ca="1" si="977"/>
        <v>0</v>
      </c>
      <c r="T2982" s="108">
        <f t="shared" ca="1" si="978"/>
        <v>0</v>
      </c>
      <c r="U2982" s="163">
        <f t="shared" ca="1" si="979"/>
        <v>0</v>
      </c>
      <c r="V2982" s="25">
        <f t="shared" ca="1" si="980"/>
        <v>0</v>
      </c>
      <c r="W2982" s="25">
        <f t="shared" ca="1" si="981"/>
        <v>0</v>
      </c>
      <c r="X2982" s="108">
        <f t="shared" ca="1" si="982"/>
        <v>0</v>
      </c>
      <c r="Y2982" s="108">
        <f t="shared" ca="1" si="983"/>
        <v>0</v>
      </c>
      <c r="Z2982" s="108">
        <f t="shared" ca="1" si="984"/>
        <v>0</v>
      </c>
      <c r="AA2982" s="108">
        <f t="shared" ca="1" si="985"/>
        <v>0</v>
      </c>
      <c r="AB2982" s="108">
        <f t="shared" ca="1" si="986"/>
        <v>0</v>
      </c>
      <c r="AC2982" s="25">
        <f t="shared" ca="1" si="987"/>
        <v>0</v>
      </c>
    </row>
    <row r="2983" spans="1:29" ht="14.1" hidden="1" customHeight="1" thickBot="1" x14ac:dyDescent="0.25">
      <c r="A2983" s="3">
        <f t="shared" ref="A2983:A3046" si="992">YEAR(G2983)</f>
        <v>2029</v>
      </c>
      <c r="B2983" s="3" t="str">
        <f t="shared" si="988"/>
        <v>02 únor</v>
      </c>
      <c r="C2983" s="4" t="str">
        <f t="shared" ref="C2983:C3046" si="993">TEXT(G2983,"mmmm")</f>
        <v>únor</v>
      </c>
      <c r="D2983" s="10">
        <f t="shared" ref="D2983:D3046" ca="1" si="994">IF(F2983="Svátek",1,0)</f>
        <v>0</v>
      </c>
      <c r="E2983" s="10" t="str">
        <f t="shared" ref="E2983:E3046" si="995">TEXT($G2983,"dddd")</f>
        <v>sobota</v>
      </c>
      <c r="F2983" s="42" t="str">
        <f ca="1">IF(COUNTIF(List1!$U$4:$AF$16,$G2983),"Svátek",TEXT($G2983,"dddd"))</f>
        <v>sobota</v>
      </c>
      <c r="G2983" s="19">
        <v>47166</v>
      </c>
      <c r="H2983" s="49"/>
      <c r="I2983" s="50"/>
      <c r="J2983" s="49"/>
      <c r="K2983" s="50"/>
      <c r="L2983" s="21">
        <f t="shared" ref="L2983:L3046" si="996">(I2983-H2983)-(K2983-J2983)</f>
        <v>0</v>
      </c>
      <c r="M2983" s="22">
        <f t="shared" si="990"/>
        <v>0</v>
      </c>
      <c r="N2983" s="98"/>
      <c r="O2983" s="101" t="str">
        <f t="shared" ca="1" si="991"/>
        <v/>
      </c>
      <c r="P2983" s="41" t="str">
        <f t="shared" si="989"/>
        <v xml:space="preserve"> </v>
      </c>
      <c r="Q2983" s="41" t="str">
        <f>IF(MONTH(G2984)-MONTH(G2983)&lt;&gt;0,SUBTOTAL(109,$P$14:$P$3665)," ")</f>
        <v xml:space="preserve"> </v>
      </c>
      <c r="R2983" s="108">
        <f t="shared" ref="R2983:R3046" ca="1" si="997">IF(AND(IF(O2983="PC",1,0),OR((E2983="pondělí"),E2983="úterý",E2983="středa",E2983="čtvrtek",E2983="pátek")),IF($R$3-L2983&gt;0,$R$3-L2983,0),0)</f>
        <v>0</v>
      </c>
      <c r="S2983" s="25">
        <f t="shared" ref="S2983:S3046" ca="1" si="998">IF(AND(IF(F2983="Svátek",1,0),OR(E2983="pondělí",E2983="úterý",E2983="středa",E2983="čtvrtek",E2983="pátek"),IF(OR(O2983="SC",O2983="ŘD",O2983="NV",O2983="N",O2983="OČR",O2983="P",O2983="O"),FALSE,TRUE)),1,0)</f>
        <v>0</v>
      </c>
      <c r="T2983" s="108">
        <f t="shared" ref="T2983:T3046" ca="1" si="999">IF(AND(IF(O2983="PMP",1,0),OR((E2983="pondělí"),E2983="úterý",E2983="středa",E2983="čtvrtek",E2983="pátek")),IF($R$3-L2983&gt;0,$R$3-L2983,0),0)</f>
        <v>0</v>
      </c>
      <c r="U2983" s="163">
        <f t="shared" ref="U2983:U3046" ca="1" si="1000">IF(AND(IF(O2983="1/2D",1,0),OR((E2983="pondělí"),E2983="úterý",E2983="středa",E2983="čtvrtek",E2983="pátek")),1,0)</f>
        <v>0</v>
      </c>
      <c r="V2983" s="25">
        <f t="shared" ref="V2983:V3046" ca="1" si="1001">IF(AND(IF(O2983="D",1,0),OR((E2983="pondělí"),E2983="úterý",E2983="středa",E2983="čtvrtek",E2983="pátek")),1,0)</f>
        <v>0</v>
      </c>
      <c r="W2983" s="25">
        <f t="shared" ref="W2983:W3046" ca="1" si="1002">IF(AND(IF(O2983="PN",1,0),OR((E2983="pondělí"),E2983="úterý",E2983="středa",E2983="čtvrtek",E2983="pátek")),1,0)</f>
        <v>0</v>
      </c>
      <c r="X2983" s="108">
        <f t="shared" ref="X2983:X3046" ca="1" si="1003">IF(AND(IF(O2983="NV",1,0),OR((E2983="pondělí"),E2983="úterý",E2983="středa",E2983="čtvrtek",E2983="pátek")),IF($R$3-L2983&gt;0,$R$3-L2983,0),0)</f>
        <v>0</v>
      </c>
      <c r="Y2983" s="108">
        <f t="shared" ref="Y2983:Y3046" ca="1" si="1004">IF(AND(IF(O2983="OČR",1,0),OR((E2983="pondělí"),E2983="úterý",E2983="středa",E2983="čtvrtek",E2983="pátek")),IF($R$3-L2983&gt;0,$R$3-L2983,0),0)</f>
        <v>0</v>
      </c>
      <c r="Z2983" s="108">
        <f t="shared" ref="Z2983:Z3046" ca="1" si="1005">IF(AND(IF(O2983="P",1,0),OR((E2983="pondělí"),E2983="úterý",E2983="středa",E2983="čtvrtek",E2983="pátek")),IF($R$3-L2983&gt;0,$R$3-L2983,0),0)</f>
        <v>0</v>
      </c>
      <c r="AA2983" s="108">
        <f t="shared" ref="AA2983:AA3046" ca="1" si="1006">IF(AND(IF(O2983="O",1,0),OR((E2983="pondělí"),E2983="úterý",E2983="středa",E2983="čtvrtek",E2983="pátek")),IF($R$3-L2983&gt;0,$R$3-L2983,0),0)</f>
        <v>0</v>
      </c>
      <c r="AB2983" s="108">
        <f t="shared" ref="AB2983:AB3046" ca="1" si="1007">IF(AND(IF(O2983="PZ",1,0),OR((E2983="pondělí"),E2983="úterý",E2983="středa",E2983="čtvrtek",E2983="pátek")),IF($R$3-L2983&gt;0,$R$3-L2983,0),0)</f>
        <v>0</v>
      </c>
      <c r="AC2983" s="25">
        <f t="shared" ref="AC2983:AC3046" ca="1" si="1008">IF(AND(IF(F2983="Svátek",1,0),OR(E2983="pondělí",E2983="úterý",E2983="středa",E2983="čtvrtek",E2983="pátek")),1,0)</f>
        <v>0</v>
      </c>
    </row>
    <row r="2984" spans="1:29" ht="14.1" hidden="1" customHeight="1" thickBot="1" x14ac:dyDescent="0.25">
      <c r="A2984" s="3">
        <f t="shared" si="992"/>
        <v>2029</v>
      </c>
      <c r="B2984" s="3" t="str">
        <f t="shared" ref="B2984:B3047" si="1009">IF(C2984="leden","01 leden",IF(C2984="únor","02 únor",IF(C2984="březen","03 březen",IF(C2984="duben","04 duben",IF(C2984="květen","05 květen",IF(C2984="červen","06 červen",IF(C2984="červenec","07 červenec",IF(C2984="srpen","08 srpen",IF(C2984="září","09 září",IF(C2984="říjen","10 říjen",IF(C2984="listopad","11 listopad",IF(C2984="prosinec","12 prosinec",0))))))))))))</f>
        <v>02 únor</v>
      </c>
      <c r="C2984" s="4" t="str">
        <f t="shared" si="993"/>
        <v>únor</v>
      </c>
      <c r="D2984" s="10">
        <f t="shared" ca="1" si="994"/>
        <v>0</v>
      </c>
      <c r="E2984" s="10" t="str">
        <f t="shared" si="995"/>
        <v>neděle</v>
      </c>
      <c r="F2984" s="42" t="str">
        <f ca="1">IF(COUNTIF(List1!$U$4:$AF$16,$G2984),"Svátek",TEXT($G2984,"dddd"))</f>
        <v>neděle</v>
      </c>
      <c r="G2984" s="19">
        <v>47167</v>
      </c>
      <c r="H2984" s="49"/>
      <c r="I2984" s="50"/>
      <c r="J2984" s="49"/>
      <c r="K2984" s="50"/>
      <c r="L2984" s="21">
        <f t="shared" si="996"/>
        <v>0</v>
      </c>
      <c r="M2984" s="22">
        <f t="shared" si="990"/>
        <v>0</v>
      </c>
      <c r="N2984" s="98"/>
      <c r="O2984" s="101" t="str">
        <f t="shared" ca="1" si="991"/>
        <v/>
      </c>
      <c r="P2984" s="41">
        <f t="shared" si="989"/>
        <v>0</v>
      </c>
      <c r="Q2984" s="41" t="str">
        <f>IF(MONTH(G2985)-MONTH(G2984)&lt;&gt;0,SUBTOTAL(109,$P$14:$P$3665)," ")</f>
        <v xml:space="preserve"> </v>
      </c>
      <c r="R2984" s="108">
        <f t="shared" ca="1" si="997"/>
        <v>0</v>
      </c>
      <c r="S2984" s="25">
        <f t="shared" ca="1" si="998"/>
        <v>0</v>
      </c>
      <c r="T2984" s="108">
        <f t="shared" ca="1" si="999"/>
        <v>0</v>
      </c>
      <c r="U2984" s="163">
        <f t="shared" ca="1" si="1000"/>
        <v>0</v>
      </c>
      <c r="V2984" s="25">
        <f t="shared" ca="1" si="1001"/>
        <v>0</v>
      </c>
      <c r="W2984" s="25">
        <f t="shared" ca="1" si="1002"/>
        <v>0</v>
      </c>
      <c r="X2984" s="108">
        <f t="shared" ca="1" si="1003"/>
        <v>0</v>
      </c>
      <c r="Y2984" s="108">
        <f t="shared" ca="1" si="1004"/>
        <v>0</v>
      </c>
      <c r="Z2984" s="108">
        <f t="shared" ca="1" si="1005"/>
        <v>0</v>
      </c>
      <c r="AA2984" s="108">
        <f t="shared" ca="1" si="1006"/>
        <v>0</v>
      </c>
      <c r="AB2984" s="108">
        <f t="shared" ca="1" si="1007"/>
        <v>0</v>
      </c>
      <c r="AC2984" s="25">
        <f t="shared" ca="1" si="1008"/>
        <v>0</v>
      </c>
    </row>
    <row r="2985" spans="1:29" ht="14.1" hidden="1" customHeight="1" thickBot="1" x14ac:dyDescent="0.25">
      <c r="A2985" s="3">
        <f t="shared" si="992"/>
        <v>2029</v>
      </c>
      <c r="B2985" s="3" t="str">
        <f t="shared" si="1009"/>
        <v>02 únor</v>
      </c>
      <c r="C2985" s="4" t="str">
        <f t="shared" si="993"/>
        <v>únor</v>
      </c>
      <c r="D2985" s="10">
        <f t="shared" ca="1" si="994"/>
        <v>0</v>
      </c>
      <c r="E2985" s="10" t="str">
        <f t="shared" si="995"/>
        <v>pondělí</v>
      </c>
      <c r="F2985" s="42" t="str">
        <f ca="1">IF(COUNTIF(List1!$U$4:$AF$16,$G2985),"Svátek",TEXT($G2985,"dddd"))</f>
        <v>pondělí</v>
      </c>
      <c r="G2985" s="19">
        <v>47168</v>
      </c>
      <c r="H2985" s="49"/>
      <c r="I2985" s="50"/>
      <c r="J2985" s="49"/>
      <c r="K2985" s="50"/>
      <c r="L2985" s="21">
        <f t="shared" si="996"/>
        <v>0</v>
      </c>
      <c r="M2985" s="22">
        <f t="shared" si="990"/>
        <v>0</v>
      </c>
      <c r="N2985" s="98"/>
      <c r="O2985" s="101" t="str">
        <f t="shared" ca="1" si="991"/>
        <v/>
      </c>
      <c r="P2985" s="41" t="str">
        <f t="shared" si="989"/>
        <v xml:space="preserve"> </v>
      </c>
      <c r="Q2985" s="41" t="str">
        <f>IF(MONTH(G2986)-MONTH(G2985)&lt;&gt;0,SUBTOTAL(109,$P$14:$P$3665)," ")</f>
        <v xml:space="preserve"> </v>
      </c>
      <c r="R2985" s="108">
        <f t="shared" ca="1" si="997"/>
        <v>0</v>
      </c>
      <c r="S2985" s="25">
        <f t="shared" ca="1" si="998"/>
        <v>0</v>
      </c>
      <c r="T2985" s="108">
        <f t="shared" ca="1" si="999"/>
        <v>0</v>
      </c>
      <c r="U2985" s="163">
        <f t="shared" ca="1" si="1000"/>
        <v>0</v>
      </c>
      <c r="V2985" s="25">
        <f t="shared" ca="1" si="1001"/>
        <v>0</v>
      </c>
      <c r="W2985" s="25">
        <f t="shared" ca="1" si="1002"/>
        <v>0</v>
      </c>
      <c r="X2985" s="108">
        <f t="shared" ca="1" si="1003"/>
        <v>0</v>
      </c>
      <c r="Y2985" s="108">
        <f t="shared" ca="1" si="1004"/>
        <v>0</v>
      </c>
      <c r="Z2985" s="108">
        <f t="shared" ca="1" si="1005"/>
        <v>0</v>
      </c>
      <c r="AA2985" s="108">
        <f t="shared" ca="1" si="1006"/>
        <v>0</v>
      </c>
      <c r="AB2985" s="108">
        <f t="shared" ca="1" si="1007"/>
        <v>0</v>
      </c>
      <c r="AC2985" s="25">
        <f t="shared" ca="1" si="1008"/>
        <v>0</v>
      </c>
    </row>
    <row r="2986" spans="1:29" ht="14.1" hidden="1" customHeight="1" thickBot="1" x14ac:dyDescent="0.25">
      <c r="A2986" s="3">
        <f t="shared" si="992"/>
        <v>2029</v>
      </c>
      <c r="B2986" s="3" t="str">
        <f t="shared" si="1009"/>
        <v>02 únor</v>
      </c>
      <c r="C2986" s="4" t="str">
        <f t="shared" si="993"/>
        <v>únor</v>
      </c>
      <c r="D2986" s="10">
        <f t="shared" ca="1" si="994"/>
        <v>0</v>
      </c>
      <c r="E2986" s="10" t="str">
        <f t="shared" si="995"/>
        <v>úterý</v>
      </c>
      <c r="F2986" s="42" t="str">
        <f ca="1">IF(COUNTIF(List1!$U$4:$AF$16,$G2986),"Svátek",TEXT($G2986,"dddd"))</f>
        <v>úterý</v>
      </c>
      <c r="G2986" s="19">
        <v>47169</v>
      </c>
      <c r="H2986" s="49"/>
      <c r="I2986" s="50"/>
      <c r="J2986" s="49"/>
      <c r="K2986" s="50"/>
      <c r="L2986" s="21">
        <f t="shared" si="996"/>
        <v>0</v>
      </c>
      <c r="M2986" s="22">
        <f t="shared" si="990"/>
        <v>0</v>
      </c>
      <c r="N2986" s="98"/>
      <c r="O2986" s="101" t="str">
        <f t="shared" ca="1" si="991"/>
        <v/>
      </c>
      <c r="P2986" s="41" t="str">
        <f t="shared" si="989"/>
        <v xml:space="preserve"> </v>
      </c>
      <c r="Q2986" s="41" t="str">
        <f>IF(MONTH(G2987)-MONTH(G2986)&lt;&gt;0,SUBTOTAL(109,$P$14:$P$3665)," ")</f>
        <v xml:space="preserve"> </v>
      </c>
      <c r="R2986" s="108">
        <f t="shared" ca="1" si="997"/>
        <v>0</v>
      </c>
      <c r="S2986" s="25">
        <f t="shared" ca="1" si="998"/>
        <v>0</v>
      </c>
      <c r="T2986" s="108">
        <f t="shared" ca="1" si="999"/>
        <v>0</v>
      </c>
      <c r="U2986" s="163">
        <f t="shared" ca="1" si="1000"/>
        <v>0</v>
      </c>
      <c r="V2986" s="25">
        <f t="shared" ca="1" si="1001"/>
        <v>0</v>
      </c>
      <c r="W2986" s="25">
        <f t="shared" ca="1" si="1002"/>
        <v>0</v>
      </c>
      <c r="X2986" s="108">
        <f t="shared" ca="1" si="1003"/>
        <v>0</v>
      </c>
      <c r="Y2986" s="108">
        <f t="shared" ca="1" si="1004"/>
        <v>0</v>
      </c>
      <c r="Z2986" s="108">
        <f t="shared" ca="1" si="1005"/>
        <v>0</v>
      </c>
      <c r="AA2986" s="108">
        <f t="shared" ca="1" si="1006"/>
        <v>0</v>
      </c>
      <c r="AB2986" s="108">
        <f t="shared" ca="1" si="1007"/>
        <v>0</v>
      </c>
      <c r="AC2986" s="25">
        <f t="shared" ca="1" si="1008"/>
        <v>0</v>
      </c>
    </row>
    <row r="2987" spans="1:29" ht="14.1" hidden="1" customHeight="1" thickBot="1" x14ac:dyDescent="0.25">
      <c r="A2987" s="3">
        <f t="shared" si="992"/>
        <v>2029</v>
      </c>
      <c r="B2987" s="3" t="str">
        <f t="shared" si="1009"/>
        <v>02 únor</v>
      </c>
      <c r="C2987" s="4" t="str">
        <f t="shared" si="993"/>
        <v>únor</v>
      </c>
      <c r="D2987" s="10">
        <f t="shared" ca="1" si="994"/>
        <v>0</v>
      </c>
      <c r="E2987" s="10" t="str">
        <f t="shared" si="995"/>
        <v>středa</v>
      </c>
      <c r="F2987" s="42" t="str">
        <f ca="1">IF(COUNTIF(List1!$U$4:$AF$16,$G2987),"Svátek",TEXT($G2987,"dddd"))</f>
        <v>středa</v>
      </c>
      <c r="G2987" s="19">
        <v>47170</v>
      </c>
      <c r="H2987" s="49"/>
      <c r="I2987" s="50"/>
      <c r="J2987" s="49"/>
      <c r="K2987" s="50"/>
      <c r="L2987" s="21">
        <f t="shared" si="996"/>
        <v>0</v>
      </c>
      <c r="M2987" s="22">
        <f t="shared" si="990"/>
        <v>0</v>
      </c>
      <c r="N2987" s="98"/>
      <c r="O2987" s="101" t="str">
        <f t="shared" ca="1" si="991"/>
        <v/>
      </c>
      <c r="P2987" s="41" t="str">
        <f t="shared" si="989"/>
        <v xml:space="preserve"> </v>
      </c>
      <c r="Q2987" s="41" t="str">
        <f>IF(MONTH(G2988)-MONTH(G2987)&lt;&gt;0,SUBTOTAL(109,$P$14:$P$3665)," ")</f>
        <v xml:space="preserve"> </v>
      </c>
      <c r="R2987" s="108">
        <f t="shared" ca="1" si="997"/>
        <v>0</v>
      </c>
      <c r="S2987" s="25">
        <f t="shared" ca="1" si="998"/>
        <v>0</v>
      </c>
      <c r="T2987" s="108">
        <f t="shared" ca="1" si="999"/>
        <v>0</v>
      </c>
      <c r="U2987" s="163">
        <f t="shared" ca="1" si="1000"/>
        <v>0</v>
      </c>
      <c r="V2987" s="25">
        <f t="shared" ca="1" si="1001"/>
        <v>0</v>
      </c>
      <c r="W2987" s="25">
        <f t="shared" ca="1" si="1002"/>
        <v>0</v>
      </c>
      <c r="X2987" s="108">
        <f t="shared" ca="1" si="1003"/>
        <v>0</v>
      </c>
      <c r="Y2987" s="108">
        <f t="shared" ca="1" si="1004"/>
        <v>0</v>
      </c>
      <c r="Z2987" s="108">
        <f t="shared" ca="1" si="1005"/>
        <v>0</v>
      </c>
      <c r="AA2987" s="108">
        <f t="shared" ca="1" si="1006"/>
        <v>0</v>
      </c>
      <c r="AB2987" s="108">
        <f t="shared" ca="1" si="1007"/>
        <v>0</v>
      </c>
      <c r="AC2987" s="25">
        <f t="shared" ca="1" si="1008"/>
        <v>0</v>
      </c>
    </row>
    <row r="2988" spans="1:29" ht="14.1" hidden="1" customHeight="1" thickBot="1" x14ac:dyDescent="0.25">
      <c r="A2988" s="3">
        <f t="shared" si="992"/>
        <v>2029</v>
      </c>
      <c r="B2988" s="3" t="str">
        <f t="shared" si="1009"/>
        <v>02 únor</v>
      </c>
      <c r="C2988" s="4" t="str">
        <f t="shared" si="993"/>
        <v>únor</v>
      </c>
      <c r="D2988" s="10">
        <f t="shared" ca="1" si="994"/>
        <v>0</v>
      </c>
      <c r="E2988" s="10" t="str">
        <f t="shared" si="995"/>
        <v>čtvrtek</v>
      </c>
      <c r="F2988" s="42" t="str">
        <f ca="1">IF(COUNTIF(List1!$U$4:$AF$16,$G2988),"Svátek",TEXT($G2988,"dddd"))</f>
        <v>čtvrtek</v>
      </c>
      <c r="G2988" s="19">
        <v>47171</v>
      </c>
      <c r="H2988" s="49"/>
      <c r="I2988" s="50"/>
      <c r="J2988" s="49"/>
      <c r="K2988" s="50"/>
      <c r="L2988" s="21">
        <f t="shared" si="996"/>
        <v>0</v>
      </c>
      <c r="M2988" s="22">
        <f t="shared" si="990"/>
        <v>0</v>
      </c>
      <c r="N2988" s="98"/>
      <c r="O2988" s="101" t="str">
        <f t="shared" ca="1" si="991"/>
        <v/>
      </c>
      <c r="P2988" s="41" t="str">
        <f t="shared" si="989"/>
        <v xml:space="preserve"> </v>
      </c>
      <c r="Q2988" s="41" t="str">
        <f>IF(MONTH(G2989)-MONTH(G2988)&lt;&gt;0,SUBTOTAL(109,$P$14:$P$3665)," ")</f>
        <v xml:space="preserve"> </v>
      </c>
      <c r="R2988" s="108">
        <f t="shared" ca="1" si="997"/>
        <v>0</v>
      </c>
      <c r="S2988" s="25">
        <f t="shared" ca="1" si="998"/>
        <v>0</v>
      </c>
      <c r="T2988" s="108">
        <f t="shared" ca="1" si="999"/>
        <v>0</v>
      </c>
      <c r="U2988" s="163">
        <f t="shared" ca="1" si="1000"/>
        <v>0</v>
      </c>
      <c r="V2988" s="25">
        <f t="shared" ca="1" si="1001"/>
        <v>0</v>
      </c>
      <c r="W2988" s="25">
        <f t="shared" ca="1" si="1002"/>
        <v>0</v>
      </c>
      <c r="X2988" s="108">
        <f t="shared" ca="1" si="1003"/>
        <v>0</v>
      </c>
      <c r="Y2988" s="108">
        <f t="shared" ca="1" si="1004"/>
        <v>0</v>
      </c>
      <c r="Z2988" s="108">
        <f t="shared" ca="1" si="1005"/>
        <v>0</v>
      </c>
      <c r="AA2988" s="108">
        <f t="shared" ca="1" si="1006"/>
        <v>0</v>
      </c>
      <c r="AB2988" s="108">
        <f t="shared" ca="1" si="1007"/>
        <v>0</v>
      </c>
      <c r="AC2988" s="25">
        <f t="shared" ca="1" si="1008"/>
        <v>0</v>
      </c>
    </row>
    <row r="2989" spans="1:29" ht="14.1" hidden="1" customHeight="1" thickBot="1" x14ac:dyDescent="0.25">
      <c r="A2989" s="3">
        <f t="shared" si="992"/>
        <v>2029</v>
      </c>
      <c r="B2989" s="3" t="str">
        <f t="shared" si="1009"/>
        <v>02 únor</v>
      </c>
      <c r="C2989" s="4" t="str">
        <f t="shared" si="993"/>
        <v>únor</v>
      </c>
      <c r="D2989" s="10">
        <f t="shared" ca="1" si="994"/>
        <v>0</v>
      </c>
      <c r="E2989" s="10" t="str">
        <f t="shared" si="995"/>
        <v>pátek</v>
      </c>
      <c r="F2989" s="42" t="str">
        <f ca="1">IF(COUNTIF(List1!$U$4:$AF$16,$G2989),"Svátek",TEXT($G2989,"dddd"))</f>
        <v>pátek</v>
      </c>
      <c r="G2989" s="19">
        <v>47172</v>
      </c>
      <c r="H2989" s="49"/>
      <c r="I2989" s="50"/>
      <c r="J2989" s="49"/>
      <c r="K2989" s="50"/>
      <c r="L2989" s="21">
        <f t="shared" si="996"/>
        <v>0</v>
      </c>
      <c r="M2989" s="22">
        <f t="shared" si="990"/>
        <v>0</v>
      </c>
      <c r="N2989" s="98"/>
      <c r="O2989" s="101" t="str">
        <f t="shared" ca="1" si="991"/>
        <v/>
      </c>
      <c r="P2989" s="41" t="str">
        <f t="shared" si="989"/>
        <v xml:space="preserve"> </v>
      </c>
      <c r="Q2989" s="41" t="str">
        <f>IF(MONTH(G2990)-MONTH(G2989)&lt;&gt;0,SUBTOTAL(109,$P$14:$P$3665)," ")</f>
        <v xml:space="preserve"> </v>
      </c>
      <c r="R2989" s="108">
        <f t="shared" ca="1" si="997"/>
        <v>0</v>
      </c>
      <c r="S2989" s="25">
        <f t="shared" ca="1" si="998"/>
        <v>0</v>
      </c>
      <c r="T2989" s="108">
        <f t="shared" ca="1" si="999"/>
        <v>0</v>
      </c>
      <c r="U2989" s="163">
        <f t="shared" ca="1" si="1000"/>
        <v>0</v>
      </c>
      <c r="V2989" s="25">
        <f t="shared" ca="1" si="1001"/>
        <v>0</v>
      </c>
      <c r="W2989" s="25">
        <f t="shared" ca="1" si="1002"/>
        <v>0</v>
      </c>
      <c r="X2989" s="108">
        <f t="shared" ca="1" si="1003"/>
        <v>0</v>
      </c>
      <c r="Y2989" s="108">
        <f t="shared" ca="1" si="1004"/>
        <v>0</v>
      </c>
      <c r="Z2989" s="108">
        <f t="shared" ca="1" si="1005"/>
        <v>0</v>
      </c>
      <c r="AA2989" s="108">
        <f t="shared" ca="1" si="1006"/>
        <v>0</v>
      </c>
      <c r="AB2989" s="108">
        <f t="shared" ca="1" si="1007"/>
        <v>0</v>
      </c>
      <c r="AC2989" s="25">
        <f t="shared" ca="1" si="1008"/>
        <v>0</v>
      </c>
    </row>
    <row r="2990" spans="1:29" ht="14.1" hidden="1" customHeight="1" thickBot="1" x14ac:dyDescent="0.25">
      <c r="A2990" s="3">
        <f t="shared" si="992"/>
        <v>2029</v>
      </c>
      <c r="B2990" s="3" t="str">
        <f t="shared" si="1009"/>
        <v>02 únor</v>
      </c>
      <c r="C2990" s="4" t="str">
        <f t="shared" si="993"/>
        <v>únor</v>
      </c>
      <c r="D2990" s="10">
        <f t="shared" ca="1" si="994"/>
        <v>0</v>
      </c>
      <c r="E2990" s="10" t="str">
        <f t="shared" si="995"/>
        <v>sobota</v>
      </c>
      <c r="F2990" s="42" t="str">
        <f ca="1">IF(COUNTIF(List1!$U$4:$AF$16,$G2990),"Svátek",TEXT($G2990,"dddd"))</f>
        <v>sobota</v>
      </c>
      <c r="G2990" s="19">
        <v>47173</v>
      </c>
      <c r="H2990" s="49"/>
      <c r="I2990" s="50"/>
      <c r="J2990" s="49"/>
      <c r="K2990" s="50"/>
      <c r="L2990" s="21">
        <f t="shared" si="996"/>
        <v>0</v>
      </c>
      <c r="M2990" s="22">
        <f t="shared" si="990"/>
        <v>0</v>
      </c>
      <c r="N2990" s="98"/>
      <c r="O2990" s="101" t="str">
        <f t="shared" ca="1" si="991"/>
        <v/>
      </c>
      <c r="P2990" s="41" t="str">
        <f t="shared" si="989"/>
        <v xml:space="preserve"> </v>
      </c>
      <c r="Q2990" s="41" t="str">
        <f>IF(MONTH(G2991)-MONTH(G2990)&lt;&gt;0,SUBTOTAL(109,$P$14:$P$3665)," ")</f>
        <v xml:space="preserve"> </v>
      </c>
      <c r="R2990" s="108">
        <f t="shared" ca="1" si="997"/>
        <v>0</v>
      </c>
      <c r="S2990" s="25">
        <f t="shared" ca="1" si="998"/>
        <v>0</v>
      </c>
      <c r="T2990" s="108">
        <f t="shared" ca="1" si="999"/>
        <v>0</v>
      </c>
      <c r="U2990" s="163">
        <f t="shared" ca="1" si="1000"/>
        <v>0</v>
      </c>
      <c r="V2990" s="25">
        <f t="shared" ca="1" si="1001"/>
        <v>0</v>
      </c>
      <c r="W2990" s="25">
        <f t="shared" ca="1" si="1002"/>
        <v>0</v>
      </c>
      <c r="X2990" s="108">
        <f t="shared" ca="1" si="1003"/>
        <v>0</v>
      </c>
      <c r="Y2990" s="108">
        <f t="shared" ca="1" si="1004"/>
        <v>0</v>
      </c>
      <c r="Z2990" s="108">
        <f t="shared" ca="1" si="1005"/>
        <v>0</v>
      </c>
      <c r="AA2990" s="108">
        <f t="shared" ca="1" si="1006"/>
        <v>0</v>
      </c>
      <c r="AB2990" s="108">
        <f t="shared" ca="1" si="1007"/>
        <v>0</v>
      </c>
      <c r="AC2990" s="25">
        <f t="shared" ca="1" si="1008"/>
        <v>0</v>
      </c>
    </row>
    <row r="2991" spans="1:29" ht="14.1" hidden="1" customHeight="1" thickBot="1" x14ac:dyDescent="0.25">
      <c r="A2991" s="3">
        <f t="shared" si="992"/>
        <v>2029</v>
      </c>
      <c r="B2991" s="3" t="str">
        <f t="shared" si="1009"/>
        <v>02 únor</v>
      </c>
      <c r="C2991" s="4" t="str">
        <f t="shared" si="993"/>
        <v>únor</v>
      </c>
      <c r="D2991" s="10">
        <f t="shared" ca="1" si="994"/>
        <v>0</v>
      </c>
      <c r="E2991" s="10" t="str">
        <f t="shared" si="995"/>
        <v>neděle</v>
      </c>
      <c r="F2991" s="42" t="str">
        <f ca="1">IF(COUNTIF(List1!$U$4:$AF$16,$G2991),"Svátek",TEXT($G2991,"dddd"))</f>
        <v>neděle</v>
      </c>
      <c r="G2991" s="19">
        <v>47174</v>
      </c>
      <c r="H2991" s="49"/>
      <c r="I2991" s="50"/>
      <c r="J2991" s="49"/>
      <c r="K2991" s="50"/>
      <c r="L2991" s="21">
        <f t="shared" si="996"/>
        <v>0</v>
      </c>
      <c r="M2991" s="22">
        <f t="shared" si="990"/>
        <v>0</v>
      </c>
      <c r="N2991" s="98"/>
      <c r="O2991" s="101" t="str">
        <f t="shared" ca="1" si="991"/>
        <v/>
      </c>
      <c r="P2991" s="41">
        <f t="shared" si="989"/>
        <v>0</v>
      </c>
      <c r="Q2991" s="41" t="str">
        <f>IF(MONTH(G2992)-MONTH(G2991)&lt;&gt;0,SUBTOTAL(109,$P$14:$P$3665)," ")</f>
        <v xml:space="preserve"> </v>
      </c>
      <c r="R2991" s="108">
        <f t="shared" ca="1" si="997"/>
        <v>0</v>
      </c>
      <c r="S2991" s="25">
        <f t="shared" ca="1" si="998"/>
        <v>0</v>
      </c>
      <c r="T2991" s="108">
        <f t="shared" ca="1" si="999"/>
        <v>0</v>
      </c>
      <c r="U2991" s="163">
        <f t="shared" ca="1" si="1000"/>
        <v>0</v>
      </c>
      <c r="V2991" s="25">
        <f t="shared" ca="1" si="1001"/>
        <v>0</v>
      </c>
      <c r="W2991" s="25">
        <f t="shared" ca="1" si="1002"/>
        <v>0</v>
      </c>
      <c r="X2991" s="108">
        <f t="shared" ca="1" si="1003"/>
        <v>0</v>
      </c>
      <c r="Y2991" s="108">
        <f t="shared" ca="1" si="1004"/>
        <v>0</v>
      </c>
      <c r="Z2991" s="108">
        <f t="shared" ca="1" si="1005"/>
        <v>0</v>
      </c>
      <c r="AA2991" s="108">
        <f t="shared" ca="1" si="1006"/>
        <v>0</v>
      </c>
      <c r="AB2991" s="108">
        <f t="shared" ca="1" si="1007"/>
        <v>0</v>
      </c>
      <c r="AC2991" s="25">
        <f t="shared" ca="1" si="1008"/>
        <v>0</v>
      </c>
    </row>
    <row r="2992" spans="1:29" ht="14.1" hidden="1" customHeight="1" thickBot="1" x14ac:dyDescent="0.25">
      <c r="A2992" s="3">
        <f t="shared" si="992"/>
        <v>2029</v>
      </c>
      <c r="B2992" s="3" t="str">
        <f t="shared" si="1009"/>
        <v>02 únor</v>
      </c>
      <c r="C2992" s="4" t="str">
        <f t="shared" si="993"/>
        <v>únor</v>
      </c>
      <c r="D2992" s="10">
        <f t="shared" ca="1" si="994"/>
        <v>0</v>
      </c>
      <c r="E2992" s="10" t="str">
        <f t="shared" si="995"/>
        <v>pondělí</v>
      </c>
      <c r="F2992" s="42" t="str">
        <f ca="1">IF(COUNTIF(List1!$U$4:$AF$16,$G2992),"Svátek",TEXT($G2992,"dddd"))</f>
        <v>pondělí</v>
      </c>
      <c r="G2992" s="19">
        <v>47175</v>
      </c>
      <c r="H2992" s="49"/>
      <c r="I2992" s="50"/>
      <c r="J2992" s="49"/>
      <c r="K2992" s="50"/>
      <c r="L2992" s="21">
        <f t="shared" si="996"/>
        <v>0</v>
      </c>
      <c r="M2992" s="22">
        <f t="shared" si="990"/>
        <v>0</v>
      </c>
      <c r="N2992" s="98"/>
      <c r="O2992" s="101" t="str">
        <f t="shared" ca="1" si="991"/>
        <v/>
      </c>
      <c r="P2992" s="41" t="str">
        <f t="shared" si="989"/>
        <v xml:space="preserve"> </v>
      </c>
      <c r="Q2992" s="41" t="str">
        <f>IF(MONTH(G2993)-MONTH(G2992)&lt;&gt;0,SUBTOTAL(109,$P$14:$P$3665)," ")</f>
        <v xml:space="preserve"> </v>
      </c>
      <c r="R2992" s="108">
        <f t="shared" ca="1" si="997"/>
        <v>0</v>
      </c>
      <c r="S2992" s="25">
        <f t="shared" ca="1" si="998"/>
        <v>0</v>
      </c>
      <c r="T2992" s="108">
        <f t="shared" ca="1" si="999"/>
        <v>0</v>
      </c>
      <c r="U2992" s="163">
        <f t="shared" ca="1" si="1000"/>
        <v>0</v>
      </c>
      <c r="V2992" s="25">
        <f t="shared" ca="1" si="1001"/>
        <v>0</v>
      </c>
      <c r="W2992" s="25">
        <f t="shared" ca="1" si="1002"/>
        <v>0</v>
      </c>
      <c r="X2992" s="108">
        <f t="shared" ca="1" si="1003"/>
        <v>0</v>
      </c>
      <c r="Y2992" s="108">
        <f t="shared" ca="1" si="1004"/>
        <v>0</v>
      </c>
      <c r="Z2992" s="108">
        <f t="shared" ca="1" si="1005"/>
        <v>0</v>
      </c>
      <c r="AA2992" s="108">
        <f t="shared" ca="1" si="1006"/>
        <v>0</v>
      </c>
      <c r="AB2992" s="108">
        <f t="shared" ca="1" si="1007"/>
        <v>0</v>
      </c>
      <c r="AC2992" s="25">
        <f t="shared" ca="1" si="1008"/>
        <v>0</v>
      </c>
    </row>
    <row r="2993" spans="1:29" ht="14.1" hidden="1" customHeight="1" thickBot="1" x14ac:dyDescent="0.25">
      <c r="A2993" s="3">
        <f t="shared" si="992"/>
        <v>2029</v>
      </c>
      <c r="B2993" s="3" t="str">
        <f t="shared" si="1009"/>
        <v>02 únor</v>
      </c>
      <c r="C2993" s="4" t="str">
        <f t="shared" si="993"/>
        <v>únor</v>
      </c>
      <c r="D2993" s="10">
        <f t="shared" ca="1" si="994"/>
        <v>0</v>
      </c>
      <c r="E2993" s="10" t="str">
        <f t="shared" si="995"/>
        <v>úterý</v>
      </c>
      <c r="F2993" s="42" t="str">
        <f ca="1">IF(COUNTIF(List1!$U$4:$AF$16,$G2993),"Svátek",TEXT($G2993,"dddd"))</f>
        <v>úterý</v>
      </c>
      <c r="G2993" s="19">
        <v>47176</v>
      </c>
      <c r="H2993" s="49"/>
      <c r="I2993" s="50"/>
      <c r="J2993" s="49"/>
      <c r="K2993" s="50"/>
      <c r="L2993" s="21">
        <f t="shared" si="996"/>
        <v>0</v>
      </c>
      <c r="M2993" s="22">
        <f t="shared" si="990"/>
        <v>0</v>
      </c>
      <c r="N2993" s="98"/>
      <c r="O2993" s="101" t="str">
        <f t="shared" ca="1" si="991"/>
        <v/>
      </c>
      <c r="P2993" s="41" t="str">
        <f t="shared" si="989"/>
        <v xml:space="preserve"> </v>
      </c>
      <c r="Q2993" s="41" t="str">
        <f>IF(MONTH(G2994)-MONTH(G2993)&lt;&gt;0,SUBTOTAL(109,$P$14:$P$3665)," ")</f>
        <v xml:space="preserve"> </v>
      </c>
      <c r="R2993" s="108">
        <f t="shared" ca="1" si="997"/>
        <v>0</v>
      </c>
      <c r="S2993" s="25">
        <f t="shared" ca="1" si="998"/>
        <v>0</v>
      </c>
      <c r="T2993" s="108">
        <f t="shared" ca="1" si="999"/>
        <v>0</v>
      </c>
      <c r="U2993" s="163">
        <f t="shared" ca="1" si="1000"/>
        <v>0</v>
      </c>
      <c r="V2993" s="25">
        <f t="shared" ca="1" si="1001"/>
        <v>0</v>
      </c>
      <c r="W2993" s="25">
        <f t="shared" ca="1" si="1002"/>
        <v>0</v>
      </c>
      <c r="X2993" s="108">
        <f t="shared" ca="1" si="1003"/>
        <v>0</v>
      </c>
      <c r="Y2993" s="108">
        <f t="shared" ca="1" si="1004"/>
        <v>0</v>
      </c>
      <c r="Z2993" s="108">
        <f t="shared" ca="1" si="1005"/>
        <v>0</v>
      </c>
      <c r="AA2993" s="108">
        <f t="shared" ca="1" si="1006"/>
        <v>0</v>
      </c>
      <c r="AB2993" s="108">
        <f t="shared" ca="1" si="1007"/>
        <v>0</v>
      </c>
      <c r="AC2993" s="25">
        <f t="shared" ca="1" si="1008"/>
        <v>0</v>
      </c>
    </row>
    <row r="2994" spans="1:29" ht="14.1" hidden="1" customHeight="1" thickBot="1" x14ac:dyDescent="0.25">
      <c r="A2994" s="3">
        <f t="shared" si="992"/>
        <v>2029</v>
      </c>
      <c r="B2994" s="3" t="str">
        <f t="shared" si="1009"/>
        <v>02 únor</v>
      </c>
      <c r="C2994" s="4" t="str">
        <f t="shared" si="993"/>
        <v>únor</v>
      </c>
      <c r="D2994" s="10">
        <f t="shared" ca="1" si="994"/>
        <v>0</v>
      </c>
      <c r="E2994" s="10" t="str">
        <f t="shared" si="995"/>
        <v>středa</v>
      </c>
      <c r="F2994" s="42" t="str">
        <f ca="1">IF(COUNTIF(List1!$U$4:$AF$16,$G2994),"Svátek",TEXT($G2994,"dddd"))</f>
        <v>středa</v>
      </c>
      <c r="G2994" s="19">
        <v>47177</v>
      </c>
      <c r="H2994" s="49"/>
      <c r="I2994" s="50"/>
      <c r="J2994" s="49"/>
      <c r="K2994" s="50"/>
      <c r="L2994" s="21">
        <f t="shared" si="996"/>
        <v>0</v>
      </c>
      <c r="M2994" s="22">
        <f t="shared" si="990"/>
        <v>0</v>
      </c>
      <c r="N2994" s="98"/>
      <c r="O2994" s="101" t="str">
        <f t="shared" ca="1" si="991"/>
        <v/>
      </c>
      <c r="P2994" s="41">
        <f t="shared" si="989"/>
        <v>0</v>
      </c>
      <c r="Q2994" s="41">
        <f>IF(MONTH(G2995)-MONTH(G2994)&lt;&gt;0,SUBTOTAL(109,$P$14:$P$3665)," ")</f>
        <v>0</v>
      </c>
      <c r="R2994" s="108">
        <f t="shared" ca="1" si="997"/>
        <v>0</v>
      </c>
      <c r="S2994" s="25">
        <f t="shared" ca="1" si="998"/>
        <v>0</v>
      </c>
      <c r="T2994" s="108">
        <f t="shared" ca="1" si="999"/>
        <v>0</v>
      </c>
      <c r="U2994" s="163">
        <f t="shared" ca="1" si="1000"/>
        <v>0</v>
      </c>
      <c r="V2994" s="25">
        <f t="shared" ca="1" si="1001"/>
        <v>0</v>
      </c>
      <c r="W2994" s="25">
        <f t="shared" ca="1" si="1002"/>
        <v>0</v>
      </c>
      <c r="X2994" s="108">
        <f t="shared" ca="1" si="1003"/>
        <v>0</v>
      </c>
      <c r="Y2994" s="108">
        <f t="shared" ca="1" si="1004"/>
        <v>0</v>
      </c>
      <c r="Z2994" s="108">
        <f t="shared" ca="1" si="1005"/>
        <v>0</v>
      </c>
      <c r="AA2994" s="108">
        <f t="shared" ca="1" si="1006"/>
        <v>0</v>
      </c>
      <c r="AB2994" s="108">
        <f t="shared" ca="1" si="1007"/>
        <v>0</v>
      </c>
      <c r="AC2994" s="25">
        <f t="shared" ca="1" si="1008"/>
        <v>0</v>
      </c>
    </row>
    <row r="2995" spans="1:29" ht="14.1" hidden="1" customHeight="1" thickBot="1" x14ac:dyDescent="0.25">
      <c r="A2995" s="3">
        <f t="shared" si="992"/>
        <v>2029</v>
      </c>
      <c r="B2995" s="3" t="str">
        <f t="shared" si="1009"/>
        <v>03 březen</v>
      </c>
      <c r="C2995" s="4" t="str">
        <f t="shared" si="993"/>
        <v>březen</v>
      </c>
      <c r="D2995" s="10">
        <f t="shared" ca="1" si="994"/>
        <v>0</v>
      </c>
      <c r="E2995" s="10" t="str">
        <f t="shared" si="995"/>
        <v>čtvrtek</v>
      </c>
      <c r="F2995" s="42" t="str">
        <f ca="1">IF(COUNTIF(List1!$U$4:$AF$16,$G2995),"Svátek",TEXT($G2995,"dddd"))</f>
        <v>čtvrtek</v>
      </c>
      <c r="G2995" s="19">
        <v>47178</v>
      </c>
      <c r="H2995" s="49"/>
      <c r="I2995" s="50"/>
      <c r="J2995" s="49"/>
      <c r="K2995" s="50"/>
      <c r="L2995" s="21">
        <f t="shared" si="996"/>
        <v>0</v>
      </c>
      <c r="M2995" s="22">
        <f t="shared" si="990"/>
        <v>0</v>
      </c>
      <c r="N2995" s="98"/>
      <c r="O2995" s="101" t="str">
        <f t="shared" ca="1" si="991"/>
        <v/>
      </c>
      <c r="P2995" s="41" t="str">
        <f t="shared" si="989"/>
        <v xml:space="preserve"> </v>
      </c>
      <c r="Q2995" s="41" t="str">
        <f>IF(MONTH(G2996)-MONTH(G2995)&lt;&gt;0,SUBTOTAL(109,$P$14:$P$3665)," ")</f>
        <v xml:space="preserve"> </v>
      </c>
      <c r="R2995" s="108">
        <f t="shared" ca="1" si="997"/>
        <v>0</v>
      </c>
      <c r="S2995" s="25">
        <f t="shared" ca="1" si="998"/>
        <v>0</v>
      </c>
      <c r="T2995" s="108">
        <f t="shared" ca="1" si="999"/>
        <v>0</v>
      </c>
      <c r="U2995" s="163">
        <f t="shared" ca="1" si="1000"/>
        <v>0</v>
      </c>
      <c r="V2995" s="25">
        <f t="shared" ca="1" si="1001"/>
        <v>0</v>
      </c>
      <c r="W2995" s="25">
        <f t="shared" ca="1" si="1002"/>
        <v>0</v>
      </c>
      <c r="X2995" s="108">
        <f t="shared" ca="1" si="1003"/>
        <v>0</v>
      </c>
      <c r="Y2995" s="108">
        <f t="shared" ca="1" si="1004"/>
        <v>0</v>
      </c>
      <c r="Z2995" s="108">
        <f t="shared" ca="1" si="1005"/>
        <v>0</v>
      </c>
      <c r="AA2995" s="108">
        <f t="shared" ca="1" si="1006"/>
        <v>0</v>
      </c>
      <c r="AB2995" s="108">
        <f t="shared" ca="1" si="1007"/>
        <v>0</v>
      </c>
      <c r="AC2995" s="25">
        <f t="shared" ca="1" si="1008"/>
        <v>0</v>
      </c>
    </row>
    <row r="2996" spans="1:29" ht="14.1" hidden="1" customHeight="1" thickBot="1" x14ac:dyDescent="0.25">
      <c r="A2996" s="3">
        <f t="shared" si="992"/>
        <v>2029</v>
      </c>
      <c r="B2996" s="3" t="str">
        <f t="shared" si="1009"/>
        <v>03 březen</v>
      </c>
      <c r="C2996" s="4" t="str">
        <f t="shared" si="993"/>
        <v>březen</v>
      </c>
      <c r="D2996" s="10">
        <f t="shared" ca="1" si="994"/>
        <v>0</v>
      </c>
      <c r="E2996" s="10" t="str">
        <f t="shared" si="995"/>
        <v>pátek</v>
      </c>
      <c r="F2996" s="42" t="str">
        <f ca="1">IF(COUNTIF(List1!$U$4:$AF$16,$G2996),"Svátek",TEXT($G2996,"dddd"))</f>
        <v>pátek</v>
      </c>
      <c r="G2996" s="19">
        <v>47179</v>
      </c>
      <c r="H2996" s="49"/>
      <c r="I2996" s="50"/>
      <c r="J2996" s="49"/>
      <c r="K2996" s="50"/>
      <c r="L2996" s="21">
        <f t="shared" si="996"/>
        <v>0</v>
      </c>
      <c r="M2996" s="22">
        <f t="shared" si="990"/>
        <v>0</v>
      </c>
      <c r="N2996" s="98"/>
      <c r="O2996" s="101" t="str">
        <f t="shared" ca="1" si="991"/>
        <v/>
      </c>
      <c r="P2996" s="41" t="str">
        <f t="shared" si="989"/>
        <v xml:space="preserve"> </v>
      </c>
      <c r="Q2996" s="41" t="str">
        <f>IF(MONTH(G2997)-MONTH(G2996)&lt;&gt;0,SUBTOTAL(109,$P$14:$P$3665)," ")</f>
        <v xml:space="preserve"> </v>
      </c>
      <c r="R2996" s="108">
        <f t="shared" ca="1" si="997"/>
        <v>0</v>
      </c>
      <c r="S2996" s="25">
        <f t="shared" ca="1" si="998"/>
        <v>0</v>
      </c>
      <c r="T2996" s="108">
        <f t="shared" ca="1" si="999"/>
        <v>0</v>
      </c>
      <c r="U2996" s="163">
        <f t="shared" ca="1" si="1000"/>
        <v>0</v>
      </c>
      <c r="V2996" s="25">
        <f t="shared" ca="1" si="1001"/>
        <v>0</v>
      </c>
      <c r="W2996" s="25">
        <f t="shared" ca="1" si="1002"/>
        <v>0</v>
      </c>
      <c r="X2996" s="108">
        <f t="shared" ca="1" si="1003"/>
        <v>0</v>
      </c>
      <c r="Y2996" s="108">
        <f t="shared" ca="1" si="1004"/>
        <v>0</v>
      </c>
      <c r="Z2996" s="108">
        <f t="shared" ca="1" si="1005"/>
        <v>0</v>
      </c>
      <c r="AA2996" s="108">
        <f t="shared" ca="1" si="1006"/>
        <v>0</v>
      </c>
      <c r="AB2996" s="108">
        <f t="shared" ca="1" si="1007"/>
        <v>0</v>
      </c>
      <c r="AC2996" s="25">
        <f t="shared" ca="1" si="1008"/>
        <v>0</v>
      </c>
    </row>
    <row r="2997" spans="1:29" ht="14.1" hidden="1" customHeight="1" thickBot="1" x14ac:dyDescent="0.25">
      <c r="A2997" s="3">
        <f t="shared" si="992"/>
        <v>2029</v>
      </c>
      <c r="B2997" s="3" t="str">
        <f t="shared" si="1009"/>
        <v>03 březen</v>
      </c>
      <c r="C2997" s="4" t="str">
        <f t="shared" si="993"/>
        <v>březen</v>
      </c>
      <c r="D2997" s="10">
        <f t="shared" ca="1" si="994"/>
        <v>0</v>
      </c>
      <c r="E2997" s="10" t="str">
        <f t="shared" si="995"/>
        <v>sobota</v>
      </c>
      <c r="F2997" s="42" t="str">
        <f ca="1">IF(COUNTIF(List1!$U$4:$AF$16,$G2997),"Svátek",TEXT($G2997,"dddd"))</f>
        <v>sobota</v>
      </c>
      <c r="G2997" s="19">
        <v>47180</v>
      </c>
      <c r="H2997" s="49"/>
      <c r="I2997" s="50"/>
      <c r="J2997" s="49"/>
      <c r="K2997" s="50"/>
      <c r="L2997" s="21">
        <f t="shared" si="996"/>
        <v>0</v>
      </c>
      <c r="M2997" s="22">
        <f t="shared" si="990"/>
        <v>0</v>
      </c>
      <c r="N2997" s="98"/>
      <c r="O2997" s="101" t="str">
        <f t="shared" ca="1" si="991"/>
        <v/>
      </c>
      <c r="P2997" s="41" t="str">
        <f t="shared" si="989"/>
        <v xml:space="preserve"> </v>
      </c>
      <c r="Q2997" s="41" t="str">
        <f>IF(MONTH(G2998)-MONTH(G2997)&lt;&gt;0,SUBTOTAL(109,$P$14:$P$3665)," ")</f>
        <v xml:space="preserve"> </v>
      </c>
      <c r="R2997" s="108">
        <f t="shared" ca="1" si="997"/>
        <v>0</v>
      </c>
      <c r="S2997" s="25">
        <f t="shared" ca="1" si="998"/>
        <v>0</v>
      </c>
      <c r="T2997" s="108">
        <f t="shared" ca="1" si="999"/>
        <v>0</v>
      </c>
      <c r="U2997" s="163">
        <f t="shared" ca="1" si="1000"/>
        <v>0</v>
      </c>
      <c r="V2997" s="25">
        <f t="shared" ca="1" si="1001"/>
        <v>0</v>
      </c>
      <c r="W2997" s="25">
        <f t="shared" ca="1" si="1002"/>
        <v>0</v>
      </c>
      <c r="X2997" s="108">
        <f t="shared" ca="1" si="1003"/>
        <v>0</v>
      </c>
      <c r="Y2997" s="108">
        <f t="shared" ca="1" si="1004"/>
        <v>0</v>
      </c>
      <c r="Z2997" s="108">
        <f t="shared" ca="1" si="1005"/>
        <v>0</v>
      </c>
      <c r="AA2997" s="108">
        <f t="shared" ca="1" si="1006"/>
        <v>0</v>
      </c>
      <c r="AB2997" s="108">
        <f t="shared" ca="1" si="1007"/>
        <v>0</v>
      </c>
      <c r="AC2997" s="25">
        <f t="shared" ca="1" si="1008"/>
        <v>0</v>
      </c>
    </row>
    <row r="2998" spans="1:29" ht="14.1" hidden="1" customHeight="1" thickBot="1" x14ac:dyDescent="0.25">
      <c r="A2998" s="3">
        <f t="shared" si="992"/>
        <v>2029</v>
      </c>
      <c r="B2998" s="3" t="str">
        <f t="shared" si="1009"/>
        <v>03 březen</v>
      </c>
      <c r="C2998" s="4" t="str">
        <f t="shared" si="993"/>
        <v>březen</v>
      </c>
      <c r="D2998" s="10">
        <f t="shared" ca="1" si="994"/>
        <v>0</v>
      </c>
      <c r="E2998" s="10" t="str">
        <f t="shared" si="995"/>
        <v>neděle</v>
      </c>
      <c r="F2998" s="42" t="str">
        <f ca="1">IF(COUNTIF(List1!$U$4:$AF$16,$G2998),"Svátek",TEXT($G2998,"dddd"))</f>
        <v>neděle</v>
      </c>
      <c r="G2998" s="19">
        <v>47181</v>
      </c>
      <c r="H2998" s="49"/>
      <c r="I2998" s="50"/>
      <c r="J2998" s="49"/>
      <c r="K2998" s="50"/>
      <c r="L2998" s="21">
        <f t="shared" si="996"/>
        <v>0</v>
      </c>
      <c r="M2998" s="22">
        <f t="shared" si="990"/>
        <v>0</v>
      </c>
      <c r="N2998" s="98"/>
      <c r="O2998" s="101" t="str">
        <f t="shared" ca="1" si="991"/>
        <v/>
      </c>
      <c r="P2998" s="41">
        <f t="shared" si="989"/>
        <v>0</v>
      </c>
      <c r="Q2998" s="41" t="str">
        <f>IF(MONTH(G2999)-MONTH(G2998)&lt;&gt;0,SUBTOTAL(109,$P$14:$P$3665)," ")</f>
        <v xml:space="preserve"> </v>
      </c>
      <c r="R2998" s="108">
        <f t="shared" ca="1" si="997"/>
        <v>0</v>
      </c>
      <c r="S2998" s="25">
        <f t="shared" ca="1" si="998"/>
        <v>0</v>
      </c>
      <c r="T2998" s="108">
        <f t="shared" ca="1" si="999"/>
        <v>0</v>
      </c>
      <c r="U2998" s="163">
        <f t="shared" ca="1" si="1000"/>
        <v>0</v>
      </c>
      <c r="V2998" s="25">
        <f t="shared" ca="1" si="1001"/>
        <v>0</v>
      </c>
      <c r="W2998" s="25">
        <f t="shared" ca="1" si="1002"/>
        <v>0</v>
      </c>
      <c r="X2998" s="108">
        <f t="shared" ca="1" si="1003"/>
        <v>0</v>
      </c>
      <c r="Y2998" s="108">
        <f t="shared" ca="1" si="1004"/>
        <v>0</v>
      </c>
      <c r="Z2998" s="108">
        <f t="shared" ca="1" si="1005"/>
        <v>0</v>
      </c>
      <c r="AA2998" s="108">
        <f t="shared" ca="1" si="1006"/>
        <v>0</v>
      </c>
      <c r="AB2998" s="108">
        <f t="shared" ca="1" si="1007"/>
        <v>0</v>
      </c>
      <c r="AC2998" s="25">
        <f t="shared" ca="1" si="1008"/>
        <v>0</v>
      </c>
    </row>
    <row r="2999" spans="1:29" ht="14.1" hidden="1" customHeight="1" thickBot="1" x14ac:dyDescent="0.25">
      <c r="A2999" s="3">
        <f t="shared" si="992"/>
        <v>2029</v>
      </c>
      <c r="B2999" s="3" t="str">
        <f t="shared" si="1009"/>
        <v>03 březen</v>
      </c>
      <c r="C2999" s="4" t="str">
        <f t="shared" si="993"/>
        <v>březen</v>
      </c>
      <c r="D2999" s="10">
        <f t="shared" ca="1" si="994"/>
        <v>0</v>
      </c>
      <c r="E2999" s="10" t="str">
        <f t="shared" si="995"/>
        <v>pondělí</v>
      </c>
      <c r="F2999" s="42" t="str">
        <f ca="1">IF(COUNTIF(List1!$U$4:$AF$16,$G2999),"Svátek",TEXT($G2999,"dddd"))</f>
        <v>pondělí</v>
      </c>
      <c r="G2999" s="19">
        <v>47182</v>
      </c>
      <c r="H2999" s="49"/>
      <c r="I2999" s="50"/>
      <c r="J2999" s="49"/>
      <c r="K2999" s="50"/>
      <c r="L2999" s="21">
        <f t="shared" si="996"/>
        <v>0</v>
      </c>
      <c r="M2999" s="22">
        <f t="shared" si="990"/>
        <v>0</v>
      </c>
      <c r="N2999" s="98"/>
      <c r="O2999" s="101" t="str">
        <f t="shared" ca="1" si="991"/>
        <v/>
      </c>
      <c r="P2999" s="41" t="str">
        <f t="shared" si="989"/>
        <v xml:space="preserve"> </v>
      </c>
      <c r="Q2999" s="41" t="str">
        <f>IF(MONTH(G3000)-MONTH(G2999)&lt;&gt;0,SUBTOTAL(109,$P$14:$P$3665)," ")</f>
        <v xml:space="preserve"> </v>
      </c>
      <c r="R2999" s="108">
        <f t="shared" ca="1" si="997"/>
        <v>0</v>
      </c>
      <c r="S2999" s="25">
        <f t="shared" ca="1" si="998"/>
        <v>0</v>
      </c>
      <c r="T2999" s="108">
        <f t="shared" ca="1" si="999"/>
        <v>0</v>
      </c>
      <c r="U2999" s="163">
        <f t="shared" ca="1" si="1000"/>
        <v>0</v>
      </c>
      <c r="V2999" s="25">
        <f t="shared" ca="1" si="1001"/>
        <v>0</v>
      </c>
      <c r="W2999" s="25">
        <f t="shared" ca="1" si="1002"/>
        <v>0</v>
      </c>
      <c r="X2999" s="108">
        <f t="shared" ca="1" si="1003"/>
        <v>0</v>
      </c>
      <c r="Y2999" s="108">
        <f t="shared" ca="1" si="1004"/>
        <v>0</v>
      </c>
      <c r="Z2999" s="108">
        <f t="shared" ca="1" si="1005"/>
        <v>0</v>
      </c>
      <c r="AA2999" s="108">
        <f t="shared" ca="1" si="1006"/>
        <v>0</v>
      </c>
      <c r="AB2999" s="108">
        <f t="shared" ca="1" si="1007"/>
        <v>0</v>
      </c>
      <c r="AC2999" s="25">
        <f t="shared" ca="1" si="1008"/>
        <v>0</v>
      </c>
    </row>
    <row r="3000" spans="1:29" ht="14.1" hidden="1" customHeight="1" thickBot="1" x14ac:dyDescent="0.25">
      <c r="A3000" s="3">
        <f t="shared" si="992"/>
        <v>2029</v>
      </c>
      <c r="B3000" s="3" t="str">
        <f t="shared" si="1009"/>
        <v>03 březen</v>
      </c>
      <c r="C3000" s="4" t="str">
        <f t="shared" si="993"/>
        <v>březen</v>
      </c>
      <c r="D3000" s="10">
        <f t="shared" ca="1" si="994"/>
        <v>0</v>
      </c>
      <c r="E3000" s="10" t="str">
        <f t="shared" si="995"/>
        <v>úterý</v>
      </c>
      <c r="F3000" s="42" t="str">
        <f ca="1">IF(COUNTIF(List1!$U$4:$AF$16,$G3000),"Svátek",TEXT($G3000,"dddd"))</f>
        <v>úterý</v>
      </c>
      <c r="G3000" s="19">
        <v>47183</v>
      </c>
      <c r="H3000" s="49"/>
      <c r="I3000" s="50"/>
      <c r="J3000" s="49"/>
      <c r="K3000" s="50"/>
      <c r="L3000" s="21">
        <f t="shared" si="996"/>
        <v>0</v>
      </c>
      <c r="M3000" s="22">
        <f t="shared" si="990"/>
        <v>0</v>
      </c>
      <c r="N3000" s="98"/>
      <c r="O3000" s="101" t="str">
        <f t="shared" ca="1" si="991"/>
        <v/>
      </c>
      <c r="P3000" s="41" t="str">
        <f t="shared" si="989"/>
        <v xml:space="preserve"> </v>
      </c>
      <c r="Q3000" s="41" t="str">
        <f>IF(MONTH(G3001)-MONTH(G3000)&lt;&gt;0,SUBTOTAL(109,$P$14:$P$3665)," ")</f>
        <v xml:space="preserve"> </v>
      </c>
      <c r="R3000" s="108">
        <f t="shared" ca="1" si="997"/>
        <v>0</v>
      </c>
      <c r="S3000" s="25">
        <f t="shared" ca="1" si="998"/>
        <v>0</v>
      </c>
      <c r="T3000" s="108">
        <f t="shared" ca="1" si="999"/>
        <v>0</v>
      </c>
      <c r="U3000" s="163">
        <f t="shared" ca="1" si="1000"/>
        <v>0</v>
      </c>
      <c r="V3000" s="25">
        <f t="shared" ca="1" si="1001"/>
        <v>0</v>
      </c>
      <c r="W3000" s="25">
        <f t="shared" ca="1" si="1002"/>
        <v>0</v>
      </c>
      <c r="X3000" s="108">
        <f t="shared" ca="1" si="1003"/>
        <v>0</v>
      </c>
      <c r="Y3000" s="108">
        <f t="shared" ca="1" si="1004"/>
        <v>0</v>
      </c>
      <c r="Z3000" s="108">
        <f t="shared" ca="1" si="1005"/>
        <v>0</v>
      </c>
      <c r="AA3000" s="108">
        <f t="shared" ca="1" si="1006"/>
        <v>0</v>
      </c>
      <c r="AB3000" s="108">
        <f t="shared" ca="1" si="1007"/>
        <v>0</v>
      </c>
      <c r="AC3000" s="25">
        <f t="shared" ca="1" si="1008"/>
        <v>0</v>
      </c>
    </row>
    <row r="3001" spans="1:29" ht="14.1" hidden="1" customHeight="1" thickBot="1" x14ac:dyDescent="0.25">
      <c r="A3001" s="3">
        <f t="shared" si="992"/>
        <v>2029</v>
      </c>
      <c r="B3001" s="3" t="str">
        <f t="shared" si="1009"/>
        <v>03 březen</v>
      </c>
      <c r="C3001" s="4" t="str">
        <f t="shared" si="993"/>
        <v>březen</v>
      </c>
      <c r="D3001" s="10">
        <f t="shared" ca="1" si="994"/>
        <v>0</v>
      </c>
      <c r="E3001" s="10" t="str">
        <f t="shared" si="995"/>
        <v>středa</v>
      </c>
      <c r="F3001" s="42" t="str">
        <f ca="1">IF(COUNTIF(List1!$U$4:$AF$16,$G3001),"Svátek",TEXT($G3001,"dddd"))</f>
        <v>středa</v>
      </c>
      <c r="G3001" s="19">
        <v>47184</v>
      </c>
      <c r="H3001" s="49"/>
      <c r="I3001" s="50"/>
      <c r="J3001" s="49"/>
      <c r="K3001" s="50"/>
      <c r="L3001" s="21">
        <f t="shared" si="996"/>
        <v>0</v>
      </c>
      <c r="M3001" s="22">
        <f t="shared" si="990"/>
        <v>0</v>
      </c>
      <c r="N3001" s="98"/>
      <c r="O3001" s="101" t="str">
        <f t="shared" ca="1" si="991"/>
        <v/>
      </c>
      <c r="P3001" s="41" t="str">
        <f t="shared" si="989"/>
        <v xml:space="preserve"> </v>
      </c>
      <c r="Q3001" s="41" t="str">
        <f>IF(MONTH(G3002)-MONTH(G3001)&lt;&gt;0,SUBTOTAL(109,$P$14:$P$3665)," ")</f>
        <v xml:space="preserve"> </v>
      </c>
      <c r="R3001" s="108">
        <f t="shared" ca="1" si="997"/>
        <v>0</v>
      </c>
      <c r="S3001" s="25">
        <f t="shared" ca="1" si="998"/>
        <v>0</v>
      </c>
      <c r="T3001" s="108">
        <f t="shared" ca="1" si="999"/>
        <v>0</v>
      </c>
      <c r="U3001" s="163">
        <f t="shared" ca="1" si="1000"/>
        <v>0</v>
      </c>
      <c r="V3001" s="25">
        <f t="shared" ca="1" si="1001"/>
        <v>0</v>
      </c>
      <c r="W3001" s="25">
        <f t="shared" ca="1" si="1002"/>
        <v>0</v>
      </c>
      <c r="X3001" s="108">
        <f t="shared" ca="1" si="1003"/>
        <v>0</v>
      </c>
      <c r="Y3001" s="108">
        <f t="shared" ca="1" si="1004"/>
        <v>0</v>
      </c>
      <c r="Z3001" s="108">
        <f t="shared" ca="1" si="1005"/>
        <v>0</v>
      </c>
      <c r="AA3001" s="108">
        <f t="shared" ca="1" si="1006"/>
        <v>0</v>
      </c>
      <c r="AB3001" s="108">
        <f t="shared" ca="1" si="1007"/>
        <v>0</v>
      </c>
      <c r="AC3001" s="25">
        <f t="shared" ca="1" si="1008"/>
        <v>0</v>
      </c>
    </row>
    <row r="3002" spans="1:29" ht="14.1" hidden="1" customHeight="1" thickBot="1" x14ac:dyDescent="0.25">
      <c r="A3002" s="3">
        <f t="shared" si="992"/>
        <v>2029</v>
      </c>
      <c r="B3002" s="3" t="str">
        <f t="shared" si="1009"/>
        <v>03 březen</v>
      </c>
      <c r="C3002" s="4" t="str">
        <f t="shared" si="993"/>
        <v>březen</v>
      </c>
      <c r="D3002" s="10">
        <f t="shared" ca="1" si="994"/>
        <v>0</v>
      </c>
      <c r="E3002" s="10" t="str">
        <f t="shared" si="995"/>
        <v>čtvrtek</v>
      </c>
      <c r="F3002" s="42" t="str">
        <f ca="1">IF(COUNTIF(List1!$U$4:$AF$16,$G3002),"Svátek",TEXT($G3002,"dddd"))</f>
        <v>čtvrtek</v>
      </c>
      <c r="G3002" s="19">
        <v>47185</v>
      </c>
      <c r="H3002" s="49"/>
      <c r="I3002" s="50"/>
      <c r="J3002" s="49"/>
      <c r="K3002" s="50"/>
      <c r="L3002" s="21">
        <f t="shared" si="996"/>
        <v>0</v>
      </c>
      <c r="M3002" s="22">
        <f t="shared" si="990"/>
        <v>0</v>
      </c>
      <c r="N3002" s="98"/>
      <c r="O3002" s="101" t="str">
        <f t="shared" ca="1" si="991"/>
        <v/>
      </c>
      <c r="P3002" s="41" t="str">
        <f t="shared" si="989"/>
        <v xml:space="preserve"> </v>
      </c>
      <c r="Q3002" s="41" t="str">
        <f>IF(MONTH(G3003)-MONTH(G3002)&lt;&gt;0,SUBTOTAL(109,$P$14:$P$3665)," ")</f>
        <v xml:space="preserve"> </v>
      </c>
      <c r="R3002" s="108">
        <f t="shared" ca="1" si="997"/>
        <v>0</v>
      </c>
      <c r="S3002" s="25">
        <f t="shared" ca="1" si="998"/>
        <v>0</v>
      </c>
      <c r="T3002" s="108">
        <f t="shared" ca="1" si="999"/>
        <v>0</v>
      </c>
      <c r="U3002" s="163">
        <f t="shared" ca="1" si="1000"/>
        <v>0</v>
      </c>
      <c r="V3002" s="25">
        <f t="shared" ca="1" si="1001"/>
        <v>0</v>
      </c>
      <c r="W3002" s="25">
        <f t="shared" ca="1" si="1002"/>
        <v>0</v>
      </c>
      <c r="X3002" s="108">
        <f t="shared" ca="1" si="1003"/>
        <v>0</v>
      </c>
      <c r="Y3002" s="108">
        <f t="shared" ca="1" si="1004"/>
        <v>0</v>
      </c>
      <c r="Z3002" s="108">
        <f t="shared" ca="1" si="1005"/>
        <v>0</v>
      </c>
      <c r="AA3002" s="108">
        <f t="shared" ca="1" si="1006"/>
        <v>0</v>
      </c>
      <c r="AB3002" s="108">
        <f t="shared" ca="1" si="1007"/>
        <v>0</v>
      </c>
      <c r="AC3002" s="25">
        <f t="shared" ca="1" si="1008"/>
        <v>0</v>
      </c>
    </row>
    <row r="3003" spans="1:29" ht="14.1" hidden="1" customHeight="1" thickBot="1" x14ac:dyDescent="0.25">
      <c r="A3003" s="3">
        <f t="shared" si="992"/>
        <v>2029</v>
      </c>
      <c r="B3003" s="3" t="str">
        <f t="shared" si="1009"/>
        <v>03 březen</v>
      </c>
      <c r="C3003" s="4" t="str">
        <f t="shared" si="993"/>
        <v>březen</v>
      </c>
      <c r="D3003" s="10">
        <f t="shared" ca="1" si="994"/>
        <v>0</v>
      </c>
      <c r="E3003" s="10" t="str">
        <f t="shared" si="995"/>
        <v>pátek</v>
      </c>
      <c r="F3003" s="42" t="str">
        <f ca="1">IF(COUNTIF(List1!$U$4:$AF$16,$G3003),"Svátek",TEXT($G3003,"dddd"))</f>
        <v>pátek</v>
      </c>
      <c r="G3003" s="19">
        <v>47186</v>
      </c>
      <c r="H3003" s="49"/>
      <c r="I3003" s="50"/>
      <c r="J3003" s="49"/>
      <c r="K3003" s="50"/>
      <c r="L3003" s="21">
        <f t="shared" si="996"/>
        <v>0</v>
      </c>
      <c r="M3003" s="22">
        <f t="shared" si="990"/>
        <v>0</v>
      </c>
      <c r="N3003" s="98"/>
      <c r="O3003" s="101" t="str">
        <f t="shared" ca="1" si="991"/>
        <v/>
      </c>
      <c r="P3003" s="41" t="str">
        <f t="shared" si="989"/>
        <v xml:space="preserve"> </v>
      </c>
      <c r="Q3003" s="41" t="str">
        <f>IF(MONTH(G3004)-MONTH(G3003)&lt;&gt;0,SUBTOTAL(109,$P$14:$P$3665)," ")</f>
        <v xml:space="preserve"> </v>
      </c>
      <c r="R3003" s="108">
        <f t="shared" ca="1" si="997"/>
        <v>0</v>
      </c>
      <c r="S3003" s="25">
        <f t="shared" ca="1" si="998"/>
        <v>0</v>
      </c>
      <c r="T3003" s="108">
        <f t="shared" ca="1" si="999"/>
        <v>0</v>
      </c>
      <c r="U3003" s="163">
        <f t="shared" ca="1" si="1000"/>
        <v>0</v>
      </c>
      <c r="V3003" s="25">
        <f t="shared" ca="1" si="1001"/>
        <v>0</v>
      </c>
      <c r="W3003" s="25">
        <f t="shared" ca="1" si="1002"/>
        <v>0</v>
      </c>
      <c r="X3003" s="108">
        <f t="shared" ca="1" si="1003"/>
        <v>0</v>
      </c>
      <c r="Y3003" s="108">
        <f t="shared" ca="1" si="1004"/>
        <v>0</v>
      </c>
      <c r="Z3003" s="108">
        <f t="shared" ca="1" si="1005"/>
        <v>0</v>
      </c>
      <c r="AA3003" s="108">
        <f t="shared" ca="1" si="1006"/>
        <v>0</v>
      </c>
      <c r="AB3003" s="108">
        <f t="shared" ca="1" si="1007"/>
        <v>0</v>
      </c>
      <c r="AC3003" s="25">
        <f t="shared" ca="1" si="1008"/>
        <v>0</v>
      </c>
    </row>
    <row r="3004" spans="1:29" ht="14.1" hidden="1" customHeight="1" thickBot="1" x14ac:dyDescent="0.25">
      <c r="A3004" s="3">
        <f t="shared" si="992"/>
        <v>2029</v>
      </c>
      <c r="B3004" s="3" t="str">
        <f t="shared" si="1009"/>
        <v>03 březen</v>
      </c>
      <c r="C3004" s="4" t="str">
        <f t="shared" si="993"/>
        <v>březen</v>
      </c>
      <c r="D3004" s="10">
        <f t="shared" ca="1" si="994"/>
        <v>0</v>
      </c>
      <c r="E3004" s="10" t="str">
        <f t="shared" si="995"/>
        <v>sobota</v>
      </c>
      <c r="F3004" s="42" t="str">
        <f ca="1">IF(COUNTIF(List1!$U$4:$AF$16,$G3004),"Svátek",TEXT($G3004,"dddd"))</f>
        <v>sobota</v>
      </c>
      <c r="G3004" s="19">
        <v>47187</v>
      </c>
      <c r="H3004" s="49"/>
      <c r="I3004" s="50"/>
      <c r="J3004" s="49"/>
      <c r="K3004" s="50"/>
      <c r="L3004" s="21">
        <f t="shared" si="996"/>
        <v>0</v>
      </c>
      <c r="M3004" s="22">
        <f t="shared" si="990"/>
        <v>0</v>
      </c>
      <c r="N3004" s="98"/>
      <c r="O3004" s="101" t="str">
        <f t="shared" ca="1" si="991"/>
        <v/>
      </c>
      <c r="P3004" s="41" t="str">
        <f t="shared" si="989"/>
        <v xml:space="preserve"> </v>
      </c>
      <c r="Q3004" s="41" t="str">
        <f>IF(MONTH(G3005)-MONTH(G3004)&lt;&gt;0,SUBTOTAL(109,$P$14:$P$3665)," ")</f>
        <v xml:space="preserve"> </v>
      </c>
      <c r="R3004" s="108">
        <f t="shared" ca="1" si="997"/>
        <v>0</v>
      </c>
      <c r="S3004" s="25">
        <f t="shared" ca="1" si="998"/>
        <v>0</v>
      </c>
      <c r="T3004" s="108">
        <f t="shared" ca="1" si="999"/>
        <v>0</v>
      </c>
      <c r="U3004" s="163">
        <f t="shared" ca="1" si="1000"/>
        <v>0</v>
      </c>
      <c r="V3004" s="25">
        <f t="shared" ca="1" si="1001"/>
        <v>0</v>
      </c>
      <c r="W3004" s="25">
        <f t="shared" ca="1" si="1002"/>
        <v>0</v>
      </c>
      <c r="X3004" s="108">
        <f t="shared" ca="1" si="1003"/>
        <v>0</v>
      </c>
      <c r="Y3004" s="108">
        <f t="shared" ca="1" si="1004"/>
        <v>0</v>
      </c>
      <c r="Z3004" s="108">
        <f t="shared" ca="1" si="1005"/>
        <v>0</v>
      </c>
      <c r="AA3004" s="108">
        <f t="shared" ca="1" si="1006"/>
        <v>0</v>
      </c>
      <c r="AB3004" s="108">
        <f t="shared" ca="1" si="1007"/>
        <v>0</v>
      </c>
      <c r="AC3004" s="25">
        <f t="shared" ca="1" si="1008"/>
        <v>0</v>
      </c>
    </row>
    <row r="3005" spans="1:29" ht="14.1" hidden="1" customHeight="1" thickBot="1" x14ac:dyDescent="0.25">
      <c r="A3005" s="3">
        <f t="shared" si="992"/>
        <v>2029</v>
      </c>
      <c r="B3005" s="3" t="str">
        <f t="shared" si="1009"/>
        <v>03 březen</v>
      </c>
      <c r="C3005" s="4" t="str">
        <f t="shared" si="993"/>
        <v>březen</v>
      </c>
      <c r="D3005" s="10">
        <f t="shared" ca="1" si="994"/>
        <v>0</v>
      </c>
      <c r="E3005" s="10" t="str">
        <f t="shared" si="995"/>
        <v>neděle</v>
      </c>
      <c r="F3005" s="42" t="str">
        <f ca="1">IF(COUNTIF(List1!$U$4:$AF$16,$G3005),"Svátek",TEXT($G3005,"dddd"))</f>
        <v>neděle</v>
      </c>
      <c r="G3005" s="19">
        <v>47188</v>
      </c>
      <c r="H3005" s="49"/>
      <c r="I3005" s="50"/>
      <c r="J3005" s="49"/>
      <c r="K3005" s="50"/>
      <c r="L3005" s="21">
        <f t="shared" si="996"/>
        <v>0</v>
      </c>
      <c r="M3005" s="22">
        <f t="shared" si="990"/>
        <v>0</v>
      </c>
      <c r="N3005" s="98"/>
      <c r="O3005" s="101" t="str">
        <f t="shared" ca="1" si="991"/>
        <v/>
      </c>
      <c r="P3005" s="41">
        <f t="shared" si="989"/>
        <v>0</v>
      </c>
      <c r="Q3005" s="41" t="str">
        <f>IF(MONTH(G3006)-MONTH(G3005)&lt;&gt;0,SUBTOTAL(109,$P$14:$P$3665)," ")</f>
        <v xml:space="preserve"> </v>
      </c>
      <c r="R3005" s="108">
        <f t="shared" ca="1" si="997"/>
        <v>0</v>
      </c>
      <c r="S3005" s="25">
        <f t="shared" ca="1" si="998"/>
        <v>0</v>
      </c>
      <c r="T3005" s="108">
        <f t="shared" ca="1" si="999"/>
        <v>0</v>
      </c>
      <c r="U3005" s="163">
        <f t="shared" ca="1" si="1000"/>
        <v>0</v>
      </c>
      <c r="V3005" s="25">
        <f t="shared" ca="1" si="1001"/>
        <v>0</v>
      </c>
      <c r="W3005" s="25">
        <f t="shared" ca="1" si="1002"/>
        <v>0</v>
      </c>
      <c r="X3005" s="108">
        <f t="shared" ca="1" si="1003"/>
        <v>0</v>
      </c>
      <c r="Y3005" s="108">
        <f t="shared" ca="1" si="1004"/>
        <v>0</v>
      </c>
      <c r="Z3005" s="108">
        <f t="shared" ca="1" si="1005"/>
        <v>0</v>
      </c>
      <c r="AA3005" s="108">
        <f t="shared" ca="1" si="1006"/>
        <v>0</v>
      </c>
      <c r="AB3005" s="108">
        <f t="shared" ca="1" si="1007"/>
        <v>0</v>
      </c>
      <c r="AC3005" s="25">
        <f t="shared" ca="1" si="1008"/>
        <v>0</v>
      </c>
    </row>
    <row r="3006" spans="1:29" ht="14.1" hidden="1" customHeight="1" thickBot="1" x14ac:dyDescent="0.25">
      <c r="A3006" s="3">
        <f t="shared" si="992"/>
        <v>2029</v>
      </c>
      <c r="B3006" s="3" t="str">
        <f t="shared" si="1009"/>
        <v>03 březen</v>
      </c>
      <c r="C3006" s="4" t="str">
        <f t="shared" si="993"/>
        <v>březen</v>
      </c>
      <c r="D3006" s="10">
        <f t="shared" ca="1" si="994"/>
        <v>0</v>
      </c>
      <c r="E3006" s="10" t="str">
        <f t="shared" si="995"/>
        <v>pondělí</v>
      </c>
      <c r="F3006" s="42" t="str">
        <f ca="1">IF(COUNTIF(List1!$U$4:$AF$16,$G3006),"Svátek",TEXT($G3006,"dddd"))</f>
        <v>pondělí</v>
      </c>
      <c r="G3006" s="19">
        <v>47189</v>
      </c>
      <c r="H3006" s="49"/>
      <c r="I3006" s="50"/>
      <c r="J3006" s="49"/>
      <c r="K3006" s="50"/>
      <c r="L3006" s="21">
        <f t="shared" si="996"/>
        <v>0</v>
      </c>
      <c r="M3006" s="22">
        <f t="shared" si="990"/>
        <v>0</v>
      </c>
      <c r="N3006" s="98"/>
      <c r="O3006" s="101" t="str">
        <f t="shared" ca="1" si="991"/>
        <v/>
      </c>
      <c r="P3006" s="41" t="str">
        <f t="shared" si="989"/>
        <v xml:space="preserve"> </v>
      </c>
      <c r="Q3006" s="41" t="str">
        <f>IF(MONTH(G3007)-MONTH(G3006)&lt;&gt;0,SUBTOTAL(109,$P$14:$P$3665)," ")</f>
        <v xml:space="preserve"> </v>
      </c>
      <c r="R3006" s="108">
        <f t="shared" ca="1" si="997"/>
        <v>0</v>
      </c>
      <c r="S3006" s="25">
        <f t="shared" ca="1" si="998"/>
        <v>0</v>
      </c>
      <c r="T3006" s="108">
        <f t="shared" ca="1" si="999"/>
        <v>0</v>
      </c>
      <c r="U3006" s="163">
        <f t="shared" ca="1" si="1000"/>
        <v>0</v>
      </c>
      <c r="V3006" s="25">
        <f t="shared" ca="1" si="1001"/>
        <v>0</v>
      </c>
      <c r="W3006" s="25">
        <f t="shared" ca="1" si="1002"/>
        <v>0</v>
      </c>
      <c r="X3006" s="108">
        <f t="shared" ca="1" si="1003"/>
        <v>0</v>
      </c>
      <c r="Y3006" s="108">
        <f t="shared" ca="1" si="1004"/>
        <v>0</v>
      </c>
      <c r="Z3006" s="108">
        <f t="shared" ca="1" si="1005"/>
        <v>0</v>
      </c>
      <c r="AA3006" s="108">
        <f t="shared" ca="1" si="1006"/>
        <v>0</v>
      </c>
      <c r="AB3006" s="108">
        <f t="shared" ca="1" si="1007"/>
        <v>0</v>
      </c>
      <c r="AC3006" s="25">
        <f t="shared" ca="1" si="1008"/>
        <v>0</v>
      </c>
    </row>
    <row r="3007" spans="1:29" ht="14.1" hidden="1" customHeight="1" thickBot="1" x14ac:dyDescent="0.25">
      <c r="A3007" s="3">
        <f t="shared" si="992"/>
        <v>2029</v>
      </c>
      <c r="B3007" s="3" t="str">
        <f t="shared" si="1009"/>
        <v>03 březen</v>
      </c>
      <c r="C3007" s="4" t="str">
        <f t="shared" si="993"/>
        <v>březen</v>
      </c>
      <c r="D3007" s="10">
        <f t="shared" ca="1" si="994"/>
        <v>0</v>
      </c>
      <c r="E3007" s="10" t="str">
        <f t="shared" si="995"/>
        <v>úterý</v>
      </c>
      <c r="F3007" s="42" t="str">
        <f ca="1">IF(COUNTIF(List1!$U$4:$AF$16,$G3007),"Svátek",TEXT($G3007,"dddd"))</f>
        <v>úterý</v>
      </c>
      <c r="G3007" s="19">
        <v>47190</v>
      </c>
      <c r="H3007" s="49"/>
      <c r="I3007" s="50"/>
      <c r="J3007" s="49"/>
      <c r="K3007" s="50"/>
      <c r="L3007" s="21">
        <f t="shared" si="996"/>
        <v>0</v>
      </c>
      <c r="M3007" s="22">
        <f t="shared" si="990"/>
        <v>0</v>
      </c>
      <c r="N3007" s="98"/>
      <c r="O3007" s="101" t="str">
        <f t="shared" ca="1" si="991"/>
        <v/>
      </c>
      <c r="P3007" s="41" t="str">
        <f t="shared" si="989"/>
        <v xml:space="preserve"> </v>
      </c>
      <c r="Q3007" s="41" t="str">
        <f>IF(MONTH(G3008)-MONTH(G3007)&lt;&gt;0,SUBTOTAL(109,$P$14:$P$3665)," ")</f>
        <v xml:space="preserve"> </v>
      </c>
      <c r="R3007" s="108">
        <f t="shared" ca="1" si="997"/>
        <v>0</v>
      </c>
      <c r="S3007" s="25">
        <f t="shared" ca="1" si="998"/>
        <v>0</v>
      </c>
      <c r="T3007" s="108">
        <f t="shared" ca="1" si="999"/>
        <v>0</v>
      </c>
      <c r="U3007" s="163">
        <f t="shared" ca="1" si="1000"/>
        <v>0</v>
      </c>
      <c r="V3007" s="25">
        <f t="shared" ca="1" si="1001"/>
        <v>0</v>
      </c>
      <c r="W3007" s="25">
        <f t="shared" ca="1" si="1002"/>
        <v>0</v>
      </c>
      <c r="X3007" s="108">
        <f t="shared" ca="1" si="1003"/>
        <v>0</v>
      </c>
      <c r="Y3007" s="108">
        <f t="shared" ca="1" si="1004"/>
        <v>0</v>
      </c>
      <c r="Z3007" s="108">
        <f t="shared" ca="1" si="1005"/>
        <v>0</v>
      </c>
      <c r="AA3007" s="108">
        <f t="shared" ca="1" si="1006"/>
        <v>0</v>
      </c>
      <c r="AB3007" s="108">
        <f t="shared" ca="1" si="1007"/>
        <v>0</v>
      </c>
      <c r="AC3007" s="25">
        <f t="shared" ca="1" si="1008"/>
        <v>0</v>
      </c>
    </row>
    <row r="3008" spans="1:29" ht="14.1" hidden="1" customHeight="1" thickBot="1" x14ac:dyDescent="0.25">
      <c r="A3008" s="3">
        <f t="shared" si="992"/>
        <v>2029</v>
      </c>
      <c r="B3008" s="3" t="str">
        <f t="shared" si="1009"/>
        <v>03 březen</v>
      </c>
      <c r="C3008" s="4" t="str">
        <f t="shared" si="993"/>
        <v>březen</v>
      </c>
      <c r="D3008" s="10">
        <f t="shared" ca="1" si="994"/>
        <v>0</v>
      </c>
      <c r="E3008" s="10" t="str">
        <f t="shared" si="995"/>
        <v>středa</v>
      </c>
      <c r="F3008" s="42" t="str">
        <f ca="1">IF(COUNTIF(List1!$U$4:$AF$16,$G3008),"Svátek",TEXT($G3008,"dddd"))</f>
        <v>středa</v>
      </c>
      <c r="G3008" s="19">
        <v>47191</v>
      </c>
      <c r="H3008" s="49"/>
      <c r="I3008" s="50"/>
      <c r="J3008" s="49"/>
      <c r="K3008" s="50"/>
      <c r="L3008" s="21">
        <f t="shared" si="996"/>
        <v>0</v>
      </c>
      <c r="M3008" s="22">
        <f t="shared" si="990"/>
        <v>0</v>
      </c>
      <c r="N3008" s="98"/>
      <c r="O3008" s="101" t="str">
        <f t="shared" ca="1" si="991"/>
        <v/>
      </c>
      <c r="P3008" s="41" t="str">
        <f t="shared" si="989"/>
        <v xml:space="preserve"> </v>
      </c>
      <c r="Q3008" s="41" t="str">
        <f>IF(MONTH(G3009)-MONTH(G3008)&lt;&gt;0,SUBTOTAL(109,$P$14:$P$3665)," ")</f>
        <v xml:space="preserve"> </v>
      </c>
      <c r="R3008" s="108">
        <f t="shared" ca="1" si="997"/>
        <v>0</v>
      </c>
      <c r="S3008" s="25">
        <f t="shared" ca="1" si="998"/>
        <v>0</v>
      </c>
      <c r="T3008" s="108">
        <f t="shared" ca="1" si="999"/>
        <v>0</v>
      </c>
      <c r="U3008" s="163">
        <f t="shared" ca="1" si="1000"/>
        <v>0</v>
      </c>
      <c r="V3008" s="25">
        <f t="shared" ca="1" si="1001"/>
        <v>0</v>
      </c>
      <c r="W3008" s="25">
        <f t="shared" ca="1" si="1002"/>
        <v>0</v>
      </c>
      <c r="X3008" s="108">
        <f t="shared" ca="1" si="1003"/>
        <v>0</v>
      </c>
      <c r="Y3008" s="108">
        <f t="shared" ca="1" si="1004"/>
        <v>0</v>
      </c>
      <c r="Z3008" s="108">
        <f t="shared" ca="1" si="1005"/>
        <v>0</v>
      </c>
      <c r="AA3008" s="108">
        <f t="shared" ca="1" si="1006"/>
        <v>0</v>
      </c>
      <c r="AB3008" s="108">
        <f t="shared" ca="1" si="1007"/>
        <v>0</v>
      </c>
      <c r="AC3008" s="25">
        <f t="shared" ca="1" si="1008"/>
        <v>0</v>
      </c>
    </row>
    <row r="3009" spans="1:29" ht="14.1" hidden="1" customHeight="1" thickBot="1" x14ac:dyDescent="0.25">
      <c r="A3009" s="3">
        <f t="shared" si="992"/>
        <v>2029</v>
      </c>
      <c r="B3009" s="3" t="str">
        <f t="shared" si="1009"/>
        <v>03 březen</v>
      </c>
      <c r="C3009" s="4" t="str">
        <f t="shared" si="993"/>
        <v>březen</v>
      </c>
      <c r="D3009" s="10">
        <f t="shared" ca="1" si="994"/>
        <v>0</v>
      </c>
      <c r="E3009" s="10" t="str">
        <f t="shared" si="995"/>
        <v>čtvrtek</v>
      </c>
      <c r="F3009" s="42" t="str">
        <f ca="1">IF(COUNTIF(List1!$U$4:$AF$16,$G3009),"Svátek",TEXT($G3009,"dddd"))</f>
        <v>čtvrtek</v>
      </c>
      <c r="G3009" s="19">
        <v>47192</v>
      </c>
      <c r="H3009" s="49"/>
      <c r="I3009" s="50"/>
      <c r="J3009" s="49"/>
      <c r="K3009" s="50"/>
      <c r="L3009" s="21">
        <f t="shared" si="996"/>
        <v>0</v>
      </c>
      <c r="M3009" s="22">
        <f t="shared" si="990"/>
        <v>0</v>
      </c>
      <c r="N3009" s="98"/>
      <c r="O3009" s="101" t="str">
        <f t="shared" ca="1" si="991"/>
        <v/>
      </c>
      <c r="P3009" s="41" t="str">
        <f t="shared" si="989"/>
        <v xml:space="preserve"> </v>
      </c>
      <c r="Q3009" s="41" t="str">
        <f>IF(MONTH(G3010)-MONTH(G3009)&lt;&gt;0,SUBTOTAL(109,$P$14:$P$3665)," ")</f>
        <v xml:space="preserve"> </v>
      </c>
      <c r="R3009" s="108">
        <f t="shared" ca="1" si="997"/>
        <v>0</v>
      </c>
      <c r="S3009" s="25">
        <f t="shared" ca="1" si="998"/>
        <v>0</v>
      </c>
      <c r="T3009" s="108">
        <f t="shared" ca="1" si="999"/>
        <v>0</v>
      </c>
      <c r="U3009" s="163">
        <f t="shared" ca="1" si="1000"/>
        <v>0</v>
      </c>
      <c r="V3009" s="25">
        <f t="shared" ca="1" si="1001"/>
        <v>0</v>
      </c>
      <c r="W3009" s="25">
        <f t="shared" ca="1" si="1002"/>
        <v>0</v>
      </c>
      <c r="X3009" s="108">
        <f t="shared" ca="1" si="1003"/>
        <v>0</v>
      </c>
      <c r="Y3009" s="108">
        <f t="shared" ca="1" si="1004"/>
        <v>0</v>
      </c>
      <c r="Z3009" s="108">
        <f t="shared" ca="1" si="1005"/>
        <v>0</v>
      </c>
      <c r="AA3009" s="108">
        <f t="shared" ca="1" si="1006"/>
        <v>0</v>
      </c>
      <c r="AB3009" s="108">
        <f t="shared" ca="1" si="1007"/>
        <v>0</v>
      </c>
      <c r="AC3009" s="25">
        <f t="shared" ca="1" si="1008"/>
        <v>0</v>
      </c>
    </row>
    <row r="3010" spans="1:29" ht="14.1" hidden="1" customHeight="1" thickBot="1" x14ac:dyDescent="0.25">
      <c r="A3010" s="3">
        <f t="shared" si="992"/>
        <v>2029</v>
      </c>
      <c r="B3010" s="3" t="str">
        <f t="shared" si="1009"/>
        <v>03 březen</v>
      </c>
      <c r="C3010" s="4" t="str">
        <f t="shared" si="993"/>
        <v>březen</v>
      </c>
      <c r="D3010" s="10">
        <f t="shared" ca="1" si="994"/>
        <v>0</v>
      </c>
      <c r="E3010" s="10" t="str">
        <f t="shared" si="995"/>
        <v>pátek</v>
      </c>
      <c r="F3010" s="42" t="str">
        <f ca="1">IF(COUNTIF(List1!$U$4:$AF$16,$G3010),"Svátek",TEXT($G3010,"dddd"))</f>
        <v>pátek</v>
      </c>
      <c r="G3010" s="19">
        <v>47193</v>
      </c>
      <c r="H3010" s="49"/>
      <c r="I3010" s="50"/>
      <c r="J3010" s="49"/>
      <c r="K3010" s="50"/>
      <c r="L3010" s="21">
        <f t="shared" si="996"/>
        <v>0</v>
      </c>
      <c r="M3010" s="22">
        <f t="shared" si="990"/>
        <v>0</v>
      </c>
      <c r="N3010" s="98"/>
      <c r="O3010" s="101" t="str">
        <f t="shared" ca="1" si="991"/>
        <v/>
      </c>
      <c r="P3010" s="41" t="str">
        <f t="shared" si="989"/>
        <v xml:space="preserve"> </v>
      </c>
      <c r="Q3010" s="41" t="str">
        <f>IF(MONTH(G3011)-MONTH(G3010)&lt;&gt;0,SUBTOTAL(109,$P$14:$P$3665)," ")</f>
        <v xml:space="preserve"> </v>
      </c>
      <c r="R3010" s="108">
        <f t="shared" ca="1" si="997"/>
        <v>0</v>
      </c>
      <c r="S3010" s="25">
        <f t="shared" ca="1" si="998"/>
        <v>0</v>
      </c>
      <c r="T3010" s="108">
        <f t="shared" ca="1" si="999"/>
        <v>0</v>
      </c>
      <c r="U3010" s="163">
        <f t="shared" ca="1" si="1000"/>
        <v>0</v>
      </c>
      <c r="V3010" s="25">
        <f t="shared" ca="1" si="1001"/>
        <v>0</v>
      </c>
      <c r="W3010" s="25">
        <f t="shared" ca="1" si="1002"/>
        <v>0</v>
      </c>
      <c r="X3010" s="108">
        <f t="shared" ca="1" si="1003"/>
        <v>0</v>
      </c>
      <c r="Y3010" s="108">
        <f t="shared" ca="1" si="1004"/>
        <v>0</v>
      </c>
      <c r="Z3010" s="108">
        <f t="shared" ca="1" si="1005"/>
        <v>0</v>
      </c>
      <c r="AA3010" s="108">
        <f t="shared" ca="1" si="1006"/>
        <v>0</v>
      </c>
      <c r="AB3010" s="108">
        <f t="shared" ca="1" si="1007"/>
        <v>0</v>
      </c>
      <c r="AC3010" s="25">
        <f t="shared" ca="1" si="1008"/>
        <v>0</v>
      </c>
    </row>
    <row r="3011" spans="1:29" ht="14.1" hidden="1" customHeight="1" thickBot="1" x14ac:dyDescent="0.25">
      <c r="A3011" s="3">
        <f t="shared" si="992"/>
        <v>2029</v>
      </c>
      <c r="B3011" s="3" t="str">
        <f t="shared" si="1009"/>
        <v>03 březen</v>
      </c>
      <c r="C3011" s="4" t="str">
        <f t="shared" si="993"/>
        <v>březen</v>
      </c>
      <c r="D3011" s="10">
        <f t="shared" ca="1" si="994"/>
        <v>0</v>
      </c>
      <c r="E3011" s="10" t="str">
        <f t="shared" si="995"/>
        <v>sobota</v>
      </c>
      <c r="F3011" s="42" t="str">
        <f ca="1">IF(COUNTIF(List1!$U$4:$AF$16,$G3011),"Svátek",TEXT($G3011,"dddd"))</f>
        <v>sobota</v>
      </c>
      <c r="G3011" s="19">
        <v>47194</v>
      </c>
      <c r="H3011" s="49"/>
      <c r="I3011" s="50"/>
      <c r="J3011" s="49"/>
      <c r="K3011" s="50"/>
      <c r="L3011" s="21">
        <f t="shared" si="996"/>
        <v>0</v>
      </c>
      <c r="M3011" s="22">
        <f t="shared" si="990"/>
        <v>0</v>
      </c>
      <c r="N3011" s="98"/>
      <c r="O3011" s="101" t="str">
        <f t="shared" ca="1" si="991"/>
        <v/>
      </c>
      <c r="P3011" s="41" t="str">
        <f t="shared" si="989"/>
        <v xml:space="preserve"> </v>
      </c>
      <c r="Q3011" s="41" t="str">
        <f>IF(MONTH(G3012)-MONTH(G3011)&lt;&gt;0,SUBTOTAL(109,$P$14:$P$3665)," ")</f>
        <v xml:space="preserve"> </v>
      </c>
      <c r="R3011" s="108">
        <f t="shared" ca="1" si="997"/>
        <v>0</v>
      </c>
      <c r="S3011" s="25">
        <f t="shared" ca="1" si="998"/>
        <v>0</v>
      </c>
      <c r="T3011" s="108">
        <f t="shared" ca="1" si="999"/>
        <v>0</v>
      </c>
      <c r="U3011" s="163">
        <f t="shared" ca="1" si="1000"/>
        <v>0</v>
      </c>
      <c r="V3011" s="25">
        <f t="shared" ca="1" si="1001"/>
        <v>0</v>
      </c>
      <c r="W3011" s="25">
        <f t="shared" ca="1" si="1002"/>
        <v>0</v>
      </c>
      <c r="X3011" s="108">
        <f t="shared" ca="1" si="1003"/>
        <v>0</v>
      </c>
      <c r="Y3011" s="108">
        <f t="shared" ca="1" si="1004"/>
        <v>0</v>
      </c>
      <c r="Z3011" s="108">
        <f t="shared" ca="1" si="1005"/>
        <v>0</v>
      </c>
      <c r="AA3011" s="108">
        <f t="shared" ca="1" si="1006"/>
        <v>0</v>
      </c>
      <c r="AB3011" s="108">
        <f t="shared" ca="1" si="1007"/>
        <v>0</v>
      </c>
      <c r="AC3011" s="25">
        <f t="shared" ca="1" si="1008"/>
        <v>0</v>
      </c>
    </row>
    <row r="3012" spans="1:29" ht="14.1" hidden="1" customHeight="1" thickBot="1" x14ac:dyDescent="0.25">
      <c r="A3012" s="3">
        <f t="shared" si="992"/>
        <v>2029</v>
      </c>
      <c r="B3012" s="3" t="str">
        <f t="shared" si="1009"/>
        <v>03 březen</v>
      </c>
      <c r="C3012" s="4" t="str">
        <f t="shared" si="993"/>
        <v>březen</v>
      </c>
      <c r="D3012" s="10">
        <f t="shared" ca="1" si="994"/>
        <v>0</v>
      </c>
      <c r="E3012" s="10" t="str">
        <f t="shared" si="995"/>
        <v>neděle</v>
      </c>
      <c r="F3012" s="42" t="str">
        <f ca="1">IF(COUNTIF(List1!$U$4:$AF$16,$G3012),"Svátek",TEXT($G3012,"dddd"))</f>
        <v>neděle</v>
      </c>
      <c r="G3012" s="19">
        <v>47195</v>
      </c>
      <c r="H3012" s="49"/>
      <c r="I3012" s="50"/>
      <c r="J3012" s="49"/>
      <c r="K3012" s="50"/>
      <c r="L3012" s="21">
        <f t="shared" si="996"/>
        <v>0</v>
      </c>
      <c r="M3012" s="22">
        <f t="shared" si="990"/>
        <v>0</v>
      </c>
      <c r="N3012" s="98"/>
      <c r="O3012" s="101" t="str">
        <f t="shared" ca="1" si="991"/>
        <v/>
      </c>
      <c r="P3012" s="41">
        <f t="shared" si="989"/>
        <v>0</v>
      </c>
      <c r="Q3012" s="41" t="str">
        <f>IF(MONTH(G3013)-MONTH(G3012)&lt;&gt;0,SUBTOTAL(109,$P$14:$P$3665)," ")</f>
        <v xml:space="preserve"> </v>
      </c>
      <c r="R3012" s="108">
        <f t="shared" ca="1" si="997"/>
        <v>0</v>
      </c>
      <c r="S3012" s="25">
        <f t="shared" ca="1" si="998"/>
        <v>0</v>
      </c>
      <c r="T3012" s="108">
        <f t="shared" ca="1" si="999"/>
        <v>0</v>
      </c>
      <c r="U3012" s="163">
        <f t="shared" ca="1" si="1000"/>
        <v>0</v>
      </c>
      <c r="V3012" s="25">
        <f t="shared" ca="1" si="1001"/>
        <v>0</v>
      </c>
      <c r="W3012" s="25">
        <f t="shared" ca="1" si="1002"/>
        <v>0</v>
      </c>
      <c r="X3012" s="108">
        <f t="shared" ca="1" si="1003"/>
        <v>0</v>
      </c>
      <c r="Y3012" s="108">
        <f t="shared" ca="1" si="1004"/>
        <v>0</v>
      </c>
      <c r="Z3012" s="108">
        <f t="shared" ca="1" si="1005"/>
        <v>0</v>
      </c>
      <c r="AA3012" s="108">
        <f t="shared" ca="1" si="1006"/>
        <v>0</v>
      </c>
      <c r="AB3012" s="108">
        <f t="shared" ca="1" si="1007"/>
        <v>0</v>
      </c>
      <c r="AC3012" s="25">
        <f t="shared" ca="1" si="1008"/>
        <v>0</v>
      </c>
    </row>
    <row r="3013" spans="1:29" ht="14.1" hidden="1" customHeight="1" thickBot="1" x14ac:dyDescent="0.25">
      <c r="A3013" s="3">
        <f t="shared" si="992"/>
        <v>2029</v>
      </c>
      <c r="B3013" s="3" t="str">
        <f t="shared" si="1009"/>
        <v>03 březen</v>
      </c>
      <c r="C3013" s="4" t="str">
        <f t="shared" si="993"/>
        <v>březen</v>
      </c>
      <c r="D3013" s="10">
        <f t="shared" ca="1" si="994"/>
        <v>0</v>
      </c>
      <c r="E3013" s="10" t="str">
        <f t="shared" si="995"/>
        <v>pondělí</v>
      </c>
      <c r="F3013" s="42" t="str">
        <f ca="1">IF(COUNTIF(List1!$U$4:$AF$16,$G3013),"Svátek",TEXT($G3013,"dddd"))</f>
        <v>pondělí</v>
      </c>
      <c r="G3013" s="19">
        <v>47196</v>
      </c>
      <c r="H3013" s="49"/>
      <c r="I3013" s="50"/>
      <c r="J3013" s="49"/>
      <c r="K3013" s="50"/>
      <c r="L3013" s="21">
        <f t="shared" si="996"/>
        <v>0</v>
      </c>
      <c r="M3013" s="22">
        <f t="shared" si="990"/>
        <v>0</v>
      </c>
      <c r="N3013" s="98"/>
      <c r="O3013" s="101" t="str">
        <f t="shared" ca="1" si="991"/>
        <v/>
      </c>
      <c r="P3013" s="41" t="str">
        <f t="shared" si="989"/>
        <v xml:space="preserve"> </v>
      </c>
      <c r="Q3013" s="41" t="str">
        <f>IF(MONTH(G3014)-MONTH(G3013)&lt;&gt;0,SUBTOTAL(109,$P$14:$P$3665)," ")</f>
        <v xml:space="preserve"> </v>
      </c>
      <c r="R3013" s="108">
        <f t="shared" ca="1" si="997"/>
        <v>0</v>
      </c>
      <c r="S3013" s="25">
        <f t="shared" ca="1" si="998"/>
        <v>0</v>
      </c>
      <c r="T3013" s="108">
        <f t="shared" ca="1" si="999"/>
        <v>0</v>
      </c>
      <c r="U3013" s="163">
        <f t="shared" ca="1" si="1000"/>
        <v>0</v>
      </c>
      <c r="V3013" s="25">
        <f t="shared" ca="1" si="1001"/>
        <v>0</v>
      </c>
      <c r="W3013" s="25">
        <f t="shared" ca="1" si="1002"/>
        <v>0</v>
      </c>
      <c r="X3013" s="108">
        <f t="shared" ca="1" si="1003"/>
        <v>0</v>
      </c>
      <c r="Y3013" s="108">
        <f t="shared" ca="1" si="1004"/>
        <v>0</v>
      </c>
      <c r="Z3013" s="108">
        <f t="shared" ca="1" si="1005"/>
        <v>0</v>
      </c>
      <c r="AA3013" s="108">
        <f t="shared" ca="1" si="1006"/>
        <v>0</v>
      </c>
      <c r="AB3013" s="108">
        <f t="shared" ca="1" si="1007"/>
        <v>0</v>
      </c>
      <c r="AC3013" s="25">
        <f t="shared" ca="1" si="1008"/>
        <v>0</v>
      </c>
    </row>
    <row r="3014" spans="1:29" ht="14.1" hidden="1" customHeight="1" thickBot="1" x14ac:dyDescent="0.25">
      <c r="A3014" s="3">
        <f t="shared" si="992"/>
        <v>2029</v>
      </c>
      <c r="B3014" s="3" t="str">
        <f t="shared" si="1009"/>
        <v>03 březen</v>
      </c>
      <c r="C3014" s="4" t="str">
        <f t="shared" si="993"/>
        <v>březen</v>
      </c>
      <c r="D3014" s="10">
        <f t="shared" ca="1" si="994"/>
        <v>0</v>
      </c>
      <c r="E3014" s="10" t="str">
        <f t="shared" si="995"/>
        <v>úterý</v>
      </c>
      <c r="F3014" s="42" t="str">
        <f ca="1">IF(COUNTIF(List1!$U$4:$AF$16,$G3014),"Svátek",TEXT($G3014,"dddd"))</f>
        <v>úterý</v>
      </c>
      <c r="G3014" s="19">
        <v>47197</v>
      </c>
      <c r="H3014" s="49"/>
      <c r="I3014" s="50"/>
      <c r="J3014" s="49"/>
      <c r="K3014" s="50"/>
      <c r="L3014" s="21">
        <f t="shared" si="996"/>
        <v>0</v>
      </c>
      <c r="M3014" s="22">
        <f t="shared" si="990"/>
        <v>0</v>
      </c>
      <c r="N3014" s="98"/>
      <c r="O3014" s="101" t="str">
        <f t="shared" ca="1" si="991"/>
        <v/>
      </c>
      <c r="P3014" s="41" t="str">
        <f t="shared" si="989"/>
        <v xml:space="preserve"> </v>
      </c>
      <c r="Q3014" s="41" t="str">
        <f>IF(MONTH(G3015)-MONTH(G3014)&lt;&gt;0,SUBTOTAL(109,$P$14:$P$3665)," ")</f>
        <v xml:space="preserve"> </v>
      </c>
      <c r="R3014" s="108">
        <f t="shared" ca="1" si="997"/>
        <v>0</v>
      </c>
      <c r="S3014" s="25">
        <f t="shared" ca="1" si="998"/>
        <v>0</v>
      </c>
      <c r="T3014" s="108">
        <f t="shared" ca="1" si="999"/>
        <v>0</v>
      </c>
      <c r="U3014" s="163">
        <f t="shared" ca="1" si="1000"/>
        <v>0</v>
      </c>
      <c r="V3014" s="25">
        <f t="shared" ca="1" si="1001"/>
        <v>0</v>
      </c>
      <c r="W3014" s="25">
        <f t="shared" ca="1" si="1002"/>
        <v>0</v>
      </c>
      <c r="X3014" s="108">
        <f t="shared" ca="1" si="1003"/>
        <v>0</v>
      </c>
      <c r="Y3014" s="108">
        <f t="shared" ca="1" si="1004"/>
        <v>0</v>
      </c>
      <c r="Z3014" s="108">
        <f t="shared" ca="1" si="1005"/>
        <v>0</v>
      </c>
      <c r="AA3014" s="108">
        <f t="shared" ca="1" si="1006"/>
        <v>0</v>
      </c>
      <c r="AB3014" s="108">
        <f t="shared" ca="1" si="1007"/>
        <v>0</v>
      </c>
      <c r="AC3014" s="25">
        <f t="shared" ca="1" si="1008"/>
        <v>0</v>
      </c>
    </row>
    <row r="3015" spans="1:29" ht="14.1" hidden="1" customHeight="1" thickBot="1" x14ac:dyDescent="0.25">
      <c r="A3015" s="3">
        <f t="shared" si="992"/>
        <v>2029</v>
      </c>
      <c r="B3015" s="3" t="str">
        <f t="shared" si="1009"/>
        <v>03 březen</v>
      </c>
      <c r="C3015" s="4" t="str">
        <f t="shared" si="993"/>
        <v>březen</v>
      </c>
      <c r="D3015" s="10">
        <f t="shared" ca="1" si="994"/>
        <v>0</v>
      </c>
      <c r="E3015" s="10" t="str">
        <f t="shared" si="995"/>
        <v>středa</v>
      </c>
      <c r="F3015" s="42" t="str">
        <f ca="1">IF(COUNTIF(List1!$U$4:$AF$16,$G3015),"Svátek",TEXT($G3015,"dddd"))</f>
        <v>středa</v>
      </c>
      <c r="G3015" s="19">
        <v>47198</v>
      </c>
      <c r="H3015" s="49"/>
      <c r="I3015" s="50"/>
      <c r="J3015" s="49"/>
      <c r="K3015" s="50"/>
      <c r="L3015" s="21">
        <f t="shared" si="996"/>
        <v>0</v>
      </c>
      <c r="M3015" s="22">
        <f t="shared" si="990"/>
        <v>0</v>
      </c>
      <c r="N3015" s="98"/>
      <c r="O3015" s="101" t="str">
        <f t="shared" ca="1" si="991"/>
        <v/>
      </c>
      <c r="P3015" s="41" t="str">
        <f t="shared" si="989"/>
        <v xml:space="preserve"> </v>
      </c>
      <c r="Q3015" s="41" t="str">
        <f>IF(MONTH(G3016)-MONTH(G3015)&lt;&gt;0,SUBTOTAL(109,$P$14:$P$3665)," ")</f>
        <v xml:space="preserve"> </v>
      </c>
      <c r="R3015" s="108">
        <f t="shared" ca="1" si="997"/>
        <v>0</v>
      </c>
      <c r="S3015" s="25">
        <f t="shared" ca="1" si="998"/>
        <v>0</v>
      </c>
      <c r="T3015" s="108">
        <f t="shared" ca="1" si="999"/>
        <v>0</v>
      </c>
      <c r="U3015" s="163">
        <f t="shared" ca="1" si="1000"/>
        <v>0</v>
      </c>
      <c r="V3015" s="25">
        <f t="shared" ca="1" si="1001"/>
        <v>0</v>
      </c>
      <c r="W3015" s="25">
        <f t="shared" ca="1" si="1002"/>
        <v>0</v>
      </c>
      <c r="X3015" s="108">
        <f t="shared" ca="1" si="1003"/>
        <v>0</v>
      </c>
      <c r="Y3015" s="108">
        <f t="shared" ca="1" si="1004"/>
        <v>0</v>
      </c>
      <c r="Z3015" s="108">
        <f t="shared" ca="1" si="1005"/>
        <v>0</v>
      </c>
      <c r="AA3015" s="108">
        <f t="shared" ca="1" si="1006"/>
        <v>0</v>
      </c>
      <c r="AB3015" s="108">
        <f t="shared" ca="1" si="1007"/>
        <v>0</v>
      </c>
      <c r="AC3015" s="25">
        <f t="shared" ca="1" si="1008"/>
        <v>0</v>
      </c>
    </row>
    <row r="3016" spans="1:29" ht="14.1" hidden="1" customHeight="1" thickBot="1" x14ac:dyDescent="0.25">
      <c r="A3016" s="3">
        <f t="shared" si="992"/>
        <v>2029</v>
      </c>
      <c r="B3016" s="3" t="str">
        <f t="shared" si="1009"/>
        <v>03 březen</v>
      </c>
      <c r="C3016" s="4" t="str">
        <f t="shared" si="993"/>
        <v>březen</v>
      </c>
      <c r="D3016" s="10">
        <f t="shared" ca="1" si="994"/>
        <v>0</v>
      </c>
      <c r="E3016" s="10" t="str">
        <f t="shared" si="995"/>
        <v>čtvrtek</v>
      </c>
      <c r="F3016" s="42" t="str">
        <f ca="1">IF(COUNTIF(List1!$U$4:$AF$16,$G3016),"Svátek",TEXT($G3016,"dddd"))</f>
        <v>čtvrtek</v>
      </c>
      <c r="G3016" s="19">
        <v>47199</v>
      </c>
      <c r="H3016" s="49"/>
      <c r="I3016" s="50"/>
      <c r="J3016" s="49"/>
      <c r="K3016" s="50"/>
      <c r="L3016" s="21">
        <f t="shared" si="996"/>
        <v>0</v>
      </c>
      <c r="M3016" s="22">
        <f t="shared" si="990"/>
        <v>0</v>
      </c>
      <c r="N3016" s="98"/>
      <c r="O3016" s="101" t="str">
        <f t="shared" ca="1" si="991"/>
        <v/>
      </c>
      <c r="P3016" s="41" t="str">
        <f t="shared" si="989"/>
        <v xml:space="preserve"> </v>
      </c>
      <c r="Q3016" s="41" t="str">
        <f>IF(MONTH(G3017)-MONTH(G3016)&lt;&gt;0,SUBTOTAL(109,$P$14:$P$3665)," ")</f>
        <v xml:space="preserve"> </v>
      </c>
      <c r="R3016" s="108">
        <f t="shared" ca="1" si="997"/>
        <v>0</v>
      </c>
      <c r="S3016" s="25">
        <f t="shared" ca="1" si="998"/>
        <v>0</v>
      </c>
      <c r="T3016" s="108">
        <f t="shared" ca="1" si="999"/>
        <v>0</v>
      </c>
      <c r="U3016" s="163">
        <f t="shared" ca="1" si="1000"/>
        <v>0</v>
      </c>
      <c r="V3016" s="25">
        <f t="shared" ca="1" si="1001"/>
        <v>0</v>
      </c>
      <c r="W3016" s="25">
        <f t="shared" ca="1" si="1002"/>
        <v>0</v>
      </c>
      <c r="X3016" s="108">
        <f t="shared" ca="1" si="1003"/>
        <v>0</v>
      </c>
      <c r="Y3016" s="108">
        <f t="shared" ca="1" si="1004"/>
        <v>0</v>
      </c>
      <c r="Z3016" s="108">
        <f t="shared" ca="1" si="1005"/>
        <v>0</v>
      </c>
      <c r="AA3016" s="108">
        <f t="shared" ca="1" si="1006"/>
        <v>0</v>
      </c>
      <c r="AB3016" s="108">
        <f t="shared" ca="1" si="1007"/>
        <v>0</v>
      </c>
      <c r="AC3016" s="25">
        <f t="shared" ca="1" si="1008"/>
        <v>0</v>
      </c>
    </row>
    <row r="3017" spans="1:29" ht="14.1" hidden="1" customHeight="1" thickBot="1" x14ac:dyDescent="0.25">
      <c r="A3017" s="3">
        <f t="shared" si="992"/>
        <v>2029</v>
      </c>
      <c r="B3017" s="3" t="str">
        <f t="shared" si="1009"/>
        <v>03 březen</v>
      </c>
      <c r="C3017" s="4" t="str">
        <f t="shared" si="993"/>
        <v>březen</v>
      </c>
      <c r="D3017" s="10">
        <f t="shared" ca="1" si="994"/>
        <v>0</v>
      </c>
      <c r="E3017" s="10" t="str">
        <f t="shared" si="995"/>
        <v>pátek</v>
      </c>
      <c r="F3017" s="42" t="str">
        <f ca="1">IF(COUNTIF(List1!$U$4:$AF$16,$G3017),"Svátek",TEXT($G3017,"dddd"))</f>
        <v>pátek</v>
      </c>
      <c r="G3017" s="19">
        <v>47200</v>
      </c>
      <c r="H3017" s="49"/>
      <c r="I3017" s="50"/>
      <c r="J3017" s="49"/>
      <c r="K3017" s="50"/>
      <c r="L3017" s="21">
        <f t="shared" si="996"/>
        <v>0</v>
      </c>
      <c r="M3017" s="22">
        <f t="shared" si="990"/>
        <v>0</v>
      </c>
      <c r="N3017" s="98"/>
      <c r="O3017" s="101" t="str">
        <f t="shared" ca="1" si="991"/>
        <v/>
      </c>
      <c r="P3017" s="41" t="str">
        <f t="shared" si="989"/>
        <v xml:space="preserve"> </v>
      </c>
      <c r="Q3017" s="41" t="str">
        <f>IF(MONTH(G3018)-MONTH(G3017)&lt;&gt;0,SUBTOTAL(109,$P$14:$P$3665)," ")</f>
        <v xml:space="preserve"> </v>
      </c>
      <c r="R3017" s="108">
        <f t="shared" ca="1" si="997"/>
        <v>0</v>
      </c>
      <c r="S3017" s="25">
        <f t="shared" ca="1" si="998"/>
        <v>0</v>
      </c>
      <c r="T3017" s="108">
        <f t="shared" ca="1" si="999"/>
        <v>0</v>
      </c>
      <c r="U3017" s="163">
        <f t="shared" ca="1" si="1000"/>
        <v>0</v>
      </c>
      <c r="V3017" s="25">
        <f t="shared" ca="1" si="1001"/>
        <v>0</v>
      </c>
      <c r="W3017" s="25">
        <f t="shared" ca="1" si="1002"/>
        <v>0</v>
      </c>
      <c r="X3017" s="108">
        <f t="shared" ca="1" si="1003"/>
        <v>0</v>
      </c>
      <c r="Y3017" s="108">
        <f t="shared" ca="1" si="1004"/>
        <v>0</v>
      </c>
      <c r="Z3017" s="108">
        <f t="shared" ca="1" si="1005"/>
        <v>0</v>
      </c>
      <c r="AA3017" s="108">
        <f t="shared" ca="1" si="1006"/>
        <v>0</v>
      </c>
      <c r="AB3017" s="108">
        <f t="shared" ca="1" si="1007"/>
        <v>0</v>
      </c>
      <c r="AC3017" s="25">
        <f t="shared" ca="1" si="1008"/>
        <v>0</v>
      </c>
    </row>
    <row r="3018" spans="1:29" ht="14.1" hidden="1" customHeight="1" thickBot="1" x14ac:dyDescent="0.25">
      <c r="A3018" s="3">
        <f t="shared" si="992"/>
        <v>2029</v>
      </c>
      <c r="B3018" s="3" t="str">
        <f t="shared" si="1009"/>
        <v>03 březen</v>
      </c>
      <c r="C3018" s="4" t="str">
        <f t="shared" si="993"/>
        <v>březen</v>
      </c>
      <c r="D3018" s="10">
        <f t="shared" ca="1" si="994"/>
        <v>0</v>
      </c>
      <c r="E3018" s="10" t="str">
        <f t="shared" si="995"/>
        <v>sobota</v>
      </c>
      <c r="F3018" s="42" t="str">
        <f ca="1">IF(COUNTIF(List1!$U$4:$AF$16,$G3018),"Svátek",TEXT($G3018,"dddd"))</f>
        <v>sobota</v>
      </c>
      <c r="G3018" s="19">
        <v>47201</v>
      </c>
      <c r="H3018" s="49"/>
      <c r="I3018" s="50"/>
      <c r="J3018" s="49"/>
      <c r="K3018" s="50"/>
      <c r="L3018" s="21">
        <f t="shared" si="996"/>
        <v>0</v>
      </c>
      <c r="M3018" s="22">
        <f t="shared" si="990"/>
        <v>0</v>
      </c>
      <c r="N3018" s="98"/>
      <c r="O3018" s="101" t="str">
        <f t="shared" ca="1" si="991"/>
        <v/>
      </c>
      <c r="P3018" s="41" t="str">
        <f t="shared" si="989"/>
        <v xml:space="preserve"> </v>
      </c>
      <c r="Q3018" s="41" t="str">
        <f>IF(MONTH(G3019)-MONTH(G3018)&lt;&gt;0,SUBTOTAL(109,$P$14:$P$3665)," ")</f>
        <v xml:space="preserve"> </v>
      </c>
      <c r="R3018" s="108">
        <f t="shared" ca="1" si="997"/>
        <v>0</v>
      </c>
      <c r="S3018" s="25">
        <f t="shared" ca="1" si="998"/>
        <v>0</v>
      </c>
      <c r="T3018" s="108">
        <f t="shared" ca="1" si="999"/>
        <v>0</v>
      </c>
      <c r="U3018" s="163">
        <f t="shared" ca="1" si="1000"/>
        <v>0</v>
      </c>
      <c r="V3018" s="25">
        <f t="shared" ca="1" si="1001"/>
        <v>0</v>
      </c>
      <c r="W3018" s="25">
        <f t="shared" ca="1" si="1002"/>
        <v>0</v>
      </c>
      <c r="X3018" s="108">
        <f t="shared" ca="1" si="1003"/>
        <v>0</v>
      </c>
      <c r="Y3018" s="108">
        <f t="shared" ca="1" si="1004"/>
        <v>0</v>
      </c>
      <c r="Z3018" s="108">
        <f t="shared" ca="1" si="1005"/>
        <v>0</v>
      </c>
      <c r="AA3018" s="108">
        <f t="shared" ca="1" si="1006"/>
        <v>0</v>
      </c>
      <c r="AB3018" s="108">
        <f t="shared" ca="1" si="1007"/>
        <v>0</v>
      </c>
      <c r="AC3018" s="25">
        <f t="shared" ca="1" si="1008"/>
        <v>0</v>
      </c>
    </row>
    <row r="3019" spans="1:29" ht="14.1" hidden="1" customHeight="1" thickBot="1" x14ac:dyDescent="0.25">
      <c r="A3019" s="3">
        <f t="shared" si="992"/>
        <v>2029</v>
      </c>
      <c r="B3019" s="3" t="str">
        <f t="shared" si="1009"/>
        <v>03 březen</v>
      </c>
      <c r="C3019" s="4" t="str">
        <f t="shared" si="993"/>
        <v>březen</v>
      </c>
      <c r="D3019" s="10">
        <f t="shared" ca="1" si="994"/>
        <v>0</v>
      </c>
      <c r="E3019" s="10" t="str">
        <f t="shared" si="995"/>
        <v>neděle</v>
      </c>
      <c r="F3019" s="42" t="str">
        <f ca="1">IF(COUNTIF(List1!$U$4:$AF$16,$G3019),"Svátek",TEXT($G3019,"dddd"))</f>
        <v>neděle</v>
      </c>
      <c r="G3019" s="19">
        <v>47202</v>
      </c>
      <c r="H3019" s="49"/>
      <c r="I3019" s="50"/>
      <c r="J3019" s="49"/>
      <c r="K3019" s="50"/>
      <c r="L3019" s="21">
        <f t="shared" si="996"/>
        <v>0</v>
      </c>
      <c r="M3019" s="22">
        <f t="shared" si="990"/>
        <v>0</v>
      </c>
      <c r="N3019" s="98"/>
      <c r="O3019" s="101" t="str">
        <f t="shared" ca="1" si="991"/>
        <v/>
      </c>
      <c r="P3019" s="41">
        <f t="shared" si="989"/>
        <v>0</v>
      </c>
      <c r="Q3019" s="41" t="str">
        <f>IF(MONTH(G3020)-MONTH(G3019)&lt;&gt;0,SUBTOTAL(109,$P$14:$P$3665)," ")</f>
        <v xml:space="preserve"> </v>
      </c>
      <c r="R3019" s="108">
        <f t="shared" ca="1" si="997"/>
        <v>0</v>
      </c>
      <c r="S3019" s="25">
        <f t="shared" ca="1" si="998"/>
        <v>0</v>
      </c>
      <c r="T3019" s="108">
        <f t="shared" ca="1" si="999"/>
        <v>0</v>
      </c>
      <c r="U3019" s="163">
        <f t="shared" ca="1" si="1000"/>
        <v>0</v>
      </c>
      <c r="V3019" s="25">
        <f t="shared" ca="1" si="1001"/>
        <v>0</v>
      </c>
      <c r="W3019" s="25">
        <f t="shared" ca="1" si="1002"/>
        <v>0</v>
      </c>
      <c r="X3019" s="108">
        <f t="shared" ca="1" si="1003"/>
        <v>0</v>
      </c>
      <c r="Y3019" s="108">
        <f t="shared" ca="1" si="1004"/>
        <v>0</v>
      </c>
      <c r="Z3019" s="108">
        <f t="shared" ca="1" si="1005"/>
        <v>0</v>
      </c>
      <c r="AA3019" s="108">
        <f t="shared" ca="1" si="1006"/>
        <v>0</v>
      </c>
      <c r="AB3019" s="108">
        <f t="shared" ca="1" si="1007"/>
        <v>0</v>
      </c>
      <c r="AC3019" s="25">
        <f t="shared" ca="1" si="1008"/>
        <v>0</v>
      </c>
    </row>
    <row r="3020" spans="1:29" ht="14.1" hidden="1" customHeight="1" thickBot="1" x14ac:dyDescent="0.25">
      <c r="A3020" s="3">
        <f t="shared" si="992"/>
        <v>2029</v>
      </c>
      <c r="B3020" s="3" t="str">
        <f t="shared" si="1009"/>
        <v>03 březen</v>
      </c>
      <c r="C3020" s="4" t="str">
        <f t="shared" si="993"/>
        <v>březen</v>
      </c>
      <c r="D3020" s="10">
        <f t="shared" ca="1" si="994"/>
        <v>0</v>
      </c>
      <c r="E3020" s="10" t="str">
        <f t="shared" si="995"/>
        <v>pondělí</v>
      </c>
      <c r="F3020" s="42" t="str">
        <f ca="1">IF(COUNTIF(List1!$U$4:$AF$16,$G3020),"Svátek",TEXT($G3020,"dddd"))</f>
        <v>pondělí</v>
      </c>
      <c r="G3020" s="19">
        <v>47203</v>
      </c>
      <c r="H3020" s="49"/>
      <c r="I3020" s="50"/>
      <c r="J3020" s="49"/>
      <c r="K3020" s="50"/>
      <c r="L3020" s="21">
        <f t="shared" si="996"/>
        <v>0</v>
      </c>
      <c r="M3020" s="22">
        <f t="shared" si="990"/>
        <v>0</v>
      </c>
      <c r="N3020" s="98"/>
      <c r="O3020" s="101" t="str">
        <f t="shared" ca="1" si="991"/>
        <v/>
      </c>
      <c r="P3020" s="41" t="str">
        <f t="shared" si="989"/>
        <v xml:space="preserve"> </v>
      </c>
      <c r="Q3020" s="41" t="str">
        <f>IF(MONTH(G3021)-MONTH(G3020)&lt;&gt;0,SUBTOTAL(109,$P$14:$P$3665)," ")</f>
        <v xml:space="preserve"> </v>
      </c>
      <c r="R3020" s="108">
        <f t="shared" ca="1" si="997"/>
        <v>0</v>
      </c>
      <c r="S3020" s="25">
        <f t="shared" ca="1" si="998"/>
        <v>0</v>
      </c>
      <c r="T3020" s="108">
        <f t="shared" ca="1" si="999"/>
        <v>0</v>
      </c>
      <c r="U3020" s="163">
        <f t="shared" ca="1" si="1000"/>
        <v>0</v>
      </c>
      <c r="V3020" s="25">
        <f t="shared" ca="1" si="1001"/>
        <v>0</v>
      </c>
      <c r="W3020" s="25">
        <f t="shared" ca="1" si="1002"/>
        <v>0</v>
      </c>
      <c r="X3020" s="108">
        <f t="shared" ca="1" si="1003"/>
        <v>0</v>
      </c>
      <c r="Y3020" s="108">
        <f t="shared" ca="1" si="1004"/>
        <v>0</v>
      </c>
      <c r="Z3020" s="108">
        <f t="shared" ca="1" si="1005"/>
        <v>0</v>
      </c>
      <c r="AA3020" s="108">
        <f t="shared" ca="1" si="1006"/>
        <v>0</v>
      </c>
      <c r="AB3020" s="108">
        <f t="shared" ca="1" si="1007"/>
        <v>0</v>
      </c>
      <c r="AC3020" s="25">
        <f t="shared" ca="1" si="1008"/>
        <v>0</v>
      </c>
    </row>
    <row r="3021" spans="1:29" ht="14.1" hidden="1" customHeight="1" thickBot="1" x14ac:dyDescent="0.25">
      <c r="A3021" s="3">
        <f t="shared" si="992"/>
        <v>2029</v>
      </c>
      <c r="B3021" s="3" t="str">
        <f t="shared" si="1009"/>
        <v>03 březen</v>
      </c>
      <c r="C3021" s="4" t="str">
        <f t="shared" si="993"/>
        <v>březen</v>
      </c>
      <c r="D3021" s="10">
        <f t="shared" ca="1" si="994"/>
        <v>0</v>
      </c>
      <c r="E3021" s="10" t="str">
        <f t="shared" si="995"/>
        <v>úterý</v>
      </c>
      <c r="F3021" s="42" t="str">
        <f ca="1">IF(COUNTIF(List1!$U$4:$AF$16,$G3021),"Svátek",TEXT($G3021,"dddd"))</f>
        <v>úterý</v>
      </c>
      <c r="G3021" s="19">
        <v>47204</v>
      </c>
      <c r="H3021" s="49"/>
      <c r="I3021" s="50"/>
      <c r="J3021" s="49"/>
      <c r="K3021" s="50"/>
      <c r="L3021" s="21">
        <f t="shared" si="996"/>
        <v>0</v>
      </c>
      <c r="M3021" s="22">
        <f t="shared" si="990"/>
        <v>0</v>
      </c>
      <c r="N3021" s="98"/>
      <c r="O3021" s="101" t="str">
        <f t="shared" ca="1" si="991"/>
        <v/>
      </c>
      <c r="P3021" s="41" t="str">
        <f t="shared" si="989"/>
        <v xml:space="preserve"> </v>
      </c>
      <c r="Q3021" s="41" t="str">
        <f>IF(MONTH(G3022)-MONTH(G3021)&lt;&gt;0,SUBTOTAL(109,$P$14:$P$3665)," ")</f>
        <v xml:space="preserve"> </v>
      </c>
      <c r="R3021" s="108">
        <f t="shared" ca="1" si="997"/>
        <v>0</v>
      </c>
      <c r="S3021" s="25">
        <f t="shared" ca="1" si="998"/>
        <v>0</v>
      </c>
      <c r="T3021" s="108">
        <f t="shared" ca="1" si="999"/>
        <v>0</v>
      </c>
      <c r="U3021" s="163">
        <f t="shared" ca="1" si="1000"/>
        <v>0</v>
      </c>
      <c r="V3021" s="25">
        <f t="shared" ca="1" si="1001"/>
        <v>0</v>
      </c>
      <c r="W3021" s="25">
        <f t="shared" ca="1" si="1002"/>
        <v>0</v>
      </c>
      <c r="X3021" s="108">
        <f t="shared" ca="1" si="1003"/>
        <v>0</v>
      </c>
      <c r="Y3021" s="108">
        <f t="shared" ca="1" si="1004"/>
        <v>0</v>
      </c>
      <c r="Z3021" s="108">
        <f t="shared" ca="1" si="1005"/>
        <v>0</v>
      </c>
      <c r="AA3021" s="108">
        <f t="shared" ca="1" si="1006"/>
        <v>0</v>
      </c>
      <c r="AB3021" s="108">
        <f t="shared" ca="1" si="1007"/>
        <v>0</v>
      </c>
      <c r="AC3021" s="25">
        <f t="shared" ca="1" si="1008"/>
        <v>0</v>
      </c>
    </row>
    <row r="3022" spans="1:29" ht="14.1" hidden="1" customHeight="1" thickBot="1" x14ac:dyDescent="0.25">
      <c r="A3022" s="3">
        <f t="shared" si="992"/>
        <v>2029</v>
      </c>
      <c r="B3022" s="3" t="str">
        <f t="shared" si="1009"/>
        <v>03 březen</v>
      </c>
      <c r="C3022" s="4" t="str">
        <f t="shared" si="993"/>
        <v>březen</v>
      </c>
      <c r="D3022" s="10">
        <f t="shared" ca="1" si="994"/>
        <v>0</v>
      </c>
      <c r="E3022" s="10" t="str">
        <f t="shared" si="995"/>
        <v>středa</v>
      </c>
      <c r="F3022" s="42" t="str">
        <f ca="1">IF(COUNTIF(List1!$U$4:$AF$16,$G3022),"Svátek",TEXT($G3022,"dddd"))</f>
        <v>středa</v>
      </c>
      <c r="G3022" s="19">
        <v>47205</v>
      </c>
      <c r="H3022" s="49"/>
      <c r="I3022" s="50"/>
      <c r="J3022" s="49"/>
      <c r="K3022" s="50"/>
      <c r="L3022" s="21">
        <f t="shared" si="996"/>
        <v>0</v>
      </c>
      <c r="M3022" s="22">
        <f t="shared" si="990"/>
        <v>0</v>
      </c>
      <c r="N3022" s="98"/>
      <c r="O3022" s="101" t="str">
        <f t="shared" ca="1" si="991"/>
        <v/>
      </c>
      <c r="P3022" s="41" t="str">
        <f t="shared" si="989"/>
        <v xml:space="preserve"> </v>
      </c>
      <c r="Q3022" s="41" t="str">
        <f>IF(MONTH(G3023)-MONTH(G3022)&lt;&gt;0,SUBTOTAL(109,$P$14:$P$3665)," ")</f>
        <v xml:space="preserve"> </v>
      </c>
      <c r="R3022" s="108">
        <f t="shared" ca="1" si="997"/>
        <v>0</v>
      </c>
      <c r="S3022" s="25">
        <f t="shared" ca="1" si="998"/>
        <v>0</v>
      </c>
      <c r="T3022" s="108">
        <f t="shared" ca="1" si="999"/>
        <v>0</v>
      </c>
      <c r="U3022" s="163">
        <f t="shared" ca="1" si="1000"/>
        <v>0</v>
      </c>
      <c r="V3022" s="25">
        <f t="shared" ca="1" si="1001"/>
        <v>0</v>
      </c>
      <c r="W3022" s="25">
        <f t="shared" ca="1" si="1002"/>
        <v>0</v>
      </c>
      <c r="X3022" s="108">
        <f t="shared" ca="1" si="1003"/>
        <v>0</v>
      </c>
      <c r="Y3022" s="108">
        <f t="shared" ca="1" si="1004"/>
        <v>0</v>
      </c>
      <c r="Z3022" s="108">
        <f t="shared" ca="1" si="1005"/>
        <v>0</v>
      </c>
      <c r="AA3022" s="108">
        <f t="shared" ca="1" si="1006"/>
        <v>0</v>
      </c>
      <c r="AB3022" s="108">
        <f t="shared" ca="1" si="1007"/>
        <v>0</v>
      </c>
      <c r="AC3022" s="25">
        <f t="shared" ca="1" si="1008"/>
        <v>0</v>
      </c>
    </row>
    <row r="3023" spans="1:29" ht="14.1" hidden="1" customHeight="1" thickBot="1" x14ac:dyDescent="0.25">
      <c r="A3023" s="3">
        <f t="shared" si="992"/>
        <v>2029</v>
      </c>
      <c r="B3023" s="3" t="str">
        <f t="shared" si="1009"/>
        <v>03 březen</v>
      </c>
      <c r="C3023" s="4" t="str">
        <f t="shared" si="993"/>
        <v>březen</v>
      </c>
      <c r="D3023" s="10">
        <f t="shared" ca="1" si="994"/>
        <v>0</v>
      </c>
      <c r="E3023" s="10" t="str">
        <f t="shared" si="995"/>
        <v>čtvrtek</v>
      </c>
      <c r="F3023" s="42" t="str">
        <f ca="1">IF(COUNTIF(List1!$U$4:$AF$16,$G3023),"Svátek",TEXT($G3023,"dddd"))</f>
        <v>čtvrtek</v>
      </c>
      <c r="G3023" s="19">
        <v>47206</v>
      </c>
      <c r="H3023" s="49"/>
      <c r="I3023" s="50"/>
      <c r="J3023" s="49"/>
      <c r="K3023" s="50"/>
      <c r="L3023" s="21">
        <f t="shared" si="996"/>
        <v>0</v>
      </c>
      <c r="M3023" s="22">
        <f t="shared" si="990"/>
        <v>0</v>
      </c>
      <c r="N3023" s="98"/>
      <c r="O3023" s="101" t="str">
        <f t="shared" ca="1" si="991"/>
        <v/>
      </c>
      <c r="P3023" s="41" t="str">
        <f t="shared" si="989"/>
        <v xml:space="preserve"> </v>
      </c>
      <c r="Q3023" s="41" t="str">
        <f>IF(MONTH(G3024)-MONTH(G3023)&lt;&gt;0,SUBTOTAL(109,$P$14:$P$3665)," ")</f>
        <v xml:space="preserve"> </v>
      </c>
      <c r="R3023" s="108">
        <f t="shared" ca="1" si="997"/>
        <v>0</v>
      </c>
      <c r="S3023" s="25">
        <f t="shared" ca="1" si="998"/>
        <v>0</v>
      </c>
      <c r="T3023" s="108">
        <f t="shared" ca="1" si="999"/>
        <v>0</v>
      </c>
      <c r="U3023" s="163">
        <f t="shared" ca="1" si="1000"/>
        <v>0</v>
      </c>
      <c r="V3023" s="25">
        <f t="shared" ca="1" si="1001"/>
        <v>0</v>
      </c>
      <c r="W3023" s="25">
        <f t="shared" ca="1" si="1002"/>
        <v>0</v>
      </c>
      <c r="X3023" s="108">
        <f t="shared" ca="1" si="1003"/>
        <v>0</v>
      </c>
      <c r="Y3023" s="108">
        <f t="shared" ca="1" si="1004"/>
        <v>0</v>
      </c>
      <c r="Z3023" s="108">
        <f t="shared" ca="1" si="1005"/>
        <v>0</v>
      </c>
      <c r="AA3023" s="108">
        <f t="shared" ca="1" si="1006"/>
        <v>0</v>
      </c>
      <c r="AB3023" s="108">
        <f t="shared" ca="1" si="1007"/>
        <v>0</v>
      </c>
      <c r="AC3023" s="25">
        <f t="shared" ca="1" si="1008"/>
        <v>0</v>
      </c>
    </row>
    <row r="3024" spans="1:29" ht="14.1" hidden="1" customHeight="1" thickBot="1" x14ac:dyDescent="0.25">
      <c r="A3024" s="3">
        <f t="shared" si="992"/>
        <v>2029</v>
      </c>
      <c r="B3024" s="3" t="str">
        <f t="shared" si="1009"/>
        <v>03 březen</v>
      </c>
      <c r="C3024" s="4" t="str">
        <f t="shared" si="993"/>
        <v>březen</v>
      </c>
      <c r="D3024" s="10">
        <f t="shared" ca="1" si="994"/>
        <v>1</v>
      </c>
      <c r="E3024" s="10" t="str">
        <f t="shared" si="995"/>
        <v>pátek</v>
      </c>
      <c r="F3024" s="42" t="str">
        <f ca="1">IF(COUNTIF(List1!$U$4:$AF$16,$G3024),"Svátek",TEXT($G3024,"dddd"))</f>
        <v>Svátek</v>
      </c>
      <c r="G3024" s="19">
        <v>47207</v>
      </c>
      <c r="H3024" s="49"/>
      <c r="I3024" s="50"/>
      <c r="J3024" s="49"/>
      <c r="K3024" s="50"/>
      <c r="L3024" s="21">
        <f t="shared" si="996"/>
        <v>0</v>
      </c>
      <c r="M3024" s="22">
        <f t="shared" si="990"/>
        <v>0</v>
      </c>
      <c r="N3024" s="98"/>
      <c r="O3024" s="101" t="str">
        <f t="shared" ca="1" si="991"/>
        <v>Svátek</v>
      </c>
      <c r="P3024" s="41" t="str">
        <f t="shared" si="989"/>
        <v xml:space="preserve"> </v>
      </c>
      <c r="Q3024" s="41" t="str">
        <f>IF(MONTH(G3025)-MONTH(G3024)&lt;&gt;0,SUBTOTAL(109,$P$14:$P$3665)," ")</f>
        <v xml:space="preserve"> </v>
      </c>
      <c r="R3024" s="108">
        <f t="shared" ca="1" si="997"/>
        <v>0</v>
      </c>
      <c r="S3024" s="25">
        <f t="shared" ca="1" si="998"/>
        <v>1</v>
      </c>
      <c r="T3024" s="108">
        <f t="shared" ca="1" si="999"/>
        <v>0</v>
      </c>
      <c r="U3024" s="163">
        <f t="shared" ca="1" si="1000"/>
        <v>0</v>
      </c>
      <c r="V3024" s="25">
        <f t="shared" ca="1" si="1001"/>
        <v>0</v>
      </c>
      <c r="W3024" s="25">
        <f t="shared" ca="1" si="1002"/>
        <v>0</v>
      </c>
      <c r="X3024" s="108">
        <f t="shared" ca="1" si="1003"/>
        <v>0</v>
      </c>
      <c r="Y3024" s="108">
        <f t="shared" ca="1" si="1004"/>
        <v>0</v>
      </c>
      <c r="Z3024" s="108">
        <f t="shared" ca="1" si="1005"/>
        <v>0</v>
      </c>
      <c r="AA3024" s="108">
        <f t="shared" ca="1" si="1006"/>
        <v>0</v>
      </c>
      <c r="AB3024" s="108">
        <f t="shared" ca="1" si="1007"/>
        <v>0</v>
      </c>
      <c r="AC3024" s="25">
        <f t="shared" ca="1" si="1008"/>
        <v>1</v>
      </c>
    </row>
    <row r="3025" spans="1:29" ht="14.1" hidden="1" customHeight="1" thickBot="1" x14ac:dyDescent="0.25">
      <c r="A3025" s="3">
        <f t="shared" si="992"/>
        <v>2029</v>
      </c>
      <c r="B3025" s="3" t="str">
        <f t="shared" si="1009"/>
        <v>03 březen</v>
      </c>
      <c r="C3025" s="4" t="str">
        <f t="shared" si="993"/>
        <v>březen</v>
      </c>
      <c r="D3025" s="10">
        <f t="shared" ca="1" si="994"/>
        <v>0</v>
      </c>
      <c r="E3025" s="10" t="str">
        <f t="shared" si="995"/>
        <v>sobota</v>
      </c>
      <c r="F3025" s="42" t="str">
        <f ca="1">IF(COUNTIF(List1!$U$4:$AF$16,$G3025),"Svátek",TEXT($G3025,"dddd"))</f>
        <v>sobota</v>
      </c>
      <c r="G3025" s="19">
        <v>47208</v>
      </c>
      <c r="H3025" s="49"/>
      <c r="I3025" s="50"/>
      <c r="J3025" s="49"/>
      <c r="K3025" s="50"/>
      <c r="L3025" s="21">
        <f t="shared" si="996"/>
        <v>0</v>
      </c>
      <c r="M3025" s="22">
        <f t="shared" si="990"/>
        <v>0</v>
      </c>
      <c r="N3025" s="98"/>
      <c r="O3025" s="101" t="str">
        <f t="shared" ca="1" si="991"/>
        <v/>
      </c>
      <c r="P3025" s="41">
        <f t="shared" si="989"/>
        <v>0</v>
      </c>
      <c r="Q3025" s="41">
        <f>IF(MONTH(G3026)-MONTH(G3025)&lt;&gt;0,SUBTOTAL(109,$P$14:$P$3665)," ")</f>
        <v>0</v>
      </c>
      <c r="R3025" s="108">
        <f t="shared" ca="1" si="997"/>
        <v>0</v>
      </c>
      <c r="S3025" s="25">
        <f t="shared" ca="1" si="998"/>
        <v>0</v>
      </c>
      <c r="T3025" s="108">
        <f t="shared" ca="1" si="999"/>
        <v>0</v>
      </c>
      <c r="U3025" s="163">
        <f t="shared" ca="1" si="1000"/>
        <v>0</v>
      </c>
      <c r="V3025" s="25">
        <f t="shared" ca="1" si="1001"/>
        <v>0</v>
      </c>
      <c r="W3025" s="25">
        <f t="shared" ca="1" si="1002"/>
        <v>0</v>
      </c>
      <c r="X3025" s="108">
        <f t="shared" ca="1" si="1003"/>
        <v>0</v>
      </c>
      <c r="Y3025" s="108">
        <f t="shared" ca="1" si="1004"/>
        <v>0</v>
      </c>
      <c r="Z3025" s="108">
        <f t="shared" ca="1" si="1005"/>
        <v>0</v>
      </c>
      <c r="AA3025" s="108">
        <f t="shared" ca="1" si="1006"/>
        <v>0</v>
      </c>
      <c r="AB3025" s="108">
        <f t="shared" ca="1" si="1007"/>
        <v>0</v>
      </c>
      <c r="AC3025" s="25">
        <f t="shared" ca="1" si="1008"/>
        <v>0</v>
      </c>
    </row>
    <row r="3026" spans="1:29" ht="14.1" hidden="1" customHeight="1" thickBot="1" x14ac:dyDescent="0.25">
      <c r="A3026" s="3">
        <f t="shared" si="992"/>
        <v>2029</v>
      </c>
      <c r="B3026" s="3" t="str">
        <f t="shared" si="1009"/>
        <v>04 duben</v>
      </c>
      <c r="C3026" s="4" t="str">
        <f t="shared" si="993"/>
        <v>duben</v>
      </c>
      <c r="D3026" s="10">
        <f t="shared" ca="1" si="994"/>
        <v>0</v>
      </c>
      <c r="E3026" s="10" t="str">
        <f t="shared" si="995"/>
        <v>neděle</v>
      </c>
      <c r="F3026" s="42" t="str">
        <f ca="1">IF(COUNTIF(List1!$U$4:$AF$16,$G3026),"Svátek",TEXT($G3026,"dddd"))</f>
        <v>neděle</v>
      </c>
      <c r="G3026" s="19">
        <v>47209</v>
      </c>
      <c r="H3026" s="49"/>
      <c r="I3026" s="50"/>
      <c r="J3026" s="49"/>
      <c r="K3026" s="50"/>
      <c r="L3026" s="21">
        <f t="shared" si="996"/>
        <v>0</v>
      </c>
      <c r="M3026" s="22">
        <f t="shared" si="990"/>
        <v>0</v>
      </c>
      <c r="N3026" s="98"/>
      <c r="O3026" s="101" t="str">
        <f t="shared" ca="1" si="991"/>
        <v/>
      </c>
      <c r="P3026" s="41">
        <f t="shared" si="989"/>
        <v>0</v>
      </c>
      <c r="Q3026" s="41" t="str">
        <f>IF(MONTH(G3027)-MONTH(G3026)&lt;&gt;0,SUBTOTAL(109,$P$14:$P$3665)," ")</f>
        <v xml:space="preserve"> </v>
      </c>
      <c r="R3026" s="108">
        <f t="shared" ca="1" si="997"/>
        <v>0</v>
      </c>
      <c r="S3026" s="25">
        <f t="shared" ca="1" si="998"/>
        <v>0</v>
      </c>
      <c r="T3026" s="108">
        <f t="shared" ca="1" si="999"/>
        <v>0</v>
      </c>
      <c r="U3026" s="163">
        <f t="shared" ca="1" si="1000"/>
        <v>0</v>
      </c>
      <c r="V3026" s="25">
        <f t="shared" ca="1" si="1001"/>
        <v>0</v>
      </c>
      <c r="W3026" s="25">
        <f t="shared" ca="1" si="1002"/>
        <v>0</v>
      </c>
      <c r="X3026" s="108">
        <f t="shared" ca="1" si="1003"/>
        <v>0</v>
      </c>
      <c r="Y3026" s="108">
        <f t="shared" ca="1" si="1004"/>
        <v>0</v>
      </c>
      <c r="Z3026" s="108">
        <f t="shared" ca="1" si="1005"/>
        <v>0</v>
      </c>
      <c r="AA3026" s="108">
        <f t="shared" ca="1" si="1006"/>
        <v>0</v>
      </c>
      <c r="AB3026" s="108">
        <f t="shared" ca="1" si="1007"/>
        <v>0</v>
      </c>
      <c r="AC3026" s="25">
        <f t="shared" ca="1" si="1008"/>
        <v>0</v>
      </c>
    </row>
    <row r="3027" spans="1:29" ht="14.1" hidden="1" customHeight="1" thickBot="1" x14ac:dyDescent="0.25">
      <c r="A3027" s="3">
        <f t="shared" si="992"/>
        <v>2029</v>
      </c>
      <c r="B3027" s="3" t="str">
        <f t="shared" si="1009"/>
        <v>04 duben</v>
      </c>
      <c r="C3027" s="4" t="str">
        <f t="shared" si="993"/>
        <v>duben</v>
      </c>
      <c r="D3027" s="10">
        <f t="shared" ca="1" si="994"/>
        <v>1</v>
      </c>
      <c r="E3027" s="10" t="str">
        <f t="shared" si="995"/>
        <v>pondělí</v>
      </c>
      <c r="F3027" s="42" t="str">
        <f ca="1">IF(COUNTIF(List1!$U$4:$AF$16,$G3027),"Svátek",TEXT($G3027,"dddd"))</f>
        <v>Svátek</v>
      </c>
      <c r="G3027" s="19">
        <v>47210</v>
      </c>
      <c r="H3027" s="49"/>
      <c r="I3027" s="50"/>
      <c r="J3027" s="49"/>
      <c r="K3027" s="50"/>
      <c r="L3027" s="21">
        <f t="shared" si="996"/>
        <v>0</v>
      </c>
      <c r="M3027" s="22">
        <f t="shared" si="990"/>
        <v>0</v>
      </c>
      <c r="N3027" s="98"/>
      <c r="O3027" s="101" t="str">
        <f t="shared" ca="1" si="991"/>
        <v>Svátek</v>
      </c>
      <c r="P3027" s="41" t="str">
        <f t="shared" si="989"/>
        <v xml:space="preserve"> </v>
      </c>
      <c r="Q3027" s="41" t="str">
        <f>IF(MONTH(G3028)-MONTH(G3027)&lt;&gt;0,SUBTOTAL(109,$P$14:$P$3665)," ")</f>
        <v xml:space="preserve"> </v>
      </c>
      <c r="R3027" s="108">
        <f t="shared" ca="1" si="997"/>
        <v>0</v>
      </c>
      <c r="S3027" s="25">
        <f t="shared" ca="1" si="998"/>
        <v>1</v>
      </c>
      <c r="T3027" s="108">
        <f t="shared" ca="1" si="999"/>
        <v>0</v>
      </c>
      <c r="U3027" s="163">
        <f t="shared" ca="1" si="1000"/>
        <v>0</v>
      </c>
      <c r="V3027" s="25">
        <f t="shared" ca="1" si="1001"/>
        <v>0</v>
      </c>
      <c r="W3027" s="25">
        <f t="shared" ca="1" si="1002"/>
        <v>0</v>
      </c>
      <c r="X3027" s="108">
        <f t="shared" ca="1" si="1003"/>
        <v>0</v>
      </c>
      <c r="Y3027" s="108">
        <f t="shared" ca="1" si="1004"/>
        <v>0</v>
      </c>
      <c r="Z3027" s="108">
        <f t="shared" ca="1" si="1005"/>
        <v>0</v>
      </c>
      <c r="AA3027" s="108">
        <f t="shared" ca="1" si="1006"/>
        <v>0</v>
      </c>
      <c r="AB3027" s="108">
        <f t="shared" ca="1" si="1007"/>
        <v>0</v>
      </c>
      <c r="AC3027" s="25">
        <f t="shared" ca="1" si="1008"/>
        <v>1</v>
      </c>
    </row>
    <row r="3028" spans="1:29" ht="14.1" hidden="1" customHeight="1" thickBot="1" x14ac:dyDescent="0.25">
      <c r="A3028" s="3">
        <f t="shared" si="992"/>
        <v>2029</v>
      </c>
      <c r="B3028" s="3" t="str">
        <f t="shared" si="1009"/>
        <v>04 duben</v>
      </c>
      <c r="C3028" s="4" t="str">
        <f t="shared" si="993"/>
        <v>duben</v>
      </c>
      <c r="D3028" s="10">
        <f t="shared" ca="1" si="994"/>
        <v>0</v>
      </c>
      <c r="E3028" s="10" t="str">
        <f t="shared" si="995"/>
        <v>úterý</v>
      </c>
      <c r="F3028" s="42" t="str">
        <f ca="1">IF(COUNTIF(List1!$U$4:$AF$16,$G3028),"Svátek",TEXT($G3028,"dddd"))</f>
        <v>úterý</v>
      </c>
      <c r="G3028" s="19">
        <v>47211</v>
      </c>
      <c r="H3028" s="49"/>
      <c r="I3028" s="50"/>
      <c r="J3028" s="49"/>
      <c r="K3028" s="50"/>
      <c r="L3028" s="21">
        <f t="shared" si="996"/>
        <v>0</v>
      </c>
      <c r="M3028" s="22">
        <f t="shared" si="990"/>
        <v>0</v>
      </c>
      <c r="N3028" s="98"/>
      <c r="O3028" s="101" t="str">
        <f t="shared" ca="1" si="991"/>
        <v/>
      </c>
      <c r="P3028" s="41" t="str">
        <f t="shared" si="989"/>
        <v xml:space="preserve"> </v>
      </c>
      <c r="Q3028" s="41" t="str">
        <f>IF(MONTH(G3029)-MONTH(G3028)&lt;&gt;0,SUBTOTAL(109,$P$14:$P$3665)," ")</f>
        <v xml:space="preserve"> </v>
      </c>
      <c r="R3028" s="108">
        <f t="shared" ca="1" si="997"/>
        <v>0</v>
      </c>
      <c r="S3028" s="25">
        <f t="shared" ca="1" si="998"/>
        <v>0</v>
      </c>
      <c r="T3028" s="108">
        <f t="shared" ca="1" si="999"/>
        <v>0</v>
      </c>
      <c r="U3028" s="163">
        <f t="shared" ca="1" si="1000"/>
        <v>0</v>
      </c>
      <c r="V3028" s="25">
        <f t="shared" ca="1" si="1001"/>
        <v>0</v>
      </c>
      <c r="W3028" s="25">
        <f t="shared" ca="1" si="1002"/>
        <v>0</v>
      </c>
      <c r="X3028" s="108">
        <f t="shared" ca="1" si="1003"/>
        <v>0</v>
      </c>
      <c r="Y3028" s="108">
        <f t="shared" ca="1" si="1004"/>
        <v>0</v>
      </c>
      <c r="Z3028" s="108">
        <f t="shared" ca="1" si="1005"/>
        <v>0</v>
      </c>
      <c r="AA3028" s="108">
        <f t="shared" ca="1" si="1006"/>
        <v>0</v>
      </c>
      <c r="AB3028" s="108">
        <f t="shared" ca="1" si="1007"/>
        <v>0</v>
      </c>
      <c r="AC3028" s="25">
        <f t="shared" ca="1" si="1008"/>
        <v>0</v>
      </c>
    </row>
    <row r="3029" spans="1:29" ht="14.1" hidden="1" customHeight="1" thickBot="1" x14ac:dyDescent="0.25">
      <c r="A3029" s="3">
        <f t="shared" si="992"/>
        <v>2029</v>
      </c>
      <c r="B3029" s="3" t="str">
        <f t="shared" si="1009"/>
        <v>04 duben</v>
      </c>
      <c r="C3029" s="4" t="str">
        <f t="shared" si="993"/>
        <v>duben</v>
      </c>
      <c r="D3029" s="10">
        <f t="shared" ca="1" si="994"/>
        <v>0</v>
      </c>
      <c r="E3029" s="10" t="str">
        <f t="shared" si="995"/>
        <v>středa</v>
      </c>
      <c r="F3029" s="42" t="str">
        <f ca="1">IF(COUNTIF(List1!$U$4:$AF$16,$G3029),"Svátek",TEXT($G3029,"dddd"))</f>
        <v>středa</v>
      </c>
      <c r="G3029" s="19">
        <v>47212</v>
      </c>
      <c r="H3029" s="49"/>
      <c r="I3029" s="50"/>
      <c r="J3029" s="49"/>
      <c r="K3029" s="50"/>
      <c r="L3029" s="21">
        <f t="shared" si="996"/>
        <v>0</v>
      </c>
      <c r="M3029" s="22">
        <f t="shared" si="990"/>
        <v>0</v>
      </c>
      <c r="N3029" s="98"/>
      <c r="O3029" s="101" t="str">
        <f t="shared" ca="1" si="991"/>
        <v/>
      </c>
      <c r="P3029" s="41" t="str">
        <f t="shared" si="989"/>
        <v xml:space="preserve"> </v>
      </c>
      <c r="Q3029" s="41" t="str">
        <f>IF(MONTH(G3030)-MONTH(G3029)&lt;&gt;0,SUBTOTAL(109,$P$14:$P$3665)," ")</f>
        <v xml:space="preserve"> </v>
      </c>
      <c r="R3029" s="108">
        <f t="shared" ca="1" si="997"/>
        <v>0</v>
      </c>
      <c r="S3029" s="25">
        <f t="shared" ca="1" si="998"/>
        <v>0</v>
      </c>
      <c r="T3029" s="108">
        <f t="shared" ca="1" si="999"/>
        <v>0</v>
      </c>
      <c r="U3029" s="163">
        <f t="shared" ca="1" si="1000"/>
        <v>0</v>
      </c>
      <c r="V3029" s="25">
        <f t="shared" ca="1" si="1001"/>
        <v>0</v>
      </c>
      <c r="W3029" s="25">
        <f t="shared" ca="1" si="1002"/>
        <v>0</v>
      </c>
      <c r="X3029" s="108">
        <f t="shared" ca="1" si="1003"/>
        <v>0</v>
      </c>
      <c r="Y3029" s="108">
        <f t="shared" ca="1" si="1004"/>
        <v>0</v>
      </c>
      <c r="Z3029" s="108">
        <f t="shared" ca="1" si="1005"/>
        <v>0</v>
      </c>
      <c r="AA3029" s="108">
        <f t="shared" ca="1" si="1006"/>
        <v>0</v>
      </c>
      <c r="AB3029" s="108">
        <f t="shared" ca="1" si="1007"/>
        <v>0</v>
      </c>
      <c r="AC3029" s="25">
        <f t="shared" ca="1" si="1008"/>
        <v>0</v>
      </c>
    </row>
    <row r="3030" spans="1:29" ht="14.1" hidden="1" customHeight="1" thickBot="1" x14ac:dyDescent="0.25">
      <c r="A3030" s="3">
        <f t="shared" si="992"/>
        <v>2029</v>
      </c>
      <c r="B3030" s="3" t="str">
        <f t="shared" si="1009"/>
        <v>04 duben</v>
      </c>
      <c r="C3030" s="4" t="str">
        <f t="shared" si="993"/>
        <v>duben</v>
      </c>
      <c r="D3030" s="10">
        <f t="shared" ca="1" si="994"/>
        <v>0</v>
      </c>
      <c r="E3030" s="10" t="str">
        <f t="shared" si="995"/>
        <v>čtvrtek</v>
      </c>
      <c r="F3030" s="42" t="str">
        <f ca="1">IF(COUNTIF(List1!$U$4:$AF$16,$G3030),"Svátek",TEXT($G3030,"dddd"))</f>
        <v>čtvrtek</v>
      </c>
      <c r="G3030" s="19">
        <v>47213</v>
      </c>
      <c r="H3030" s="49"/>
      <c r="I3030" s="50"/>
      <c r="J3030" s="49"/>
      <c r="K3030" s="50"/>
      <c r="L3030" s="21">
        <f t="shared" si="996"/>
        <v>0</v>
      </c>
      <c r="M3030" s="22">
        <f t="shared" si="990"/>
        <v>0</v>
      </c>
      <c r="N3030" s="98"/>
      <c r="O3030" s="101" t="str">
        <f t="shared" ca="1" si="991"/>
        <v/>
      </c>
      <c r="P3030" s="41" t="str">
        <f t="shared" si="989"/>
        <v xml:space="preserve"> </v>
      </c>
      <c r="Q3030" s="41" t="str">
        <f>IF(MONTH(G3031)-MONTH(G3030)&lt;&gt;0,SUBTOTAL(109,$P$14:$P$3665)," ")</f>
        <v xml:space="preserve"> </v>
      </c>
      <c r="R3030" s="108">
        <f t="shared" ca="1" si="997"/>
        <v>0</v>
      </c>
      <c r="S3030" s="25">
        <f t="shared" ca="1" si="998"/>
        <v>0</v>
      </c>
      <c r="T3030" s="108">
        <f t="shared" ca="1" si="999"/>
        <v>0</v>
      </c>
      <c r="U3030" s="163">
        <f t="shared" ca="1" si="1000"/>
        <v>0</v>
      </c>
      <c r="V3030" s="25">
        <f t="shared" ca="1" si="1001"/>
        <v>0</v>
      </c>
      <c r="W3030" s="25">
        <f t="shared" ca="1" si="1002"/>
        <v>0</v>
      </c>
      <c r="X3030" s="108">
        <f t="shared" ca="1" si="1003"/>
        <v>0</v>
      </c>
      <c r="Y3030" s="108">
        <f t="shared" ca="1" si="1004"/>
        <v>0</v>
      </c>
      <c r="Z3030" s="108">
        <f t="shared" ca="1" si="1005"/>
        <v>0</v>
      </c>
      <c r="AA3030" s="108">
        <f t="shared" ca="1" si="1006"/>
        <v>0</v>
      </c>
      <c r="AB3030" s="108">
        <f t="shared" ca="1" si="1007"/>
        <v>0</v>
      </c>
      <c r="AC3030" s="25">
        <f t="shared" ca="1" si="1008"/>
        <v>0</v>
      </c>
    </row>
    <row r="3031" spans="1:29" ht="14.1" hidden="1" customHeight="1" thickBot="1" x14ac:dyDescent="0.25">
      <c r="A3031" s="3">
        <f t="shared" si="992"/>
        <v>2029</v>
      </c>
      <c r="B3031" s="3" t="str">
        <f t="shared" si="1009"/>
        <v>04 duben</v>
      </c>
      <c r="C3031" s="4" t="str">
        <f t="shared" si="993"/>
        <v>duben</v>
      </c>
      <c r="D3031" s="10">
        <f t="shared" ca="1" si="994"/>
        <v>0</v>
      </c>
      <c r="E3031" s="10" t="str">
        <f t="shared" si="995"/>
        <v>pátek</v>
      </c>
      <c r="F3031" s="42" t="str">
        <f ca="1">IF(COUNTIF(List1!$U$4:$AF$16,$G3031),"Svátek",TEXT($G3031,"dddd"))</f>
        <v>pátek</v>
      </c>
      <c r="G3031" s="19">
        <v>47214</v>
      </c>
      <c r="H3031" s="49"/>
      <c r="I3031" s="50"/>
      <c r="J3031" s="49"/>
      <c r="K3031" s="50"/>
      <c r="L3031" s="21">
        <f t="shared" si="996"/>
        <v>0</v>
      </c>
      <c r="M3031" s="22">
        <f t="shared" si="990"/>
        <v>0</v>
      </c>
      <c r="N3031" s="98"/>
      <c r="O3031" s="101" t="str">
        <f t="shared" ca="1" si="991"/>
        <v/>
      </c>
      <c r="P3031" s="41" t="str">
        <f t="shared" si="989"/>
        <v xml:space="preserve"> </v>
      </c>
      <c r="Q3031" s="41" t="str">
        <f>IF(MONTH(G3032)-MONTH(G3031)&lt;&gt;0,SUBTOTAL(109,$P$14:$P$3665)," ")</f>
        <v xml:space="preserve"> </v>
      </c>
      <c r="R3031" s="108">
        <f t="shared" ca="1" si="997"/>
        <v>0</v>
      </c>
      <c r="S3031" s="25">
        <f t="shared" ca="1" si="998"/>
        <v>0</v>
      </c>
      <c r="T3031" s="108">
        <f t="shared" ca="1" si="999"/>
        <v>0</v>
      </c>
      <c r="U3031" s="163">
        <f t="shared" ca="1" si="1000"/>
        <v>0</v>
      </c>
      <c r="V3031" s="25">
        <f t="shared" ca="1" si="1001"/>
        <v>0</v>
      </c>
      <c r="W3031" s="25">
        <f t="shared" ca="1" si="1002"/>
        <v>0</v>
      </c>
      <c r="X3031" s="108">
        <f t="shared" ca="1" si="1003"/>
        <v>0</v>
      </c>
      <c r="Y3031" s="108">
        <f t="shared" ca="1" si="1004"/>
        <v>0</v>
      </c>
      <c r="Z3031" s="108">
        <f t="shared" ca="1" si="1005"/>
        <v>0</v>
      </c>
      <c r="AA3031" s="108">
        <f t="shared" ca="1" si="1006"/>
        <v>0</v>
      </c>
      <c r="AB3031" s="108">
        <f t="shared" ca="1" si="1007"/>
        <v>0</v>
      </c>
      <c r="AC3031" s="25">
        <f t="shared" ca="1" si="1008"/>
        <v>0</v>
      </c>
    </row>
    <row r="3032" spans="1:29" ht="14.1" hidden="1" customHeight="1" thickBot="1" x14ac:dyDescent="0.25">
      <c r="A3032" s="3">
        <f t="shared" si="992"/>
        <v>2029</v>
      </c>
      <c r="B3032" s="3" t="str">
        <f t="shared" si="1009"/>
        <v>04 duben</v>
      </c>
      <c r="C3032" s="4" t="str">
        <f t="shared" si="993"/>
        <v>duben</v>
      </c>
      <c r="D3032" s="10">
        <f t="shared" ca="1" si="994"/>
        <v>0</v>
      </c>
      <c r="E3032" s="10" t="str">
        <f t="shared" si="995"/>
        <v>sobota</v>
      </c>
      <c r="F3032" s="42" t="str">
        <f ca="1">IF(COUNTIF(List1!$U$4:$AF$16,$G3032),"Svátek",TEXT($G3032,"dddd"))</f>
        <v>sobota</v>
      </c>
      <c r="G3032" s="19">
        <v>47215</v>
      </c>
      <c r="H3032" s="49"/>
      <c r="I3032" s="50"/>
      <c r="J3032" s="49"/>
      <c r="K3032" s="50"/>
      <c r="L3032" s="21">
        <f t="shared" si="996"/>
        <v>0</v>
      </c>
      <c r="M3032" s="22">
        <f t="shared" si="990"/>
        <v>0</v>
      </c>
      <c r="N3032" s="98"/>
      <c r="O3032" s="101" t="str">
        <f t="shared" ca="1" si="991"/>
        <v/>
      </c>
      <c r="P3032" s="41" t="str">
        <f t="shared" si="989"/>
        <v xml:space="preserve"> </v>
      </c>
      <c r="Q3032" s="41" t="str">
        <f>IF(MONTH(G3033)-MONTH(G3032)&lt;&gt;0,SUBTOTAL(109,$P$14:$P$3665)," ")</f>
        <v xml:space="preserve"> </v>
      </c>
      <c r="R3032" s="108">
        <f t="shared" ca="1" si="997"/>
        <v>0</v>
      </c>
      <c r="S3032" s="25">
        <f t="shared" ca="1" si="998"/>
        <v>0</v>
      </c>
      <c r="T3032" s="108">
        <f t="shared" ca="1" si="999"/>
        <v>0</v>
      </c>
      <c r="U3032" s="163">
        <f t="shared" ca="1" si="1000"/>
        <v>0</v>
      </c>
      <c r="V3032" s="25">
        <f t="shared" ca="1" si="1001"/>
        <v>0</v>
      </c>
      <c r="W3032" s="25">
        <f t="shared" ca="1" si="1002"/>
        <v>0</v>
      </c>
      <c r="X3032" s="108">
        <f t="shared" ca="1" si="1003"/>
        <v>0</v>
      </c>
      <c r="Y3032" s="108">
        <f t="shared" ca="1" si="1004"/>
        <v>0</v>
      </c>
      <c r="Z3032" s="108">
        <f t="shared" ca="1" si="1005"/>
        <v>0</v>
      </c>
      <c r="AA3032" s="108">
        <f t="shared" ca="1" si="1006"/>
        <v>0</v>
      </c>
      <c r="AB3032" s="108">
        <f t="shared" ca="1" si="1007"/>
        <v>0</v>
      </c>
      <c r="AC3032" s="25">
        <f t="shared" ca="1" si="1008"/>
        <v>0</v>
      </c>
    </row>
    <row r="3033" spans="1:29" ht="14.1" hidden="1" customHeight="1" thickBot="1" x14ac:dyDescent="0.25">
      <c r="A3033" s="3">
        <f t="shared" si="992"/>
        <v>2029</v>
      </c>
      <c r="B3033" s="3" t="str">
        <f t="shared" si="1009"/>
        <v>04 duben</v>
      </c>
      <c r="C3033" s="4" t="str">
        <f t="shared" si="993"/>
        <v>duben</v>
      </c>
      <c r="D3033" s="10">
        <f t="shared" ca="1" si="994"/>
        <v>0</v>
      </c>
      <c r="E3033" s="10" t="str">
        <f t="shared" si="995"/>
        <v>neděle</v>
      </c>
      <c r="F3033" s="42" t="str">
        <f ca="1">IF(COUNTIF(List1!$U$4:$AF$16,$G3033),"Svátek",TEXT($G3033,"dddd"))</f>
        <v>neděle</v>
      </c>
      <c r="G3033" s="19">
        <v>47216</v>
      </c>
      <c r="H3033" s="49"/>
      <c r="I3033" s="50"/>
      <c r="J3033" s="49"/>
      <c r="K3033" s="50"/>
      <c r="L3033" s="21">
        <f t="shared" si="996"/>
        <v>0</v>
      </c>
      <c r="M3033" s="22">
        <f t="shared" si="990"/>
        <v>0</v>
      </c>
      <c r="N3033" s="98"/>
      <c r="O3033" s="101" t="str">
        <f t="shared" ca="1" si="991"/>
        <v/>
      </c>
      <c r="P3033" s="41">
        <f t="shared" si="989"/>
        <v>0</v>
      </c>
      <c r="Q3033" s="41" t="str">
        <f>IF(MONTH(G3034)-MONTH(G3033)&lt;&gt;0,SUBTOTAL(109,$P$14:$P$3665)," ")</f>
        <v xml:space="preserve"> </v>
      </c>
      <c r="R3033" s="108">
        <f t="shared" ca="1" si="997"/>
        <v>0</v>
      </c>
      <c r="S3033" s="25">
        <f t="shared" ca="1" si="998"/>
        <v>0</v>
      </c>
      <c r="T3033" s="108">
        <f t="shared" ca="1" si="999"/>
        <v>0</v>
      </c>
      <c r="U3033" s="163">
        <f t="shared" ca="1" si="1000"/>
        <v>0</v>
      </c>
      <c r="V3033" s="25">
        <f t="shared" ca="1" si="1001"/>
        <v>0</v>
      </c>
      <c r="W3033" s="25">
        <f t="shared" ca="1" si="1002"/>
        <v>0</v>
      </c>
      <c r="X3033" s="108">
        <f t="shared" ca="1" si="1003"/>
        <v>0</v>
      </c>
      <c r="Y3033" s="108">
        <f t="shared" ca="1" si="1004"/>
        <v>0</v>
      </c>
      <c r="Z3033" s="108">
        <f t="shared" ca="1" si="1005"/>
        <v>0</v>
      </c>
      <c r="AA3033" s="108">
        <f t="shared" ca="1" si="1006"/>
        <v>0</v>
      </c>
      <c r="AB3033" s="108">
        <f t="shared" ca="1" si="1007"/>
        <v>0</v>
      </c>
      <c r="AC3033" s="25">
        <f t="shared" ca="1" si="1008"/>
        <v>0</v>
      </c>
    </row>
    <row r="3034" spans="1:29" ht="14.1" hidden="1" customHeight="1" thickBot="1" x14ac:dyDescent="0.25">
      <c r="A3034" s="3">
        <f t="shared" si="992"/>
        <v>2029</v>
      </c>
      <c r="B3034" s="3" t="str">
        <f t="shared" si="1009"/>
        <v>04 duben</v>
      </c>
      <c r="C3034" s="4" t="str">
        <f t="shared" si="993"/>
        <v>duben</v>
      </c>
      <c r="D3034" s="10">
        <f t="shared" ca="1" si="994"/>
        <v>0</v>
      </c>
      <c r="E3034" s="10" t="str">
        <f t="shared" si="995"/>
        <v>pondělí</v>
      </c>
      <c r="F3034" s="42" t="str">
        <f ca="1">IF(COUNTIF(List1!$U$4:$AF$16,$G3034),"Svátek",TEXT($G3034,"dddd"))</f>
        <v>pondělí</v>
      </c>
      <c r="G3034" s="19">
        <v>47217</v>
      </c>
      <c r="H3034" s="49"/>
      <c r="I3034" s="50"/>
      <c r="J3034" s="49"/>
      <c r="K3034" s="50"/>
      <c r="L3034" s="21">
        <f t="shared" si="996"/>
        <v>0</v>
      </c>
      <c r="M3034" s="22">
        <f t="shared" si="990"/>
        <v>0</v>
      </c>
      <c r="N3034" s="98"/>
      <c r="O3034" s="101" t="str">
        <f t="shared" ca="1" si="991"/>
        <v/>
      </c>
      <c r="P3034" s="41" t="str">
        <f t="shared" si="989"/>
        <v xml:space="preserve"> </v>
      </c>
      <c r="Q3034" s="41" t="str">
        <f>IF(MONTH(G3035)-MONTH(G3034)&lt;&gt;0,SUBTOTAL(109,$P$14:$P$3665)," ")</f>
        <v xml:space="preserve"> </v>
      </c>
      <c r="R3034" s="108">
        <f t="shared" ca="1" si="997"/>
        <v>0</v>
      </c>
      <c r="S3034" s="25">
        <f t="shared" ca="1" si="998"/>
        <v>0</v>
      </c>
      <c r="T3034" s="108">
        <f t="shared" ca="1" si="999"/>
        <v>0</v>
      </c>
      <c r="U3034" s="163">
        <f t="shared" ca="1" si="1000"/>
        <v>0</v>
      </c>
      <c r="V3034" s="25">
        <f t="shared" ca="1" si="1001"/>
        <v>0</v>
      </c>
      <c r="W3034" s="25">
        <f t="shared" ca="1" si="1002"/>
        <v>0</v>
      </c>
      <c r="X3034" s="108">
        <f t="shared" ca="1" si="1003"/>
        <v>0</v>
      </c>
      <c r="Y3034" s="108">
        <f t="shared" ca="1" si="1004"/>
        <v>0</v>
      </c>
      <c r="Z3034" s="108">
        <f t="shared" ca="1" si="1005"/>
        <v>0</v>
      </c>
      <c r="AA3034" s="108">
        <f t="shared" ca="1" si="1006"/>
        <v>0</v>
      </c>
      <c r="AB3034" s="108">
        <f t="shared" ca="1" si="1007"/>
        <v>0</v>
      </c>
      <c r="AC3034" s="25">
        <f t="shared" ca="1" si="1008"/>
        <v>0</v>
      </c>
    </row>
    <row r="3035" spans="1:29" ht="14.1" hidden="1" customHeight="1" thickBot="1" x14ac:dyDescent="0.25">
      <c r="A3035" s="3">
        <f t="shared" si="992"/>
        <v>2029</v>
      </c>
      <c r="B3035" s="3" t="str">
        <f t="shared" si="1009"/>
        <v>04 duben</v>
      </c>
      <c r="C3035" s="4" t="str">
        <f t="shared" si="993"/>
        <v>duben</v>
      </c>
      <c r="D3035" s="10">
        <f t="shared" ca="1" si="994"/>
        <v>0</v>
      </c>
      <c r="E3035" s="10" t="str">
        <f t="shared" si="995"/>
        <v>úterý</v>
      </c>
      <c r="F3035" s="42" t="str">
        <f ca="1">IF(COUNTIF(List1!$U$4:$AF$16,$G3035),"Svátek",TEXT($G3035,"dddd"))</f>
        <v>úterý</v>
      </c>
      <c r="G3035" s="19">
        <v>47218</v>
      </c>
      <c r="H3035" s="49"/>
      <c r="I3035" s="50"/>
      <c r="J3035" s="49"/>
      <c r="K3035" s="50"/>
      <c r="L3035" s="21">
        <f t="shared" si="996"/>
        <v>0</v>
      </c>
      <c r="M3035" s="22">
        <f t="shared" si="990"/>
        <v>0</v>
      </c>
      <c r="N3035" s="98"/>
      <c r="O3035" s="101" t="str">
        <f t="shared" ca="1" si="991"/>
        <v/>
      </c>
      <c r="P3035" s="41" t="str">
        <f t="shared" ref="P3035:P3098" si="1010">IF(OR(TEXT($G3035,"dddd")="neděle",TEXT($G3126,"dddd")="Sunday"),IF(DAY(G3035)&gt;=7,SUM(L3029:L3035),IF(DAY(G3035)=6,SUM(L3030:L3035),IF(DAY(G3035)=5,SUM(L3031:L3035),IF(DAY(G3035)=4,SUM(L3032:L3035),IF(DAY(G3035)=3,SUM(L3033:L3035),IF(DAY(G3035)=2,SUM(L3034:L3035),IF(DAY(G3035)=1,SUM(L3035:L3035)," "))))))),IF(MONTH(G3036)-MONTH(G3035)&lt;&gt;0,IF(TEXT($G3035,"dddd")="sobota",SUM(L3030:L3035),IF(TEXT($G3035,"dddd")="pátek",SUM(L3031:L3035),IF(TEXT($G3035,"dddd")="čtvrtek",SUM(L3032:L3035),IF(TEXT($G3035,"dddd")="středa",SUM(L3033:L3035),IF(TEXT($G3035,"dddd")="úterý",SUM(L3034:L3035),IF(TEXT($G3035,"dddd")="pondělí",SUM(L3035)," "))))))," "))</f>
        <v xml:space="preserve"> </v>
      </c>
      <c r="Q3035" s="41" t="str">
        <f>IF(MONTH(G3036)-MONTH(G3035)&lt;&gt;0,SUBTOTAL(109,$P$14:$P$3665)," ")</f>
        <v xml:space="preserve"> </v>
      </c>
      <c r="R3035" s="108">
        <f t="shared" ca="1" si="997"/>
        <v>0</v>
      </c>
      <c r="S3035" s="25">
        <f t="shared" ca="1" si="998"/>
        <v>0</v>
      </c>
      <c r="T3035" s="108">
        <f t="shared" ca="1" si="999"/>
        <v>0</v>
      </c>
      <c r="U3035" s="163">
        <f t="shared" ca="1" si="1000"/>
        <v>0</v>
      </c>
      <c r="V3035" s="25">
        <f t="shared" ca="1" si="1001"/>
        <v>0</v>
      </c>
      <c r="W3035" s="25">
        <f t="shared" ca="1" si="1002"/>
        <v>0</v>
      </c>
      <c r="X3035" s="108">
        <f t="shared" ca="1" si="1003"/>
        <v>0</v>
      </c>
      <c r="Y3035" s="108">
        <f t="shared" ca="1" si="1004"/>
        <v>0</v>
      </c>
      <c r="Z3035" s="108">
        <f t="shared" ca="1" si="1005"/>
        <v>0</v>
      </c>
      <c r="AA3035" s="108">
        <f t="shared" ca="1" si="1006"/>
        <v>0</v>
      </c>
      <c r="AB3035" s="108">
        <f t="shared" ca="1" si="1007"/>
        <v>0</v>
      </c>
      <c r="AC3035" s="25">
        <f t="shared" ca="1" si="1008"/>
        <v>0</v>
      </c>
    </row>
    <row r="3036" spans="1:29" ht="14.1" hidden="1" customHeight="1" thickBot="1" x14ac:dyDescent="0.25">
      <c r="A3036" s="3">
        <f t="shared" si="992"/>
        <v>2029</v>
      </c>
      <c r="B3036" s="3" t="str">
        <f t="shared" si="1009"/>
        <v>04 duben</v>
      </c>
      <c r="C3036" s="4" t="str">
        <f t="shared" si="993"/>
        <v>duben</v>
      </c>
      <c r="D3036" s="10">
        <f t="shared" ca="1" si="994"/>
        <v>0</v>
      </c>
      <c r="E3036" s="10" t="str">
        <f t="shared" si="995"/>
        <v>středa</v>
      </c>
      <c r="F3036" s="42" t="str">
        <f ca="1">IF(COUNTIF(List1!$U$4:$AF$16,$G3036),"Svátek",TEXT($G3036,"dddd"))</f>
        <v>středa</v>
      </c>
      <c r="G3036" s="19">
        <v>47219</v>
      </c>
      <c r="H3036" s="49"/>
      <c r="I3036" s="50"/>
      <c r="J3036" s="49"/>
      <c r="K3036" s="50"/>
      <c r="L3036" s="21">
        <f t="shared" si="996"/>
        <v>0</v>
      </c>
      <c r="M3036" s="22">
        <f t="shared" si="990"/>
        <v>0</v>
      </c>
      <c r="N3036" s="98"/>
      <c r="O3036" s="101" t="str">
        <f t="shared" ca="1" si="991"/>
        <v/>
      </c>
      <c r="P3036" s="41" t="str">
        <f t="shared" si="1010"/>
        <v xml:space="preserve"> </v>
      </c>
      <c r="Q3036" s="41" t="str">
        <f>IF(MONTH(G3037)-MONTH(G3036)&lt;&gt;0,SUBTOTAL(109,$P$14:$P$3665)," ")</f>
        <v xml:space="preserve"> </v>
      </c>
      <c r="R3036" s="108">
        <f t="shared" ca="1" si="997"/>
        <v>0</v>
      </c>
      <c r="S3036" s="25">
        <f t="shared" ca="1" si="998"/>
        <v>0</v>
      </c>
      <c r="T3036" s="108">
        <f t="shared" ca="1" si="999"/>
        <v>0</v>
      </c>
      <c r="U3036" s="163">
        <f t="shared" ca="1" si="1000"/>
        <v>0</v>
      </c>
      <c r="V3036" s="25">
        <f t="shared" ca="1" si="1001"/>
        <v>0</v>
      </c>
      <c r="W3036" s="25">
        <f t="shared" ca="1" si="1002"/>
        <v>0</v>
      </c>
      <c r="X3036" s="108">
        <f t="shared" ca="1" si="1003"/>
        <v>0</v>
      </c>
      <c r="Y3036" s="108">
        <f t="shared" ca="1" si="1004"/>
        <v>0</v>
      </c>
      <c r="Z3036" s="108">
        <f t="shared" ca="1" si="1005"/>
        <v>0</v>
      </c>
      <c r="AA3036" s="108">
        <f t="shared" ca="1" si="1006"/>
        <v>0</v>
      </c>
      <c r="AB3036" s="108">
        <f t="shared" ca="1" si="1007"/>
        <v>0</v>
      </c>
      <c r="AC3036" s="25">
        <f t="shared" ca="1" si="1008"/>
        <v>0</v>
      </c>
    </row>
    <row r="3037" spans="1:29" ht="14.1" hidden="1" customHeight="1" thickBot="1" x14ac:dyDescent="0.25">
      <c r="A3037" s="3">
        <f t="shared" si="992"/>
        <v>2029</v>
      </c>
      <c r="B3037" s="3" t="str">
        <f t="shared" si="1009"/>
        <v>04 duben</v>
      </c>
      <c r="C3037" s="4" t="str">
        <f t="shared" si="993"/>
        <v>duben</v>
      </c>
      <c r="D3037" s="10">
        <f t="shared" ca="1" si="994"/>
        <v>0</v>
      </c>
      <c r="E3037" s="10" t="str">
        <f t="shared" si="995"/>
        <v>čtvrtek</v>
      </c>
      <c r="F3037" s="42" t="str">
        <f ca="1">IF(COUNTIF(List1!$U$4:$AF$16,$G3037),"Svátek",TEXT($G3037,"dddd"))</f>
        <v>čtvrtek</v>
      </c>
      <c r="G3037" s="19">
        <v>47220</v>
      </c>
      <c r="H3037" s="49"/>
      <c r="I3037" s="50"/>
      <c r="J3037" s="49"/>
      <c r="K3037" s="50"/>
      <c r="L3037" s="21">
        <f t="shared" si="996"/>
        <v>0</v>
      </c>
      <c r="M3037" s="22">
        <f t="shared" si="990"/>
        <v>0</v>
      </c>
      <c r="N3037" s="98"/>
      <c r="O3037" s="101" t="str">
        <f t="shared" ca="1" si="991"/>
        <v/>
      </c>
      <c r="P3037" s="41" t="str">
        <f t="shared" si="1010"/>
        <v xml:space="preserve"> </v>
      </c>
      <c r="Q3037" s="41" t="str">
        <f>IF(MONTH(G3038)-MONTH(G3037)&lt;&gt;0,SUBTOTAL(109,$P$14:$P$3665)," ")</f>
        <v xml:space="preserve"> </v>
      </c>
      <c r="R3037" s="108">
        <f t="shared" ca="1" si="997"/>
        <v>0</v>
      </c>
      <c r="S3037" s="25">
        <f t="shared" ca="1" si="998"/>
        <v>0</v>
      </c>
      <c r="T3037" s="108">
        <f t="shared" ca="1" si="999"/>
        <v>0</v>
      </c>
      <c r="U3037" s="163">
        <f t="shared" ca="1" si="1000"/>
        <v>0</v>
      </c>
      <c r="V3037" s="25">
        <f t="shared" ca="1" si="1001"/>
        <v>0</v>
      </c>
      <c r="W3037" s="25">
        <f t="shared" ca="1" si="1002"/>
        <v>0</v>
      </c>
      <c r="X3037" s="108">
        <f t="shared" ca="1" si="1003"/>
        <v>0</v>
      </c>
      <c r="Y3037" s="108">
        <f t="shared" ca="1" si="1004"/>
        <v>0</v>
      </c>
      <c r="Z3037" s="108">
        <f t="shared" ca="1" si="1005"/>
        <v>0</v>
      </c>
      <c r="AA3037" s="108">
        <f t="shared" ca="1" si="1006"/>
        <v>0</v>
      </c>
      <c r="AB3037" s="108">
        <f t="shared" ca="1" si="1007"/>
        <v>0</v>
      </c>
      <c r="AC3037" s="25">
        <f t="shared" ca="1" si="1008"/>
        <v>0</v>
      </c>
    </row>
    <row r="3038" spans="1:29" ht="14.1" hidden="1" customHeight="1" thickBot="1" x14ac:dyDescent="0.25">
      <c r="A3038" s="3">
        <f t="shared" si="992"/>
        <v>2029</v>
      </c>
      <c r="B3038" s="3" t="str">
        <f t="shared" si="1009"/>
        <v>04 duben</v>
      </c>
      <c r="C3038" s="4" t="str">
        <f t="shared" si="993"/>
        <v>duben</v>
      </c>
      <c r="D3038" s="10">
        <f t="shared" ca="1" si="994"/>
        <v>0</v>
      </c>
      <c r="E3038" s="10" t="str">
        <f t="shared" si="995"/>
        <v>pátek</v>
      </c>
      <c r="F3038" s="42" t="str">
        <f ca="1">IF(COUNTIF(List1!$U$4:$AF$16,$G3038),"Svátek",TEXT($G3038,"dddd"))</f>
        <v>pátek</v>
      </c>
      <c r="G3038" s="19">
        <v>47221</v>
      </c>
      <c r="H3038" s="49"/>
      <c r="I3038" s="50"/>
      <c r="J3038" s="49"/>
      <c r="K3038" s="50"/>
      <c r="L3038" s="21">
        <f t="shared" si="996"/>
        <v>0</v>
      </c>
      <c r="M3038" s="22">
        <f t="shared" si="990"/>
        <v>0</v>
      </c>
      <c r="N3038" s="98"/>
      <c r="O3038" s="101" t="str">
        <f t="shared" ca="1" si="991"/>
        <v/>
      </c>
      <c r="P3038" s="41" t="str">
        <f t="shared" si="1010"/>
        <v xml:space="preserve"> </v>
      </c>
      <c r="Q3038" s="41" t="str">
        <f>IF(MONTH(G3039)-MONTH(G3038)&lt;&gt;0,SUBTOTAL(109,$P$14:$P$3665)," ")</f>
        <v xml:space="preserve"> </v>
      </c>
      <c r="R3038" s="108">
        <f t="shared" ca="1" si="997"/>
        <v>0</v>
      </c>
      <c r="S3038" s="25">
        <f t="shared" ca="1" si="998"/>
        <v>0</v>
      </c>
      <c r="T3038" s="108">
        <f t="shared" ca="1" si="999"/>
        <v>0</v>
      </c>
      <c r="U3038" s="163">
        <f t="shared" ca="1" si="1000"/>
        <v>0</v>
      </c>
      <c r="V3038" s="25">
        <f t="shared" ca="1" si="1001"/>
        <v>0</v>
      </c>
      <c r="W3038" s="25">
        <f t="shared" ca="1" si="1002"/>
        <v>0</v>
      </c>
      <c r="X3038" s="108">
        <f t="shared" ca="1" si="1003"/>
        <v>0</v>
      </c>
      <c r="Y3038" s="108">
        <f t="shared" ca="1" si="1004"/>
        <v>0</v>
      </c>
      <c r="Z3038" s="108">
        <f t="shared" ca="1" si="1005"/>
        <v>0</v>
      </c>
      <c r="AA3038" s="108">
        <f t="shared" ca="1" si="1006"/>
        <v>0</v>
      </c>
      <c r="AB3038" s="108">
        <f t="shared" ca="1" si="1007"/>
        <v>0</v>
      </c>
      <c r="AC3038" s="25">
        <f t="shared" ca="1" si="1008"/>
        <v>0</v>
      </c>
    </row>
    <row r="3039" spans="1:29" ht="14.1" hidden="1" customHeight="1" thickBot="1" x14ac:dyDescent="0.25">
      <c r="A3039" s="3">
        <f t="shared" si="992"/>
        <v>2029</v>
      </c>
      <c r="B3039" s="3" t="str">
        <f t="shared" si="1009"/>
        <v>04 duben</v>
      </c>
      <c r="C3039" s="4" t="str">
        <f t="shared" si="993"/>
        <v>duben</v>
      </c>
      <c r="D3039" s="10">
        <f t="shared" ca="1" si="994"/>
        <v>0</v>
      </c>
      <c r="E3039" s="10" t="str">
        <f t="shared" si="995"/>
        <v>sobota</v>
      </c>
      <c r="F3039" s="42" t="str">
        <f ca="1">IF(COUNTIF(List1!$U$4:$AF$16,$G3039),"Svátek",TEXT($G3039,"dddd"))</f>
        <v>sobota</v>
      </c>
      <c r="G3039" s="19">
        <v>47222</v>
      </c>
      <c r="H3039" s="49"/>
      <c r="I3039" s="50"/>
      <c r="J3039" s="49"/>
      <c r="K3039" s="50"/>
      <c r="L3039" s="21">
        <f t="shared" si="996"/>
        <v>0</v>
      </c>
      <c r="M3039" s="22">
        <f t="shared" si="990"/>
        <v>0</v>
      </c>
      <c r="N3039" s="98"/>
      <c r="O3039" s="101" t="str">
        <f t="shared" ca="1" si="991"/>
        <v/>
      </c>
      <c r="P3039" s="41" t="str">
        <f t="shared" si="1010"/>
        <v xml:space="preserve"> </v>
      </c>
      <c r="Q3039" s="41" t="str">
        <f>IF(MONTH(G3040)-MONTH(G3039)&lt;&gt;0,SUBTOTAL(109,$P$14:$P$3665)," ")</f>
        <v xml:space="preserve"> </v>
      </c>
      <c r="R3039" s="108">
        <f t="shared" ca="1" si="997"/>
        <v>0</v>
      </c>
      <c r="S3039" s="25">
        <f t="shared" ca="1" si="998"/>
        <v>0</v>
      </c>
      <c r="T3039" s="108">
        <f t="shared" ca="1" si="999"/>
        <v>0</v>
      </c>
      <c r="U3039" s="163">
        <f t="shared" ca="1" si="1000"/>
        <v>0</v>
      </c>
      <c r="V3039" s="25">
        <f t="shared" ca="1" si="1001"/>
        <v>0</v>
      </c>
      <c r="W3039" s="25">
        <f t="shared" ca="1" si="1002"/>
        <v>0</v>
      </c>
      <c r="X3039" s="108">
        <f t="shared" ca="1" si="1003"/>
        <v>0</v>
      </c>
      <c r="Y3039" s="108">
        <f t="shared" ca="1" si="1004"/>
        <v>0</v>
      </c>
      <c r="Z3039" s="108">
        <f t="shared" ca="1" si="1005"/>
        <v>0</v>
      </c>
      <c r="AA3039" s="108">
        <f t="shared" ca="1" si="1006"/>
        <v>0</v>
      </c>
      <c r="AB3039" s="108">
        <f t="shared" ca="1" si="1007"/>
        <v>0</v>
      </c>
      <c r="AC3039" s="25">
        <f t="shared" ca="1" si="1008"/>
        <v>0</v>
      </c>
    </row>
    <row r="3040" spans="1:29" ht="14.1" hidden="1" customHeight="1" thickBot="1" x14ac:dyDescent="0.25">
      <c r="A3040" s="3">
        <f t="shared" si="992"/>
        <v>2029</v>
      </c>
      <c r="B3040" s="3" t="str">
        <f t="shared" si="1009"/>
        <v>04 duben</v>
      </c>
      <c r="C3040" s="4" t="str">
        <f t="shared" si="993"/>
        <v>duben</v>
      </c>
      <c r="D3040" s="10">
        <f t="shared" ca="1" si="994"/>
        <v>0</v>
      </c>
      <c r="E3040" s="10" t="str">
        <f t="shared" si="995"/>
        <v>neděle</v>
      </c>
      <c r="F3040" s="42" t="str">
        <f ca="1">IF(COUNTIF(List1!$U$4:$AF$16,$G3040),"Svátek",TEXT($G3040,"dddd"))</f>
        <v>neděle</v>
      </c>
      <c r="G3040" s="19">
        <v>47223</v>
      </c>
      <c r="H3040" s="49"/>
      <c r="I3040" s="50"/>
      <c r="J3040" s="49"/>
      <c r="K3040" s="50"/>
      <c r="L3040" s="21">
        <f t="shared" si="996"/>
        <v>0</v>
      </c>
      <c r="M3040" s="22">
        <f t="shared" si="990"/>
        <v>0</v>
      </c>
      <c r="N3040" s="98"/>
      <c r="O3040" s="101" t="str">
        <f t="shared" ca="1" si="991"/>
        <v/>
      </c>
      <c r="P3040" s="41">
        <f t="shared" si="1010"/>
        <v>0</v>
      </c>
      <c r="Q3040" s="41" t="str">
        <f>IF(MONTH(G3041)-MONTH(G3040)&lt;&gt;0,SUBTOTAL(109,$P$14:$P$3665)," ")</f>
        <v xml:space="preserve"> </v>
      </c>
      <c r="R3040" s="108">
        <f t="shared" ca="1" si="997"/>
        <v>0</v>
      </c>
      <c r="S3040" s="25">
        <f t="shared" ca="1" si="998"/>
        <v>0</v>
      </c>
      <c r="T3040" s="108">
        <f t="shared" ca="1" si="999"/>
        <v>0</v>
      </c>
      <c r="U3040" s="163">
        <f t="shared" ca="1" si="1000"/>
        <v>0</v>
      </c>
      <c r="V3040" s="25">
        <f t="shared" ca="1" si="1001"/>
        <v>0</v>
      </c>
      <c r="W3040" s="25">
        <f t="shared" ca="1" si="1002"/>
        <v>0</v>
      </c>
      <c r="X3040" s="108">
        <f t="shared" ca="1" si="1003"/>
        <v>0</v>
      </c>
      <c r="Y3040" s="108">
        <f t="shared" ca="1" si="1004"/>
        <v>0</v>
      </c>
      <c r="Z3040" s="108">
        <f t="shared" ca="1" si="1005"/>
        <v>0</v>
      </c>
      <c r="AA3040" s="108">
        <f t="shared" ca="1" si="1006"/>
        <v>0</v>
      </c>
      <c r="AB3040" s="108">
        <f t="shared" ca="1" si="1007"/>
        <v>0</v>
      </c>
      <c r="AC3040" s="25">
        <f t="shared" ca="1" si="1008"/>
        <v>0</v>
      </c>
    </row>
    <row r="3041" spans="1:29" ht="14.1" hidden="1" customHeight="1" thickBot="1" x14ac:dyDescent="0.25">
      <c r="A3041" s="3">
        <f t="shared" si="992"/>
        <v>2029</v>
      </c>
      <c r="B3041" s="3" t="str">
        <f t="shared" si="1009"/>
        <v>04 duben</v>
      </c>
      <c r="C3041" s="4" t="str">
        <f t="shared" si="993"/>
        <v>duben</v>
      </c>
      <c r="D3041" s="10">
        <f t="shared" ca="1" si="994"/>
        <v>0</v>
      </c>
      <c r="E3041" s="10" t="str">
        <f t="shared" si="995"/>
        <v>pondělí</v>
      </c>
      <c r="F3041" s="42" t="str">
        <f ca="1">IF(COUNTIF(List1!$U$4:$AF$16,$G3041),"Svátek",TEXT($G3041,"dddd"))</f>
        <v>pondělí</v>
      </c>
      <c r="G3041" s="19">
        <v>47224</v>
      </c>
      <c r="H3041" s="49"/>
      <c r="I3041" s="50"/>
      <c r="J3041" s="49"/>
      <c r="K3041" s="50"/>
      <c r="L3041" s="21">
        <f t="shared" si="996"/>
        <v>0</v>
      </c>
      <c r="M3041" s="22">
        <f t="shared" si="990"/>
        <v>0</v>
      </c>
      <c r="N3041" s="98"/>
      <c r="O3041" s="101" t="str">
        <f t="shared" ca="1" si="991"/>
        <v/>
      </c>
      <c r="P3041" s="41" t="str">
        <f t="shared" si="1010"/>
        <v xml:space="preserve"> </v>
      </c>
      <c r="Q3041" s="41" t="str">
        <f>IF(MONTH(G3042)-MONTH(G3041)&lt;&gt;0,SUBTOTAL(109,$P$14:$P$3665)," ")</f>
        <v xml:space="preserve"> </v>
      </c>
      <c r="R3041" s="108">
        <f t="shared" ca="1" si="997"/>
        <v>0</v>
      </c>
      <c r="S3041" s="25">
        <f t="shared" ca="1" si="998"/>
        <v>0</v>
      </c>
      <c r="T3041" s="108">
        <f t="shared" ca="1" si="999"/>
        <v>0</v>
      </c>
      <c r="U3041" s="163">
        <f t="shared" ca="1" si="1000"/>
        <v>0</v>
      </c>
      <c r="V3041" s="25">
        <f t="shared" ca="1" si="1001"/>
        <v>0</v>
      </c>
      <c r="W3041" s="25">
        <f t="shared" ca="1" si="1002"/>
        <v>0</v>
      </c>
      <c r="X3041" s="108">
        <f t="shared" ca="1" si="1003"/>
        <v>0</v>
      </c>
      <c r="Y3041" s="108">
        <f t="shared" ca="1" si="1004"/>
        <v>0</v>
      </c>
      <c r="Z3041" s="108">
        <f t="shared" ca="1" si="1005"/>
        <v>0</v>
      </c>
      <c r="AA3041" s="108">
        <f t="shared" ca="1" si="1006"/>
        <v>0</v>
      </c>
      <c r="AB3041" s="108">
        <f t="shared" ca="1" si="1007"/>
        <v>0</v>
      </c>
      <c r="AC3041" s="25">
        <f t="shared" ca="1" si="1008"/>
        <v>0</v>
      </c>
    </row>
    <row r="3042" spans="1:29" ht="14.1" hidden="1" customHeight="1" thickBot="1" x14ac:dyDescent="0.25">
      <c r="A3042" s="3">
        <f t="shared" si="992"/>
        <v>2029</v>
      </c>
      <c r="B3042" s="3" t="str">
        <f t="shared" si="1009"/>
        <v>04 duben</v>
      </c>
      <c r="C3042" s="4" t="str">
        <f t="shared" si="993"/>
        <v>duben</v>
      </c>
      <c r="D3042" s="10">
        <f t="shared" ca="1" si="994"/>
        <v>0</v>
      </c>
      <c r="E3042" s="10" t="str">
        <f t="shared" si="995"/>
        <v>úterý</v>
      </c>
      <c r="F3042" s="42" t="str">
        <f ca="1">IF(COUNTIF(List1!$U$4:$AF$16,$G3042),"Svátek",TEXT($G3042,"dddd"))</f>
        <v>úterý</v>
      </c>
      <c r="G3042" s="19">
        <v>47225</v>
      </c>
      <c r="H3042" s="49"/>
      <c r="I3042" s="50"/>
      <c r="J3042" s="49"/>
      <c r="K3042" s="50"/>
      <c r="L3042" s="21">
        <f t="shared" si="996"/>
        <v>0</v>
      </c>
      <c r="M3042" s="22">
        <f t="shared" si="990"/>
        <v>0</v>
      </c>
      <c r="N3042" s="98"/>
      <c r="O3042" s="101" t="str">
        <f t="shared" ca="1" si="991"/>
        <v/>
      </c>
      <c r="P3042" s="41" t="str">
        <f t="shared" si="1010"/>
        <v xml:space="preserve"> </v>
      </c>
      <c r="Q3042" s="41" t="str">
        <f>IF(MONTH(G3043)-MONTH(G3042)&lt;&gt;0,SUBTOTAL(109,$P$14:$P$3665)," ")</f>
        <v xml:space="preserve"> </v>
      </c>
      <c r="R3042" s="108">
        <f t="shared" ca="1" si="997"/>
        <v>0</v>
      </c>
      <c r="S3042" s="25">
        <f t="shared" ca="1" si="998"/>
        <v>0</v>
      </c>
      <c r="T3042" s="108">
        <f t="shared" ca="1" si="999"/>
        <v>0</v>
      </c>
      <c r="U3042" s="163">
        <f t="shared" ca="1" si="1000"/>
        <v>0</v>
      </c>
      <c r="V3042" s="25">
        <f t="shared" ca="1" si="1001"/>
        <v>0</v>
      </c>
      <c r="W3042" s="25">
        <f t="shared" ca="1" si="1002"/>
        <v>0</v>
      </c>
      <c r="X3042" s="108">
        <f t="shared" ca="1" si="1003"/>
        <v>0</v>
      </c>
      <c r="Y3042" s="108">
        <f t="shared" ca="1" si="1004"/>
        <v>0</v>
      </c>
      <c r="Z3042" s="108">
        <f t="shared" ca="1" si="1005"/>
        <v>0</v>
      </c>
      <c r="AA3042" s="108">
        <f t="shared" ca="1" si="1006"/>
        <v>0</v>
      </c>
      <c r="AB3042" s="108">
        <f t="shared" ca="1" si="1007"/>
        <v>0</v>
      </c>
      <c r="AC3042" s="25">
        <f t="shared" ca="1" si="1008"/>
        <v>0</v>
      </c>
    </row>
    <row r="3043" spans="1:29" ht="14.1" hidden="1" customHeight="1" thickBot="1" x14ac:dyDescent="0.25">
      <c r="A3043" s="3">
        <f t="shared" si="992"/>
        <v>2029</v>
      </c>
      <c r="B3043" s="3" t="str">
        <f t="shared" si="1009"/>
        <v>04 duben</v>
      </c>
      <c r="C3043" s="4" t="str">
        <f t="shared" si="993"/>
        <v>duben</v>
      </c>
      <c r="D3043" s="10">
        <f t="shared" ca="1" si="994"/>
        <v>0</v>
      </c>
      <c r="E3043" s="10" t="str">
        <f t="shared" si="995"/>
        <v>středa</v>
      </c>
      <c r="F3043" s="42" t="str">
        <f ca="1">IF(COUNTIF(List1!$U$4:$AF$16,$G3043),"Svátek",TEXT($G3043,"dddd"))</f>
        <v>středa</v>
      </c>
      <c r="G3043" s="19">
        <v>47226</v>
      </c>
      <c r="H3043" s="49"/>
      <c r="I3043" s="50"/>
      <c r="J3043" s="49"/>
      <c r="K3043" s="50"/>
      <c r="L3043" s="21">
        <f t="shared" si="996"/>
        <v>0</v>
      </c>
      <c r="M3043" s="22">
        <f t="shared" si="990"/>
        <v>0</v>
      </c>
      <c r="N3043" s="98"/>
      <c r="O3043" s="101" t="str">
        <f t="shared" ca="1" si="991"/>
        <v/>
      </c>
      <c r="P3043" s="41" t="str">
        <f t="shared" si="1010"/>
        <v xml:space="preserve"> </v>
      </c>
      <c r="Q3043" s="41" t="str">
        <f>IF(MONTH(G3044)-MONTH(G3043)&lt;&gt;0,SUBTOTAL(109,$P$14:$P$3665)," ")</f>
        <v xml:space="preserve"> </v>
      </c>
      <c r="R3043" s="108">
        <f t="shared" ca="1" si="997"/>
        <v>0</v>
      </c>
      <c r="S3043" s="25">
        <f t="shared" ca="1" si="998"/>
        <v>0</v>
      </c>
      <c r="T3043" s="108">
        <f t="shared" ca="1" si="999"/>
        <v>0</v>
      </c>
      <c r="U3043" s="163">
        <f t="shared" ca="1" si="1000"/>
        <v>0</v>
      </c>
      <c r="V3043" s="25">
        <f t="shared" ca="1" si="1001"/>
        <v>0</v>
      </c>
      <c r="W3043" s="25">
        <f t="shared" ca="1" si="1002"/>
        <v>0</v>
      </c>
      <c r="X3043" s="108">
        <f t="shared" ca="1" si="1003"/>
        <v>0</v>
      </c>
      <c r="Y3043" s="108">
        <f t="shared" ca="1" si="1004"/>
        <v>0</v>
      </c>
      <c r="Z3043" s="108">
        <f t="shared" ca="1" si="1005"/>
        <v>0</v>
      </c>
      <c r="AA3043" s="108">
        <f t="shared" ca="1" si="1006"/>
        <v>0</v>
      </c>
      <c r="AB3043" s="108">
        <f t="shared" ca="1" si="1007"/>
        <v>0</v>
      </c>
      <c r="AC3043" s="25">
        <f t="shared" ca="1" si="1008"/>
        <v>0</v>
      </c>
    </row>
    <row r="3044" spans="1:29" ht="14.1" hidden="1" customHeight="1" thickBot="1" x14ac:dyDescent="0.25">
      <c r="A3044" s="3">
        <f t="shared" si="992"/>
        <v>2029</v>
      </c>
      <c r="B3044" s="3" t="str">
        <f t="shared" si="1009"/>
        <v>04 duben</v>
      </c>
      <c r="C3044" s="4" t="str">
        <f t="shared" si="993"/>
        <v>duben</v>
      </c>
      <c r="D3044" s="10">
        <f t="shared" ca="1" si="994"/>
        <v>0</v>
      </c>
      <c r="E3044" s="10" t="str">
        <f t="shared" si="995"/>
        <v>čtvrtek</v>
      </c>
      <c r="F3044" s="42" t="str">
        <f ca="1">IF(COUNTIF(List1!$U$4:$AF$16,$G3044),"Svátek",TEXT($G3044,"dddd"))</f>
        <v>čtvrtek</v>
      </c>
      <c r="G3044" s="19">
        <v>47227</v>
      </c>
      <c r="H3044" s="49"/>
      <c r="I3044" s="50"/>
      <c r="J3044" s="49"/>
      <c r="K3044" s="50"/>
      <c r="L3044" s="21">
        <f t="shared" si="996"/>
        <v>0</v>
      </c>
      <c r="M3044" s="22">
        <f t="shared" si="990"/>
        <v>0</v>
      </c>
      <c r="N3044" s="98"/>
      <c r="O3044" s="101" t="str">
        <f t="shared" ca="1" si="991"/>
        <v/>
      </c>
      <c r="P3044" s="41" t="str">
        <f t="shared" si="1010"/>
        <v xml:space="preserve"> </v>
      </c>
      <c r="Q3044" s="41" t="str">
        <f>IF(MONTH(G3045)-MONTH(G3044)&lt;&gt;0,SUBTOTAL(109,$P$14:$P$3665)," ")</f>
        <v xml:space="preserve"> </v>
      </c>
      <c r="R3044" s="108">
        <f t="shared" ca="1" si="997"/>
        <v>0</v>
      </c>
      <c r="S3044" s="25">
        <f t="shared" ca="1" si="998"/>
        <v>0</v>
      </c>
      <c r="T3044" s="108">
        <f t="shared" ca="1" si="999"/>
        <v>0</v>
      </c>
      <c r="U3044" s="163">
        <f t="shared" ca="1" si="1000"/>
        <v>0</v>
      </c>
      <c r="V3044" s="25">
        <f t="shared" ca="1" si="1001"/>
        <v>0</v>
      </c>
      <c r="W3044" s="25">
        <f t="shared" ca="1" si="1002"/>
        <v>0</v>
      </c>
      <c r="X3044" s="108">
        <f t="shared" ca="1" si="1003"/>
        <v>0</v>
      </c>
      <c r="Y3044" s="108">
        <f t="shared" ca="1" si="1004"/>
        <v>0</v>
      </c>
      <c r="Z3044" s="108">
        <f t="shared" ca="1" si="1005"/>
        <v>0</v>
      </c>
      <c r="AA3044" s="108">
        <f t="shared" ca="1" si="1006"/>
        <v>0</v>
      </c>
      <c r="AB3044" s="108">
        <f t="shared" ca="1" si="1007"/>
        <v>0</v>
      </c>
      <c r="AC3044" s="25">
        <f t="shared" ca="1" si="1008"/>
        <v>0</v>
      </c>
    </row>
    <row r="3045" spans="1:29" ht="14.1" hidden="1" customHeight="1" thickBot="1" x14ac:dyDescent="0.25">
      <c r="A3045" s="3">
        <f t="shared" si="992"/>
        <v>2029</v>
      </c>
      <c r="B3045" s="3" t="str">
        <f t="shared" si="1009"/>
        <v>04 duben</v>
      </c>
      <c r="C3045" s="4" t="str">
        <f t="shared" si="993"/>
        <v>duben</v>
      </c>
      <c r="D3045" s="10">
        <f t="shared" ca="1" si="994"/>
        <v>0</v>
      </c>
      <c r="E3045" s="10" t="str">
        <f t="shared" si="995"/>
        <v>pátek</v>
      </c>
      <c r="F3045" s="42" t="str">
        <f ca="1">IF(COUNTIF(List1!$U$4:$AF$16,$G3045),"Svátek",TEXT($G3045,"dddd"))</f>
        <v>pátek</v>
      </c>
      <c r="G3045" s="19">
        <v>47228</v>
      </c>
      <c r="H3045" s="49"/>
      <c r="I3045" s="50"/>
      <c r="J3045" s="49"/>
      <c r="K3045" s="50"/>
      <c r="L3045" s="21">
        <f t="shared" si="996"/>
        <v>0</v>
      </c>
      <c r="M3045" s="22">
        <f t="shared" si="990"/>
        <v>0</v>
      </c>
      <c r="N3045" s="98"/>
      <c r="O3045" s="101" t="str">
        <f t="shared" ca="1" si="991"/>
        <v/>
      </c>
      <c r="P3045" s="41" t="str">
        <f t="shared" si="1010"/>
        <v xml:space="preserve"> </v>
      </c>
      <c r="Q3045" s="41" t="str">
        <f>IF(MONTH(G3046)-MONTH(G3045)&lt;&gt;0,SUBTOTAL(109,$P$14:$P$3665)," ")</f>
        <v xml:space="preserve"> </v>
      </c>
      <c r="R3045" s="108">
        <f t="shared" ca="1" si="997"/>
        <v>0</v>
      </c>
      <c r="S3045" s="25">
        <f t="shared" ca="1" si="998"/>
        <v>0</v>
      </c>
      <c r="T3045" s="108">
        <f t="shared" ca="1" si="999"/>
        <v>0</v>
      </c>
      <c r="U3045" s="163">
        <f t="shared" ca="1" si="1000"/>
        <v>0</v>
      </c>
      <c r="V3045" s="25">
        <f t="shared" ca="1" si="1001"/>
        <v>0</v>
      </c>
      <c r="W3045" s="25">
        <f t="shared" ca="1" si="1002"/>
        <v>0</v>
      </c>
      <c r="X3045" s="108">
        <f t="shared" ca="1" si="1003"/>
        <v>0</v>
      </c>
      <c r="Y3045" s="108">
        <f t="shared" ca="1" si="1004"/>
        <v>0</v>
      </c>
      <c r="Z3045" s="108">
        <f t="shared" ca="1" si="1005"/>
        <v>0</v>
      </c>
      <c r="AA3045" s="108">
        <f t="shared" ca="1" si="1006"/>
        <v>0</v>
      </c>
      <c r="AB3045" s="108">
        <f t="shared" ca="1" si="1007"/>
        <v>0</v>
      </c>
      <c r="AC3045" s="25">
        <f t="shared" ca="1" si="1008"/>
        <v>0</v>
      </c>
    </row>
    <row r="3046" spans="1:29" ht="14.1" hidden="1" customHeight="1" thickBot="1" x14ac:dyDescent="0.25">
      <c r="A3046" s="3">
        <f t="shared" si="992"/>
        <v>2029</v>
      </c>
      <c r="B3046" s="3" t="str">
        <f t="shared" si="1009"/>
        <v>04 duben</v>
      </c>
      <c r="C3046" s="4" t="str">
        <f t="shared" si="993"/>
        <v>duben</v>
      </c>
      <c r="D3046" s="10">
        <f t="shared" ca="1" si="994"/>
        <v>0</v>
      </c>
      <c r="E3046" s="10" t="str">
        <f t="shared" si="995"/>
        <v>sobota</v>
      </c>
      <c r="F3046" s="42" t="str">
        <f ca="1">IF(COUNTIF(List1!$U$4:$AF$16,$G3046),"Svátek",TEXT($G3046,"dddd"))</f>
        <v>sobota</v>
      </c>
      <c r="G3046" s="19">
        <v>47229</v>
      </c>
      <c r="H3046" s="49"/>
      <c r="I3046" s="50"/>
      <c r="J3046" s="49"/>
      <c r="K3046" s="50"/>
      <c r="L3046" s="21">
        <f t="shared" si="996"/>
        <v>0</v>
      </c>
      <c r="M3046" s="22">
        <f t="shared" ref="M3046:M3109" si="1011">(I3046-H3046)-(K3046-J3046)</f>
        <v>0</v>
      </c>
      <c r="N3046" s="98"/>
      <c r="O3046" s="101" t="str">
        <f t="shared" ref="O3046:O3109" ca="1" si="1012">IF(F3046="Svátek","Svátek","")</f>
        <v/>
      </c>
      <c r="P3046" s="41" t="str">
        <f t="shared" si="1010"/>
        <v xml:space="preserve"> </v>
      </c>
      <c r="Q3046" s="41" t="str">
        <f>IF(MONTH(G3047)-MONTH(G3046)&lt;&gt;0,SUBTOTAL(109,$P$14:$P$3665)," ")</f>
        <v xml:space="preserve"> </v>
      </c>
      <c r="R3046" s="108">
        <f t="shared" ca="1" si="997"/>
        <v>0</v>
      </c>
      <c r="S3046" s="25">
        <f t="shared" ca="1" si="998"/>
        <v>0</v>
      </c>
      <c r="T3046" s="108">
        <f t="shared" ca="1" si="999"/>
        <v>0</v>
      </c>
      <c r="U3046" s="163">
        <f t="shared" ca="1" si="1000"/>
        <v>0</v>
      </c>
      <c r="V3046" s="25">
        <f t="shared" ca="1" si="1001"/>
        <v>0</v>
      </c>
      <c r="W3046" s="25">
        <f t="shared" ca="1" si="1002"/>
        <v>0</v>
      </c>
      <c r="X3046" s="108">
        <f t="shared" ca="1" si="1003"/>
        <v>0</v>
      </c>
      <c r="Y3046" s="108">
        <f t="shared" ca="1" si="1004"/>
        <v>0</v>
      </c>
      <c r="Z3046" s="108">
        <f t="shared" ca="1" si="1005"/>
        <v>0</v>
      </c>
      <c r="AA3046" s="108">
        <f t="shared" ca="1" si="1006"/>
        <v>0</v>
      </c>
      <c r="AB3046" s="108">
        <f t="shared" ca="1" si="1007"/>
        <v>0</v>
      </c>
      <c r="AC3046" s="25">
        <f t="shared" ca="1" si="1008"/>
        <v>0</v>
      </c>
    </row>
    <row r="3047" spans="1:29" ht="14.1" hidden="1" customHeight="1" thickBot="1" x14ac:dyDescent="0.25">
      <c r="A3047" s="3">
        <f t="shared" ref="A3047:A3110" si="1013">YEAR(G3047)</f>
        <v>2029</v>
      </c>
      <c r="B3047" s="3" t="str">
        <f t="shared" si="1009"/>
        <v>04 duben</v>
      </c>
      <c r="C3047" s="4" t="str">
        <f t="shared" ref="C3047:C3110" si="1014">TEXT(G3047,"mmmm")</f>
        <v>duben</v>
      </c>
      <c r="D3047" s="10">
        <f t="shared" ref="D3047:D3110" ca="1" si="1015">IF(F3047="Svátek",1,0)</f>
        <v>0</v>
      </c>
      <c r="E3047" s="10" t="str">
        <f t="shared" ref="E3047:E3110" si="1016">TEXT($G3047,"dddd")</f>
        <v>neděle</v>
      </c>
      <c r="F3047" s="42" t="str">
        <f ca="1">IF(COUNTIF(List1!$U$4:$AF$16,$G3047),"Svátek",TEXT($G3047,"dddd"))</f>
        <v>neděle</v>
      </c>
      <c r="G3047" s="19">
        <v>47230</v>
      </c>
      <c r="H3047" s="49"/>
      <c r="I3047" s="50"/>
      <c r="J3047" s="49"/>
      <c r="K3047" s="50"/>
      <c r="L3047" s="21">
        <f t="shared" ref="L3047:L3110" si="1017">(I3047-H3047)-(K3047-J3047)</f>
        <v>0</v>
      </c>
      <c r="M3047" s="22">
        <f t="shared" si="1011"/>
        <v>0</v>
      </c>
      <c r="N3047" s="98"/>
      <c r="O3047" s="101" t="str">
        <f t="shared" ca="1" si="1012"/>
        <v/>
      </c>
      <c r="P3047" s="41">
        <f t="shared" si="1010"/>
        <v>0</v>
      </c>
      <c r="Q3047" s="41" t="str">
        <f>IF(MONTH(G3048)-MONTH(G3047)&lt;&gt;0,SUBTOTAL(109,$P$14:$P$3665)," ")</f>
        <v xml:space="preserve"> </v>
      </c>
      <c r="R3047" s="108">
        <f t="shared" ref="R3047:R3110" ca="1" si="1018">IF(AND(IF(O3047="PC",1,0),OR((E3047="pondělí"),E3047="úterý",E3047="středa",E3047="čtvrtek",E3047="pátek")),IF($R$3-L3047&gt;0,$R$3-L3047,0),0)</f>
        <v>0</v>
      </c>
      <c r="S3047" s="25">
        <f t="shared" ref="S3047:S3110" ca="1" si="1019">IF(AND(IF(F3047="Svátek",1,0),OR(E3047="pondělí",E3047="úterý",E3047="středa",E3047="čtvrtek",E3047="pátek"),IF(OR(O3047="SC",O3047="ŘD",O3047="NV",O3047="N",O3047="OČR",O3047="P",O3047="O"),FALSE,TRUE)),1,0)</f>
        <v>0</v>
      </c>
      <c r="T3047" s="108">
        <f t="shared" ref="T3047:T3110" ca="1" si="1020">IF(AND(IF(O3047="PMP",1,0),OR((E3047="pondělí"),E3047="úterý",E3047="středa",E3047="čtvrtek",E3047="pátek")),IF($R$3-L3047&gt;0,$R$3-L3047,0),0)</f>
        <v>0</v>
      </c>
      <c r="U3047" s="163">
        <f t="shared" ref="U3047:U3110" ca="1" si="1021">IF(AND(IF(O3047="1/2D",1,0),OR((E3047="pondělí"),E3047="úterý",E3047="středa",E3047="čtvrtek",E3047="pátek")),1,0)</f>
        <v>0</v>
      </c>
      <c r="V3047" s="25">
        <f t="shared" ref="V3047:V3110" ca="1" si="1022">IF(AND(IF(O3047="D",1,0),OR((E3047="pondělí"),E3047="úterý",E3047="středa",E3047="čtvrtek",E3047="pátek")),1,0)</f>
        <v>0</v>
      </c>
      <c r="W3047" s="25">
        <f t="shared" ref="W3047:W3110" ca="1" si="1023">IF(AND(IF(O3047="PN",1,0),OR((E3047="pondělí"),E3047="úterý",E3047="středa",E3047="čtvrtek",E3047="pátek")),1,0)</f>
        <v>0</v>
      </c>
      <c r="X3047" s="108">
        <f t="shared" ref="X3047:X3110" ca="1" si="1024">IF(AND(IF(O3047="NV",1,0),OR((E3047="pondělí"),E3047="úterý",E3047="středa",E3047="čtvrtek",E3047="pátek")),IF($R$3-L3047&gt;0,$R$3-L3047,0),0)</f>
        <v>0</v>
      </c>
      <c r="Y3047" s="108">
        <f t="shared" ref="Y3047:Y3110" ca="1" si="1025">IF(AND(IF(O3047="OČR",1,0),OR((E3047="pondělí"),E3047="úterý",E3047="středa",E3047="čtvrtek",E3047="pátek")),IF($R$3-L3047&gt;0,$R$3-L3047,0),0)</f>
        <v>0</v>
      </c>
      <c r="Z3047" s="108">
        <f t="shared" ref="Z3047:Z3110" ca="1" si="1026">IF(AND(IF(O3047="P",1,0),OR((E3047="pondělí"),E3047="úterý",E3047="středa",E3047="čtvrtek",E3047="pátek")),IF($R$3-L3047&gt;0,$R$3-L3047,0),0)</f>
        <v>0</v>
      </c>
      <c r="AA3047" s="108">
        <f t="shared" ref="AA3047:AA3110" ca="1" si="1027">IF(AND(IF(O3047="O",1,0),OR((E3047="pondělí"),E3047="úterý",E3047="středa",E3047="čtvrtek",E3047="pátek")),IF($R$3-L3047&gt;0,$R$3-L3047,0),0)</f>
        <v>0</v>
      </c>
      <c r="AB3047" s="108">
        <f t="shared" ref="AB3047:AB3110" ca="1" si="1028">IF(AND(IF(O3047="PZ",1,0),OR((E3047="pondělí"),E3047="úterý",E3047="středa",E3047="čtvrtek",E3047="pátek")),IF($R$3-L3047&gt;0,$R$3-L3047,0),0)</f>
        <v>0</v>
      </c>
      <c r="AC3047" s="25">
        <f t="shared" ref="AC3047:AC3110" ca="1" si="1029">IF(AND(IF(F3047="Svátek",1,0),OR(E3047="pondělí",E3047="úterý",E3047="středa",E3047="čtvrtek",E3047="pátek")),1,0)</f>
        <v>0</v>
      </c>
    </row>
    <row r="3048" spans="1:29" ht="14.1" hidden="1" customHeight="1" thickBot="1" x14ac:dyDescent="0.25">
      <c r="A3048" s="3">
        <f t="shared" si="1013"/>
        <v>2029</v>
      </c>
      <c r="B3048" s="3" t="str">
        <f t="shared" ref="B3048:B3111" si="1030">IF(C3048="leden","01 leden",IF(C3048="únor","02 únor",IF(C3048="březen","03 březen",IF(C3048="duben","04 duben",IF(C3048="květen","05 květen",IF(C3048="červen","06 červen",IF(C3048="červenec","07 červenec",IF(C3048="srpen","08 srpen",IF(C3048="září","09 září",IF(C3048="říjen","10 říjen",IF(C3048="listopad","11 listopad",IF(C3048="prosinec","12 prosinec",0))))))))))))</f>
        <v>04 duben</v>
      </c>
      <c r="C3048" s="4" t="str">
        <f t="shared" si="1014"/>
        <v>duben</v>
      </c>
      <c r="D3048" s="10">
        <f t="shared" ca="1" si="1015"/>
        <v>0</v>
      </c>
      <c r="E3048" s="10" t="str">
        <f t="shared" si="1016"/>
        <v>pondělí</v>
      </c>
      <c r="F3048" s="42" t="str">
        <f ca="1">IF(COUNTIF(List1!$U$4:$AF$16,$G3048),"Svátek",TEXT($G3048,"dddd"))</f>
        <v>pondělí</v>
      </c>
      <c r="G3048" s="19">
        <v>47231</v>
      </c>
      <c r="H3048" s="49"/>
      <c r="I3048" s="50"/>
      <c r="J3048" s="49"/>
      <c r="K3048" s="50"/>
      <c r="L3048" s="21">
        <f t="shared" si="1017"/>
        <v>0</v>
      </c>
      <c r="M3048" s="22">
        <f t="shared" si="1011"/>
        <v>0</v>
      </c>
      <c r="N3048" s="98"/>
      <c r="O3048" s="101" t="str">
        <f t="shared" ca="1" si="1012"/>
        <v/>
      </c>
      <c r="P3048" s="41" t="str">
        <f t="shared" si="1010"/>
        <v xml:space="preserve"> </v>
      </c>
      <c r="Q3048" s="41" t="str">
        <f>IF(MONTH(G3049)-MONTH(G3048)&lt;&gt;0,SUBTOTAL(109,$P$14:$P$3665)," ")</f>
        <v xml:space="preserve"> </v>
      </c>
      <c r="R3048" s="108">
        <f t="shared" ca="1" si="1018"/>
        <v>0</v>
      </c>
      <c r="S3048" s="25">
        <f t="shared" ca="1" si="1019"/>
        <v>0</v>
      </c>
      <c r="T3048" s="108">
        <f t="shared" ca="1" si="1020"/>
        <v>0</v>
      </c>
      <c r="U3048" s="163">
        <f t="shared" ca="1" si="1021"/>
        <v>0</v>
      </c>
      <c r="V3048" s="25">
        <f t="shared" ca="1" si="1022"/>
        <v>0</v>
      </c>
      <c r="W3048" s="25">
        <f t="shared" ca="1" si="1023"/>
        <v>0</v>
      </c>
      <c r="X3048" s="108">
        <f t="shared" ca="1" si="1024"/>
        <v>0</v>
      </c>
      <c r="Y3048" s="108">
        <f t="shared" ca="1" si="1025"/>
        <v>0</v>
      </c>
      <c r="Z3048" s="108">
        <f t="shared" ca="1" si="1026"/>
        <v>0</v>
      </c>
      <c r="AA3048" s="108">
        <f t="shared" ca="1" si="1027"/>
        <v>0</v>
      </c>
      <c r="AB3048" s="108">
        <f t="shared" ca="1" si="1028"/>
        <v>0</v>
      </c>
      <c r="AC3048" s="25">
        <f t="shared" ca="1" si="1029"/>
        <v>0</v>
      </c>
    </row>
    <row r="3049" spans="1:29" ht="14.1" hidden="1" customHeight="1" thickBot="1" x14ac:dyDescent="0.25">
      <c r="A3049" s="3">
        <f t="shared" si="1013"/>
        <v>2029</v>
      </c>
      <c r="B3049" s="3" t="str">
        <f t="shared" si="1030"/>
        <v>04 duben</v>
      </c>
      <c r="C3049" s="4" t="str">
        <f t="shared" si="1014"/>
        <v>duben</v>
      </c>
      <c r="D3049" s="10">
        <f t="shared" ca="1" si="1015"/>
        <v>0</v>
      </c>
      <c r="E3049" s="10" t="str">
        <f t="shared" si="1016"/>
        <v>úterý</v>
      </c>
      <c r="F3049" s="42" t="str">
        <f ca="1">IF(COUNTIF(List1!$U$4:$AF$16,$G3049),"Svátek",TEXT($G3049,"dddd"))</f>
        <v>úterý</v>
      </c>
      <c r="G3049" s="19">
        <v>47232</v>
      </c>
      <c r="H3049" s="49"/>
      <c r="I3049" s="50"/>
      <c r="J3049" s="49"/>
      <c r="K3049" s="50"/>
      <c r="L3049" s="21">
        <f t="shared" si="1017"/>
        <v>0</v>
      </c>
      <c r="M3049" s="22">
        <f t="shared" si="1011"/>
        <v>0</v>
      </c>
      <c r="N3049" s="98"/>
      <c r="O3049" s="101" t="str">
        <f t="shared" ca="1" si="1012"/>
        <v/>
      </c>
      <c r="P3049" s="41" t="str">
        <f t="shared" si="1010"/>
        <v xml:space="preserve"> </v>
      </c>
      <c r="Q3049" s="41" t="str">
        <f>IF(MONTH(G3050)-MONTH(G3049)&lt;&gt;0,SUBTOTAL(109,$P$14:$P$3665)," ")</f>
        <v xml:space="preserve"> </v>
      </c>
      <c r="R3049" s="108">
        <f t="shared" ca="1" si="1018"/>
        <v>0</v>
      </c>
      <c r="S3049" s="25">
        <f t="shared" ca="1" si="1019"/>
        <v>0</v>
      </c>
      <c r="T3049" s="108">
        <f t="shared" ca="1" si="1020"/>
        <v>0</v>
      </c>
      <c r="U3049" s="163">
        <f t="shared" ca="1" si="1021"/>
        <v>0</v>
      </c>
      <c r="V3049" s="25">
        <f t="shared" ca="1" si="1022"/>
        <v>0</v>
      </c>
      <c r="W3049" s="25">
        <f t="shared" ca="1" si="1023"/>
        <v>0</v>
      </c>
      <c r="X3049" s="108">
        <f t="shared" ca="1" si="1024"/>
        <v>0</v>
      </c>
      <c r="Y3049" s="108">
        <f t="shared" ca="1" si="1025"/>
        <v>0</v>
      </c>
      <c r="Z3049" s="108">
        <f t="shared" ca="1" si="1026"/>
        <v>0</v>
      </c>
      <c r="AA3049" s="108">
        <f t="shared" ca="1" si="1027"/>
        <v>0</v>
      </c>
      <c r="AB3049" s="108">
        <f t="shared" ca="1" si="1028"/>
        <v>0</v>
      </c>
      <c r="AC3049" s="25">
        <f t="shared" ca="1" si="1029"/>
        <v>0</v>
      </c>
    </row>
    <row r="3050" spans="1:29" ht="14.1" hidden="1" customHeight="1" thickBot="1" x14ac:dyDescent="0.25">
      <c r="A3050" s="3">
        <f t="shared" si="1013"/>
        <v>2029</v>
      </c>
      <c r="B3050" s="3" t="str">
        <f t="shared" si="1030"/>
        <v>04 duben</v>
      </c>
      <c r="C3050" s="4" t="str">
        <f t="shared" si="1014"/>
        <v>duben</v>
      </c>
      <c r="D3050" s="10">
        <f t="shared" ca="1" si="1015"/>
        <v>0</v>
      </c>
      <c r="E3050" s="10" t="str">
        <f t="shared" si="1016"/>
        <v>středa</v>
      </c>
      <c r="F3050" s="42" t="str">
        <f ca="1">IF(COUNTIF(List1!$U$4:$AF$16,$G3050),"Svátek",TEXT($G3050,"dddd"))</f>
        <v>středa</v>
      </c>
      <c r="G3050" s="19">
        <v>47233</v>
      </c>
      <c r="H3050" s="49"/>
      <c r="I3050" s="50"/>
      <c r="J3050" s="49"/>
      <c r="K3050" s="50"/>
      <c r="L3050" s="21">
        <f t="shared" si="1017"/>
        <v>0</v>
      </c>
      <c r="M3050" s="22">
        <f t="shared" si="1011"/>
        <v>0</v>
      </c>
      <c r="N3050" s="98"/>
      <c r="O3050" s="101" t="str">
        <f t="shared" ca="1" si="1012"/>
        <v/>
      </c>
      <c r="P3050" s="41" t="str">
        <f t="shared" si="1010"/>
        <v xml:space="preserve"> </v>
      </c>
      <c r="Q3050" s="41" t="str">
        <f>IF(MONTH(G3051)-MONTH(G3050)&lt;&gt;0,SUBTOTAL(109,$P$14:$P$3665)," ")</f>
        <v xml:space="preserve"> </v>
      </c>
      <c r="R3050" s="108">
        <f t="shared" ca="1" si="1018"/>
        <v>0</v>
      </c>
      <c r="S3050" s="25">
        <f t="shared" ca="1" si="1019"/>
        <v>0</v>
      </c>
      <c r="T3050" s="108">
        <f t="shared" ca="1" si="1020"/>
        <v>0</v>
      </c>
      <c r="U3050" s="163">
        <f t="shared" ca="1" si="1021"/>
        <v>0</v>
      </c>
      <c r="V3050" s="25">
        <f t="shared" ca="1" si="1022"/>
        <v>0</v>
      </c>
      <c r="W3050" s="25">
        <f t="shared" ca="1" si="1023"/>
        <v>0</v>
      </c>
      <c r="X3050" s="108">
        <f t="shared" ca="1" si="1024"/>
        <v>0</v>
      </c>
      <c r="Y3050" s="108">
        <f t="shared" ca="1" si="1025"/>
        <v>0</v>
      </c>
      <c r="Z3050" s="108">
        <f t="shared" ca="1" si="1026"/>
        <v>0</v>
      </c>
      <c r="AA3050" s="108">
        <f t="shared" ca="1" si="1027"/>
        <v>0</v>
      </c>
      <c r="AB3050" s="108">
        <f t="shared" ca="1" si="1028"/>
        <v>0</v>
      </c>
      <c r="AC3050" s="25">
        <f t="shared" ca="1" si="1029"/>
        <v>0</v>
      </c>
    </row>
    <row r="3051" spans="1:29" ht="14.1" hidden="1" customHeight="1" thickBot="1" x14ac:dyDescent="0.25">
      <c r="A3051" s="3">
        <f t="shared" si="1013"/>
        <v>2029</v>
      </c>
      <c r="B3051" s="3" t="str">
        <f t="shared" si="1030"/>
        <v>04 duben</v>
      </c>
      <c r="C3051" s="4" t="str">
        <f t="shared" si="1014"/>
        <v>duben</v>
      </c>
      <c r="D3051" s="10">
        <f t="shared" ca="1" si="1015"/>
        <v>0</v>
      </c>
      <c r="E3051" s="10" t="str">
        <f t="shared" si="1016"/>
        <v>čtvrtek</v>
      </c>
      <c r="F3051" s="42" t="str">
        <f ca="1">IF(COUNTIF(List1!$U$4:$AF$16,$G3051),"Svátek",TEXT($G3051,"dddd"))</f>
        <v>čtvrtek</v>
      </c>
      <c r="G3051" s="19">
        <v>47234</v>
      </c>
      <c r="H3051" s="49"/>
      <c r="I3051" s="50"/>
      <c r="J3051" s="49"/>
      <c r="K3051" s="50"/>
      <c r="L3051" s="21">
        <f t="shared" si="1017"/>
        <v>0</v>
      </c>
      <c r="M3051" s="22">
        <f t="shared" si="1011"/>
        <v>0</v>
      </c>
      <c r="N3051" s="98"/>
      <c r="O3051" s="101" t="str">
        <f t="shared" ca="1" si="1012"/>
        <v/>
      </c>
      <c r="P3051" s="41" t="str">
        <f t="shared" si="1010"/>
        <v xml:space="preserve"> </v>
      </c>
      <c r="Q3051" s="41" t="str">
        <f>IF(MONTH(G3052)-MONTH(G3051)&lt;&gt;0,SUBTOTAL(109,$P$14:$P$3665)," ")</f>
        <v xml:space="preserve"> </v>
      </c>
      <c r="R3051" s="108">
        <f t="shared" ca="1" si="1018"/>
        <v>0</v>
      </c>
      <c r="S3051" s="25">
        <f t="shared" ca="1" si="1019"/>
        <v>0</v>
      </c>
      <c r="T3051" s="108">
        <f t="shared" ca="1" si="1020"/>
        <v>0</v>
      </c>
      <c r="U3051" s="163">
        <f t="shared" ca="1" si="1021"/>
        <v>0</v>
      </c>
      <c r="V3051" s="25">
        <f t="shared" ca="1" si="1022"/>
        <v>0</v>
      </c>
      <c r="W3051" s="25">
        <f t="shared" ca="1" si="1023"/>
        <v>0</v>
      </c>
      <c r="X3051" s="108">
        <f t="shared" ca="1" si="1024"/>
        <v>0</v>
      </c>
      <c r="Y3051" s="108">
        <f t="shared" ca="1" si="1025"/>
        <v>0</v>
      </c>
      <c r="Z3051" s="108">
        <f t="shared" ca="1" si="1026"/>
        <v>0</v>
      </c>
      <c r="AA3051" s="108">
        <f t="shared" ca="1" si="1027"/>
        <v>0</v>
      </c>
      <c r="AB3051" s="108">
        <f t="shared" ca="1" si="1028"/>
        <v>0</v>
      </c>
      <c r="AC3051" s="25">
        <f t="shared" ca="1" si="1029"/>
        <v>0</v>
      </c>
    </row>
    <row r="3052" spans="1:29" ht="14.1" hidden="1" customHeight="1" thickBot="1" x14ac:dyDescent="0.25">
      <c r="A3052" s="3">
        <f t="shared" si="1013"/>
        <v>2029</v>
      </c>
      <c r="B3052" s="3" t="str">
        <f t="shared" si="1030"/>
        <v>04 duben</v>
      </c>
      <c r="C3052" s="4" t="str">
        <f t="shared" si="1014"/>
        <v>duben</v>
      </c>
      <c r="D3052" s="10">
        <f t="shared" ca="1" si="1015"/>
        <v>0</v>
      </c>
      <c r="E3052" s="10" t="str">
        <f t="shared" si="1016"/>
        <v>pátek</v>
      </c>
      <c r="F3052" s="42" t="str">
        <f ca="1">IF(COUNTIF(List1!$U$4:$AF$16,$G3052),"Svátek",TEXT($G3052,"dddd"))</f>
        <v>pátek</v>
      </c>
      <c r="G3052" s="19">
        <v>47235</v>
      </c>
      <c r="H3052" s="49"/>
      <c r="I3052" s="50"/>
      <c r="J3052" s="49"/>
      <c r="K3052" s="50"/>
      <c r="L3052" s="21">
        <f t="shared" si="1017"/>
        <v>0</v>
      </c>
      <c r="M3052" s="22">
        <f t="shared" si="1011"/>
        <v>0</v>
      </c>
      <c r="N3052" s="98"/>
      <c r="O3052" s="101" t="str">
        <f t="shared" ca="1" si="1012"/>
        <v/>
      </c>
      <c r="P3052" s="41" t="str">
        <f t="shared" si="1010"/>
        <v xml:space="preserve"> </v>
      </c>
      <c r="Q3052" s="41" t="str">
        <f>IF(MONTH(G3053)-MONTH(G3052)&lt;&gt;0,SUBTOTAL(109,$P$14:$P$3665)," ")</f>
        <v xml:space="preserve"> </v>
      </c>
      <c r="R3052" s="108">
        <f t="shared" ca="1" si="1018"/>
        <v>0</v>
      </c>
      <c r="S3052" s="25">
        <f t="shared" ca="1" si="1019"/>
        <v>0</v>
      </c>
      <c r="T3052" s="108">
        <f t="shared" ca="1" si="1020"/>
        <v>0</v>
      </c>
      <c r="U3052" s="163">
        <f t="shared" ca="1" si="1021"/>
        <v>0</v>
      </c>
      <c r="V3052" s="25">
        <f t="shared" ca="1" si="1022"/>
        <v>0</v>
      </c>
      <c r="W3052" s="25">
        <f t="shared" ca="1" si="1023"/>
        <v>0</v>
      </c>
      <c r="X3052" s="108">
        <f t="shared" ca="1" si="1024"/>
        <v>0</v>
      </c>
      <c r="Y3052" s="108">
        <f t="shared" ca="1" si="1025"/>
        <v>0</v>
      </c>
      <c r="Z3052" s="108">
        <f t="shared" ca="1" si="1026"/>
        <v>0</v>
      </c>
      <c r="AA3052" s="108">
        <f t="shared" ca="1" si="1027"/>
        <v>0</v>
      </c>
      <c r="AB3052" s="108">
        <f t="shared" ca="1" si="1028"/>
        <v>0</v>
      </c>
      <c r="AC3052" s="25">
        <f t="shared" ca="1" si="1029"/>
        <v>0</v>
      </c>
    </row>
    <row r="3053" spans="1:29" ht="14.1" hidden="1" customHeight="1" thickBot="1" x14ac:dyDescent="0.25">
      <c r="A3053" s="3">
        <f t="shared" si="1013"/>
        <v>2029</v>
      </c>
      <c r="B3053" s="3" t="str">
        <f t="shared" si="1030"/>
        <v>04 duben</v>
      </c>
      <c r="C3053" s="4" t="str">
        <f t="shared" si="1014"/>
        <v>duben</v>
      </c>
      <c r="D3053" s="10">
        <f t="shared" ca="1" si="1015"/>
        <v>0</v>
      </c>
      <c r="E3053" s="10" t="str">
        <f t="shared" si="1016"/>
        <v>sobota</v>
      </c>
      <c r="F3053" s="42" t="str">
        <f ca="1">IF(COUNTIF(List1!$U$4:$AF$16,$G3053),"Svátek",TEXT($G3053,"dddd"))</f>
        <v>sobota</v>
      </c>
      <c r="G3053" s="19">
        <v>47236</v>
      </c>
      <c r="H3053" s="49"/>
      <c r="I3053" s="50"/>
      <c r="J3053" s="49"/>
      <c r="K3053" s="50"/>
      <c r="L3053" s="21">
        <f t="shared" si="1017"/>
        <v>0</v>
      </c>
      <c r="M3053" s="22">
        <f t="shared" si="1011"/>
        <v>0</v>
      </c>
      <c r="N3053" s="98"/>
      <c r="O3053" s="101" t="str">
        <f t="shared" ca="1" si="1012"/>
        <v/>
      </c>
      <c r="P3053" s="41" t="str">
        <f t="shared" si="1010"/>
        <v xml:space="preserve"> </v>
      </c>
      <c r="Q3053" s="41" t="str">
        <f>IF(MONTH(G3054)-MONTH(G3053)&lt;&gt;0,SUBTOTAL(109,$P$14:$P$3665)," ")</f>
        <v xml:space="preserve"> </v>
      </c>
      <c r="R3053" s="108">
        <f t="shared" ca="1" si="1018"/>
        <v>0</v>
      </c>
      <c r="S3053" s="25">
        <f t="shared" ca="1" si="1019"/>
        <v>0</v>
      </c>
      <c r="T3053" s="108">
        <f t="shared" ca="1" si="1020"/>
        <v>0</v>
      </c>
      <c r="U3053" s="163">
        <f t="shared" ca="1" si="1021"/>
        <v>0</v>
      </c>
      <c r="V3053" s="25">
        <f t="shared" ca="1" si="1022"/>
        <v>0</v>
      </c>
      <c r="W3053" s="25">
        <f t="shared" ca="1" si="1023"/>
        <v>0</v>
      </c>
      <c r="X3053" s="108">
        <f t="shared" ca="1" si="1024"/>
        <v>0</v>
      </c>
      <c r="Y3053" s="108">
        <f t="shared" ca="1" si="1025"/>
        <v>0</v>
      </c>
      <c r="Z3053" s="108">
        <f t="shared" ca="1" si="1026"/>
        <v>0</v>
      </c>
      <c r="AA3053" s="108">
        <f t="shared" ca="1" si="1027"/>
        <v>0</v>
      </c>
      <c r="AB3053" s="108">
        <f t="shared" ca="1" si="1028"/>
        <v>0</v>
      </c>
      <c r="AC3053" s="25">
        <f t="shared" ca="1" si="1029"/>
        <v>0</v>
      </c>
    </row>
    <row r="3054" spans="1:29" ht="14.1" hidden="1" customHeight="1" thickBot="1" x14ac:dyDescent="0.25">
      <c r="A3054" s="3">
        <f t="shared" si="1013"/>
        <v>2029</v>
      </c>
      <c r="B3054" s="3" t="str">
        <f t="shared" si="1030"/>
        <v>04 duben</v>
      </c>
      <c r="C3054" s="4" t="str">
        <f t="shared" si="1014"/>
        <v>duben</v>
      </c>
      <c r="D3054" s="10">
        <f t="shared" ca="1" si="1015"/>
        <v>0</v>
      </c>
      <c r="E3054" s="10" t="str">
        <f t="shared" si="1016"/>
        <v>neděle</v>
      </c>
      <c r="F3054" s="42" t="str">
        <f ca="1">IF(COUNTIF(List1!$U$4:$AF$16,$G3054),"Svátek",TEXT($G3054,"dddd"))</f>
        <v>neděle</v>
      </c>
      <c r="G3054" s="19">
        <v>47237</v>
      </c>
      <c r="H3054" s="49"/>
      <c r="I3054" s="50"/>
      <c r="J3054" s="49"/>
      <c r="K3054" s="50"/>
      <c r="L3054" s="21">
        <f t="shared" si="1017"/>
        <v>0</v>
      </c>
      <c r="M3054" s="22">
        <f t="shared" si="1011"/>
        <v>0</v>
      </c>
      <c r="N3054" s="98"/>
      <c r="O3054" s="101" t="str">
        <f t="shared" ca="1" si="1012"/>
        <v/>
      </c>
      <c r="P3054" s="41">
        <f t="shared" si="1010"/>
        <v>0</v>
      </c>
      <c r="Q3054" s="41" t="str">
        <f>IF(MONTH(G3055)-MONTH(G3054)&lt;&gt;0,SUBTOTAL(109,$P$14:$P$3665)," ")</f>
        <v xml:space="preserve"> </v>
      </c>
      <c r="R3054" s="108">
        <f t="shared" ca="1" si="1018"/>
        <v>0</v>
      </c>
      <c r="S3054" s="25">
        <f t="shared" ca="1" si="1019"/>
        <v>0</v>
      </c>
      <c r="T3054" s="108">
        <f t="shared" ca="1" si="1020"/>
        <v>0</v>
      </c>
      <c r="U3054" s="163">
        <f t="shared" ca="1" si="1021"/>
        <v>0</v>
      </c>
      <c r="V3054" s="25">
        <f t="shared" ca="1" si="1022"/>
        <v>0</v>
      </c>
      <c r="W3054" s="25">
        <f t="shared" ca="1" si="1023"/>
        <v>0</v>
      </c>
      <c r="X3054" s="108">
        <f t="shared" ca="1" si="1024"/>
        <v>0</v>
      </c>
      <c r="Y3054" s="108">
        <f t="shared" ca="1" si="1025"/>
        <v>0</v>
      </c>
      <c r="Z3054" s="108">
        <f t="shared" ca="1" si="1026"/>
        <v>0</v>
      </c>
      <c r="AA3054" s="108">
        <f t="shared" ca="1" si="1027"/>
        <v>0</v>
      </c>
      <c r="AB3054" s="108">
        <f t="shared" ca="1" si="1028"/>
        <v>0</v>
      </c>
      <c r="AC3054" s="25">
        <f t="shared" ca="1" si="1029"/>
        <v>0</v>
      </c>
    </row>
    <row r="3055" spans="1:29" ht="14.1" hidden="1" customHeight="1" thickBot="1" x14ac:dyDescent="0.25">
      <c r="A3055" s="3">
        <f t="shared" si="1013"/>
        <v>2029</v>
      </c>
      <c r="B3055" s="3" t="str">
        <f t="shared" si="1030"/>
        <v>04 duben</v>
      </c>
      <c r="C3055" s="4" t="str">
        <f t="shared" si="1014"/>
        <v>duben</v>
      </c>
      <c r="D3055" s="10">
        <f t="shared" ca="1" si="1015"/>
        <v>0</v>
      </c>
      <c r="E3055" s="10" t="str">
        <f t="shared" si="1016"/>
        <v>pondělí</v>
      </c>
      <c r="F3055" s="42" t="str">
        <f ca="1">IF(COUNTIF(List1!$U$4:$AF$16,$G3055),"Svátek",TEXT($G3055,"dddd"))</f>
        <v>pondělí</v>
      </c>
      <c r="G3055" s="19">
        <v>47238</v>
      </c>
      <c r="H3055" s="49"/>
      <c r="I3055" s="50"/>
      <c r="J3055" s="49"/>
      <c r="K3055" s="50"/>
      <c r="L3055" s="21">
        <f t="shared" si="1017"/>
        <v>0</v>
      </c>
      <c r="M3055" s="22">
        <f t="shared" si="1011"/>
        <v>0</v>
      </c>
      <c r="N3055" s="98"/>
      <c r="O3055" s="101" t="str">
        <f t="shared" ca="1" si="1012"/>
        <v/>
      </c>
      <c r="P3055" s="41">
        <f t="shared" si="1010"/>
        <v>0</v>
      </c>
      <c r="Q3055" s="41">
        <f>IF(MONTH(G3056)-MONTH(G3055)&lt;&gt;0,SUBTOTAL(109,$P$14:$P$3665)," ")</f>
        <v>0</v>
      </c>
      <c r="R3055" s="108">
        <f t="shared" ca="1" si="1018"/>
        <v>0</v>
      </c>
      <c r="S3055" s="25">
        <f t="shared" ca="1" si="1019"/>
        <v>0</v>
      </c>
      <c r="T3055" s="108">
        <f t="shared" ca="1" si="1020"/>
        <v>0</v>
      </c>
      <c r="U3055" s="163">
        <f t="shared" ca="1" si="1021"/>
        <v>0</v>
      </c>
      <c r="V3055" s="25">
        <f t="shared" ca="1" si="1022"/>
        <v>0</v>
      </c>
      <c r="W3055" s="25">
        <f t="shared" ca="1" si="1023"/>
        <v>0</v>
      </c>
      <c r="X3055" s="108">
        <f t="shared" ca="1" si="1024"/>
        <v>0</v>
      </c>
      <c r="Y3055" s="108">
        <f t="shared" ca="1" si="1025"/>
        <v>0</v>
      </c>
      <c r="Z3055" s="108">
        <f t="shared" ca="1" si="1026"/>
        <v>0</v>
      </c>
      <c r="AA3055" s="108">
        <f t="shared" ca="1" si="1027"/>
        <v>0</v>
      </c>
      <c r="AB3055" s="108">
        <f t="shared" ca="1" si="1028"/>
        <v>0</v>
      </c>
      <c r="AC3055" s="25">
        <f t="shared" ca="1" si="1029"/>
        <v>0</v>
      </c>
    </row>
    <row r="3056" spans="1:29" ht="14.1" hidden="1" customHeight="1" thickBot="1" x14ac:dyDescent="0.25">
      <c r="A3056" s="3">
        <f t="shared" si="1013"/>
        <v>2029</v>
      </c>
      <c r="B3056" s="3" t="str">
        <f t="shared" si="1030"/>
        <v>05 květen</v>
      </c>
      <c r="C3056" s="4" t="str">
        <f t="shared" si="1014"/>
        <v>květen</v>
      </c>
      <c r="D3056" s="10">
        <f t="shared" ca="1" si="1015"/>
        <v>1</v>
      </c>
      <c r="E3056" s="10" t="str">
        <f t="shared" si="1016"/>
        <v>úterý</v>
      </c>
      <c r="F3056" s="42" t="str">
        <f ca="1">IF(COUNTIF(List1!$U$4:$AF$16,$G3056),"Svátek",TEXT($G3056,"dddd"))</f>
        <v>Svátek</v>
      </c>
      <c r="G3056" s="19">
        <v>47239</v>
      </c>
      <c r="H3056" s="49"/>
      <c r="I3056" s="50"/>
      <c r="J3056" s="49"/>
      <c r="K3056" s="50"/>
      <c r="L3056" s="21">
        <f t="shared" si="1017"/>
        <v>0</v>
      </c>
      <c r="M3056" s="22">
        <f t="shared" si="1011"/>
        <v>0</v>
      </c>
      <c r="N3056" s="98"/>
      <c r="O3056" s="101" t="str">
        <f t="shared" ca="1" si="1012"/>
        <v>Svátek</v>
      </c>
      <c r="P3056" s="41" t="str">
        <f t="shared" si="1010"/>
        <v xml:space="preserve"> </v>
      </c>
      <c r="Q3056" s="41" t="str">
        <f>IF(MONTH(G3057)-MONTH(G3056)&lt;&gt;0,SUBTOTAL(109,$P$14:$P$3665)," ")</f>
        <v xml:space="preserve"> </v>
      </c>
      <c r="R3056" s="108">
        <f t="shared" ca="1" si="1018"/>
        <v>0</v>
      </c>
      <c r="S3056" s="25">
        <f t="shared" ca="1" si="1019"/>
        <v>1</v>
      </c>
      <c r="T3056" s="108">
        <f t="shared" ca="1" si="1020"/>
        <v>0</v>
      </c>
      <c r="U3056" s="163">
        <f t="shared" ca="1" si="1021"/>
        <v>0</v>
      </c>
      <c r="V3056" s="25">
        <f t="shared" ca="1" si="1022"/>
        <v>0</v>
      </c>
      <c r="W3056" s="25">
        <f t="shared" ca="1" si="1023"/>
        <v>0</v>
      </c>
      <c r="X3056" s="108">
        <f t="shared" ca="1" si="1024"/>
        <v>0</v>
      </c>
      <c r="Y3056" s="108">
        <f t="shared" ca="1" si="1025"/>
        <v>0</v>
      </c>
      <c r="Z3056" s="108">
        <f t="shared" ca="1" si="1026"/>
        <v>0</v>
      </c>
      <c r="AA3056" s="108">
        <f t="shared" ca="1" si="1027"/>
        <v>0</v>
      </c>
      <c r="AB3056" s="108">
        <f t="shared" ca="1" si="1028"/>
        <v>0</v>
      </c>
      <c r="AC3056" s="25">
        <f t="shared" ca="1" si="1029"/>
        <v>1</v>
      </c>
    </row>
    <row r="3057" spans="1:29" ht="14.1" hidden="1" customHeight="1" thickBot="1" x14ac:dyDescent="0.25">
      <c r="A3057" s="3">
        <f t="shared" si="1013"/>
        <v>2029</v>
      </c>
      <c r="B3057" s="3" t="str">
        <f t="shared" si="1030"/>
        <v>05 květen</v>
      </c>
      <c r="C3057" s="4" t="str">
        <f t="shared" si="1014"/>
        <v>květen</v>
      </c>
      <c r="D3057" s="10">
        <f t="shared" ca="1" si="1015"/>
        <v>0</v>
      </c>
      <c r="E3057" s="10" t="str">
        <f t="shared" si="1016"/>
        <v>středa</v>
      </c>
      <c r="F3057" s="42" t="str">
        <f ca="1">IF(COUNTIF(List1!$U$4:$AF$16,$G3057),"Svátek",TEXT($G3057,"dddd"))</f>
        <v>středa</v>
      </c>
      <c r="G3057" s="19">
        <v>47240</v>
      </c>
      <c r="H3057" s="49"/>
      <c r="I3057" s="50"/>
      <c r="J3057" s="49"/>
      <c r="K3057" s="50"/>
      <c r="L3057" s="21">
        <f t="shared" si="1017"/>
        <v>0</v>
      </c>
      <c r="M3057" s="22">
        <f t="shared" si="1011"/>
        <v>0</v>
      </c>
      <c r="N3057" s="98"/>
      <c r="O3057" s="101" t="str">
        <f t="shared" ca="1" si="1012"/>
        <v/>
      </c>
      <c r="P3057" s="41" t="str">
        <f t="shared" si="1010"/>
        <v xml:space="preserve"> </v>
      </c>
      <c r="Q3057" s="41" t="str">
        <f>IF(MONTH(G3058)-MONTH(G3057)&lt;&gt;0,SUBTOTAL(109,$P$14:$P$3665)," ")</f>
        <v xml:space="preserve"> </v>
      </c>
      <c r="R3057" s="108">
        <f t="shared" ca="1" si="1018"/>
        <v>0</v>
      </c>
      <c r="S3057" s="25">
        <f t="shared" ca="1" si="1019"/>
        <v>0</v>
      </c>
      <c r="T3057" s="108">
        <f t="shared" ca="1" si="1020"/>
        <v>0</v>
      </c>
      <c r="U3057" s="163">
        <f t="shared" ca="1" si="1021"/>
        <v>0</v>
      </c>
      <c r="V3057" s="25">
        <f t="shared" ca="1" si="1022"/>
        <v>0</v>
      </c>
      <c r="W3057" s="25">
        <f t="shared" ca="1" si="1023"/>
        <v>0</v>
      </c>
      <c r="X3057" s="108">
        <f t="shared" ca="1" si="1024"/>
        <v>0</v>
      </c>
      <c r="Y3057" s="108">
        <f t="shared" ca="1" si="1025"/>
        <v>0</v>
      </c>
      <c r="Z3057" s="108">
        <f t="shared" ca="1" si="1026"/>
        <v>0</v>
      </c>
      <c r="AA3057" s="108">
        <f t="shared" ca="1" si="1027"/>
        <v>0</v>
      </c>
      <c r="AB3057" s="108">
        <f t="shared" ca="1" si="1028"/>
        <v>0</v>
      </c>
      <c r="AC3057" s="25">
        <f t="shared" ca="1" si="1029"/>
        <v>0</v>
      </c>
    </row>
    <row r="3058" spans="1:29" ht="14.1" hidden="1" customHeight="1" thickBot="1" x14ac:dyDescent="0.25">
      <c r="A3058" s="3">
        <f t="shared" si="1013"/>
        <v>2029</v>
      </c>
      <c r="B3058" s="3" t="str">
        <f t="shared" si="1030"/>
        <v>05 květen</v>
      </c>
      <c r="C3058" s="4" t="str">
        <f t="shared" si="1014"/>
        <v>květen</v>
      </c>
      <c r="D3058" s="10">
        <f t="shared" ca="1" si="1015"/>
        <v>0</v>
      </c>
      <c r="E3058" s="10" t="str">
        <f t="shared" si="1016"/>
        <v>čtvrtek</v>
      </c>
      <c r="F3058" s="42" t="str">
        <f ca="1">IF(COUNTIF(List1!$U$4:$AF$16,$G3058),"Svátek",TEXT($G3058,"dddd"))</f>
        <v>čtvrtek</v>
      </c>
      <c r="G3058" s="19">
        <v>47241</v>
      </c>
      <c r="H3058" s="49"/>
      <c r="I3058" s="50"/>
      <c r="J3058" s="49"/>
      <c r="K3058" s="50"/>
      <c r="L3058" s="21">
        <f t="shared" si="1017"/>
        <v>0</v>
      </c>
      <c r="M3058" s="22">
        <f t="shared" si="1011"/>
        <v>0</v>
      </c>
      <c r="N3058" s="98"/>
      <c r="O3058" s="101" t="str">
        <f t="shared" ca="1" si="1012"/>
        <v/>
      </c>
      <c r="P3058" s="41" t="str">
        <f t="shared" si="1010"/>
        <v xml:space="preserve"> </v>
      </c>
      <c r="Q3058" s="41" t="str">
        <f>IF(MONTH(G3059)-MONTH(G3058)&lt;&gt;0,SUBTOTAL(109,$P$14:$P$3665)," ")</f>
        <v xml:space="preserve"> </v>
      </c>
      <c r="R3058" s="108">
        <f t="shared" ca="1" si="1018"/>
        <v>0</v>
      </c>
      <c r="S3058" s="25">
        <f t="shared" ca="1" si="1019"/>
        <v>0</v>
      </c>
      <c r="T3058" s="108">
        <f t="shared" ca="1" si="1020"/>
        <v>0</v>
      </c>
      <c r="U3058" s="163">
        <f t="shared" ca="1" si="1021"/>
        <v>0</v>
      </c>
      <c r="V3058" s="25">
        <f t="shared" ca="1" si="1022"/>
        <v>0</v>
      </c>
      <c r="W3058" s="25">
        <f t="shared" ca="1" si="1023"/>
        <v>0</v>
      </c>
      <c r="X3058" s="108">
        <f t="shared" ca="1" si="1024"/>
        <v>0</v>
      </c>
      <c r="Y3058" s="108">
        <f t="shared" ca="1" si="1025"/>
        <v>0</v>
      </c>
      <c r="Z3058" s="108">
        <f t="shared" ca="1" si="1026"/>
        <v>0</v>
      </c>
      <c r="AA3058" s="108">
        <f t="shared" ca="1" si="1027"/>
        <v>0</v>
      </c>
      <c r="AB3058" s="108">
        <f t="shared" ca="1" si="1028"/>
        <v>0</v>
      </c>
      <c r="AC3058" s="25">
        <f t="shared" ca="1" si="1029"/>
        <v>0</v>
      </c>
    </row>
    <row r="3059" spans="1:29" ht="14.1" hidden="1" customHeight="1" thickBot="1" x14ac:dyDescent="0.25">
      <c r="A3059" s="3">
        <f t="shared" si="1013"/>
        <v>2029</v>
      </c>
      <c r="B3059" s="3" t="str">
        <f t="shared" si="1030"/>
        <v>05 květen</v>
      </c>
      <c r="C3059" s="4" t="str">
        <f t="shared" si="1014"/>
        <v>květen</v>
      </c>
      <c r="D3059" s="10">
        <f t="shared" ca="1" si="1015"/>
        <v>0</v>
      </c>
      <c r="E3059" s="10" t="str">
        <f t="shared" si="1016"/>
        <v>pátek</v>
      </c>
      <c r="F3059" s="42" t="str">
        <f ca="1">IF(COUNTIF(List1!$U$4:$AF$16,$G3059),"Svátek",TEXT($G3059,"dddd"))</f>
        <v>pátek</v>
      </c>
      <c r="G3059" s="19">
        <v>47242</v>
      </c>
      <c r="H3059" s="49"/>
      <c r="I3059" s="50"/>
      <c r="J3059" s="49"/>
      <c r="K3059" s="50"/>
      <c r="L3059" s="21">
        <f t="shared" si="1017"/>
        <v>0</v>
      </c>
      <c r="M3059" s="22">
        <f t="shared" si="1011"/>
        <v>0</v>
      </c>
      <c r="N3059" s="98"/>
      <c r="O3059" s="101" t="str">
        <f t="shared" ca="1" si="1012"/>
        <v/>
      </c>
      <c r="P3059" s="41" t="str">
        <f t="shared" si="1010"/>
        <v xml:space="preserve"> </v>
      </c>
      <c r="Q3059" s="41" t="str">
        <f>IF(MONTH(G3060)-MONTH(G3059)&lt;&gt;0,SUBTOTAL(109,$P$14:$P$3665)," ")</f>
        <v xml:space="preserve"> </v>
      </c>
      <c r="R3059" s="108">
        <f t="shared" ca="1" si="1018"/>
        <v>0</v>
      </c>
      <c r="S3059" s="25">
        <f t="shared" ca="1" si="1019"/>
        <v>0</v>
      </c>
      <c r="T3059" s="108">
        <f t="shared" ca="1" si="1020"/>
        <v>0</v>
      </c>
      <c r="U3059" s="163">
        <f t="shared" ca="1" si="1021"/>
        <v>0</v>
      </c>
      <c r="V3059" s="25">
        <f t="shared" ca="1" si="1022"/>
        <v>0</v>
      </c>
      <c r="W3059" s="25">
        <f t="shared" ca="1" si="1023"/>
        <v>0</v>
      </c>
      <c r="X3059" s="108">
        <f t="shared" ca="1" si="1024"/>
        <v>0</v>
      </c>
      <c r="Y3059" s="108">
        <f t="shared" ca="1" si="1025"/>
        <v>0</v>
      </c>
      <c r="Z3059" s="108">
        <f t="shared" ca="1" si="1026"/>
        <v>0</v>
      </c>
      <c r="AA3059" s="108">
        <f t="shared" ca="1" si="1027"/>
        <v>0</v>
      </c>
      <c r="AB3059" s="108">
        <f t="shared" ca="1" si="1028"/>
        <v>0</v>
      </c>
      <c r="AC3059" s="25">
        <f t="shared" ca="1" si="1029"/>
        <v>0</v>
      </c>
    </row>
    <row r="3060" spans="1:29" ht="14.1" hidden="1" customHeight="1" thickBot="1" x14ac:dyDescent="0.25">
      <c r="A3060" s="3">
        <f t="shared" si="1013"/>
        <v>2029</v>
      </c>
      <c r="B3060" s="3" t="str">
        <f t="shared" si="1030"/>
        <v>05 květen</v>
      </c>
      <c r="C3060" s="4" t="str">
        <f t="shared" si="1014"/>
        <v>květen</v>
      </c>
      <c r="D3060" s="10">
        <f t="shared" ca="1" si="1015"/>
        <v>0</v>
      </c>
      <c r="E3060" s="10" t="str">
        <f t="shared" si="1016"/>
        <v>sobota</v>
      </c>
      <c r="F3060" s="42" t="str">
        <f ca="1">IF(COUNTIF(List1!$U$4:$AF$16,$G3060),"Svátek",TEXT($G3060,"dddd"))</f>
        <v>sobota</v>
      </c>
      <c r="G3060" s="19">
        <v>47243</v>
      </c>
      <c r="H3060" s="49"/>
      <c r="I3060" s="50"/>
      <c r="J3060" s="49"/>
      <c r="K3060" s="50"/>
      <c r="L3060" s="21">
        <f t="shared" si="1017"/>
        <v>0</v>
      </c>
      <c r="M3060" s="22">
        <f t="shared" si="1011"/>
        <v>0</v>
      </c>
      <c r="N3060" s="98"/>
      <c r="O3060" s="101" t="str">
        <f t="shared" ca="1" si="1012"/>
        <v/>
      </c>
      <c r="P3060" s="41" t="str">
        <f t="shared" si="1010"/>
        <v xml:space="preserve"> </v>
      </c>
      <c r="Q3060" s="41" t="str">
        <f>IF(MONTH(G3061)-MONTH(G3060)&lt;&gt;0,SUBTOTAL(109,$P$14:$P$3665)," ")</f>
        <v xml:space="preserve"> </v>
      </c>
      <c r="R3060" s="108">
        <f t="shared" ca="1" si="1018"/>
        <v>0</v>
      </c>
      <c r="S3060" s="25">
        <f t="shared" ca="1" si="1019"/>
        <v>0</v>
      </c>
      <c r="T3060" s="108">
        <f t="shared" ca="1" si="1020"/>
        <v>0</v>
      </c>
      <c r="U3060" s="163">
        <f t="shared" ca="1" si="1021"/>
        <v>0</v>
      </c>
      <c r="V3060" s="25">
        <f t="shared" ca="1" si="1022"/>
        <v>0</v>
      </c>
      <c r="W3060" s="25">
        <f t="shared" ca="1" si="1023"/>
        <v>0</v>
      </c>
      <c r="X3060" s="108">
        <f t="shared" ca="1" si="1024"/>
        <v>0</v>
      </c>
      <c r="Y3060" s="108">
        <f t="shared" ca="1" si="1025"/>
        <v>0</v>
      </c>
      <c r="Z3060" s="108">
        <f t="shared" ca="1" si="1026"/>
        <v>0</v>
      </c>
      <c r="AA3060" s="108">
        <f t="shared" ca="1" si="1027"/>
        <v>0</v>
      </c>
      <c r="AB3060" s="108">
        <f t="shared" ca="1" si="1028"/>
        <v>0</v>
      </c>
      <c r="AC3060" s="25">
        <f t="shared" ca="1" si="1029"/>
        <v>0</v>
      </c>
    </row>
    <row r="3061" spans="1:29" ht="14.1" hidden="1" customHeight="1" thickBot="1" x14ac:dyDescent="0.25">
      <c r="A3061" s="3">
        <f t="shared" si="1013"/>
        <v>2029</v>
      </c>
      <c r="B3061" s="3" t="str">
        <f t="shared" si="1030"/>
        <v>05 květen</v>
      </c>
      <c r="C3061" s="4" t="str">
        <f t="shared" si="1014"/>
        <v>květen</v>
      </c>
      <c r="D3061" s="10">
        <f t="shared" ca="1" si="1015"/>
        <v>0</v>
      </c>
      <c r="E3061" s="10" t="str">
        <f t="shared" si="1016"/>
        <v>neděle</v>
      </c>
      <c r="F3061" s="42" t="str">
        <f ca="1">IF(COUNTIF(List1!$U$4:$AF$16,$G3061),"Svátek",TEXT($G3061,"dddd"))</f>
        <v>neděle</v>
      </c>
      <c r="G3061" s="19">
        <v>47244</v>
      </c>
      <c r="H3061" s="49"/>
      <c r="I3061" s="50"/>
      <c r="J3061" s="49"/>
      <c r="K3061" s="50"/>
      <c r="L3061" s="21">
        <f t="shared" si="1017"/>
        <v>0</v>
      </c>
      <c r="M3061" s="22">
        <f t="shared" si="1011"/>
        <v>0</v>
      </c>
      <c r="N3061" s="98"/>
      <c r="O3061" s="101" t="str">
        <f t="shared" ca="1" si="1012"/>
        <v/>
      </c>
      <c r="P3061" s="41">
        <f t="shared" si="1010"/>
        <v>0</v>
      </c>
      <c r="Q3061" s="41" t="str">
        <f>IF(MONTH(G3062)-MONTH(G3061)&lt;&gt;0,SUBTOTAL(109,$P$14:$P$3665)," ")</f>
        <v xml:space="preserve"> </v>
      </c>
      <c r="R3061" s="108">
        <f t="shared" ca="1" si="1018"/>
        <v>0</v>
      </c>
      <c r="S3061" s="25">
        <f t="shared" ca="1" si="1019"/>
        <v>0</v>
      </c>
      <c r="T3061" s="108">
        <f t="shared" ca="1" si="1020"/>
        <v>0</v>
      </c>
      <c r="U3061" s="163">
        <f t="shared" ca="1" si="1021"/>
        <v>0</v>
      </c>
      <c r="V3061" s="25">
        <f t="shared" ca="1" si="1022"/>
        <v>0</v>
      </c>
      <c r="W3061" s="25">
        <f t="shared" ca="1" si="1023"/>
        <v>0</v>
      </c>
      <c r="X3061" s="108">
        <f t="shared" ca="1" si="1024"/>
        <v>0</v>
      </c>
      <c r="Y3061" s="108">
        <f t="shared" ca="1" si="1025"/>
        <v>0</v>
      </c>
      <c r="Z3061" s="108">
        <f t="shared" ca="1" si="1026"/>
        <v>0</v>
      </c>
      <c r="AA3061" s="108">
        <f t="shared" ca="1" si="1027"/>
        <v>0</v>
      </c>
      <c r="AB3061" s="108">
        <f t="shared" ca="1" si="1028"/>
        <v>0</v>
      </c>
      <c r="AC3061" s="25">
        <f t="shared" ca="1" si="1029"/>
        <v>0</v>
      </c>
    </row>
    <row r="3062" spans="1:29" ht="14.1" hidden="1" customHeight="1" thickBot="1" x14ac:dyDescent="0.25">
      <c r="A3062" s="3">
        <f t="shared" si="1013"/>
        <v>2029</v>
      </c>
      <c r="B3062" s="3" t="str">
        <f t="shared" si="1030"/>
        <v>05 květen</v>
      </c>
      <c r="C3062" s="4" t="str">
        <f t="shared" si="1014"/>
        <v>květen</v>
      </c>
      <c r="D3062" s="10">
        <f t="shared" ca="1" si="1015"/>
        <v>0</v>
      </c>
      <c r="E3062" s="10" t="str">
        <f t="shared" si="1016"/>
        <v>pondělí</v>
      </c>
      <c r="F3062" s="42" t="str">
        <f ca="1">IF(COUNTIF(List1!$U$4:$AF$16,$G3062),"Svátek",TEXT($G3062,"dddd"))</f>
        <v>pondělí</v>
      </c>
      <c r="G3062" s="19">
        <v>47245</v>
      </c>
      <c r="H3062" s="49"/>
      <c r="I3062" s="50"/>
      <c r="J3062" s="49"/>
      <c r="K3062" s="50"/>
      <c r="L3062" s="21">
        <f t="shared" si="1017"/>
        <v>0</v>
      </c>
      <c r="M3062" s="22">
        <f t="shared" si="1011"/>
        <v>0</v>
      </c>
      <c r="N3062" s="98"/>
      <c r="O3062" s="101" t="str">
        <f t="shared" ca="1" si="1012"/>
        <v/>
      </c>
      <c r="P3062" s="41" t="str">
        <f t="shared" si="1010"/>
        <v xml:space="preserve"> </v>
      </c>
      <c r="Q3062" s="41" t="str">
        <f>IF(MONTH(G3063)-MONTH(G3062)&lt;&gt;0,SUBTOTAL(109,$P$14:$P$3665)," ")</f>
        <v xml:space="preserve"> </v>
      </c>
      <c r="R3062" s="108">
        <f t="shared" ca="1" si="1018"/>
        <v>0</v>
      </c>
      <c r="S3062" s="25">
        <f t="shared" ca="1" si="1019"/>
        <v>0</v>
      </c>
      <c r="T3062" s="108">
        <f t="shared" ca="1" si="1020"/>
        <v>0</v>
      </c>
      <c r="U3062" s="163">
        <f t="shared" ca="1" si="1021"/>
        <v>0</v>
      </c>
      <c r="V3062" s="25">
        <f t="shared" ca="1" si="1022"/>
        <v>0</v>
      </c>
      <c r="W3062" s="25">
        <f t="shared" ca="1" si="1023"/>
        <v>0</v>
      </c>
      <c r="X3062" s="108">
        <f t="shared" ca="1" si="1024"/>
        <v>0</v>
      </c>
      <c r="Y3062" s="108">
        <f t="shared" ca="1" si="1025"/>
        <v>0</v>
      </c>
      <c r="Z3062" s="108">
        <f t="shared" ca="1" si="1026"/>
        <v>0</v>
      </c>
      <c r="AA3062" s="108">
        <f t="shared" ca="1" si="1027"/>
        <v>0</v>
      </c>
      <c r="AB3062" s="108">
        <f t="shared" ca="1" si="1028"/>
        <v>0</v>
      </c>
      <c r="AC3062" s="25">
        <f t="shared" ca="1" si="1029"/>
        <v>0</v>
      </c>
    </row>
    <row r="3063" spans="1:29" ht="14.1" hidden="1" customHeight="1" thickBot="1" x14ac:dyDescent="0.25">
      <c r="A3063" s="3">
        <f t="shared" si="1013"/>
        <v>2029</v>
      </c>
      <c r="B3063" s="3" t="str">
        <f t="shared" si="1030"/>
        <v>05 květen</v>
      </c>
      <c r="C3063" s="4" t="str">
        <f t="shared" si="1014"/>
        <v>květen</v>
      </c>
      <c r="D3063" s="10">
        <f t="shared" ca="1" si="1015"/>
        <v>1</v>
      </c>
      <c r="E3063" s="10" t="str">
        <f t="shared" si="1016"/>
        <v>úterý</v>
      </c>
      <c r="F3063" s="42" t="str">
        <f ca="1">IF(COUNTIF(List1!$U$4:$AF$16,$G3063),"Svátek",TEXT($G3063,"dddd"))</f>
        <v>Svátek</v>
      </c>
      <c r="G3063" s="19">
        <v>47246</v>
      </c>
      <c r="H3063" s="49"/>
      <c r="I3063" s="50"/>
      <c r="J3063" s="49"/>
      <c r="K3063" s="50"/>
      <c r="L3063" s="21">
        <f t="shared" si="1017"/>
        <v>0</v>
      </c>
      <c r="M3063" s="22">
        <f t="shared" si="1011"/>
        <v>0</v>
      </c>
      <c r="N3063" s="98"/>
      <c r="O3063" s="101" t="str">
        <f t="shared" ca="1" si="1012"/>
        <v>Svátek</v>
      </c>
      <c r="P3063" s="41" t="str">
        <f t="shared" si="1010"/>
        <v xml:space="preserve"> </v>
      </c>
      <c r="Q3063" s="41" t="str">
        <f>IF(MONTH(G3064)-MONTH(G3063)&lt;&gt;0,SUBTOTAL(109,$P$14:$P$3665)," ")</f>
        <v xml:space="preserve"> </v>
      </c>
      <c r="R3063" s="108">
        <f t="shared" ca="1" si="1018"/>
        <v>0</v>
      </c>
      <c r="S3063" s="25">
        <f t="shared" ca="1" si="1019"/>
        <v>1</v>
      </c>
      <c r="T3063" s="108">
        <f t="shared" ca="1" si="1020"/>
        <v>0</v>
      </c>
      <c r="U3063" s="163">
        <f t="shared" ca="1" si="1021"/>
        <v>0</v>
      </c>
      <c r="V3063" s="25">
        <f t="shared" ca="1" si="1022"/>
        <v>0</v>
      </c>
      <c r="W3063" s="25">
        <f t="shared" ca="1" si="1023"/>
        <v>0</v>
      </c>
      <c r="X3063" s="108">
        <f t="shared" ca="1" si="1024"/>
        <v>0</v>
      </c>
      <c r="Y3063" s="108">
        <f t="shared" ca="1" si="1025"/>
        <v>0</v>
      </c>
      <c r="Z3063" s="108">
        <f t="shared" ca="1" si="1026"/>
        <v>0</v>
      </c>
      <c r="AA3063" s="108">
        <f t="shared" ca="1" si="1027"/>
        <v>0</v>
      </c>
      <c r="AB3063" s="108">
        <f t="shared" ca="1" si="1028"/>
        <v>0</v>
      </c>
      <c r="AC3063" s="25">
        <f t="shared" ca="1" si="1029"/>
        <v>1</v>
      </c>
    </row>
    <row r="3064" spans="1:29" ht="14.1" hidden="1" customHeight="1" thickBot="1" x14ac:dyDescent="0.25">
      <c r="A3064" s="3">
        <f t="shared" si="1013"/>
        <v>2029</v>
      </c>
      <c r="B3064" s="3" t="str">
        <f t="shared" si="1030"/>
        <v>05 květen</v>
      </c>
      <c r="C3064" s="4" t="str">
        <f t="shared" si="1014"/>
        <v>květen</v>
      </c>
      <c r="D3064" s="10">
        <f t="shared" ca="1" si="1015"/>
        <v>0</v>
      </c>
      <c r="E3064" s="10" t="str">
        <f t="shared" si="1016"/>
        <v>středa</v>
      </c>
      <c r="F3064" s="42" t="str">
        <f ca="1">IF(COUNTIF(List1!$U$4:$AF$16,$G3064),"Svátek",TEXT($G3064,"dddd"))</f>
        <v>středa</v>
      </c>
      <c r="G3064" s="19">
        <v>47247</v>
      </c>
      <c r="H3064" s="49"/>
      <c r="I3064" s="50"/>
      <c r="J3064" s="49"/>
      <c r="K3064" s="50"/>
      <c r="L3064" s="21">
        <f t="shared" si="1017"/>
        <v>0</v>
      </c>
      <c r="M3064" s="22">
        <f t="shared" si="1011"/>
        <v>0</v>
      </c>
      <c r="N3064" s="98"/>
      <c r="O3064" s="101" t="str">
        <f t="shared" ca="1" si="1012"/>
        <v/>
      </c>
      <c r="P3064" s="41" t="str">
        <f t="shared" si="1010"/>
        <v xml:space="preserve"> </v>
      </c>
      <c r="Q3064" s="41" t="str">
        <f>IF(MONTH(G3065)-MONTH(G3064)&lt;&gt;0,SUBTOTAL(109,$P$14:$P$3665)," ")</f>
        <v xml:space="preserve"> </v>
      </c>
      <c r="R3064" s="108">
        <f t="shared" ca="1" si="1018"/>
        <v>0</v>
      </c>
      <c r="S3064" s="25">
        <f t="shared" ca="1" si="1019"/>
        <v>0</v>
      </c>
      <c r="T3064" s="108">
        <f t="shared" ca="1" si="1020"/>
        <v>0</v>
      </c>
      <c r="U3064" s="163">
        <f t="shared" ca="1" si="1021"/>
        <v>0</v>
      </c>
      <c r="V3064" s="25">
        <f t="shared" ca="1" si="1022"/>
        <v>0</v>
      </c>
      <c r="W3064" s="25">
        <f t="shared" ca="1" si="1023"/>
        <v>0</v>
      </c>
      <c r="X3064" s="108">
        <f t="shared" ca="1" si="1024"/>
        <v>0</v>
      </c>
      <c r="Y3064" s="108">
        <f t="shared" ca="1" si="1025"/>
        <v>0</v>
      </c>
      <c r="Z3064" s="108">
        <f t="shared" ca="1" si="1026"/>
        <v>0</v>
      </c>
      <c r="AA3064" s="108">
        <f t="shared" ca="1" si="1027"/>
        <v>0</v>
      </c>
      <c r="AB3064" s="108">
        <f t="shared" ca="1" si="1028"/>
        <v>0</v>
      </c>
      <c r="AC3064" s="25">
        <f t="shared" ca="1" si="1029"/>
        <v>0</v>
      </c>
    </row>
    <row r="3065" spans="1:29" ht="14.1" hidden="1" customHeight="1" thickBot="1" x14ac:dyDescent="0.25">
      <c r="A3065" s="3">
        <f t="shared" si="1013"/>
        <v>2029</v>
      </c>
      <c r="B3065" s="3" t="str">
        <f t="shared" si="1030"/>
        <v>05 květen</v>
      </c>
      <c r="C3065" s="4" t="str">
        <f t="shared" si="1014"/>
        <v>květen</v>
      </c>
      <c r="D3065" s="10">
        <f t="shared" ca="1" si="1015"/>
        <v>0</v>
      </c>
      <c r="E3065" s="10" t="str">
        <f t="shared" si="1016"/>
        <v>čtvrtek</v>
      </c>
      <c r="F3065" s="42" t="str">
        <f ca="1">IF(COUNTIF(List1!$U$4:$AF$16,$G3065),"Svátek",TEXT($G3065,"dddd"))</f>
        <v>čtvrtek</v>
      </c>
      <c r="G3065" s="19">
        <v>47248</v>
      </c>
      <c r="H3065" s="49"/>
      <c r="I3065" s="50"/>
      <c r="J3065" s="49"/>
      <c r="K3065" s="50"/>
      <c r="L3065" s="21">
        <f t="shared" si="1017"/>
        <v>0</v>
      </c>
      <c r="M3065" s="22">
        <f t="shared" si="1011"/>
        <v>0</v>
      </c>
      <c r="N3065" s="98"/>
      <c r="O3065" s="101" t="str">
        <f t="shared" ca="1" si="1012"/>
        <v/>
      </c>
      <c r="P3065" s="41" t="str">
        <f t="shared" si="1010"/>
        <v xml:space="preserve"> </v>
      </c>
      <c r="Q3065" s="41" t="str">
        <f>IF(MONTH(G3066)-MONTH(G3065)&lt;&gt;0,SUBTOTAL(109,$P$14:$P$3665)," ")</f>
        <v xml:space="preserve"> </v>
      </c>
      <c r="R3065" s="108">
        <f t="shared" ca="1" si="1018"/>
        <v>0</v>
      </c>
      <c r="S3065" s="25">
        <f t="shared" ca="1" si="1019"/>
        <v>0</v>
      </c>
      <c r="T3065" s="108">
        <f t="shared" ca="1" si="1020"/>
        <v>0</v>
      </c>
      <c r="U3065" s="163">
        <f t="shared" ca="1" si="1021"/>
        <v>0</v>
      </c>
      <c r="V3065" s="25">
        <f t="shared" ca="1" si="1022"/>
        <v>0</v>
      </c>
      <c r="W3065" s="25">
        <f t="shared" ca="1" si="1023"/>
        <v>0</v>
      </c>
      <c r="X3065" s="108">
        <f t="shared" ca="1" si="1024"/>
        <v>0</v>
      </c>
      <c r="Y3065" s="108">
        <f t="shared" ca="1" si="1025"/>
        <v>0</v>
      </c>
      <c r="Z3065" s="108">
        <f t="shared" ca="1" si="1026"/>
        <v>0</v>
      </c>
      <c r="AA3065" s="108">
        <f t="shared" ca="1" si="1027"/>
        <v>0</v>
      </c>
      <c r="AB3065" s="108">
        <f t="shared" ca="1" si="1028"/>
        <v>0</v>
      </c>
      <c r="AC3065" s="25">
        <f t="shared" ca="1" si="1029"/>
        <v>0</v>
      </c>
    </row>
    <row r="3066" spans="1:29" ht="14.1" hidden="1" customHeight="1" thickBot="1" x14ac:dyDescent="0.25">
      <c r="A3066" s="3">
        <f t="shared" si="1013"/>
        <v>2029</v>
      </c>
      <c r="B3066" s="3" t="str">
        <f t="shared" si="1030"/>
        <v>05 květen</v>
      </c>
      <c r="C3066" s="4" t="str">
        <f t="shared" si="1014"/>
        <v>květen</v>
      </c>
      <c r="D3066" s="10">
        <f t="shared" ca="1" si="1015"/>
        <v>0</v>
      </c>
      <c r="E3066" s="10" t="str">
        <f t="shared" si="1016"/>
        <v>pátek</v>
      </c>
      <c r="F3066" s="42" t="str">
        <f ca="1">IF(COUNTIF(List1!$U$4:$AF$16,$G3066),"Svátek",TEXT($G3066,"dddd"))</f>
        <v>pátek</v>
      </c>
      <c r="G3066" s="19">
        <v>47249</v>
      </c>
      <c r="H3066" s="49"/>
      <c r="I3066" s="50"/>
      <c r="J3066" s="49"/>
      <c r="K3066" s="50"/>
      <c r="L3066" s="21">
        <f t="shared" si="1017"/>
        <v>0</v>
      </c>
      <c r="M3066" s="22">
        <f t="shared" si="1011"/>
        <v>0</v>
      </c>
      <c r="N3066" s="98"/>
      <c r="O3066" s="101" t="str">
        <f t="shared" ca="1" si="1012"/>
        <v/>
      </c>
      <c r="P3066" s="41" t="str">
        <f t="shared" si="1010"/>
        <v xml:space="preserve"> </v>
      </c>
      <c r="Q3066" s="41" t="str">
        <f>IF(MONTH(G3067)-MONTH(G3066)&lt;&gt;0,SUBTOTAL(109,$P$14:$P$3665)," ")</f>
        <v xml:space="preserve"> </v>
      </c>
      <c r="R3066" s="108">
        <f t="shared" ca="1" si="1018"/>
        <v>0</v>
      </c>
      <c r="S3066" s="25">
        <f t="shared" ca="1" si="1019"/>
        <v>0</v>
      </c>
      <c r="T3066" s="108">
        <f t="shared" ca="1" si="1020"/>
        <v>0</v>
      </c>
      <c r="U3066" s="163">
        <f t="shared" ca="1" si="1021"/>
        <v>0</v>
      </c>
      <c r="V3066" s="25">
        <f t="shared" ca="1" si="1022"/>
        <v>0</v>
      </c>
      <c r="W3066" s="25">
        <f t="shared" ca="1" si="1023"/>
        <v>0</v>
      </c>
      <c r="X3066" s="108">
        <f t="shared" ca="1" si="1024"/>
        <v>0</v>
      </c>
      <c r="Y3066" s="108">
        <f t="shared" ca="1" si="1025"/>
        <v>0</v>
      </c>
      <c r="Z3066" s="108">
        <f t="shared" ca="1" si="1026"/>
        <v>0</v>
      </c>
      <c r="AA3066" s="108">
        <f t="shared" ca="1" si="1027"/>
        <v>0</v>
      </c>
      <c r="AB3066" s="108">
        <f t="shared" ca="1" si="1028"/>
        <v>0</v>
      </c>
      <c r="AC3066" s="25">
        <f t="shared" ca="1" si="1029"/>
        <v>0</v>
      </c>
    </row>
    <row r="3067" spans="1:29" ht="14.1" hidden="1" customHeight="1" thickBot="1" x14ac:dyDescent="0.25">
      <c r="A3067" s="3">
        <f t="shared" si="1013"/>
        <v>2029</v>
      </c>
      <c r="B3067" s="3" t="str">
        <f t="shared" si="1030"/>
        <v>05 květen</v>
      </c>
      <c r="C3067" s="4" t="str">
        <f t="shared" si="1014"/>
        <v>květen</v>
      </c>
      <c r="D3067" s="10">
        <f t="shared" ca="1" si="1015"/>
        <v>0</v>
      </c>
      <c r="E3067" s="10" t="str">
        <f t="shared" si="1016"/>
        <v>sobota</v>
      </c>
      <c r="F3067" s="42" t="str">
        <f ca="1">IF(COUNTIF(List1!$U$4:$AF$16,$G3067),"Svátek",TEXT($G3067,"dddd"))</f>
        <v>sobota</v>
      </c>
      <c r="G3067" s="19">
        <v>47250</v>
      </c>
      <c r="H3067" s="49"/>
      <c r="I3067" s="50"/>
      <c r="J3067" s="49"/>
      <c r="K3067" s="50"/>
      <c r="L3067" s="21">
        <f t="shared" si="1017"/>
        <v>0</v>
      </c>
      <c r="M3067" s="22">
        <f t="shared" si="1011"/>
        <v>0</v>
      </c>
      <c r="N3067" s="98"/>
      <c r="O3067" s="101" t="str">
        <f t="shared" ca="1" si="1012"/>
        <v/>
      </c>
      <c r="P3067" s="41" t="str">
        <f t="shared" si="1010"/>
        <v xml:space="preserve"> </v>
      </c>
      <c r="Q3067" s="41" t="str">
        <f>IF(MONTH(G3068)-MONTH(G3067)&lt;&gt;0,SUBTOTAL(109,$P$14:$P$3665)," ")</f>
        <v xml:space="preserve"> </v>
      </c>
      <c r="R3067" s="108">
        <f t="shared" ca="1" si="1018"/>
        <v>0</v>
      </c>
      <c r="S3067" s="25">
        <f t="shared" ca="1" si="1019"/>
        <v>0</v>
      </c>
      <c r="T3067" s="108">
        <f t="shared" ca="1" si="1020"/>
        <v>0</v>
      </c>
      <c r="U3067" s="163">
        <f t="shared" ca="1" si="1021"/>
        <v>0</v>
      </c>
      <c r="V3067" s="25">
        <f t="shared" ca="1" si="1022"/>
        <v>0</v>
      </c>
      <c r="W3067" s="25">
        <f t="shared" ca="1" si="1023"/>
        <v>0</v>
      </c>
      <c r="X3067" s="108">
        <f t="shared" ca="1" si="1024"/>
        <v>0</v>
      </c>
      <c r="Y3067" s="108">
        <f t="shared" ca="1" si="1025"/>
        <v>0</v>
      </c>
      <c r="Z3067" s="108">
        <f t="shared" ca="1" si="1026"/>
        <v>0</v>
      </c>
      <c r="AA3067" s="108">
        <f t="shared" ca="1" si="1027"/>
        <v>0</v>
      </c>
      <c r="AB3067" s="108">
        <f t="shared" ca="1" si="1028"/>
        <v>0</v>
      </c>
      <c r="AC3067" s="25">
        <f t="shared" ca="1" si="1029"/>
        <v>0</v>
      </c>
    </row>
    <row r="3068" spans="1:29" ht="14.1" hidden="1" customHeight="1" thickBot="1" x14ac:dyDescent="0.25">
      <c r="A3068" s="3">
        <f t="shared" si="1013"/>
        <v>2029</v>
      </c>
      <c r="B3068" s="3" t="str">
        <f t="shared" si="1030"/>
        <v>05 květen</v>
      </c>
      <c r="C3068" s="4" t="str">
        <f t="shared" si="1014"/>
        <v>květen</v>
      </c>
      <c r="D3068" s="10">
        <f t="shared" ca="1" si="1015"/>
        <v>0</v>
      </c>
      <c r="E3068" s="10" t="str">
        <f t="shared" si="1016"/>
        <v>neděle</v>
      </c>
      <c r="F3068" s="42" t="str">
        <f ca="1">IF(COUNTIF(List1!$U$4:$AF$16,$G3068),"Svátek",TEXT($G3068,"dddd"))</f>
        <v>neděle</v>
      </c>
      <c r="G3068" s="19">
        <v>47251</v>
      </c>
      <c r="H3068" s="49"/>
      <c r="I3068" s="50"/>
      <c r="J3068" s="49"/>
      <c r="K3068" s="50"/>
      <c r="L3068" s="21">
        <f t="shared" si="1017"/>
        <v>0</v>
      </c>
      <c r="M3068" s="22">
        <f t="shared" si="1011"/>
        <v>0</v>
      </c>
      <c r="N3068" s="98"/>
      <c r="O3068" s="101" t="str">
        <f t="shared" ca="1" si="1012"/>
        <v/>
      </c>
      <c r="P3068" s="41">
        <f t="shared" si="1010"/>
        <v>0</v>
      </c>
      <c r="Q3068" s="41" t="str">
        <f>IF(MONTH(G3069)-MONTH(G3068)&lt;&gt;0,SUBTOTAL(109,$P$14:$P$3665)," ")</f>
        <v xml:space="preserve"> </v>
      </c>
      <c r="R3068" s="108">
        <f t="shared" ca="1" si="1018"/>
        <v>0</v>
      </c>
      <c r="S3068" s="25">
        <f t="shared" ca="1" si="1019"/>
        <v>0</v>
      </c>
      <c r="T3068" s="108">
        <f t="shared" ca="1" si="1020"/>
        <v>0</v>
      </c>
      <c r="U3068" s="163">
        <f t="shared" ca="1" si="1021"/>
        <v>0</v>
      </c>
      <c r="V3068" s="25">
        <f t="shared" ca="1" si="1022"/>
        <v>0</v>
      </c>
      <c r="W3068" s="25">
        <f t="shared" ca="1" si="1023"/>
        <v>0</v>
      </c>
      <c r="X3068" s="108">
        <f t="shared" ca="1" si="1024"/>
        <v>0</v>
      </c>
      <c r="Y3068" s="108">
        <f t="shared" ca="1" si="1025"/>
        <v>0</v>
      </c>
      <c r="Z3068" s="108">
        <f t="shared" ca="1" si="1026"/>
        <v>0</v>
      </c>
      <c r="AA3068" s="108">
        <f t="shared" ca="1" si="1027"/>
        <v>0</v>
      </c>
      <c r="AB3068" s="108">
        <f t="shared" ca="1" si="1028"/>
        <v>0</v>
      </c>
      <c r="AC3068" s="25">
        <f t="shared" ca="1" si="1029"/>
        <v>0</v>
      </c>
    </row>
    <row r="3069" spans="1:29" ht="14.1" hidden="1" customHeight="1" thickBot="1" x14ac:dyDescent="0.25">
      <c r="A3069" s="3">
        <f t="shared" si="1013"/>
        <v>2029</v>
      </c>
      <c r="B3069" s="3" t="str">
        <f t="shared" si="1030"/>
        <v>05 květen</v>
      </c>
      <c r="C3069" s="4" t="str">
        <f t="shared" si="1014"/>
        <v>květen</v>
      </c>
      <c r="D3069" s="10">
        <f t="shared" ca="1" si="1015"/>
        <v>0</v>
      </c>
      <c r="E3069" s="10" t="str">
        <f t="shared" si="1016"/>
        <v>pondělí</v>
      </c>
      <c r="F3069" s="42" t="str">
        <f ca="1">IF(COUNTIF(List1!$U$4:$AF$16,$G3069),"Svátek",TEXT($G3069,"dddd"))</f>
        <v>pondělí</v>
      </c>
      <c r="G3069" s="19">
        <v>47252</v>
      </c>
      <c r="H3069" s="49"/>
      <c r="I3069" s="50"/>
      <c r="J3069" s="49"/>
      <c r="K3069" s="50"/>
      <c r="L3069" s="21">
        <f t="shared" si="1017"/>
        <v>0</v>
      </c>
      <c r="M3069" s="22">
        <f t="shared" si="1011"/>
        <v>0</v>
      </c>
      <c r="N3069" s="98"/>
      <c r="O3069" s="101" t="str">
        <f t="shared" ca="1" si="1012"/>
        <v/>
      </c>
      <c r="P3069" s="41" t="str">
        <f t="shared" si="1010"/>
        <v xml:space="preserve"> </v>
      </c>
      <c r="Q3069" s="41" t="str">
        <f>IF(MONTH(G3070)-MONTH(G3069)&lt;&gt;0,SUBTOTAL(109,$P$14:$P$3665)," ")</f>
        <v xml:space="preserve"> </v>
      </c>
      <c r="R3069" s="108">
        <f t="shared" ca="1" si="1018"/>
        <v>0</v>
      </c>
      <c r="S3069" s="25">
        <f t="shared" ca="1" si="1019"/>
        <v>0</v>
      </c>
      <c r="T3069" s="108">
        <f t="shared" ca="1" si="1020"/>
        <v>0</v>
      </c>
      <c r="U3069" s="163">
        <f t="shared" ca="1" si="1021"/>
        <v>0</v>
      </c>
      <c r="V3069" s="25">
        <f t="shared" ca="1" si="1022"/>
        <v>0</v>
      </c>
      <c r="W3069" s="25">
        <f t="shared" ca="1" si="1023"/>
        <v>0</v>
      </c>
      <c r="X3069" s="108">
        <f t="shared" ca="1" si="1024"/>
        <v>0</v>
      </c>
      <c r="Y3069" s="108">
        <f t="shared" ca="1" si="1025"/>
        <v>0</v>
      </c>
      <c r="Z3069" s="108">
        <f t="shared" ca="1" si="1026"/>
        <v>0</v>
      </c>
      <c r="AA3069" s="108">
        <f t="shared" ca="1" si="1027"/>
        <v>0</v>
      </c>
      <c r="AB3069" s="108">
        <f t="shared" ca="1" si="1028"/>
        <v>0</v>
      </c>
      <c r="AC3069" s="25">
        <f t="shared" ca="1" si="1029"/>
        <v>0</v>
      </c>
    </row>
    <row r="3070" spans="1:29" ht="14.1" hidden="1" customHeight="1" thickBot="1" x14ac:dyDescent="0.25">
      <c r="A3070" s="3">
        <f t="shared" si="1013"/>
        <v>2029</v>
      </c>
      <c r="B3070" s="3" t="str">
        <f t="shared" si="1030"/>
        <v>05 květen</v>
      </c>
      <c r="C3070" s="4" t="str">
        <f t="shared" si="1014"/>
        <v>květen</v>
      </c>
      <c r="D3070" s="10">
        <f t="shared" ca="1" si="1015"/>
        <v>0</v>
      </c>
      <c r="E3070" s="10" t="str">
        <f t="shared" si="1016"/>
        <v>úterý</v>
      </c>
      <c r="F3070" s="42" t="str">
        <f ca="1">IF(COUNTIF(List1!$U$4:$AF$16,$G3070),"Svátek",TEXT($G3070,"dddd"))</f>
        <v>úterý</v>
      </c>
      <c r="G3070" s="19">
        <v>47253</v>
      </c>
      <c r="H3070" s="49"/>
      <c r="I3070" s="50"/>
      <c r="J3070" s="49"/>
      <c r="K3070" s="50"/>
      <c r="L3070" s="21">
        <f t="shared" si="1017"/>
        <v>0</v>
      </c>
      <c r="M3070" s="22">
        <f t="shared" si="1011"/>
        <v>0</v>
      </c>
      <c r="N3070" s="98"/>
      <c r="O3070" s="101" t="str">
        <f t="shared" ca="1" si="1012"/>
        <v/>
      </c>
      <c r="P3070" s="41" t="str">
        <f t="shared" si="1010"/>
        <v xml:space="preserve"> </v>
      </c>
      <c r="Q3070" s="41" t="str">
        <f>IF(MONTH(G3071)-MONTH(G3070)&lt;&gt;0,SUBTOTAL(109,$P$14:$P$3665)," ")</f>
        <v xml:space="preserve"> </v>
      </c>
      <c r="R3070" s="108">
        <f t="shared" ca="1" si="1018"/>
        <v>0</v>
      </c>
      <c r="S3070" s="25">
        <f t="shared" ca="1" si="1019"/>
        <v>0</v>
      </c>
      <c r="T3070" s="108">
        <f t="shared" ca="1" si="1020"/>
        <v>0</v>
      </c>
      <c r="U3070" s="163">
        <f t="shared" ca="1" si="1021"/>
        <v>0</v>
      </c>
      <c r="V3070" s="25">
        <f t="shared" ca="1" si="1022"/>
        <v>0</v>
      </c>
      <c r="W3070" s="25">
        <f t="shared" ca="1" si="1023"/>
        <v>0</v>
      </c>
      <c r="X3070" s="108">
        <f t="shared" ca="1" si="1024"/>
        <v>0</v>
      </c>
      <c r="Y3070" s="108">
        <f t="shared" ca="1" si="1025"/>
        <v>0</v>
      </c>
      <c r="Z3070" s="108">
        <f t="shared" ca="1" si="1026"/>
        <v>0</v>
      </c>
      <c r="AA3070" s="108">
        <f t="shared" ca="1" si="1027"/>
        <v>0</v>
      </c>
      <c r="AB3070" s="108">
        <f t="shared" ca="1" si="1028"/>
        <v>0</v>
      </c>
      <c r="AC3070" s="25">
        <f t="shared" ca="1" si="1029"/>
        <v>0</v>
      </c>
    </row>
    <row r="3071" spans="1:29" ht="14.1" hidden="1" customHeight="1" thickBot="1" x14ac:dyDescent="0.25">
      <c r="A3071" s="3">
        <f t="shared" si="1013"/>
        <v>2029</v>
      </c>
      <c r="B3071" s="3" t="str">
        <f t="shared" si="1030"/>
        <v>05 květen</v>
      </c>
      <c r="C3071" s="4" t="str">
        <f t="shared" si="1014"/>
        <v>květen</v>
      </c>
      <c r="D3071" s="10">
        <f t="shared" ca="1" si="1015"/>
        <v>0</v>
      </c>
      <c r="E3071" s="10" t="str">
        <f t="shared" si="1016"/>
        <v>středa</v>
      </c>
      <c r="F3071" s="42" t="str">
        <f ca="1">IF(COUNTIF(List1!$U$4:$AF$16,$G3071),"Svátek",TEXT($G3071,"dddd"))</f>
        <v>středa</v>
      </c>
      <c r="G3071" s="19">
        <v>47254</v>
      </c>
      <c r="H3071" s="49"/>
      <c r="I3071" s="50"/>
      <c r="J3071" s="49"/>
      <c r="K3071" s="50"/>
      <c r="L3071" s="21">
        <f t="shared" si="1017"/>
        <v>0</v>
      </c>
      <c r="M3071" s="22">
        <f t="shared" si="1011"/>
        <v>0</v>
      </c>
      <c r="N3071" s="98"/>
      <c r="O3071" s="101" t="str">
        <f t="shared" ca="1" si="1012"/>
        <v/>
      </c>
      <c r="P3071" s="41" t="str">
        <f t="shared" si="1010"/>
        <v xml:space="preserve"> </v>
      </c>
      <c r="Q3071" s="41" t="str">
        <f>IF(MONTH(G3072)-MONTH(G3071)&lt;&gt;0,SUBTOTAL(109,$P$14:$P$3665)," ")</f>
        <v xml:space="preserve"> </v>
      </c>
      <c r="R3071" s="108">
        <f t="shared" ca="1" si="1018"/>
        <v>0</v>
      </c>
      <c r="S3071" s="25">
        <f t="shared" ca="1" si="1019"/>
        <v>0</v>
      </c>
      <c r="T3071" s="108">
        <f t="shared" ca="1" si="1020"/>
        <v>0</v>
      </c>
      <c r="U3071" s="163">
        <f t="shared" ca="1" si="1021"/>
        <v>0</v>
      </c>
      <c r="V3071" s="25">
        <f t="shared" ca="1" si="1022"/>
        <v>0</v>
      </c>
      <c r="W3071" s="25">
        <f t="shared" ca="1" si="1023"/>
        <v>0</v>
      </c>
      <c r="X3071" s="108">
        <f t="shared" ca="1" si="1024"/>
        <v>0</v>
      </c>
      <c r="Y3071" s="108">
        <f t="shared" ca="1" si="1025"/>
        <v>0</v>
      </c>
      <c r="Z3071" s="108">
        <f t="shared" ca="1" si="1026"/>
        <v>0</v>
      </c>
      <c r="AA3071" s="108">
        <f t="shared" ca="1" si="1027"/>
        <v>0</v>
      </c>
      <c r="AB3071" s="108">
        <f t="shared" ca="1" si="1028"/>
        <v>0</v>
      </c>
      <c r="AC3071" s="25">
        <f t="shared" ca="1" si="1029"/>
        <v>0</v>
      </c>
    </row>
    <row r="3072" spans="1:29" ht="14.1" hidden="1" customHeight="1" thickBot="1" x14ac:dyDescent="0.25">
      <c r="A3072" s="3">
        <f t="shared" si="1013"/>
        <v>2029</v>
      </c>
      <c r="B3072" s="3" t="str">
        <f t="shared" si="1030"/>
        <v>05 květen</v>
      </c>
      <c r="C3072" s="4" t="str">
        <f t="shared" si="1014"/>
        <v>květen</v>
      </c>
      <c r="D3072" s="10">
        <f t="shared" ca="1" si="1015"/>
        <v>0</v>
      </c>
      <c r="E3072" s="10" t="str">
        <f t="shared" si="1016"/>
        <v>čtvrtek</v>
      </c>
      <c r="F3072" s="42" t="str">
        <f ca="1">IF(COUNTIF(List1!$U$4:$AF$16,$G3072),"Svátek",TEXT($G3072,"dddd"))</f>
        <v>čtvrtek</v>
      </c>
      <c r="G3072" s="19">
        <v>47255</v>
      </c>
      <c r="H3072" s="49"/>
      <c r="I3072" s="50"/>
      <c r="J3072" s="49"/>
      <c r="K3072" s="50"/>
      <c r="L3072" s="21">
        <f t="shared" si="1017"/>
        <v>0</v>
      </c>
      <c r="M3072" s="22">
        <f t="shared" si="1011"/>
        <v>0</v>
      </c>
      <c r="N3072" s="98"/>
      <c r="O3072" s="101" t="str">
        <f t="shared" ca="1" si="1012"/>
        <v/>
      </c>
      <c r="P3072" s="41" t="str">
        <f t="shared" si="1010"/>
        <v xml:space="preserve"> </v>
      </c>
      <c r="Q3072" s="41" t="str">
        <f>IF(MONTH(G3073)-MONTH(G3072)&lt;&gt;0,SUBTOTAL(109,$P$14:$P$3665)," ")</f>
        <v xml:space="preserve"> </v>
      </c>
      <c r="R3072" s="108">
        <f t="shared" ca="1" si="1018"/>
        <v>0</v>
      </c>
      <c r="S3072" s="25">
        <f t="shared" ca="1" si="1019"/>
        <v>0</v>
      </c>
      <c r="T3072" s="108">
        <f t="shared" ca="1" si="1020"/>
        <v>0</v>
      </c>
      <c r="U3072" s="163">
        <f t="shared" ca="1" si="1021"/>
        <v>0</v>
      </c>
      <c r="V3072" s="25">
        <f t="shared" ca="1" si="1022"/>
        <v>0</v>
      </c>
      <c r="W3072" s="25">
        <f t="shared" ca="1" si="1023"/>
        <v>0</v>
      </c>
      <c r="X3072" s="108">
        <f t="shared" ca="1" si="1024"/>
        <v>0</v>
      </c>
      <c r="Y3072" s="108">
        <f t="shared" ca="1" si="1025"/>
        <v>0</v>
      </c>
      <c r="Z3072" s="108">
        <f t="shared" ca="1" si="1026"/>
        <v>0</v>
      </c>
      <c r="AA3072" s="108">
        <f t="shared" ca="1" si="1027"/>
        <v>0</v>
      </c>
      <c r="AB3072" s="108">
        <f t="shared" ca="1" si="1028"/>
        <v>0</v>
      </c>
      <c r="AC3072" s="25">
        <f t="shared" ca="1" si="1029"/>
        <v>0</v>
      </c>
    </row>
    <row r="3073" spans="1:29" ht="14.1" hidden="1" customHeight="1" thickBot="1" x14ac:dyDescent="0.25">
      <c r="A3073" s="3">
        <f t="shared" si="1013"/>
        <v>2029</v>
      </c>
      <c r="B3073" s="3" t="str">
        <f t="shared" si="1030"/>
        <v>05 květen</v>
      </c>
      <c r="C3073" s="4" t="str">
        <f t="shared" si="1014"/>
        <v>květen</v>
      </c>
      <c r="D3073" s="10">
        <f t="shared" ca="1" si="1015"/>
        <v>0</v>
      </c>
      <c r="E3073" s="10" t="str">
        <f t="shared" si="1016"/>
        <v>pátek</v>
      </c>
      <c r="F3073" s="42" t="str">
        <f ca="1">IF(COUNTIF(List1!$U$4:$AF$16,$G3073),"Svátek",TEXT($G3073,"dddd"))</f>
        <v>pátek</v>
      </c>
      <c r="G3073" s="19">
        <v>47256</v>
      </c>
      <c r="H3073" s="49"/>
      <c r="I3073" s="50"/>
      <c r="J3073" s="49"/>
      <c r="K3073" s="50"/>
      <c r="L3073" s="21">
        <f t="shared" si="1017"/>
        <v>0</v>
      </c>
      <c r="M3073" s="22">
        <f t="shared" si="1011"/>
        <v>0</v>
      </c>
      <c r="N3073" s="98"/>
      <c r="O3073" s="101" t="str">
        <f t="shared" ca="1" si="1012"/>
        <v/>
      </c>
      <c r="P3073" s="41" t="str">
        <f t="shared" si="1010"/>
        <v xml:space="preserve"> </v>
      </c>
      <c r="Q3073" s="41" t="str">
        <f>IF(MONTH(G3074)-MONTH(G3073)&lt;&gt;0,SUBTOTAL(109,$P$14:$P$3665)," ")</f>
        <v xml:space="preserve"> </v>
      </c>
      <c r="R3073" s="108">
        <f t="shared" ca="1" si="1018"/>
        <v>0</v>
      </c>
      <c r="S3073" s="25">
        <f t="shared" ca="1" si="1019"/>
        <v>0</v>
      </c>
      <c r="T3073" s="108">
        <f t="shared" ca="1" si="1020"/>
        <v>0</v>
      </c>
      <c r="U3073" s="163">
        <f t="shared" ca="1" si="1021"/>
        <v>0</v>
      </c>
      <c r="V3073" s="25">
        <f t="shared" ca="1" si="1022"/>
        <v>0</v>
      </c>
      <c r="W3073" s="25">
        <f t="shared" ca="1" si="1023"/>
        <v>0</v>
      </c>
      <c r="X3073" s="108">
        <f t="shared" ca="1" si="1024"/>
        <v>0</v>
      </c>
      <c r="Y3073" s="108">
        <f t="shared" ca="1" si="1025"/>
        <v>0</v>
      </c>
      <c r="Z3073" s="108">
        <f t="shared" ca="1" si="1026"/>
        <v>0</v>
      </c>
      <c r="AA3073" s="108">
        <f t="shared" ca="1" si="1027"/>
        <v>0</v>
      </c>
      <c r="AB3073" s="108">
        <f t="shared" ca="1" si="1028"/>
        <v>0</v>
      </c>
      <c r="AC3073" s="25">
        <f t="shared" ca="1" si="1029"/>
        <v>0</v>
      </c>
    </row>
    <row r="3074" spans="1:29" ht="14.1" hidden="1" customHeight="1" thickBot="1" x14ac:dyDescent="0.25">
      <c r="A3074" s="3">
        <f t="shared" si="1013"/>
        <v>2029</v>
      </c>
      <c r="B3074" s="3" t="str">
        <f t="shared" si="1030"/>
        <v>05 květen</v>
      </c>
      <c r="C3074" s="4" t="str">
        <f t="shared" si="1014"/>
        <v>květen</v>
      </c>
      <c r="D3074" s="10">
        <f t="shared" ca="1" si="1015"/>
        <v>0</v>
      </c>
      <c r="E3074" s="10" t="str">
        <f t="shared" si="1016"/>
        <v>sobota</v>
      </c>
      <c r="F3074" s="42" t="str">
        <f ca="1">IF(COUNTIF(List1!$U$4:$AF$16,$G3074),"Svátek",TEXT($G3074,"dddd"))</f>
        <v>sobota</v>
      </c>
      <c r="G3074" s="19">
        <v>47257</v>
      </c>
      <c r="H3074" s="49"/>
      <c r="I3074" s="50"/>
      <c r="J3074" s="49"/>
      <c r="K3074" s="50"/>
      <c r="L3074" s="21">
        <f t="shared" si="1017"/>
        <v>0</v>
      </c>
      <c r="M3074" s="22">
        <f t="shared" si="1011"/>
        <v>0</v>
      </c>
      <c r="N3074" s="98"/>
      <c r="O3074" s="101" t="str">
        <f t="shared" ca="1" si="1012"/>
        <v/>
      </c>
      <c r="P3074" s="41" t="str">
        <f t="shared" si="1010"/>
        <v xml:space="preserve"> </v>
      </c>
      <c r="Q3074" s="41" t="str">
        <f>IF(MONTH(G3075)-MONTH(G3074)&lt;&gt;0,SUBTOTAL(109,$P$14:$P$3665)," ")</f>
        <v xml:space="preserve"> </v>
      </c>
      <c r="R3074" s="108">
        <f t="shared" ca="1" si="1018"/>
        <v>0</v>
      </c>
      <c r="S3074" s="25">
        <f t="shared" ca="1" si="1019"/>
        <v>0</v>
      </c>
      <c r="T3074" s="108">
        <f t="shared" ca="1" si="1020"/>
        <v>0</v>
      </c>
      <c r="U3074" s="163">
        <f t="shared" ca="1" si="1021"/>
        <v>0</v>
      </c>
      <c r="V3074" s="25">
        <f t="shared" ca="1" si="1022"/>
        <v>0</v>
      </c>
      <c r="W3074" s="25">
        <f t="shared" ca="1" si="1023"/>
        <v>0</v>
      </c>
      <c r="X3074" s="108">
        <f t="shared" ca="1" si="1024"/>
        <v>0</v>
      </c>
      <c r="Y3074" s="108">
        <f t="shared" ca="1" si="1025"/>
        <v>0</v>
      </c>
      <c r="Z3074" s="108">
        <f t="shared" ca="1" si="1026"/>
        <v>0</v>
      </c>
      <c r="AA3074" s="108">
        <f t="shared" ca="1" si="1027"/>
        <v>0</v>
      </c>
      <c r="AB3074" s="108">
        <f t="shared" ca="1" si="1028"/>
        <v>0</v>
      </c>
      <c r="AC3074" s="25">
        <f t="shared" ca="1" si="1029"/>
        <v>0</v>
      </c>
    </row>
    <row r="3075" spans="1:29" ht="14.1" hidden="1" customHeight="1" thickBot="1" x14ac:dyDescent="0.25">
      <c r="A3075" s="3">
        <f t="shared" si="1013"/>
        <v>2029</v>
      </c>
      <c r="B3075" s="3" t="str">
        <f t="shared" si="1030"/>
        <v>05 květen</v>
      </c>
      <c r="C3075" s="4" t="str">
        <f t="shared" si="1014"/>
        <v>květen</v>
      </c>
      <c r="D3075" s="10">
        <f t="shared" ca="1" si="1015"/>
        <v>0</v>
      </c>
      <c r="E3075" s="10" t="str">
        <f t="shared" si="1016"/>
        <v>neděle</v>
      </c>
      <c r="F3075" s="42" t="str">
        <f ca="1">IF(COUNTIF(List1!$U$4:$AF$16,$G3075),"Svátek",TEXT($G3075,"dddd"))</f>
        <v>neděle</v>
      </c>
      <c r="G3075" s="19">
        <v>47258</v>
      </c>
      <c r="H3075" s="49"/>
      <c r="I3075" s="50"/>
      <c r="J3075" s="49"/>
      <c r="K3075" s="50"/>
      <c r="L3075" s="21">
        <f t="shared" si="1017"/>
        <v>0</v>
      </c>
      <c r="M3075" s="22">
        <f t="shared" si="1011"/>
        <v>0</v>
      </c>
      <c r="N3075" s="98"/>
      <c r="O3075" s="101" t="str">
        <f t="shared" ca="1" si="1012"/>
        <v/>
      </c>
      <c r="P3075" s="41">
        <f t="shared" si="1010"/>
        <v>0</v>
      </c>
      <c r="Q3075" s="41" t="str">
        <f>IF(MONTH(G3076)-MONTH(G3075)&lt;&gt;0,SUBTOTAL(109,$P$14:$P$3665)," ")</f>
        <v xml:space="preserve"> </v>
      </c>
      <c r="R3075" s="108">
        <f t="shared" ca="1" si="1018"/>
        <v>0</v>
      </c>
      <c r="S3075" s="25">
        <f t="shared" ca="1" si="1019"/>
        <v>0</v>
      </c>
      <c r="T3075" s="108">
        <f t="shared" ca="1" si="1020"/>
        <v>0</v>
      </c>
      <c r="U3075" s="163">
        <f t="shared" ca="1" si="1021"/>
        <v>0</v>
      </c>
      <c r="V3075" s="25">
        <f t="shared" ca="1" si="1022"/>
        <v>0</v>
      </c>
      <c r="W3075" s="25">
        <f t="shared" ca="1" si="1023"/>
        <v>0</v>
      </c>
      <c r="X3075" s="108">
        <f t="shared" ca="1" si="1024"/>
        <v>0</v>
      </c>
      <c r="Y3075" s="108">
        <f t="shared" ca="1" si="1025"/>
        <v>0</v>
      </c>
      <c r="Z3075" s="108">
        <f t="shared" ca="1" si="1026"/>
        <v>0</v>
      </c>
      <c r="AA3075" s="108">
        <f t="shared" ca="1" si="1027"/>
        <v>0</v>
      </c>
      <c r="AB3075" s="108">
        <f t="shared" ca="1" si="1028"/>
        <v>0</v>
      </c>
      <c r="AC3075" s="25">
        <f t="shared" ca="1" si="1029"/>
        <v>0</v>
      </c>
    </row>
    <row r="3076" spans="1:29" ht="14.1" hidden="1" customHeight="1" thickBot="1" x14ac:dyDescent="0.25">
      <c r="A3076" s="3">
        <f t="shared" si="1013"/>
        <v>2029</v>
      </c>
      <c r="B3076" s="3" t="str">
        <f t="shared" si="1030"/>
        <v>05 květen</v>
      </c>
      <c r="C3076" s="4" t="str">
        <f t="shared" si="1014"/>
        <v>květen</v>
      </c>
      <c r="D3076" s="10">
        <f t="shared" ca="1" si="1015"/>
        <v>0</v>
      </c>
      <c r="E3076" s="10" t="str">
        <f t="shared" si="1016"/>
        <v>pondělí</v>
      </c>
      <c r="F3076" s="42" t="str">
        <f ca="1">IF(COUNTIF(List1!$U$4:$AF$16,$G3076),"Svátek",TEXT($G3076,"dddd"))</f>
        <v>pondělí</v>
      </c>
      <c r="G3076" s="19">
        <v>47259</v>
      </c>
      <c r="H3076" s="49"/>
      <c r="I3076" s="50"/>
      <c r="J3076" s="49"/>
      <c r="K3076" s="50"/>
      <c r="L3076" s="21">
        <f t="shared" si="1017"/>
        <v>0</v>
      </c>
      <c r="M3076" s="22">
        <f t="shared" si="1011"/>
        <v>0</v>
      </c>
      <c r="N3076" s="98"/>
      <c r="O3076" s="101" t="str">
        <f t="shared" ca="1" si="1012"/>
        <v/>
      </c>
      <c r="P3076" s="41" t="str">
        <f t="shared" si="1010"/>
        <v xml:space="preserve"> </v>
      </c>
      <c r="Q3076" s="41" t="str">
        <f>IF(MONTH(G3077)-MONTH(G3076)&lt;&gt;0,SUBTOTAL(109,$P$14:$P$3665)," ")</f>
        <v xml:space="preserve"> </v>
      </c>
      <c r="R3076" s="108">
        <f t="shared" ca="1" si="1018"/>
        <v>0</v>
      </c>
      <c r="S3076" s="25">
        <f t="shared" ca="1" si="1019"/>
        <v>0</v>
      </c>
      <c r="T3076" s="108">
        <f t="shared" ca="1" si="1020"/>
        <v>0</v>
      </c>
      <c r="U3076" s="163">
        <f t="shared" ca="1" si="1021"/>
        <v>0</v>
      </c>
      <c r="V3076" s="25">
        <f t="shared" ca="1" si="1022"/>
        <v>0</v>
      </c>
      <c r="W3076" s="25">
        <f t="shared" ca="1" si="1023"/>
        <v>0</v>
      </c>
      <c r="X3076" s="108">
        <f t="shared" ca="1" si="1024"/>
        <v>0</v>
      </c>
      <c r="Y3076" s="108">
        <f t="shared" ca="1" si="1025"/>
        <v>0</v>
      </c>
      <c r="Z3076" s="108">
        <f t="shared" ca="1" si="1026"/>
        <v>0</v>
      </c>
      <c r="AA3076" s="108">
        <f t="shared" ca="1" si="1027"/>
        <v>0</v>
      </c>
      <c r="AB3076" s="108">
        <f t="shared" ca="1" si="1028"/>
        <v>0</v>
      </c>
      <c r="AC3076" s="25">
        <f t="shared" ca="1" si="1029"/>
        <v>0</v>
      </c>
    </row>
    <row r="3077" spans="1:29" ht="14.1" hidden="1" customHeight="1" thickBot="1" x14ac:dyDescent="0.25">
      <c r="A3077" s="3">
        <f t="shared" si="1013"/>
        <v>2029</v>
      </c>
      <c r="B3077" s="3" t="str">
        <f t="shared" si="1030"/>
        <v>05 květen</v>
      </c>
      <c r="C3077" s="4" t="str">
        <f t="shared" si="1014"/>
        <v>květen</v>
      </c>
      <c r="D3077" s="10">
        <f t="shared" ca="1" si="1015"/>
        <v>0</v>
      </c>
      <c r="E3077" s="10" t="str">
        <f t="shared" si="1016"/>
        <v>úterý</v>
      </c>
      <c r="F3077" s="42" t="str">
        <f ca="1">IF(COUNTIF(List1!$U$4:$AF$16,$G3077),"Svátek",TEXT($G3077,"dddd"))</f>
        <v>úterý</v>
      </c>
      <c r="G3077" s="19">
        <v>47260</v>
      </c>
      <c r="H3077" s="49"/>
      <c r="I3077" s="50"/>
      <c r="J3077" s="49"/>
      <c r="K3077" s="50"/>
      <c r="L3077" s="21">
        <f t="shared" si="1017"/>
        <v>0</v>
      </c>
      <c r="M3077" s="22">
        <f t="shared" si="1011"/>
        <v>0</v>
      </c>
      <c r="N3077" s="98"/>
      <c r="O3077" s="101" t="str">
        <f t="shared" ca="1" si="1012"/>
        <v/>
      </c>
      <c r="P3077" s="41" t="str">
        <f t="shared" si="1010"/>
        <v xml:space="preserve"> </v>
      </c>
      <c r="Q3077" s="41" t="str">
        <f>IF(MONTH(G3078)-MONTH(G3077)&lt;&gt;0,SUBTOTAL(109,$P$14:$P$3665)," ")</f>
        <v xml:space="preserve"> </v>
      </c>
      <c r="R3077" s="108">
        <f t="shared" ca="1" si="1018"/>
        <v>0</v>
      </c>
      <c r="S3077" s="25">
        <f t="shared" ca="1" si="1019"/>
        <v>0</v>
      </c>
      <c r="T3077" s="108">
        <f t="shared" ca="1" si="1020"/>
        <v>0</v>
      </c>
      <c r="U3077" s="163">
        <f t="shared" ca="1" si="1021"/>
        <v>0</v>
      </c>
      <c r="V3077" s="25">
        <f t="shared" ca="1" si="1022"/>
        <v>0</v>
      </c>
      <c r="W3077" s="25">
        <f t="shared" ca="1" si="1023"/>
        <v>0</v>
      </c>
      <c r="X3077" s="108">
        <f t="shared" ca="1" si="1024"/>
        <v>0</v>
      </c>
      <c r="Y3077" s="108">
        <f t="shared" ca="1" si="1025"/>
        <v>0</v>
      </c>
      <c r="Z3077" s="108">
        <f t="shared" ca="1" si="1026"/>
        <v>0</v>
      </c>
      <c r="AA3077" s="108">
        <f t="shared" ca="1" si="1027"/>
        <v>0</v>
      </c>
      <c r="AB3077" s="108">
        <f t="shared" ca="1" si="1028"/>
        <v>0</v>
      </c>
      <c r="AC3077" s="25">
        <f t="shared" ca="1" si="1029"/>
        <v>0</v>
      </c>
    </row>
    <row r="3078" spans="1:29" ht="14.1" hidden="1" customHeight="1" thickBot="1" x14ac:dyDescent="0.25">
      <c r="A3078" s="3">
        <f t="shared" si="1013"/>
        <v>2029</v>
      </c>
      <c r="B3078" s="3" t="str">
        <f t="shared" si="1030"/>
        <v>05 květen</v>
      </c>
      <c r="C3078" s="4" t="str">
        <f t="shared" si="1014"/>
        <v>květen</v>
      </c>
      <c r="D3078" s="10">
        <f t="shared" ca="1" si="1015"/>
        <v>0</v>
      </c>
      <c r="E3078" s="10" t="str">
        <f t="shared" si="1016"/>
        <v>středa</v>
      </c>
      <c r="F3078" s="42" t="str">
        <f ca="1">IF(COUNTIF(List1!$U$4:$AF$16,$G3078),"Svátek",TEXT($G3078,"dddd"))</f>
        <v>středa</v>
      </c>
      <c r="G3078" s="19">
        <v>47261</v>
      </c>
      <c r="H3078" s="49"/>
      <c r="I3078" s="50"/>
      <c r="J3078" s="49"/>
      <c r="K3078" s="50"/>
      <c r="L3078" s="21">
        <f t="shared" si="1017"/>
        <v>0</v>
      </c>
      <c r="M3078" s="22">
        <f t="shared" si="1011"/>
        <v>0</v>
      </c>
      <c r="N3078" s="98"/>
      <c r="O3078" s="101" t="str">
        <f t="shared" ca="1" si="1012"/>
        <v/>
      </c>
      <c r="P3078" s="41" t="str">
        <f t="shared" si="1010"/>
        <v xml:space="preserve"> </v>
      </c>
      <c r="Q3078" s="41" t="str">
        <f>IF(MONTH(G3079)-MONTH(G3078)&lt;&gt;0,SUBTOTAL(109,$P$14:$P$3665)," ")</f>
        <v xml:space="preserve"> </v>
      </c>
      <c r="R3078" s="108">
        <f t="shared" ca="1" si="1018"/>
        <v>0</v>
      </c>
      <c r="S3078" s="25">
        <f t="shared" ca="1" si="1019"/>
        <v>0</v>
      </c>
      <c r="T3078" s="108">
        <f t="shared" ca="1" si="1020"/>
        <v>0</v>
      </c>
      <c r="U3078" s="163">
        <f t="shared" ca="1" si="1021"/>
        <v>0</v>
      </c>
      <c r="V3078" s="25">
        <f t="shared" ca="1" si="1022"/>
        <v>0</v>
      </c>
      <c r="W3078" s="25">
        <f t="shared" ca="1" si="1023"/>
        <v>0</v>
      </c>
      <c r="X3078" s="108">
        <f t="shared" ca="1" si="1024"/>
        <v>0</v>
      </c>
      <c r="Y3078" s="108">
        <f t="shared" ca="1" si="1025"/>
        <v>0</v>
      </c>
      <c r="Z3078" s="108">
        <f t="shared" ca="1" si="1026"/>
        <v>0</v>
      </c>
      <c r="AA3078" s="108">
        <f t="shared" ca="1" si="1027"/>
        <v>0</v>
      </c>
      <c r="AB3078" s="108">
        <f t="shared" ca="1" si="1028"/>
        <v>0</v>
      </c>
      <c r="AC3078" s="25">
        <f t="shared" ca="1" si="1029"/>
        <v>0</v>
      </c>
    </row>
    <row r="3079" spans="1:29" ht="14.1" hidden="1" customHeight="1" thickBot="1" x14ac:dyDescent="0.25">
      <c r="A3079" s="3">
        <f t="shared" si="1013"/>
        <v>2029</v>
      </c>
      <c r="B3079" s="3" t="str">
        <f t="shared" si="1030"/>
        <v>05 květen</v>
      </c>
      <c r="C3079" s="4" t="str">
        <f t="shared" si="1014"/>
        <v>květen</v>
      </c>
      <c r="D3079" s="10">
        <f t="shared" ca="1" si="1015"/>
        <v>0</v>
      </c>
      <c r="E3079" s="10" t="str">
        <f t="shared" si="1016"/>
        <v>čtvrtek</v>
      </c>
      <c r="F3079" s="42" t="str">
        <f ca="1">IF(COUNTIF(List1!$U$4:$AF$16,$G3079),"Svátek",TEXT($G3079,"dddd"))</f>
        <v>čtvrtek</v>
      </c>
      <c r="G3079" s="19">
        <v>47262</v>
      </c>
      <c r="H3079" s="49"/>
      <c r="I3079" s="50"/>
      <c r="J3079" s="49"/>
      <c r="K3079" s="50"/>
      <c r="L3079" s="21">
        <f t="shared" si="1017"/>
        <v>0</v>
      </c>
      <c r="M3079" s="22">
        <f t="shared" si="1011"/>
        <v>0</v>
      </c>
      <c r="N3079" s="98"/>
      <c r="O3079" s="101" t="str">
        <f t="shared" ca="1" si="1012"/>
        <v/>
      </c>
      <c r="P3079" s="41" t="str">
        <f t="shared" si="1010"/>
        <v xml:space="preserve"> </v>
      </c>
      <c r="Q3079" s="41" t="str">
        <f>IF(MONTH(G3080)-MONTH(G3079)&lt;&gt;0,SUBTOTAL(109,$P$14:$P$3665)," ")</f>
        <v xml:space="preserve"> </v>
      </c>
      <c r="R3079" s="108">
        <f t="shared" ca="1" si="1018"/>
        <v>0</v>
      </c>
      <c r="S3079" s="25">
        <f t="shared" ca="1" si="1019"/>
        <v>0</v>
      </c>
      <c r="T3079" s="108">
        <f t="shared" ca="1" si="1020"/>
        <v>0</v>
      </c>
      <c r="U3079" s="163">
        <f t="shared" ca="1" si="1021"/>
        <v>0</v>
      </c>
      <c r="V3079" s="25">
        <f t="shared" ca="1" si="1022"/>
        <v>0</v>
      </c>
      <c r="W3079" s="25">
        <f t="shared" ca="1" si="1023"/>
        <v>0</v>
      </c>
      <c r="X3079" s="108">
        <f t="shared" ca="1" si="1024"/>
        <v>0</v>
      </c>
      <c r="Y3079" s="108">
        <f t="shared" ca="1" si="1025"/>
        <v>0</v>
      </c>
      <c r="Z3079" s="108">
        <f t="shared" ca="1" si="1026"/>
        <v>0</v>
      </c>
      <c r="AA3079" s="108">
        <f t="shared" ca="1" si="1027"/>
        <v>0</v>
      </c>
      <c r="AB3079" s="108">
        <f t="shared" ca="1" si="1028"/>
        <v>0</v>
      </c>
      <c r="AC3079" s="25">
        <f t="shared" ca="1" si="1029"/>
        <v>0</v>
      </c>
    </row>
    <row r="3080" spans="1:29" ht="14.1" hidden="1" customHeight="1" thickBot="1" x14ac:dyDescent="0.25">
      <c r="A3080" s="3">
        <f t="shared" si="1013"/>
        <v>2029</v>
      </c>
      <c r="B3080" s="3" t="str">
        <f t="shared" si="1030"/>
        <v>05 květen</v>
      </c>
      <c r="C3080" s="4" t="str">
        <f t="shared" si="1014"/>
        <v>květen</v>
      </c>
      <c r="D3080" s="10">
        <f t="shared" ca="1" si="1015"/>
        <v>0</v>
      </c>
      <c r="E3080" s="10" t="str">
        <f t="shared" si="1016"/>
        <v>pátek</v>
      </c>
      <c r="F3080" s="42" t="str">
        <f ca="1">IF(COUNTIF(List1!$U$4:$AF$16,$G3080),"Svátek",TEXT($G3080,"dddd"))</f>
        <v>pátek</v>
      </c>
      <c r="G3080" s="19">
        <v>47263</v>
      </c>
      <c r="H3080" s="49"/>
      <c r="I3080" s="50"/>
      <c r="J3080" s="49"/>
      <c r="K3080" s="50"/>
      <c r="L3080" s="21">
        <f t="shared" si="1017"/>
        <v>0</v>
      </c>
      <c r="M3080" s="22">
        <f t="shared" si="1011"/>
        <v>0</v>
      </c>
      <c r="N3080" s="98"/>
      <c r="O3080" s="101" t="str">
        <f t="shared" ca="1" si="1012"/>
        <v/>
      </c>
      <c r="P3080" s="41" t="str">
        <f t="shared" si="1010"/>
        <v xml:space="preserve"> </v>
      </c>
      <c r="Q3080" s="41" t="str">
        <f>IF(MONTH(G3081)-MONTH(G3080)&lt;&gt;0,SUBTOTAL(109,$P$14:$P$3665)," ")</f>
        <v xml:space="preserve"> </v>
      </c>
      <c r="R3080" s="108">
        <f t="shared" ca="1" si="1018"/>
        <v>0</v>
      </c>
      <c r="S3080" s="25">
        <f t="shared" ca="1" si="1019"/>
        <v>0</v>
      </c>
      <c r="T3080" s="108">
        <f t="shared" ca="1" si="1020"/>
        <v>0</v>
      </c>
      <c r="U3080" s="163">
        <f t="shared" ca="1" si="1021"/>
        <v>0</v>
      </c>
      <c r="V3080" s="25">
        <f t="shared" ca="1" si="1022"/>
        <v>0</v>
      </c>
      <c r="W3080" s="25">
        <f t="shared" ca="1" si="1023"/>
        <v>0</v>
      </c>
      <c r="X3080" s="108">
        <f t="shared" ca="1" si="1024"/>
        <v>0</v>
      </c>
      <c r="Y3080" s="108">
        <f t="shared" ca="1" si="1025"/>
        <v>0</v>
      </c>
      <c r="Z3080" s="108">
        <f t="shared" ca="1" si="1026"/>
        <v>0</v>
      </c>
      <c r="AA3080" s="108">
        <f t="shared" ca="1" si="1027"/>
        <v>0</v>
      </c>
      <c r="AB3080" s="108">
        <f t="shared" ca="1" si="1028"/>
        <v>0</v>
      </c>
      <c r="AC3080" s="25">
        <f t="shared" ca="1" si="1029"/>
        <v>0</v>
      </c>
    </row>
    <row r="3081" spans="1:29" ht="14.1" hidden="1" customHeight="1" thickBot="1" x14ac:dyDescent="0.25">
      <c r="A3081" s="3">
        <f t="shared" si="1013"/>
        <v>2029</v>
      </c>
      <c r="B3081" s="3" t="str">
        <f t="shared" si="1030"/>
        <v>05 květen</v>
      </c>
      <c r="C3081" s="4" t="str">
        <f t="shared" si="1014"/>
        <v>květen</v>
      </c>
      <c r="D3081" s="10">
        <f t="shared" ca="1" si="1015"/>
        <v>0</v>
      </c>
      <c r="E3081" s="10" t="str">
        <f t="shared" si="1016"/>
        <v>sobota</v>
      </c>
      <c r="F3081" s="42" t="str">
        <f ca="1">IF(COUNTIF(List1!$U$4:$AF$16,$G3081),"Svátek",TEXT($G3081,"dddd"))</f>
        <v>sobota</v>
      </c>
      <c r="G3081" s="19">
        <v>47264</v>
      </c>
      <c r="H3081" s="49"/>
      <c r="I3081" s="50"/>
      <c r="J3081" s="49"/>
      <c r="K3081" s="50"/>
      <c r="L3081" s="21">
        <f t="shared" si="1017"/>
        <v>0</v>
      </c>
      <c r="M3081" s="22">
        <f t="shared" si="1011"/>
        <v>0</v>
      </c>
      <c r="N3081" s="98"/>
      <c r="O3081" s="101" t="str">
        <f t="shared" ca="1" si="1012"/>
        <v/>
      </c>
      <c r="P3081" s="41" t="str">
        <f t="shared" si="1010"/>
        <v xml:space="preserve"> </v>
      </c>
      <c r="Q3081" s="41" t="str">
        <f>IF(MONTH(G3082)-MONTH(G3081)&lt;&gt;0,SUBTOTAL(109,$P$14:$P$3665)," ")</f>
        <v xml:space="preserve"> </v>
      </c>
      <c r="R3081" s="108">
        <f t="shared" ca="1" si="1018"/>
        <v>0</v>
      </c>
      <c r="S3081" s="25">
        <f t="shared" ca="1" si="1019"/>
        <v>0</v>
      </c>
      <c r="T3081" s="108">
        <f t="shared" ca="1" si="1020"/>
        <v>0</v>
      </c>
      <c r="U3081" s="163">
        <f t="shared" ca="1" si="1021"/>
        <v>0</v>
      </c>
      <c r="V3081" s="25">
        <f t="shared" ca="1" si="1022"/>
        <v>0</v>
      </c>
      <c r="W3081" s="25">
        <f t="shared" ca="1" si="1023"/>
        <v>0</v>
      </c>
      <c r="X3081" s="108">
        <f t="shared" ca="1" si="1024"/>
        <v>0</v>
      </c>
      <c r="Y3081" s="108">
        <f t="shared" ca="1" si="1025"/>
        <v>0</v>
      </c>
      <c r="Z3081" s="108">
        <f t="shared" ca="1" si="1026"/>
        <v>0</v>
      </c>
      <c r="AA3081" s="108">
        <f t="shared" ca="1" si="1027"/>
        <v>0</v>
      </c>
      <c r="AB3081" s="108">
        <f t="shared" ca="1" si="1028"/>
        <v>0</v>
      </c>
      <c r="AC3081" s="25">
        <f t="shared" ca="1" si="1029"/>
        <v>0</v>
      </c>
    </row>
    <row r="3082" spans="1:29" ht="14.1" hidden="1" customHeight="1" thickBot="1" x14ac:dyDescent="0.25">
      <c r="A3082" s="3">
        <f t="shared" si="1013"/>
        <v>2029</v>
      </c>
      <c r="B3082" s="3" t="str">
        <f t="shared" si="1030"/>
        <v>05 květen</v>
      </c>
      <c r="C3082" s="4" t="str">
        <f t="shared" si="1014"/>
        <v>květen</v>
      </c>
      <c r="D3082" s="10">
        <f t="shared" ca="1" si="1015"/>
        <v>0</v>
      </c>
      <c r="E3082" s="10" t="str">
        <f t="shared" si="1016"/>
        <v>neděle</v>
      </c>
      <c r="F3082" s="42" t="str">
        <f ca="1">IF(COUNTIF(List1!$U$4:$AF$16,$G3082),"Svátek",TEXT($G3082,"dddd"))</f>
        <v>neděle</v>
      </c>
      <c r="G3082" s="19">
        <v>47265</v>
      </c>
      <c r="H3082" s="49"/>
      <c r="I3082" s="50"/>
      <c r="J3082" s="49"/>
      <c r="K3082" s="50"/>
      <c r="L3082" s="21">
        <f t="shared" si="1017"/>
        <v>0</v>
      </c>
      <c r="M3082" s="22">
        <f t="shared" si="1011"/>
        <v>0</v>
      </c>
      <c r="N3082" s="98"/>
      <c r="O3082" s="101" t="str">
        <f t="shared" ca="1" si="1012"/>
        <v/>
      </c>
      <c r="P3082" s="41">
        <f t="shared" si="1010"/>
        <v>0</v>
      </c>
      <c r="Q3082" s="41" t="str">
        <f>IF(MONTH(G3083)-MONTH(G3082)&lt;&gt;0,SUBTOTAL(109,$P$14:$P$3665)," ")</f>
        <v xml:space="preserve"> </v>
      </c>
      <c r="R3082" s="108">
        <f t="shared" ca="1" si="1018"/>
        <v>0</v>
      </c>
      <c r="S3082" s="25">
        <f t="shared" ca="1" si="1019"/>
        <v>0</v>
      </c>
      <c r="T3082" s="108">
        <f t="shared" ca="1" si="1020"/>
        <v>0</v>
      </c>
      <c r="U3082" s="163">
        <f t="shared" ca="1" si="1021"/>
        <v>0</v>
      </c>
      <c r="V3082" s="25">
        <f t="shared" ca="1" si="1022"/>
        <v>0</v>
      </c>
      <c r="W3082" s="25">
        <f t="shared" ca="1" si="1023"/>
        <v>0</v>
      </c>
      <c r="X3082" s="108">
        <f t="shared" ca="1" si="1024"/>
        <v>0</v>
      </c>
      <c r="Y3082" s="108">
        <f t="shared" ca="1" si="1025"/>
        <v>0</v>
      </c>
      <c r="Z3082" s="108">
        <f t="shared" ca="1" si="1026"/>
        <v>0</v>
      </c>
      <c r="AA3082" s="108">
        <f t="shared" ca="1" si="1027"/>
        <v>0</v>
      </c>
      <c r="AB3082" s="108">
        <f t="shared" ca="1" si="1028"/>
        <v>0</v>
      </c>
      <c r="AC3082" s="25">
        <f t="shared" ca="1" si="1029"/>
        <v>0</v>
      </c>
    </row>
    <row r="3083" spans="1:29" ht="14.1" hidden="1" customHeight="1" thickBot="1" x14ac:dyDescent="0.25">
      <c r="A3083" s="3">
        <f t="shared" si="1013"/>
        <v>2029</v>
      </c>
      <c r="B3083" s="3" t="str">
        <f t="shared" si="1030"/>
        <v>05 květen</v>
      </c>
      <c r="C3083" s="4" t="str">
        <f t="shared" si="1014"/>
        <v>květen</v>
      </c>
      <c r="D3083" s="10">
        <f t="shared" ca="1" si="1015"/>
        <v>0</v>
      </c>
      <c r="E3083" s="10" t="str">
        <f t="shared" si="1016"/>
        <v>pondělí</v>
      </c>
      <c r="F3083" s="42" t="str">
        <f ca="1">IF(COUNTIF(List1!$U$4:$AF$16,$G3083),"Svátek",TEXT($G3083,"dddd"))</f>
        <v>pondělí</v>
      </c>
      <c r="G3083" s="19">
        <v>47266</v>
      </c>
      <c r="H3083" s="49"/>
      <c r="I3083" s="50"/>
      <c r="J3083" s="49"/>
      <c r="K3083" s="50"/>
      <c r="L3083" s="21">
        <f t="shared" si="1017"/>
        <v>0</v>
      </c>
      <c r="M3083" s="22">
        <f t="shared" si="1011"/>
        <v>0</v>
      </c>
      <c r="N3083" s="98"/>
      <c r="O3083" s="101" t="str">
        <f t="shared" ca="1" si="1012"/>
        <v/>
      </c>
      <c r="P3083" s="41" t="str">
        <f t="shared" si="1010"/>
        <v xml:space="preserve"> </v>
      </c>
      <c r="Q3083" s="41" t="str">
        <f>IF(MONTH(G3084)-MONTH(G3083)&lt;&gt;0,SUBTOTAL(109,$P$14:$P$3665)," ")</f>
        <v xml:space="preserve"> </v>
      </c>
      <c r="R3083" s="108">
        <f t="shared" ca="1" si="1018"/>
        <v>0</v>
      </c>
      <c r="S3083" s="25">
        <f t="shared" ca="1" si="1019"/>
        <v>0</v>
      </c>
      <c r="T3083" s="108">
        <f t="shared" ca="1" si="1020"/>
        <v>0</v>
      </c>
      <c r="U3083" s="163">
        <f t="shared" ca="1" si="1021"/>
        <v>0</v>
      </c>
      <c r="V3083" s="25">
        <f t="shared" ca="1" si="1022"/>
        <v>0</v>
      </c>
      <c r="W3083" s="25">
        <f t="shared" ca="1" si="1023"/>
        <v>0</v>
      </c>
      <c r="X3083" s="108">
        <f t="shared" ca="1" si="1024"/>
        <v>0</v>
      </c>
      <c r="Y3083" s="108">
        <f t="shared" ca="1" si="1025"/>
        <v>0</v>
      </c>
      <c r="Z3083" s="108">
        <f t="shared" ca="1" si="1026"/>
        <v>0</v>
      </c>
      <c r="AA3083" s="108">
        <f t="shared" ca="1" si="1027"/>
        <v>0</v>
      </c>
      <c r="AB3083" s="108">
        <f t="shared" ca="1" si="1028"/>
        <v>0</v>
      </c>
      <c r="AC3083" s="25">
        <f t="shared" ca="1" si="1029"/>
        <v>0</v>
      </c>
    </row>
    <row r="3084" spans="1:29" ht="14.1" hidden="1" customHeight="1" thickBot="1" x14ac:dyDescent="0.25">
      <c r="A3084" s="3">
        <f t="shared" si="1013"/>
        <v>2029</v>
      </c>
      <c r="B3084" s="3" t="str">
        <f t="shared" si="1030"/>
        <v>05 květen</v>
      </c>
      <c r="C3084" s="4" t="str">
        <f t="shared" si="1014"/>
        <v>květen</v>
      </c>
      <c r="D3084" s="10">
        <f t="shared" ca="1" si="1015"/>
        <v>0</v>
      </c>
      <c r="E3084" s="10" t="str">
        <f t="shared" si="1016"/>
        <v>úterý</v>
      </c>
      <c r="F3084" s="42" t="str">
        <f ca="1">IF(COUNTIF(List1!$U$4:$AF$16,$G3084),"Svátek",TEXT($G3084,"dddd"))</f>
        <v>úterý</v>
      </c>
      <c r="G3084" s="19">
        <v>47267</v>
      </c>
      <c r="H3084" s="49"/>
      <c r="I3084" s="50"/>
      <c r="J3084" s="49"/>
      <c r="K3084" s="50"/>
      <c r="L3084" s="21">
        <f t="shared" si="1017"/>
        <v>0</v>
      </c>
      <c r="M3084" s="22">
        <f t="shared" si="1011"/>
        <v>0</v>
      </c>
      <c r="N3084" s="98"/>
      <c r="O3084" s="101" t="str">
        <f t="shared" ca="1" si="1012"/>
        <v/>
      </c>
      <c r="P3084" s="41" t="str">
        <f t="shared" si="1010"/>
        <v xml:space="preserve"> </v>
      </c>
      <c r="Q3084" s="41" t="str">
        <f>IF(MONTH(G3085)-MONTH(G3084)&lt;&gt;0,SUBTOTAL(109,$P$14:$P$3665)," ")</f>
        <v xml:space="preserve"> </v>
      </c>
      <c r="R3084" s="108">
        <f t="shared" ca="1" si="1018"/>
        <v>0</v>
      </c>
      <c r="S3084" s="25">
        <f t="shared" ca="1" si="1019"/>
        <v>0</v>
      </c>
      <c r="T3084" s="108">
        <f t="shared" ca="1" si="1020"/>
        <v>0</v>
      </c>
      <c r="U3084" s="163">
        <f t="shared" ca="1" si="1021"/>
        <v>0</v>
      </c>
      <c r="V3084" s="25">
        <f t="shared" ca="1" si="1022"/>
        <v>0</v>
      </c>
      <c r="W3084" s="25">
        <f t="shared" ca="1" si="1023"/>
        <v>0</v>
      </c>
      <c r="X3084" s="108">
        <f t="shared" ca="1" si="1024"/>
        <v>0</v>
      </c>
      <c r="Y3084" s="108">
        <f t="shared" ca="1" si="1025"/>
        <v>0</v>
      </c>
      <c r="Z3084" s="108">
        <f t="shared" ca="1" si="1026"/>
        <v>0</v>
      </c>
      <c r="AA3084" s="108">
        <f t="shared" ca="1" si="1027"/>
        <v>0</v>
      </c>
      <c r="AB3084" s="108">
        <f t="shared" ca="1" si="1028"/>
        <v>0</v>
      </c>
      <c r="AC3084" s="25">
        <f t="shared" ca="1" si="1029"/>
        <v>0</v>
      </c>
    </row>
    <row r="3085" spans="1:29" ht="14.1" hidden="1" customHeight="1" thickBot="1" x14ac:dyDescent="0.25">
      <c r="A3085" s="3">
        <f t="shared" si="1013"/>
        <v>2029</v>
      </c>
      <c r="B3085" s="3" t="str">
        <f t="shared" si="1030"/>
        <v>05 květen</v>
      </c>
      <c r="C3085" s="4" t="str">
        <f t="shared" si="1014"/>
        <v>květen</v>
      </c>
      <c r="D3085" s="10">
        <f t="shared" ca="1" si="1015"/>
        <v>0</v>
      </c>
      <c r="E3085" s="10" t="str">
        <f t="shared" si="1016"/>
        <v>středa</v>
      </c>
      <c r="F3085" s="42" t="str">
        <f ca="1">IF(COUNTIF(List1!$U$4:$AF$16,$G3085),"Svátek",TEXT($G3085,"dddd"))</f>
        <v>středa</v>
      </c>
      <c r="G3085" s="19">
        <v>47268</v>
      </c>
      <c r="H3085" s="49"/>
      <c r="I3085" s="50"/>
      <c r="J3085" s="49"/>
      <c r="K3085" s="50"/>
      <c r="L3085" s="21">
        <f t="shared" si="1017"/>
        <v>0</v>
      </c>
      <c r="M3085" s="22">
        <f t="shared" si="1011"/>
        <v>0</v>
      </c>
      <c r="N3085" s="98"/>
      <c r="O3085" s="101" t="str">
        <f t="shared" ca="1" si="1012"/>
        <v/>
      </c>
      <c r="P3085" s="41" t="str">
        <f t="shared" si="1010"/>
        <v xml:space="preserve"> </v>
      </c>
      <c r="Q3085" s="41" t="str">
        <f>IF(MONTH(G3086)-MONTH(G3085)&lt;&gt;0,SUBTOTAL(109,$P$14:$P$3665)," ")</f>
        <v xml:space="preserve"> </v>
      </c>
      <c r="R3085" s="108">
        <f t="shared" ca="1" si="1018"/>
        <v>0</v>
      </c>
      <c r="S3085" s="25">
        <f t="shared" ca="1" si="1019"/>
        <v>0</v>
      </c>
      <c r="T3085" s="108">
        <f t="shared" ca="1" si="1020"/>
        <v>0</v>
      </c>
      <c r="U3085" s="163">
        <f t="shared" ca="1" si="1021"/>
        <v>0</v>
      </c>
      <c r="V3085" s="25">
        <f t="shared" ca="1" si="1022"/>
        <v>0</v>
      </c>
      <c r="W3085" s="25">
        <f t="shared" ca="1" si="1023"/>
        <v>0</v>
      </c>
      <c r="X3085" s="108">
        <f t="shared" ca="1" si="1024"/>
        <v>0</v>
      </c>
      <c r="Y3085" s="108">
        <f t="shared" ca="1" si="1025"/>
        <v>0</v>
      </c>
      <c r="Z3085" s="108">
        <f t="shared" ca="1" si="1026"/>
        <v>0</v>
      </c>
      <c r="AA3085" s="108">
        <f t="shared" ca="1" si="1027"/>
        <v>0</v>
      </c>
      <c r="AB3085" s="108">
        <f t="shared" ca="1" si="1028"/>
        <v>0</v>
      </c>
      <c r="AC3085" s="25">
        <f t="shared" ca="1" si="1029"/>
        <v>0</v>
      </c>
    </row>
    <row r="3086" spans="1:29" ht="14.1" hidden="1" customHeight="1" thickBot="1" x14ac:dyDescent="0.25">
      <c r="A3086" s="3">
        <f t="shared" si="1013"/>
        <v>2029</v>
      </c>
      <c r="B3086" s="3" t="str">
        <f t="shared" si="1030"/>
        <v>05 květen</v>
      </c>
      <c r="C3086" s="4" t="str">
        <f t="shared" si="1014"/>
        <v>květen</v>
      </c>
      <c r="D3086" s="10">
        <f t="shared" ca="1" si="1015"/>
        <v>0</v>
      </c>
      <c r="E3086" s="10" t="str">
        <f t="shared" si="1016"/>
        <v>čtvrtek</v>
      </c>
      <c r="F3086" s="42" t="str">
        <f ca="1">IF(COUNTIF(List1!$U$4:$AF$16,$G3086),"Svátek",TEXT($G3086,"dddd"))</f>
        <v>čtvrtek</v>
      </c>
      <c r="G3086" s="19">
        <v>47269</v>
      </c>
      <c r="H3086" s="49"/>
      <c r="I3086" s="50"/>
      <c r="J3086" s="49"/>
      <c r="K3086" s="50"/>
      <c r="L3086" s="21">
        <f t="shared" si="1017"/>
        <v>0</v>
      </c>
      <c r="M3086" s="22">
        <f t="shared" si="1011"/>
        <v>0</v>
      </c>
      <c r="N3086" s="98"/>
      <c r="O3086" s="101" t="str">
        <f t="shared" ca="1" si="1012"/>
        <v/>
      </c>
      <c r="P3086" s="41">
        <f t="shared" si="1010"/>
        <v>0</v>
      </c>
      <c r="Q3086" s="41">
        <f>IF(MONTH(G3087)-MONTH(G3086)&lt;&gt;0,SUBTOTAL(109,$P$14:$P$3665)," ")</f>
        <v>0</v>
      </c>
      <c r="R3086" s="108">
        <f t="shared" ca="1" si="1018"/>
        <v>0</v>
      </c>
      <c r="S3086" s="25">
        <f t="shared" ca="1" si="1019"/>
        <v>0</v>
      </c>
      <c r="T3086" s="108">
        <f t="shared" ca="1" si="1020"/>
        <v>0</v>
      </c>
      <c r="U3086" s="163">
        <f t="shared" ca="1" si="1021"/>
        <v>0</v>
      </c>
      <c r="V3086" s="25">
        <f t="shared" ca="1" si="1022"/>
        <v>0</v>
      </c>
      <c r="W3086" s="25">
        <f t="shared" ca="1" si="1023"/>
        <v>0</v>
      </c>
      <c r="X3086" s="108">
        <f t="shared" ca="1" si="1024"/>
        <v>0</v>
      </c>
      <c r="Y3086" s="108">
        <f t="shared" ca="1" si="1025"/>
        <v>0</v>
      </c>
      <c r="Z3086" s="108">
        <f t="shared" ca="1" si="1026"/>
        <v>0</v>
      </c>
      <c r="AA3086" s="108">
        <f t="shared" ca="1" si="1027"/>
        <v>0</v>
      </c>
      <c r="AB3086" s="108">
        <f t="shared" ca="1" si="1028"/>
        <v>0</v>
      </c>
      <c r="AC3086" s="25">
        <f t="shared" ca="1" si="1029"/>
        <v>0</v>
      </c>
    </row>
    <row r="3087" spans="1:29" ht="14.1" hidden="1" customHeight="1" thickBot="1" x14ac:dyDescent="0.25">
      <c r="A3087" s="3">
        <f t="shared" si="1013"/>
        <v>2029</v>
      </c>
      <c r="B3087" s="3" t="str">
        <f t="shared" si="1030"/>
        <v>06 červen</v>
      </c>
      <c r="C3087" s="4" t="str">
        <f t="shared" si="1014"/>
        <v>červen</v>
      </c>
      <c r="D3087" s="10">
        <f t="shared" ca="1" si="1015"/>
        <v>0</v>
      </c>
      <c r="E3087" s="10" t="str">
        <f t="shared" si="1016"/>
        <v>pátek</v>
      </c>
      <c r="F3087" s="42" t="str">
        <f ca="1">IF(COUNTIF(List1!$U$4:$AF$16,$G3087),"Svátek",TEXT($G3087,"dddd"))</f>
        <v>pátek</v>
      </c>
      <c r="G3087" s="19">
        <v>47270</v>
      </c>
      <c r="H3087" s="49"/>
      <c r="I3087" s="50"/>
      <c r="J3087" s="49"/>
      <c r="K3087" s="50"/>
      <c r="L3087" s="21">
        <f t="shared" si="1017"/>
        <v>0</v>
      </c>
      <c r="M3087" s="22">
        <f t="shared" si="1011"/>
        <v>0</v>
      </c>
      <c r="N3087" s="98"/>
      <c r="O3087" s="101" t="str">
        <f t="shared" ca="1" si="1012"/>
        <v/>
      </c>
      <c r="P3087" s="41" t="str">
        <f t="shared" si="1010"/>
        <v xml:space="preserve"> </v>
      </c>
      <c r="Q3087" s="41" t="str">
        <f>IF(MONTH(G3088)-MONTH(G3087)&lt;&gt;0,SUBTOTAL(109,$P$14:$P$3665)," ")</f>
        <v xml:space="preserve"> </v>
      </c>
      <c r="R3087" s="108">
        <f t="shared" ca="1" si="1018"/>
        <v>0</v>
      </c>
      <c r="S3087" s="25">
        <f t="shared" ca="1" si="1019"/>
        <v>0</v>
      </c>
      <c r="T3087" s="108">
        <f t="shared" ca="1" si="1020"/>
        <v>0</v>
      </c>
      <c r="U3087" s="163">
        <f t="shared" ca="1" si="1021"/>
        <v>0</v>
      </c>
      <c r="V3087" s="25">
        <f t="shared" ca="1" si="1022"/>
        <v>0</v>
      </c>
      <c r="W3087" s="25">
        <f t="shared" ca="1" si="1023"/>
        <v>0</v>
      </c>
      <c r="X3087" s="108">
        <f t="shared" ca="1" si="1024"/>
        <v>0</v>
      </c>
      <c r="Y3087" s="108">
        <f t="shared" ca="1" si="1025"/>
        <v>0</v>
      </c>
      <c r="Z3087" s="108">
        <f t="shared" ca="1" si="1026"/>
        <v>0</v>
      </c>
      <c r="AA3087" s="108">
        <f t="shared" ca="1" si="1027"/>
        <v>0</v>
      </c>
      <c r="AB3087" s="108">
        <f t="shared" ca="1" si="1028"/>
        <v>0</v>
      </c>
      <c r="AC3087" s="25">
        <f t="shared" ca="1" si="1029"/>
        <v>0</v>
      </c>
    </row>
    <row r="3088" spans="1:29" ht="14.1" hidden="1" customHeight="1" thickBot="1" x14ac:dyDescent="0.25">
      <c r="A3088" s="3">
        <f t="shared" si="1013"/>
        <v>2029</v>
      </c>
      <c r="B3088" s="3" t="str">
        <f t="shared" si="1030"/>
        <v>06 červen</v>
      </c>
      <c r="C3088" s="4" t="str">
        <f t="shared" si="1014"/>
        <v>červen</v>
      </c>
      <c r="D3088" s="10">
        <f t="shared" ca="1" si="1015"/>
        <v>0</v>
      </c>
      <c r="E3088" s="10" t="str">
        <f t="shared" si="1016"/>
        <v>sobota</v>
      </c>
      <c r="F3088" s="42" t="str">
        <f ca="1">IF(COUNTIF(List1!$U$4:$AF$16,$G3088),"Svátek",TEXT($G3088,"dddd"))</f>
        <v>sobota</v>
      </c>
      <c r="G3088" s="19">
        <v>47271</v>
      </c>
      <c r="H3088" s="49"/>
      <c r="I3088" s="50"/>
      <c r="J3088" s="49"/>
      <c r="K3088" s="50"/>
      <c r="L3088" s="21">
        <f t="shared" si="1017"/>
        <v>0</v>
      </c>
      <c r="M3088" s="22">
        <f t="shared" si="1011"/>
        <v>0</v>
      </c>
      <c r="N3088" s="98"/>
      <c r="O3088" s="101" t="str">
        <f t="shared" ca="1" si="1012"/>
        <v/>
      </c>
      <c r="P3088" s="41" t="str">
        <f t="shared" si="1010"/>
        <v xml:space="preserve"> </v>
      </c>
      <c r="Q3088" s="41" t="str">
        <f>IF(MONTH(G3089)-MONTH(G3088)&lt;&gt;0,SUBTOTAL(109,$P$14:$P$3665)," ")</f>
        <v xml:space="preserve"> </v>
      </c>
      <c r="R3088" s="108">
        <f t="shared" ca="1" si="1018"/>
        <v>0</v>
      </c>
      <c r="S3088" s="25">
        <f t="shared" ca="1" si="1019"/>
        <v>0</v>
      </c>
      <c r="T3088" s="108">
        <f t="shared" ca="1" si="1020"/>
        <v>0</v>
      </c>
      <c r="U3088" s="163">
        <f t="shared" ca="1" si="1021"/>
        <v>0</v>
      </c>
      <c r="V3088" s="25">
        <f t="shared" ca="1" si="1022"/>
        <v>0</v>
      </c>
      <c r="W3088" s="25">
        <f t="shared" ca="1" si="1023"/>
        <v>0</v>
      </c>
      <c r="X3088" s="108">
        <f t="shared" ca="1" si="1024"/>
        <v>0</v>
      </c>
      <c r="Y3088" s="108">
        <f t="shared" ca="1" si="1025"/>
        <v>0</v>
      </c>
      <c r="Z3088" s="108">
        <f t="shared" ca="1" si="1026"/>
        <v>0</v>
      </c>
      <c r="AA3088" s="108">
        <f t="shared" ca="1" si="1027"/>
        <v>0</v>
      </c>
      <c r="AB3088" s="108">
        <f t="shared" ca="1" si="1028"/>
        <v>0</v>
      </c>
      <c r="AC3088" s="25">
        <f t="shared" ca="1" si="1029"/>
        <v>0</v>
      </c>
    </row>
    <row r="3089" spans="1:29" ht="14.1" hidden="1" customHeight="1" thickBot="1" x14ac:dyDescent="0.25">
      <c r="A3089" s="3">
        <f t="shared" si="1013"/>
        <v>2029</v>
      </c>
      <c r="B3089" s="3" t="str">
        <f t="shared" si="1030"/>
        <v>06 červen</v>
      </c>
      <c r="C3089" s="4" t="str">
        <f t="shared" si="1014"/>
        <v>červen</v>
      </c>
      <c r="D3089" s="10">
        <f t="shared" ca="1" si="1015"/>
        <v>0</v>
      </c>
      <c r="E3089" s="10" t="str">
        <f t="shared" si="1016"/>
        <v>neděle</v>
      </c>
      <c r="F3089" s="42" t="str">
        <f ca="1">IF(COUNTIF(List1!$U$4:$AF$16,$G3089),"Svátek",TEXT($G3089,"dddd"))</f>
        <v>neděle</v>
      </c>
      <c r="G3089" s="19">
        <v>47272</v>
      </c>
      <c r="H3089" s="49"/>
      <c r="I3089" s="50"/>
      <c r="J3089" s="49"/>
      <c r="K3089" s="50"/>
      <c r="L3089" s="21">
        <f t="shared" si="1017"/>
        <v>0</v>
      </c>
      <c r="M3089" s="22">
        <f t="shared" si="1011"/>
        <v>0</v>
      </c>
      <c r="N3089" s="98"/>
      <c r="O3089" s="101" t="str">
        <f t="shared" ca="1" si="1012"/>
        <v/>
      </c>
      <c r="P3089" s="41">
        <f t="shared" si="1010"/>
        <v>0</v>
      </c>
      <c r="Q3089" s="41" t="str">
        <f>IF(MONTH(G3090)-MONTH(G3089)&lt;&gt;0,SUBTOTAL(109,$P$14:$P$3665)," ")</f>
        <v xml:space="preserve"> </v>
      </c>
      <c r="R3089" s="108">
        <f t="shared" ca="1" si="1018"/>
        <v>0</v>
      </c>
      <c r="S3089" s="25">
        <f t="shared" ca="1" si="1019"/>
        <v>0</v>
      </c>
      <c r="T3089" s="108">
        <f t="shared" ca="1" si="1020"/>
        <v>0</v>
      </c>
      <c r="U3089" s="163">
        <f t="shared" ca="1" si="1021"/>
        <v>0</v>
      </c>
      <c r="V3089" s="25">
        <f t="shared" ca="1" si="1022"/>
        <v>0</v>
      </c>
      <c r="W3089" s="25">
        <f t="shared" ca="1" si="1023"/>
        <v>0</v>
      </c>
      <c r="X3089" s="108">
        <f t="shared" ca="1" si="1024"/>
        <v>0</v>
      </c>
      <c r="Y3089" s="108">
        <f t="shared" ca="1" si="1025"/>
        <v>0</v>
      </c>
      <c r="Z3089" s="108">
        <f t="shared" ca="1" si="1026"/>
        <v>0</v>
      </c>
      <c r="AA3089" s="108">
        <f t="shared" ca="1" si="1027"/>
        <v>0</v>
      </c>
      <c r="AB3089" s="108">
        <f t="shared" ca="1" si="1028"/>
        <v>0</v>
      </c>
      <c r="AC3089" s="25">
        <f t="shared" ca="1" si="1029"/>
        <v>0</v>
      </c>
    </row>
    <row r="3090" spans="1:29" ht="14.1" hidden="1" customHeight="1" thickBot="1" x14ac:dyDescent="0.25">
      <c r="A3090" s="3">
        <f t="shared" si="1013"/>
        <v>2029</v>
      </c>
      <c r="B3090" s="3" t="str">
        <f t="shared" si="1030"/>
        <v>06 červen</v>
      </c>
      <c r="C3090" s="4" t="str">
        <f t="shared" si="1014"/>
        <v>červen</v>
      </c>
      <c r="D3090" s="10">
        <f t="shared" ca="1" si="1015"/>
        <v>0</v>
      </c>
      <c r="E3090" s="10" t="str">
        <f t="shared" si="1016"/>
        <v>pondělí</v>
      </c>
      <c r="F3090" s="42" t="str">
        <f ca="1">IF(COUNTIF(List1!$U$4:$AF$16,$G3090),"Svátek",TEXT($G3090,"dddd"))</f>
        <v>pondělí</v>
      </c>
      <c r="G3090" s="19">
        <v>47273</v>
      </c>
      <c r="H3090" s="49"/>
      <c r="I3090" s="50"/>
      <c r="J3090" s="49"/>
      <c r="K3090" s="50"/>
      <c r="L3090" s="21">
        <f t="shared" si="1017"/>
        <v>0</v>
      </c>
      <c r="M3090" s="22">
        <f t="shared" si="1011"/>
        <v>0</v>
      </c>
      <c r="N3090" s="98"/>
      <c r="O3090" s="101" t="str">
        <f t="shared" ca="1" si="1012"/>
        <v/>
      </c>
      <c r="P3090" s="41" t="str">
        <f t="shared" si="1010"/>
        <v xml:space="preserve"> </v>
      </c>
      <c r="Q3090" s="41" t="str">
        <f>IF(MONTH(G3091)-MONTH(G3090)&lt;&gt;0,SUBTOTAL(109,$P$14:$P$3665)," ")</f>
        <v xml:space="preserve"> </v>
      </c>
      <c r="R3090" s="108">
        <f t="shared" ca="1" si="1018"/>
        <v>0</v>
      </c>
      <c r="S3090" s="25">
        <f t="shared" ca="1" si="1019"/>
        <v>0</v>
      </c>
      <c r="T3090" s="108">
        <f t="shared" ca="1" si="1020"/>
        <v>0</v>
      </c>
      <c r="U3090" s="163">
        <f t="shared" ca="1" si="1021"/>
        <v>0</v>
      </c>
      <c r="V3090" s="25">
        <f t="shared" ca="1" si="1022"/>
        <v>0</v>
      </c>
      <c r="W3090" s="25">
        <f t="shared" ca="1" si="1023"/>
        <v>0</v>
      </c>
      <c r="X3090" s="108">
        <f t="shared" ca="1" si="1024"/>
        <v>0</v>
      </c>
      <c r="Y3090" s="108">
        <f t="shared" ca="1" si="1025"/>
        <v>0</v>
      </c>
      <c r="Z3090" s="108">
        <f t="shared" ca="1" si="1026"/>
        <v>0</v>
      </c>
      <c r="AA3090" s="108">
        <f t="shared" ca="1" si="1027"/>
        <v>0</v>
      </c>
      <c r="AB3090" s="108">
        <f t="shared" ca="1" si="1028"/>
        <v>0</v>
      </c>
      <c r="AC3090" s="25">
        <f t="shared" ca="1" si="1029"/>
        <v>0</v>
      </c>
    </row>
    <row r="3091" spans="1:29" ht="14.1" hidden="1" customHeight="1" thickBot="1" x14ac:dyDescent="0.25">
      <c r="A3091" s="3">
        <f t="shared" si="1013"/>
        <v>2029</v>
      </c>
      <c r="B3091" s="3" t="str">
        <f t="shared" si="1030"/>
        <v>06 červen</v>
      </c>
      <c r="C3091" s="4" t="str">
        <f t="shared" si="1014"/>
        <v>červen</v>
      </c>
      <c r="D3091" s="10">
        <f t="shared" ca="1" si="1015"/>
        <v>0</v>
      </c>
      <c r="E3091" s="10" t="str">
        <f t="shared" si="1016"/>
        <v>úterý</v>
      </c>
      <c r="F3091" s="42" t="str">
        <f ca="1">IF(COUNTIF(List1!$U$4:$AF$16,$G3091),"Svátek",TEXT($G3091,"dddd"))</f>
        <v>úterý</v>
      </c>
      <c r="G3091" s="19">
        <v>47274</v>
      </c>
      <c r="H3091" s="49"/>
      <c r="I3091" s="50"/>
      <c r="J3091" s="49"/>
      <c r="K3091" s="50"/>
      <c r="L3091" s="21">
        <f t="shared" si="1017"/>
        <v>0</v>
      </c>
      <c r="M3091" s="22">
        <f t="shared" si="1011"/>
        <v>0</v>
      </c>
      <c r="N3091" s="98"/>
      <c r="O3091" s="101" t="str">
        <f t="shared" ca="1" si="1012"/>
        <v/>
      </c>
      <c r="P3091" s="41" t="str">
        <f t="shared" si="1010"/>
        <v xml:space="preserve"> </v>
      </c>
      <c r="Q3091" s="41" t="str">
        <f>IF(MONTH(G3092)-MONTH(G3091)&lt;&gt;0,SUBTOTAL(109,$P$14:$P$3665)," ")</f>
        <v xml:space="preserve"> </v>
      </c>
      <c r="R3091" s="108">
        <f t="shared" ca="1" si="1018"/>
        <v>0</v>
      </c>
      <c r="S3091" s="25">
        <f t="shared" ca="1" si="1019"/>
        <v>0</v>
      </c>
      <c r="T3091" s="108">
        <f t="shared" ca="1" si="1020"/>
        <v>0</v>
      </c>
      <c r="U3091" s="163">
        <f t="shared" ca="1" si="1021"/>
        <v>0</v>
      </c>
      <c r="V3091" s="25">
        <f t="shared" ca="1" si="1022"/>
        <v>0</v>
      </c>
      <c r="W3091" s="25">
        <f t="shared" ca="1" si="1023"/>
        <v>0</v>
      </c>
      <c r="X3091" s="108">
        <f t="shared" ca="1" si="1024"/>
        <v>0</v>
      </c>
      <c r="Y3091" s="108">
        <f t="shared" ca="1" si="1025"/>
        <v>0</v>
      </c>
      <c r="Z3091" s="108">
        <f t="shared" ca="1" si="1026"/>
        <v>0</v>
      </c>
      <c r="AA3091" s="108">
        <f t="shared" ca="1" si="1027"/>
        <v>0</v>
      </c>
      <c r="AB3091" s="108">
        <f t="shared" ca="1" si="1028"/>
        <v>0</v>
      </c>
      <c r="AC3091" s="25">
        <f t="shared" ca="1" si="1029"/>
        <v>0</v>
      </c>
    </row>
    <row r="3092" spans="1:29" ht="14.1" hidden="1" customHeight="1" thickBot="1" x14ac:dyDescent="0.25">
      <c r="A3092" s="3">
        <f t="shared" si="1013"/>
        <v>2029</v>
      </c>
      <c r="B3092" s="3" t="str">
        <f t="shared" si="1030"/>
        <v>06 červen</v>
      </c>
      <c r="C3092" s="4" t="str">
        <f t="shared" si="1014"/>
        <v>červen</v>
      </c>
      <c r="D3092" s="10">
        <f t="shared" ca="1" si="1015"/>
        <v>0</v>
      </c>
      <c r="E3092" s="10" t="str">
        <f t="shared" si="1016"/>
        <v>středa</v>
      </c>
      <c r="F3092" s="42" t="str">
        <f ca="1">IF(COUNTIF(List1!$U$4:$AF$16,$G3092),"Svátek",TEXT($G3092,"dddd"))</f>
        <v>středa</v>
      </c>
      <c r="G3092" s="19">
        <v>47275</v>
      </c>
      <c r="H3092" s="49"/>
      <c r="I3092" s="50"/>
      <c r="J3092" s="49"/>
      <c r="K3092" s="50"/>
      <c r="L3092" s="21">
        <f t="shared" si="1017"/>
        <v>0</v>
      </c>
      <c r="M3092" s="22">
        <f t="shared" si="1011"/>
        <v>0</v>
      </c>
      <c r="N3092" s="98"/>
      <c r="O3092" s="101" t="str">
        <f t="shared" ca="1" si="1012"/>
        <v/>
      </c>
      <c r="P3092" s="41" t="str">
        <f t="shared" si="1010"/>
        <v xml:space="preserve"> </v>
      </c>
      <c r="Q3092" s="41" t="str">
        <f>IF(MONTH(G3093)-MONTH(G3092)&lt;&gt;0,SUBTOTAL(109,$P$14:$P$3665)," ")</f>
        <v xml:space="preserve"> </v>
      </c>
      <c r="R3092" s="108">
        <f t="shared" ca="1" si="1018"/>
        <v>0</v>
      </c>
      <c r="S3092" s="25">
        <f t="shared" ca="1" si="1019"/>
        <v>0</v>
      </c>
      <c r="T3092" s="108">
        <f t="shared" ca="1" si="1020"/>
        <v>0</v>
      </c>
      <c r="U3092" s="163">
        <f t="shared" ca="1" si="1021"/>
        <v>0</v>
      </c>
      <c r="V3092" s="25">
        <f t="shared" ca="1" si="1022"/>
        <v>0</v>
      </c>
      <c r="W3092" s="25">
        <f t="shared" ca="1" si="1023"/>
        <v>0</v>
      </c>
      <c r="X3092" s="108">
        <f t="shared" ca="1" si="1024"/>
        <v>0</v>
      </c>
      <c r="Y3092" s="108">
        <f t="shared" ca="1" si="1025"/>
        <v>0</v>
      </c>
      <c r="Z3092" s="108">
        <f t="shared" ca="1" si="1026"/>
        <v>0</v>
      </c>
      <c r="AA3092" s="108">
        <f t="shared" ca="1" si="1027"/>
        <v>0</v>
      </c>
      <c r="AB3092" s="108">
        <f t="shared" ca="1" si="1028"/>
        <v>0</v>
      </c>
      <c r="AC3092" s="25">
        <f t="shared" ca="1" si="1029"/>
        <v>0</v>
      </c>
    </row>
    <row r="3093" spans="1:29" ht="14.1" hidden="1" customHeight="1" thickBot="1" x14ac:dyDescent="0.25">
      <c r="A3093" s="3">
        <f t="shared" si="1013"/>
        <v>2029</v>
      </c>
      <c r="B3093" s="3" t="str">
        <f t="shared" si="1030"/>
        <v>06 červen</v>
      </c>
      <c r="C3093" s="4" t="str">
        <f t="shared" si="1014"/>
        <v>červen</v>
      </c>
      <c r="D3093" s="10">
        <f t="shared" ca="1" si="1015"/>
        <v>0</v>
      </c>
      <c r="E3093" s="10" t="str">
        <f t="shared" si="1016"/>
        <v>čtvrtek</v>
      </c>
      <c r="F3093" s="42" t="str">
        <f ca="1">IF(COUNTIF(List1!$U$4:$AF$16,$G3093),"Svátek",TEXT($G3093,"dddd"))</f>
        <v>čtvrtek</v>
      </c>
      <c r="G3093" s="19">
        <v>47276</v>
      </c>
      <c r="H3093" s="49"/>
      <c r="I3093" s="50"/>
      <c r="J3093" s="49"/>
      <c r="K3093" s="50"/>
      <c r="L3093" s="21">
        <f t="shared" si="1017"/>
        <v>0</v>
      </c>
      <c r="M3093" s="22">
        <f t="shared" si="1011"/>
        <v>0</v>
      </c>
      <c r="N3093" s="98"/>
      <c r="O3093" s="101" t="str">
        <f t="shared" ca="1" si="1012"/>
        <v/>
      </c>
      <c r="P3093" s="41" t="str">
        <f t="shared" si="1010"/>
        <v xml:space="preserve"> </v>
      </c>
      <c r="Q3093" s="41" t="str">
        <f>IF(MONTH(G3094)-MONTH(G3093)&lt;&gt;0,SUBTOTAL(109,$P$14:$P$3665)," ")</f>
        <v xml:space="preserve"> </v>
      </c>
      <c r="R3093" s="108">
        <f t="shared" ca="1" si="1018"/>
        <v>0</v>
      </c>
      <c r="S3093" s="25">
        <f t="shared" ca="1" si="1019"/>
        <v>0</v>
      </c>
      <c r="T3093" s="108">
        <f t="shared" ca="1" si="1020"/>
        <v>0</v>
      </c>
      <c r="U3093" s="163">
        <f t="shared" ca="1" si="1021"/>
        <v>0</v>
      </c>
      <c r="V3093" s="25">
        <f t="shared" ca="1" si="1022"/>
        <v>0</v>
      </c>
      <c r="W3093" s="25">
        <f t="shared" ca="1" si="1023"/>
        <v>0</v>
      </c>
      <c r="X3093" s="108">
        <f t="shared" ca="1" si="1024"/>
        <v>0</v>
      </c>
      <c r="Y3093" s="108">
        <f t="shared" ca="1" si="1025"/>
        <v>0</v>
      </c>
      <c r="Z3093" s="108">
        <f t="shared" ca="1" si="1026"/>
        <v>0</v>
      </c>
      <c r="AA3093" s="108">
        <f t="shared" ca="1" si="1027"/>
        <v>0</v>
      </c>
      <c r="AB3093" s="108">
        <f t="shared" ca="1" si="1028"/>
        <v>0</v>
      </c>
      <c r="AC3093" s="25">
        <f t="shared" ca="1" si="1029"/>
        <v>0</v>
      </c>
    </row>
    <row r="3094" spans="1:29" ht="14.1" hidden="1" customHeight="1" thickBot="1" x14ac:dyDescent="0.25">
      <c r="A3094" s="3">
        <f t="shared" si="1013"/>
        <v>2029</v>
      </c>
      <c r="B3094" s="3" t="str">
        <f t="shared" si="1030"/>
        <v>06 červen</v>
      </c>
      <c r="C3094" s="4" t="str">
        <f t="shared" si="1014"/>
        <v>červen</v>
      </c>
      <c r="D3094" s="10">
        <f t="shared" ca="1" si="1015"/>
        <v>0</v>
      </c>
      <c r="E3094" s="10" t="str">
        <f t="shared" si="1016"/>
        <v>pátek</v>
      </c>
      <c r="F3094" s="42" t="str">
        <f ca="1">IF(COUNTIF(List1!$U$4:$AF$16,$G3094),"Svátek",TEXT($G3094,"dddd"))</f>
        <v>pátek</v>
      </c>
      <c r="G3094" s="19">
        <v>47277</v>
      </c>
      <c r="H3094" s="49"/>
      <c r="I3094" s="50"/>
      <c r="J3094" s="49"/>
      <c r="K3094" s="50"/>
      <c r="L3094" s="21">
        <f t="shared" si="1017"/>
        <v>0</v>
      </c>
      <c r="M3094" s="22">
        <f t="shared" si="1011"/>
        <v>0</v>
      </c>
      <c r="N3094" s="98"/>
      <c r="O3094" s="101" t="str">
        <f t="shared" ca="1" si="1012"/>
        <v/>
      </c>
      <c r="P3094" s="41" t="str">
        <f t="shared" si="1010"/>
        <v xml:space="preserve"> </v>
      </c>
      <c r="Q3094" s="41" t="str">
        <f>IF(MONTH(G3095)-MONTH(G3094)&lt;&gt;0,SUBTOTAL(109,$P$14:$P$3665)," ")</f>
        <v xml:space="preserve"> </v>
      </c>
      <c r="R3094" s="108">
        <f t="shared" ca="1" si="1018"/>
        <v>0</v>
      </c>
      <c r="S3094" s="25">
        <f t="shared" ca="1" si="1019"/>
        <v>0</v>
      </c>
      <c r="T3094" s="108">
        <f t="shared" ca="1" si="1020"/>
        <v>0</v>
      </c>
      <c r="U3094" s="163">
        <f t="shared" ca="1" si="1021"/>
        <v>0</v>
      </c>
      <c r="V3094" s="25">
        <f t="shared" ca="1" si="1022"/>
        <v>0</v>
      </c>
      <c r="W3094" s="25">
        <f t="shared" ca="1" si="1023"/>
        <v>0</v>
      </c>
      <c r="X3094" s="108">
        <f t="shared" ca="1" si="1024"/>
        <v>0</v>
      </c>
      <c r="Y3094" s="108">
        <f t="shared" ca="1" si="1025"/>
        <v>0</v>
      </c>
      <c r="Z3094" s="108">
        <f t="shared" ca="1" si="1026"/>
        <v>0</v>
      </c>
      <c r="AA3094" s="108">
        <f t="shared" ca="1" si="1027"/>
        <v>0</v>
      </c>
      <c r="AB3094" s="108">
        <f t="shared" ca="1" si="1028"/>
        <v>0</v>
      </c>
      <c r="AC3094" s="25">
        <f t="shared" ca="1" si="1029"/>
        <v>0</v>
      </c>
    </row>
    <row r="3095" spans="1:29" ht="14.1" hidden="1" customHeight="1" thickBot="1" x14ac:dyDescent="0.25">
      <c r="A3095" s="3">
        <f t="shared" si="1013"/>
        <v>2029</v>
      </c>
      <c r="B3095" s="3" t="str">
        <f t="shared" si="1030"/>
        <v>06 červen</v>
      </c>
      <c r="C3095" s="4" t="str">
        <f t="shared" si="1014"/>
        <v>červen</v>
      </c>
      <c r="D3095" s="10">
        <f t="shared" ca="1" si="1015"/>
        <v>0</v>
      </c>
      <c r="E3095" s="10" t="str">
        <f t="shared" si="1016"/>
        <v>sobota</v>
      </c>
      <c r="F3095" s="42" t="str">
        <f ca="1">IF(COUNTIF(List1!$U$4:$AF$16,$G3095),"Svátek",TEXT($G3095,"dddd"))</f>
        <v>sobota</v>
      </c>
      <c r="G3095" s="19">
        <v>47278</v>
      </c>
      <c r="H3095" s="49"/>
      <c r="I3095" s="50"/>
      <c r="J3095" s="49"/>
      <c r="K3095" s="50"/>
      <c r="L3095" s="21">
        <f t="shared" si="1017"/>
        <v>0</v>
      </c>
      <c r="M3095" s="22">
        <f t="shared" si="1011"/>
        <v>0</v>
      </c>
      <c r="N3095" s="98"/>
      <c r="O3095" s="101" t="str">
        <f t="shared" ca="1" si="1012"/>
        <v/>
      </c>
      <c r="P3095" s="41" t="str">
        <f t="shared" si="1010"/>
        <v xml:space="preserve"> </v>
      </c>
      <c r="Q3095" s="41" t="str">
        <f>IF(MONTH(G3096)-MONTH(G3095)&lt;&gt;0,SUBTOTAL(109,$P$14:$P$3665)," ")</f>
        <v xml:space="preserve"> </v>
      </c>
      <c r="R3095" s="108">
        <f t="shared" ca="1" si="1018"/>
        <v>0</v>
      </c>
      <c r="S3095" s="25">
        <f t="shared" ca="1" si="1019"/>
        <v>0</v>
      </c>
      <c r="T3095" s="108">
        <f t="shared" ca="1" si="1020"/>
        <v>0</v>
      </c>
      <c r="U3095" s="163">
        <f t="shared" ca="1" si="1021"/>
        <v>0</v>
      </c>
      <c r="V3095" s="25">
        <f t="shared" ca="1" si="1022"/>
        <v>0</v>
      </c>
      <c r="W3095" s="25">
        <f t="shared" ca="1" si="1023"/>
        <v>0</v>
      </c>
      <c r="X3095" s="108">
        <f t="shared" ca="1" si="1024"/>
        <v>0</v>
      </c>
      <c r="Y3095" s="108">
        <f t="shared" ca="1" si="1025"/>
        <v>0</v>
      </c>
      <c r="Z3095" s="108">
        <f t="shared" ca="1" si="1026"/>
        <v>0</v>
      </c>
      <c r="AA3095" s="108">
        <f t="shared" ca="1" si="1027"/>
        <v>0</v>
      </c>
      <c r="AB3095" s="108">
        <f t="shared" ca="1" si="1028"/>
        <v>0</v>
      </c>
      <c r="AC3095" s="25">
        <f t="shared" ca="1" si="1029"/>
        <v>0</v>
      </c>
    </row>
    <row r="3096" spans="1:29" ht="14.1" hidden="1" customHeight="1" thickBot="1" x14ac:dyDescent="0.25">
      <c r="A3096" s="3">
        <f t="shared" si="1013"/>
        <v>2029</v>
      </c>
      <c r="B3096" s="3" t="str">
        <f t="shared" si="1030"/>
        <v>06 červen</v>
      </c>
      <c r="C3096" s="4" t="str">
        <f t="shared" si="1014"/>
        <v>červen</v>
      </c>
      <c r="D3096" s="10">
        <f t="shared" ca="1" si="1015"/>
        <v>0</v>
      </c>
      <c r="E3096" s="10" t="str">
        <f t="shared" si="1016"/>
        <v>neděle</v>
      </c>
      <c r="F3096" s="42" t="str">
        <f ca="1">IF(COUNTIF(List1!$U$4:$AF$16,$G3096),"Svátek",TEXT($G3096,"dddd"))</f>
        <v>neděle</v>
      </c>
      <c r="G3096" s="19">
        <v>47279</v>
      </c>
      <c r="H3096" s="49"/>
      <c r="I3096" s="50"/>
      <c r="J3096" s="49"/>
      <c r="K3096" s="50"/>
      <c r="L3096" s="21">
        <f t="shared" si="1017"/>
        <v>0</v>
      </c>
      <c r="M3096" s="22">
        <f t="shared" si="1011"/>
        <v>0</v>
      </c>
      <c r="N3096" s="98"/>
      <c r="O3096" s="101" t="str">
        <f t="shared" ca="1" si="1012"/>
        <v/>
      </c>
      <c r="P3096" s="41">
        <f t="shared" si="1010"/>
        <v>0</v>
      </c>
      <c r="Q3096" s="41" t="str">
        <f>IF(MONTH(G3097)-MONTH(G3096)&lt;&gt;0,SUBTOTAL(109,$P$14:$P$3665)," ")</f>
        <v xml:space="preserve"> </v>
      </c>
      <c r="R3096" s="108">
        <f t="shared" ca="1" si="1018"/>
        <v>0</v>
      </c>
      <c r="S3096" s="25">
        <f t="shared" ca="1" si="1019"/>
        <v>0</v>
      </c>
      <c r="T3096" s="108">
        <f t="shared" ca="1" si="1020"/>
        <v>0</v>
      </c>
      <c r="U3096" s="163">
        <f t="shared" ca="1" si="1021"/>
        <v>0</v>
      </c>
      <c r="V3096" s="25">
        <f t="shared" ca="1" si="1022"/>
        <v>0</v>
      </c>
      <c r="W3096" s="25">
        <f t="shared" ca="1" si="1023"/>
        <v>0</v>
      </c>
      <c r="X3096" s="108">
        <f t="shared" ca="1" si="1024"/>
        <v>0</v>
      </c>
      <c r="Y3096" s="108">
        <f t="shared" ca="1" si="1025"/>
        <v>0</v>
      </c>
      <c r="Z3096" s="108">
        <f t="shared" ca="1" si="1026"/>
        <v>0</v>
      </c>
      <c r="AA3096" s="108">
        <f t="shared" ca="1" si="1027"/>
        <v>0</v>
      </c>
      <c r="AB3096" s="108">
        <f t="shared" ca="1" si="1028"/>
        <v>0</v>
      </c>
      <c r="AC3096" s="25">
        <f t="shared" ca="1" si="1029"/>
        <v>0</v>
      </c>
    </row>
    <row r="3097" spans="1:29" ht="14.1" hidden="1" customHeight="1" thickBot="1" x14ac:dyDescent="0.25">
      <c r="A3097" s="3">
        <f t="shared" si="1013"/>
        <v>2029</v>
      </c>
      <c r="B3097" s="3" t="str">
        <f t="shared" si="1030"/>
        <v>06 červen</v>
      </c>
      <c r="C3097" s="4" t="str">
        <f t="shared" si="1014"/>
        <v>červen</v>
      </c>
      <c r="D3097" s="10">
        <f t="shared" ca="1" si="1015"/>
        <v>0</v>
      </c>
      <c r="E3097" s="10" t="str">
        <f t="shared" si="1016"/>
        <v>pondělí</v>
      </c>
      <c r="F3097" s="42" t="str">
        <f ca="1">IF(COUNTIF(List1!$U$4:$AF$16,$G3097),"Svátek",TEXT($G3097,"dddd"))</f>
        <v>pondělí</v>
      </c>
      <c r="G3097" s="19">
        <v>47280</v>
      </c>
      <c r="H3097" s="49"/>
      <c r="I3097" s="50"/>
      <c r="J3097" s="49"/>
      <c r="K3097" s="50"/>
      <c r="L3097" s="21">
        <f t="shared" si="1017"/>
        <v>0</v>
      </c>
      <c r="M3097" s="22">
        <f t="shared" si="1011"/>
        <v>0</v>
      </c>
      <c r="N3097" s="98"/>
      <c r="O3097" s="101" t="str">
        <f t="shared" ca="1" si="1012"/>
        <v/>
      </c>
      <c r="P3097" s="41" t="str">
        <f t="shared" si="1010"/>
        <v xml:space="preserve"> </v>
      </c>
      <c r="Q3097" s="41" t="str">
        <f>IF(MONTH(G3098)-MONTH(G3097)&lt;&gt;0,SUBTOTAL(109,$P$14:$P$3665)," ")</f>
        <v xml:space="preserve"> </v>
      </c>
      <c r="R3097" s="108">
        <f t="shared" ca="1" si="1018"/>
        <v>0</v>
      </c>
      <c r="S3097" s="25">
        <f t="shared" ca="1" si="1019"/>
        <v>0</v>
      </c>
      <c r="T3097" s="108">
        <f t="shared" ca="1" si="1020"/>
        <v>0</v>
      </c>
      <c r="U3097" s="163">
        <f t="shared" ca="1" si="1021"/>
        <v>0</v>
      </c>
      <c r="V3097" s="25">
        <f t="shared" ca="1" si="1022"/>
        <v>0</v>
      </c>
      <c r="W3097" s="25">
        <f t="shared" ca="1" si="1023"/>
        <v>0</v>
      </c>
      <c r="X3097" s="108">
        <f t="shared" ca="1" si="1024"/>
        <v>0</v>
      </c>
      <c r="Y3097" s="108">
        <f t="shared" ca="1" si="1025"/>
        <v>0</v>
      </c>
      <c r="Z3097" s="108">
        <f t="shared" ca="1" si="1026"/>
        <v>0</v>
      </c>
      <c r="AA3097" s="108">
        <f t="shared" ca="1" si="1027"/>
        <v>0</v>
      </c>
      <c r="AB3097" s="108">
        <f t="shared" ca="1" si="1028"/>
        <v>0</v>
      </c>
      <c r="AC3097" s="25">
        <f t="shared" ca="1" si="1029"/>
        <v>0</v>
      </c>
    </row>
    <row r="3098" spans="1:29" ht="14.1" hidden="1" customHeight="1" thickBot="1" x14ac:dyDescent="0.25">
      <c r="A3098" s="3">
        <f t="shared" si="1013"/>
        <v>2029</v>
      </c>
      <c r="B3098" s="3" t="str">
        <f t="shared" si="1030"/>
        <v>06 červen</v>
      </c>
      <c r="C3098" s="4" t="str">
        <f t="shared" si="1014"/>
        <v>červen</v>
      </c>
      <c r="D3098" s="10">
        <f t="shared" ca="1" si="1015"/>
        <v>0</v>
      </c>
      <c r="E3098" s="10" t="str">
        <f t="shared" si="1016"/>
        <v>úterý</v>
      </c>
      <c r="F3098" s="42" t="str">
        <f ca="1">IF(COUNTIF(List1!$U$4:$AF$16,$G3098),"Svátek",TEXT($G3098,"dddd"))</f>
        <v>úterý</v>
      </c>
      <c r="G3098" s="19">
        <v>47281</v>
      </c>
      <c r="H3098" s="49"/>
      <c r="I3098" s="50"/>
      <c r="J3098" s="49"/>
      <c r="K3098" s="50"/>
      <c r="L3098" s="21">
        <f t="shared" si="1017"/>
        <v>0</v>
      </c>
      <c r="M3098" s="22">
        <f t="shared" si="1011"/>
        <v>0</v>
      </c>
      <c r="N3098" s="98"/>
      <c r="O3098" s="101" t="str">
        <f t="shared" ca="1" si="1012"/>
        <v/>
      </c>
      <c r="P3098" s="41" t="str">
        <f t="shared" si="1010"/>
        <v xml:space="preserve"> </v>
      </c>
      <c r="Q3098" s="41" t="str">
        <f>IF(MONTH(G3099)-MONTH(G3098)&lt;&gt;0,SUBTOTAL(109,$P$14:$P$3665)," ")</f>
        <v xml:space="preserve"> </v>
      </c>
      <c r="R3098" s="108">
        <f t="shared" ca="1" si="1018"/>
        <v>0</v>
      </c>
      <c r="S3098" s="25">
        <f t="shared" ca="1" si="1019"/>
        <v>0</v>
      </c>
      <c r="T3098" s="108">
        <f t="shared" ca="1" si="1020"/>
        <v>0</v>
      </c>
      <c r="U3098" s="163">
        <f t="shared" ca="1" si="1021"/>
        <v>0</v>
      </c>
      <c r="V3098" s="25">
        <f t="shared" ca="1" si="1022"/>
        <v>0</v>
      </c>
      <c r="W3098" s="25">
        <f t="shared" ca="1" si="1023"/>
        <v>0</v>
      </c>
      <c r="X3098" s="108">
        <f t="shared" ca="1" si="1024"/>
        <v>0</v>
      </c>
      <c r="Y3098" s="108">
        <f t="shared" ca="1" si="1025"/>
        <v>0</v>
      </c>
      <c r="Z3098" s="108">
        <f t="shared" ca="1" si="1026"/>
        <v>0</v>
      </c>
      <c r="AA3098" s="108">
        <f t="shared" ca="1" si="1027"/>
        <v>0</v>
      </c>
      <c r="AB3098" s="108">
        <f t="shared" ca="1" si="1028"/>
        <v>0</v>
      </c>
      <c r="AC3098" s="25">
        <f t="shared" ca="1" si="1029"/>
        <v>0</v>
      </c>
    </row>
    <row r="3099" spans="1:29" ht="14.1" hidden="1" customHeight="1" thickBot="1" x14ac:dyDescent="0.25">
      <c r="A3099" s="3">
        <f t="shared" si="1013"/>
        <v>2029</v>
      </c>
      <c r="B3099" s="3" t="str">
        <f t="shared" si="1030"/>
        <v>06 červen</v>
      </c>
      <c r="C3099" s="4" t="str">
        <f t="shared" si="1014"/>
        <v>červen</v>
      </c>
      <c r="D3099" s="10">
        <f t="shared" ca="1" si="1015"/>
        <v>0</v>
      </c>
      <c r="E3099" s="10" t="str">
        <f t="shared" si="1016"/>
        <v>středa</v>
      </c>
      <c r="F3099" s="42" t="str">
        <f ca="1">IF(COUNTIF(List1!$U$4:$AF$16,$G3099),"Svátek",TEXT($G3099,"dddd"))</f>
        <v>středa</v>
      </c>
      <c r="G3099" s="19">
        <v>47282</v>
      </c>
      <c r="H3099" s="49"/>
      <c r="I3099" s="50"/>
      <c r="J3099" s="49"/>
      <c r="K3099" s="50"/>
      <c r="L3099" s="21">
        <f t="shared" si="1017"/>
        <v>0</v>
      </c>
      <c r="M3099" s="22">
        <f t="shared" si="1011"/>
        <v>0</v>
      </c>
      <c r="N3099" s="98"/>
      <c r="O3099" s="101" t="str">
        <f t="shared" ca="1" si="1012"/>
        <v/>
      </c>
      <c r="P3099" s="41" t="str">
        <f t="shared" ref="P3099:P3162" si="1031">IF(OR(TEXT($G3099,"dddd")="neděle",TEXT($G3190,"dddd")="Sunday"),IF(DAY(G3099)&gt;=7,SUM(L3093:L3099),IF(DAY(G3099)=6,SUM(L3094:L3099),IF(DAY(G3099)=5,SUM(L3095:L3099),IF(DAY(G3099)=4,SUM(L3096:L3099),IF(DAY(G3099)=3,SUM(L3097:L3099),IF(DAY(G3099)=2,SUM(L3098:L3099),IF(DAY(G3099)=1,SUM(L3099:L3099)," "))))))),IF(MONTH(G3100)-MONTH(G3099)&lt;&gt;0,IF(TEXT($G3099,"dddd")="sobota",SUM(L3094:L3099),IF(TEXT($G3099,"dddd")="pátek",SUM(L3095:L3099),IF(TEXT($G3099,"dddd")="čtvrtek",SUM(L3096:L3099),IF(TEXT($G3099,"dddd")="středa",SUM(L3097:L3099),IF(TEXT($G3099,"dddd")="úterý",SUM(L3098:L3099),IF(TEXT($G3099,"dddd")="pondělí",SUM(L3099)," "))))))," "))</f>
        <v xml:space="preserve"> </v>
      </c>
      <c r="Q3099" s="41" t="str">
        <f>IF(MONTH(G3100)-MONTH(G3099)&lt;&gt;0,SUBTOTAL(109,$P$14:$P$3665)," ")</f>
        <v xml:space="preserve"> </v>
      </c>
      <c r="R3099" s="108">
        <f t="shared" ca="1" si="1018"/>
        <v>0</v>
      </c>
      <c r="S3099" s="25">
        <f t="shared" ca="1" si="1019"/>
        <v>0</v>
      </c>
      <c r="T3099" s="108">
        <f t="shared" ca="1" si="1020"/>
        <v>0</v>
      </c>
      <c r="U3099" s="163">
        <f t="shared" ca="1" si="1021"/>
        <v>0</v>
      </c>
      <c r="V3099" s="25">
        <f t="shared" ca="1" si="1022"/>
        <v>0</v>
      </c>
      <c r="W3099" s="25">
        <f t="shared" ca="1" si="1023"/>
        <v>0</v>
      </c>
      <c r="X3099" s="108">
        <f t="shared" ca="1" si="1024"/>
        <v>0</v>
      </c>
      <c r="Y3099" s="108">
        <f t="shared" ca="1" si="1025"/>
        <v>0</v>
      </c>
      <c r="Z3099" s="108">
        <f t="shared" ca="1" si="1026"/>
        <v>0</v>
      </c>
      <c r="AA3099" s="108">
        <f t="shared" ca="1" si="1027"/>
        <v>0</v>
      </c>
      <c r="AB3099" s="108">
        <f t="shared" ca="1" si="1028"/>
        <v>0</v>
      </c>
      <c r="AC3099" s="25">
        <f t="shared" ca="1" si="1029"/>
        <v>0</v>
      </c>
    </row>
    <row r="3100" spans="1:29" ht="14.1" hidden="1" customHeight="1" thickBot="1" x14ac:dyDescent="0.25">
      <c r="A3100" s="3">
        <f t="shared" si="1013"/>
        <v>2029</v>
      </c>
      <c r="B3100" s="3" t="str">
        <f t="shared" si="1030"/>
        <v>06 červen</v>
      </c>
      <c r="C3100" s="4" t="str">
        <f t="shared" si="1014"/>
        <v>červen</v>
      </c>
      <c r="D3100" s="10">
        <f t="shared" ca="1" si="1015"/>
        <v>0</v>
      </c>
      <c r="E3100" s="10" t="str">
        <f t="shared" si="1016"/>
        <v>čtvrtek</v>
      </c>
      <c r="F3100" s="42" t="str">
        <f ca="1">IF(COUNTIF(List1!$U$4:$AF$16,$G3100),"Svátek",TEXT($G3100,"dddd"))</f>
        <v>čtvrtek</v>
      </c>
      <c r="G3100" s="19">
        <v>47283</v>
      </c>
      <c r="H3100" s="49"/>
      <c r="I3100" s="50"/>
      <c r="J3100" s="49"/>
      <c r="K3100" s="50"/>
      <c r="L3100" s="21">
        <f t="shared" si="1017"/>
        <v>0</v>
      </c>
      <c r="M3100" s="22">
        <f t="shared" si="1011"/>
        <v>0</v>
      </c>
      <c r="N3100" s="98"/>
      <c r="O3100" s="101" t="str">
        <f t="shared" ca="1" si="1012"/>
        <v/>
      </c>
      <c r="P3100" s="41" t="str">
        <f t="shared" si="1031"/>
        <v xml:space="preserve"> </v>
      </c>
      <c r="Q3100" s="41" t="str">
        <f>IF(MONTH(G3101)-MONTH(G3100)&lt;&gt;0,SUBTOTAL(109,$P$14:$P$3665)," ")</f>
        <v xml:space="preserve"> </v>
      </c>
      <c r="R3100" s="108">
        <f t="shared" ca="1" si="1018"/>
        <v>0</v>
      </c>
      <c r="S3100" s="25">
        <f t="shared" ca="1" si="1019"/>
        <v>0</v>
      </c>
      <c r="T3100" s="108">
        <f t="shared" ca="1" si="1020"/>
        <v>0</v>
      </c>
      <c r="U3100" s="163">
        <f t="shared" ca="1" si="1021"/>
        <v>0</v>
      </c>
      <c r="V3100" s="25">
        <f t="shared" ca="1" si="1022"/>
        <v>0</v>
      </c>
      <c r="W3100" s="25">
        <f t="shared" ca="1" si="1023"/>
        <v>0</v>
      </c>
      <c r="X3100" s="108">
        <f t="shared" ca="1" si="1024"/>
        <v>0</v>
      </c>
      <c r="Y3100" s="108">
        <f t="shared" ca="1" si="1025"/>
        <v>0</v>
      </c>
      <c r="Z3100" s="108">
        <f t="shared" ca="1" si="1026"/>
        <v>0</v>
      </c>
      <c r="AA3100" s="108">
        <f t="shared" ca="1" si="1027"/>
        <v>0</v>
      </c>
      <c r="AB3100" s="108">
        <f t="shared" ca="1" si="1028"/>
        <v>0</v>
      </c>
      <c r="AC3100" s="25">
        <f t="shared" ca="1" si="1029"/>
        <v>0</v>
      </c>
    </row>
    <row r="3101" spans="1:29" ht="14.1" hidden="1" customHeight="1" thickBot="1" x14ac:dyDescent="0.25">
      <c r="A3101" s="3">
        <f t="shared" si="1013"/>
        <v>2029</v>
      </c>
      <c r="B3101" s="3" t="str">
        <f t="shared" si="1030"/>
        <v>06 červen</v>
      </c>
      <c r="C3101" s="4" t="str">
        <f t="shared" si="1014"/>
        <v>červen</v>
      </c>
      <c r="D3101" s="10">
        <f t="shared" ca="1" si="1015"/>
        <v>0</v>
      </c>
      <c r="E3101" s="10" t="str">
        <f t="shared" si="1016"/>
        <v>pátek</v>
      </c>
      <c r="F3101" s="42" t="str">
        <f ca="1">IF(COUNTIF(List1!$U$4:$AF$16,$G3101),"Svátek",TEXT($G3101,"dddd"))</f>
        <v>pátek</v>
      </c>
      <c r="G3101" s="19">
        <v>47284</v>
      </c>
      <c r="H3101" s="49"/>
      <c r="I3101" s="50"/>
      <c r="J3101" s="49"/>
      <c r="K3101" s="50"/>
      <c r="L3101" s="21">
        <f t="shared" si="1017"/>
        <v>0</v>
      </c>
      <c r="M3101" s="22">
        <f t="shared" si="1011"/>
        <v>0</v>
      </c>
      <c r="N3101" s="98"/>
      <c r="O3101" s="101" t="str">
        <f t="shared" ca="1" si="1012"/>
        <v/>
      </c>
      <c r="P3101" s="41" t="str">
        <f t="shared" si="1031"/>
        <v xml:space="preserve"> </v>
      </c>
      <c r="Q3101" s="41" t="str">
        <f>IF(MONTH(G3102)-MONTH(G3101)&lt;&gt;0,SUBTOTAL(109,$P$14:$P$3665)," ")</f>
        <v xml:space="preserve"> </v>
      </c>
      <c r="R3101" s="108">
        <f t="shared" ca="1" si="1018"/>
        <v>0</v>
      </c>
      <c r="S3101" s="25">
        <f t="shared" ca="1" si="1019"/>
        <v>0</v>
      </c>
      <c r="T3101" s="108">
        <f t="shared" ca="1" si="1020"/>
        <v>0</v>
      </c>
      <c r="U3101" s="163">
        <f t="shared" ca="1" si="1021"/>
        <v>0</v>
      </c>
      <c r="V3101" s="25">
        <f t="shared" ca="1" si="1022"/>
        <v>0</v>
      </c>
      <c r="W3101" s="25">
        <f t="shared" ca="1" si="1023"/>
        <v>0</v>
      </c>
      <c r="X3101" s="108">
        <f t="shared" ca="1" si="1024"/>
        <v>0</v>
      </c>
      <c r="Y3101" s="108">
        <f t="shared" ca="1" si="1025"/>
        <v>0</v>
      </c>
      <c r="Z3101" s="108">
        <f t="shared" ca="1" si="1026"/>
        <v>0</v>
      </c>
      <c r="AA3101" s="108">
        <f t="shared" ca="1" si="1027"/>
        <v>0</v>
      </c>
      <c r="AB3101" s="108">
        <f t="shared" ca="1" si="1028"/>
        <v>0</v>
      </c>
      <c r="AC3101" s="25">
        <f t="shared" ca="1" si="1029"/>
        <v>0</v>
      </c>
    </row>
    <row r="3102" spans="1:29" ht="14.1" hidden="1" customHeight="1" thickBot="1" x14ac:dyDescent="0.25">
      <c r="A3102" s="3">
        <f t="shared" si="1013"/>
        <v>2029</v>
      </c>
      <c r="B3102" s="3" t="str">
        <f t="shared" si="1030"/>
        <v>06 červen</v>
      </c>
      <c r="C3102" s="4" t="str">
        <f t="shared" si="1014"/>
        <v>červen</v>
      </c>
      <c r="D3102" s="10">
        <f t="shared" ca="1" si="1015"/>
        <v>0</v>
      </c>
      <c r="E3102" s="10" t="str">
        <f t="shared" si="1016"/>
        <v>sobota</v>
      </c>
      <c r="F3102" s="42" t="str">
        <f ca="1">IF(COUNTIF(List1!$U$4:$AF$16,$G3102),"Svátek",TEXT($G3102,"dddd"))</f>
        <v>sobota</v>
      </c>
      <c r="G3102" s="19">
        <v>47285</v>
      </c>
      <c r="H3102" s="49"/>
      <c r="I3102" s="50"/>
      <c r="J3102" s="49"/>
      <c r="K3102" s="50"/>
      <c r="L3102" s="21">
        <f t="shared" si="1017"/>
        <v>0</v>
      </c>
      <c r="M3102" s="22">
        <f t="shared" si="1011"/>
        <v>0</v>
      </c>
      <c r="N3102" s="98"/>
      <c r="O3102" s="101" t="str">
        <f t="shared" ca="1" si="1012"/>
        <v/>
      </c>
      <c r="P3102" s="41" t="str">
        <f t="shared" si="1031"/>
        <v xml:space="preserve"> </v>
      </c>
      <c r="Q3102" s="41" t="str">
        <f>IF(MONTH(G3103)-MONTH(G3102)&lt;&gt;0,SUBTOTAL(109,$P$14:$P$3665)," ")</f>
        <v xml:space="preserve"> </v>
      </c>
      <c r="R3102" s="108">
        <f t="shared" ca="1" si="1018"/>
        <v>0</v>
      </c>
      <c r="S3102" s="25">
        <f t="shared" ca="1" si="1019"/>
        <v>0</v>
      </c>
      <c r="T3102" s="108">
        <f t="shared" ca="1" si="1020"/>
        <v>0</v>
      </c>
      <c r="U3102" s="163">
        <f t="shared" ca="1" si="1021"/>
        <v>0</v>
      </c>
      <c r="V3102" s="25">
        <f t="shared" ca="1" si="1022"/>
        <v>0</v>
      </c>
      <c r="W3102" s="25">
        <f t="shared" ca="1" si="1023"/>
        <v>0</v>
      </c>
      <c r="X3102" s="108">
        <f t="shared" ca="1" si="1024"/>
        <v>0</v>
      </c>
      <c r="Y3102" s="108">
        <f t="shared" ca="1" si="1025"/>
        <v>0</v>
      </c>
      <c r="Z3102" s="108">
        <f t="shared" ca="1" si="1026"/>
        <v>0</v>
      </c>
      <c r="AA3102" s="108">
        <f t="shared" ca="1" si="1027"/>
        <v>0</v>
      </c>
      <c r="AB3102" s="108">
        <f t="shared" ca="1" si="1028"/>
        <v>0</v>
      </c>
      <c r="AC3102" s="25">
        <f t="shared" ca="1" si="1029"/>
        <v>0</v>
      </c>
    </row>
    <row r="3103" spans="1:29" ht="14.1" hidden="1" customHeight="1" thickBot="1" x14ac:dyDescent="0.25">
      <c r="A3103" s="3">
        <f t="shared" si="1013"/>
        <v>2029</v>
      </c>
      <c r="B3103" s="3" t="str">
        <f t="shared" si="1030"/>
        <v>06 červen</v>
      </c>
      <c r="C3103" s="4" t="str">
        <f t="shared" si="1014"/>
        <v>červen</v>
      </c>
      <c r="D3103" s="10">
        <f t="shared" ca="1" si="1015"/>
        <v>0</v>
      </c>
      <c r="E3103" s="10" t="str">
        <f t="shared" si="1016"/>
        <v>neděle</v>
      </c>
      <c r="F3103" s="42" t="str">
        <f ca="1">IF(COUNTIF(List1!$U$4:$AF$16,$G3103),"Svátek",TEXT($G3103,"dddd"))</f>
        <v>neděle</v>
      </c>
      <c r="G3103" s="19">
        <v>47286</v>
      </c>
      <c r="H3103" s="49"/>
      <c r="I3103" s="50"/>
      <c r="J3103" s="49"/>
      <c r="K3103" s="50"/>
      <c r="L3103" s="21">
        <f t="shared" si="1017"/>
        <v>0</v>
      </c>
      <c r="M3103" s="22">
        <f t="shared" si="1011"/>
        <v>0</v>
      </c>
      <c r="N3103" s="98"/>
      <c r="O3103" s="101" t="str">
        <f t="shared" ca="1" si="1012"/>
        <v/>
      </c>
      <c r="P3103" s="41">
        <f t="shared" si="1031"/>
        <v>0</v>
      </c>
      <c r="Q3103" s="41" t="str">
        <f>IF(MONTH(G3104)-MONTH(G3103)&lt;&gt;0,SUBTOTAL(109,$P$14:$P$3665)," ")</f>
        <v xml:space="preserve"> </v>
      </c>
      <c r="R3103" s="108">
        <f t="shared" ca="1" si="1018"/>
        <v>0</v>
      </c>
      <c r="S3103" s="25">
        <f t="shared" ca="1" si="1019"/>
        <v>0</v>
      </c>
      <c r="T3103" s="108">
        <f t="shared" ca="1" si="1020"/>
        <v>0</v>
      </c>
      <c r="U3103" s="163">
        <f t="shared" ca="1" si="1021"/>
        <v>0</v>
      </c>
      <c r="V3103" s="25">
        <f t="shared" ca="1" si="1022"/>
        <v>0</v>
      </c>
      <c r="W3103" s="25">
        <f t="shared" ca="1" si="1023"/>
        <v>0</v>
      </c>
      <c r="X3103" s="108">
        <f t="shared" ca="1" si="1024"/>
        <v>0</v>
      </c>
      <c r="Y3103" s="108">
        <f t="shared" ca="1" si="1025"/>
        <v>0</v>
      </c>
      <c r="Z3103" s="108">
        <f t="shared" ca="1" si="1026"/>
        <v>0</v>
      </c>
      <c r="AA3103" s="108">
        <f t="shared" ca="1" si="1027"/>
        <v>0</v>
      </c>
      <c r="AB3103" s="108">
        <f t="shared" ca="1" si="1028"/>
        <v>0</v>
      </c>
      <c r="AC3103" s="25">
        <f t="shared" ca="1" si="1029"/>
        <v>0</v>
      </c>
    </row>
    <row r="3104" spans="1:29" ht="14.1" hidden="1" customHeight="1" thickBot="1" x14ac:dyDescent="0.25">
      <c r="A3104" s="3">
        <f t="shared" si="1013"/>
        <v>2029</v>
      </c>
      <c r="B3104" s="3" t="str">
        <f t="shared" si="1030"/>
        <v>06 červen</v>
      </c>
      <c r="C3104" s="4" t="str">
        <f t="shared" si="1014"/>
        <v>červen</v>
      </c>
      <c r="D3104" s="10">
        <f t="shared" ca="1" si="1015"/>
        <v>0</v>
      </c>
      <c r="E3104" s="10" t="str">
        <f t="shared" si="1016"/>
        <v>pondělí</v>
      </c>
      <c r="F3104" s="42" t="str">
        <f ca="1">IF(COUNTIF(List1!$U$4:$AF$16,$G3104),"Svátek",TEXT($G3104,"dddd"))</f>
        <v>pondělí</v>
      </c>
      <c r="G3104" s="19">
        <v>47287</v>
      </c>
      <c r="H3104" s="49"/>
      <c r="I3104" s="50"/>
      <c r="J3104" s="49"/>
      <c r="K3104" s="50"/>
      <c r="L3104" s="21">
        <f t="shared" si="1017"/>
        <v>0</v>
      </c>
      <c r="M3104" s="22">
        <f t="shared" si="1011"/>
        <v>0</v>
      </c>
      <c r="N3104" s="98"/>
      <c r="O3104" s="101" t="str">
        <f t="shared" ca="1" si="1012"/>
        <v/>
      </c>
      <c r="P3104" s="41" t="str">
        <f t="shared" si="1031"/>
        <v xml:space="preserve"> </v>
      </c>
      <c r="Q3104" s="41" t="str">
        <f>IF(MONTH(G3105)-MONTH(G3104)&lt;&gt;0,SUBTOTAL(109,$P$14:$P$3665)," ")</f>
        <v xml:space="preserve"> </v>
      </c>
      <c r="R3104" s="108">
        <f t="shared" ca="1" si="1018"/>
        <v>0</v>
      </c>
      <c r="S3104" s="25">
        <f t="shared" ca="1" si="1019"/>
        <v>0</v>
      </c>
      <c r="T3104" s="108">
        <f t="shared" ca="1" si="1020"/>
        <v>0</v>
      </c>
      <c r="U3104" s="163">
        <f t="shared" ca="1" si="1021"/>
        <v>0</v>
      </c>
      <c r="V3104" s="25">
        <f t="shared" ca="1" si="1022"/>
        <v>0</v>
      </c>
      <c r="W3104" s="25">
        <f t="shared" ca="1" si="1023"/>
        <v>0</v>
      </c>
      <c r="X3104" s="108">
        <f t="shared" ca="1" si="1024"/>
        <v>0</v>
      </c>
      <c r="Y3104" s="108">
        <f t="shared" ca="1" si="1025"/>
        <v>0</v>
      </c>
      <c r="Z3104" s="108">
        <f t="shared" ca="1" si="1026"/>
        <v>0</v>
      </c>
      <c r="AA3104" s="108">
        <f t="shared" ca="1" si="1027"/>
        <v>0</v>
      </c>
      <c r="AB3104" s="108">
        <f t="shared" ca="1" si="1028"/>
        <v>0</v>
      </c>
      <c r="AC3104" s="25">
        <f t="shared" ca="1" si="1029"/>
        <v>0</v>
      </c>
    </row>
    <row r="3105" spans="1:29" ht="14.1" hidden="1" customHeight="1" thickBot="1" x14ac:dyDescent="0.25">
      <c r="A3105" s="3">
        <f t="shared" si="1013"/>
        <v>2029</v>
      </c>
      <c r="B3105" s="3" t="str">
        <f t="shared" si="1030"/>
        <v>06 červen</v>
      </c>
      <c r="C3105" s="4" t="str">
        <f t="shared" si="1014"/>
        <v>červen</v>
      </c>
      <c r="D3105" s="10">
        <f t="shared" ca="1" si="1015"/>
        <v>0</v>
      </c>
      <c r="E3105" s="10" t="str">
        <f t="shared" si="1016"/>
        <v>úterý</v>
      </c>
      <c r="F3105" s="42" t="str">
        <f ca="1">IF(COUNTIF(List1!$U$4:$AF$16,$G3105),"Svátek",TEXT($G3105,"dddd"))</f>
        <v>úterý</v>
      </c>
      <c r="G3105" s="19">
        <v>47288</v>
      </c>
      <c r="H3105" s="49"/>
      <c r="I3105" s="50"/>
      <c r="J3105" s="49"/>
      <c r="K3105" s="50"/>
      <c r="L3105" s="21">
        <f t="shared" si="1017"/>
        <v>0</v>
      </c>
      <c r="M3105" s="22">
        <f t="shared" si="1011"/>
        <v>0</v>
      </c>
      <c r="N3105" s="98"/>
      <c r="O3105" s="101" t="str">
        <f t="shared" ca="1" si="1012"/>
        <v/>
      </c>
      <c r="P3105" s="41" t="str">
        <f t="shared" si="1031"/>
        <v xml:space="preserve"> </v>
      </c>
      <c r="Q3105" s="41" t="str">
        <f>IF(MONTH(G3106)-MONTH(G3105)&lt;&gt;0,SUBTOTAL(109,$P$14:$P$3665)," ")</f>
        <v xml:space="preserve"> </v>
      </c>
      <c r="R3105" s="108">
        <f t="shared" ca="1" si="1018"/>
        <v>0</v>
      </c>
      <c r="S3105" s="25">
        <f t="shared" ca="1" si="1019"/>
        <v>0</v>
      </c>
      <c r="T3105" s="108">
        <f t="shared" ca="1" si="1020"/>
        <v>0</v>
      </c>
      <c r="U3105" s="163">
        <f t="shared" ca="1" si="1021"/>
        <v>0</v>
      </c>
      <c r="V3105" s="25">
        <f t="shared" ca="1" si="1022"/>
        <v>0</v>
      </c>
      <c r="W3105" s="25">
        <f t="shared" ca="1" si="1023"/>
        <v>0</v>
      </c>
      <c r="X3105" s="108">
        <f t="shared" ca="1" si="1024"/>
        <v>0</v>
      </c>
      <c r="Y3105" s="108">
        <f t="shared" ca="1" si="1025"/>
        <v>0</v>
      </c>
      <c r="Z3105" s="108">
        <f t="shared" ca="1" si="1026"/>
        <v>0</v>
      </c>
      <c r="AA3105" s="108">
        <f t="shared" ca="1" si="1027"/>
        <v>0</v>
      </c>
      <c r="AB3105" s="108">
        <f t="shared" ca="1" si="1028"/>
        <v>0</v>
      </c>
      <c r="AC3105" s="25">
        <f t="shared" ca="1" si="1029"/>
        <v>0</v>
      </c>
    </row>
    <row r="3106" spans="1:29" ht="14.1" hidden="1" customHeight="1" thickBot="1" x14ac:dyDescent="0.25">
      <c r="A3106" s="3">
        <f t="shared" si="1013"/>
        <v>2029</v>
      </c>
      <c r="B3106" s="3" t="str">
        <f t="shared" si="1030"/>
        <v>06 červen</v>
      </c>
      <c r="C3106" s="4" t="str">
        <f t="shared" si="1014"/>
        <v>červen</v>
      </c>
      <c r="D3106" s="10">
        <f t="shared" ca="1" si="1015"/>
        <v>0</v>
      </c>
      <c r="E3106" s="10" t="str">
        <f t="shared" si="1016"/>
        <v>středa</v>
      </c>
      <c r="F3106" s="42" t="str">
        <f ca="1">IF(COUNTIF(List1!$U$4:$AF$16,$G3106),"Svátek",TEXT($G3106,"dddd"))</f>
        <v>středa</v>
      </c>
      <c r="G3106" s="19">
        <v>47289</v>
      </c>
      <c r="H3106" s="49"/>
      <c r="I3106" s="50"/>
      <c r="J3106" s="49"/>
      <c r="K3106" s="50"/>
      <c r="L3106" s="21">
        <f t="shared" si="1017"/>
        <v>0</v>
      </c>
      <c r="M3106" s="22">
        <f t="shared" si="1011"/>
        <v>0</v>
      </c>
      <c r="N3106" s="98"/>
      <c r="O3106" s="101" t="str">
        <f t="shared" ca="1" si="1012"/>
        <v/>
      </c>
      <c r="P3106" s="41" t="str">
        <f t="shared" si="1031"/>
        <v xml:space="preserve"> </v>
      </c>
      <c r="Q3106" s="41" t="str">
        <f>IF(MONTH(G3107)-MONTH(G3106)&lt;&gt;0,SUBTOTAL(109,$P$14:$P$3665)," ")</f>
        <v xml:space="preserve"> </v>
      </c>
      <c r="R3106" s="108">
        <f t="shared" ca="1" si="1018"/>
        <v>0</v>
      </c>
      <c r="S3106" s="25">
        <f t="shared" ca="1" si="1019"/>
        <v>0</v>
      </c>
      <c r="T3106" s="108">
        <f t="shared" ca="1" si="1020"/>
        <v>0</v>
      </c>
      <c r="U3106" s="163">
        <f t="shared" ca="1" si="1021"/>
        <v>0</v>
      </c>
      <c r="V3106" s="25">
        <f t="shared" ca="1" si="1022"/>
        <v>0</v>
      </c>
      <c r="W3106" s="25">
        <f t="shared" ca="1" si="1023"/>
        <v>0</v>
      </c>
      <c r="X3106" s="108">
        <f t="shared" ca="1" si="1024"/>
        <v>0</v>
      </c>
      <c r="Y3106" s="108">
        <f t="shared" ca="1" si="1025"/>
        <v>0</v>
      </c>
      <c r="Z3106" s="108">
        <f t="shared" ca="1" si="1026"/>
        <v>0</v>
      </c>
      <c r="AA3106" s="108">
        <f t="shared" ca="1" si="1027"/>
        <v>0</v>
      </c>
      <c r="AB3106" s="108">
        <f t="shared" ca="1" si="1028"/>
        <v>0</v>
      </c>
      <c r="AC3106" s="25">
        <f t="shared" ca="1" si="1029"/>
        <v>0</v>
      </c>
    </row>
    <row r="3107" spans="1:29" ht="14.1" hidden="1" customHeight="1" thickBot="1" x14ac:dyDescent="0.25">
      <c r="A3107" s="3">
        <f t="shared" si="1013"/>
        <v>2029</v>
      </c>
      <c r="B3107" s="3" t="str">
        <f t="shared" si="1030"/>
        <v>06 červen</v>
      </c>
      <c r="C3107" s="4" t="str">
        <f t="shared" si="1014"/>
        <v>červen</v>
      </c>
      <c r="D3107" s="10">
        <f t="shared" ca="1" si="1015"/>
        <v>0</v>
      </c>
      <c r="E3107" s="10" t="str">
        <f t="shared" si="1016"/>
        <v>čtvrtek</v>
      </c>
      <c r="F3107" s="42" t="str">
        <f ca="1">IF(COUNTIF(List1!$U$4:$AF$16,$G3107),"Svátek",TEXT($G3107,"dddd"))</f>
        <v>čtvrtek</v>
      </c>
      <c r="G3107" s="19">
        <v>47290</v>
      </c>
      <c r="H3107" s="49"/>
      <c r="I3107" s="50"/>
      <c r="J3107" s="49"/>
      <c r="K3107" s="50"/>
      <c r="L3107" s="21">
        <f t="shared" si="1017"/>
        <v>0</v>
      </c>
      <c r="M3107" s="22">
        <f t="shared" si="1011"/>
        <v>0</v>
      </c>
      <c r="N3107" s="98"/>
      <c r="O3107" s="101" t="str">
        <f t="shared" ca="1" si="1012"/>
        <v/>
      </c>
      <c r="P3107" s="41" t="str">
        <f t="shared" si="1031"/>
        <v xml:space="preserve"> </v>
      </c>
      <c r="Q3107" s="41" t="str">
        <f>IF(MONTH(G3108)-MONTH(G3107)&lt;&gt;0,SUBTOTAL(109,$P$14:$P$3665)," ")</f>
        <v xml:space="preserve"> </v>
      </c>
      <c r="R3107" s="108">
        <f t="shared" ca="1" si="1018"/>
        <v>0</v>
      </c>
      <c r="S3107" s="25">
        <f t="shared" ca="1" si="1019"/>
        <v>0</v>
      </c>
      <c r="T3107" s="108">
        <f t="shared" ca="1" si="1020"/>
        <v>0</v>
      </c>
      <c r="U3107" s="163">
        <f t="shared" ca="1" si="1021"/>
        <v>0</v>
      </c>
      <c r="V3107" s="25">
        <f t="shared" ca="1" si="1022"/>
        <v>0</v>
      </c>
      <c r="W3107" s="25">
        <f t="shared" ca="1" si="1023"/>
        <v>0</v>
      </c>
      <c r="X3107" s="108">
        <f t="shared" ca="1" si="1024"/>
        <v>0</v>
      </c>
      <c r="Y3107" s="108">
        <f t="shared" ca="1" si="1025"/>
        <v>0</v>
      </c>
      <c r="Z3107" s="108">
        <f t="shared" ca="1" si="1026"/>
        <v>0</v>
      </c>
      <c r="AA3107" s="108">
        <f t="shared" ca="1" si="1027"/>
        <v>0</v>
      </c>
      <c r="AB3107" s="108">
        <f t="shared" ca="1" si="1028"/>
        <v>0</v>
      </c>
      <c r="AC3107" s="25">
        <f t="shared" ca="1" si="1029"/>
        <v>0</v>
      </c>
    </row>
    <row r="3108" spans="1:29" ht="14.1" hidden="1" customHeight="1" thickBot="1" x14ac:dyDescent="0.25">
      <c r="A3108" s="3">
        <f t="shared" si="1013"/>
        <v>2029</v>
      </c>
      <c r="B3108" s="3" t="str">
        <f t="shared" si="1030"/>
        <v>06 červen</v>
      </c>
      <c r="C3108" s="4" t="str">
        <f t="shared" si="1014"/>
        <v>červen</v>
      </c>
      <c r="D3108" s="10">
        <f t="shared" ca="1" si="1015"/>
        <v>0</v>
      </c>
      <c r="E3108" s="10" t="str">
        <f t="shared" si="1016"/>
        <v>pátek</v>
      </c>
      <c r="F3108" s="42" t="str">
        <f ca="1">IF(COUNTIF(List1!$U$4:$AF$16,$G3108),"Svátek",TEXT($G3108,"dddd"))</f>
        <v>pátek</v>
      </c>
      <c r="G3108" s="19">
        <v>47291</v>
      </c>
      <c r="H3108" s="49"/>
      <c r="I3108" s="50"/>
      <c r="J3108" s="49"/>
      <c r="K3108" s="50"/>
      <c r="L3108" s="21">
        <f t="shared" si="1017"/>
        <v>0</v>
      </c>
      <c r="M3108" s="22">
        <f t="shared" si="1011"/>
        <v>0</v>
      </c>
      <c r="N3108" s="98"/>
      <c r="O3108" s="101" t="str">
        <f t="shared" ca="1" si="1012"/>
        <v/>
      </c>
      <c r="P3108" s="41" t="str">
        <f t="shared" si="1031"/>
        <v xml:space="preserve"> </v>
      </c>
      <c r="Q3108" s="41" t="str">
        <f>IF(MONTH(G3109)-MONTH(G3108)&lt;&gt;0,SUBTOTAL(109,$P$14:$P$3665)," ")</f>
        <v xml:space="preserve"> </v>
      </c>
      <c r="R3108" s="108">
        <f t="shared" ca="1" si="1018"/>
        <v>0</v>
      </c>
      <c r="S3108" s="25">
        <f t="shared" ca="1" si="1019"/>
        <v>0</v>
      </c>
      <c r="T3108" s="108">
        <f t="shared" ca="1" si="1020"/>
        <v>0</v>
      </c>
      <c r="U3108" s="163">
        <f t="shared" ca="1" si="1021"/>
        <v>0</v>
      </c>
      <c r="V3108" s="25">
        <f t="shared" ca="1" si="1022"/>
        <v>0</v>
      </c>
      <c r="W3108" s="25">
        <f t="shared" ca="1" si="1023"/>
        <v>0</v>
      </c>
      <c r="X3108" s="108">
        <f t="shared" ca="1" si="1024"/>
        <v>0</v>
      </c>
      <c r="Y3108" s="108">
        <f t="shared" ca="1" si="1025"/>
        <v>0</v>
      </c>
      <c r="Z3108" s="108">
        <f t="shared" ca="1" si="1026"/>
        <v>0</v>
      </c>
      <c r="AA3108" s="108">
        <f t="shared" ca="1" si="1027"/>
        <v>0</v>
      </c>
      <c r="AB3108" s="108">
        <f t="shared" ca="1" si="1028"/>
        <v>0</v>
      </c>
      <c r="AC3108" s="25">
        <f t="shared" ca="1" si="1029"/>
        <v>0</v>
      </c>
    </row>
    <row r="3109" spans="1:29" ht="14.1" hidden="1" customHeight="1" thickBot="1" x14ac:dyDescent="0.25">
      <c r="A3109" s="3">
        <f t="shared" si="1013"/>
        <v>2029</v>
      </c>
      <c r="B3109" s="3" t="str">
        <f t="shared" si="1030"/>
        <v>06 červen</v>
      </c>
      <c r="C3109" s="4" t="str">
        <f t="shared" si="1014"/>
        <v>červen</v>
      </c>
      <c r="D3109" s="10">
        <f t="shared" ca="1" si="1015"/>
        <v>0</v>
      </c>
      <c r="E3109" s="10" t="str">
        <f t="shared" si="1016"/>
        <v>sobota</v>
      </c>
      <c r="F3109" s="42" t="str">
        <f ca="1">IF(COUNTIF(List1!$U$4:$AF$16,$G3109),"Svátek",TEXT($G3109,"dddd"))</f>
        <v>sobota</v>
      </c>
      <c r="G3109" s="19">
        <v>47292</v>
      </c>
      <c r="H3109" s="49"/>
      <c r="I3109" s="50"/>
      <c r="J3109" s="49"/>
      <c r="K3109" s="50"/>
      <c r="L3109" s="21">
        <f t="shared" si="1017"/>
        <v>0</v>
      </c>
      <c r="M3109" s="22">
        <f t="shared" si="1011"/>
        <v>0</v>
      </c>
      <c r="N3109" s="98"/>
      <c r="O3109" s="101" t="str">
        <f t="shared" ca="1" si="1012"/>
        <v/>
      </c>
      <c r="P3109" s="41" t="str">
        <f t="shared" si="1031"/>
        <v xml:space="preserve"> </v>
      </c>
      <c r="Q3109" s="41" t="str">
        <f>IF(MONTH(G3110)-MONTH(G3109)&lt;&gt;0,SUBTOTAL(109,$P$14:$P$3665)," ")</f>
        <v xml:space="preserve"> </v>
      </c>
      <c r="R3109" s="108">
        <f t="shared" ca="1" si="1018"/>
        <v>0</v>
      </c>
      <c r="S3109" s="25">
        <f t="shared" ca="1" si="1019"/>
        <v>0</v>
      </c>
      <c r="T3109" s="108">
        <f t="shared" ca="1" si="1020"/>
        <v>0</v>
      </c>
      <c r="U3109" s="163">
        <f t="shared" ca="1" si="1021"/>
        <v>0</v>
      </c>
      <c r="V3109" s="25">
        <f t="shared" ca="1" si="1022"/>
        <v>0</v>
      </c>
      <c r="W3109" s="25">
        <f t="shared" ca="1" si="1023"/>
        <v>0</v>
      </c>
      <c r="X3109" s="108">
        <f t="shared" ca="1" si="1024"/>
        <v>0</v>
      </c>
      <c r="Y3109" s="108">
        <f t="shared" ca="1" si="1025"/>
        <v>0</v>
      </c>
      <c r="Z3109" s="108">
        <f t="shared" ca="1" si="1026"/>
        <v>0</v>
      </c>
      <c r="AA3109" s="108">
        <f t="shared" ca="1" si="1027"/>
        <v>0</v>
      </c>
      <c r="AB3109" s="108">
        <f t="shared" ca="1" si="1028"/>
        <v>0</v>
      </c>
      <c r="AC3109" s="25">
        <f t="shared" ca="1" si="1029"/>
        <v>0</v>
      </c>
    </row>
    <row r="3110" spans="1:29" ht="14.1" hidden="1" customHeight="1" thickBot="1" x14ac:dyDescent="0.25">
      <c r="A3110" s="3">
        <f t="shared" si="1013"/>
        <v>2029</v>
      </c>
      <c r="B3110" s="3" t="str">
        <f t="shared" si="1030"/>
        <v>06 červen</v>
      </c>
      <c r="C3110" s="4" t="str">
        <f t="shared" si="1014"/>
        <v>červen</v>
      </c>
      <c r="D3110" s="10">
        <f t="shared" ca="1" si="1015"/>
        <v>0</v>
      </c>
      <c r="E3110" s="10" t="str">
        <f t="shared" si="1016"/>
        <v>neděle</v>
      </c>
      <c r="F3110" s="42" t="str">
        <f ca="1">IF(COUNTIF(List1!$U$4:$AF$16,$G3110),"Svátek",TEXT($G3110,"dddd"))</f>
        <v>neděle</v>
      </c>
      <c r="G3110" s="19">
        <v>47293</v>
      </c>
      <c r="H3110" s="49"/>
      <c r="I3110" s="50"/>
      <c r="J3110" s="49"/>
      <c r="K3110" s="50"/>
      <c r="L3110" s="21">
        <f t="shared" si="1017"/>
        <v>0</v>
      </c>
      <c r="M3110" s="22">
        <f t="shared" ref="M3110:M3173" si="1032">(I3110-H3110)-(K3110-J3110)</f>
        <v>0</v>
      </c>
      <c r="N3110" s="98"/>
      <c r="O3110" s="101" t="str">
        <f t="shared" ref="O3110:O3173" ca="1" si="1033">IF(F3110="Svátek","Svátek","")</f>
        <v/>
      </c>
      <c r="P3110" s="41">
        <f t="shared" si="1031"/>
        <v>0</v>
      </c>
      <c r="Q3110" s="41" t="str">
        <f>IF(MONTH(G3111)-MONTH(G3110)&lt;&gt;0,SUBTOTAL(109,$P$14:$P$3665)," ")</f>
        <v xml:space="preserve"> </v>
      </c>
      <c r="R3110" s="108">
        <f t="shared" ca="1" si="1018"/>
        <v>0</v>
      </c>
      <c r="S3110" s="25">
        <f t="shared" ca="1" si="1019"/>
        <v>0</v>
      </c>
      <c r="T3110" s="108">
        <f t="shared" ca="1" si="1020"/>
        <v>0</v>
      </c>
      <c r="U3110" s="163">
        <f t="shared" ca="1" si="1021"/>
        <v>0</v>
      </c>
      <c r="V3110" s="25">
        <f t="shared" ca="1" si="1022"/>
        <v>0</v>
      </c>
      <c r="W3110" s="25">
        <f t="shared" ca="1" si="1023"/>
        <v>0</v>
      </c>
      <c r="X3110" s="108">
        <f t="shared" ca="1" si="1024"/>
        <v>0</v>
      </c>
      <c r="Y3110" s="108">
        <f t="shared" ca="1" si="1025"/>
        <v>0</v>
      </c>
      <c r="Z3110" s="108">
        <f t="shared" ca="1" si="1026"/>
        <v>0</v>
      </c>
      <c r="AA3110" s="108">
        <f t="shared" ca="1" si="1027"/>
        <v>0</v>
      </c>
      <c r="AB3110" s="108">
        <f t="shared" ca="1" si="1028"/>
        <v>0</v>
      </c>
      <c r="AC3110" s="25">
        <f t="shared" ca="1" si="1029"/>
        <v>0</v>
      </c>
    </row>
    <row r="3111" spans="1:29" ht="14.1" hidden="1" customHeight="1" thickBot="1" x14ac:dyDescent="0.25">
      <c r="A3111" s="3">
        <f t="shared" ref="A3111:A3174" si="1034">YEAR(G3111)</f>
        <v>2029</v>
      </c>
      <c r="B3111" s="3" t="str">
        <f t="shared" si="1030"/>
        <v>06 červen</v>
      </c>
      <c r="C3111" s="4" t="str">
        <f t="shared" ref="C3111:C3174" si="1035">TEXT(G3111,"mmmm")</f>
        <v>červen</v>
      </c>
      <c r="D3111" s="10">
        <f t="shared" ref="D3111:D3174" ca="1" si="1036">IF(F3111="Svátek",1,0)</f>
        <v>0</v>
      </c>
      <c r="E3111" s="10" t="str">
        <f t="shared" ref="E3111:E3174" si="1037">TEXT($G3111,"dddd")</f>
        <v>pondělí</v>
      </c>
      <c r="F3111" s="42" t="str">
        <f ca="1">IF(COUNTIF(List1!$U$4:$AF$16,$G3111),"Svátek",TEXT($G3111,"dddd"))</f>
        <v>pondělí</v>
      </c>
      <c r="G3111" s="19">
        <v>47294</v>
      </c>
      <c r="H3111" s="49"/>
      <c r="I3111" s="50"/>
      <c r="J3111" s="49"/>
      <c r="K3111" s="50"/>
      <c r="L3111" s="21">
        <f t="shared" ref="L3111:L3174" si="1038">(I3111-H3111)-(K3111-J3111)</f>
        <v>0</v>
      </c>
      <c r="M3111" s="22">
        <f t="shared" si="1032"/>
        <v>0</v>
      </c>
      <c r="N3111" s="98"/>
      <c r="O3111" s="101" t="str">
        <f t="shared" ca="1" si="1033"/>
        <v/>
      </c>
      <c r="P3111" s="41" t="str">
        <f t="shared" si="1031"/>
        <v xml:space="preserve"> </v>
      </c>
      <c r="Q3111" s="41" t="str">
        <f>IF(MONTH(G3112)-MONTH(G3111)&lt;&gt;0,SUBTOTAL(109,$P$14:$P$3665)," ")</f>
        <v xml:space="preserve"> </v>
      </c>
      <c r="R3111" s="108">
        <f t="shared" ref="R3111:R3174" ca="1" si="1039">IF(AND(IF(O3111="PC",1,0),OR((E3111="pondělí"),E3111="úterý",E3111="středa",E3111="čtvrtek",E3111="pátek")),IF($R$3-L3111&gt;0,$R$3-L3111,0),0)</f>
        <v>0</v>
      </c>
      <c r="S3111" s="25">
        <f t="shared" ref="S3111:S3174" ca="1" si="1040">IF(AND(IF(F3111="Svátek",1,0),OR(E3111="pondělí",E3111="úterý",E3111="středa",E3111="čtvrtek",E3111="pátek"),IF(OR(O3111="SC",O3111="ŘD",O3111="NV",O3111="N",O3111="OČR",O3111="P",O3111="O"),FALSE,TRUE)),1,0)</f>
        <v>0</v>
      </c>
      <c r="T3111" s="108">
        <f t="shared" ref="T3111:T3174" ca="1" si="1041">IF(AND(IF(O3111="PMP",1,0),OR((E3111="pondělí"),E3111="úterý",E3111="středa",E3111="čtvrtek",E3111="pátek")),IF($R$3-L3111&gt;0,$R$3-L3111,0),0)</f>
        <v>0</v>
      </c>
      <c r="U3111" s="163">
        <f t="shared" ref="U3111:U3174" ca="1" si="1042">IF(AND(IF(O3111="1/2D",1,0),OR((E3111="pondělí"),E3111="úterý",E3111="středa",E3111="čtvrtek",E3111="pátek")),1,0)</f>
        <v>0</v>
      </c>
      <c r="V3111" s="25">
        <f t="shared" ref="V3111:V3174" ca="1" si="1043">IF(AND(IF(O3111="D",1,0),OR((E3111="pondělí"),E3111="úterý",E3111="středa",E3111="čtvrtek",E3111="pátek")),1,0)</f>
        <v>0</v>
      </c>
      <c r="W3111" s="25">
        <f t="shared" ref="W3111:W3174" ca="1" si="1044">IF(AND(IF(O3111="PN",1,0),OR((E3111="pondělí"),E3111="úterý",E3111="středa",E3111="čtvrtek",E3111="pátek")),1,0)</f>
        <v>0</v>
      </c>
      <c r="X3111" s="108">
        <f t="shared" ref="X3111:X3174" ca="1" si="1045">IF(AND(IF(O3111="NV",1,0),OR((E3111="pondělí"),E3111="úterý",E3111="středa",E3111="čtvrtek",E3111="pátek")),IF($R$3-L3111&gt;0,$R$3-L3111,0),0)</f>
        <v>0</v>
      </c>
      <c r="Y3111" s="108">
        <f t="shared" ref="Y3111:Y3174" ca="1" si="1046">IF(AND(IF(O3111="OČR",1,0),OR((E3111="pondělí"),E3111="úterý",E3111="středa",E3111="čtvrtek",E3111="pátek")),IF($R$3-L3111&gt;0,$R$3-L3111,0),0)</f>
        <v>0</v>
      </c>
      <c r="Z3111" s="108">
        <f t="shared" ref="Z3111:Z3174" ca="1" si="1047">IF(AND(IF(O3111="P",1,0),OR((E3111="pondělí"),E3111="úterý",E3111="středa",E3111="čtvrtek",E3111="pátek")),IF($R$3-L3111&gt;0,$R$3-L3111,0),0)</f>
        <v>0</v>
      </c>
      <c r="AA3111" s="108">
        <f t="shared" ref="AA3111:AA3174" ca="1" si="1048">IF(AND(IF(O3111="O",1,0),OR((E3111="pondělí"),E3111="úterý",E3111="středa",E3111="čtvrtek",E3111="pátek")),IF($R$3-L3111&gt;0,$R$3-L3111,0),0)</f>
        <v>0</v>
      </c>
      <c r="AB3111" s="108">
        <f t="shared" ref="AB3111:AB3174" ca="1" si="1049">IF(AND(IF(O3111="PZ",1,0),OR((E3111="pondělí"),E3111="úterý",E3111="středa",E3111="čtvrtek",E3111="pátek")),IF($R$3-L3111&gt;0,$R$3-L3111,0),0)</f>
        <v>0</v>
      </c>
      <c r="AC3111" s="25">
        <f t="shared" ref="AC3111:AC3174" ca="1" si="1050">IF(AND(IF(F3111="Svátek",1,0),OR(E3111="pondělí",E3111="úterý",E3111="středa",E3111="čtvrtek",E3111="pátek")),1,0)</f>
        <v>0</v>
      </c>
    </row>
    <row r="3112" spans="1:29" ht="14.1" hidden="1" customHeight="1" thickBot="1" x14ac:dyDescent="0.25">
      <c r="A3112" s="3">
        <f t="shared" si="1034"/>
        <v>2029</v>
      </c>
      <c r="B3112" s="3" t="str">
        <f t="shared" ref="B3112:B3175" si="1051">IF(C3112="leden","01 leden",IF(C3112="únor","02 únor",IF(C3112="březen","03 březen",IF(C3112="duben","04 duben",IF(C3112="květen","05 květen",IF(C3112="červen","06 červen",IF(C3112="červenec","07 červenec",IF(C3112="srpen","08 srpen",IF(C3112="září","09 září",IF(C3112="říjen","10 říjen",IF(C3112="listopad","11 listopad",IF(C3112="prosinec","12 prosinec",0))))))))))))</f>
        <v>06 červen</v>
      </c>
      <c r="C3112" s="4" t="str">
        <f t="shared" si="1035"/>
        <v>červen</v>
      </c>
      <c r="D3112" s="10">
        <f t="shared" ca="1" si="1036"/>
        <v>0</v>
      </c>
      <c r="E3112" s="10" t="str">
        <f t="shared" si="1037"/>
        <v>úterý</v>
      </c>
      <c r="F3112" s="42" t="str">
        <f ca="1">IF(COUNTIF(List1!$U$4:$AF$16,$G3112),"Svátek",TEXT($G3112,"dddd"))</f>
        <v>úterý</v>
      </c>
      <c r="G3112" s="19">
        <v>47295</v>
      </c>
      <c r="H3112" s="49"/>
      <c r="I3112" s="50"/>
      <c r="J3112" s="49"/>
      <c r="K3112" s="50"/>
      <c r="L3112" s="21">
        <f t="shared" si="1038"/>
        <v>0</v>
      </c>
      <c r="M3112" s="22">
        <f t="shared" si="1032"/>
        <v>0</v>
      </c>
      <c r="N3112" s="98"/>
      <c r="O3112" s="101" t="str">
        <f t="shared" ca="1" si="1033"/>
        <v/>
      </c>
      <c r="P3112" s="41" t="str">
        <f t="shared" si="1031"/>
        <v xml:space="preserve"> </v>
      </c>
      <c r="Q3112" s="41" t="str">
        <f>IF(MONTH(G3113)-MONTH(G3112)&lt;&gt;0,SUBTOTAL(109,$P$14:$P$3665)," ")</f>
        <v xml:space="preserve"> </v>
      </c>
      <c r="R3112" s="108">
        <f t="shared" ca="1" si="1039"/>
        <v>0</v>
      </c>
      <c r="S3112" s="25">
        <f t="shared" ca="1" si="1040"/>
        <v>0</v>
      </c>
      <c r="T3112" s="108">
        <f t="shared" ca="1" si="1041"/>
        <v>0</v>
      </c>
      <c r="U3112" s="163">
        <f t="shared" ca="1" si="1042"/>
        <v>0</v>
      </c>
      <c r="V3112" s="25">
        <f t="shared" ca="1" si="1043"/>
        <v>0</v>
      </c>
      <c r="W3112" s="25">
        <f t="shared" ca="1" si="1044"/>
        <v>0</v>
      </c>
      <c r="X3112" s="108">
        <f t="shared" ca="1" si="1045"/>
        <v>0</v>
      </c>
      <c r="Y3112" s="108">
        <f t="shared" ca="1" si="1046"/>
        <v>0</v>
      </c>
      <c r="Z3112" s="108">
        <f t="shared" ca="1" si="1047"/>
        <v>0</v>
      </c>
      <c r="AA3112" s="108">
        <f t="shared" ca="1" si="1048"/>
        <v>0</v>
      </c>
      <c r="AB3112" s="108">
        <f t="shared" ca="1" si="1049"/>
        <v>0</v>
      </c>
      <c r="AC3112" s="25">
        <f t="shared" ca="1" si="1050"/>
        <v>0</v>
      </c>
    </row>
    <row r="3113" spans="1:29" ht="14.1" hidden="1" customHeight="1" thickBot="1" x14ac:dyDescent="0.25">
      <c r="A3113" s="3">
        <f t="shared" si="1034"/>
        <v>2029</v>
      </c>
      <c r="B3113" s="3" t="str">
        <f t="shared" si="1051"/>
        <v>06 červen</v>
      </c>
      <c r="C3113" s="4" t="str">
        <f t="shared" si="1035"/>
        <v>červen</v>
      </c>
      <c r="D3113" s="10">
        <f t="shared" ca="1" si="1036"/>
        <v>0</v>
      </c>
      <c r="E3113" s="10" t="str">
        <f t="shared" si="1037"/>
        <v>středa</v>
      </c>
      <c r="F3113" s="42" t="str">
        <f ca="1">IF(COUNTIF(List1!$U$4:$AF$16,$G3113),"Svátek",TEXT($G3113,"dddd"))</f>
        <v>středa</v>
      </c>
      <c r="G3113" s="19">
        <v>47296</v>
      </c>
      <c r="H3113" s="49"/>
      <c r="I3113" s="50"/>
      <c r="J3113" s="49"/>
      <c r="K3113" s="50"/>
      <c r="L3113" s="21">
        <f t="shared" si="1038"/>
        <v>0</v>
      </c>
      <c r="M3113" s="22">
        <f t="shared" si="1032"/>
        <v>0</v>
      </c>
      <c r="N3113" s="98"/>
      <c r="O3113" s="101" t="str">
        <f t="shared" ca="1" si="1033"/>
        <v/>
      </c>
      <c r="P3113" s="41" t="str">
        <f t="shared" si="1031"/>
        <v xml:space="preserve"> </v>
      </c>
      <c r="Q3113" s="41" t="str">
        <f>IF(MONTH(G3114)-MONTH(G3113)&lt;&gt;0,SUBTOTAL(109,$P$14:$P$3665)," ")</f>
        <v xml:space="preserve"> </v>
      </c>
      <c r="R3113" s="108">
        <f t="shared" ca="1" si="1039"/>
        <v>0</v>
      </c>
      <c r="S3113" s="25">
        <f t="shared" ca="1" si="1040"/>
        <v>0</v>
      </c>
      <c r="T3113" s="108">
        <f t="shared" ca="1" si="1041"/>
        <v>0</v>
      </c>
      <c r="U3113" s="163">
        <f t="shared" ca="1" si="1042"/>
        <v>0</v>
      </c>
      <c r="V3113" s="25">
        <f t="shared" ca="1" si="1043"/>
        <v>0</v>
      </c>
      <c r="W3113" s="25">
        <f t="shared" ca="1" si="1044"/>
        <v>0</v>
      </c>
      <c r="X3113" s="108">
        <f t="shared" ca="1" si="1045"/>
        <v>0</v>
      </c>
      <c r="Y3113" s="108">
        <f t="shared" ca="1" si="1046"/>
        <v>0</v>
      </c>
      <c r="Z3113" s="108">
        <f t="shared" ca="1" si="1047"/>
        <v>0</v>
      </c>
      <c r="AA3113" s="108">
        <f t="shared" ca="1" si="1048"/>
        <v>0</v>
      </c>
      <c r="AB3113" s="108">
        <f t="shared" ca="1" si="1049"/>
        <v>0</v>
      </c>
      <c r="AC3113" s="25">
        <f t="shared" ca="1" si="1050"/>
        <v>0</v>
      </c>
    </row>
    <row r="3114" spans="1:29" ht="14.1" hidden="1" customHeight="1" thickBot="1" x14ac:dyDescent="0.25">
      <c r="A3114" s="3">
        <f t="shared" si="1034"/>
        <v>2029</v>
      </c>
      <c r="B3114" s="3" t="str">
        <f t="shared" si="1051"/>
        <v>06 červen</v>
      </c>
      <c r="C3114" s="4" t="str">
        <f t="shared" si="1035"/>
        <v>červen</v>
      </c>
      <c r="D3114" s="10">
        <f t="shared" ca="1" si="1036"/>
        <v>0</v>
      </c>
      <c r="E3114" s="10" t="str">
        <f t="shared" si="1037"/>
        <v>čtvrtek</v>
      </c>
      <c r="F3114" s="42" t="str">
        <f ca="1">IF(COUNTIF(List1!$U$4:$AF$16,$G3114),"Svátek",TEXT($G3114,"dddd"))</f>
        <v>čtvrtek</v>
      </c>
      <c r="G3114" s="19">
        <v>47297</v>
      </c>
      <c r="H3114" s="49"/>
      <c r="I3114" s="50"/>
      <c r="J3114" s="49"/>
      <c r="K3114" s="50"/>
      <c r="L3114" s="21">
        <f t="shared" si="1038"/>
        <v>0</v>
      </c>
      <c r="M3114" s="22">
        <f t="shared" si="1032"/>
        <v>0</v>
      </c>
      <c r="N3114" s="98"/>
      <c r="O3114" s="101" t="str">
        <f t="shared" ca="1" si="1033"/>
        <v/>
      </c>
      <c r="P3114" s="41" t="str">
        <f t="shared" si="1031"/>
        <v xml:space="preserve"> </v>
      </c>
      <c r="Q3114" s="41" t="str">
        <f>IF(MONTH(G3115)-MONTH(G3114)&lt;&gt;0,SUBTOTAL(109,$P$14:$P$3665)," ")</f>
        <v xml:space="preserve"> </v>
      </c>
      <c r="R3114" s="108">
        <f t="shared" ca="1" si="1039"/>
        <v>0</v>
      </c>
      <c r="S3114" s="25">
        <f t="shared" ca="1" si="1040"/>
        <v>0</v>
      </c>
      <c r="T3114" s="108">
        <f t="shared" ca="1" si="1041"/>
        <v>0</v>
      </c>
      <c r="U3114" s="163">
        <f t="shared" ca="1" si="1042"/>
        <v>0</v>
      </c>
      <c r="V3114" s="25">
        <f t="shared" ca="1" si="1043"/>
        <v>0</v>
      </c>
      <c r="W3114" s="25">
        <f t="shared" ca="1" si="1044"/>
        <v>0</v>
      </c>
      <c r="X3114" s="108">
        <f t="shared" ca="1" si="1045"/>
        <v>0</v>
      </c>
      <c r="Y3114" s="108">
        <f t="shared" ca="1" si="1046"/>
        <v>0</v>
      </c>
      <c r="Z3114" s="108">
        <f t="shared" ca="1" si="1047"/>
        <v>0</v>
      </c>
      <c r="AA3114" s="108">
        <f t="shared" ca="1" si="1048"/>
        <v>0</v>
      </c>
      <c r="AB3114" s="108">
        <f t="shared" ca="1" si="1049"/>
        <v>0</v>
      </c>
      <c r="AC3114" s="25">
        <f t="shared" ca="1" si="1050"/>
        <v>0</v>
      </c>
    </row>
    <row r="3115" spans="1:29" ht="14.1" hidden="1" customHeight="1" thickBot="1" x14ac:dyDescent="0.25">
      <c r="A3115" s="3">
        <f t="shared" si="1034"/>
        <v>2029</v>
      </c>
      <c r="B3115" s="3" t="str">
        <f t="shared" si="1051"/>
        <v>06 červen</v>
      </c>
      <c r="C3115" s="4" t="str">
        <f t="shared" si="1035"/>
        <v>červen</v>
      </c>
      <c r="D3115" s="10">
        <f t="shared" ca="1" si="1036"/>
        <v>0</v>
      </c>
      <c r="E3115" s="10" t="str">
        <f t="shared" si="1037"/>
        <v>pátek</v>
      </c>
      <c r="F3115" s="42" t="str">
        <f ca="1">IF(COUNTIF(List1!$U$4:$AF$16,$G3115),"Svátek",TEXT($G3115,"dddd"))</f>
        <v>pátek</v>
      </c>
      <c r="G3115" s="19">
        <v>47298</v>
      </c>
      <c r="H3115" s="49"/>
      <c r="I3115" s="50"/>
      <c r="J3115" s="49"/>
      <c r="K3115" s="50"/>
      <c r="L3115" s="21">
        <f t="shared" si="1038"/>
        <v>0</v>
      </c>
      <c r="M3115" s="22">
        <f t="shared" si="1032"/>
        <v>0</v>
      </c>
      <c r="N3115" s="98"/>
      <c r="O3115" s="101" t="str">
        <f t="shared" ca="1" si="1033"/>
        <v/>
      </c>
      <c r="P3115" s="41" t="str">
        <f t="shared" si="1031"/>
        <v xml:space="preserve"> </v>
      </c>
      <c r="Q3115" s="41" t="str">
        <f>IF(MONTH(G3116)-MONTH(G3115)&lt;&gt;0,SUBTOTAL(109,$P$14:$P$3665)," ")</f>
        <v xml:space="preserve"> </v>
      </c>
      <c r="R3115" s="108">
        <f t="shared" ca="1" si="1039"/>
        <v>0</v>
      </c>
      <c r="S3115" s="25">
        <f t="shared" ca="1" si="1040"/>
        <v>0</v>
      </c>
      <c r="T3115" s="108">
        <f t="shared" ca="1" si="1041"/>
        <v>0</v>
      </c>
      <c r="U3115" s="163">
        <f t="shared" ca="1" si="1042"/>
        <v>0</v>
      </c>
      <c r="V3115" s="25">
        <f t="shared" ca="1" si="1043"/>
        <v>0</v>
      </c>
      <c r="W3115" s="25">
        <f t="shared" ca="1" si="1044"/>
        <v>0</v>
      </c>
      <c r="X3115" s="108">
        <f t="shared" ca="1" si="1045"/>
        <v>0</v>
      </c>
      <c r="Y3115" s="108">
        <f t="shared" ca="1" si="1046"/>
        <v>0</v>
      </c>
      <c r="Z3115" s="108">
        <f t="shared" ca="1" si="1047"/>
        <v>0</v>
      </c>
      <c r="AA3115" s="108">
        <f t="shared" ca="1" si="1048"/>
        <v>0</v>
      </c>
      <c r="AB3115" s="108">
        <f t="shared" ca="1" si="1049"/>
        <v>0</v>
      </c>
      <c r="AC3115" s="25">
        <f t="shared" ca="1" si="1050"/>
        <v>0</v>
      </c>
    </row>
    <row r="3116" spans="1:29" ht="14.1" hidden="1" customHeight="1" thickBot="1" x14ac:dyDescent="0.25">
      <c r="A3116" s="3">
        <f t="shared" si="1034"/>
        <v>2029</v>
      </c>
      <c r="B3116" s="3" t="str">
        <f t="shared" si="1051"/>
        <v>06 červen</v>
      </c>
      <c r="C3116" s="4" t="str">
        <f t="shared" si="1035"/>
        <v>červen</v>
      </c>
      <c r="D3116" s="10">
        <f t="shared" ca="1" si="1036"/>
        <v>0</v>
      </c>
      <c r="E3116" s="10" t="str">
        <f t="shared" si="1037"/>
        <v>sobota</v>
      </c>
      <c r="F3116" s="42" t="str">
        <f ca="1">IF(COUNTIF(List1!$U$4:$AF$16,$G3116),"Svátek",TEXT($G3116,"dddd"))</f>
        <v>sobota</v>
      </c>
      <c r="G3116" s="19">
        <v>47299</v>
      </c>
      <c r="H3116" s="49"/>
      <c r="I3116" s="50"/>
      <c r="J3116" s="49"/>
      <c r="K3116" s="50"/>
      <c r="L3116" s="21">
        <f t="shared" si="1038"/>
        <v>0</v>
      </c>
      <c r="M3116" s="22">
        <f t="shared" si="1032"/>
        <v>0</v>
      </c>
      <c r="N3116" s="98"/>
      <c r="O3116" s="101" t="str">
        <f t="shared" ca="1" si="1033"/>
        <v/>
      </c>
      <c r="P3116" s="41">
        <f t="shared" si="1031"/>
        <v>0</v>
      </c>
      <c r="Q3116" s="41">
        <f>IF(MONTH(G3117)-MONTH(G3116)&lt;&gt;0,SUBTOTAL(109,$P$14:$P$3665)," ")</f>
        <v>0</v>
      </c>
      <c r="R3116" s="108">
        <f t="shared" ca="1" si="1039"/>
        <v>0</v>
      </c>
      <c r="S3116" s="25">
        <f t="shared" ca="1" si="1040"/>
        <v>0</v>
      </c>
      <c r="T3116" s="108">
        <f t="shared" ca="1" si="1041"/>
        <v>0</v>
      </c>
      <c r="U3116" s="163">
        <f t="shared" ca="1" si="1042"/>
        <v>0</v>
      </c>
      <c r="V3116" s="25">
        <f t="shared" ca="1" si="1043"/>
        <v>0</v>
      </c>
      <c r="W3116" s="25">
        <f t="shared" ca="1" si="1044"/>
        <v>0</v>
      </c>
      <c r="X3116" s="108">
        <f t="shared" ca="1" si="1045"/>
        <v>0</v>
      </c>
      <c r="Y3116" s="108">
        <f t="shared" ca="1" si="1046"/>
        <v>0</v>
      </c>
      <c r="Z3116" s="108">
        <f t="shared" ca="1" si="1047"/>
        <v>0</v>
      </c>
      <c r="AA3116" s="108">
        <f t="shared" ca="1" si="1048"/>
        <v>0</v>
      </c>
      <c r="AB3116" s="108">
        <f t="shared" ca="1" si="1049"/>
        <v>0</v>
      </c>
      <c r="AC3116" s="25">
        <f t="shared" ca="1" si="1050"/>
        <v>0</v>
      </c>
    </row>
    <row r="3117" spans="1:29" ht="14.1" hidden="1" customHeight="1" thickBot="1" x14ac:dyDescent="0.25">
      <c r="A3117" s="3">
        <f t="shared" si="1034"/>
        <v>2029</v>
      </c>
      <c r="B3117" s="3" t="str">
        <f t="shared" si="1051"/>
        <v>07 červenec</v>
      </c>
      <c r="C3117" s="4" t="str">
        <f t="shared" si="1035"/>
        <v>červenec</v>
      </c>
      <c r="D3117" s="10">
        <f t="shared" ca="1" si="1036"/>
        <v>0</v>
      </c>
      <c r="E3117" s="10" t="str">
        <f t="shared" si="1037"/>
        <v>neděle</v>
      </c>
      <c r="F3117" s="42" t="str">
        <f ca="1">IF(COUNTIF(List1!$U$4:$AF$16,$G3117),"Svátek",TEXT($G3117,"dddd"))</f>
        <v>neděle</v>
      </c>
      <c r="G3117" s="19">
        <v>47300</v>
      </c>
      <c r="H3117" s="49"/>
      <c r="I3117" s="50"/>
      <c r="J3117" s="49"/>
      <c r="K3117" s="50"/>
      <c r="L3117" s="21">
        <f t="shared" si="1038"/>
        <v>0</v>
      </c>
      <c r="M3117" s="22">
        <f t="shared" si="1032"/>
        <v>0</v>
      </c>
      <c r="N3117" s="98"/>
      <c r="O3117" s="101" t="str">
        <f t="shared" ca="1" si="1033"/>
        <v/>
      </c>
      <c r="P3117" s="41">
        <f t="shared" si="1031"/>
        <v>0</v>
      </c>
      <c r="Q3117" s="41" t="str">
        <f>IF(MONTH(G3118)-MONTH(G3117)&lt;&gt;0,SUBTOTAL(109,$P$14:$P$3665)," ")</f>
        <v xml:space="preserve"> </v>
      </c>
      <c r="R3117" s="108">
        <f t="shared" ca="1" si="1039"/>
        <v>0</v>
      </c>
      <c r="S3117" s="25">
        <f t="shared" ca="1" si="1040"/>
        <v>0</v>
      </c>
      <c r="T3117" s="108">
        <f t="shared" ca="1" si="1041"/>
        <v>0</v>
      </c>
      <c r="U3117" s="163">
        <f t="shared" ca="1" si="1042"/>
        <v>0</v>
      </c>
      <c r="V3117" s="25">
        <f t="shared" ca="1" si="1043"/>
        <v>0</v>
      </c>
      <c r="W3117" s="25">
        <f t="shared" ca="1" si="1044"/>
        <v>0</v>
      </c>
      <c r="X3117" s="108">
        <f t="shared" ca="1" si="1045"/>
        <v>0</v>
      </c>
      <c r="Y3117" s="108">
        <f t="shared" ca="1" si="1046"/>
        <v>0</v>
      </c>
      <c r="Z3117" s="108">
        <f t="shared" ca="1" si="1047"/>
        <v>0</v>
      </c>
      <c r="AA3117" s="108">
        <f t="shared" ca="1" si="1048"/>
        <v>0</v>
      </c>
      <c r="AB3117" s="108">
        <f t="shared" ca="1" si="1049"/>
        <v>0</v>
      </c>
      <c r="AC3117" s="25">
        <f t="shared" ca="1" si="1050"/>
        <v>0</v>
      </c>
    </row>
    <row r="3118" spans="1:29" ht="14.1" hidden="1" customHeight="1" thickBot="1" x14ac:dyDescent="0.25">
      <c r="A3118" s="3">
        <f t="shared" si="1034"/>
        <v>2029</v>
      </c>
      <c r="B3118" s="3" t="str">
        <f t="shared" si="1051"/>
        <v>07 červenec</v>
      </c>
      <c r="C3118" s="4" t="str">
        <f t="shared" si="1035"/>
        <v>červenec</v>
      </c>
      <c r="D3118" s="10">
        <f t="shared" ca="1" si="1036"/>
        <v>0</v>
      </c>
      <c r="E3118" s="10" t="str">
        <f t="shared" si="1037"/>
        <v>pondělí</v>
      </c>
      <c r="F3118" s="42" t="str">
        <f ca="1">IF(COUNTIF(List1!$U$4:$AF$16,$G3118),"Svátek",TEXT($G3118,"dddd"))</f>
        <v>pondělí</v>
      </c>
      <c r="G3118" s="19">
        <v>47301</v>
      </c>
      <c r="H3118" s="49"/>
      <c r="I3118" s="50"/>
      <c r="J3118" s="49"/>
      <c r="K3118" s="50"/>
      <c r="L3118" s="21">
        <f t="shared" si="1038"/>
        <v>0</v>
      </c>
      <c r="M3118" s="22">
        <f t="shared" si="1032"/>
        <v>0</v>
      </c>
      <c r="N3118" s="98"/>
      <c r="O3118" s="101" t="str">
        <f t="shared" ca="1" si="1033"/>
        <v/>
      </c>
      <c r="P3118" s="41" t="str">
        <f t="shared" si="1031"/>
        <v xml:space="preserve"> </v>
      </c>
      <c r="Q3118" s="41" t="str">
        <f>IF(MONTH(G3119)-MONTH(G3118)&lt;&gt;0,SUBTOTAL(109,$P$14:$P$3665)," ")</f>
        <v xml:space="preserve"> </v>
      </c>
      <c r="R3118" s="108">
        <f t="shared" ca="1" si="1039"/>
        <v>0</v>
      </c>
      <c r="S3118" s="25">
        <f t="shared" ca="1" si="1040"/>
        <v>0</v>
      </c>
      <c r="T3118" s="108">
        <f t="shared" ca="1" si="1041"/>
        <v>0</v>
      </c>
      <c r="U3118" s="163">
        <f t="shared" ca="1" si="1042"/>
        <v>0</v>
      </c>
      <c r="V3118" s="25">
        <f t="shared" ca="1" si="1043"/>
        <v>0</v>
      </c>
      <c r="W3118" s="25">
        <f t="shared" ca="1" si="1044"/>
        <v>0</v>
      </c>
      <c r="X3118" s="108">
        <f t="shared" ca="1" si="1045"/>
        <v>0</v>
      </c>
      <c r="Y3118" s="108">
        <f t="shared" ca="1" si="1046"/>
        <v>0</v>
      </c>
      <c r="Z3118" s="108">
        <f t="shared" ca="1" si="1047"/>
        <v>0</v>
      </c>
      <c r="AA3118" s="108">
        <f t="shared" ca="1" si="1048"/>
        <v>0</v>
      </c>
      <c r="AB3118" s="108">
        <f t="shared" ca="1" si="1049"/>
        <v>0</v>
      </c>
      <c r="AC3118" s="25">
        <f t="shared" ca="1" si="1050"/>
        <v>0</v>
      </c>
    </row>
    <row r="3119" spans="1:29" ht="14.1" hidden="1" customHeight="1" thickBot="1" x14ac:dyDescent="0.25">
      <c r="A3119" s="3">
        <f t="shared" si="1034"/>
        <v>2029</v>
      </c>
      <c r="B3119" s="3" t="str">
        <f t="shared" si="1051"/>
        <v>07 červenec</v>
      </c>
      <c r="C3119" s="4" t="str">
        <f t="shared" si="1035"/>
        <v>červenec</v>
      </c>
      <c r="D3119" s="10">
        <f t="shared" ca="1" si="1036"/>
        <v>0</v>
      </c>
      <c r="E3119" s="10" t="str">
        <f t="shared" si="1037"/>
        <v>úterý</v>
      </c>
      <c r="F3119" s="42" t="str">
        <f ca="1">IF(COUNTIF(List1!$U$4:$AF$16,$G3119),"Svátek",TEXT($G3119,"dddd"))</f>
        <v>úterý</v>
      </c>
      <c r="G3119" s="19">
        <v>47302</v>
      </c>
      <c r="H3119" s="49"/>
      <c r="I3119" s="50"/>
      <c r="J3119" s="49"/>
      <c r="K3119" s="50"/>
      <c r="L3119" s="21">
        <f t="shared" si="1038"/>
        <v>0</v>
      </c>
      <c r="M3119" s="22">
        <f t="shared" si="1032"/>
        <v>0</v>
      </c>
      <c r="N3119" s="98"/>
      <c r="O3119" s="101" t="str">
        <f t="shared" ca="1" si="1033"/>
        <v/>
      </c>
      <c r="P3119" s="41" t="str">
        <f t="shared" si="1031"/>
        <v xml:space="preserve"> </v>
      </c>
      <c r="Q3119" s="41" t="str">
        <f>IF(MONTH(G3120)-MONTH(G3119)&lt;&gt;0,SUBTOTAL(109,$P$14:$P$3665)," ")</f>
        <v xml:space="preserve"> </v>
      </c>
      <c r="R3119" s="108">
        <f t="shared" ca="1" si="1039"/>
        <v>0</v>
      </c>
      <c r="S3119" s="25">
        <f t="shared" ca="1" si="1040"/>
        <v>0</v>
      </c>
      <c r="T3119" s="108">
        <f t="shared" ca="1" si="1041"/>
        <v>0</v>
      </c>
      <c r="U3119" s="163">
        <f t="shared" ca="1" si="1042"/>
        <v>0</v>
      </c>
      <c r="V3119" s="25">
        <f t="shared" ca="1" si="1043"/>
        <v>0</v>
      </c>
      <c r="W3119" s="25">
        <f t="shared" ca="1" si="1044"/>
        <v>0</v>
      </c>
      <c r="X3119" s="108">
        <f t="shared" ca="1" si="1045"/>
        <v>0</v>
      </c>
      <c r="Y3119" s="108">
        <f t="shared" ca="1" si="1046"/>
        <v>0</v>
      </c>
      <c r="Z3119" s="108">
        <f t="shared" ca="1" si="1047"/>
        <v>0</v>
      </c>
      <c r="AA3119" s="108">
        <f t="shared" ca="1" si="1048"/>
        <v>0</v>
      </c>
      <c r="AB3119" s="108">
        <f t="shared" ca="1" si="1049"/>
        <v>0</v>
      </c>
      <c r="AC3119" s="25">
        <f t="shared" ca="1" si="1050"/>
        <v>0</v>
      </c>
    </row>
    <row r="3120" spans="1:29" ht="14.1" hidden="1" customHeight="1" thickBot="1" x14ac:dyDescent="0.25">
      <c r="A3120" s="3">
        <f t="shared" si="1034"/>
        <v>2029</v>
      </c>
      <c r="B3120" s="3" t="str">
        <f t="shared" si="1051"/>
        <v>07 červenec</v>
      </c>
      <c r="C3120" s="4" t="str">
        <f t="shared" si="1035"/>
        <v>červenec</v>
      </c>
      <c r="D3120" s="10">
        <f t="shared" ca="1" si="1036"/>
        <v>0</v>
      </c>
      <c r="E3120" s="10" t="str">
        <f t="shared" si="1037"/>
        <v>středa</v>
      </c>
      <c r="F3120" s="42" t="str">
        <f ca="1">IF(COUNTIF(List1!$U$4:$AF$16,$G3120),"Svátek",TEXT($G3120,"dddd"))</f>
        <v>středa</v>
      </c>
      <c r="G3120" s="19">
        <v>47303</v>
      </c>
      <c r="H3120" s="49"/>
      <c r="I3120" s="50"/>
      <c r="J3120" s="49"/>
      <c r="K3120" s="50"/>
      <c r="L3120" s="21">
        <f t="shared" si="1038"/>
        <v>0</v>
      </c>
      <c r="M3120" s="22">
        <f t="shared" si="1032"/>
        <v>0</v>
      </c>
      <c r="N3120" s="98"/>
      <c r="O3120" s="101" t="str">
        <f t="shared" ca="1" si="1033"/>
        <v/>
      </c>
      <c r="P3120" s="41" t="str">
        <f t="shared" si="1031"/>
        <v xml:space="preserve"> </v>
      </c>
      <c r="Q3120" s="41" t="str">
        <f>IF(MONTH(G3121)-MONTH(G3120)&lt;&gt;0,SUBTOTAL(109,$P$14:$P$3665)," ")</f>
        <v xml:space="preserve"> </v>
      </c>
      <c r="R3120" s="108">
        <f t="shared" ca="1" si="1039"/>
        <v>0</v>
      </c>
      <c r="S3120" s="25">
        <f t="shared" ca="1" si="1040"/>
        <v>0</v>
      </c>
      <c r="T3120" s="108">
        <f t="shared" ca="1" si="1041"/>
        <v>0</v>
      </c>
      <c r="U3120" s="163">
        <f t="shared" ca="1" si="1042"/>
        <v>0</v>
      </c>
      <c r="V3120" s="25">
        <f t="shared" ca="1" si="1043"/>
        <v>0</v>
      </c>
      <c r="W3120" s="25">
        <f t="shared" ca="1" si="1044"/>
        <v>0</v>
      </c>
      <c r="X3120" s="108">
        <f t="shared" ca="1" si="1045"/>
        <v>0</v>
      </c>
      <c r="Y3120" s="108">
        <f t="shared" ca="1" si="1046"/>
        <v>0</v>
      </c>
      <c r="Z3120" s="108">
        <f t="shared" ca="1" si="1047"/>
        <v>0</v>
      </c>
      <c r="AA3120" s="108">
        <f t="shared" ca="1" si="1048"/>
        <v>0</v>
      </c>
      <c r="AB3120" s="108">
        <f t="shared" ca="1" si="1049"/>
        <v>0</v>
      </c>
      <c r="AC3120" s="25">
        <f t="shared" ca="1" si="1050"/>
        <v>0</v>
      </c>
    </row>
    <row r="3121" spans="1:29" ht="14.1" hidden="1" customHeight="1" thickBot="1" x14ac:dyDescent="0.25">
      <c r="A3121" s="3">
        <f t="shared" si="1034"/>
        <v>2029</v>
      </c>
      <c r="B3121" s="3" t="str">
        <f t="shared" si="1051"/>
        <v>07 červenec</v>
      </c>
      <c r="C3121" s="4" t="str">
        <f t="shared" si="1035"/>
        <v>červenec</v>
      </c>
      <c r="D3121" s="10">
        <f t="shared" ca="1" si="1036"/>
        <v>1</v>
      </c>
      <c r="E3121" s="10" t="str">
        <f t="shared" si="1037"/>
        <v>čtvrtek</v>
      </c>
      <c r="F3121" s="42" t="str">
        <f ca="1">IF(COUNTIF(List1!$U$4:$AF$16,$G3121),"Svátek",TEXT($G3121,"dddd"))</f>
        <v>Svátek</v>
      </c>
      <c r="G3121" s="19">
        <v>47304</v>
      </c>
      <c r="H3121" s="49"/>
      <c r="I3121" s="50"/>
      <c r="J3121" s="49"/>
      <c r="K3121" s="50"/>
      <c r="L3121" s="21">
        <f t="shared" si="1038"/>
        <v>0</v>
      </c>
      <c r="M3121" s="22">
        <f t="shared" si="1032"/>
        <v>0</v>
      </c>
      <c r="N3121" s="98"/>
      <c r="O3121" s="101" t="str">
        <f t="shared" ca="1" si="1033"/>
        <v>Svátek</v>
      </c>
      <c r="P3121" s="41" t="str">
        <f t="shared" si="1031"/>
        <v xml:space="preserve"> </v>
      </c>
      <c r="Q3121" s="41" t="str">
        <f>IF(MONTH(G3122)-MONTH(G3121)&lt;&gt;0,SUBTOTAL(109,$P$14:$P$3665)," ")</f>
        <v xml:space="preserve"> </v>
      </c>
      <c r="R3121" s="108">
        <f t="shared" ca="1" si="1039"/>
        <v>0</v>
      </c>
      <c r="S3121" s="25">
        <f t="shared" ca="1" si="1040"/>
        <v>1</v>
      </c>
      <c r="T3121" s="108">
        <f t="shared" ca="1" si="1041"/>
        <v>0</v>
      </c>
      <c r="U3121" s="163">
        <f t="shared" ca="1" si="1042"/>
        <v>0</v>
      </c>
      <c r="V3121" s="25">
        <f t="shared" ca="1" si="1043"/>
        <v>0</v>
      </c>
      <c r="W3121" s="25">
        <f t="shared" ca="1" si="1044"/>
        <v>0</v>
      </c>
      <c r="X3121" s="108">
        <f t="shared" ca="1" si="1045"/>
        <v>0</v>
      </c>
      <c r="Y3121" s="108">
        <f t="shared" ca="1" si="1046"/>
        <v>0</v>
      </c>
      <c r="Z3121" s="108">
        <f t="shared" ca="1" si="1047"/>
        <v>0</v>
      </c>
      <c r="AA3121" s="108">
        <f t="shared" ca="1" si="1048"/>
        <v>0</v>
      </c>
      <c r="AB3121" s="108">
        <f t="shared" ca="1" si="1049"/>
        <v>0</v>
      </c>
      <c r="AC3121" s="25">
        <f t="shared" ca="1" si="1050"/>
        <v>1</v>
      </c>
    </row>
    <row r="3122" spans="1:29" ht="14.1" hidden="1" customHeight="1" thickBot="1" x14ac:dyDescent="0.25">
      <c r="A3122" s="3">
        <f t="shared" si="1034"/>
        <v>2029</v>
      </c>
      <c r="B3122" s="3" t="str">
        <f t="shared" si="1051"/>
        <v>07 červenec</v>
      </c>
      <c r="C3122" s="4" t="str">
        <f t="shared" si="1035"/>
        <v>červenec</v>
      </c>
      <c r="D3122" s="10">
        <f t="shared" ca="1" si="1036"/>
        <v>1</v>
      </c>
      <c r="E3122" s="10" t="str">
        <f t="shared" si="1037"/>
        <v>pátek</v>
      </c>
      <c r="F3122" s="42" t="str">
        <f ca="1">IF(COUNTIF(List1!$U$4:$AF$16,$G3122),"Svátek",TEXT($G3122,"dddd"))</f>
        <v>Svátek</v>
      </c>
      <c r="G3122" s="19">
        <v>47305</v>
      </c>
      <c r="H3122" s="49"/>
      <c r="I3122" s="50"/>
      <c r="J3122" s="49"/>
      <c r="K3122" s="50"/>
      <c r="L3122" s="21">
        <f t="shared" si="1038"/>
        <v>0</v>
      </c>
      <c r="M3122" s="22">
        <f t="shared" si="1032"/>
        <v>0</v>
      </c>
      <c r="N3122" s="98"/>
      <c r="O3122" s="101" t="str">
        <f t="shared" ca="1" si="1033"/>
        <v>Svátek</v>
      </c>
      <c r="P3122" s="41" t="str">
        <f t="shared" si="1031"/>
        <v xml:space="preserve"> </v>
      </c>
      <c r="Q3122" s="41" t="str">
        <f>IF(MONTH(G3123)-MONTH(G3122)&lt;&gt;0,SUBTOTAL(109,$P$14:$P$3665)," ")</f>
        <v xml:space="preserve"> </v>
      </c>
      <c r="R3122" s="108">
        <f t="shared" ca="1" si="1039"/>
        <v>0</v>
      </c>
      <c r="S3122" s="25">
        <f t="shared" ca="1" si="1040"/>
        <v>1</v>
      </c>
      <c r="T3122" s="108">
        <f t="shared" ca="1" si="1041"/>
        <v>0</v>
      </c>
      <c r="U3122" s="163">
        <f t="shared" ca="1" si="1042"/>
        <v>0</v>
      </c>
      <c r="V3122" s="25">
        <f t="shared" ca="1" si="1043"/>
        <v>0</v>
      </c>
      <c r="W3122" s="25">
        <f t="shared" ca="1" si="1044"/>
        <v>0</v>
      </c>
      <c r="X3122" s="108">
        <f t="shared" ca="1" si="1045"/>
        <v>0</v>
      </c>
      <c r="Y3122" s="108">
        <f t="shared" ca="1" si="1046"/>
        <v>0</v>
      </c>
      <c r="Z3122" s="108">
        <f t="shared" ca="1" si="1047"/>
        <v>0</v>
      </c>
      <c r="AA3122" s="108">
        <f t="shared" ca="1" si="1048"/>
        <v>0</v>
      </c>
      <c r="AB3122" s="108">
        <f t="shared" ca="1" si="1049"/>
        <v>0</v>
      </c>
      <c r="AC3122" s="25">
        <f t="shared" ca="1" si="1050"/>
        <v>1</v>
      </c>
    </row>
    <row r="3123" spans="1:29" ht="14.1" hidden="1" customHeight="1" thickBot="1" x14ac:dyDescent="0.25">
      <c r="A3123" s="3">
        <f t="shared" si="1034"/>
        <v>2029</v>
      </c>
      <c r="B3123" s="3" t="str">
        <f t="shared" si="1051"/>
        <v>07 červenec</v>
      </c>
      <c r="C3123" s="4" t="str">
        <f t="shared" si="1035"/>
        <v>červenec</v>
      </c>
      <c r="D3123" s="10">
        <f t="shared" ca="1" si="1036"/>
        <v>0</v>
      </c>
      <c r="E3123" s="10" t="str">
        <f t="shared" si="1037"/>
        <v>sobota</v>
      </c>
      <c r="F3123" s="42" t="str">
        <f ca="1">IF(COUNTIF(List1!$U$4:$AF$16,$G3123),"Svátek",TEXT($G3123,"dddd"))</f>
        <v>sobota</v>
      </c>
      <c r="G3123" s="19">
        <v>47306</v>
      </c>
      <c r="H3123" s="49"/>
      <c r="I3123" s="50"/>
      <c r="J3123" s="49"/>
      <c r="K3123" s="50"/>
      <c r="L3123" s="21">
        <f t="shared" si="1038"/>
        <v>0</v>
      </c>
      <c r="M3123" s="22">
        <f t="shared" si="1032"/>
        <v>0</v>
      </c>
      <c r="N3123" s="98"/>
      <c r="O3123" s="101" t="str">
        <f t="shared" ca="1" si="1033"/>
        <v/>
      </c>
      <c r="P3123" s="41" t="str">
        <f t="shared" si="1031"/>
        <v xml:space="preserve"> </v>
      </c>
      <c r="Q3123" s="41" t="str">
        <f>IF(MONTH(G3124)-MONTH(G3123)&lt;&gt;0,SUBTOTAL(109,$P$14:$P$3665)," ")</f>
        <v xml:space="preserve"> </v>
      </c>
      <c r="R3123" s="108">
        <f t="shared" ca="1" si="1039"/>
        <v>0</v>
      </c>
      <c r="S3123" s="25">
        <f t="shared" ca="1" si="1040"/>
        <v>0</v>
      </c>
      <c r="T3123" s="108">
        <f t="shared" ca="1" si="1041"/>
        <v>0</v>
      </c>
      <c r="U3123" s="163">
        <f t="shared" ca="1" si="1042"/>
        <v>0</v>
      </c>
      <c r="V3123" s="25">
        <f t="shared" ca="1" si="1043"/>
        <v>0</v>
      </c>
      <c r="W3123" s="25">
        <f t="shared" ca="1" si="1044"/>
        <v>0</v>
      </c>
      <c r="X3123" s="108">
        <f t="shared" ca="1" si="1045"/>
        <v>0</v>
      </c>
      <c r="Y3123" s="108">
        <f t="shared" ca="1" si="1046"/>
        <v>0</v>
      </c>
      <c r="Z3123" s="108">
        <f t="shared" ca="1" si="1047"/>
        <v>0</v>
      </c>
      <c r="AA3123" s="108">
        <f t="shared" ca="1" si="1048"/>
        <v>0</v>
      </c>
      <c r="AB3123" s="108">
        <f t="shared" ca="1" si="1049"/>
        <v>0</v>
      </c>
      <c r="AC3123" s="25">
        <f t="shared" ca="1" si="1050"/>
        <v>0</v>
      </c>
    </row>
    <row r="3124" spans="1:29" ht="14.1" hidden="1" customHeight="1" thickBot="1" x14ac:dyDescent="0.25">
      <c r="A3124" s="3">
        <f t="shared" si="1034"/>
        <v>2029</v>
      </c>
      <c r="B3124" s="3" t="str">
        <f t="shared" si="1051"/>
        <v>07 červenec</v>
      </c>
      <c r="C3124" s="4" t="str">
        <f t="shared" si="1035"/>
        <v>červenec</v>
      </c>
      <c r="D3124" s="10">
        <f t="shared" ca="1" si="1036"/>
        <v>0</v>
      </c>
      <c r="E3124" s="10" t="str">
        <f t="shared" si="1037"/>
        <v>neděle</v>
      </c>
      <c r="F3124" s="42" t="str">
        <f ca="1">IF(COUNTIF(List1!$U$4:$AF$16,$G3124),"Svátek",TEXT($G3124,"dddd"))</f>
        <v>neděle</v>
      </c>
      <c r="G3124" s="19">
        <v>47307</v>
      </c>
      <c r="H3124" s="49"/>
      <c r="I3124" s="50"/>
      <c r="J3124" s="49"/>
      <c r="K3124" s="50"/>
      <c r="L3124" s="21">
        <f t="shared" si="1038"/>
        <v>0</v>
      </c>
      <c r="M3124" s="22">
        <f t="shared" si="1032"/>
        <v>0</v>
      </c>
      <c r="N3124" s="98"/>
      <c r="O3124" s="101" t="str">
        <f t="shared" ca="1" si="1033"/>
        <v/>
      </c>
      <c r="P3124" s="41">
        <f t="shared" si="1031"/>
        <v>0</v>
      </c>
      <c r="Q3124" s="41" t="str">
        <f>IF(MONTH(G3125)-MONTH(G3124)&lt;&gt;0,SUBTOTAL(109,$P$14:$P$3665)," ")</f>
        <v xml:space="preserve"> </v>
      </c>
      <c r="R3124" s="108">
        <f t="shared" ca="1" si="1039"/>
        <v>0</v>
      </c>
      <c r="S3124" s="25">
        <f t="shared" ca="1" si="1040"/>
        <v>0</v>
      </c>
      <c r="T3124" s="108">
        <f t="shared" ca="1" si="1041"/>
        <v>0</v>
      </c>
      <c r="U3124" s="163">
        <f t="shared" ca="1" si="1042"/>
        <v>0</v>
      </c>
      <c r="V3124" s="25">
        <f t="shared" ca="1" si="1043"/>
        <v>0</v>
      </c>
      <c r="W3124" s="25">
        <f t="shared" ca="1" si="1044"/>
        <v>0</v>
      </c>
      <c r="X3124" s="108">
        <f t="shared" ca="1" si="1045"/>
        <v>0</v>
      </c>
      <c r="Y3124" s="108">
        <f t="shared" ca="1" si="1046"/>
        <v>0</v>
      </c>
      <c r="Z3124" s="108">
        <f t="shared" ca="1" si="1047"/>
        <v>0</v>
      </c>
      <c r="AA3124" s="108">
        <f t="shared" ca="1" si="1048"/>
        <v>0</v>
      </c>
      <c r="AB3124" s="108">
        <f t="shared" ca="1" si="1049"/>
        <v>0</v>
      </c>
      <c r="AC3124" s="25">
        <f t="shared" ca="1" si="1050"/>
        <v>0</v>
      </c>
    </row>
    <row r="3125" spans="1:29" ht="14.1" hidden="1" customHeight="1" thickBot="1" x14ac:dyDescent="0.25">
      <c r="A3125" s="3">
        <f t="shared" si="1034"/>
        <v>2029</v>
      </c>
      <c r="B3125" s="3" t="str">
        <f t="shared" si="1051"/>
        <v>07 červenec</v>
      </c>
      <c r="C3125" s="4" t="str">
        <f t="shared" si="1035"/>
        <v>červenec</v>
      </c>
      <c r="D3125" s="10">
        <f t="shared" ca="1" si="1036"/>
        <v>0</v>
      </c>
      <c r="E3125" s="10" t="str">
        <f t="shared" si="1037"/>
        <v>pondělí</v>
      </c>
      <c r="F3125" s="42" t="str">
        <f ca="1">IF(COUNTIF(List1!$U$4:$AF$16,$G3125),"Svátek",TEXT($G3125,"dddd"))</f>
        <v>pondělí</v>
      </c>
      <c r="G3125" s="19">
        <v>47308</v>
      </c>
      <c r="H3125" s="49"/>
      <c r="I3125" s="50"/>
      <c r="J3125" s="49"/>
      <c r="K3125" s="50"/>
      <c r="L3125" s="21">
        <f t="shared" si="1038"/>
        <v>0</v>
      </c>
      <c r="M3125" s="22">
        <f t="shared" si="1032"/>
        <v>0</v>
      </c>
      <c r="N3125" s="98"/>
      <c r="O3125" s="101" t="str">
        <f t="shared" ca="1" si="1033"/>
        <v/>
      </c>
      <c r="P3125" s="41" t="str">
        <f t="shared" si="1031"/>
        <v xml:space="preserve"> </v>
      </c>
      <c r="Q3125" s="41" t="str">
        <f>IF(MONTH(G3126)-MONTH(G3125)&lt;&gt;0,SUBTOTAL(109,$P$14:$P$3665)," ")</f>
        <v xml:space="preserve"> </v>
      </c>
      <c r="R3125" s="108">
        <f t="shared" ca="1" si="1039"/>
        <v>0</v>
      </c>
      <c r="S3125" s="25">
        <f t="shared" ca="1" si="1040"/>
        <v>0</v>
      </c>
      <c r="T3125" s="108">
        <f t="shared" ca="1" si="1041"/>
        <v>0</v>
      </c>
      <c r="U3125" s="163">
        <f t="shared" ca="1" si="1042"/>
        <v>0</v>
      </c>
      <c r="V3125" s="25">
        <f t="shared" ca="1" si="1043"/>
        <v>0</v>
      </c>
      <c r="W3125" s="25">
        <f t="shared" ca="1" si="1044"/>
        <v>0</v>
      </c>
      <c r="X3125" s="108">
        <f t="shared" ca="1" si="1045"/>
        <v>0</v>
      </c>
      <c r="Y3125" s="108">
        <f t="shared" ca="1" si="1046"/>
        <v>0</v>
      </c>
      <c r="Z3125" s="108">
        <f t="shared" ca="1" si="1047"/>
        <v>0</v>
      </c>
      <c r="AA3125" s="108">
        <f t="shared" ca="1" si="1048"/>
        <v>0</v>
      </c>
      <c r="AB3125" s="108">
        <f t="shared" ca="1" si="1049"/>
        <v>0</v>
      </c>
      <c r="AC3125" s="25">
        <f t="shared" ca="1" si="1050"/>
        <v>0</v>
      </c>
    </row>
    <row r="3126" spans="1:29" ht="14.1" hidden="1" customHeight="1" thickBot="1" x14ac:dyDescent="0.25">
      <c r="A3126" s="3">
        <f t="shared" si="1034"/>
        <v>2029</v>
      </c>
      <c r="B3126" s="3" t="str">
        <f t="shared" si="1051"/>
        <v>07 červenec</v>
      </c>
      <c r="C3126" s="4" t="str">
        <f t="shared" si="1035"/>
        <v>červenec</v>
      </c>
      <c r="D3126" s="10">
        <f t="shared" ca="1" si="1036"/>
        <v>0</v>
      </c>
      <c r="E3126" s="10" t="str">
        <f t="shared" si="1037"/>
        <v>úterý</v>
      </c>
      <c r="F3126" s="42" t="str">
        <f ca="1">IF(COUNTIF(List1!$U$4:$AF$16,$G3126),"Svátek",TEXT($G3126,"dddd"))</f>
        <v>úterý</v>
      </c>
      <c r="G3126" s="19">
        <v>47309</v>
      </c>
      <c r="H3126" s="49"/>
      <c r="I3126" s="50"/>
      <c r="J3126" s="49"/>
      <c r="K3126" s="50"/>
      <c r="L3126" s="21">
        <f t="shared" si="1038"/>
        <v>0</v>
      </c>
      <c r="M3126" s="22">
        <f t="shared" si="1032"/>
        <v>0</v>
      </c>
      <c r="N3126" s="98"/>
      <c r="O3126" s="101" t="str">
        <f t="shared" ca="1" si="1033"/>
        <v/>
      </c>
      <c r="P3126" s="41" t="str">
        <f t="shared" si="1031"/>
        <v xml:space="preserve"> </v>
      </c>
      <c r="Q3126" s="41" t="str">
        <f>IF(MONTH(G3127)-MONTH(G3126)&lt;&gt;0,SUBTOTAL(109,$P$14:$P$3665)," ")</f>
        <v xml:space="preserve"> </v>
      </c>
      <c r="R3126" s="108">
        <f t="shared" ca="1" si="1039"/>
        <v>0</v>
      </c>
      <c r="S3126" s="25">
        <f t="shared" ca="1" si="1040"/>
        <v>0</v>
      </c>
      <c r="T3126" s="108">
        <f t="shared" ca="1" si="1041"/>
        <v>0</v>
      </c>
      <c r="U3126" s="163">
        <f t="shared" ca="1" si="1042"/>
        <v>0</v>
      </c>
      <c r="V3126" s="25">
        <f t="shared" ca="1" si="1043"/>
        <v>0</v>
      </c>
      <c r="W3126" s="25">
        <f t="shared" ca="1" si="1044"/>
        <v>0</v>
      </c>
      <c r="X3126" s="108">
        <f t="shared" ca="1" si="1045"/>
        <v>0</v>
      </c>
      <c r="Y3126" s="108">
        <f t="shared" ca="1" si="1046"/>
        <v>0</v>
      </c>
      <c r="Z3126" s="108">
        <f t="shared" ca="1" si="1047"/>
        <v>0</v>
      </c>
      <c r="AA3126" s="108">
        <f t="shared" ca="1" si="1048"/>
        <v>0</v>
      </c>
      <c r="AB3126" s="108">
        <f t="shared" ca="1" si="1049"/>
        <v>0</v>
      </c>
      <c r="AC3126" s="25">
        <f t="shared" ca="1" si="1050"/>
        <v>0</v>
      </c>
    </row>
    <row r="3127" spans="1:29" ht="14.1" hidden="1" customHeight="1" thickBot="1" x14ac:dyDescent="0.25">
      <c r="A3127" s="3">
        <f t="shared" si="1034"/>
        <v>2029</v>
      </c>
      <c r="B3127" s="3" t="str">
        <f t="shared" si="1051"/>
        <v>07 červenec</v>
      </c>
      <c r="C3127" s="4" t="str">
        <f t="shared" si="1035"/>
        <v>červenec</v>
      </c>
      <c r="D3127" s="10">
        <f t="shared" ca="1" si="1036"/>
        <v>0</v>
      </c>
      <c r="E3127" s="10" t="str">
        <f t="shared" si="1037"/>
        <v>středa</v>
      </c>
      <c r="F3127" s="42" t="str">
        <f ca="1">IF(COUNTIF(List1!$U$4:$AF$16,$G3127),"Svátek",TEXT($G3127,"dddd"))</f>
        <v>středa</v>
      </c>
      <c r="G3127" s="19">
        <v>47310</v>
      </c>
      <c r="H3127" s="49"/>
      <c r="I3127" s="50"/>
      <c r="J3127" s="49"/>
      <c r="K3127" s="50"/>
      <c r="L3127" s="21">
        <f t="shared" si="1038"/>
        <v>0</v>
      </c>
      <c r="M3127" s="22">
        <f t="shared" si="1032"/>
        <v>0</v>
      </c>
      <c r="N3127" s="98"/>
      <c r="O3127" s="101" t="str">
        <f t="shared" ca="1" si="1033"/>
        <v/>
      </c>
      <c r="P3127" s="41" t="str">
        <f t="shared" si="1031"/>
        <v xml:space="preserve"> </v>
      </c>
      <c r="Q3127" s="41" t="str">
        <f>IF(MONTH(G3128)-MONTH(G3127)&lt;&gt;0,SUBTOTAL(109,$P$14:$P$3665)," ")</f>
        <v xml:space="preserve"> </v>
      </c>
      <c r="R3127" s="108">
        <f t="shared" ca="1" si="1039"/>
        <v>0</v>
      </c>
      <c r="S3127" s="25">
        <f t="shared" ca="1" si="1040"/>
        <v>0</v>
      </c>
      <c r="T3127" s="108">
        <f t="shared" ca="1" si="1041"/>
        <v>0</v>
      </c>
      <c r="U3127" s="163">
        <f t="shared" ca="1" si="1042"/>
        <v>0</v>
      </c>
      <c r="V3127" s="25">
        <f t="shared" ca="1" si="1043"/>
        <v>0</v>
      </c>
      <c r="W3127" s="25">
        <f t="shared" ca="1" si="1044"/>
        <v>0</v>
      </c>
      <c r="X3127" s="108">
        <f t="shared" ca="1" si="1045"/>
        <v>0</v>
      </c>
      <c r="Y3127" s="108">
        <f t="shared" ca="1" si="1046"/>
        <v>0</v>
      </c>
      <c r="Z3127" s="108">
        <f t="shared" ca="1" si="1047"/>
        <v>0</v>
      </c>
      <c r="AA3127" s="108">
        <f t="shared" ca="1" si="1048"/>
        <v>0</v>
      </c>
      <c r="AB3127" s="108">
        <f t="shared" ca="1" si="1049"/>
        <v>0</v>
      </c>
      <c r="AC3127" s="25">
        <f t="shared" ca="1" si="1050"/>
        <v>0</v>
      </c>
    </row>
    <row r="3128" spans="1:29" ht="14.1" hidden="1" customHeight="1" thickBot="1" x14ac:dyDescent="0.25">
      <c r="A3128" s="3">
        <f t="shared" si="1034"/>
        <v>2029</v>
      </c>
      <c r="B3128" s="3" t="str">
        <f t="shared" si="1051"/>
        <v>07 červenec</v>
      </c>
      <c r="C3128" s="4" t="str">
        <f t="shared" si="1035"/>
        <v>červenec</v>
      </c>
      <c r="D3128" s="10">
        <f t="shared" ca="1" si="1036"/>
        <v>0</v>
      </c>
      <c r="E3128" s="10" t="str">
        <f t="shared" si="1037"/>
        <v>čtvrtek</v>
      </c>
      <c r="F3128" s="42" t="str">
        <f ca="1">IF(COUNTIF(List1!$U$4:$AF$16,$G3128),"Svátek",TEXT($G3128,"dddd"))</f>
        <v>čtvrtek</v>
      </c>
      <c r="G3128" s="19">
        <v>47311</v>
      </c>
      <c r="H3128" s="49"/>
      <c r="I3128" s="50"/>
      <c r="J3128" s="49"/>
      <c r="K3128" s="50"/>
      <c r="L3128" s="21">
        <f t="shared" si="1038"/>
        <v>0</v>
      </c>
      <c r="M3128" s="22">
        <f t="shared" si="1032"/>
        <v>0</v>
      </c>
      <c r="N3128" s="98"/>
      <c r="O3128" s="101" t="str">
        <f t="shared" ca="1" si="1033"/>
        <v/>
      </c>
      <c r="P3128" s="41" t="str">
        <f t="shared" si="1031"/>
        <v xml:space="preserve"> </v>
      </c>
      <c r="Q3128" s="41" t="str">
        <f>IF(MONTH(G3129)-MONTH(G3128)&lt;&gt;0,SUBTOTAL(109,$P$14:$P$3665)," ")</f>
        <v xml:space="preserve"> </v>
      </c>
      <c r="R3128" s="108">
        <f t="shared" ca="1" si="1039"/>
        <v>0</v>
      </c>
      <c r="S3128" s="25">
        <f t="shared" ca="1" si="1040"/>
        <v>0</v>
      </c>
      <c r="T3128" s="108">
        <f t="shared" ca="1" si="1041"/>
        <v>0</v>
      </c>
      <c r="U3128" s="163">
        <f t="shared" ca="1" si="1042"/>
        <v>0</v>
      </c>
      <c r="V3128" s="25">
        <f t="shared" ca="1" si="1043"/>
        <v>0</v>
      </c>
      <c r="W3128" s="25">
        <f t="shared" ca="1" si="1044"/>
        <v>0</v>
      </c>
      <c r="X3128" s="108">
        <f t="shared" ca="1" si="1045"/>
        <v>0</v>
      </c>
      <c r="Y3128" s="108">
        <f t="shared" ca="1" si="1046"/>
        <v>0</v>
      </c>
      <c r="Z3128" s="108">
        <f t="shared" ca="1" si="1047"/>
        <v>0</v>
      </c>
      <c r="AA3128" s="108">
        <f t="shared" ca="1" si="1048"/>
        <v>0</v>
      </c>
      <c r="AB3128" s="108">
        <f t="shared" ca="1" si="1049"/>
        <v>0</v>
      </c>
      <c r="AC3128" s="25">
        <f t="shared" ca="1" si="1050"/>
        <v>0</v>
      </c>
    </row>
    <row r="3129" spans="1:29" ht="14.1" hidden="1" customHeight="1" thickBot="1" x14ac:dyDescent="0.25">
      <c r="A3129" s="3">
        <f t="shared" si="1034"/>
        <v>2029</v>
      </c>
      <c r="B3129" s="3" t="str">
        <f t="shared" si="1051"/>
        <v>07 červenec</v>
      </c>
      <c r="C3129" s="4" t="str">
        <f t="shared" si="1035"/>
        <v>červenec</v>
      </c>
      <c r="D3129" s="10">
        <f t="shared" ca="1" si="1036"/>
        <v>0</v>
      </c>
      <c r="E3129" s="10" t="str">
        <f t="shared" si="1037"/>
        <v>pátek</v>
      </c>
      <c r="F3129" s="42" t="str">
        <f ca="1">IF(COUNTIF(List1!$U$4:$AF$16,$G3129),"Svátek",TEXT($G3129,"dddd"))</f>
        <v>pátek</v>
      </c>
      <c r="G3129" s="19">
        <v>47312</v>
      </c>
      <c r="H3129" s="49"/>
      <c r="I3129" s="50"/>
      <c r="J3129" s="49"/>
      <c r="K3129" s="50"/>
      <c r="L3129" s="21">
        <f t="shared" si="1038"/>
        <v>0</v>
      </c>
      <c r="M3129" s="22">
        <f t="shared" si="1032"/>
        <v>0</v>
      </c>
      <c r="N3129" s="98"/>
      <c r="O3129" s="101" t="str">
        <f t="shared" ca="1" si="1033"/>
        <v/>
      </c>
      <c r="P3129" s="41" t="str">
        <f t="shared" si="1031"/>
        <v xml:space="preserve"> </v>
      </c>
      <c r="Q3129" s="41" t="str">
        <f>IF(MONTH(G3130)-MONTH(G3129)&lt;&gt;0,SUBTOTAL(109,$P$14:$P$3665)," ")</f>
        <v xml:space="preserve"> </v>
      </c>
      <c r="R3129" s="108">
        <f t="shared" ca="1" si="1039"/>
        <v>0</v>
      </c>
      <c r="S3129" s="25">
        <f t="shared" ca="1" si="1040"/>
        <v>0</v>
      </c>
      <c r="T3129" s="108">
        <f t="shared" ca="1" si="1041"/>
        <v>0</v>
      </c>
      <c r="U3129" s="163">
        <f t="shared" ca="1" si="1042"/>
        <v>0</v>
      </c>
      <c r="V3129" s="25">
        <f t="shared" ca="1" si="1043"/>
        <v>0</v>
      </c>
      <c r="W3129" s="25">
        <f t="shared" ca="1" si="1044"/>
        <v>0</v>
      </c>
      <c r="X3129" s="108">
        <f t="shared" ca="1" si="1045"/>
        <v>0</v>
      </c>
      <c r="Y3129" s="108">
        <f t="shared" ca="1" si="1046"/>
        <v>0</v>
      </c>
      <c r="Z3129" s="108">
        <f t="shared" ca="1" si="1047"/>
        <v>0</v>
      </c>
      <c r="AA3129" s="108">
        <f t="shared" ca="1" si="1048"/>
        <v>0</v>
      </c>
      <c r="AB3129" s="108">
        <f t="shared" ca="1" si="1049"/>
        <v>0</v>
      </c>
      <c r="AC3129" s="25">
        <f t="shared" ca="1" si="1050"/>
        <v>0</v>
      </c>
    </row>
    <row r="3130" spans="1:29" ht="14.1" hidden="1" customHeight="1" thickBot="1" x14ac:dyDescent="0.25">
      <c r="A3130" s="3">
        <f t="shared" si="1034"/>
        <v>2029</v>
      </c>
      <c r="B3130" s="3" t="str">
        <f t="shared" si="1051"/>
        <v>07 červenec</v>
      </c>
      <c r="C3130" s="4" t="str">
        <f t="shared" si="1035"/>
        <v>červenec</v>
      </c>
      <c r="D3130" s="10">
        <f t="shared" ca="1" si="1036"/>
        <v>0</v>
      </c>
      <c r="E3130" s="10" t="str">
        <f t="shared" si="1037"/>
        <v>sobota</v>
      </c>
      <c r="F3130" s="42" t="str">
        <f ca="1">IF(COUNTIF(List1!$U$4:$AF$16,$G3130),"Svátek",TEXT($G3130,"dddd"))</f>
        <v>sobota</v>
      </c>
      <c r="G3130" s="19">
        <v>47313</v>
      </c>
      <c r="H3130" s="49"/>
      <c r="I3130" s="50"/>
      <c r="J3130" s="49"/>
      <c r="K3130" s="50"/>
      <c r="L3130" s="21">
        <f t="shared" si="1038"/>
        <v>0</v>
      </c>
      <c r="M3130" s="22">
        <f t="shared" si="1032"/>
        <v>0</v>
      </c>
      <c r="N3130" s="98"/>
      <c r="O3130" s="101" t="str">
        <f t="shared" ca="1" si="1033"/>
        <v/>
      </c>
      <c r="P3130" s="41" t="str">
        <f t="shared" si="1031"/>
        <v xml:space="preserve"> </v>
      </c>
      <c r="Q3130" s="41" t="str">
        <f>IF(MONTH(G3131)-MONTH(G3130)&lt;&gt;0,SUBTOTAL(109,$P$14:$P$3665)," ")</f>
        <v xml:space="preserve"> </v>
      </c>
      <c r="R3130" s="108">
        <f t="shared" ca="1" si="1039"/>
        <v>0</v>
      </c>
      <c r="S3130" s="25">
        <f t="shared" ca="1" si="1040"/>
        <v>0</v>
      </c>
      <c r="T3130" s="108">
        <f t="shared" ca="1" si="1041"/>
        <v>0</v>
      </c>
      <c r="U3130" s="163">
        <f t="shared" ca="1" si="1042"/>
        <v>0</v>
      </c>
      <c r="V3130" s="25">
        <f t="shared" ca="1" si="1043"/>
        <v>0</v>
      </c>
      <c r="W3130" s="25">
        <f t="shared" ca="1" si="1044"/>
        <v>0</v>
      </c>
      <c r="X3130" s="108">
        <f t="shared" ca="1" si="1045"/>
        <v>0</v>
      </c>
      <c r="Y3130" s="108">
        <f t="shared" ca="1" si="1046"/>
        <v>0</v>
      </c>
      <c r="Z3130" s="108">
        <f t="shared" ca="1" si="1047"/>
        <v>0</v>
      </c>
      <c r="AA3130" s="108">
        <f t="shared" ca="1" si="1048"/>
        <v>0</v>
      </c>
      <c r="AB3130" s="108">
        <f t="shared" ca="1" si="1049"/>
        <v>0</v>
      </c>
      <c r="AC3130" s="25">
        <f t="shared" ca="1" si="1050"/>
        <v>0</v>
      </c>
    </row>
    <row r="3131" spans="1:29" ht="14.1" hidden="1" customHeight="1" thickBot="1" x14ac:dyDescent="0.25">
      <c r="A3131" s="3">
        <f t="shared" si="1034"/>
        <v>2029</v>
      </c>
      <c r="B3131" s="3" t="str">
        <f t="shared" si="1051"/>
        <v>07 červenec</v>
      </c>
      <c r="C3131" s="4" t="str">
        <f t="shared" si="1035"/>
        <v>červenec</v>
      </c>
      <c r="D3131" s="10">
        <f t="shared" ca="1" si="1036"/>
        <v>0</v>
      </c>
      <c r="E3131" s="10" t="str">
        <f t="shared" si="1037"/>
        <v>neděle</v>
      </c>
      <c r="F3131" s="42" t="str">
        <f ca="1">IF(COUNTIF(List1!$U$4:$AF$16,$G3131),"Svátek",TEXT($G3131,"dddd"))</f>
        <v>neděle</v>
      </c>
      <c r="G3131" s="19">
        <v>47314</v>
      </c>
      <c r="H3131" s="49"/>
      <c r="I3131" s="50"/>
      <c r="J3131" s="49"/>
      <c r="K3131" s="50"/>
      <c r="L3131" s="21">
        <f t="shared" si="1038"/>
        <v>0</v>
      </c>
      <c r="M3131" s="22">
        <f t="shared" si="1032"/>
        <v>0</v>
      </c>
      <c r="N3131" s="98"/>
      <c r="O3131" s="101" t="str">
        <f t="shared" ca="1" si="1033"/>
        <v/>
      </c>
      <c r="P3131" s="41">
        <f t="shared" si="1031"/>
        <v>0</v>
      </c>
      <c r="Q3131" s="41" t="str">
        <f>IF(MONTH(G3132)-MONTH(G3131)&lt;&gt;0,SUBTOTAL(109,$P$14:$P$3665)," ")</f>
        <v xml:space="preserve"> </v>
      </c>
      <c r="R3131" s="108">
        <f t="shared" ca="1" si="1039"/>
        <v>0</v>
      </c>
      <c r="S3131" s="25">
        <f t="shared" ca="1" si="1040"/>
        <v>0</v>
      </c>
      <c r="T3131" s="108">
        <f t="shared" ca="1" si="1041"/>
        <v>0</v>
      </c>
      <c r="U3131" s="163">
        <f t="shared" ca="1" si="1042"/>
        <v>0</v>
      </c>
      <c r="V3131" s="25">
        <f t="shared" ca="1" si="1043"/>
        <v>0</v>
      </c>
      <c r="W3131" s="25">
        <f t="shared" ca="1" si="1044"/>
        <v>0</v>
      </c>
      <c r="X3131" s="108">
        <f t="shared" ca="1" si="1045"/>
        <v>0</v>
      </c>
      <c r="Y3131" s="108">
        <f t="shared" ca="1" si="1046"/>
        <v>0</v>
      </c>
      <c r="Z3131" s="108">
        <f t="shared" ca="1" si="1047"/>
        <v>0</v>
      </c>
      <c r="AA3131" s="108">
        <f t="shared" ca="1" si="1048"/>
        <v>0</v>
      </c>
      <c r="AB3131" s="108">
        <f t="shared" ca="1" si="1049"/>
        <v>0</v>
      </c>
      <c r="AC3131" s="25">
        <f t="shared" ca="1" si="1050"/>
        <v>0</v>
      </c>
    </row>
    <row r="3132" spans="1:29" ht="14.1" hidden="1" customHeight="1" thickBot="1" x14ac:dyDescent="0.25">
      <c r="A3132" s="3">
        <f t="shared" si="1034"/>
        <v>2029</v>
      </c>
      <c r="B3132" s="3" t="str">
        <f t="shared" si="1051"/>
        <v>07 červenec</v>
      </c>
      <c r="C3132" s="4" t="str">
        <f t="shared" si="1035"/>
        <v>červenec</v>
      </c>
      <c r="D3132" s="10">
        <f t="shared" ca="1" si="1036"/>
        <v>0</v>
      </c>
      <c r="E3132" s="10" t="str">
        <f t="shared" si="1037"/>
        <v>pondělí</v>
      </c>
      <c r="F3132" s="42" t="str">
        <f ca="1">IF(COUNTIF(List1!$U$4:$AF$16,$G3132),"Svátek",TEXT($G3132,"dddd"))</f>
        <v>pondělí</v>
      </c>
      <c r="G3132" s="19">
        <v>47315</v>
      </c>
      <c r="H3132" s="49"/>
      <c r="I3132" s="50"/>
      <c r="J3132" s="49"/>
      <c r="K3132" s="50"/>
      <c r="L3132" s="21">
        <f t="shared" si="1038"/>
        <v>0</v>
      </c>
      <c r="M3132" s="22">
        <f t="shared" si="1032"/>
        <v>0</v>
      </c>
      <c r="N3132" s="98"/>
      <c r="O3132" s="101" t="str">
        <f t="shared" ca="1" si="1033"/>
        <v/>
      </c>
      <c r="P3132" s="41" t="str">
        <f t="shared" si="1031"/>
        <v xml:space="preserve"> </v>
      </c>
      <c r="Q3132" s="41" t="str">
        <f>IF(MONTH(G3133)-MONTH(G3132)&lt;&gt;0,SUBTOTAL(109,$P$14:$P$3665)," ")</f>
        <v xml:space="preserve"> </v>
      </c>
      <c r="R3132" s="108">
        <f t="shared" ca="1" si="1039"/>
        <v>0</v>
      </c>
      <c r="S3132" s="25">
        <f t="shared" ca="1" si="1040"/>
        <v>0</v>
      </c>
      <c r="T3132" s="108">
        <f t="shared" ca="1" si="1041"/>
        <v>0</v>
      </c>
      <c r="U3132" s="163">
        <f t="shared" ca="1" si="1042"/>
        <v>0</v>
      </c>
      <c r="V3132" s="25">
        <f t="shared" ca="1" si="1043"/>
        <v>0</v>
      </c>
      <c r="W3132" s="25">
        <f t="shared" ca="1" si="1044"/>
        <v>0</v>
      </c>
      <c r="X3132" s="108">
        <f t="shared" ca="1" si="1045"/>
        <v>0</v>
      </c>
      <c r="Y3132" s="108">
        <f t="shared" ca="1" si="1046"/>
        <v>0</v>
      </c>
      <c r="Z3132" s="108">
        <f t="shared" ca="1" si="1047"/>
        <v>0</v>
      </c>
      <c r="AA3132" s="108">
        <f t="shared" ca="1" si="1048"/>
        <v>0</v>
      </c>
      <c r="AB3132" s="108">
        <f t="shared" ca="1" si="1049"/>
        <v>0</v>
      </c>
      <c r="AC3132" s="25">
        <f t="shared" ca="1" si="1050"/>
        <v>0</v>
      </c>
    </row>
    <row r="3133" spans="1:29" ht="14.1" hidden="1" customHeight="1" thickBot="1" x14ac:dyDescent="0.25">
      <c r="A3133" s="3">
        <f t="shared" si="1034"/>
        <v>2029</v>
      </c>
      <c r="B3133" s="3" t="str">
        <f t="shared" si="1051"/>
        <v>07 červenec</v>
      </c>
      <c r="C3133" s="4" t="str">
        <f t="shared" si="1035"/>
        <v>červenec</v>
      </c>
      <c r="D3133" s="10">
        <f t="shared" ca="1" si="1036"/>
        <v>0</v>
      </c>
      <c r="E3133" s="10" t="str">
        <f t="shared" si="1037"/>
        <v>úterý</v>
      </c>
      <c r="F3133" s="42" t="str">
        <f ca="1">IF(COUNTIF(List1!$U$4:$AF$16,$G3133),"Svátek",TEXT($G3133,"dddd"))</f>
        <v>úterý</v>
      </c>
      <c r="G3133" s="19">
        <v>47316</v>
      </c>
      <c r="H3133" s="49"/>
      <c r="I3133" s="50"/>
      <c r="J3133" s="49"/>
      <c r="K3133" s="50"/>
      <c r="L3133" s="21">
        <f t="shared" si="1038"/>
        <v>0</v>
      </c>
      <c r="M3133" s="22">
        <f t="shared" si="1032"/>
        <v>0</v>
      </c>
      <c r="N3133" s="98"/>
      <c r="O3133" s="101" t="str">
        <f t="shared" ca="1" si="1033"/>
        <v/>
      </c>
      <c r="P3133" s="41" t="str">
        <f t="shared" si="1031"/>
        <v xml:space="preserve"> </v>
      </c>
      <c r="Q3133" s="41" t="str">
        <f>IF(MONTH(G3134)-MONTH(G3133)&lt;&gt;0,SUBTOTAL(109,$P$14:$P$3665)," ")</f>
        <v xml:space="preserve"> </v>
      </c>
      <c r="R3133" s="108">
        <f t="shared" ca="1" si="1039"/>
        <v>0</v>
      </c>
      <c r="S3133" s="25">
        <f t="shared" ca="1" si="1040"/>
        <v>0</v>
      </c>
      <c r="T3133" s="108">
        <f t="shared" ca="1" si="1041"/>
        <v>0</v>
      </c>
      <c r="U3133" s="163">
        <f t="shared" ca="1" si="1042"/>
        <v>0</v>
      </c>
      <c r="V3133" s="25">
        <f t="shared" ca="1" si="1043"/>
        <v>0</v>
      </c>
      <c r="W3133" s="25">
        <f t="shared" ca="1" si="1044"/>
        <v>0</v>
      </c>
      <c r="X3133" s="108">
        <f t="shared" ca="1" si="1045"/>
        <v>0</v>
      </c>
      <c r="Y3133" s="108">
        <f t="shared" ca="1" si="1046"/>
        <v>0</v>
      </c>
      <c r="Z3133" s="108">
        <f t="shared" ca="1" si="1047"/>
        <v>0</v>
      </c>
      <c r="AA3133" s="108">
        <f t="shared" ca="1" si="1048"/>
        <v>0</v>
      </c>
      <c r="AB3133" s="108">
        <f t="shared" ca="1" si="1049"/>
        <v>0</v>
      </c>
      <c r="AC3133" s="25">
        <f t="shared" ca="1" si="1050"/>
        <v>0</v>
      </c>
    </row>
    <row r="3134" spans="1:29" ht="14.1" hidden="1" customHeight="1" thickBot="1" x14ac:dyDescent="0.25">
      <c r="A3134" s="3">
        <f t="shared" si="1034"/>
        <v>2029</v>
      </c>
      <c r="B3134" s="3" t="str">
        <f t="shared" si="1051"/>
        <v>07 červenec</v>
      </c>
      <c r="C3134" s="4" t="str">
        <f t="shared" si="1035"/>
        <v>červenec</v>
      </c>
      <c r="D3134" s="10">
        <f t="shared" ca="1" si="1036"/>
        <v>0</v>
      </c>
      <c r="E3134" s="10" t="str">
        <f t="shared" si="1037"/>
        <v>středa</v>
      </c>
      <c r="F3134" s="42" t="str">
        <f ca="1">IF(COUNTIF(List1!$U$4:$AF$16,$G3134),"Svátek",TEXT($G3134,"dddd"))</f>
        <v>středa</v>
      </c>
      <c r="G3134" s="19">
        <v>47317</v>
      </c>
      <c r="H3134" s="49"/>
      <c r="I3134" s="50"/>
      <c r="J3134" s="49"/>
      <c r="K3134" s="50"/>
      <c r="L3134" s="21">
        <f t="shared" si="1038"/>
        <v>0</v>
      </c>
      <c r="M3134" s="22">
        <f t="shared" si="1032"/>
        <v>0</v>
      </c>
      <c r="N3134" s="98"/>
      <c r="O3134" s="101" t="str">
        <f t="shared" ca="1" si="1033"/>
        <v/>
      </c>
      <c r="P3134" s="41" t="str">
        <f t="shared" si="1031"/>
        <v xml:space="preserve"> </v>
      </c>
      <c r="Q3134" s="41" t="str">
        <f>IF(MONTH(G3135)-MONTH(G3134)&lt;&gt;0,SUBTOTAL(109,$P$14:$P$3665)," ")</f>
        <v xml:space="preserve"> </v>
      </c>
      <c r="R3134" s="108">
        <f t="shared" ca="1" si="1039"/>
        <v>0</v>
      </c>
      <c r="S3134" s="25">
        <f t="shared" ca="1" si="1040"/>
        <v>0</v>
      </c>
      <c r="T3134" s="108">
        <f t="shared" ca="1" si="1041"/>
        <v>0</v>
      </c>
      <c r="U3134" s="163">
        <f t="shared" ca="1" si="1042"/>
        <v>0</v>
      </c>
      <c r="V3134" s="25">
        <f t="shared" ca="1" si="1043"/>
        <v>0</v>
      </c>
      <c r="W3134" s="25">
        <f t="shared" ca="1" si="1044"/>
        <v>0</v>
      </c>
      <c r="X3134" s="108">
        <f t="shared" ca="1" si="1045"/>
        <v>0</v>
      </c>
      <c r="Y3134" s="108">
        <f t="shared" ca="1" si="1046"/>
        <v>0</v>
      </c>
      <c r="Z3134" s="108">
        <f t="shared" ca="1" si="1047"/>
        <v>0</v>
      </c>
      <c r="AA3134" s="108">
        <f t="shared" ca="1" si="1048"/>
        <v>0</v>
      </c>
      <c r="AB3134" s="108">
        <f t="shared" ca="1" si="1049"/>
        <v>0</v>
      </c>
      <c r="AC3134" s="25">
        <f t="shared" ca="1" si="1050"/>
        <v>0</v>
      </c>
    </row>
    <row r="3135" spans="1:29" ht="14.1" hidden="1" customHeight="1" thickBot="1" x14ac:dyDescent="0.25">
      <c r="A3135" s="3">
        <f t="shared" si="1034"/>
        <v>2029</v>
      </c>
      <c r="B3135" s="3" t="str">
        <f t="shared" si="1051"/>
        <v>07 červenec</v>
      </c>
      <c r="C3135" s="4" t="str">
        <f t="shared" si="1035"/>
        <v>červenec</v>
      </c>
      <c r="D3135" s="10">
        <f t="shared" ca="1" si="1036"/>
        <v>0</v>
      </c>
      <c r="E3135" s="10" t="str">
        <f t="shared" si="1037"/>
        <v>čtvrtek</v>
      </c>
      <c r="F3135" s="42" t="str">
        <f ca="1">IF(COUNTIF(List1!$U$4:$AF$16,$G3135),"Svátek",TEXT($G3135,"dddd"))</f>
        <v>čtvrtek</v>
      </c>
      <c r="G3135" s="19">
        <v>47318</v>
      </c>
      <c r="H3135" s="49"/>
      <c r="I3135" s="50"/>
      <c r="J3135" s="49"/>
      <c r="K3135" s="50"/>
      <c r="L3135" s="21">
        <f t="shared" si="1038"/>
        <v>0</v>
      </c>
      <c r="M3135" s="22">
        <f t="shared" si="1032"/>
        <v>0</v>
      </c>
      <c r="N3135" s="98"/>
      <c r="O3135" s="101" t="str">
        <f t="shared" ca="1" si="1033"/>
        <v/>
      </c>
      <c r="P3135" s="41" t="str">
        <f t="shared" si="1031"/>
        <v xml:space="preserve"> </v>
      </c>
      <c r="Q3135" s="41" t="str">
        <f>IF(MONTH(G3136)-MONTH(G3135)&lt;&gt;0,SUBTOTAL(109,$P$14:$P$3665)," ")</f>
        <v xml:space="preserve"> </v>
      </c>
      <c r="R3135" s="108">
        <f t="shared" ca="1" si="1039"/>
        <v>0</v>
      </c>
      <c r="S3135" s="25">
        <f t="shared" ca="1" si="1040"/>
        <v>0</v>
      </c>
      <c r="T3135" s="108">
        <f t="shared" ca="1" si="1041"/>
        <v>0</v>
      </c>
      <c r="U3135" s="163">
        <f t="shared" ca="1" si="1042"/>
        <v>0</v>
      </c>
      <c r="V3135" s="25">
        <f t="shared" ca="1" si="1043"/>
        <v>0</v>
      </c>
      <c r="W3135" s="25">
        <f t="shared" ca="1" si="1044"/>
        <v>0</v>
      </c>
      <c r="X3135" s="108">
        <f t="shared" ca="1" si="1045"/>
        <v>0</v>
      </c>
      <c r="Y3135" s="108">
        <f t="shared" ca="1" si="1046"/>
        <v>0</v>
      </c>
      <c r="Z3135" s="108">
        <f t="shared" ca="1" si="1047"/>
        <v>0</v>
      </c>
      <c r="AA3135" s="108">
        <f t="shared" ca="1" si="1048"/>
        <v>0</v>
      </c>
      <c r="AB3135" s="108">
        <f t="shared" ca="1" si="1049"/>
        <v>0</v>
      </c>
      <c r="AC3135" s="25">
        <f t="shared" ca="1" si="1050"/>
        <v>0</v>
      </c>
    </row>
    <row r="3136" spans="1:29" ht="14.1" hidden="1" customHeight="1" thickBot="1" x14ac:dyDescent="0.25">
      <c r="A3136" s="3">
        <f t="shared" si="1034"/>
        <v>2029</v>
      </c>
      <c r="B3136" s="3" t="str">
        <f t="shared" si="1051"/>
        <v>07 červenec</v>
      </c>
      <c r="C3136" s="4" t="str">
        <f t="shared" si="1035"/>
        <v>červenec</v>
      </c>
      <c r="D3136" s="10">
        <f t="shared" ca="1" si="1036"/>
        <v>0</v>
      </c>
      <c r="E3136" s="10" t="str">
        <f t="shared" si="1037"/>
        <v>pátek</v>
      </c>
      <c r="F3136" s="42" t="str">
        <f ca="1">IF(COUNTIF(List1!$U$4:$AF$16,$G3136),"Svátek",TEXT($G3136,"dddd"))</f>
        <v>pátek</v>
      </c>
      <c r="G3136" s="19">
        <v>47319</v>
      </c>
      <c r="H3136" s="49"/>
      <c r="I3136" s="50"/>
      <c r="J3136" s="49"/>
      <c r="K3136" s="50"/>
      <c r="L3136" s="21">
        <f t="shared" si="1038"/>
        <v>0</v>
      </c>
      <c r="M3136" s="22">
        <f t="shared" si="1032"/>
        <v>0</v>
      </c>
      <c r="N3136" s="98"/>
      <c r="O3136" s="101" t="str">
        <f t="shared" ca="1" si="1033"/>
        <v/>
      </c>
      <c r="P3136" s="41" t="str">
        <f t="shared" si="1031"/>
        <v xml:space="preserve"> </v>
      </c>
      <c r="Q3136" s="41" t="str">
        <f>IF(MONTH(G3137)-MONTH(G3136)&lt;&gt;0,SUBTOTAL(109,$P$14:$P$3665)," ")</f>
        <v xml:space="preserve"> </v>
      </c>
      <c r="R3136" s="108">
        <f t="shared" ca="1" si="1039"/>
        <v>0</v>
      </c>
      <c r="S3136" s="25">
        <f t="shared" ca="1" si="1040"/>
        <v>0</v>
      </c>
      <c r="T3136" s="108">
        <f t="shared" ca="1" si="1041"/>
        <v>0</v>
      </c>
      <c r="U3136" s="163">
        <f t="shared" ca="1" si="1042"/>
        <v>0</v>
      </c>
      <c r="V3136" s="25">
        <f t="shared" ca="1" si="1043"/>
        <v>0</v>
      </c>
      <c r="W3136" s="25">
        <f t="shared" ca="1" si="1044"/>
        <v>0</v>
      </c>
      <c r="X3136" s="108">
        <f t="shared" ca="1" si="1045"/>
        <v>0</v>
      </c>
      <c r="Y3136" s="108">
        <f t="shared" ca="1" si="1046"/>
        <v>0</v>
      </c>
      <c r="Z3136" s="108">
        <f t="shared" ca="1" si="1047"/>
        <v>0</v>
      </c>
      <c r="AA3136" s="108">
        <f t="shared" ca="1" si="1048"/>
        <v>0</v>
      </c>
      <c r="AB3136" s="108">
        <f t="shared" ca="1" si="1049"/>
        <v>0</v>
      </c>
      <c r="AC3136" s="25">
        <f t="shared" ca="1" si="1050"/>
        <v>0</v>
      </c>
    </row>
    <row r="3137" spans="1:29" ht="14.1" hidden="1" customHeight="1" thickBot="1" x14ac:dyDescent="0.25">
      <c r="A3137" s="3">
        <f t="shared" si="1034"/>
        <v>2029</v>
      </c>
      <c r="B3137" s="3" t="str">
        <f t="shared" si="1051"/>
        <v>07 červenec</v>
      </c>
      <c r="C3137" s="4" t="str">
        <f t="shared" si="1035"/>
        <v>červenec</v>
      </c>
      <c r="D3137" s="10">
        <f t="shared" ca="1" si="1036"/>
        <v>0</v>
      </c>
      <c r="E3137" s="10" t="str">
        <f t="shared" si="1037"/>
        <v>sobota</v>
      </c>
      <c r="F3137" s="42" t="str">
        <f ca="1">IF(COUNTIF(List1!$U$4:$AF$16,$G3137),"Svátek",TEXT($G3137,"dddd"))</f>
        <v>sobota</v>
      </c>
      <c r="G3137" s="19">
        <v>47320</v>
      </c>
      <c r="H3137" s="49"/>
      <c r="I3137" s="50"/>
      <c r="J3137" s="49"/>
      <c r="K3137" s="50"/>
      <c r="L3137" s="21">
        <f t="shared" si="1038"/>
        <v>0</v>
      </c>
      <c r="M3137" s="22">
        <f t="shared" si="1032"/>
        <v>0</v>
      </c>
      <c r="N3137" s="98"/>
      <c r="O3137" s="101" t="str">
        <f t="shared" ca="1" si="1033"/>
        <v/>
      </c>
      <c r="P3137" s="41" t="str">
        <f t="shared" si="1031"/>
        <v xml:space="preserve"> </v>
      </c>
      <c r="Q3137" s="41" t="str">
        <f>IF(MONTH(G3138)-MONTH(G3137)&lt;&gt;0,SUBTOTAL(109,$P$14:$P$3665)," ")</f>
        <v xml:space="preserve"> </v>
      </c>
      <c r="R3137" s="108">
        <f t="shared" ca="1" si="1039"/>
        <v>0</v>
      </c>
      <c r="S3137" s="25">
        <f t="shared" ca="1" si="1040"/>
        <v>0</v>
      </c>
      <c r="T3137" s="108">
        <f t="shared" ca="1" si="1041"/>
        <v>0</v>
      </c>
      <c r="U3137" s="163">
        <f t="shared" ca="1" si="1042"/>
        <v>0</v>
      </c>
      <c r="V3137" s="25">
        <f t="shared" ca="1" si="1043"/>
        <v>0</v>
      </c>
      <c r="W3137" s="25">
        <f t="shared" ca="1" si="1044"/>
        <v>0</v>
      </c>
      <c r="X3137" s="108">
        <f t="shared" ca="1" si="1045"/>
        <v>0</v>
      </c>
      <c r="Y3137" s="108">
        <f t="shared" ca="1" si="1046"/>
        <v>0</v>
      </c>
      <c r="Z3137" s="108">
        <f t="shared" ca="1" si="1047"/>
        <v>0</v>
      </c>
      <c r="AA3137" s="108">
        <f t="shared" ca="1" si="1048"/>
        <v>0</v>
      </c>
      <c r="AB3137" s="108">
        <f t="shared" ca="1" si="1049"/>
        <v>0</v>
      </c>
      <c r="AC3137" s="25">
        <f t="shared" ca="1" si="1050"/>
        <v>0</v>
      </c>
    </row>
    <row r="3138" spans="1:29" ht="14.1" hidden="1" customHeight="1" thickBot="1" x14ac:dyDescent="0.25">
      <c r="A3138" s="3">
        <f t="shared" si="1034"/>
        <v>2029</v>
      </c>
      <c r="B3138" s="3" t="str">
        <f t="shared" si="1051"/>
        <v>07 červenec</v>
      </c>
      <c r="C3138" s="4" t="str">
        <f t="shared" si="1035"/>
        <v>červenec</v>
      </c>
      <c r="D3138" s="10">
        <f t="shared" ca="1" si="1036"/>
        <v>0</v>
      </c>
      <c r="E3138" s="10" t="str">
        <f t="shared" si="1037"/>
        <v>neděle</v>
      </c>
      <c r="F3138" s="42" t="str">
        <f ca="1">IF(COUNTIF(List1!$U$4:$AF$16,$G3138),"Svátek",TEXT($G3138,"dddd"))</f>
        <v>neděle</v>
      </c>
      <c r="G3138" s="19">
        <v>47321</v>
      </c>
      <c r="H3138" s="49"/>
      <c r="I3138" s="50"/>
      <c r="J3138" s="49"/>
      <c r="K3138" s="50"/>
      <c r="L3138" s="21">
        <f t="shared" si="1038"/>
        <v>0</v>
      </c>
      <c r="M3138" s="22">
        <f t="shared" si="1032"/>
        <v>0</v>
      </c>
      <c r="N3138" s="98"/>
      <c r="O3138" s="101" t="str">
        <f t="shared" ca="1" si="1033"/>
        <v/>
      </c>
      <c r="P3138" s="41">
        <f t="shared" si="1031"/>
        <v>0</v>
      </c>
      <c r="Q3138" s="41" t="str">
        <f>IF(MONTH(G3139)-MONTH(G3138)&lt;&gt;0,SUBTOTAL(109,$P$14:$P$3665)," ")</f>
        <v xml:space="preserve"> </v>
      </c>
      <c r="R3138" s="108">
        <f t="shared" ca="1" si="1039"/>
        <v>0</v>
      </c>
      <c r="S3138" s="25">
        <f t="shared" ca="1" si="1040"/>
        <v>0</v>
      </c>
      <c r="T3138" s="108">
        <f t="shared" ca="1" si="1041"/>
        <v>0</v>
      </c>
      <c r="U3138" s="163">
        <f t="shared" ca="1" si="1042"/>
        <v>0</v>
      </c>
      <c r="V3138" s="25">
        <f t="shared" ca="1" si="1043"/>
        <v>0</v>
      </c>
      <c r="W3138" s="25">
        <f t="shared" ca="1" si="1044"/>
        <v>0</v>
      </c>
      <c r="X3138" s="108">
        <f t="shared" ca="1" si="1045"/>
        <v>0</v>
      </c>
      <c r="Y3138" s="108">
        <f t="shared" ca="1" si="1046"/>
        <v>0</v>
      </c>
      <c r="Z3138" s="108">
        <f t="shared" ca="1" si="1047"/>
        <v>0</v>
      </c>
      <c r="AA3138" s="108">
        <f t="shared" ca="1" si="1048"/>
        <v>0</v>
      </c>
      <c r="AB3138" s="108">
        <f t="shared" ca="1" si="1049"/>
        <v>0</v>
      </c>
      <c r="AC3138" s="25">
        <f t="shared" ca="1" si="1050"/>
        <v>0</v>
      </c>
    </row>
    <row r="3139" spans="1:29" ht="14.1" hidden="1" customHeight="1" thickBot="1" x14ac:dyDescent="0.25">
      <c r="A3139" s="3">
        <f t="shared" si="1034"/>
        <v>2029</v>
      </c>
      <c r="B3139" s="3" t="str">
        <f t="shared" si="1051"/>
        <v>07 červenec</v>
      </c>
      <c r="C3139" s="4" t="str">
        <f t="shared" si="1035"/>
        <v>červenec</v>
      </c>
      <c r="D3139" s="10">
        <f t="shared" ca="1" si="1036"/>
        <v>0</v>
      </c>
      <c r="E3139" s="10" t="str">
        <f t="shared" si="1037"/>
        <v>pondělí</v>
      </c>
      <c r="F3139" s="42" t="str">
        <f ca="1">IF(COUNTIF(List1!$U$4:$AF$16,$G3139),"Svátek",TEXT($G3139,"dddd"))</f>
        <v>pondělí</v>
      </c>
      <c r="G3139" s="19">
        <v>47322</v>
      </c>
      <c r="H3139" s="49"/>
      <c r="I3139" s="50"/>
      <c r="J3139" s="49"/>
      <c r="K3139" s="50"/>
      <c r="L3139" s="21">
        <f t="shared" si="1038"/>
        <v>0</v>
      </c>
      <c r="M3139" s="22">
        <f t="shared" si="1032"/>
        <v>0</v>
      </c>
      <c r="N3139" s="98"/>
      <c r="O3139" s="101" t="str">
        <f t="shared" ca="1" si="1033"/>
        <v/>
      </c>
      <c r="P3139" s="41" t="str">
        <f t="shared" si="1031"/>
        <v xml:space="preserve"> </v>
      </c>
      <c r="Q3139" s="41" t="str">
        <f>IF(MONTH(G3140)-MONTH(G3139)&lt;&gt;0,SUBTOTAL(109,$P$14:$P$3665)," ")</f>
        <v xml:space="preserve"> </v>
      </c>
      <c r="R3139" s="108">
        <f t="shared" ca="1" si="1039"/>
        <v>0</v>
      </c>
      <c r="S3139" s="25">
        <f t="shared" ca="1" si="1040"/>
        <v>0</v>
      </c>
      <c r="T3139" s="108">
        <f t="shared" ca="1" si="1041"/>
        <v>0</v>
      </c>
      <c r="U3139" s="163">
        <f t="shared" ca="1" si="1042"/>
        <v>0</v>
      </c>
      <c r="V3139" s="25">
        <f t="shared" ca="1" si="1043"/>
        <v>0</v>
      </c>
      <c r="W3139" s="25">
        <f t="shared" ca="1" si="1044"/>
        <v>0</v>
      </c>
      <c r="X3139" s="108">
        <f t="shared" ca="1" si="1045"/>
        <v>0</v>
      </c>
      <c r="Y3139" s="108">
        <f t="shared" ca="1" si="1046"/>
        <v>0</v>
      </c>
      <c r="Z3139" s="108">
        <f t="shared" ca="1" si="1047"/>
        <v>0</v>
      </c>
      <c r="AA3139" s="108">
        <f t="shared" ca="1" si="1048"/>
        <v>0</v>
      </c>
      <c r="AB3139" s="108">
        <f t="shared" ca="1" si="1049"/>
        <v>0</v>
      </c>
      <c r="AC3139" s="25">
        <f t="shared" ca="1" si="1050"/>
        <v>0</v>
      </c>
    </row>
    <row r="3140" spans="1:29" ht="14.1" hidden="1" customHeight="1" thickBot="1" x14ac:dyDescent="0.25">
      <c r="A3140" s="3">
        <f t="shared" si="1034"/>
        <v>2029</v>
      </c>
      <c r="B3140" s="3" t="str">
        <f t="shared" si="1051"/>
        <v>07 červenec</v>
      </c>
      <c r="C3140" s="4" t="str">
        <f t="shared" si="1035"/>
        <v>červenec</v>
      </c>
      <c r="D3140" s="10">
        <f t="shared" ca="1" si="1036"/>
        <v>0</v>
      </c>
      <c r="E3140" s="10" t="str">
        <f t="shared" si="1037"/>
        <v>úterý</v>
      </c>
      <c r="F3140" s="42" t="str">
        <f ca="1">IF(COUNTIF(List1!$U$4:$AF$16,$G3140),"Svátek",TEXT($G3140,"dddd"))</f>
        <v>úterý</v>
      </c>
      <c r="G3140" s="19">
        <v>47323</v>
      </c>
      <c r="H3140" s="49"/>
      <c r="I3140" s="50"/>
      <c r="J3140" s="49"/>
      <c r="K3140" s="50"/>
      <c r="L3140" s="21">
        <f t="shared" si="1038"/>
        <v>0</v>
      </c>
      <c r="M3140" s="22">
        <f t="shared" si="1032"/>
        <v>0</v>
      </c>
      <c r="N3140" s="98"/>
      <c r="O3140" s="101" t="str">
        <f t="shared" ca="1" si="1033"/>
        <v/>
      </c>
      <c r="P3140" s="41" t="str">
        <f t="shared" si="1031"/>
        <v xml:space="preserve"> </v>
      </c>
      <c r="Q3140" s="41" t="str">
        <f>IF(MONTH(G3141)-MONTH(G3140)&lt;&gt;0,SUBTOTAL(109,$P$14:$P$3665)," ")</f>
        <v xml:space="preserve"> </v>
      </c>
      <c r="R3140" s="108">
        <f t="shared" ca="1" si="1039"/>
        <v>0</v>
      </c>
      <c r="S3140" s="25">
        <f t="shared" ca="1" si="1040"/>
        <v>0</v>
      </c>
      <c r="T3140" s="108">
        <f t="shared" ca="1" si="1041"/>
        <v>0</v>
      </c>
      <c r="U3140" s="163">
        <f t="shared" ca="1" si="1042"/>
        <v>0</v>
      </c>
      <c r="V3140" s="25">
        <f t="shared" ca="1" si="1043"/>
        <v>0</v>
      </c>
      <c r="W3140" s="25">
        <f t="shared" ca="1" si="1044"/>
        <v>0</v>
      </c>
      <c r="X3140" s="108">
        <f t="shared" ca="1" si="1045"/>
        <v>0</v>
      </c>
      <c r="Y3140" s="108">
        <f t="shared" ca="1" si="1046"/>
        <v>0</v>
      </c>
      <c r="Z3140" s="108">
        <f t="shared" ca="1" si="1047"/>
        <v>0</v>
      </c>
      <c r="AA3140" s="108">
        <f t="shared" ca="1" si="1048"/>
        <v>0</v>
      </c>
      <c r="AB3140" s="108">
        <f t="shared" ca="1" si="1049"/>
        <v>0</v>
      </c>
      <c r="AC3140" s="25">
        <f t="shared" ca="1" si="1050"/>
        <v>0</v>
      </c>
    </row>
    <row r="3141" spans="1:29" ht="14.1" hidden="1" customHeight="1" thickBot="1" x14ac:dyDescent="0.25">
      <c r="A3141" s="3">
        <f t="shared" si="1034"/>
        <v>2029</v>
      </c>
      <c r="B3141" s="3" t="str">
        <f t="shared" si="1051"/>
        <v>07 červenec</v>
      </c>
      <c r="C3141" s="4" t="str">
        <f t="shared" si="1035"/>
        <v>červenec</v>
      </c>
      <c r="D3141" s="10">
        <f t="shared" ca="1" si="1036"/>
        <v>0</v>
      </c>
      <c r="E3141" s="10" t="str">
        <f t="shared" si="1037"/>
        <v>středa</v>
      </c>
      <c r="F3141" s="42" t="str">
        <f ca="1">IF(COUNTIF(List1!$U$4:$AF$16,$G3141),"Svátek",TEXT($G3141,"dddd"))</f>
        <v>středa</v>
      </c>
      <c r="G3141" s="19">
        <v>47324</v>
      </c>
      <c r="H3141" s="49"/>
      <c r="I3141" s="50"/>
      <c r="J3141" s="49"/>
      <c r="K3141" s="50"/>
      <c r="L3141" s="21">
        <f t="shared" si="1038"/>
        <v>0</v>
      </c>
      <c r="M3141" s="22">
        <f t="shared" si="1032"/>
        <v>0</v>
      </c>
      <c r="N3141" s="98"/>
      <c r="O3141" s="101" t="str">
        <f t="shared" ca="1" si="1033"/>
        <v/>
      </c>
      <c r="P3141" s="41" t="str">
        <f t="shared" si="1031"/>
        <v xml:space="preserve"> </v>
      </c>
      <c r="Q3141" s="41" t="str">
        <f>IF(MONTH(G3142)-MONTH(G3141)&lt;&gt;0,SUBTOTAL(109,$P$14:$P$3665)," ")</f>
        <v xml:space="preserve"> </v>
      </c>
      <c r="R3141" s="108">
        <f t="shared" ca="1" si="1039"/>
        <v>0</v>
      </c>
      <c r="S3141" s="25">
        <f t="shared" ca="1" si="1040"/>
        <v>0</v>
      </c>
      <c r="T3141" s="108">
        <f t="shared" ca="1" si="1041"/>
        <v>0</v>
      </c>
      <c r="U3141" s="163">
        <f t="shared" ca="1" si="1042"/>
        <v>0</v>
      </c>
      <c r="V3141" s="25">
        <f t="shared" ca="1" si="1043"/>
        <v>0</v>
      </c>
      <c r="W3141" s="25">
        <f t="shared" ca="1" si="1044"/>
        <v>0</v>
      </c>
      <c r="X3141" s="108">
        <f t="shared" ca="1" si="1045"/>
        <v>0</v>
      </c>
      <c r="Y3141" s="108">
        <f t="shared" ca="1" si="1046"/>
        <v>0</v>
      </c>
      <c r="Z3141" s="108">
        <f t="shared" ca="1" si="1047"/>
        <v>0</v>
      </c>
      <c r="AA3141" s="108">
        <f t="shared" ca="1" si="1048"/>
        <v>0</v>
      </c>
      <c r="AB3141" s="108">
        <f t="shared" ca="1" si="1049"/>
        <v>0</v>
      </c>
      <c r="AC3141" s="25">
        <f t="shared" ca="1" si="1050"/>
        <v>0</v>
      </c>
    </row>
    <row r="3142" spans="1:29" ht="14.1" hidden="1" customHeight="1" thickBot="1" x14ac:dyDescent="0.25">
      <c r="A3142" s="3">
        <f t="shared" si="1034"/>
        <v>2029</v>
      </c>
      <c r="B3142" s="3" t="str">
        <f t="shared" si="1051"/>
        <v>07 červenec</v>
      </c>
      <c r="C3142" s="4" t="str">
        <f t="shared" si="1035"/>
        <v>červenec</v>
      </c>
      <c r="D3142" s="10">
        <f t="shared" ca="1" si="1036"/>
        <v>0</v>
      </c>
      <c r="E3142" s="10" t="str">
        <f t="shared" si="1037"/>
        <v>čtvrtek</v>
      </c>
      <c r="F3142" s="42" t="str">
        <f ca="1">IF(COUNTIF(List1!$U$4:$AF$16,$G3142),"Svátek",TEXT($G3142,"dddd"))</f>
        <v>čtvrtek</v>
      </c>
      <c r="G3142" s="19">
        <v>47325</v>
      </c>
      <c r="H3142" s="49"/>
      <c r="I3142" s="50"/>
      <c r="J3142" s="49"/>
      <c r="K3142" s="50"/>
      <c r="L3142" s="21">
        <f t="shared" si="1038"/>
        <v>0</v>
      </c>
      <c r="M3142" s="22">
        <f t="shared" si="1032"/>
        <v>0</v>
      </c>
      <c r="N3142" s="98"/>
      <c r="O3142" s="101" t="str">
        <f t="shared" ca="1" si="1033"/>
        <v/>
      </c>
      <c r="P3142" s="41" t="str">
        <f t="shared" si="1031"/>
        <v xml:space="preserve"> </v>
      </c>
      <c r="Q3142" s="41" t="str">
        <f>IF(MONTH(G3143)-MONTH(G3142)&lt;&gt;0,SUBTOTAL(109,$P$14:$P$3665)," ")</f>
        <v xml:space="preserve"> </v>
      </c>
      <c r="R3142" s="108">
        <f t="shared" ca="1" si="1039"/>
        <v>0</v>
      </c>
      <c r="S3142" s="25">
        <f t="shared" ca="1" si="1040"/>
        <v>0</v>
      </c>
      <c r="T3142" s="108">
        <f t="shared" ca="1" si="1041"/>
        <v>0</v>
      </c>
      <c r="U3142" s="163">
        <f t="shared" ca="1" si="1042"/>
        <v>0</v>
      </c>
      <c r="V3142" s="25">
        <f t="shared" ca="1" si="1043"/>
        <v>0</v>
      </c>
      <c r="W3142" s="25">
        <f t="shared" ca="1" si="1044"/>
        <v>0</v>
      </c>
      <c r="X3142" s="108">
        <f t="shared" ca="1" si="1045"/>
        <v>0</v>
      </c>
      <c r="Y3142" s="108">
        <f t="shared" ca="1" si="1046"/>
        <v>0</v>
      </c>
      <c r="Z3142" s="108">
        <f t="shared" ca="1" si="1047"/>
        <v>0</v>
      </c>
      <c r="AA3142" s="108">
        <f t="shared" ca="1" si="1048"/>
        <v>0</v>
      </c>
      <c r="AB3142" s="108">
        <f t="shared" ca="1" si="1049"/>
        <v>0</v>
      </c>
      <c r="AC3142" s="25">
        <f t="shared" ca="1" si="1050"/>
        <v>0</v>
      </c>
    </row>
    <row r="3143" spans="1:29" ht="14.1" hidden="1" customHeight="1" thickBot="1" x14ac:dyDescent="0.25">
      <c r="A3143" s="3">
        <f t="shared" si="1034"/>
        <v>2029</v>
      </c>
      <c r="B3143" s="3" t="str">
        <f t="shared" si="1051"/>
        <v>07 červenec</v>
      </c>
      <c r="C3143" s="4" t="str">
        <f t="shared" si="1035"/>
        <v>červenec</v>
      </c>
      <c r="D3143" s="10">
        <f t="shared" ca="1" si="1036"/>
        <v>0</v>
      </c>
      <c r="E3143" s="10" t="str">
        <f t="shared" si="1037"/>
        <v>pátek</v>
      </c>
      <c r="F3143" s="42" t="str">
        <f ca="1">IF(COUNTIF(List1!$U$4:$AF$16,$G3143),"Svátek",TEXT($G3143,"dddd"))</f>
        <v>pátek</v>
      </c>
      <c r="G3143" s="19">
        <v>47326</v>
      </c>
      <c r="H3143" s="49"/>
      <c r="I3143" s="50"/>
      <c r="J3143" s="49"/>
      <c r="K3143" s="50"/>
      <c r="L3143" s="21">
        <f t="shared" si="1038"/>
        <v>0</v>
      </c>
      <c r="M3143" s="22">
        <f t="shared" si="1032"/>
        <v>0</v>
      </c>
      <c r="N3143" s="98"/>
      <c r="O3143" s="101" t="str">
        <f t="shared" ca="1" si="1033"/>
        <v/>
      </c>
      <c r="P3143" s="41" t="str">
        <f t="shared" si="1031"/>
        <v xml:space="preserve"> </v>
      </c>
      <c r="Q3143" s="41" t="str">
        <f>IF(MONTH(G3144)-MONTH(G3143)&lt;&gt;0,SUBTOTAL(109,$P$14:$P$3665)," ")</f>
        <v xml:space="preserve"> </v>
      </c>
      <c r="R3143" s="108">
        <f t="shared" ca="1" si="1039"/>
        <v>0</v>
      </c>
      <c r="S3143" s="25">
        <f t="shared" ca="1" si="1040"/>
        <v>0</v>
      </c>
      <c r="T3143" s="108">
        <f t="shared" ca="1" si="1041"/>
        <v>0</v>
      </c>
      <c r="U3143" s="163">
        <f t="shared" ca="1" si="1042"/>
        <v>0</v>
      </c>
      <c r="V3143" s="25">
        <f t="shared" ca="1" si="1043"/>
        <v>0</v>
      </c>
      <c r="W3143" s="25">
        <f t="shared" ca="1" si="1044"/>
        <v>0</v>
      </c>
      <c r="X3143" s="108">
        <f t="shared" ca="1" si="1045"/>
        <v>0</v>
      </c>
      <c r="Y3143" s="108">
        <f t="shared" ca="1" si="1046"/>
        <v>0</v>
      </c>
      <c r="Z3143" s="108">
        <f t="shared" ca="1" si="1047"/>
        <v>0</v>
      </c>
      <c r="AA3143" s="108">
        <f t="shared" ca="1" si="1048"/>
        <v>0</v>
      </c>
      <c r="AB3143" s="108">
        <f t="shared" ca="1" si="1049"/>
        <v>0</v>
      </c>
      <c r="AC3143" s="25">
        <f t="shared" ca="1" si="1050"/>
        <v>0</v>
      </c>
    </row>
    <row r="3144" spans="1:29" ht="14.1" hidden="1" customHeight="1" thickBot="1" x14ac:dyDescent="0.25">
      <c r="A3144" s="3">
        <f t="shared" si="1034"/>
        <v>2029</v>
      </c>
      <c r="B3144" s="3" t="str">
        <f t="shared" si="1051"/>
        <v>07 červenec</v>
      </c>
      <c r="C3144" s="4" t="str">
        <f t="shared" si="1035"/>
        <v>červenec</v>
      </c>
      <c r="D3144" s="10">
        <f t="shared" ca="1" si="1036"/>
        <v>0</v>
      </c>
      <c r="E3144" s="10" t="str">
        <f t="shared" si="1037"/>
        <v>sobota</v>
      </c>
      <c r="F3144" s="42" t="str">
        <f ca="1">IF(COUNTIF(List1!$U$4:$AF$16,$G3144),"Svátek",TEXT($G3144,"dddd"))</f>
        <v>sobota</v>
      </c>
      <c r="G3144" s="19">
        <v>47327</v>
      </c>
      <c r="H3144" s="49"/>
      <c r="I3144" s="50"/>
      <c r="J3144" s="49"/>
      <c r="K3144" s="50"/>
      <c r="L3144" s="21">
        <f t="shared" si="1038"/>
        <v>0</v>
      </c>
      <c r="M3144" s="22">
        <f t="shared" si="1032"/>
        <v>0</v>
      </c>
      <c r="N3144" s="98"/>
      <c r="O3144" s="101" t="str">
        <f t="shared" ca="1" si="1033"/>
        <v/>
      </c>
      <c r="P3144" s="41" t="str">
        <f t="shared" si="1031"/>
        <v xml:space="preserve"> </v>
      </c>
      <c r="Q3144" s="41" t="str">
        <f>IF(MONTH(G3145)-MONTH(G3144)&lt;&gt;0,SUBTOTAL(109,$P$14:$P$3665)," ")</f>
        <v xml:space="preserve"> </v>
      </c>
      <c r="R3144" s="108">
        <f t="shared" ca="1" si="1039"/>
        <v>0</v>
      </c>
      <c r="S3144" s="25">
        <f t="shared" ca="1" si="1040"/>
        <v>0</v>
      </c>
      <c r="T3144" s="108">
        <f t="shared" ca="1" si="1041"/>
        <v>0</v>
      </c>
      <c r="U3144" s="163">
        <f t="shared" ca="1" si="1042"/>
        <v>0</v>
      </c>
      <c r="V3144" s="25">
        <f t="shared" ca="1" si="1043"/>
        <v>0</v>
      </c>
      <c r="W3144" s="25">
        <f t="shared" ca="1" si="1044"/>
        <v>0</v>
      </c>
      <c r="X3144" s="108">
        <f t="shared" ca="1" si="1045"/>
        <v>0</v>
      </c>
      <c r="Y3144" s="108">
        <f t="shared" ca="1" si="1046"/>
        <v>0</v>
      </c>
      <c r="Z3144" s="108">
        <f t="shared" ca="1" si="1047"/>
        <v>0</v>
      </c>
      <c r="AA3144" s="108">
        <f t="shared" ca="1" si="1048"/>
        <v>0</v>
      </c>
      <c r="AB3144" s="108">
        <f t="shared" ca="1" si="1049"/>
        <v>0</v>
      </c>
      <c r="AC3144" s="25">
        <f t="shared" ca="1" si="1050"/>
        <v>0</v>
      </c>
    </row>
    <row r="3145" spans="1:29" ht="14.1" hidden="1" customHeight="1" thickBot="1" x14ac:dyDescent="0.25">
      <c r="A3145" s="3">
        <f t="shared" si="1034"/>
        <v>2029</v>
      </c>
      <c r="B3145" s="3" t="str">
        <f t="shared" si="1051"/>
        <v>07 červenec</v>
      </c>
      <c r="C3145" s="4" t="str">
        <f t="shared" si="1035"/>
        <v>červenec</v>
      </c>
      <c r="D3145" s="10">
        <f t="shared" ca="1" si="1036"/>
        <v>0</v>
      </c>
      <c r="E3145" s="10" t="str">
        <f t="shared" si="1037"/>
        <v>neděle</v>
      </c>
      <c r="F3145" s="42" t="str">
        <f ca="1">IF(COUNTIF(List1!$U$4:$AF$16,$G3145),"Svátek",TEXT($G3145,"dddd"))</f>
        <v>neděle</v>
      </c>
      <c r="G3145" s="19">
        <v>47328</v>
      </c>
      <c r="H3145" s="49"/>
      <c r="I3145" s="50"/>
      <c r="J3145" s="49"/>
      <c r="K3145" s="50"/>
      <c r="L3145" s="21">
        <f t="shared" si="1038"/>
        <v>0</v>
      </c>
      <c r="M3145" s="22">
        <f t="shared" si="1032"/>
        <v>0</v>
      </c>
      <c r="N3145" s="98"/>
      <c r="O3145" s="101" t="str">
        <f t="shared" ca="1" si="1033"/>
        <v/>
      </c>
      <c r="P3145" s="41">
        <f t="shared" si="1031"/>
        <v>0</v>
      </c>
      <c r="Q3145" s="41" t="str">
        <f>IF(MONTH(G3146)-MONTH(G3145)&lt;&gt;0,SUBTOTAL(109,$P$14:$P$3665)," ")</f>
        <v xml:space="preserve"> </v>
      </c>
      <c r="R3145" s="108">
        <f t="shared" ca="1" si="1039"/>
        <v>0</v>
      </c>
      <c r="S3145" s="25">
        <f t="shared" ca="1" si="1040"/>
        <v>0</v>
      </c>
      <c r="T3145" s="108">
        <f t="shared" ca="1" si="1041"/>
        <v>0</v>
      </c>
      <c r="U3145" s="163">
        <f t="shared" ca="1" si="1042"/>
        <v>0</v>
      </c>
      <c r="V3145" s="25">
        <f t="shared" ca="1" si="1043"/>
        <v>0</v>
      </c>
      <c r="W3145" s="25">
        <f t="shared" ca="1" si="1044"/>
        <v>0</v>
      </c>
      <c r="X3145" s="108">
        <f t="shared" ca="1" si="1045"/>
        <v>0</v>
      </c>
      <c r="Y3145" s="108">
        <f t="shared" ca="1" si="1046"/>
        <v>0</v>
      </c>
      <c r="Z3145" s="108">
        <f t="shared" ca="1" si="1047"/>
        <v>0</v>
      </c>
      <c r="AA3145" s="108">
        <f t="shared" ca="1" si="1048"/>
        <v>0</v>
      </c>
      <c r="AB3145" s="108">
        <f t="shared" ca="1" si="1049"/>
        <v>0</v>
      </c>
      <c r="AC3145" s="25">
        <f t="shared" ca="1" si="1050"/>
        <v>0</v>
      </c>
    </row>
    <row r="3146" spans="1:29" ht="14.1" hidden="1" customHeight="1" thickBot="1" x14ac:dyDescent="0.25">
      <c r="A3146" s="3">
        <f t="shared" si="1034"/>
        <v>2029</v>
      </c>
      <c r="B3146" s="3" t="str">
        <f t="shared" si="1051"/>
        <v>07 červenec</v>
      </c>
      <c r="C3146" s="4" t="str">
        <f t="shared" si="1035"/>
        <v>červenec</v>
      </c>
      <c r="D3146" s="10">
        <f t="shared" ca="1" si="1036"/>
        <v>0</v>
      </c>
      <c r="E3146" s="10" t="str">
        <f t="shared" si="1037"/>
        <v>pondělí</v>
      </c>
      <c r="F3146" s="42" t="str">
        <f ca="1">IF(COUNTIF(List1!$U$4:$AF$16,$G3146),"Svátek",TEXT($G3146,"dddd"))</f>
        <v>pondělí</v>
      </c>
      <c r="G3146" s="19">
        <v>47329</v>
      </c>
      <c r="H3146" s="49"/>
      <c r="I3146" s="50"/>
      <c r="J3146" s="49"/>
      <c r="K3146" s="50"/>
      <c r="L3146" s="21">
        <f t="shared" si="1038"/>
        <v>0</v>
      </c>
      <c r="M3146" s="22">
        <f t="shared" si="1032"/>
        <v>0</v>
      </c>
      <c r="N3146" s="98"/>
      <c r="O3146" s="101" t="str">
        <f t="shared" ca="1" si="1033"/>
        <v/>
      </c>
      <c r="P3146" s="41" t="str">
        <f t="shared" si="1031"/>
        <v xml:space="preserve"> </v>
      </c>
      <c r="Q3146" s="41" t="str">
        <f>IF(MONTH(G3147)-MONTH(G3146)&lt;&gt;0,SUBTOTAL(109,$P$14:$P$3665)," ")</f>
        <v xml:space="preserve"> </v>
      </c>
      <c r="R3146" s="108">
        <f t="shared" ca="1" si="1039"/>
        <v>0</v>
      </c>
      <c r="S3146" s="25">
        <f t="shared" ca="1" si="1040"/>
        <v>0</v>
      </c>
      <c r="T3146" s="108">
        <f t="shared" ca="1" si="1041"/>
        <v>0</v>
      </c>
      <c r="U3146" s="163">
        <f t="shared" ca="1" si="1042"/>
        <v>0</v>
      </c>
      <c r="V3146" s="25">
        <f t="shared" ca="1" si="1043"/>
        <v>0</v>
      </c>
      <c r="W3146" s="25">
        <f t="shared" ca="1" si="1044"/>
        <v>0</v>
      </c>
      <c r="X3146" s="108">
        <f t="shared" ca="1" si="1045"/>
        <v>0</v>
      </c>
      <c r="Y3146" s="108">
        <f t="shared" ca="1" si="1046"/>
        <v>0</v>
      </c>
      <c r="Z3146" s="108">
        <f t="shared" ca="1" si="1047"/>
        <v>0</v>
      </c>
      <c r="AA3146" s="108">
        <f t="shared" ca="1" si="1048"/>
        <v>0</v>
      </c>
      <c r="AB3146" s="108">
        <f t="shared" ca="1" si="1049"/>
        <v>0</v>
      </c>
      <c r="AC3146" s="25">
        <f t="shared" ca="1" si="1050"/>
        <v>0</v>
      </c>
    </row>
    <row r="3147" spans="1:29" ht="14.1" hidden="1" customHeight="1" thickBot="1" x14ac:dyDescent="0.25">
      <c r="A3147" s="3">
        <f t="shared" si="1034"/>
        <v>2029</v>
      </c>
      <c r="B3147" s="3" t="str">
        <f t="shared" si="1051"/>
        <v>07 červenec</v>
      </c>
      <c r="C3147" s="4" t="str">
        <f t="shared" si="1035"/>
        <v>červenec</v>
      </c>
      <c r="D3147" s="10">
        <f t="shared" ca="1" si="1036"/>
        <v>0</v>
      </c>
      <c r="E3147" s="10" t="str">
        <f t="shared" si="1037"/>
        <v>úterý</v>
      </c>
      <c r="F3147" s="42" t="str">
        <f ca="1">IF(COUNTIF(List1!$U$4:$AF$16,$G3147),"Svátek",TEXT($G3147,"dddd"))</f>
        <v>úterý</v>
      </c>
      <c r="G3147" s="19">
        <v>47330</v>
      </c>
      <c r="H3147" s="49"/>
      <c r="I3147" s="50"/>
      <c r="J3147" s="49"/>
      <c r="K3147" s="50"/>
      <c r="L3147" s="21">
        <f t="shared" si="1038"/>
        <v>0</v>
      </c>
      <c r="M3147" s="22">
        <f t="shared" si="1032"/>
        <v>0</v>
      </c>
      <c r="N3147" s="98"/>
      <c r="O3147" s="101" t="str">
        <f t="shared" ca="1" si="1033"/>
        <v/>
      </c>
      <c r="P3147" s="41">
        <f t="shared" si="1031"/>
        <v>0</v>
      </c>
      <c r="Q3147" s="41">
        <f>IF(MONTH(G3148)-MONTH(G3147)&lt;&gt;0,SUBTOTAL(109,$P$14:$P$3665)," ")</f>
        <v>0</v>
      </c>
      <c r="R3147" s="108">
        <f t="shared" ca="1" si="1039"/>
        <v>0</v>
      </c>
      <c r="S3147" s="25">
        <f t="shared" ca="1" si="1040"/>
        <v>0</v>
      </c>
      <c r="T3147" s="108">
        <f t="shared" ca="1" si="1041"/>
        <v>0</v>
      </c>
      <c r="U3147" s="163">
        <f t="shared" ca="1" si="1042"/>
        <v>0</v>
      </c>
      <c r="V3147" s="25">
        <f t="shared" ca="1" si="1043"/>
        <v>0</v>
      </c>
      <c r="W3147" s="25">
        <f t="shared" ca="1" si="1044"/>
        <v>0</v>
      </c>
      <c r="X3147" s="108">
        <f t="shared" ca="1" si="1045"/>
        <v>0</v>
      </c>
      <c r="Y3147" s="108">
        <f t="shared" ca="1" si="1046"/>
        <v>0</v>
      </c>
      <c r="Z3147" s="108">
        <f t="shared" ca="1" si="1047"/>
        <v>0</v>
      </c>
      <c r="AA3147" s="108">
        <f t="shared" ca="1" si="1048"/>
        <v>0</v>
      </c>
      <c r="AB3147" s="108">
        <f t="shared" ca="1" si="1049"/>
        <v>0</v>
      </c>
      <c r="AC3147" s="25">
        <f t="shared" ca="1" si="1050"/>
        <v>0</v>
      </c>
    </row>
    <row r="3148" spans="1:29" ht="14.1" hidden="1" customHeight="1" thickBot="1" x14ac:dyDescent="0.25">
      <c r="A3148" s="3">
        <f t="shared" si="1034"/>
        <v>2029</v>
      </c>
      <c r="B3148" s="3" t="str">
        <f t="shared" si="1051"/>
        <v>08 srpen</v>
      </c>
      <c r="C3148" s="4" t="str">
        <f t="shared" si="1035"/>
        <v>srpen</v>
      </c>
      <c r="D3148" s="10">
        <f t="shared" ca="1" si="1036"/>
        <v>0</v>
      </c>
      <c r="E3148" s="10" t="str">
        <f t="shared" si="1037"/>
        <v>středa</v>
      </c>
      <c r="F3148" s="42" t="str">
        <f ca="1">IF(COUNTIF(List1!$U$4:$AF$16,$G3148),"Svátek",TEXT($G3148,"dddd"))</f>
        <v>středa</v>
      </c>
      <c r="G3148" s="19">
        <v>47331</v>
      </c>
      <c r="H3148" s="49"/>
      <c r="I3148" s="50"/>
      <c r="J3148" s="49"/>
      <c r="K3148" s="50"/>
      <c r="L3148" s="21">
        <f t="shared" si="1038"/>
        <v>0</v>
      </c>
      <c r="M3148" s="22">
        <f t="shared" si="1032"/>
        <v>0</v>
      </c>
      <c r="N3148" s="98"/>
      <c r="O3148" s="101" t="str">
        <f t="shared" ca="1" si="1033"/>
        <v/>
      </c>
      <c r="P3148" s="41" t="str">
        <f t="shared" si="1031"/>
        <v xml:space="preserve"> </v>
      </c>
      <c r="Q3148" s="41" t="str">
        <f>IF(MONTH(G3149)-MONTH(G3148)&lt;&gt;0,SUBTOTAL(109,$P$14:$P$3665)," ")</f>
        <v xml:space="preserve"> </v>
      </c>
      <c r="R3148" s="108">
        <f t="shared" ca="1" si="1039"/>
        <v>0</v>
      </c>
      <c r="S3148" s="25">
        <f t="shared" ca="1" si="1040"/>
        <v>0</v>
      </c>
      <c r="T3148" s="108">
        <f t="shared" ca="1" si="1041"/>
        <v>0</v>
      </c>
      <c r="U3148" s="163">
        <f t="shared" ca="1" si="1042"/>
        <v>0</v>
      </c>
      <c r="V3148" s="25">
        <f t="shared" ca="1" si="1043"/>
        <v>0</v>
      </c>
      <c r="W3148" s="25">
        <f t="shared" ca="1" si="1044"/>
        <v>0</v>
      </c>
      <c r="X3148" s="108">
        <f t="shared" ca="1" si="1045"/>
        <v>0</v>
      </c>
      <c r="Y3148" s="108">
        <f t="shared" ca="1" si="1046"/>
        <v>0</v>
      </c>
      <c r="Z3148" s="108">
        <f t="shared" ca="1" si="1047"/>
        <v>0</v>
      </c>
      <c r="AA3148" s="108">
        <f t="shared" ca="1" si="1048"/>
        <v>0</v>
      </c>
      <c r="AB3148" s="108">
        <f t="shared" ca="1" si="1049"/>
        <v>0</v>
      </c>
      <c r="AC3148" s="25">
        <f t="shared" ca="1" si="1050"/>
        <v>0</v>
      </c>
    </row>
    <row r="3149" spans="1:29" ht="14.1" hidden="1" customHeight="1" thickBot="1" x14ac:dyDescent="0.25">
      <c r="A3149" s="3">
        <f t="shared" si="1034"/>
        <v>2029</v>
      </c>
      <c r="B3149" s="3" t="str">
        <f t="shared" si="1051"/>
        <v>08 srpen</v>
      </c>
      <c r="C3149" s="4" t="str">
        <f t="shared" si="1035"/>
        <v>srpen</v>
      </c>
      <c r="D3149" s="10">
        <f t="shared" ca="1" si="1036"/>
        <v>0</v>
      </c>
      <c r="E3149" s="10" t="str">
        <f t="shared" si="1037"/>
        <v>čtvrtek</v>
      </c>
      <c r="F3149" s="42" t="str">
        <f ca="1">IF(COUNTIF(List1!$U$4:$AF$16,$G3149),"Svátek",TEXT($G3149,"dddd"))</f>
        <v>čtvrtek</v>
      </c>
      <c r="G3149" s="19">
        <v>47332</v>
      </c>
      <c r="H3149" s="49"/>
      <c r="I3149" s="50"/>
      <c r="J3149" s="49"/>
      <c r="K3149" s="50"/>
      <c r="L3149" s="21">
        <f t="shared" si="1038"/>
        <v>0</v>
      </c>
      <c r="M3149" s="22">
        <f t="shared" si="1032"/>
        <v>0</v>
      </c>
      <c r="N3149" s="98"/>
      <c r="O3149" s="101" t="str">
        <f t="shared" ca="1" si="1033"/>
        <v/>
      </c>
      <c r="P3149" s="41" t="str">
        <f t="shared" si="1031"/>
        <v xml:space="preserve"> </v>
      </c>
      <c r="Q3149" s="41" t="str">
        <f>IF(MONTH(G3150)-MONTH(G3149)&lt;&gt;0,SUBTOTAL(109,$P$14:$P$3665)," ")</f>
        <v xml:space="preserve"> </v>
      </c>
      <c r="R3149" s="108">
        <f t="shared" ca="1" si="1039"/>
        <v>0</v>
      </c>
      <c r="S3149" s="25">
        <f t="shared" ca="1" si="1040"/>
        <v>0</v>
      </c>
      <c r="T3149" s="108">
        <f t="shared" ca="1" si="1041"/>
        <v>0</v>
      </c>
      <c r="U3149" s="163">
        <f t="shared" ca="1" si="1042"/>
        <v>0</v>
      </c>
      <c r="V3149" s="25">
        <f t="shared" ca="1" si="1043"/>
        <v>0</v>
      </c>
      <c r="W3149" s="25">
        <f t="shared" ca="1" si="1044"/>
        <v>0</v>
      </c>
      <c r="X3149" s="108">
        <f t="shared" ca="1" si="1045"/>
        <v>0</v>
      </c>
      <c r="Y3149" s="108">
        <f t="shared" ca="1" si="1046"/>
        <v>0</v>
      </c>
      <c r="Z3149" s="108">
        <f t="shared" ca="1" si="1047"/>
        <v>0</v>
      </c>
      <c r="AA3149" s="108">
        <f t="shared" ca="1" si="1048"/>
        <v>0</v>
      </c>
      <c r="AB3149" s="108">
        <f t="shared" ca="1" si="1049"/>
        <v>0</v>
      </c>
      <c r="AC3149" s="25">
        <f t="shared" ca="1" si="1050"/>
        <v>0</v>
      </c>
    </row>
    <row r="3150" spans="1:29" ht="14.1" hidden="1" customHeight="1" thickBot="1" x14ac:dyDescent="0.25">
      <c r="A3150" s="3">
        <f t="shared" si="1034"/>
        <v>2029</v>
      </c>
      <c r="B3150" s="3" t="str">
        <f t="shared" si="1051"/>
        <v>08 srpen</v>
      </c>
      <c r="C3150" s="4" t="str">
        <f t="shared" si="1035"/>
        <v>srpen</v>
      </c>
      <c r="D3150" s="10">
        <f t="shared" ca="1" si="1036"/>
        <v>0</v>
      </c>
      <c r="E3150" s="10" t="str">
        <f t="shared" si="1037"/>
        <v>pátek</v>
      </c>
      <c r="F3150" s="42" t="str">
        <f ca="1">IF(COUNTIF(List1!$U$4:$AF$16,$G3150),"Svátek",TEXT($G3150,"dddd"))</f>
        <v>pátek</v>
      </c>
      <c r="G3150" s="19">
        <v>47333</v>
      </c>
      <c r="H3150" s="49"/>
      <c r="I3150" s="50"/>
      <c r="J3150" s="49"/>
      <c r="K3150" s="50"/>
      <c r="L3150" s="21">
        <f t="shared" si="1038"/>
        <v>0</v>
      </c>
      <c r="M3150" s="22">
        <f t="shared" si="1032"/>
        <v>0</v>
      </c>
      <c r="N3150" s="98"/>
      <c r="O3150" s="101" t="str">
        <f t="shared" ca="1" si="1033"/>
        <v/>
      </c>
      <c r="P3150" s="41" t="str">
        <f t="shared" si="1031"/>
        <v xml:space="preserve"> </v>
      </c>
      <c r="Q3150" s="41" t="str">
        <f>IF(MONTH(G3151)-MONTH(G3150)&lt;&gt;0,SUBTOTAL(109,$P$14:$P$3665)," ")</f>
        <v xml:space="preserve"> </v>
      </c>
      <c r="R3150" s="108">
        <f t="shared" ca="1" si="1039"/>
        <v>0</v>
      </c>
      <c r="S3150" s="25">
        <f t="shared" ca="1" si="1040"/>
        <v>0</v>
      </c>
      <c r="T3150" s="108">
        <f t="shared" ca="1" si="1041"/>
        <v>0</v>
      </c>
      <c r="U3150" s="163">
        <f t="shared" ca="1" si="1042"/>
        <v>0</v>
      </c>
      <c r="V3150" s="25">
        <f t="shared" ca="1" si="1043"/>
        <v>0</v>
      </c>
      <c r="W3150" s="25">
        <f t="shared" ca="1" si="1044"/>
        <v>0</v>
      </c>
      <c r="X3150" s="108">
        <f t="shared" ca="1" si="1045"/>
        <v>0</v>
      </c>
      <c r="Y3150" s="108">
        <f t="shared" ca="1" si="1046"/>
        <v>0</v>
      </c>
      <c r="Z3150" s="108">
        <f t="shared" ca="1" si="1047"/>
        <v>0</v>
      </c>
      <c r="AA3150" s="108">
        <f t="shared" ca="1" si="1048"/>
        <v>0</v>
      </c>
      <c r="AB3150" s="108">
        <f t="shared" ca="1" si="1049"/>
        <v>0</v>
      </c>
      <c r="AC3150" s="25">
        <f t="shared" ca="1" si="1050"/>
        <v>0</v>
      </c>
    </row>
    <row r="3151" spans="1:29" ht="14.1" hidden="1" customHeight="1" thickBot="1" x14ac:dyDescent="0.25">
      <c r="A3151" s="3">
        <f t="shared" si="1034"/>
        <v>2029</v>
      </c>
      <c r="B3151" s="3" t="str">
        <f t="shared" si="1051"/>
        <v>08 srpen</v>
      </c>
      <c r="C3151" s="4" t="str">
        <f t="shared" si="1035"/>
        <v>srpen</v>
      </c>
      <c r="D3151" s="10">
        <f t="shared" ca="1" si="1036"/>
        <v>0</v>
      </c>
      <c r="E3151" s="10" t="str">
        <f t="shared" si="1037"/>
        <v>sobota</v>
      </c>
      <c r="F3151" s="42" t="str">
        <f ca="1">IF(COUNTIF(List1!$U$4:$AF$16,$G3151),"Svátek",TEXT($G3151,"dddd"))</f>
        <v>sobota</v>
      </c>
      <c r="G3151" s="19">
        <v>47334</v>
      </c>
      <c r="H3151" s="49"/>
      <c r="I3151" s="50"/>
      <c r="J3151" s="49"/>
      <c r="K3151" s="50"/>
      <c r="L3151" s="21">
        <f t="shared" si="1038"/>
        <v>0</v>
      </c>
      <c r="M3151" s="22">
        <f t="shared" si="1032"/>
        <v>0</v>
      </c>
      <c r="N3151" s="98"/>
      <c r="O3151" s="101" t="str">
        <f t="shared" ca="1" si="1033"/>
        <v/>
      </c>
      <c r="P3151" s="41" t="str">
        <f t="shared" si="1031"/>
        <v xml:space="preserve"> </v>
      </c>
      <c r="Q3151" s="41" t="str">
        <f>IF(MONTH(G3152)-MONTH(G3151)&lt;&gt;0,SUBTOTAL(109,$P$14:$P$3665)," ")</f>
        <v xml:space="preserve"> </v>
      </c>
      <c r="R3151" s="108">
        <f t="shared" ca="1" si="1039"/>
        <v>0</v>
      </c>
      <c r="S3151" s="25">
        <f t="shared" ca="1" si="1040"/>
        <v>0</v>
      </c>
      <c r="T3151" s="108">
        <f t="shared" ca="1" si="1041"/>
        <v>0</v>
      </c>
      <c r="U3151" s="163">
        <f t="shared" ca="1" si="1042"/>
        <v>0</v>
      </c>
      <c r="V3151" s="25">
        <f t="shared" ca="1" si="1043"/>
        <v>0</v>
      </c>
      <c r="W3151" s="25">
        <f t="shared" ca="1" si="1044"/>
        <v>0</v>
      </c>
      <c r="X3151" s="108">
        <f t="shared" ca="1" si="1045"/>
        <v>0</v>
      </c>
      <c r="Y3151" s="108">
        <f t="shared" ca="1" si="1046"/>
        <v>0</v>
      </c>
      <c r="Z3151" s="108">
        <f t="shared" ca="1" si="1047"/>
        <v>0</v>
      </c>
      <c r="AA3151" s="108">
        <f t="shared" ca="1" si="1048"/>
        <v>0</v>
      </c>
      <c r="AB3151" s="108">
        <f t="shared" ca="1" si="1049"/>
        <v>0</v>
      </c>
      <c r="AC3151" s="25">
        <f t="shared" ca="1" si="1050"/>
        <v>0</v>
      </c>
    </row>
    <row r="3152" spans="1:29" ht="14.1" hidden="1" customHeight="1" thickBot="1" x14ac:dyDescent="0.25">
      <c r="A3152" s="3">
        <f t="shared" si="1034"/>
        <v>2029</v>
      </c>
      <c r="B3152" s="3" t="str">
        <f t="shared" si="1051"/>
        <v>08 srpen</v>
      </c>
      <c r="C3152" s="4" t="str">
        <f t="shared" si="1035"/>
        <v>srpen</v>
      </c>
      <c r="D3152" s="10">
        <f t="shared" ca="1" si="1036"/>
        <v>0</v>
      </c>
      <c r="E3152" s="10" t="str">
        <f t="shared" si="1037"/>
        <v>neděle</v>
      </c>
      <c r="F3152" s="42" t="str">
        <f ca="1">IF(COUNTIF(List1!$U$4:$AF$16,$G3152),"Svátek",TEXT($G3152,"dddd"))</f>
        <v>neděle</v>
      </c>
      <c r="G3152" s="19">
        <v>47335</v>
      </c>
      <c r="H3152" s="49"/>
      <c r="I3152" s="50"/>
      <c r="J3152" s="49"/>
      <c r="K3152" s="50"/>
      <c r="L3152" s="21">
        <f t="shared" si="1038"/>
        <v>0</v>
      </c>
      <c r="M3152" s="22">
        <f t="shared" si="1032"/>
        <v>0</v>
      </c>
      <c r="N3152" s="98"/>
      <c r="O3152" s="101" t="str">
        <f t="shared" ca="1" si="1033"/>
        <v/>
      </c>
      <c r="P3152" s="41">
        <f t="shared" si="1031"/>
        <v>0</v>
      </c>
      <c r="Q3152" s="41" t="str">
        <f>IF(MONTH(G3153)-MONTH(G3152)&lt;&gt;0,SUBTOTAL(109,$P$14:$P$3665)," ")</f>
        <v xml:space="preserve"> </v>
      </c>
      <c r="R3152" s="108">
        <f t="shared" ca="1" si="1039"/>
        <v>0</v>
      </c>
      <c r="S3152" s="25">
        <f t="shared" ca="1" si="1040"/>
        <v>0</v>
      </c>
      <c r="T3152" s="108">
        <f t="shared" ca="1" si="1041"/>
        <v>0</v>
      </c>
      <c r="U3152" s="163">
        <f t="shared" ca="1" si="1042"/>
        <v>0</v>
      </c>
      <c r="V3152" s="25">
        <f t="shared" ca="1" si="1043"/>
        <v>0</v>
      </c>
      <c r="W3152" s="25">
        <f t="shared" ca="1" si="1044"/>
        <v>0</v>
      </c>
      <c r="X3152" s="108">
        <f t="shared" ca="1" si="1045"/>
        <v>0</v>
      </c>
      <c r="Y3152" s="108">
        <f t="shared" ca="1" si="1046"/>
        <v>0</v>
      </c>
      <c r="Z3152" s="108">
        <f t="shared" ca="1" si="1047"/>
        <v>0</v>
      </c>
      <c r="AA3152" s="108">
        <f t="shared" ca="1" si="1048"/>
        <v>0</v>
      </c>
      <c r="AB3152" s="108">
        <f t="shared" ca="1" si="1049"/>
        <v>0</v>
      </c>
      <c r="AC3152" s="25">
        <f t="shared" ca="1" si="1050"/>
        <v>0</v>
      </c>
    </row>
    <row r="3153" spans="1:29" ht="14.1" hidden="1" customHeight="1" thickBot="1" x14ac:dyDescent="0.25">
      <c r="A3153" s="3">
        <f t="shared" si="1034"/>
        <v>2029</v>
      </c>
      <c r="B3153" s="3" t="str">
        <f t="shared" si="1051"/>
        <v>08 srpen</v>
      </c>
      <c r="C3153" s="4" t="str">
        <f t="shared" si="1035"/>
        <v>srpen</v>
      </c>
      <c r="D3153" s="10">
        <f t="shared" ca="1" si="1036"/>
        <v>0</v>
      </c>
      <c r="E3153" s="10" t="str">
        <f t="shared" si="1037"/>
        <v>pondělí</v>
      </c>
      <c r="F3153" s="42" t="str">
        <f ca="1">IF(COUNTIF(List1!$U$4:$AF$16,$G3153),"Svátek",TEXT($G3153,"dddd"))</f>
        <v>pondělí</v>
      </c>
      <c r="G3153" s="19">
        <v>47336</v>
      </c>
      <c r="H3153" s="49"/>
      <c r="I3153" s="50"/>
      <c r="J3153" s="49"/>
      <c r="K3153" s="50"/>
      <c r="L3153" s="21">
        <f t="shared" si="1038"/>
        <v>0</v>
      </c>
      <c r="M3153" s="22">
        <f t="shared" si="1032"/>
        <v>0</v>
      </c>
      <c r="N3153" s="98"/>
      <c r="O3153" s="101" t="str">
        <f t="shared" ca="1" si="1033"/>
        <v/>
      </c>
      <c r="P3153" s="41" t="str">
        <f t="shared" si="1031"/>
        <v xml:space="preserve"> </v>
      </c>
      <c r="Q3153" s="41" t="str">
        <f>IF(MONTH(G3154)-MONTH(G3153)&lt;&gt;0,SUBTOTAL(109,$P$14:$P$3665)," ")</f>
        <v xml:space="preserve"> </v>
      </c>
      <c r="R3153" s="108">
        <f t="shared" ca="1" si="1039"/>
        <v>0</v>
      </c>
      <c r="S3153" s="25">
        <f t="shared" ca="1" si="1040"/>
        <v>0</v>
      </c>
      <c r="T3153" s="108">
        <f t="shared" ca="1" si="1041"/>
        <v>0</v>
      </c>
      <c r="U3153" s="163">
        <f t="shared" ca="1" si="1042"/>
        <v>0</v>
      </c>
      <c r="V3153" s="25">
        <f t="shared" ca="1" si="1043"/>
        <v>0</v>
      </c>
      <c r="W3153" s="25">
        <f t="shared" ca="1" si="1044"/>
        <v>0</v>
      </c>
      <c r="X3153" s="108">
        <f t="shared" ca="1" si="1045"/>
        <v>0</v>
      </c>
      <c r="Y3153" s="108">
        <f t="shared" ca="1" si="1046"/>
        <v>0</v>
      </c>
      <c r="Z3153" s="108">
        <f t="shared" ca="1" si="1047"/>
        <v>0</v>
      </c>
      <c r="AA3153" s="108">
        <f t="shared" ca="1" si="1048"/>
        <v>0</v>
      </c>
      <c r="AB3153" s="108">
        <f t="shared" ca="1" si="1049"/>
        <v>0</v>
      </c>
      <c r="AC3153" s="25">
        <f t="shared" ca="1" si="1050"/>
        <v>0</v>
      </c>
    </row>
    <row r="3154" spans="1:29" ht="14.1" hidden="1" customHeight="1" thickBot="1" x14ac:dyDescent="0.25">
      <c r="A3154" s="3">
        <f t="shared" si="1034"/>
        <v>2029</v>
      </c>
      <c r="B3154" s="3" t="str">
        <f t="shared" si="1051"/>
        <v>08 srpen</v>
      </c>
      <c r="C3154" s="4" t="str">
        <f t="shared" si="1035"/>
        <v>srpen</v>
      </c>
      <c r="D3154" s="10">
        <f t="shared" ca="1" si="1036"/>
        <v>0</v>
      </c>
      <c r="E3154" s="10" t="str">
        <f t="shared" si="1037"/>
        <v>úterý</v>
      </c>
      <c r="F3154" s="42" t="str">
        <f ca="1">IF(COUNTIF(List1!$U$4:$AF$16,$G3154),"Svátek",TEXT($G3154,"dddd"))</f>
        <v>úterý</v>
      </c>
      <c r="G3154" s="19">
        <v>47337</v>
      </c>
      <c r="H3154" s="49"/>
      <c r="I3154" s="50"/>
      <c r="J3154" s="49"/>
      <c r="K3154" s="50"/>
      <c r="L3154" s="21">
        <f t="shared" si="1038"/>
        <v>0</v>
      </c>
      <c r="M3154" s="22">
        <f t="shared" si="1032"/>
        <v>0</v>
      </c>
      <c r="N3154" s="98"/>
      <c r="O3154" s="101" t="str">
        <f t="shared" ca="1" si="1033"/>
        <v/>
      </c>
      <c r="P3154" s="41" t="str">
        <f t="shared" si="1031"/>
        <v xml:space="preserve"> </v>
      </c>
      <c r="Q3154" s="41" t="str">
        <f>IF(MONTH(G3155)-MONTH(G3154)&lt;&gt;0,SUBTOTAL(109,$P$14:$P$3665)," ")</f>
        <v xml:space="preserve"> </v>
      </c>
      <c r="R3154" s="108">
        <f t="shared" ca="1" si="1039"/>
        <v>0</v>
      </c>
      <c r="S3154" s="25">
        <f t="shared" ca="1" si="1040"/>
        <v>0</v>
      </c>
      <c r="T3154" s="108">
        <f t="shared" ca="1" si="1041"/>
        <v>0</v>
      </c>
      <c r="U3154" s="163">
        <f t="shared" ca="1" si="1042"/>
        <v>0</v>
      </c>
      <c r="V3154" s="25">
        <f t="shared" ca="1" si="1043"/>
        <v>0</v>
      </c>
      <c r="W3154" s="25">
        <f t="shared" ca="1" si="1044"/>
        <v>0</v>
      </c>
      <c r="X3154" s="108">
        <f t="shared" ca="1" si="1045"/>
        <v>0</v>
      </c>
      <c r="Y3154" s="108">
        <f t="shared" ca="1" si="1046"/>
        <v>0</v>
      </c>
      <c r="Z3154" s="108">
        <f t="shared" ca="1" si="1047"/>
        <v>0</v>
      </c>
      <c r="AA3154" s="108">
        <f t="shared" ca="1" si="1048"/>
        <v>0</v>
      </c>
      <c r="AB3154" s="108">
        <f t="shared" ca="1" si="1049"/>
        <v>0</v>
      </c>
      <c r="AC3154" s="25">
        <f t="shared" ca="1" si="1050"/>
        <v>0</v>
      </c>
    </row>
    <row r="3155" spans="1:29" ht="14.1" hidden="1" customHeight="1" thickBot="1" x14ac:dyDescent="0.25">
      <c r="A3155" s="3">
        <f t="shared" si="1034"/>
        <v>2029</v>
      </c>
      <c r="B3155" s="3" t="str">
        <f t="shared" si="1051"/>
        <v>08 srpen</v>
      </c>
      <c r="C3155" s="4" t="str">
        <f t="shared" si="1035"/>
        <v>srpen</v>
      </c>
      <c r="D3155" s="10">
        <f t="shared" ca="1" si="1036"/>
        <v>0</v>
      </c>
      <c r="E3155" s="10" t="str">
        <f t="shared" si="1037"/>
        <v>středa</v>
      </c>
      <c r="F3155" s="42" t="str">
        <f ca="1">IF(COUNTIF(List1!$U$4:$AF$16,$G3155),"Svátek",TEXT($G3155,"dddd"))</f>
        <v>středa</v>
      </c>
      <c r="G3155" s="19">
        <v>47338</v>
      </c>
      <c r="H3155" s="49"/>
      <c r="I3155" s="50"/>
      <c r="J3155" s="49"/>
      <c r="K3155" s="50"/>
      <c r="L3155" s="21">
        <f t="shared" si="1038"/>
        <v>0</v>
      </c>
      <c r="M3155" s="22">
        <f t="shared" si="1032"/>
        <v>0</v>
      </c>
      <c r="N3155" s="98"/>
      <c r="O3155" s="101" t="str">
        <f t="shared" ca="1" si="1033"/>
        <v/>
      </c>
      <c r="P3155" s="41" t="str">
        <f t="shared" si="1031"/>
        <v xml:space="preserve"> </v>
      </c>
      <c r="Q3155" s="41" t="str">
        <f>IF(MONTH(G3156)-MONTH(G3155)&lt;&gt;0,SUBTOTAL(109,$P$14:$P$3665)," ")</f>
        <v xml:space="preserve"> </v>
      </c>
      <c r="R3155" s="108">
        <f t="shared" ca="1" si="1039"/>
        <v>0</v>
      </c>
      <c r="S3155" s="25">
        <f t="shared" ca="1" si="1040"/>
        <v>0</v>
      </c>
      <c r="T3155" s="108">
        <f t="shared" ca="1" si="1041"/>
        <v>0</v>
      </c>
      <c r="U3155" s="163">
        <f t="shared" ca="1" si="1042"/>
        <v>0</v>
      </c>
      <c r="V3155" s="25">
        <f t="shared" ca="1" si="1043"/>
        <v>0</v>
      </c>
      <c r="W3155" s="25">
        <f t="shared" ca="1" si="1044"/>
        <v>0</v>
      </c>
      <c r="X3155" s="108">
        <f t="shared" ca="1" si="1045"/>
        <v>0</v>
      </c>
      <c r="Y3155" s="108">
        <f t="shared" ca="1" si="1046"/>
        <v>0</v>
      </c>
      <c r="Z3155" s="108">
        <f t="shared" ca="1" si="1047"/>
        <v>0</v>
      </c>
      <c r="AA3155" s="108">
        <f t="shared" ca="1" si="1048"/>
        <v>0</v>
      </c>
      <c r="AB3155" s="108">
        <f t="shared" ca="1" si="1049"/>
        <v>0</v>
      </c>
      <c r="AC3155" s="25">
        <f t="shared" ca="1" si="1050"/>
        <v>0</v>
      </c>
    </row>
    <row r="3156" spans="1:29" ht="14.1" hidden="1" customHeight="1" thickBot="1" x14ac:dyDescent="0.25">
      <c r="A3156" s="3">
        <f t="shared" si="1034"/>
        <v>2029</v>
      </c>
      <c r="B3156" s="3" t="str">
        <f t="shared" si="1051"/>
        <v>08 srpen</v>
      </c>
      <c r="C3156" s="4" t="str">
        <f t="shared" si="1035"/>
        <v>srpen</v>
      </c>
      <c r="D3156" s="10">
        <f t="shared" ca="1" si="1036"/>
        <v>0</v>
      </c>
      <c r="E3156" s="10" t="str">
        <f t="shared" si="1037"/>
        <v>čtvrtek</v>
      </c>
      <c r="F3156" s="42" t="str">
        <f ca="1">IF(COUNTIF(List1!$U$4:$AF$16,$G3156),"Svátek",TEXT($G3156,"dddd"))</f>
        <v>čtvrtek</v>
      </c>
      <c r="G3156" s="19">
        <v>47339</v>
      </c>
      <c r="H3156" s="49"/>
      <c r="I3156" s="50"/>
      <c r="J3156" s="49"/>
      <c r="K3156" s="50"/>
      <c r="L3156" s="21">
        <f t="shared" si="1038"/>
        <v>0</v>
      </c>
      <c r="M3156" s="22">
        <f t="shared" si="1032"/>
        <v>0</v>
      </c>
      <c r="N3156" s="98"/>
      <c r="O3156" s="101" t="str">
        <f t="shared" ca="1" si="1033"/>
        <v/>
      </c>
      <c r="P3156" s="41" t="str">
        <f t="shared" si="1031"/>
        <v xml:space="preserve"> </v>
      </c>
      <c r="Q3156" s="41" t="str">
        <f>IF(MONTH(G3157)-MONTH(G3156)&lt;&gt;0,SUBTOTAL(109,$P$14:$P$3665)," ")</f>
        <v xml:space="preserve"> </v>
      </c>
      <c r="R3156" s="108">
        <f t="shared" ca="1" si="1039"/>
        <v>0</v>
      </c>
      <c r="S3156" s="25">
        <f t="shared" ca="1" si="1040"/>
        <v>0</v>
      </c>
      <c r="T3156" s="108">
        <f t="shared" ca="1" si="1041"/>
        <v>0</v>
      </c>
      <c r="U3156" s="163">
        <f t="shared" ca="1" si="1042"/>
        <v>0</v>
      </c>
      <c r="V3156" s="25">
        <f t="shared" ca="1" si="1043"/>
        <v>0</v>
      </c>
      <c r="W3156" s="25">
        <f t="shared" ca="1" si="1044"/>
        <v>0</v>
      </c>
      <c r="X3156" s="108">
        <f t="shared" ca="1" si="1045"/>
        <v>0</v>
      </c>
      <c r="Y3156" s="108">
        <f t="shared" ca="1" si="1046"/>
        <v>0</v>
      </c>
      <c r="Z3156" s="108">
        <f t="shared" ca="1" si="1047"/>
        <v>0</v>
      </c>
      <c r="AA3156" s="108">
        <f t="shared" ca="1" si="1048"/>
        <v>0</v>
      </c>
      <c r="AB3156" s="108">
        <f t="shared" ca="1" si="1049"/>
        <v>0</v>
      </c>
      <c r="AC3156" s="25">
        <f t="shared" ca="1" si="1050"/>
        <v>0</v>
      </c>
    </row>
    <row r="3157" spans="1:29" ht="14.1" hidden="1" customHeight="1" thickBot="1" x14ac:dyDescent="0.25">
      <c r="A3157" s="3">
        <f t="shared" si="1034"/>
        <v>2029</v>
      </c>
      <c r="B3157" s="3" t="str">
        <f t="shared" si="1051"/>
        <v>08 srpen</v>
      </c>
      <c r="C3157" s="4" t="str">
        <f t="shared" si="1035"/>
        <v>srpen</v>
      </c>
      <c r="D3157" s="10">
        <f t="shared" ca="1" si="1036"/>
        <v>0</v>
      </c>
      <c r="E3157" s="10" t="str">
        <f t="shared" si="1037"/>
        <v>pátek</v>
      </c>
      <c r="F3157" s="42" t="str">
        <f ca="1">IF(COUNTIF(List1!$U$4:$AF$16,$G3157),"Svátek",TEXT($G3157,"dddd"))</f>
        <v>pátek</v>
      </c>
      <c r="G3157" s="19">
        <v>47340</v>
      </c>
      <c r="H3157" s="49"/>
      <c r="I3157" s="50"/>
      <c r="J3157" s="49"/>
      <c r="K3157" s="50"/>
      <c r="L3157" s="21">
        <f t="shared" si="1038"/>
        <v>0</v>
      </c>
      <c r="M3157" s="22">
        <f t="shared" si="1032"/>
        <v>0</v>
      </c>
      <c r="N3157" s="98"/>
      <c r="O3157" s="101" t="str">
        <f t="shared" ca="1" si="1033"/>
        <v/>
      </c>
      <c r="P3157" s="41" t="str">
        <f t="shared" si="1031"/>
        <v xml:space="preserve"> </v>
      </c>
      <c r="Q3157" s="41" t="str">
        <f>IF(MONTH(G3158)-MONTH(G3157)&lt;&gt;0,SUBTOTAL(109,$P$14:$P$3665)," ")</f>
        <v xml:space="preserve"> </v>
      </c>
      <c r="R3157" s="108">
        <f t="shared" ca="1" si="1039"/>
        <v>0</v>
      </c>
      <c r="S3157" s="25">
        <f t="shared" ca="1" si="1040"/>
        <v>0</v>
      </c>
      <c r="T3157" s="108">
        <f t="shared" ca="1" si="1041"/>
        <v>0</v>
      </c>
      <c r="U3157" s="163">
        <f t="shared" ca="1" si="1042"/>
        <v>0</v>
      </c>
      <c r="V3157" s="25">
        <f t="shared" ca="1" si="1043"/>
        <v>0</v>
      </c>
      <c r="W3157" s="25">
        <f t="shared" ca="1" si="1044"/>
        <v>0</v>
      </c>
      <c r="X3157" s="108">
        <f t="shared" ca="1" si="1045"/>
        <v>0</v>
      </c>
      <c r="Y3157" s="108">
        <f t="shared" ca="1" si="1046"/>
        <v>0</v>
      </c>
      <c r="Z3157" s="108">
        <f t="shared" ca="1" si="1047"/>
        <v>0</v>
      </c>
      <c r="AA3157" s="108">
        <f t="shared" ca="1" si="1048"/>
        <v>0</v>
      </c>
      <c r="AB3157" s="108">
        <f t="shared" ca="1" si="1049"/>
        <v>0</v>
      </c>
      <c r="AC3157" s="25">
        <f t="shared" ca="1" si="1050"/>
        <v>0</v>
      </c>
    </row>
    <row r="3158" spans="1:29" ht="14.1" hidden="1" customHeight="1" thickBot="1" x14ac:dyDescent="0.25">
      <c r="A3158" s="3">
        <f t="shared" si="1034"/>
        <v>2029</v>
      </c>
      <c r="B3158" s="3" t="str">
        <f t="shared" si="1051"/>
        <v>08 srpen</v>
      </c>
      <c r="C3158" s="4" t="str">
        <f t="shared" si="1035"/>
        <v>srpen</v>
      </c>
      <c r="D3158" s="10">
        <f t="shared" ca="1" si="1036"/>
        <v>0</v>
      </c>
      <c r="E3158" s="10" t="str">
        <f t="shared" si="1037"/>
        <v>sobota</v>
      </c>
      <c r="F3158" s="42" t="str">
        <f ca="1">IF(COUNTIF(List1!$U$4:$AF$16,$G3158),"Svátek",TEXT($G3158,"dddd"))</f>
        <v>sobota</v>
      </c>
      <c r="G3158" s="19">
        <v>47341</v>
      </c>
      <c r="H3158" s="49"/>
      <c r="I3158" s="50"/>
      <c r="J3158" s="49"/>
      <c r="K3158" s="50"/>
      <c r="L3158" s="21">
        <f t="shared" si="1038"/>
        <v>0</v>
      </c>
      <c r="M3158" s="22">
        <f t="shared" si="1032"/>
        <v>0</v>
      </c>
      <c r="N3158" s="98"/>
      <c r="O3158" s="101" t="str">
        <f t="shared" ca="1" si="1033"/>
        <v/>
      </c>
      <c r="P3158" s="41" t="str">
        <f t="shared" si="1031"/>
        <v xml:space="preserve"> </v>
      </c>
      <c r="Q3158" s="41" t="str">
        <f>IF(MONTH(G3159)-MONTH(G3158)&lt;&gt;0,SUBTOTAL(109,$P$14:$P$3665)," ")</f>
        <v xml:space="preserve"> </v>
      </c>
      <c r="R3158" s="108">
        <f t="shared" ca="1" si="1039"/>
        <v>0</v>
      </c>
      <c r="S3158" s="25">
        <f t="shared" ca="1" si="1040"/>
        <v>0</v>
      </c>
      <c r="T3158" s="108">
        <f t="shared" ca="1" si="1041"/>
        <v>0</v>
      </c>
      <c r="U3158" s="163">
        <f t="shared" ca="1" si="1042"/>
        <v>0</v>
      </c>
      <c r="V3158" s="25">
        <f t="shared" ca="1" si="1043"/>
        <v>0</v>
      </c>
      <c r="W3158" s="25">
        <f t="shared" ca="1" si="1044"/>
        <v>0</v>
      </c>
      <c r="X3158" s="108">
        <f t="shared" ca="1" si="1045"/>
        <v>0</v>
      </c>
      <c r="Y3158" s="108">
        <f t="shared" ca="1" si="1046"/>
        <v>0</v>
      </c>
      <c r="Z3158" s="108">
        <f t="shared" ca="1" si="1047"/>
        <v>0</v>
      </c>
      <c r="AA3158" s="108">
        <f t="shared" ca="1" si="1048"/>
        <v>0</v>
      </c>
      <c r="AB3158" s="108">
        <f t="shared" ca="1" si="1049"/>
        <v>0</v>
      </c>
      <c r="AC3158" s="25">
        <f t="shared" ca="1" si="1050"/>
        <v>0</v>
      </c>
    </row>
    <row r="3159" spans="1:29" ht="14.1" hidden="1" customHeight="1" thickBot="1" x14ac:dyDescent="0.25">
      <c r="A3159" s="3">
        <f t="shared" si="1034"/>
        <v>2029</v>
      </c>
      <c r="B3159" s="3" t="str">
        <f t="shared" si="1051"/>
        <v>08 srpen</v>
      </c>
      <c r="C3159" s="4" t="str">
        <f t="shared" si="1035"/>
        <v>srpen</v>
      </c>
      <c r="D3159" s="10">
        <f t="shared" ca="1" si="1036"/>
        <v>0</v>
      </c>
      <c r="E3159" s="10" t="str">
        <f t="shared" si="1037"/>
        <v>neděle</v>
      </c>
      <c r="F3159" s="42" t="str">
        <f ca="1">IF(COUNTIF(List1!$U$4:$AF$16,$G3159),"Svátek",TEXT($G3159,"dddd"))</f>
        <v>neděle</v>
      </c>
      <c r="G3159" s="19">
        <v>47342</v>
      </c>
      <c r="H3159" s="49"/>
      <c r="I3159" s="50"/>
      <c r="J3159" s="49"/>
      <c r="K3159" s="50"/>
      <c r="L3159" s="21">
        <f t="shared" si="1038"/>
        <v>0</v>
      </c>
      <c r="M3159" s="22">
        <f t="shared" si="1032"/>
        <v>0</v>
      </c>
      <c r="N3159" s="98"/>
      <c r="O3159" s="101" t="str">
        <f t="shared" ca="1" si="1033"/>
        <v/>
      </c>
      <c r="P3159" s="41">
        <f t="shared" si="1031"/>
        <v>0</v>
      </c>
      <c r="Q3159" s="41" t="str">
        <f>IF(MONTH(G3160)-MONTH(G3159)&lt;&gt;0,SUBTOTAL(109,$P$14:$P$3665)," ")</f>
        <v xml:space="preserve"> </v>
      </c>
      <c r="R3159" s="108">
        <f t="shared" ca="1" si="1039"/>
        <v>0</v>
      </c>
      <c r="S3159" s="25">
        <f t="shared" ca="1" si="1040"/>
        <v>0</v>
      </c>
      <c r="T3159" s="108">
        <f t="shared" ca="1" si="1041"/>
        <v>0</v>
      </c>
      <c r="U3159" s="163">
        <f t="shared" ca="1" si="1042"/>
        <v>0</v>
      </c>
      <c r="V3159" s="25">
        <f t="shared" ca="1" si="1043"/>
        <v>0</v>
      </c>
      <c r="W3159" s="25">
        <f t="shared" ca="1" si="1044"/>
        <v>0</v>
      </c>
      <c r="X3159" s="108">
        <f t="shared" ca="1" si="1045"/>
        <v>0</v>
      </c>
      <c r="Y3159" s="108">
        <f t="shared" ca="1" si="1046"/>
        <v>0</v>
      </c>
      <c r="Z3159" s="108">
        <f t="shared" ca="1" si="1047"/>
        <v>0</v>
      </c>
      <c r="AA3159" s="108">
        <f t="shared" ca="1" si="1048"/>
        <v>0</v>
      </c>
      <c r="AB3159" s="108">
        <f t="shared" ca="1" si="1049"/>
        <v>0</v>
      </c>
      <c r="AC3159" s="25">
        <f t="shared" ca="1" si="1050"/>
        <v>0</v>
      </c>
    </row>
    <row r="3160" spans="1:29" ht="14.1" hidden="1" customHeight="1" thickBot="1" x14ac:dyDescent="0.25">
      <c r="A3160" s="3">
        <f t="shared" si="1034"/>
        <v>2029</v>
      </c>
      <c r="B3160" s="3" t="str">
        <f t="shared" si="1051"/>
        <v>08 srpen</v>
      </c>
      <c r="C3160" s="4" t="str">
        <f t="shared" si="1035"/>
        <v>srpen</v>
      </c>
      <c r="D3160" s="10">
        <f t="shared" ca="1" si="1036"/>
        <v>0</v>
      </c>
      <c r="E3160" s="10" t="str">
        <f t="shared" si="1037"/>
        <v>pondělí</v>
      </c>
      <c r="F3160" s="42" t="str">
        <f ca="1">IF(COUNTIF(List1!$U$4:$AF$16,$G3160),"Svátek",TEXT($G3160,"dddd"))</f>
        <v>pondělí</v>
      </c>
      <c r="G3160" s="19">
        <v>47343</v>
      </c>
      <c r="H3160" s="49"/>
      <c r="I3160" s="50"/>
      <c r="J3160" s="49"/>
      <c r="K3160" s="50"/>
      <c r="L3160" s="21">
        <f t="shared" si="1038"/>
        <v>0</v>
      </c>
      <c r="M3160" s="22">
        <f t="shared" si="1032"/>
        <v>0</v>
      </c>
      <c r="N3160" s="98"/>
      <c r="O3160" s="101" t="str">
        <f t="shared" ca="1" si="1033"/>
        <v/>
      </c>
      <c r="P3160" s="41" t="str">
        <f t="shared" si="1031"/>
        <v xml:space="preserve"> </v>
      </c>
      <c r="Q3160" s="41" t="str">
        <f>IF(MONTH(G3161)-MONTH(G3160)&lt;&gt;0,SUBTOTAL(109,$P$14:$P$3665)," ")</f>
        <v xml:space="preserve"> </v>
      </c>
      <c r="R3160" s="108">
        <f t="shared" ca="1" si="1039"/>
        <v>0</v>
      </c>
      <c r="S3160" s="25">
        <f t="shared" ca="1" si="1040"/>
        <v>0</v>
      </c>
      <c r="T3160" s="108">
        <f t="shared" ca="1" si="1041"/>
        <v>0</v>
      </c>
      <c r="U3160" s="163">
        <f t="shared" ca="1" si="1042"/>
        <v>0</v>
      </c>
      <c r="V3160" s="25">
        <f t="shared" ca="1" si="1043"/>
        <v>0</v>
      </c>
      <c r="W3160" s="25">
        <f t="shared" ca="1" si="1044"/>
        <v>0</v>
      </c>
      <c r="X3160" s="108">
        <f t="shared" ca="1" si="1045"/>
        <v>0</v>
      </c>
      <c r="Y3160" s="108">
        <f t="shared" ca="1" si="1046"/>
        <v>0</v>
      </c>
      <c r="Z3160" s="108">
        <f t="shared" ca="1" si="1047"/>
        <v>0</v>
      </c>
      <c r="AA3160" s="108">
        <f t="shared" ca="1" si="1048"/>
        <v>0</v>
      </c>
      <c r="AB3160" s="108">
        <f t="shared" ca="1" si="1049"/>
        <v>0</v>
      </c>
      <c r="AC3160" s="25">
        <f t="shared" ca="1" si="1050"/>
        <v>0</v>
      </c>
    </row>
    <row r="3161" spans="1:29" ht="14.1" hidden="1" customHeight="1" thickBot="1" x14ac:dyDescent="0.25">
      <c r="A3161" s="3">
        <f t="shared" si="1034"/>
        <v>2029</v>
      </c>
      <c r="B3161" s="3" t="str">
        <f t="shared" si="1051"/>
        <v>08 srpen</v>
      </c>
      <c r="C3161" s="4" t="str">
        <f t="shared" si="1035"/>
        <v>srpen</v>
      </c>
      <c r="D3161" s="10">
        <f t="shared" ca="1" si="1036"/>
        <v>0</v>
      </c>
      <c r="E3161" s="10" t="str">
        <f t="shared" si="1037"/>
        <v>úterý</v>
      </c>
      <c r="F3161" s="42" t="str">
        <f ca="1">IF(COUNTIF(List1!$U$4:$AF$16,$G3161),"Svátek",TEXT($G3161,"dddd"))</f>
        <v>úterý</v>
      </c>
      <c r="G3161" s="19">
        <v>47344</v>
      </c>
      <c r="H3161" s="49"/>
      <c r="I3161" s="50"/>
      <c r="J3161" s="49"/>
      <c r="K3161" s="50"/>
      <c r="L3161" s="21">
        <f t="shared" si="1038"/>
        <v>0</v>
      </c>
      <c r="M3161" s="22">
        <f t="shared" si="1032"/>
        <v>0</v>
      </c>
      <c r="N3161" s="98"/>
      <c r="O3161" s="101" t="str">
        <f t="shared" ca="1" si="1033"/>
        <v/>
      </c>
      <c r="P3161" s="41" t="str">
        <f t="shared" si="1031"/>
        <v xml:space="preserve"> </v>
      </c>
      <c r="Q3161" s="41" t="str">
        <f>IF(MONTH(G3162)-MONTH(G3161)&lt;&gt;0,SUBTOTAL(109,$P$14:$P$3665)," ")</f>
        <v xml:space="preserve"> </v>
      </c>
      <c r="R3161" s="108">
        <f t="shared" ca="1" si="1039"/>
        <v>0</v>
      </c>
      <c r="S3161" s="25">
        <f t="shared" ca="1" si="1040"/>
        <v>0</v>
      </c>
      <c r="T3161" s="108">
        <f t="shared" ca="1" si="1041"/>
        <v>0</v>
      </c>
      <c r="U3161" s="163">
        <f t="shared" ca="1" si="1042"/>
        <v>0</v>
      </c>
      <c r="V3161" s="25">
        <f t="shared" ca="1" si="1043"/>
        <v>0</v>
      </c>
      <c r="W3161" s="25">
        <f t="shared" ca="1" si="1044"/>
        <v>0</v>
      </c>
      <c r="X3161" s="108">
        <f t="shared" ca="1" si="1045"/>
        <v>0</v>
      </c>
      <c r="Y3161" s="108">
        <f t="shared" ca="1" si="1046"/>
        <v>0</v>
      </c>
      <c r="Z3161" s="108">
        <f t="shared" ca="1" si="1047"/>
        <v>0</v>
      </c>
      <c r="AA3161" s="108">
        <f t="shared" ca="1" si="1048"/>
        <v>0</v>
      </c>
      <c r="AB3161" s="108">
        <f t="shared" ca="1" si="1049"/>
        <v>0</v>
      </c>
      <c r="AC3161" s="25">
        <f t="shared" ca="1" si="1050"/>
        <v>0</v>
      </c>
    </row>
    <row r="3162" spans="1:29" ht="14.1" hidden="1" customHeight="1" thickBot="1" x14ac:dyDescent="0.25">
      <c r="A3162" s="3">
        <f t="shared" si="1034"/>
        <v>2029</v>
      </c>
      <c r="B3162" s="3" t="str">
        <f t="shared" si="1051"/>
        <v>08 srpen</v>
      </c>
      <c r="C3162" s="4" t="str">
        <f t="shared" si="1035"/>
        <v>srpen</v>
      </c>
      <c r="D3162" s="10">
        <f t="shared" ca="1" si="1036"/>
        <v>0</v>
      </c>
      <c r="E3162" s="10" t="str">
        <f t="shared" si="1037"/>
        <v>středa</v>
      </c>
      <c r="F3162" s="42" t="str">
        <f ca="1">IF(COUNTIF(List1!$U$4:$AF$16,$G3162),"Svátek",TEXT($G3162,"dddd"))</f>
        <v>středa</v>
      </c>
      <c r="G3162" s="19">
        <v>47345</v>
      </c>
      <c r="H3162" s="49"/>
      <c r="I3162" s="50"/>
      <c r="J3162" s="49"/>
      <c r="K3162" s="50"/>
      <c r="L3162" s="21">
        <f t="shared" si="1038"/>
        <v>0</v>
      </c>
      <c r="M3162" s="22">
        <f t="shared" si="1032"/>
        <v>0</v>
      </c>
      <c r="N3162" s="98"/>
      <c r="O3162" s="101" t="str">
        <f t="shared" ca="1" si="1033"/>
        <v/>
      </c>
      <c r="P3162" s="41" t="str">
        <f t="shared" si="1031"/>
        <v xml:space="preserve"> </v>
      </c>
      <c r="Q3162" s="41" t="str">
        <f>IF(MONTH(G3163)-MONTH(G3162)&lt;&gt;0,SUBTOTAL(109,$P$14:$P$3665)," ")</f>
        <v xml:space="preserve"> </v>
      </c>
      <c r="R3162" s="108">
        <f t="shared" ca="1" si="1039"/>
        <v>0</v>
      </c>
      <c r="S3162" s="25">
        <f t="shared" ca="1" si="1040"/>
        <v>0</v>
      </c>
      <c r="T3162" s="108">
        <f t="shared" ca="1" si="1041"/>
        <v>0</v>
      </c>
      <c r="U3162" s="163">
        <f t="shared" ca="1" si="1042"/>
        <v>0</v>
      </c>
      <c r="V3162" s="25">
        <f t="shared" ca="1" si="1043"/>
        <v>0</v>
      </c>
      <c r="W3162" s="25">
        <f t="shared" ca="1" si="1044"/>
        <v>0</v>
      </c>
      <c r="X3162" s="108">
        <f t="shared" ca="1" si="1045"/>
        <v>0</v>
      </c>
      <c r="Y3162" s="108">
        <f t="shared" ca="1" si="1046"/>
        <v>0</v>
      </c>
      <c r="Z3162" s="108">
        <f t="shared" ca="1" si="1047"/>
        <v>0</v>
      </c>
      <c r="AA3162" s="108">
        <f t="shared" ca="1" si="1048"/>
        <v>0</v>
      </c>
      <c r="AB3162" s="108">
        <f t="shared" ca="1" si="1049"/>
        <v>0</v>
      </c>
      <c r="AC3162" s="25">
        <f t="shared" ca="1" si="1050"/>
        <v>0</v>
      </c>
    </row>
    <row r="3163" spans="1:29" ht="14.1" hidden="1" customHeight="1" thickBot="1" x14ac:dyDescent="0.25">
      <c r="A3163" s="3">
        <f t="shared" si="1034"/>
        <v>2029</v>
      </c>
      <c r="B3163" s="3" t="str">
        <f t="shared" si="1051"/>
        <v>08 srpen</v>
      </c>
      <c r="C3163" s="4" t="str">
        <f t="shared" si="1035"/>
        <v>srpen</v>
      </c>
      <c r="D3163" s="10">
        <f t="shared" ca="1" si="1036"/>
        <v>0</v>
      </c>
      <c r="E3163" s="10" t="str">
        <f t="shared" si="1037"/>
        <v>čtvrtek</v>
      </c>
      <c r="F3163" s="42" t="str">
        <f ca="1">IF(COUNTIF(List1!$U$4:$AF$16,$G3163),"Svátek",TEXT($G3163,"dddd"))</f>
        <v>čtvrtek</v>
      </c>
      <c r="G3163" s="19">
        <v>47346</v>
      </c>
      <c r="H3163" s="49"/>
      <c r="I3163" s="50"/>
      <c r="J3163" s="49"/>
      <c r="K3163" s="50"/>
      <c r="L3163" s="21">
        <f t="shared" si="1038"/>
        <v>0</v>
      </c>
      <c r="M3163" s="22">
        <f t="shared" si="1032"/>
        <v>0</v>
      </c>
      <c r="N3163" s="98"/>
      <c r="O3163" s="101" t="str">
        <f t="shared" ca="1" si="1033"/>
        <v/>
      </c>
      <c r="P3163" s="41" t="str">
        <f t="shared" ref="P3163:P3226" si="1052">IF(OR(TEXT($G3163,"dddd")="neděle",TEXT($G3254,"dddd")="Sunday"),IF(DAY(G3163)&gt;=7,SUM(L3157:L3163),IF(DAY(G3163)=6,SUM(L3158:L3163),IF(DAY(G3163)=5,SUM(L3159:L3163),IF(DAY(G3163)=4,SUM(L3160:L3163),IF(DAY(G3163)=3,SUM(L3161:L3163),IF(DAY(G3163)=2,SUM(L3162:L3163),IF(DAY(G3163)=1,SUM(L3163:L3163)," "))))))),IF(MONTH(G3164)-MONTH(G3163)&lt;&gt;0,IF(TEXT($G3163,"dddd")="sobota",SUM(L3158:L3163),IF(TEXT($G3163,"dddd")="pátek",SUM(L3159:L3163),IF(TEXT($G3163,"dddd")="čtvrtek",SUM(L3160:L3163),IF(TEXT($G3163,"dddd")="středa",SUM(L3161:L3163),IF(TEXT($G3163,"dddd")="úterý",SUM(L3162:L3163),IF(TEXT($G3163,"dddd")="pondělí",SUM(L3163)," "))))))," "))</f>
        <v xml:space="preserve"> </v>
      </c>
      <c r="Q3163" s="41" t="str">
        <f>IF(MONTH(G3164)-MONTH(G3163)&lt;&gt;0,SUBTOTAL(109,$P$14:$P$3665)," ")</f>
        <v xml:space="preserve"> </v>
      </c>
      <c r="R3163" s="108">
        <f t="shared" ca="1" si="1039"/>
        <v>0</v>
      </c>
      <c r="S3163" s="25">
        <f t="shared" ca="1" si="1040"/>
        <v>0</v>
      </c>
      <c r="T3163" s="108">
        <f t="shared" ca="1" si="1041"/>
        <v>0</v>
      </c>
      <c r="U3163" s="163">
        <f t="shared" ca="1" si="1042"/>
        <v>0</v>
      </c>
      <c r="V3163" s="25">
        <f t="shared" ca="1" si="1043"/>
        <v>0</v>
      </c>
      <c r="W3163" s="25">
        <f t="shared" ca="1" si="1044"/>
        <v>0</v>
      </c>
      <c r="X3163" s="108">
        <f t="shared" ca="1" si="1045"/>
        <v>0</v>
      </c>
      <c r="Y3163" s="108">
        <f t="shared" ca="1" si="1046"/>
        <v>0</v>
      </c>
      <c r="Z3163" s="108">
        <f t="shared" ca="1" si="1047"/>
        <v>0</v>
      </c>
      <c r="AA3163" s="108">
        <f t="shared" ca="1" si="1048"/>
        <v>0</v>
      </c>
      <c r="AB3163" s="108">
        <f t="shared" ca="1" si="1049"/>
        <v>0</v>
      </c>
      <c r="AC3163" s="25">
        <f t="shared" ca="1" si="1050"/>
        <v>0</v>
      </c>
    </row>
    <row r="3164" spans="1:29" ht="14.1" hidden="1" customHeight="1" thickBot="1" x14ac:dyDescent="0.25">
      <c r="A3164" s="3">
        <f t="shared" si="1034"/>
        <v>2029</v>
      </c>
      <c r="B3164" s="3" t="str">
        <f t="shared" si="1051"/>
        <v>08 srpen</v>
      </c>
      <c r="C3164" s="4" t="str">
        <f t="shared" si="1035"/>
        <v>srpen</v>
      </c>
      <c r="D3164" s="10">
        <f t="shared" ca="1" si="1036"/>
        <v>0</v>
      </c>
      <c r="E3164" s="10" t="str">
        <f t="shared" si="1037"/>
        <v>pátek</v>
      </c>
      <c r="F3164" s="42" t="str">
        <f ca="1">IF(COUNTIF(List1!$U$4:$AF$16,$G3164),"Svátek",TEXT($G3164,"dddd"))</f>
        <v>pátek</v>
      </c>
      <c r="G3164" s="19">
        <v>47347</v>
      </c>
      <c r="H3164" s="49"/>
      <c r="I3164" s="50"/>
      <c r="J3164" s="49"/>
      <c r="K3164" s="50"/>
      <c r="L3164" s="21">
        <f t="shared" si="1038"/>
        <v>0</v>
      </c>
      <c r="M3164" s="22">
        <f t="shared" si="1032"/>
        <v>0</v>
      </c>
      <c r="N3164" s="98"/>
      <c r="O3164" s="101" t="str">
        <f t="shared" ca="1" si="1033"/>
        <v/>
      </c>
      <c r="P3164" s="41" t="str">
        <f t="shared" si="1052"/>
        <v xml:space="preserve"> </v>
      </c>
      <c r="Q3164" s="41" t="str">
        <f>IF(MONTH(G3165)-MONTH(G3164)&lt;&gt;0,SUBTOTAL(109,$P$14:$P$3665)," ")</f>
        <v xml:space="preserve"> </v>
      </c>
      <c r="R3164" s="108">
        <f t="shared" ca="1" si="1039"/>
        <v>0</v>
      </c>
      <c r="S3164" s="25">
        <f t="shared" ca="1" si="1040"/>
        <v>0</v>
      </c>
      <c r="T3164" s="108">
        <f t="shared" ca="1" si="1041"/>
        <v>0</v>
      </c>
      <c r="U3164" s="163">
        <f t="shared" ca="1" si="1042"/>
        <v>0</v>
      </c>
      <c r="V3164" s="25">
        <f t="shared" ca="1" si="1043"/>
        <v>0</v>
      </c>
      <c r="W3164" s="25">
        <f t="shared" ca="1" si="1044"/>
        <v>0</v>
      </c>
      <c r="X3164" s="108">
        <f t="shared" ca="1" si="1045"/>
        <v>0</v>
      </c>
      <c r="Y3164" s="108">
        <f t="shared" ca="1" si="1046"/>
        <v>0</v>
      </c>
      <c r="Z3164" s="108">
        <f t="shared" ca="1" si="1047"/>
        <v>0</v>
      </c>
      <c r="AA3164" s="108">
        <f t="shared" ca="1" si="1048"/>
        <v>0</v>
      </c>
      <c r="AB3164" s="108">
        <f t="shared" ca="1" si="1049"/>
        <v>0</v>
      </c>
      <c r="AC3164" s="25">
        <f t="shared" ca="1" si="1050"/>
        <v>0</v>
      </c>
    </row>
    <row r="3165" spans="1:29" ht="14.1" hidden="1" customHeight="1" thickBot="1" x14ac:dyDescent="0.25">
      <c r="A3165" s="3">
        <f t="shared" si="1034"/>
        <v>2029</v>
      </c>
      <c r="B3165" s="3" t="str">
        <f t="shared" si="1051"/>
        <v>08 srpen</v>
      </c>
      <c r="C3165" s="4" t="str">
        <f t="shared" si="1035"/>
        <v>srpen</v>
      </c>
      <c r="D3165" s="10">
        <f t="shared" ca="1" si="1036"/>
        <v>0</v>
      </c>
      <c r="E3165" s="10" t="str">
        <f t="shared" si="1037"/>
        <v>sobota</v>
      </c>
      <c r="F3165" s="42" t="str">
        <f ca="1">IF(COUNTIF(List1!$U$4:$AF$16,$G3165),"Svátek",TEXT($G3165,"dddd"))</f>
        <v>sobota</v>
      </c>
      <c r="G3165" s="19">
        <v>47348</v>
      </c>
      <c r="H3165" s="49"/>
      <c r="I3165" s="50"/>
      <c r="J3165" s="49"/>
      <c r="K3165" s="50"/>
      <c r="L3165" s="21">
        <f t="shared" si="1038"/>
        <v>0</v>
      </c>
      <c r="M3165" s="22">
        <f t="shared" si="1032"/>
        <v>0</v>
      </c>
      <c r="N3165" s="98"/>
      <c r="O3165" s="101" t="str">
        <f t="shared" ca="1" si="1033"/>
        <v/>
      </c>
      <c r="P3165" s="41" t="str">
        <f t="shared" si="1052"/>
        <v xml:space="preserve"> </v>
      </c>
      <c r="Q3165" s="41" t="str">
        <f>IF(MONTH(G3166)-MONTH(G3165)&lt;&gt;0,SUBTOTAL(109,$P$14:$P$3665)," ")</f>
        <v xml:space="preserve"> </v>
      </c>
      <c r="R3165" s="108">
        <f t="shared" ca="1" si="1039"/>
        <v>0</v>
      </c>
      <c r="S3165" s="25">
        <f t="shared" ca="1" si="1040"/>
        <v>0</v>
      </c>
      <c r="T3165" s="108">
        <f t="shared" ca="1" si="1041"/>
        <v>0</v>
      </c>
      <c r="U3165" s="163">
        <f t="shared" ca="1" si="1042"/>
        <v>0</v>
      </c>
      <c r="V3165" s="25">
        <f t="shared" ca="1" si="1043"/>
        <v>0</v>
      </c>
      <c r="W3165" s="25">
        <f t="shared" ca="1" si="1044"/>
        <v>0</v>
      </c>
      <c r="X3165" s="108">
        <f t="shared" ca="1" si="1045"/>
        <v>0</v>
      </c>
      <c r="Y3165" s="108">
        <f t="shared" ca="1" si="1046"/>
        <v>0</v>
      </c>
      <c r="Z3165" s="108">
        <f t="shared" ca="1" si="1047"/>
        <v>0</v>
      </c>
      <c r="AA3165" s="108">
        <f t="shared" ca="1" si="1048"/>
        <v>0</v>
      </c>
      <c r="AB3165" s="108">
        <f t="shared" ca="1" si="1049"/>
        <v>0</v>
      </c>
      <c r="AC3165" s="25">
        <f t="shared" ca="1" si="1050"/>
        <v>0</v>
      </c>
    </row>
    <row r="3166" spans="1:29" ht="14.1" hidden="1" customHeight="1" thickBot="1" x14ac:dyDescent="0.25">
      <c r="A3166" s="3">
        <f t="shared" si="1034"/>
        <v>2029</v>
      </c>
      <c r="B3166" s="3" t="str">
        <f t="shared" si="1051"/>
        <v>08 srpen</v>
      </c>
      <c r="C3166" s="4" t="str">
        <f t="shared" si="1035"/>
        <v>srpen</v>
      </c>
      <c r="D3166" s="10">
        <f t="shared" ca="1" si="1036"/>
        <v>0</v>
      </c>
      <c r="E3166" s="10" t="str">
        <f t="shared" si="1037"/>
        <v>neděle</v>
      </c>
      <c r="F3166" s="42" t="str">
        <f ca="1">IF(COUNTIF(List1!$U$4:$AF$16,$G3166),"Svátek",TEXT($G3166,"dddd"))</f>
        <v>neděle</v>
      </c>
      <c r="G3166" s="19">
        <v>47349</v>
      </c>
      <c r="H3166" s="49"/>
      <c r="I3166" s="50"/>
      <c r="J3166" s="49"/>
      <c r="K3166" s="50"/>
      <c r="L3166" s="21">
        <f t="shared" si="1038"/>
        <v>0</v>
      </c>
      <c r="M3166" s="22">
        <f t="shared" si="1032"/>
        <v>0</v>
      </c>
      <c r="N3166" s="98"/>
      <c r="O3166" s="101" t="str">
        <f t="shared" ca="1" si="1033"/>
        <v/>
      </c>
      <c r="P3166" s="41">
        <f t="shared" si="1052"/>
        <v>0</v>
      </c>
      <c r="Q3166" s="41" t="str">
        <f>IF(MONTH(G3167)-MONTH(G3166)&lt;&gt;0,SUBTOTAL(109,$P$14:$P$3665)," ")</f>
        <v xml:space="preserve"> </v>
      </c>
      <c r="R3166" s="108">
        <f t="shared" ca="1" si="1039"/>
        <v>0</v>
      </c>
      <c r="S3166" s="25">
        <f t="shared" ca="1" si="1040"/>
        <v>0</v>
      </c>
      <c r="T3166" s="108">
        <f t="shared" ca="1" si="1041"/>
        <v>0</v>
      </c>
      <c r="U3166" s="163">
        <f t="shared" ca="1" si="1042"/>
        <v>0</v>
      </c>
      <c r="V3166" s="25">
        <f t="shared" ca="1" si="1043"/>
        <v>0</v>
      </c>
      <c r="W3166" s="25">
        <f t="shared" ca="1" si="1044"/>
        <v>0</v>
      </c>
      <c r="X3166" s="108">
        <f t="shared" ca="1" si="1045"/>
        <v>0</v>
      </c>
      <c r="Y3166" s="108">
        <f t="shared" ca="1" si="1046"/>
        <v>0</v>
      </c>
      <c r="Z3166" s="108">
        <f t="shared" ca="1" si="1047"/>
        <v>0</v>
      </c>
      <c r="AA3166" s="108">
        <f t="shared" ca="1" si="1048"/>
        <v>0</v>
      </c>
      <c r="AB3166" s="108">
        <f t="shared" ca="1" si="1049"/>
        <v>0</v>
      </c>
      <c r="AC3166" s="25">
        <f t="shared" ca="1" si="1050"/>
        <v>0</v>
      </c>
    </row>
    <row r="3167" spans="1:29" ht="14.1" hidden="1" customHeight="1" thickBot="1" x14ac:dyDescent="0.25">
      <c r="A3167" s="3">
        <f t="shared" si="1034"/>
        <v>2029</v>
      </c>
      <c r="B3167" s="3" t="str">
        <f t="shared" si="1051"/>
        <v>08 srpen</v>
      </c>
      <c r="C3167" s="4" t="str">
        <f t="shared" si="1035"/>
        <v>srpen</v>
      </c>
      <c r="D3167" s="10">
        <f t="shared" ca="1" si="1036"/>
        <v>0</v>
      </c>
      <c r="E3167" s="10" t="str">
        <f t="shared" si="1037"/>
        <v>pondělí</v>
      </c>
      <c r="F3167" s="42" t="str">
        <f ca="1">IF(COUNTIF(List1!$U$4:$AF$16,$G3167),"Svátek",TEXT($G3167,"dddd"))</f>
        <v>pondělí</v>
      </c>
      <c r="G3167" s="19">
        <v>47350</v>
      </c>
      <c r="H3167" s="49"/>
      <c r="I3167" s="50"/>
      <c r="J3167" s="49"/>
      <c r="K3167" s="50"/>
      <c r="L3167" s="21">
        <f t="shared" si="1038"/>
        <v>0</v>
      </c>
      <c r="M3167" s="22">
        <f t="shared" si="1032"/>
        <v>0</v>
      </c>
      <c r="N3167" s="98"/>
      <c r="O3167" s="101" t="str">
        <f t="shared" ca="1" si="1033"/>
        <v/>
      </c>
      <c r="P3167" s="41" t="str">
        <f t="shared" si="1052"/>
        <v xml:space="preserve"> </v>
      </c>
      <c r="Q3167" s="41" t="str">
        <f>IF(MONTH(G3168)-MONTH(G3167)&lt;&gt;0,SUBTOTAL(109,$P$14:$P$3665)," ")</f>
        <v xml:space="preserve"> </v>
      </c>
      <c r="R3167" s="108">
        <f t="shared" ca="1" si="1039"/>
        <v>0</v>
      </c>
      <c r="S3167" s="25">
        <f t="shared" ca="1" si="1040"/>
        <v>0</v>
      </c>
      <c r="T3167" s="108">
        <f t="shared" ca="1" si="1041"/>
        <v>0</v>
      </c>
      <c r="U3167" s="163">
        <f t="shared" ca="1" si="1042"/>
        <v>0</v>
      </c>
      <c r="V3167" s="25">
        <f t="shared" ca="1" si="1043"/>
        <v>0</v>
      </c>
      <c r="W3167" s="25">
        <f t="shared" ca="1" si="1044"/>
        <v>0</v>
      </c>
      <c r="X3167" s="108">
        <f t="shared" ca="1" si="1045"/>
        <v>0</v>
      </c>
      <c r="Y3167" s="108">
        <f t="shared" ca="1" si="1046"/>
        <v>0</v>
      </c>
      <c r="Z3167" s="108">
        <f t="shared" ca="1" si="1047"/>
        <v>0</v>
      </c>
      <c r="AA3167" s="108">
        <f t="shared" ca="1" si="1048"/>
        <v>0</v>
      </c>
      <c r="AB3167" s="108">
        <f t="shared" ca="1" si="1049"/>
        <v>0</v>
      </c>
      <c r="AC3167" s="25">
        <f t="shared" ca="1" si="1050"/>
        <v>0</v>
      </c>
    </row>
    <row r="3168" spans="1:29" ht="14.1" hidden="1" customHeight="1" thickBot="1" x14ac:dyDescent="0.25">
      <c r="A3168" s="3">
        <f t="shared" si="1034"/>
        <v>2029</v>
      </c>
      <c r="B3168" s="3" t="str">
        <f t="shared" si="1051"/>
        <v>08 srpen</v>
      </c>
      <c r="C3168" s="4" t="str">
        <f t="shared" si="1035"/>
        <v>srpen</v>
      </c>
      <c r="D3168" s="10">
        <f t="shared" ca="1" si="1036"/>
        <v>0</v>
      </c>
      <c r="E3168" s="10" t="str">
        <f t="shared" si="1037"/>
        <v>úterý</v>
      </c>
      <c r="F3168" s="42" t="str">
        <f ca="1">IF(COUNTIF(List1!$U$4:$AF$16,$G3168),"Svátek",TEXT($G3168,"dddd"))</f>
        <v>úterý</v>
      </c>
      <c r="G3168" s="19">
        <v>47351</v>
      </c>
      <c r="H3168" s="49"/>
      <c r="I3168" s="50"/>
      <c r="J3168" s="49"/>
      <c r="K3168" s="50"/>
      <c r="L3168" s="21">
        <f t="shared" si="1038"/>
        <v>0</v>
      </c>
      <c r="M3168" s="22">
        <f t="shared" si="1032"/>
        <v>0</v>
      </c>
      <c r="N3168" s="98"/>
      <c r="O3168" s="101" t="str">
        <f t="shared" ca="1" si="1033"/>
        <v/>
      </c>
      <c r="P3168" s="41" t="str">
        <f t="shared" si="1052"/>
        <v xml:space="preserve"> </v>
      </c>
      <c r="Q3168" s="41" t="str">
        <f>IF(MONTH(G3169)-MONTH(G3168)&lt;&gt;0,SUBTOTAL(109,$P$14:$P$3665)," ")</f>
        <v xml:space="preserve"> </v>
      </c>
      <c r="R3168" s="108">
        <f t="shared" ca="1" si="1039"/>
        <v>0</v>
      </c>
      <c r="S3168" s="25">
        <f t="shared" ca="1" si="1040"/>
        <v>0</v>
      </c>
      <c r="T3168" s="108">
        <f t="shared" ca="1" si="1041"/>
        <v>0</v>
      </c>
      <c r="U3168" s="163">
        <f t="shared" ca="1" si="1042"/>
        <v>0</v>
      </c>
      <c r="V3168" s="25">
        <f t="shared" ca="1" si="1043"/>
        <v>0</v>
      </c>
      <c r="W3168" s="25">
        <f t="shared" ca="1" si="1044"/>
        <v>0</v>
      </c>
      <c r="X3168" s="108">
        <f t="shared" ca="1" si="1045"/>
        <v>0</v>
      </c>
      <c r="Y3168" s="108">
        <f t="shared" ca="1" si="1046"/>
        <v>0</v>
      </c>
      <c r="Z3168" s="108">
        <f t="shared" ca="1" si="1047"/>
        <v>0</v>
      </c>
      <c r="AA3168" s="108">
        <f t="shared" ca="1" si="1048"/>
        <v>0</v>
      </c>
      <c r="AB3168" s="108">
        <f t="shared" ca="1" si="1049"/>
        <v>0</v>
      </c>
      <c r="AC3168" s="25">
        <f t="shared" ca="1" si="1050"/>
        <v>0</v>
      </c>
    </row>
    <row r="3169" spans="1:29" ht="14.1" hidden="1" customHeight="1" thickBot="1" x14ac:dyDescent="0.25">
      <c r="A3169" s="3">
        <f t="shared" si="1034"/>
        <v>2029</v>
      </c>
      <c r="B3169" s="3" t="str">
        <f t="shared" si="1051"/>
        <v>08 srpen</v>
      </c>
      <c r="C3169" s="4" t="str">
        <f t="shared" si="1035"/>
        <v>srpen</v>
      </c>
      <c r="D3169" s="10">
        <f t="shared" ca="1" si="1036"/>
        <v>0</v>
      </c>
      <c r="E3169" s="10" t="str">
        <f t="shared" si="1037"/>
        <v>středa</v>
      </c>
      <c r="F3169" s="42" t="str">
        <f ca="1">IF(COUNTIF(List1!$U$4:$AF$16,$G3169),"Svátek",TEXT($G3169,"dddd"))</f>
        <v>středa</v>
      </c>
      <c r="G3169" s="19">
        <v>47352</v>
      </c>
      <c r="H3169" s="49"/>
      <c r="I3169" s="50"/>
      <c r="J3169" s="49"/>
      <c r="K3169" s="50"/>
      <c r="L3169" s="21">
        <f t="shared" si="1038"/>
        <v>0</v>
      </c>
      <c r="M3169" s="22">
        <f t="shared" si="1032"/>
        <v>0</v>
      </c>
      <c r="N3169" s="98"/>
      <c r="O3169" s="101" t="str">
        <f t="shared" ca="1" si="1033"/>
        <v/>
      </c>
      <c r="P3169" s="41" t="str">
        <f t="shared" si="1052"/>
        <v xml:space="preserve"> </v>
      </c>
      <c r="Q3169" s="41" t="str">
        <f>IF(MONTH(G3170)-MONTH(G3169)&lt;&gt;0,SUBTOTAL(109,$P$14:$P$3665)," ")</f>
        <v xml:space="preserve"> </v>
      </c>
      <c r="R3169" s="108">
        <f t="shared" ca="1" si="1039"/>
        <v>0</v>
      </c>
      <c r="S3169" s="25">
        <f t="shared" ca="1" si="1040"/>
        <v>0</v>
      </c>
      <c r="T3169" s="108">
        <f t="shared" ca="1" si="1041"/>
        <v>0</v>
      </c>
      <c r="U3169" s="163">
        <f t="shared" ca="1" si="1042"/>
        <v>0</v>
      </c>
      <c r="V3169" s="25">
        <f t="shared" ca="1" si="1043"/>
        <v>0</v>
      </c>
      <c r="W3169" s="25">
        <f t="shared" ca="1" si="1044"/>
        <v>0</v>
      </c>
      <c r="X3169" s="108">
        <f t="shared" ca="1" si="1045"/>
        <v>0</v>
      </c>
      <c r="Y3169" s="108">
        <f t="shared" ca="1" si="1046"/>
        <v>0</v>
      </c>
      <c r="Z3169" s="108">
        <f t="shared" ca="1" si="1047"/>
        <v>0</v>
      </c>
      <c r="AA3169" s="108">
        <f t="shared" ca="1" si="1048"/>
        <v>0</v>
      </c>
      <c r="AB3169" s="108">
        <f t="shared" ca="1" si="1049"/>
        <v>0</v>
      </c>
      <c r="AC3169" s="25">
        <f t="shared" ca="1" si="1050"/>
        <v>0</v>
      </c>
    </row>
    <row r="3170" spans="1:29" ht="14.1" hidden="1" customHeight="1" thickBot="1" x14ac:dyDescent="0.25">
      <c r="A3170" s="3">
        <f t="shared" si="1034"/>
        <v>2029</v>
      </c>
      <c r="B3170" s="3" t="str">
        <f t="shared" si="1051"/>
        <v>08 srpen</v>
      </c>
      <c r="C3170" s="4" t="str">
        <f t="shared" si="1035"/>
        <v>srpen</v>
      </c>
      <c r="D3170" s="10">
        <f t="shared" ca="1" si="1036"/>
        <v>0</v>
      </c>
      <c r="E3170" s="10" t="str">
        <f t="shared" si="1037"/>
        <v>čtvrtek</v>
      </c>
      <c r="F3170" s="42" t="str">
        <f ca="1">IF(COUNTIF(List1!$U$4:$AF$16,$G3170),"Svátek",TEXT($G3170,"dddd"))</f>
        <v>čtvrtek</v>
      </c>
      <c r="G3170" s="19">
        <v>47353</v>
      </c>
      <c r="H3170" s="49"/>
      <c r="I3170" s="50"/>
      <c r="J3170" s="49"/>
      <c r="K3170" s="50"/>
      <c r="L3170" s="21">
        <f t="shared" si="1038"/>
        <v>0</v>
      </c>
      <c r="M3170" s="22">
        <f t="shared" si="1032"/>
        <v>0</v>
      </c>
      <c r="N3170" s="98"/>
      <c r="O3170" s="101" t="str">
        <f t="shared" ca="1" si="1033"/>
        <v/>
      </c>
      <c r="P3170" s="41" t="str">
        <f t="shared" si="1052"/>
        <v xml:space="preserve"> </v>
      </c>
      <c r="Q3170" s="41" t="str">
        <f>IF(MONTH(G3171)-MONTH(G3170)&lt;&gt;0,SUBTOTAL(109,$P$14:$P$3665)," ")</f>
        <v xml:space="preserve"> </v>
      </c>
      <c r="R3170" s="108">
        <f t="shared" ca="1" si="1039"/>
        <v>0</v>
      </c>
      <c r="S3170" s="25">
        <f t="shared" ca="1" si="1040"/>
        <v>0</v>
      </c>
      <c r="T3170" s="108">
        <f t="shared" ca="1" si="1041"/>
        <v>0</v>
      </c>
      <c r="U3170" s="163">
        <f t="shared" ca="1" si="1042"/>
        <v>0</v>
      </c>
      <c r="V3170" s="25">
        <f t="shared" ca="1" si="1043"/>
        <v>0</v>
      </c>
      <c r="W3170" s="25">
        <f t="shared" ca="1" si="1044"/>
        <v>0</v>
      </c>
      <c r="X3170" s="108">
        <f t="shared" ca="1" si="1045"/>
        <v>0</v>
      </c>
      <c r="Y3170" s="108">
        <f t="shared" ca="1" si="1046"/>
        <v>0</v>
      </c>
      <c r="Z3170" s="108">
        <f t="shared" ca="1" si="1047"/>
        <v>0</v>
      </c>
      <c r="AA3170" s="108">
        <f t="shared" ca="1" si="1048"/>
        <v>0</v>
      </c>
      <c r="AB3170" s="108">
        <f t="shared" ca="1" si="1049"/>
        <v>0</v>
      </c>
      <c r="AC3170" s="25">
        <f t="shared" ca="1" si="1050"/>
        <v>0</v>
      </c>
    </row>
    <row r="3171" spans="1:29" ht="14.1" hidden="1" customHeight="1" thickBot="1" x14ac:dyDescent="0.25">
      <c r="A3171" s="3">
        <f t="shared" si="1034"/>
        <v>2029</v>
      </c>
      <c r="B3171" s="3" t="str">
        <f t="shared" si="1051"/>
        <v>08 srpen</v>
      </c>
      <c r="C3171" s="4" t="str">
        <f t="shared" si="1035"/>
        <v>srpen</v>
      </c>
      <c r="D3171" s="10">
        <f t="shared" ca="1" si="1036"/>
        <v>0</v>
      </c>
      <c r="E3171" s="10" t="str">
        <f t="shared" si="1037"/>
        <v>pátek</v>
      </c>
      <c r="F3171" s="42" t="str">
        <f ca="1">IF(COUNTIF(List1!$U$4:$AF$16,$G3171),"Svátek",TEXT($G3171,"dddd"))</f>
        <v>pátek</v>
      </c>
      <c r="G3171" s="19">
        <v>47354</v>
      </c>
      <c r="H3171" s="49"/>
      <c r="I3171" s="50"/>
      <c r="J3171" s="49"/>
      <c r="K3171" s="50"/>
      <c r="L3171" s="21">
        <f t="shared" si="1038"/>
        <v>0</v>
      </c>
      <c r="M3171" s="22">
        <f t="shared" si="1032"/>
        <v>0</v>
      </c>
      <c r="N3171" s="98"/>
      <c r="O3171" s="101" t="str">
        <f t="shared" ca="1" si="1033"/>
        <v/>
      </c>
      <c r="P3171" s="41" t="str">
        <f t="shared" si="1052"/>
        <v xml:space="preserve"> </v>
      </c>
      <c r="Q3171" s="41" t="str">
        <f>IF(MONTH(G3172)-MONTH(G3171)&lt;&gt;0,SUBTOTAL(109,$P$14:$P$3665)," ")</f>
        <v xml:space="preserve"> </v>
      </c>
      <c r="R3171" s="108">
        <f t="shared" ca="1" si="1039"/>
        <v>0</v>
      </c>
      <c r="S3171" s="25">
        <f t="shared" ca="1" si="1040"/>
        <v>0</v>
      </c>
      <c r="T3171" s="108">
        <f t="shared" ca="1" si="1041"/>
        <v>0</v>
      </c>
      <c r="U3171" s="163">
        <f t="shared" ca="1" si="1042"/>
        <v>0</v>
      </c>
      <c r="V3171" s="25">
        <f t="shared" ca="1" si="1043"/>
        <v>0</v>
      </c>
      <c r="W3171" s="25">
        <f t="shared" ca="1" si="1044"/>
        <v>0</v>
      </c>
      <c r="X3171" s="108">
        <f t="shared" ca="1" si="1045"/>
        <v>0</v>
      </c>
      <c r="Y3171" s="108">
        <f t="shared" ca="1" si="1046"/>
        <v>0</v>
      </c>
      <c r="Z3171" s="108">
        <f t="shared" ca="1" si="1047"/>
        <v>0</v>
      </c>
      <c r="AA3171" s="108">
        <f t="shared" ca="1" si="1048"/>
        <v>0</v>
      </c>
      <c r="AB3171" s="108">
        <f t="shared" ca="1" si="1049"/>
        <v>0</v>
      </c>
      <c r="AC3171" s="25">
        <f t="shared" ca="1" si="1050"/>
        <v>0</v>
      </c>
    </row>
    <row r="3172" spans="1:29" ht="14.1" hidden="1" customHeight="1" thickBot="1" x14ac:dyDescent="0.25">
      <c r="A3172" s="3">
        <f t="shared" si="1034"/>
        <v>2029</v>
      </c>
      <c r="B3172" s="3" t="str">
        <f t="shared" si="1051"/>
        <v>08 srpen</v>
      </c>
      <c r="C3172" s="4" t="str">
        <f t="shared" si="1035"/>
        <v>srpen</v>
      </c>
      <c r="D3172" s="10">
        <f t="shared" ca="1" si="1036"/>
        <v>0</v>
      </c>
      <c r="E3172" s="10" t="str">
        <f t="shared" si="1037"/>
        <v>sobota</v>
      </c>
      <c r="F3172" s="42" t="str">
        <f ca="1">IF(COUNTIF(List1!$U$4:$AF$16,$G3172),"Svátek",TEXT($G3172,"dddd"))</f>
        <v>sobota</v>
      </c>
      <c r="G3172" s="19">
        <v>47355</v>
      </c>
      <c r="H3172" s="49"/>
      <c r="I3172" s="50"/>
      <c r="J3172" s="49"/>
      <c r="K3172" s="50"/>
      <c r="L3172" s="21">
        <f t="shared" si="1038"/>
        <v>0</v>
      </c>
      <c r="M3172" s="22">
        <f t="shared" si="1032"/>
        <v>0</v>
      </c>
      <c r="N3172" s="98"/>
      <c r="O3172" s="101" t="str">
        <f t="shared" ca="1" si="1033"/>
        <v/>
      </c>
      <c r="P3172" s="41" t="str">
        <f t="shared" si="1052"/>
        <v xml:space="preserve"> </v>
      </c>
      <c r="Q3172" s="41" t="str">
        <f>IF(MONTH(G3173)-MONTH(G3172)&lt;&gt;0,SUBTOTAL(109,$P$14:$P$3665)," ")</f>
        <v xml:space="preserve"> </v>
      </c>
      <c r="R3172" s="108">
        <f t="shared" ca="1" si="1039"/>
        <v>0</v>
      </c>
      <c r="S3172" s="25">
        <f t="shared" ca="1" si="1040"/>
        <v>0</v>
      </c>
      <c r="T3172" s="108">
        <f t="shared" ca="1" si="1041"/>
        <v>0</v>
      </c>
      <c r="U3172" s="163">
        <f t="shared" ca="1" si="1042"/>
        <v>0</v>
      </c>
      <c r="V3172" s="25">
        <f t="shared" ca="1" si="1043"/>
        <v>0</v>
      </c>
      <c r="W3172" s="25">
        <f t="shared" ca="1" si="1044"/>
        <v>0</v>
      </c>
      <c r="X3172" s="108">
        <f t="shared" ca="1" si="1045"/>
        <v>0</v>
      </c>
      <c r="Y3172" s="108">
        <f t="shared" ca="1" si="1046"/>
        <v>0</v>
      </c>
      <c r="Z3172" s="108">
        <f t="shared" ca="1" si="1047"/>
        <v>0</v>
      </c>
      <c r="AA3172" s="108">
        <f t="shared" ca="1" si="1048"/>
        <v>0</v>
      </c>
      <c r="AB3172" s="108">
        <f t="shared" ca="1" si="1049"/>
        <v>0</v>
      </c>
      <c r="AC3172" s="25">
        <f t="shared" ca="1" si="1050"/>
        <v>0</v>
      </c>
    </row>
    <row r="3173" spans="1:29" ht="14.1" hidden="1" customHeight="1" thickBot="1" x14ac:dyDescent="0.25">
      <c r="A3173" s="3">
        <f t="shared" si="1034"/>
        <v>2029</v>
      </c>
      <c r="B3173" s="3" t="str">
        <f t="shared" si="1051"/>
        <v>08 srpen</v>
      </c>
      <c r="C3173" s="4" t="str">
        <f t="shared" si="1035"/>
        <v>srpen</v>
      </c>
      <c r="D3173" s="10">
        <f t="shared" ca="1" si="1036"/>
        <v>0</v>
      </c>
      <c r="E3173" s="10" t="str">
        <f t="shared" si="1037"/>
        <v>neděle</v>
      </c>
      <c r="F3173" s="42" t="str">
        <f ca="1">IF(COUNTIF(List1!$U$4:$AF$16,$G3173),"Svátek",TEXT($G3173,"dddd"))</f>
        <v>neděle</v>
      </c>
      <c r="G3173" s="19">
        <v>47356</v>
      </c>
      <c r="H3173" s="49"/>
      <c r="I3173" s="50"/>
      <c r="J3173" s="49"/>
      <c r="K3173" s="50"/>
      <c r="L3173" s="21">
        <f t="shared" si="1038"/>
        <v>0</v>
      </c>
      <c r="M3173" s="22">
        <f t="shared" si="1032"/>
        <v>0</v>
      </c>
      <c r="N3173" s="98"/>
      <c r="O3173" s="101" t="str">
        <f t="shared" ca="1" si="1033"/>
        <v/>
      </c>
      <c r="P3173" s="41">
        <f t="shared" si="1052"/>
        <v>0</v>
      </c>
      <c r="Q3173" s="41" t="str">
        <f>IF(MONTH(G3174)-MONTH(G3173)&lt;&gt;0,SUBTOTAL(109,$P$14:$P$3665)," ")</f>
        <v xml:space="preserve"> </v>
      </c>
      <c r="R3173" s="108">
        <f t="shared" ca="1" si="1039"/>
        <v>0</v>
      </c>
      <c r="S3173" s="25">
        <f t="shared" ca="1" si="1040"/>
        <v>0</v>
      </c>
      <c r="T3173" s="108">
        <f t="shared" ca="1" si="1041"/>
        <v>0</v>
      </c>
      <c r="U3173" s="163">
        <f t="shared" ca="1" si="1042"/>
        <v>0</v>
      </c>
      <c r="V3173" s="25">
        <f t="shared" ca="1" si="1043"/>
        <v>0</v>
      </c>
      <c r="W3173" s="25">
        <f t="shared" ca="1" si="1044"/>
        <v>0</v>
      </c>
      <c r="X3173" s="108">
        <f t="shared" ca="1" si="1045"/>
        <v>0</v>
      </c>
      <c r="Y3173" s="108">
        <f t="shared" ca="1" si="1046"/>
        <v>0</v>
      </c>
      <c r="Z3173" s="108">
        <f t="shared" ca="1" si="1047"/>
        <v>0</v>
      </c>
      <c r="AA3173" s="108">
        <f t="shared" ca="1" si="1048"/>
        <v>0</v>
      </c>
      <c r="AB3173" s="108">
        <f t="shared" ca="1" si="1049"/>
        <v>0</v>
      </c>
      <c r="AC3173" s="25">
        <f t="shared" ca="1" si="1050"/>
        <v>0</v>
      </c>
    </row>
    <row r="3174" spans="1:29" ht="14.1" hidden="1" customHeight="1" thickBot="1" x14ac:dyDescent="0.25">
      <c r="A3174" s="3">
        <f t="shared" si="1034"/>
        <v>2029</v>
      </c>
      <c r="B3174" s="3" t="str">
        <f t="shared" si="1051"/>
        <v>08 srpen</v>
      </c>
      <c r="C3174" s="4" t="str">
        <f t="shared" si="1035"/>
        <v>srpen</v>
      </c>
      <c r="D3174" s="10">
        <f t="shared" ca="1" si="1036"/>
        <v>0</v>
      </c>
      <c r="E3174" s="10" t="str">
        <f t="shared" si="1037"/>
        <v>pondělí</v>
      </c>
      <c r="F3174" s="42" t="str">
        <f ca="1">IF(COUNTIF(List1!$U$4:$AF$16,$G3174),"Svátek",TEXT($G3174,"dddd"))</f>
        <v>pondělí</v>
      </c>
      <c r="G3174" s="19">
        <v>47357</v>
      </c>
      <c r="H3174" s="49"/>
      <c r="I3174" s="50"/>
      <c r="J3174" s="49"/>
      <c r="K3174" s="50"/>
      <c r="L3174" s="21">
        <f t="shared" si="1038"/>
        <v>0</v>
      </c>
      <c r="M3174" s="22">
        <f t="shared" ref="M3174:M3237" si="1053">(I3174-H3174)-(K3174-J3174)</f>
        <v>0</v>
      </c>
      <c r="N3174" s="98"/>
      <c r="O3174" s="101" t="str">
        <f t="shared" ref="O3174:O3237" ca="1" si="1054">IF(F3174="Svátek","Svátek","")</f>
        <v/>
      </c>
      <c r="P3174" s="41" t="str">
        <f t="shared" si="1052"/>
        <v xml:space="preserve"> </v>
      </c>
      <c r="Q3174" s="41" t="str">
        <f>IF(MONTH(G3175)-MONTH(G3174)&lt;&gt;0,SUBTOTAL(109,$P$14:$P$3665)," ")</f>
        <v xml:space="preserve"> </v>
      </c>
      <c r="R3174" s="108">
        <f t="shared" ca="1" si="1039"/>
        <v>0</v>
      </c>
      <c r="S3174" s="25">
        <f t="shared" ca="1" si="1040"/>
        <v>0</v>
      </c>
      <c r="T3174" s="108">
        <f t="shared" ca="1" si="1041"/>
        <v>0</v>
      </c>
      <c r="U3174" s="163">
        <f t="shared" ca="1" si="1042"/>
        <v>0</v>
      </c>
      <c r="V3174" s="25">
        <f t="shared" ca="1" si="1043"/>
        <v>0</v>
      </c>
      <c r="W3174" s="25">
        <f t="shared" ca="1" si="1044"/>
        <v>0</v>
      </c>
      <c r="X3174" s="108">
        <f t="shared" ca="1" si="1045"/>
        <v>0</v>
      </c>
      <c r="Y3174" s="108">
        <f t="shared" ca="1" si="1046"/>
        <v>0</v>
      </c>
      <c r="Z3174" s="108">
        <f t="shared" ca="1" si="1047"/>
        <v>0</v>
      </c>
      <c r="AA3174" s="108">
        <f t="shared" ca="1" si="1048"/>
        <v>0</v>
      </c>
      <c r="AB3174" s="108">
        <f t="shared" ca="1" si="1049"/>
        <v>0</v>
      </c>
      <c r="AC3174" s="25">
        <f t="shared" ca="1" si="1050"/>
        <v>0</v>
      </c>
    </row>
    <row r="3175" spans="1:29" ht="14.1" hidden="1" customHeight="1" thickBot="1" x14ac:dyDescent="0.25">
      <c r="A3175" s="3">
        <f t="shared" ref="A3175:A3238" si="1055">YEAR(G3175)</f>
        <v>2029</v>
      </c>
      <c r="B3175" s="3" t="str">
        <f t="shared" si="1051"/>
        <v>08 srpen</v>
      </c>
      <c r="C3175" s="4" t="str">
        <f t="shared" ref="C3175:C3238" si="1056">TEXT(G3175,"mmmm")</f>
        <v>srpen</v>
      </c>
      <c r="D3175" s="10">
        <f t="shared" ref="D3175:D3238" ca="1" si="1057">IF(F3175="Svátek",1,0)</f>
        <v>0</v>
      </c>
      <c r="E3175" s="10" t="str">
        <f t="shared" ref="E3175:E3238" si="1058">TEXT($G3175,"dddd")</f>
        <v>úterý</v>
      </c>
      <c r="F3175" s="42" t="str">
        <f ca="1">IF(COUNTIF(List1!$U$4:$AF$16,$G3175),"Svátek",TEXT($G3175,"dddd"))</f>
        <v>úterý</v>
      </c>
      <c r="G3175" s="19">
        <v>47358</v>
      </c>
      <c r="H3175" s="49"/>
      <c r="I3175" s="50"/>
      <c r="J3175" s="49"/>
      <c r="K3175" s="50"/>
      <c r="L3175" s="21">
        <f t="shared" ref="L3175:L3238" si="1059">(I3175-H3175)-(K3175-J3175)</f>
        <v>0</v>
      </c>
      <c r="M3175" s="22">
        <f t="shared" si="1053"/>
        <v>0</v>
      </c>
      <c r="N3175" s="98"/>
      <c r="O3175" s="101" t="str">
        <f t="shared" ca="1" si="1054"/>
        <v/>
      </c>
      <c r="P3175" s="41" t="str">
        <f t="shared" si="1052"/>
        <v xml:space="preserve"> </v>
      </c>
      <c r="Q3175" s="41" t="str">
        <f>IF(MONTH(G3176)-MONTH(G3175)&lt;&gt;0,SUBTOTAL(109,$P$14:$P$3665)," ")</f>
        <v xml:space="preserve"> </v>
      </c>
      <c r="R3175" s="108">
        <f t="shared" ref="R3175:R3238" ca="1" si="1060">IF(AND(IF(O3175="PC",1,0),OR((E3175="pondělí"),E3175="úterý",E3175="středa",E3175="čtvrtek",E3175="pátek")),IF($R$3-L3175&gt;0,$R$3-L3175,0),0)</f>
        <v>0</v>
      </c>
      <c r="S3175" s="25">
        <f t="shared" ref="S3175:S3238" ca="1" si="1061">IF(AND(IF(F3175="Svátek",1,0),OR(E3175="pondělí",E3175="úterý",E3175="středa",E3175="čtvrtek",E3175="pátek"),IF(OR(O3175="SC",O3175="ŘD",O3175="NV",O3175="N",O3175="OČR",O3175="P",O3175="O"),FALSE,TRUE)),1,0)</f>
        <v>0</v>
      </c>
      <c r="T3175" s="108">
        <f t="shared" ref="T3175:T3238" ca="1" si="1062">IF(AND(IF(O3175="PMP",1,0),OR((E3175="pondělí"),E3175="úterý",E3175="středa",E3175="čtvrtek",E3175="pátek")),IF($R$3-L3175&gt;0,$R$3-L3175,0),0)</f>
        <v>0</v>
      </c>
      <c r="U3175" s="163">
        <f t="shared" ref="U3175:U3238" ca="1" si="1063">IF(AND(IF(O3175="1/2D",1,0),OR((E3175="pondělí"),E3175="úterý",E3175="středa",E3175="čtvrtek",E3175="pátek")),1,0)</f>
        <v>0</v>
      </c>
      <c r="V3175" s="25">
        <f t="shared" ref="V3175:V3238" ca="1" si="1064">IF(AND(IF(O3175="D",1,0),OR((E3175="pondělí"),E3175="úterý",E3175="středa",E3175="čtvrtek",E3175="pátek")),1,0)</f>
        <v>0</v>
      </c>
      <c r="W3175" s="25">
        <f t="shared" ref="W3175:W3238" ca="1" si="1065">IF(AND(IF(O3175="PN",1,0),OR((E3175="pondělí"),E3175="úterý",E3175="středa",E3175="čtvrtek",E3175="pátek")),1,0)</f>
        <v>0</v>
      </c>
      <c r="X3175" s="108">
        <f t="shared" ref="X3175:X3238" ca="1" si="1066">IF(AND(IF(O3175="NV",1,0),OR((E3175="pondělí"),E3175="úterý",E3175="středa",E3175="čtvrtek",E3175="pátek")),IF($R$3-L3175&gt;0,$R$3-L3175,0),0)</f>
        <v>0</v>
      </c>
      <c r="Y3175" s="108">
        <f t="shared" ref="Y3175:Y3238" ca="1" si="1067">IF(AND(IF(O3175="OČR",1,0),OR((E3175="pondělí"),E3175="úterý",E3175="středa",E3175="čtvrtek",E3175="pátek")),IF($R$3-L3175&gt;0,$R$3-L3175,0),0)</f>
        <v>0</v>
      </c>
      <c r="Z3175" s="108">
        <f t="shared" ref="Z3175:Z3238" ca="1" si="1068">IF(AND(IF(O3175="P",1,0),OR((E3175="pondělí"),E3175="úterý",E3175="středa",E3175="čtvrtek",E3175="pátek")),IF($R$3-L3175&gt;0,$R$3-L3175,0),0)</f>
        <v>0</v>
      </c>
      <c r="AA3175" s="108">
        <f t="shared" ref="AA3175:AA3238" ca="1" si="1069">IF(AND(IF(O3175="O",1,0),OR((E3175="pondělí"),E3175="úterý",E3175="středa",E3175="čtvrtek",E3175="pátek")),IF($R$3-L3175&gt;0,$R$3-L3175,0),0)</f>
        <v>0</v>
      </c>
      <c r="AB3175" s="108">
        <f t="shared" ref="AB3175:AB3238" ca="1" si="1070">IF(AND(IF(O3175="PZ",1,0),OR((E3175="pondělí"),E3175="úterý",E3175="středa",E3175="čtvrtek",E3175="pátek")),IF($R$3-L3175&gt;0,$R$3-L3175,0),0)</f>
        <v>0</v>
      </c>
      <c r="AC3175" s="25">
        <f t="shared" ref="AC3175:AC3238" ca="1" si="1071">IF(AND(IF(F3175="Svátek",1,0),OR(E3175="pondělí",E3175="úterý",E3175="středa",E3175="čtvrtek",E3175="pátek")),1,0)</f>
        <v>0</v>
      </c>
    </row>
    <row r="3176" spans="1:29" ht="14.1" hidden="1" customHeight="1" thickBot="1" x14ac:dyDescent="0.25">
      <c r="A3176" s="3">
        <f t="shared" si="1055"/>
        <v>2029</v>
      </c>
      <c r="B3176" s="3" t="str">
        <f t="shared" ref="B3176:B3239" si="1072">IF(C3176="leden","01 leden",IF(C3176="únor","02 únor",IF(C3176="březen","03 březen",IF(C3176="duben","04 duben",IF(C3176="květen","05 květen",IF(C3176="červen","06 červen",IF(C3176="červenec","07 červenec",IF(C3176="srpen","08 srpen",IF(C3176="září","09 září",IF(C3176="říjen","10 říjen",IF(C3176="listopad","11 listopad",IF(C3176="prosinec","12 prosinec",0))))))))))))</f>
        <v>08 srpen</v>
      </c>
      <c r="C3176" s="4" t="str">
        <f t="shared" si="1056"/>
        <v>srpen</v>
      </c>
      <c r="D3176" s="10">
        <f t="shared" ca="1" si="1057"/>
        <v>0</v>
      </c>
      <c r="E3176" s="10" t="str">
        <f t="shared" si="1058"/>
        <v>středa</v>
      </c>
      <c r="F3176" s="42" t="str">
        <f ca="1">IF(COUNTIF(List1!$U$4:$AF$16,$G3176),"Svátek",TEXT($G3176,"dddd"))</f>
        <v>středa</v>
      </c>
      <c r="G3176" s="19">
        <v>47359</v>
      </c>
      <c r="H3176" s="49"/>
      <c r="I3176" s="50"/>
      <c r="J3176" s="49"/>
      <c r="K3176" s="50"/>
      <c r="L3176" s="21">
        <f t="shared" si="1059"/>
        <v>0</v>
      </c>
      <c r="M3176" s="22">
        <f t="shared" si="1053"/>
        <v>0</v>
      </c>
      <c r="N3176" s="98"/>
      <c r="O3176" s="101" t="str">
        <f t="shared" ca="1" si="1054"/>
        <v/>
      </c>
      <c r="P3176" s="41" t="str">
        <f t="shared" si="1052"/>
        <v xml:space="preserve"> </v>
      </c>
      <c r="Q3176" s="41" t="str">
        <f>IF(MONTH(G3177)-MONTH(G3176)&lt;&gt;0,SUBTOTAL(109,$P$14:$P$3665)," ")</f>
        <v xml:space="preserve"> </v>
      </c>
      <c r="R3176" s="108">
        <f t="shared" ca="1" si="1060"/>
        <v>0</v>
      </c>
      <c r="S3176" s="25">
        <f t="shared" ca="1" si="1061"/>
        <v>0</v>
      </c>
      <c r="T3176" s="108">
        <f t="shared" ca="1" si="1062"/>
        <v>0</v>
      </c>
      <c r="U3176" s="163">
        <f t="shared" ca="1" si="1063"/>
        <v>0</v>
      </c>
      <c r="V3176" s="25">
        <f t="shared" ca="1" si="1064"/>
        <v>0</v>
      </c>
      <c r="W3176" s="25">
        <f t="shared" ca="1" si="1065"/>
        <v>0</v>
      </c>
      <c r="X3176" s="108">
        <f t="shared" ca="1" si="1066"/>
        <v>0</v>
      </c>
      <c r="Y3176" s="108">
        <f t="shared" ca="1" si="1067"/>
        <v>0</v>
      </c>
      <c r="Z3176" s="108">
        <f t="shared" ca="1" si="1068"/>
        <v>0</v>
      </c>
      <c r="AA3176" s="108">
        <f t="shared" ca="1" si="1069"/>
        <v>0</v>
      </c>
      <c r="AB3176" s="108">
        <f t="shared" ca="1" si="1070"/>
        <v>0</v>
      </c>
      <c r="AC3176" s="25">
        <f t="shared" ca="1" si="1071"/>
        <v>0</v>
      </c>
    </row>
    <row r="3177" spans="1:29" ht="14.1" hidden="1" customHeight="1" thickBot="1" x14ac:dyDescent="0.25">
      <c r="A3177" s="3">
        <f t="shared" si="1055"/>
        <v>2029</v>
      </c>
      <c r="B3177" s="3" t="str">
        <f t="shared" si="1072"/>
        <v>08 srpen</v>
      </c>
      <c r="C3177" s="4" t="str">
        <f t="shared" si="1056"/>
        <v>srpen</v>
      </c>
      <c r="D3177" s="10">
        <f t="shared" ca="1" si="1057"/>
        <v>0</v>
      </c>
      <c r="E3177" s="10" t="str">
        <f t="shared" si="1058"/>
        <v>čtvrtek</v>
      </c>
      <c r="F3177" s="42" t="str">
        <f ca="1">IF(COUNTIF(List1!$U$4:$AF$16,$G3177),"Svátek",TEXT($G3177,"dddd"))</f>
        <v>čtvrtek</v>
      </c>
      <c r="G3177" s="19">
        <v>47360</v>
      </c>
      <c r="H3177" s="49"/>
      <c r="I3177" s="50"/>
      <c r="J3177" s="49"/>
      <c r="K3177" s="50"/>
      <c r="L3177" s="21">
        <f t="shared" si="1059"/>
        <v>0</v>
      </c>
      <c r="M3177" s="22">
        <f t="shared" si="1053"/>
        <v>0</v>
      </c>
      <c r="N3177" s="98"/>
      <c r="O3177" s="101" t="str">
        <f t="shared" ca="1" si="1054"/>
        <v/>
      </c>
      <c r="P3177" s="41" t="str">
        <f t="shared" si="1052"/>
        <v xml:space="preserve"> </v>
      </c>
      <c r="Q3177" s="41" t="str">
        <f>IF(MONTH(G3178)-MONTH(G3177)&lt;&gt;0,SUBTOTAL(109,$P$14:$P$3665)," ")</f>
        <v xml:space="preserve"> </v>
      </c>
      <c r="R3177" s="108">
        <f t="shared" ca="1" si="1060"/>
        <v>0</v>
      </c>
      <c r="S3177" s="25">
        <f t="shared" ca="1" si="1061"/>
        <v>0</v>
      </c>
      <c r="T3177" s="108">
        <f t="shared" ca="1" si="1062"/>
        <v>0</v>
      </c>
      <c r="U3177" s="163">
        <f t="shared" ca="1" si="1063"/>
        <v>0</v>
      </c>
      <c r="V3177" s="25">
        <f t="shared" ca="1" si="1064"/>
        <v>0</v>
      </c>
      <c r="W3177" s="25">
        <f t="shared" ca="1" si="1065"/>
        <v>0</v>
      </c>
      <c r="X3177" s="108">
        <f t="shared" ca="1" si="1066"/>
        <v>0</v>
      </c>
      <c r="Y3177" s="108">
        <f t="shared" ca="1" si="1067"/>
        <v>0</v>
      </c>
      <c r="Z3177" s="108">
        <f t="shared" ca="1" si="1068"/>
        <v>0</v>
      </c>
      <c r="AA3177" s="108">
        <f t="shared" ca="1" si="1069"/>
        <v>0</v>
      </c>
      <c r="AB3177" s="108">
        <f t="shared" ca="1" si="1070"/>
        <v>0</v>
      </c>
      <c r="AC3177" s="25">
        <f t="shared" ca="1" si="1071"/>
        <v>0</v>
      </c>
    </row>
    <row r="3178" spans="1:29" ht="14.1" hidden="1" customHeight="1" thickBot="1" x14ac:dyDescent="0.25">
      <c r="A3178" s="3">
        <f t="shared" si="1055"/>
        <v>2029</v>
      </c>
      <c r="B3178" s="3" t="str">
        <f t="shared" si="1072"/>
        <v>08 srpen</v>
      </c>
      <c r="C3178" s="4" t="str">
        <f t="shared" si="1056"/>
        <v>srpen</v>
      </c>
      <c r="D3178" s="10">
        <f t="shared" ca="1" si="1057"/>
        <v>0</v>
      </c>
      <c r="E3178" s="10" t="str">
        <f t="shared" si="1058"/>
        <v>pátek</v>
      </c>
      <c r="F3178" s="42" t="str">
        <f ca="1">IF(COUNTIF(List1!$U$4:$AF$16,$G3178),"Svátek",TEXT($G3178,"dddd"))</f>
        <v>pátek</v>
      </c>
      <c r="G3178" s="19">
        <v>47361</v>
      </c>
      <c r="H3178" s="49"/>
      <c r="I3178" s="50"/>
      <c r="J3178" s="49"/>
      <c r="K3178" s="50"/>
      <c r="L3178" s="21">
        <f t="shared" si="1059"/>
        <v>0</v>
      </c>
      <c r="M3178" s="22">
        <f t="shared" si="1053"/>
        <v>0</v>
      </c>
      <c r="N3178" s="98"/>
      <c r="O3178" s="101" t="str">
        <f t="shared" ca="1" si="1054"/>
        <v/>
      </c>
      <c r="P3178" s="41">
        <f t="shared" si="1052"/>
        <v>0</v>
      </c>
      <c r="Q3178" s="41">
        <f>IF(MONTH(G3179)-MONTH(G3178)&lt;&gt;0,SUBTOTAL(109,$P$14:$P$3665)," ")</f>
        <v>0</v>
      </c>
      <c r="R3178" s="108">
        <f t="shared" ca="1" si="1060"/>
        <v>0</v>
      </c>
      <c r="S3178" s="25">
        <f t="shared" ca="1" si="1061"/>
        <v>0</v>
      </c>
      <c r="T3178" s="108">
        <f t="shared" ca="1" si="1062"/>
        <v>0</v>
      </c>
      <c r="U3178" s="163">
        <f t="shared" ca="1" si="1063"/>
        <v>0</v>
      </c>
      <c r="V3178" s="25">
        <f t="shared" ca="1" si="1064"/>
        <v>0</v>
      </c>
      <c r="W3178" s="25">
        <f t="shared" ca="1" si="1065"/>
        <v>0</v>
      </c>
      <c r="X3178" s="108">
        <f t="shared" ca="1" si="1066"/>
        <v>0</v>
      </c>
      <c r="Y3178" s="108">
        <f t="shared" ca="1" si="1067"/>
        <v>0</v>
      </c>
      <c r="Z3178" s="108">
        <f t="shared" ca="1" si="1068"/>
        <v>0</v>
      </c>
      <c r="AA3178" s="108">
        <f t="shared" ca="1" si="1069"/>
        <v>0</v>
      </c>
      <c r="AB3178" s="108">
        <f t="shared" ca="1" si="1070"/>
        <v>0</v>
      </c>
      <c r="AC3178" s="25">
        <f t="shared" ca="1" si="1071"/>
        <v>0</v>
      </c>
    </row>
    <row r="3179" spans="1:29" ht="14.1" hidden="1" customHeight="1" thickBot="1" x14ac:dyDescent="0.25">
      <c r="A3179" s="3">
        <f t="shared" si="1055"/>
        <v>2029</v>
      </c>
      <c r="B3179" s="3" t="str">
        <f t="shared" si="1072"/>
        <v>09 září</v>
      </c>
      <c r="C3179" s="4" t="str">
        <f t="shared" si="1056"/>
        <v>září</v>
      </c>
      <c r="D3179" s="10">
        <f t="shared" ca="1" si="1057"/>
        <v>0</v>
      </c>
      <c r="E3179" s="10" t="str">
        <f t="shared" si="1058"/>
        <v>sobota</v>
      </c>
      <c r="F3179" s="42" t="str">
        <f ca="1">IF(COUNTIF(List1!$U$4:$AF$16,$G3179),"Svátek",TEXT($G3179,"dddd"))</f>
        <v>sobota</v>
      </c>
      <c r="G3179" s="19">
        <v>47362</v>
      </c>
      <c r="H3179" s="49"/>
      <c r="I3179" s="50"/>
      <c r="J3179" s="49"/>
      <c r="K3179" s="50"/>
      <c r="L3179" s="21">
        <f t="shared" si="1059"/>
        <v>0</v>
      </c>
      <c r="M3179" s="22">
        <f t="shared" si="1053"/>
        <v>0</v>
      </c>
      <c r="N3179" s="98"/>
      <c r="O3179" s="101" t="str">
        <f t="shared" ca="1" si="1054"/>
        <v/>
      </c>
      <c r="P3179" s="41" t="str">
        <f t="shared" si="1052"/>
        <v xml:space="preserve"> </v>
      </c>
      <c r="Q3179" s="41" t="str">
        <f>IF(MONTH(G3180)-MONTH(G3179)&lt;&gt;0,SUBTOTAL(109,$P$14:$P$3665)," ")</f>
        <v xml:space="preserve"> </v>
      </c>
      <c r="R3179" s="108">
        <f t="shared" ca="1" si="1060"/>
        <v>0</v>
      </c>
      <c r="S3179" s="25">
        <f t="shared" ca="1" si="1061"/>
        <v>0</v>
      </c>
      <c r="T3179" s="108">
        <f t="shared" ca="1" si="1062"/>
        <v>0</v>
      </c>
      <c r="U3179" s="163">
        <f t="shared" ca="1" si="1063"/>
        <v>0</v>
      </c>
      <c r="V3179" s="25">
        <f t="shared" ca="1" si="1064"/>
        <v>0</v>
      </c>
      <c r="W3179" s="25">
        <f t="shared" ca="1" si="1065"/>
        <v>0</v>
      </c>
      <c r="X3179" s="108">
        <f t="shared" ca="1" si="1066"/>
        <v>0</v>
      </c>
      <c r="Y3179" s="108">
        <f t="shared" ca="1" si="1067"/>
        <v>0</v>
      </c>
      <c r="Z3179" s="108">
        <f t="shared" ca="1" si="1068"/>
        <v>0</v>
      </c>
      <c r="AA3179" s="108">
        <f t="shared" ca="1" si="1069"/>
        <v>0</v>
      </c>
      <c r="AB3179" s="108">
        <f t="shared" ca="1" si="1070"/>
        <v>0</v>
      </c>
      <c r="AC3179" s="25">
        <f t="shared" ca="1" si="1071"/>
        <v>0</v>
      </c>
    </row>
    <row r="3180" spans="1:29" ht="14.1" hidden="1" customHeight="1" thickBot="1" x14ac:dyDescent="0.25">
      <c r="A3180" s="3">
        <f t="shared" si="1055"/>
        <v>2029</v>
      </c>
      <c r="B3180" s="3" t="str">
        <f t="shared" si="1072"/>
        <v>09 září</v>
      </c>
      <c r="C3180" s="4" t="str">
        <f t="shared" si="1056"/>
        <v>září</v>
      </c>
      <c r="D3180" s="10">
        <f t="shared" ca="1" si="1057"/>
        <v>0</v>
      </c>
      <c r="E3180" s="10" t="str">
        <f t="shared" si="1058"/>
        <v>neděle</v>
      </c>
      <c r="F3180" s="42" t="str">
        <f ca="1">IF(COUNTIF(List1!$U$4:$AF$16,$G3180),"Svátek",TEXT($G3180,"dddd"))</f>
        <v>neděle</v>
      </c>
      <c r="G3180" s="19">
        <v>47363</v>
      </c>
      <c r="H3180" s="49"/>
      <c r="I3180" s="50"/>
      <c r="J3180" s="49"/>
      <c r="K3180" s="50"/>
      <c r="L3180" s="21">
        <f t="shared" si="1059"/>
        <v>0</v>
      </c>
      <c r="M3180" s="22">
        <f t="shared" si="1053"/>
        <v>0</v>
      </c>
      <c r="N3180" s="98"/>
      <c r="O3180" s="101" t="str">
        <f t="shared" ca="1" si="1054"/>
        <v/>
      </c>
      <c r="P3180" s="41">
        <f t="shared" si="1052"/>
        <v>0</v>
      </c>
      <c r="Q3180" s="41" t="str">
        <f>IF(MONTH(G3181)-MONTH(G3180)&lt;&gt;0,SUBTOTAL(109,$P$14:$P$3665)," ")</f>
        <v xml:space="preserve"> </v>
      </c>
      <c r="R3180" s="108">
        <f t="shared" ca="1" si="1060"/>
        <v>0</v>
      </c>
      <c r="S3180" s="25">
        <f t="shared" ca="1" si="1061"/>
        <v>0</v>
      </c>
      <c r="T3180" s="108">
        <f t="shared" ca="1" si="1062"/>
        <v>0</v>
      </c>
      <c r="U3180" s="163">
        <f t="shared" ca="1" si="1063"/>
        <v>0</v>
      </c>
      <c r="V3180" s="25">
        <f t="shared" ca="1" si="1064"/>
        <v>0</v>
      </c>
      <c r="W3180" s="25">
        <f t="shared" ca="1" si="1065"/>
        <v>0</v>
      </c>
      <c r="X3180" s="108">
        <f t="shared" ca="1" si="1066"/>
        <v>0</v>
      </c>
      <c r="Y3180" s="108">
        <f t="shared" ca="1" si="1067"/>
        <v>0</v>
      </c>
      <c r="Z3180" s="108">
        <f t="shared" ca="1" si="1068"/>
        <v>0</v>
      </c>
      <c r="AA3180" s="108">
        <f t="shared" ca="1" si="1069"/>
        <v>0</v>
      </c>
      <c r="AB3180" s="108">
        <f t="shared" ca="1" si="1070"/>
        <v>0</v>
      </c>
      <c r="AC3180" s="25">
        <f t="shared" ca="1" si="1071"/>
        <v>0</v>
      </c>
    </row>
    <row r="3181" spans="1:29" ht="14.1" hidden="1" customHeight="1" thickBot="1" x14ac:dyDescent="0.25">
      <c r="A3181" s="3">
        <f t="shared" si="1055"/>
        <v>2029</v>
      </c>
      <c r="B3181" s="3" t="str">
        <f t="shared" si="1072"/>
        <v>09 září</v>
      </c>
      <c r="C3181" s="4" t="str">
        <f t="shared" si="1056"/>
        <v>září</v>
      </c>
      <c r="D3181" s="10">
        <f t="shared" ca="1" si="1057"/>
        <v>0</v>
      </c>
      <c r="E3181" s="10" t="str">
        <f t="shared" si="1058"/>
        <v>pondělí</v>
      </c>
      <c r="F3181" s="42" t="str">
        <f ca="1">IF(COUNTIF(List1!$U$4:$AF$16,$G3181),"Svátek",TEXT($G3181,"dddd"))</f>
        <v>pondělí</v>
      </c>
      <c r="G3181" s="19">
        <v>47364</v>
      </c>
      <c r="H3181" s="49"/>
      <c r="I3181" s="50"/>
      <c r="J3181" s="49"/>
      <c r="K3181" s="50"/>
      <c r="L3181" s="21">
        <f t="shared" si="1059"/>
        <v>0</v>
      </c>
      <c r="M3181" s="22">
        <f t="shared" si="1053"/>
        <v>0</v>
      </c>
      <c r="N3181" s="98"/>
      <c r="O3181" s="101" t="str">
        <f t="shared" ca="1" si="1054"/>
        <v/>
      </c>
      <c r="P3181" s="41" t="str">
        <f t="shared" si="1052"/>
        <v xml:space="preserve"> </v>
      </c>
      <c r="Q3181" s="41" t="str">
        <f>IF(MONTH(G3182)-MONTH(G3181)&lt;&gt;0,SUBTOTAL(109,$P$14:$P$3665)," ")</f>
        <v xml:space="preserve"> </v>
      </c>
      <c r="R3181" s="108">
        <f t="shared" ca="1" si="1060"/>
        <v>0</v>
      </c>
      <c r="S3181" s="25">
        <f t="shared" ca="1" si="1061"/>
        <v>0</v>
      </c>
      <c r="T3181" s="108">
        <f t="shared" ca="1" si="1062"/>
        <v>0</v>
      </c>
      <c r="U3181" s="163">
        <f t="shared" ca="1" si="1063"/>
        <v>0</v>
      </c>
      <c r="V3181" s="25">
        <f t="shared" ca="1" si="1064"/>
        <v>0</v>
      </c>
      <c r="W3181" s="25">
        <f t="shared" ca="1" si="1065"/>
        <v>0</v>
      </c>
      <c r="X3181" s="108">
        <f t="shared" ca="1" si="1066"/>
        <v>0</v>
      </c>
      <c r="Y3181" s="108">
        <f t="shared" ca="1" si="1067"/>
        <v>0</v>
      </c>
      <c r="Z3181" s="108">
        <f t="shared" ca="1" si="1068"/>
        <v>0</v>
      </c>
      <c r="AA3181" s="108">
        <f t="shared" ca="1" si="1069"/>
        <v>0</v>
      </c>
      <c r="AB3181" s="108">
        <f t="shared" ca="1" si="1070"/>
        <v>0</v>
      </c>
      <c r="AC3181" s="25">
        <f t="shared" ca="1" si="1071"/>
        <v>0</v>
      </c>
    </row>
    <row r="3182" spans="1:29" ht="14.1" hidden="1" customHeight="1" thickBot="1" x14ac:dyDescent="0.25">
      <c r="A3182" s="3">
        <f t="shared" si="1055"/>
        <v>2029</v>
      </c>
      <c r="B3182" s="3" t="str">
        <f t="shared" si="1072"/>
        <v>09 září</v>
      </c>
      <c r="C3182" s="4" t="str">
        <f t="shared" si="1056"/>
        <v>září</v>
      </c>
      <c r="D3182" s="10">
        <f t="shared" ca="1" si="1057"/>
        <v>0</v>
      </c>
      <c r="E3182" s="10" t="str">
        <f t="shared" si="1058"/>
        <v>úterý</v>
      </c>
      <c r="F3182" s="42" t="str">
        <f ca="1">IF(COUNTIF(List1!$U$4:$AF$16,$G3182),"Svátek",TEXT($G3182,"dddd"))</f>
        <v>úterý</v>
      </c>
      <c r="G3182" s="19">
        <v>47365</v>
      </c>
      <c r="H3182" s="49"/>
      <c r="I3182" s="50"/>
      <c r="J3182" s="49"/>
      <c r="K3182" s="50"/>
      <c r="L3182" s="21">
        <f t="shared" si="1059"/>
        <v>0</v>
      </c>
      <c r="M3182" s="22">
        <f t="shared" si="1053"/>
        <v>0</v>
      </c>
      <c r="N3182" s="98"/>
      <c r="O3182" s="101" t="str">
        <f t="shared" ca="1" si="1054"/>
        <v/>
      </c>
      <c r="P3182" s="41" t="str">
        <f t="shared" si="1052"/>
        <v xml:space="preserve"> </v>
      </c>
      <c r="Q3182" s="41" t="str">
        <f>IF(MONTH(G3183)-MONTH(G3182)&lt;&gt;0,SUBTOTAL(109,$P$14:$P$3665)," ")</f>
        <v xml:space="preserve"> </v>
      </c>
      <c r="R3182" s="108">
        <f t="shared" ca="1" si="1060"/>
        <v>0</v>
      </c>
      <c r="S3182" s="25">
        <f t="shared" ca="1" si="1061"/>
        <v>0</v>
      </c>
      <c r="T3182" s="108">
        <f t="shared" ca="1" si="1062"/>
        <v>0</v>
      </c>
      <c r="U3182" s="163">
        <f t="shared" ca="1" si="1063"/>
        <v>0</v>
      </c>
      <c r="V3182" s="25">
        <f t="shared" ca="1" si="1064"/>
        <v>0</v>
      </c>
      <c r="W3182" s="25">
        <f t="shared" ca="1" si="1065"/>
        <v>0</v>
      </c>
      <c r="X3182" s="108">
        <f t="shared" ca="1" si="1066"/>
        <v>0</v>
      </c>
      <c r="Y3182" s="108">
        <f t="shared" ca="1" si="1067"/>
        <v>0</v>
      </c>
      <c r="Z3182" s="108">
        <f t="shared" ca="1" si="1068"/>
        <v>0</v>
      </c>
      <c r="AA3182" s="108">
        <f t="shared" ca="1" si="1069"/>
        <v>0</v>
      </c>
      <c r="AB3182" s="108">
        <f t="shared" ca="1" si="1070"/>
        <v>0</v>
      </c>
      <c r="AC3182" s="25">
        <f t="shared" ca="1" si="1071"/>
        <v>0</v>
      </c>
    </row>
    <row r="3183" spans="1:29" ht="14.1" hidden="1" customHeight="1" thickBot="1" x14ac:dyDescent="0.25">
      <c r="A3183" s="3">
        <f t="shared" si="1055"/>
        <v>2029</v>
      </c>
      <c r="B3183" s="3" t="str">
        <f t="shared" si="1072"/>
        <v>09 září</v>
      </c>
      <c r="C3183" s="4" t="str">
        <f t="shared" si="1056"/>
        <v>září</v>
      </c>
      <c r="D3183" s="10">
        <f t="shared" ca="1" si="1057"/>
        <v>0</v>
      </c>
      <c r="E3183" s="10" t="str">
        <f t="shared" si="1058"/>
        <v>středa</v>
      </c>
      <c r="F3183" s="42" t="str">
        <f ca="1">IF(COUNTIF(List1!$U$4:$AF$16,$G3183),"Svátek",TEXT($G3183,"dddd"))</f>
        <v>středa</v>
      </c>
      <c r="G3183" s="19">
        <v>47366</v>
      </c>
      <c r="H3183" s="49"/>
      <c r="I3183" s="50"/>
      <c r="J3183" s="49"/>
      <c r="K3183" s="50"/>
      <c r="L3183" s="21">
        <f t="shared" si="1059"/>
        <v>0</v>
      </c>
      <c r="M3183" s="22">
        <f t="shared" si="1053"/>
        <v>0</v>
      </c>
      <c r="N3183" s="98"/>
      <c r="O3183" s="101" t="str">
        <f t="shared" ca="1" si="1054"/>
        <v/>
      </c>
      <c r="P3183" s="41" t="str">
        <f t="shared" si="1052"/>
        <v xml:space="preserve"> </v>
      </c>
      <c r="Q3183" s="41" t="str">
        <f>IF(MONTH(G3184)-MONTH(G3183)&lt;&gt;0,SUBTOTAL(109,$P$14:$P$3665)," ")</f>
        <v xml:space="preserve"> </v>
      </c>
      <c r="R3183" s="108">
        <f t="shared" ca="1" si="1060"/>
        <v>0</v>
      </c>
      <c r="S3183" s="25">
        <f t="shared" ca="1" si="1061"/>
        <v>0</v>
      </c>
      <c r="T3183" s="108">
        <f t="shared" ca="1" si="1062"/>
        <v>0</v>
      </c>
      <c r="U3183" s="163">
        <f t="shared" ca="1" si="1063"/>
        <v>0</v>
      </c>
      <c r="V3183" s="25">
        <f t="shared" ca="1" si="1064"/>
        <v>0</v>
      </c>
      <c r="W3183" s="25">
        <f t="shared" ca="1" si="1065"/>
        <v>0</v>
      </c>
      <c r="X3183" s="108">
        <f t="shared" ca="1" si="1066"/>
        <v>0</v>
      </c>
      <c r="Y3183" s="108">
        <f t="shared" ca="1" si="1067"/>
        <v>0</v>
      </c>
      <c r="Z3183" s="108">
        <f t="shared" ca="1" si="1068"/>
        <v>0</v>
      </c>
      <c r="AA3183" s="108">
        <f t="shared" ca="1" si="1069"/>
        <v>0</v>
      </c>
      <c r="AB3183" s="108">
        <f t="shared" ca="1" si="1070"/>
        <v>0</v>
      </c>
      <c r="AC3183" s="25">
        <f t="shared" ca="1" si="1071"/>
        <v>0</v>
      </c>
    </row>
    <row r="3184" spans="1:29" ht="14.1" hidden="1" customHeight="1" thickBot="1" x14ac:dyDescent="0.25">
      <c r="A3184" s="3">
        <f t="shared" si="1055"/>
        <v>2029</v>
      </c>
      <c r="B3184" s="3" t="str">
        <f t="shared" si="1072"/>
        <v>09 září</v>
      </c>
      <c r="C3184" s="4" t="str">
        <f t="shared" si="1056"/>
        <v>září</v>
      </c>
      <c r="D3184" s="10">
        <f t="shared" ca="1" si="1057"/>
        <v>0</v>
      </c>
      <c r="E3184" s="10" t="str">
        <f t="shared" si="1058"/>
        <v>čtvrtek</v>
      </c>
      <c r="F3184" s="42" t="str">
        <f ca="1">IF(COUNTIF(List1!$U$4:$AF$16,$G3184),"Svátek",TEXT($G3184,"dddd"))</f>
        <v>čtvrtek</v>
      </c>
      <c r="G3184" s="19">
        <v>47367</v>
      </c>
      <c r="H3184" s="49"/>
      <c r="I3184" s="50"/>
      <c r="J3184" s="49"/>
      <c r="K3184" s="50"/>
      <c r="L3184" s="21">
        <f t="shared" si="1059"/>
        <v>0</v>
      </c>
      <c r="M3184" s="22">
        <f t="shared" si="1053"/>
        <v>0</v>
      </c>
      <c r="N3184" s="98"/>
      <c r="O3184" s="101" t="str">
        <f t="shared" ca="1" si="1054"/>
        <v/>
      </c>
      <c r="P3184" s="41" t="str">
        <f t="shared" si="1052"/>
        <v xml:space="preserve"> </v>
      </c>
      <c r="Q3184" s="41" t="str">
        <f>IF(MONTH(G3185)-MONTH(G3184)&lt;&gt;0,SUBTOTAL(109,$P$14:$P$3665)," ")</f>
        <v xml:space="preserve"> </v>
      </c>
      <c r="R3184" s="108">
        <f t="shared" ca="1" si="1060"/>
        <v>0</v>
      </c>
      <c r="S3184" s="25">
        <f t="shared" ca="1" si="1061"/>
        <v>0</v>
      </c>
      <c r="T3184" s="108">
        <f t="shared" ca="1" si="1062"/>
        <v>0</v>
      </c>
      <c r="U3184" s="163">
        <f t="shared" ca="1" si="1063"/>
        <v>0</v>
      </c>
      <c r="V3184" s="25">
        <f t="shared" ca="1" si="1064"/>
        <v>0</v>
      </c>
      <c r="W3184" s="25">
        <f t="shared" ca="1" si="1065"/>
        <v>0</v>
      </c>
      <c r="X3184" s="108">
        <f t="shared" ca="1" si="1066"/>
        <v>0</v>
      </c>
      <c r="Y3184" s="108">
        <f t="shared" ca="1" si="1067"/>
        <v>0</v>
      </c>
      <c r="Z3184" s="108">
        <f t="shared" ca="1" si="1068"/>
        <v>0</v>
      </c>
      <c r="AA3184" s="108">
        <f t="shared" ca="1" si="1069"/>
        <v>0</v>
      </c>
      <c r="AB3184" s="108">
        <f t="shared" ca="1" si="1070"/>
        <v>0</v>
      </c>
      <c r="AC3184" s="25">
        <f t="shared" ca="1" si="1071"/>
        <v>0</v>
      </c>
    </row>
    <row r="3185" spans="1:29" ht="14.1" hidden="1" customHeight="1" thickBot="1" x14ac:dyDescent="0.25">
      <c r="A3185" s="3">
        <f t="shared" si="1055"/>
        <v>2029</v>
      </c>
      <c r="B3185" s="3" t="str">
        <f t="shared" si="1072"/>
        <v>09 září</v>
      </c>
      <c r="C3185" s="4" t="str">
        <f t="shared" si="1056"/>
        <v>září</v>
      </c>
      <c r="D3185" s="10">
        <f t="shared" ca="1" si="1057"/>
        <v>0</v>
      </c>
      <c r="E3185" s="10" t="str">
        <f t="shared" si="1058"/>
        <v>pátek</v>
      </c>
      <c r="F3185" s="42" t="str">
        <f ca="1">IF(COUNTIF(List1!$U$4:$AF$16,$G3185),"Svátek",TEXT($G3185,"dddd"))</f>
        <v>pátek</v>
      </c>
      <c r="G3185" s="19">
        <v>47368</v>
      </c>
      <c r="H3185" s="49"/>
      <c r="I3185" s="50"/>
      <c r="J3185" s="49"/>
      <c r="K3185" s="50"/>
      <c r="L3185" s="21">
        <f t="shared" si="1059"/>
        <v>0</v>
      </c>
      <c r="M3185" s="22">
        <f t="shared" si="1053"/>
        <v>0</v>
      </c>
      <c r="N3185" s="98"/>
      <c r="O3185" s="101" t="str">
        <f t="shared" ca="1" si="1054"/>
        <v/>
      </c>
      <c r="P3185" s="41" t="str">
        <f t="shared" si="1052"/>
        <v xml:space="preserve"> </v>
      </c>
      <c r="Q3185" s="41" t="str">
        <f>IF(MONTH(G3186)-MONTH(G3185)&lt;&gt;0,SUBTOTAL(109,$P$14:$P$3665)," ")</f>
        <v xml:space="preserve"> </v>
      </c>
      <c r="R3185" s="108">
        <f t="shared" ca="1" si="1060"/>
        <v>0</v>
      </c>
      <c r="S3185" s="25">
        <f t="shared" ca="1" si="1061"/>
        <v>0</v>
      </c>
      <c r="T3185" s="108">
        <f t="shared" ca="1" si="1062"/>
        <v>0</v>
      </c>
      <c r="U3185" s="163">
        <f t="shared" ca="1" si="1063"/>
        <v>0</v>
      </c>
      <c r="V3185" s="25">
        <f t="shared" ca="1" si="1064"/>
        <v>0</v>
      </c>
      <c r="W3185" s="25">
        <f t="shared" ca="1" si="1065"/>
        <v>0</v>
      </c>
      <c r="X3185" s="108">
        <f t="shared" ca="1" si="1066"/>
        <v>0</v>
      </c>
      <c r="Y3185" s="108">
        <f t="shared" ca="1" si="1067"/>
        <v>0</v>
      </c>
      <c r="Z3185" s="108">
        <f t="shared" ca="1" si="1068"/>
        <v>0</v>
      </c>
      <c r="AA3185" s="108">
        <f t="shared" ca="1" si="1069"/>
        <v>0</v>
      </c>
      <c r="AB3185" s="108">
        <f t="shared" ca="1" si="1070"/>
        <v>0</v>
      </c>
      <c r="AC3185" s="25">
        <f t="shared" ca="1" si="1071"/>
        <v>0</v>
      </c>
    </row>
    <row r="3186" spans="1:29" ht="14.1" hidden="1" customHeight="1" thickBot="1" x14ac:dyDescent="0.25">
      <c r="A3186" s="3">
        <f t="shared" si="1055"/>
        <v>2029</v>
      </c>
      <c r="B3186" s="3" t="str">
        <f t="shared" si="1072"/>
        <v>09 září</v>
      </c>
      <c r="C3186" s="4" t="str">
        <f t="shared" si="1056"/>
        <v>září</v>
      </c>
      <c r="D3186" s="10">
        <f t="shared" ca="1" si="1057"/>
        <v>0</v>
      </c>
      <c r="E3186" s="10" t="str">
        <f t="shared" si="1058"/>
        <v>sobota</v>
      </c>
      <c r="F3186" s="42" t="str">
        <f ca="1">IF(COUNTIF(List1!$U$4:$AF$16,$G3186),"Svátek",TEXT($G3186,"dddd"))</f>
        <v>sobota</v>
      </c>
      <c r="G3186" s="19">
        <v>47369</v>
      </c>
      <c r="H3186" s="49"/>
      <c r="I3186" s="50"/>
      <c r="J3186" s="49"/>
      <c r="K3186" s="50"/>
      <c r="L3186" s="21">
        <f t="shared" si="1059"/>
        <v>0</v>
      </c>
      <c r="M3186" s="22">
        <f t="shared" si="1053"/>
        <v>0</v>
      </c>
      <c r="N3186" s="98"/>
      <c r="O3186" s="101" t="str">
        <f t="shared" ca="1" si="1054"/>
        <v/>
      </c>
      <c r="P3186" s="41" t="str">
        <f t="shared" si="1052"/>
        <v xml:space="preserve"> </v>
      </c>
      <c r="Q3186" s="41" t="str">
        <f>IF(MONTH(G3187)-MONTH(G3186)&lt;&gt;0,SUBTOTAL(109,$P$14:$P$3665)," ")</f>
        <v xml:space="preserve"> </v>
      </c>
      <c r="R3186" s="108">
        <f t="shared" ca="1" si="1060"/>
        <v>0</v>
      </c>
      <c r="S3186" s="25">
        <f t="shared" ca="1" si="1061"/>
        <v>0</v>
      </c>
      <c r="T3186" s="108">
        <f t="shared" ca="1" si="1062"/>
        <v>0</v>
      </c>
      <c r="U3186" s="163">
        <f t="shared" ca="1" si="1063"/>
        <v>0</v>
      </c>
      <c r="V3186" s="25">
        <f t="shared" ca="1" si="1064"/>
        <v>0</v>
      </c>
      <c r="W3186" s="25">
        <f t="shared" ca="1" si="1065"/>
        <v>0</v>
      </c>
      <c r="X3186" s="108">
        <f t="shared" ca="1" si="1066"/>
        <v>0</v>
      </c>
      <c r="Y3186" s="108">
        <f t="shared" ca="1" si="1067"/>
        <v>0</v>
      </c>
      <c r="Z3186" s="108">
        <f t="shared" ca="1" si="1068"/>
        <v>0</v>
      </c>
      <c r="AA3186" s="108">
        <f t="shared" ca="1" si="1069"/>
        <v>0</v>
      </c>
      <c r="AB3186" s="108">
        <f t="shared" ca="1" si="1070"/>
        <v>0</v>
      </c>
      <c r="AC3186" s="25">
        <f t="shared" ca="1" si="1071"/>
        <v>0</v>
      </c>
    </row>
    <row r="3187" spans="1:29" ht="14.1" hidden="1" customHeight="1" thickBot="1" x14ac:dyDescent="0.25">
      <c r="A3187" s="3">
        <f t="shared" si="1055"/>
        <v>2029</v>
      </c>
      <c r="B3187" s="3" t="str">
        <f t="shared" si="1072"/>
        <v>09 září</v>
      </c>
      <c r="C3187" s="4" t="str">
        <f t="shared" si="1056"/>
        <v>září</v>
      </c>
      <c r="D3187" s="10">
        <f t="shared" ca="1" si="1057"/>
        <v>0</v>
      </c>
      <c r="E3187" s="10" t="str">
        <f t="shared" si="1058"/>
        <v>neděle</v>
      </c>
      <c r="F3187" s="42" t="str">
        <f ca="1">IF(COUNTIF(List1!$U$4:$AF$16,$G3187),"Svátek",TEXT($G3187,"dddd"))</f>
        <v>neděle</v>
      </c>
      <c r="G3187" s="19">
        <v>47370</v>
      </c>
      <c r="H3187" s="49"/>
      <c r="I3187" s="50"/>
      <c r="J3187" s="49"/>
      <c r="K3187" s="50"/>
      <c r="L3187" s="21">
        <f t="shared" si="1059"/>
        <v>0</v>
      </c>
      <c r="M3187" s="22">
        <f t="shared" si="1053"/>
        <v>0</v>
      </c>
      <c r="N3187" s="98"/>
      <c r="O3187" s="101" t="str">
        <f t="shared" ca="1" si="1054"/>
        <v/>
      </c>
      <c r="P3187" s="41">
        <f t="shared" si="1052"/>
        <v>0</v>
      </c>
      <c r="Q3187" s="41" t="str">
        <f>IF(MONTH(G3188)-MONTH(G3187)&lt;&gt;0,SUBTOTAL(109,$P$14:$P$3665)," ")</f>
        <v xml:space="preserve"> </v>
      </c>
      <c r="R3187" s="108">
        <f t="shared" ca="1" si="1060"/>
        <v>0</v>
      </c>
      <c r="S3187" s="25">
        <f t="shared" ca="1" si="1061"/>
        <v>0</v>
      </c>
      <c r="T3187" s="108">
        <f t="shared" ca="1" si="1062"/>
        <v>0</v>
      </c>
      <c r="U3187" s="163">
        <f t="shared" ca="1" si="1063"/>
        <v>0</v>
      </c>
      <c r="V3187" s="25">
        <f t="shared" ca="1" si="1064"/>
        <v>0</v>
      </c>
      <c r="W3187" s="25">
        <f t="shared" ca="1" si="1065"/>
        <v>0</v>
      </c>
      <c r="X3187" s="108">
        <f t="shared" ca="1" si="1066"/>
        <v>0</v>
      </c>
      <c r="Y3187" s="108">
        <f t="shared" ca="1" si="1067"/>
        <v>0</v>
      </c>
      <c r="Z3187" s="108">
        <f t="shared" ca="1" si="1068"/>
        <v>0</v>
      </c>
      <c r="AA3187" s="108">
        <f t="shared" ca="1" si="1069"/>
        <v>0</v>
      </c>
      <c r="AB3187" s="108">
        <f t="shared" ca="1" si="1070"/>
        <v>0</v>
      </c>
      <c r="AC3187" s="25">
        <f t="shared" ca="1" si="1071"/>
        <v>0</v>
      </c>
    </row>
    <row r="3188" spans="1:29" ht="14.1" hidden="1" customHeight="1" thickBot="1" x14ac:dyDescent="0.25">
      <c r="A3188" s="3">
        <f t="shared" si="1055"/>
        <v>2029</v>
      </c>
      <c r="B3188" s="3" t="str">
        <f t="shared" si="1072"/>
        <v>09 září</v>
      </c>
      <c r="C3188" s="4" t="str">
        <f t="shared" si="1056"/>
        <v>září</v>
      </c>
      <c r="D3188" s="10">
        <f t="shared" ca="1" si="1057"/>
        <v>0</v>
      </c>
      <c r="E3188" s="10" t="str">
        <f t="shared" si="1058"/>
        <v>pondělí</v>
      </c>
      <c r="F3188" s="42" t="str">
        <f ca="1">IF(COUNTIF(List1!$U$4:$AF$16,$G3188),"Svátek",TEXT($G3188,"dddd"))</f>
        <v>pondělí</v>
      </c>
      <c r="G3188" s="19">
        <v>47371</v>
      </c>
      <c r="H3188" s="49"/>
      <c r="I3188" s="50"/>
      <c r="J3188" s="49"/>
      <c r="K3188" s="50"/>
      <c r="L3188" s="21">
        <f t="shared" si="1059"/>
        <v>0</v>
      </c>
      <c r="M3188" s="22">
        <f t="shared" si="1053"/>
        <v>0</v>
      </c>
      <c r="N3188" s="98"/>
      <c r="O3188" s="101" t="str">
        <f t="shared" ca="1" si="1054"/>
        <v/>
      </c>
      <c r="P3188" s="41" t="str">
        <f t="shared" si="1052"/>
        <v xml:space="preserve"> </v>
      </c>
      <c r="Q3188" s="41" t="str">
        <f>IF(MONTH(G3189)-MONTH(G3188)&lt;&gt;0,SUBTOTAL(109,$P$14:$P$3665)," ")</f>
        <v xml:space="preserve"> </v>
      </c>
      <c r="R3188" s="108">
        <f t="shared" ca="1" si="1060"/>
        <v>0</v>
      </c>
      <c r="S3188" s="25">
        <f t="shared" ca="1" si="1061"/>
        <v>0</v>
      </c>
      <c r="T3188" s="108">
        <f t="shared" ca="1" si="1062"/>
        <v>0</v>
      </c>
      <c r="U3188" s="163">
        <f t="shared" ca="1" si="1063"/>
        <v>0</v>
      </c>
      <c r="V3188" s="25">
        <f t="shared" ca="1" si="1064"/>
        <v>0</v>
      </c>
      <c r="W3188" s="25">
        <f t="shared" ca="1" si="1065"/>
        <v>0</v>
      </c>
      <c r="X3188" s="108">
        <f t="shared" ca="1" si="1066"/>
        <v>0</v>
      </c>
      <c r="Y3188" s="108">
        <f t="shared" ca="1" si="1067"/>
        <v>0</v>
      </c>
      <c r="Z3188" s="108">
        <f t="shared" ca="1" si="1068"/>
        <v>0</v>
      </c>
      <c r="AA3188" s="108">
        <f t="shared" ca="1" si="1069"/>
        <v>0</v>
      </c>
      <c r="AB3188" s="108">
        <f t="shared" ca="1" si="1070"/>
        <v>0</v>
      </c>
      <c r="AC3188" s="25">
        <f t="shared" ca="1" si="1071"/>
        <v>0</v>
      </c>
    </row>
    <row r="3189" spans="1:29" ht="14.1" hidden="1" customHeight="1" thickBot="1" x14ac:dyDescent="0.25">
      <c r="A3189" s="3">
        <f t="shared" si="1055"/>
        <v>2029</v>
      </c>
      <c r="B3189" s="3" t="str">
        <f t="shared" si="1072"/>
        <v>09 září</v>
      </c>
      <c r="C3189" s="4" t="str">
        <f t="shared" si="1056"/>
        <v>září</v>
      </c>
      <c r="D3189" s="10">
        <f t="shared" ca="1" si="1057"/>
        <v>0</v>
      </c>
      <c r="E3189" s="10" t="str">
        <f t="shared" si="1058"/>
        <v>úterý</v>
      </c>
      <c r="F3189" s="42" t="str">
        <f ca="1">IF(COUNTIF(List1!$U$4:$AF$16,$G3189),"Svátek",TEXT($G3189,"dddd"))</f>
        <v>úterý</v>
      </c>
      <c r="G3189" s="19">
        <v>47372</v>
      </c>
      <c r="H3189" s="49"/>
      <c r="I3189" s="50"/>
      <c r="J3189" s="49"/>
      <c r="K3189" s="50"/>
      <c r="L3189" s="21">
        <f t="shared" si="1059"/>
        <v>0</v>
      </c>
      <c r="M3189" s="22">
        <f t="shared" si="1053"/>
        <v>0</v>
      </c>
      <c r="N3189" s="98"/>
      <c r="O3189" s="101" t="str">
        <f t="shared" ca="1" si="1054"/>
        <v/>
      </c>
      <c r="P3189" s="41" t="str">
        <f t="shared" si="1052"/>
        <v xml:space="preserve"> </v>
      </c>
      <c r="Q3189" s="41" t="str">
        <f>IF(MONTH(G3190)-MONTH(G3189)&lt;&gt;0,SUBTOTAL(109,$P$14:$P$3665)," ")</f>
        <v xml:space="preserve"> </v>
      </c>
      <c r="R3189" s="108">
        <f t="shared" ca="1" si="1060"/>
        <v>0</v>
      </c>
      <c r="S3189" s="25">
        <f t="shared" ca="1" si="1061"/>
        <v>0</v>
      </c>
      <c r="T3189" s="108">
        <f t="shared" ca="1" si="1062"/>
        <v>0</v>
      </c>
      <c r="U3189" s="163">
        <f t="shared" ca="1" si="1063"/>
        <v>0</v>
      </c>
      <c r="V3189" s="25">
        <f t="shared" ca="1" si="1064"/>
        <v>0</v>
      </c>
      <c r="W3189" s="25">
        <f t="shared" ca="1" si="1065"/>
        <v>0</v>
      </c>
      <c r="X3189" s="108">
        <f t="shared" ca="1" si="1066"/>
        <v>0</v>
      </c>
      <c r="Y3189" s="108">
        <f t="shared" ca="1" si="1067"/>
        <v>0</v>
      </c>
      <c r="Z3189" s="108">
        <f t="shared" ca="1" si="1068"/>
        <v>0</v>
      </c>
      <c r="AA3189" s="108">
        <f t="shared" ca="1" si="1069"/>
        <v>0</v>
      </c>
      <c r="AB3189" s="108">
        <f t="shared" ca="1" si="1070"/>
        <v>0</v>
      </c>
      <c r="AC3189" s="25">
        <f t="shared" ca="1" si="1071"/>
        <v>0</v>
      </c>
    </row>
    <row r="3190" spans="1:29" ht="14.1" hidden="1" customHeight="1" thickBot="1" x14ac:dyDescent="0.25">
      <c r="A3190" s="3">
        <f t="shared" si="1055"/>
        <v>2029</v>
      </c>
      <c r="B3190" s="3" t="str">
        <f t="shared" si="1072"/>
        <v>09 září</v>
      </c>
      <c r="C3190" s="4" t="str">
        <f t="shared" si="1056"/>
        <v>září</v>
      </c>
      <c r="D3190" s="10">
        <f t="shared" ca="1" si="1057"/>
        <v>0</v>
      </c>
      <c r="E3190" s="10" t="str">
        <f t="shared" si="1058"/>
        <v>středa</v>
      </c>
      <c r="F3190" s="42" t="str">
        <f ca="1">IF(COUNTIF(List1!$U$4:$AF$16,$G3190),"Svátek",TEXT($G3190,"dddd"))</f>
        <v>středa</v>
      </c>
      <c r="G3190" s="19">
        <v>47373</v>
      </c>
      <c r="H3190" s="49"/>
      <c r="I3190" s="50"/>
      <c r="J3190" s="49"/>
      <c r="K3190" s="50"/>
      <c r="L3190" s="21">
        <f t="shared" si="1059"/>
        <v>0</v>
      </c>
      <c r="M3190" s="22">
        <f t="shared" si="1053"/>
        <v>0</v>
      </c>
      <c r="N3190" s="98"/>
      <c r="O3190" s="101" t="str">
        <f t="shared" ca="1" si="1054"/>
        <v/>
      </c>
      <c r="P3190" s="41" t="str">
        <f t="shared" si="1052"/>
        <v xml:space="preserve"> </v>
      </c>
      <c r="Q3190" s="41" t="str">
        <f>IF(MONTH(G3191)-MONTH(G3190)&lt;&gt;0,SUBTOTAL(109,$P$14:$P$3665)," ")</f>
        <v xml:space="preserve"> </v>
      </c>
      <c r="R3190" s="108">
        <f t="shared" ca="1" si="1060"/>
        <v>0</v>
      </c>
      <c r="S3190" s="25">
        <f t="shared" ca="1" si="1061"/>
        <v>0</v>
      </c>
      <c r="T3190" s="108">
        <f t="shared" ca="1" si="1062"/>
        <v>0</v>
      </c>
      <c r="U3190" s="163">
        <f t="shared" ca="1" si="1063"/>
        <v>0</v>
      </c>
      <c r="V3190" s="25">
        <f t="shared" ca="1" si="1064"/>
        <v>0</v>
      </c>
      <c r="W3190" s="25">
        <f t="shared" ca="1" si="1065"/>
        <v>0</v>
      </c>
      <c r="X3190" s="108">
        <f t="shared" ca="1" si="1066"/>
        <v>0</v>
      </c>
      <c r="Y3190" s="108">
        <f t="shared" ca="1" si="1067"/>
        <v>0</v>
      </c>
      <c r="Z3190" s="108">
        <f t="shared" ca="1" si="1068"/>
        <v>0</v>
      </c>
      <c r="AA3190" s="108">
        <f t="shared" ca="1" si="1069"/>
        <v>0</v>
      </c>
      <c r="AB3190" s="108">
        <f t="shared" ca="1" si="1070"/>
        <v>0</v>
      </c>
      <c r="AC3190" s="25">
        <f t="shared" ca="1" si="1071"/>
        <v>0</v>
      </c>
    </row>
    <row r="3191" spans="1:29" ht="14.1" hidden="1" customHeight="1" thickBot="1" x14ac:dyDescent="0.25">
      <c r="A3191" s="3">
        <f t="shared" si="1055"/>
        <v>2029</v>
      </c>
      <c r="B3191" s="3" t="str">
        <f t="shared" si="1072"/>
        <v>09 září</v>
      </c>
      <c r="C3191" s="4" t="str">
        <f t="shared" si="1056"/>
        <v>září</v>
      </c>
      <c r="D3191" s="10">
        <f t="shared" ca="1" si="1057"/>
        <v>0</v>
      </c>
      <c r="E3191" s="10" t="str">
        <f t="shared" si="1058"/>
        <v>čtvrtek</v>
      </c>
      <c r="F3191" s="42" t="str">
        <f ca="1">IF(COUNTIF(List1!$U$4:$AF$16,$G3191),"Svátek",TEXT($G3191,"dddd"))</f>
        <v>čtvrtek</v>
      </c>
      <c r="G3191" s="19">
        <v>47374</v>
      </c>
      <c r="H3191" s="49"/>
      <c r="I3191" s="50"/>
      <c r="J3191" s="49"/>
      <c r="K3191" s="50"/>
      <c r="L3191" s="21">
        <f t="shared" si="1059"/>
        <v>0</v>
      </c>
      <c r="M3191" s="22">
        <f t="shared" si="1053"/>
        <v>0</v>
      </c>
      <c r="N3191" s="98"/>
      <c r="O3191" s="101" t="str">
        <f t="shared" ca="1" si="1054"/>
        <v/>
      </c>
      <c r="P3191" s="41" t="str">
        <f t="shared" si="1052"/>
        <v xml:space="preserve"> </v>
      </c>
      <c r="Q3191" s="41" t="str">
        <f>IF(MONTH(G3192)-MONTH(G3191)&lt;&gt;0,SUBTOTAL(109,$P$14:$P$3665)," ")</f>
        <v xml:space="preserve"> </v>
      </c>
      <c r="R3191" s="108">
        <f t="shared" ca="1" si="1060"/>
        <v>0</v>
      </c>
      <c r="S3191" s="25">
        <f t="shared" ca="1" si="1061"/>
        <v>0</v>
      </c>
      <c r="T3191" s="108">
        <f t="shared" ca="1" si="1062"/>
        <v>0</v>
      </c>
      <c r="U3191" s="163">
        <f t="shared" ca="1" si="1063"/>
        <v>0</v>
      </c>
      <c r="V3191" s="25">
        <f t="shared" ca="1" si="1064"/>
        <v>0</v>
      </c>
      <c r="W3191" s="25">
        <f t="shared" ca="1" si="1065"/>
        <v>0</v>
      </c>
      <c r="X3191" s="108">
        <f t="shared" ca="1" si="1066"/>
        <v>0</v>
      </c>
      <c r="Y3191" s="108">
        <f t="shared" ca="1" si="1067"/>
        <v>0</v>
      </c>
      <c r="Z3191" s="108">
        <f t="shared" ca="1" si="1068"/>
        <v>0</v>
      </c>
      <c r="AA3191" s="108">
        <f t="shared" ca="1" si="1069"/>
        <v>0</v>
      </c>
      <c r="AB3191" s="108">
        <f t="shared" ca="1" si="1070"/>
        <v>0</v>
      </c>
      <c r="AC3191" s="25">
        <f t="shared" ca="1" si="1071"/>
        <v>0</v>
      </c>
    </row>
    <row r="3192" spans="1:29" ht="14.1" hidden="1" customHeight="1" thickBot="1" x14ac:dyDescent="0.25">
      <c r="A3192" s="3">
        <f t="shared" si="1055"/>
        <v>2029</v>
      </c>
      <c r="B3192" s="3" t="str">
        <f t="shared" si="1072"/>
        <v>09 září</v>
      </c>
      <c r="C3192" s="4" t="str">
        <f t="shared" si="1056"/>
        <v>září</v>
      </c>
      <c r="D3192" s="10">
        <f t="shared" ca="1" si="1057"/>
        <v>0</v>
      </c>
      <c r="E3192" s="10" t="str">
        <f t="shared" si="1058"/>
        <v>pátek</v>
      </c>
      <c r="F3192" s="42" t="str">
        <f ca="1">IF(COUNTIF(List1!$U$4:$AF$16,$G3192),"Svátek",TEXT($G3192,"dddd"))</f>
        <v>pátek</v>
      </c>
      <c r="G3192" s="19">
        <v>47375</v>
      </c>
      <c r="H3192" s="49"/>
      <c r="I3192" s="50"/>
      <c r="J3192" s="49"/>
      <c r="K3192" s="50"/>
      <c r="L3192" s="21">
        <f t="shared" si="1059"/>
        <v>0</v>
      </c>
      <c r="M3192" s="22">
        <f t="shared" si="1053"/>
        <v>0</v>
      </c>
      <c r="N3192" s="98"/>
      <c r="O3192" s="101" t="str">
        <f t="shared" ca="1" si="1054"/>
        <v/>
      </c>
      <c r="P3192" s="41" t="str">
        <f t="shared" si="1052"/>
        <v xml:space="preserve"> </v>
      </c>
      <c r="Q3192" s="41" t="str">
        <f>IF(MONTH(G3193)-MONTH(G3192)&lt;&gt;0,SUBTOTAL(109,$P$14:$P$3665)," ")</f>
        <v xml:space="preserve"> </v>
      </c>
      <c r="R3192" s="108">
        <f t="shared" ca="1" si="1060"/>
        <v>0</v>
      </c>
      <c r="S3192" s="25">
        <f t="shared" ca="1" si="1061"/>
        <v>0</v>
      </c>
      <c r="T3192" s="108">
        <f t="shared" ca="1" si="1062"/>
        <v>0</v>
      </c>
      <c r="U3192" s="163">
        <f t="shared" ca="1" si="1063"/>
        <v>0</v>
      </c>
      <c r="V3192" s="25">
        <f t="shared" ca="1" si="1064"/>
        <v>0</v>
      </c>
      <c r="W3192" s="25">
        <f t="shared" ca="1" si="1065"/>
        <v>0</v>
      </c>
      <c r="X3192" s="108">
        <f t="shared" ca="1" si="1066"/>
        <v>0</v>
      </c>
      <c r="Y3192" s="108">
        <f t="shared" ca="1" si="1067"/>
        <v>0</v>
      </c>
      <c r="Z3192" s="108">
        <f t="shared" ca="1" si="1068"/>
        <v>0</v>
      </c>
      <c r="AA3192" s="108">
        <f t="shared" ca="1" si="1069"/>
        <v>0</v>
      </c>
      <c r="AB3192" s="108">
        <f t="shared" ca="1" si="1070"/>
        <v>0</v>
      </c>
      <c r="AC3192" s="25">
        <f t="shared" ca="1" si="1071"/>
        <v>0</v>
      </c>
    </row>
    <row r="3193" spans="1:29" ht="14.1" hidden="1" customHeight="1" thickBot="1" x14ac:dyDescent="0.25">
      <c r="A3193" s="3">
        <f t="shared" si="1055"/>
        <v>2029</v>
      </c>
      <c r="B3193" s="3" t="str">
        <f t="shared" si="1072"/>
        <v>09 září</v>
      </c>
      <c r="C3193" s="4" t="str">
        <f t="shared" si="1056"/>
        <v>září</v>
      </c>
      <c r="D3193" s="10">
        <f t="shared" ca="1" si="1057"/>
        <v>0</v>
      </c>
      <c r="E3193" s="10" t="str">
        <f t="shared" si="1058"/>
        <v>sobota</v>
      </c>
      <c r="F3193" s="42" t="str">
        <f ca="1">IF(COUNTIF(List1!$U$4:$AF$16,$G3193),"Svátek",TEXT($G3193,"dddd"))</f>
        <v>sobota</v>
      </c>
      <c r="G3193" s="19">
        <v>47376</v>
      </c>
      <c r="H3193" s="49"/>
      <c r="I3193" s="50"/>
      <c r="J3193" s="49"/>
      <c r="K3193" s="50"/>
      <c r="L3193" s="21">
        <f t="shared" si="1059"/>
        <v>0</v>
      </c>
      <c r="M3193" s="22">
        <f t="shared" si="1053"/>
        <v>0</v>
      </c>
      <c r="N3193" s="98"/>
      <c r="O3193" s="101" t="str">
        <f t="shared" ca="1" si="1054"/>
        <v/>
      </c>
      <c r="P3193" s="41" t="str">
        <f t="shared" si="1052"/>
        <v xml:space="preserve"> </v>
      </c>
      <c r="Q3193" s="41" t="str">
        <f>IF(MONTH(G3194)-MONTH(G3193)&lt;&gt;0,SUBTOTAL(109,$P$14:$P$3665)," ")</f>
        <v xml:space="preserve"> </v>
      </c>
      <c r="R3193" s="108">
        <f t="shared" ca="1" si="1060"/>
        <v>0</v>
      </c>
      <c r="S3193" s="25">
        <f t="shared" ca="1" si="1061"/>
        <v>0</v>
      </c>
      <c r="T3193" s="108">
        <f t="shared" ca="1" si="1062"/>
        <v>0</v>
      </c>
      <c r="U3193" s="163">
        <f t="shared" ca="1" si="1063"/>
        <v>0</v>
      </c>
      <c r="V3193" s="25">
        <f t="shared" ca="1" si="1064"/>
        <v>0</v>
      </c>
      <c r="W3193" s="25">
        <f t="shared" ca="1" si="1065"/>
        <v>0</v>
      </c>
      <c r="X3193" s="108">
        <f t="shared" ca="1" si="1066"/>
        <v>0</v>
      </c>
      <c r="Y3193" s="108">
        <f t="shared" ca="1" si="1067"/>
        <v>0</v>
      </c>
      <c r="Z3193" s="108">
        <f t="shared" ca="1" si="1068"/>
        <v>0</v>
      </c>
      <c r="AA3193" s="108">
        <f t="shared" ca="1" si="1069"/>
        <v>0</v>
      </c>
      <c r="AB3193" s="108">
        <f t="shared" ca="1" si="1070"/>
        <v>0</v>
      </c>
      <c r="AC3193" s="25">
        <f t="shared" ca="1" si="1071"/>
        <v>0</v>
      </c>
    </row>
    <row r="3194" spans="1:29" ht="14.1" hidden="1" customHeight="1" thickBot="1" x14ac:dyDescent="0.25">
      <c r="A3194" s="3">
        <f t="shared" si="1055"/>
        <v>2029</v>
      </c>
      <c r="B3194" s="3" t="str">
        <f t="shared" si="1072"/>
        <v>09 září</v>
      </c>
      <c r="C3194" s="4" t="str">
        <f t="shared" si="1056"/>
        <v>září</v>
      </c>
      <c r="D3194" s="10">
        <f t="shared" ca="1" si="1057"/>
        <v>0</v>
      </c>
      <c r="E3194" s="10" t="str">
        <f t="shared" si="1058"/>
        <v>neděle</v>
      </c>
      <c r="F3194" s="42" t="str">
        <f ca="1">IF(COUNTIF(List1!$U$4:$AF$16,$G3194),"Svátek",TEXT($G3194,"dddd"))</f>
        <v>neděle</v>
      </c>
      <c r="G3194" s="19">
        <v>47377</v>
      </c>
      <c r="H3194" s="49"/>
      <c r="I3194" s="50"/>
      <c r="J3194" s="49"/>
      <c r="K3194" s="50"/>
      <c r="L3194" s="21">
        <f t="shared" si="1059"/>
        <v>0</v>
      </c>
      <c r="M3194" s="22">
        <f t="shared" si="1053"/>
        <v>0</v>
      </c>
      <c r="N3194" s="98"/>
      <c r="O3194" s="101" t="str">
        <f t="shared" ca="1" si="1054"/>
        <v/>
      </c>
      <c r="P3194" s="41">
        <f t="shared" si="1052"/>
        <v>0</v>
      </c>
      <c r="Q3194" s="41" t="str">
        <f>IF(MONTH(G3195)-MONTH(G3194)&lt;&gt;0,SUBTOTAL(109,$P$14:$P$3665)," ")</f>
        <v xml:space="preserve"> </v>
      </c>
      <c r="R3194" s="108">
        <f t="shared" ca="1" si="1060"/>
        <v>0</v>
      </c>
      <c r="S3194" s="25">
        <f t="shared" ca="1" si="1061"/>
        <v>0</v>
      </c>
      <c r="T3194" s="108">
        <f t="shared" ca="1" si="1062"/>
        <v>0</v>
      </c>
      <c r="U3194" s="163">
        <f t="shared" ca="1" si="1063"/>
        <v>0</v>
      </c>
      <c r="V3194" s="25">
        <f t="shared" ca="1" si="1064"/>
        <v>0</v>
      </c>
      <c r="W3194" s="25">
        <f t="shared" ca="1" si="1065"/>
        <v>0</v>
      </c>
      <c r="X3194" s="108">
        <f t="shared" ca="1" si="1066"/>
        <v>0</v>
      </c>
      <c r="Y3194" s="108">
        <f t="shared" ca="1" si="1067"/>
        <v>0</v>
      </c>
      <c r="Z3194" s="108">
        <f t="shared" ca="1" si="1068"/>
        <v>0</v>
      </c>
      <c r="AA3194" s="108">
        <f t="shared" ca="1" si="1069"/>
        <v>0</v>
      </c>
      <c r="AB3194" s="108">
        <f t="shared" ca="1" si="1070"/>
        <v>0</v>
      </c>
      <c r="AC3194" s="25">
        <f t="shared" ca="1" si="1071"/>
        <v>0</v>
      </c>
    </row>
    <row r="3195" spans="1:29" ht="14.1" hidden="1" customHeight="1" thickBot="1" x14ac:dyDescent="0.25">
      <c r="A3195" s="3">
        <f t="shared" si="1055"/>
        <v>2029</v>
      </c>
      <c r="B3195" s="3" t="str">
        <f t="shared" si="1072"/>
        <v>09 září</v>
      </c>
      <c r="C3195" s="4" t="str">
        <f t="shared" si="1056"/>
        <v>září</v>
      </c>
      <c r="D3195" s="10">
        <f t="shared" ca="1" si="1057"/>
        <v>0</v>
      </c>
      <c r="E3195" s="10" t="str">
        <f t="shared" si="1058"/>
        <v>pondělí</v>
      </c>
      <c r="F3195" s="42" t="str">
        <f ca="1">IF(COUNTIF(List1!$U$4:$AF$16,$G3195),"Svátek",TEXT($G3195,"dddd"))</f>
        <v>pondělí</v>
      </c>
      <c r="G3195" s="19">
        <v>47378</v>
      </c>
      <c r="H3195" s="49"/>
      <c r="I3195" s="50"/>
      <c r="J3195" s="49"/>
      <c r="K3195" s="50"/>
      <c r="L3195" s="21">
        <f t="shared" si="1059"/>
        <v>0</v>
      </c>
      <c r="M3195" s="22">
        <f t="shared" si="1053"/>
        <v>0</v>
      </c>
      <c r="N3195" s="98"/>
      <c r="O3195" s="101" t="str">
        <f t="shared" ca="1" si="1054"/>
        <v/>
      </c>
      <c r="P3195" s="41" t="str">
        <f t="shared" si="1052"/>
        <v xml:space="preserve"> </v>
      </c>
      <c r="Q3195" s="41" t="str">
        <f>IF(MONTH(G3196)-MONTH(G3195)&lt;&gt;0,SUBTOTAL(109,$P$14:$P$3665)," ")</f>
        <v xml:space="preserve"> </v>
      </c>
      <c r="R3195" s="108">
        <f t="shared" ca="1" si="1060"/>
        <v>0</v>
      </c>
      <c r="S3195" s="25">
        <f t="shared" ca="1" si="1061"/>
        <v>0</v>
      </c>
      <c r="T3195" s="108">
        <f t="shared" ca="1" si="1062"/>
        <v>0</v>
      </c>
      <c r="U3195" s="163">
        <f t="shared" ca="1" si="1063"/>
        <v>0</v>
      </c>
      <c r="V3195" s="25">
        <f t="shared" ca="1" si="1064"/>
        <v>0</v>
      </c>
      <c r="W3195" s="25">
        <f t="shared" ca="1" si="1065"/>
        <v>0</v>
      </c>
      <c r="X3195" s="108">
        <f t="shared" ca="1" si="1066"/>
        <v>0</v>
      </c>
      <c r="Y3195" s="108">
        <f t="shared" ca="1" si="1067"/>
        <v>0</v>
      </c>
      <c r="Z3195" s="108">
        <f t="shared" ca="1" si="1068"/>
        <v>0</v>
      </c>
      <c r="AA3195" s="108">
        <f t="shared" ca="1" si="1069"/>
        <v>0</v>
      </c>
      <c r="AB3195" s="108">
        <f t="shared" ca="1" si="1070"/>
        <v>0</v>
      </c>
      <c r="AC3195" s="25">
        <f t="shared" ca="1" si="1071"/>
        <v>0</v>
      </c>
    </row>
    <row r="3196" spans="1:29" ht="14.1" hidden="1" customHeight="1" thickBot="1" x14ac:dyDescent="0.25">
      <c r="A3196" s="3">
        <f t="shared" si="1055"/>
        <v>2029</v>
      </c>
      <c r="B3196" s="3" t="str">
        <f t="shared" si="1072"/>
        <v>09 září</v>
      </c>
      <c r="C3196" s="4" t="str">
        <f t="shared" si="1056"/>
        <v>září</v>
      </c>
      <c r="D3196" s="10">
        <f t="shared" ca="1" si="1057"/>
        <v>0</v>
      </c>
      <c r="E3196" s="10" t="str">
        <f t="shared" si="1058"/>
        <v>úterý</v>
      </c>
      <c r="F3196" s="42" t="str">
        <f ca="1">IF(COUNTIF(List1!$U$4:$AF$16,$G3196),"Svátek",TEXT($G3196,"dddd"))</f>
        <v>úterý</v>
      </c>
      <c r="G3196" s="19">
        <v>47379</v>
      </c>
      <c r="H3196" s="49"/>
      <c r="I3196" s="50"/>
      <c r="J3196" s="49"/>
      <c r="K3196" s="50"/>
      <c r="L3196" s="21">
        <f t="shared" si="1059"/>
        <v>0</v>
      </c>
      <c r="M3196" s="22">
        <f t="shared" si="1053"/>
        <v>0</v>
      </c>
      <c r="N3196" s="98"/>
      <c r="O3196" s="101" t="str">
        <f t="shared" ca="1" si="1054"/>
        <v/>
      </c>
      <c r="P3196" s="41" t="str">
        <f t="shared" si="1052"/>
        <v xml:space="preserve"> </v>
      </c>
      <c r="Q3196" s="41" t="str">
        <f>IF(MONTH(G3197)-MONTH(G3196)&lt;&gt;0,SUBTOTAL(109,$P$14:$P$3665)," ")</f>
        <v xml:space="preserve"> </v>
      </c>
      <c r="R3196" s="108">
        <f t="shared" ca="1" si="1060"/>
        <v>0</v>
      </c>
      <c r="S3196" s="25">
        <f t="shared" ca="1" si="1061"/>
        <v>0</v>
      </c>
      <c r="T3196" s="108">
        <f t="shared" ca="1" si="1062"/>
        <v>0</v>
      </c>
      <c r="U3196" s="163">
        <f t="shared" ca="1" si="1063"/>
        <v>0</v>
      </c>
      <c r="V3196" s="25">
        <f t="shared" ca="1" si="1064"/>
        <v>0</v>
      </c>
      <c r="W3196" s="25">
        <f t="shared" ca="1" si="1065"/>
        <v>0</v>
      </c>
      <c r="X3196" s="108">
        <f t="shared" ca="1" si="1066"/>
        <v>0</v>
      </c>
      <c r="Y3196" s="108">
        <f t="shared" ca="1" si="1067"/>
        <v>0</v>
      </c>
      <c r="Z3196" s="108">
        <f t="shared" ca="1" si="1068"/>
        <v>0</v>
      </c>
      <c r="AA3196" s="108">
        <f t="shared" ca="1" si="1069"/>
        <v>0</v>
      </c>
      <c r="AB3196" s="108">
        <f t="shared" ca="1" si="1070"/>
        <v>0</v>
      </c>
      <c r="AC3196" s="25">
        <f t="shared" ca="1" si="1071"/>
        <v>0</v>
      </c>
    </row>
    <row r="3197" spans="1:29" ht="14.1" hidden="1" customHeight="1" thickBot="1" x14ac:dyDescent="0.25">
      <c r="A3197" s="3">
        <f t="shared" si="1055"/>
        <v>2029</v>
      </c>
      <c r="B3197" s="3" t="str">
        <f t="shared" si="1072"/>
        <v>09 září</v>
      </c>
      <c r="C3197" s="4" t="str">
        <f t="shared" si="1056"/>
        <v>září</v>
      </c>
      <c r="D3197" s="10">
        <f t="shared" ca="1" si="1057"/>
        <v>0</v>
      </c>
      <c r="E3197" s="10" t="str">
        <f t="shared" si="1058"/>
        <v>středa</v>
      </c>
      <c r="F3197" s="42" t="str">
        <f ca="1">IF(COUNTIF(List1!$U$4:$AF$16,$G3197),"Svátek",TEXT($G3197,"dddd"))</f>
        <v>středa</v>
      </c>
      <c r="G3197" s="19">
        <v>47380</v>
      </c>
      <c r="H3197" s="49"/>
      <c r="I3197" s="50"/>
      <c r="J3197" s="49"/>
      <c r="K3197" s="50"/>
      <c r="L3197" s="21">
        <f t="shared" si="1059"/>
        <v>0</v>
      </c>
      <c r="M3197" s="22">
        <f t="shared" si="1053"/>
        <v>0</v>
      </c>
      <c r="N3197" s="98"/>
      <c r="O3197" s="101" t="str">
        <f t="shared" ca="1" si="1054"/>
        <v/>
      </c>
      <c r="P3197" s="41" t="str">
        <f t="shared" si="1052"/>
        <v xml:space="preserve"> </v>
      </c>
      <c r="Q3197" s="41" t="str">
        <f>IF(MONTH(G3198)-MONTH(G3197)&lt;&gt;0,SUBTOTAL(109,$P$14:$P$3665)," ")</f>
        <v xml:space="preserve"> </v>
      </c>
      <c r="R3197" s="108">
        <f t="shared" ca="1" si="1060"/>
        <v>0</v>
      </c>
      <c r="S3197" s="25">
        <f t="shared" ca="1" si="1061"/>
        <v>0</v>
      </c>
      <c r="T3197" s="108">
        <f t="shared" ca="1" si="1062"/>
        <v>0</v>
      </c>
      <c r="U3197" s="163">
        <f t="shared" ca="1" si="1063"/>
        <v>0</v>
      </c>
      <c r="V3197" s="25">
        <f t="shared" ca="1" si="1064"/>
        <v>0</v>
      </c>
      <c r="W3197" s="25">
        <f t="shared" ca="1" si="1065"/>
        <v>0</v>
      </c>
      <c r="X3197" s="108">
        <f t="shared" ca="1" si="1066"/>
        <v>0</v>
      </c>
      <c r="Y3197" s="108">
        <f t="shared" ca="1" si="1067"/>
        <v>0</v>
      </c>
      <c r="Z3197" s="108">
        <f t="shared" ca="1" si="1068"/>
        <v>0</v>
      </c>
      <c r="AA3197" s="108">
        <f t="shared" ca="1" si="1069"/>
        <v>0</v>
      </c>
      <c r="AB3197" s="108">
        <f t="shared" ca="1" si="1070"/>
        <v>0</v>
      </c>
      <c r="AC3197" s="25">
        <f t="shared" ca="1" si="1071"/>
        <v>0</v>
      </c>
    </row>
    <row r="3198" spans="1:29" ht="14.1" hidden="1" customHeight="1" thickBot="1" x14ac:dyDescent="0.25">
      <c r="A3198" s="3">
        <f t="shared" si="1055"/>
        <v>2029</v>
      </c>
      <c r="B3198" s="3" t="str">
        <f t="shared" si="1072"/>
        <v>09 září</v>
      </c>
      <c r="C3198" s="4" t="str">
        <f t="shared" si="1056"/>
        <v>září</v>
      </c>
      <c r="D3198" s="10">
        <f t="shared" ca="1" si="1057"/>
        <v>0</v>
      </c>
      <c r="E3198" s="10" t="str">
        <f t="shared" si="1058"/>
        <v>čtvrtek</v>
      </c>
      <c r="F3198" s="42" t="str">
        <f ca="1">IF(COUNTIF(List1!$U$4:$AF$16,$G3198),"Svátek",TEXT($G3198,"dddd"))</f>
        <v>čtvrtek</v>
      </c>
      <c r="G3198" s="19">
        <v>47381</v>
      </c>
      <c r="H3198" s="49"/>
      <c r="I3198" s="50"/>
      <c r="J3198" s="49"/>
      <c r="K3198" s="50"/>
      <c r="L3198" s="21">
        <f t="shared" si="1059"/>
        <v>0</v>
      </c>
      <c r="M3198" s="22">
        <f t="shared" si="1053"/>
        <v>0</v>
      </c>
      <c r="N3198" s="98"/>
      <c r="O3198" s="101" t="str">
        <f t="shared" ca="1" si="1054"/>
        <v/>
      </c>
      <c r="P3198" s="41" t="str">
        <f t="shared" si="1052"/>
        <v xml:space="preserve"> </v>
      </c>
      <c r="Q3198" s="41" t="str">
        <f>IF(MONTH(G3199)-MONTH(G3198)&lt;&gt;0,SUBTOTAL(109,$P$14:$P$3665)," ")</f>
        <v xml:space="preserve"> </v>
      </c>
      <c r="R3198" s="108">
        <f t="shared" ca="1" si="1060"/>
        <v>0</v>
      </c>
      <c r="S3198" s="25">
        <f t="shared" ca="1" si="1061"/>
        <v>0</v>
      </c>
      <c r="T3198" s="108">
        <f t="shared" ca="1" si="1062"/>
        <v>0</v>
      </c>
      <c r="U3198" s="163">
        <f t="shared" ca="1" si="1063"/>
        <v>0</v>
      </c>
      <c r="V3198" s="25">
        <f t="shared" ca="1" si="1064"/>
        <v>0</v>
      </c>
      <c r="W3198" s="25">
        <f t="shared" ca="1" si="1065"/>
        <v>0</v>
      </c>
      <c r="X3198" s="108">
        <f t="shared" ca="1" si="1066"/>
        <v>0</v>
      </c>
      <c r="Y3198" s="108">
        <f t="shared" ca="1" si="1067"/>
        <v>0</v>
      </c>
      <c r="Z3198" s="108">
        <f t="shared" ca="1" si="1068"/>
        <v>0</v>
      </c>
      <c r="AA3198" s="108">
        <f t="shared" ca="1" si="1069"/>
        <v>0</v>
      </c>
      <c r="AB3198" s="108">
        <f t="shared" ca="1" si="1070"/>
        <v>0</v>
      </c>
      <c r="AC3198" s="25">
        <f t="shared" ca="1" si="1071"/>
        <v>0</v>
      </c>
    </row>
    <row r="3199" spans="1:29" ht="14.1" hidden="1" customHeight="1" thickBot="1" x14ac:dyDescent="0.25">
      <c r="A3199" s="3">
        <f t="shared" si="1055"/>
        <v>2029</v>
      </c>
      <c r="B3199" s="3" t="str">
        <f t="shared" si="1072"/>
        <v>09 září</v>
      </c>
      <c r="C3199" s="4" t="str">
        <f t="shared" si="1056"/>
        <v>září</v>
      </c>
      <c r="D3199" s="10">
        <f t="shared" ca="1" si="1057"/>
        <v>0</v>
      </c>
      <c r="E3199" s="10" t="str">
        <f t="shared" si="1058"/>
        <v>pátek</v>
      </c>
      <c r="F3199" s="42" t="str">
        <f ca="1">IF(COUNTIF(List1!$U$4:$AF$16,$G3199),"Svátek",TEXT($G3199,"dddd"))</f>
        <v>pátek</v>
      </c>
      <c r="G3199" s="19">
        <v>47382</v>
      </c>
      <c r="H3199" s="49"/>
      <c r="I3199" s="50"/>
      <c r="J3199" s="49"/>
      <c r="K3199" s="50"/>
      <c r="L3199" s="21">
        <f t="shared" si="1059"/>
        <v>0</v>
      </c>
      <c r="M3199" s="22">
        <f t="shared" si="1053"/>
        <v>0</v>
      </c>
      <c r="N3199" s="98"/>
      <c r="O3199" s="101" t="str">
        <f t="shared" ca="1" si="1054"/>
        <v/>
      </c>
      <c r="P3199" s="41" t="str">
        <f t="shared" si="1052"/>
        <v xml:space="preserve"> </v>
      </c>
      <c r="Q3199" s="41" t="str">
        <f>IF(MONTH(G3200)-MONTH(G3199)&lt;&gt;0,SUBTOTAL(109,$P$14:$P$3665)," ")</f>
        <v xml:space="preserve"> </v>
      </c>
      <c r="R3199" s="108">
        <f t="shared" ca="1" si="1060"/>
        <v>0</v>
      </c>
      <c r="S3199" s="25">
        <f t="shared" ca="1" si="1061"/>
        <v>0</v>
      </c>
      <c r="T3199" s="108">
        <f t="shared" ca="1" si="1062"/>
        <v>0</v>
      </c>
      <c r="U3199" s="163">
        <f t="shared" ca="1" si="1063"/>
        <v>0</v>
      </c>
      <c r="V3199" s="25">
        <f t="shared" ca="1" si="1064"/>
        <v>0</v>
      </c>
      <c r="W3199" s="25">
        <f t="shared" ca="1" si="1065"/>
        <v>0</v>
      </c>
      <c r="X3199" s="108">
        <f t="shared" ca="1" si="1066"/>
        <v>0</v>
      </c>
      <c r="Y3199" s="108">
        <f t="shared" ca="1" si="1067"/>
        <v>0</v>
      </c>
      <c r="Z3199" s="108">
        <f t="shared" ca="1" si="1068"/>
        <v>0</v>
      </c>
      <c r="AA3199" s="108">
        <f t="shared" ca="1" si="1069"/>
        <v>0</v>
      </c>
      <c r="AB3199" s="108">
        <f t="shared" ca="1" si="1070"/>
        <v>0</v>
      </c>
      <c r="AC3199" s="25">
        <f t="shared" ca="1" si="1071"/>
        <v>0</v>
      </c>
    </row>
    <row r="3200" spans="1:29" ht="14.1" hidden="1" customHeight="1" thickBot="1" x14ac:dyDescent="0.25">
      <c r="A3200" s="3">
        <f t="shared" si="1055"/>
        <v>2029</v>
      </c>
      <c r="B3200" s="3" t="str">
        <f t="shared" si="1072"/>
        <v>09 září</v>
      </c>
      <c r="C3200" s="4" t="str">
        <f t="shared" si="1056"/>
        <v>září</v>
      </c>
      <c r="D3200" s="10">
        <f t="shared" ca="1" si="1057"/>
        <v>0</v>
      </c>
      <c r="E3200" s="10" t="str">
        <f t="shared" si="1058"/>
        <v>sobota</v>
      </c>
      <c r="F3200" s="42" t="str">
        <f ca="1">IF(COUNTIF(List1!$U$4:$AF$16,$G3200),"Svátek",TEXT($G3200,"dddd"))</f>
        <v>sobota</v>
      </c>
      <c r="G3200" s="19">
        <v>47383</v>
      </c>
      <c r="H3200" s="49"/>
      <c r="I3200" s="50"/>
      <c r="J3200" s="49"/>
      <c r="K3200" s="50"/>
      <c r="L3200" s="21">
        <f t="shared" si="1059"/>
        <v>0</v>
      </c>
      <c r="M3200" s="22">
        <f t="shared" si="1053"/>
        <v>0</v>
      </c>
      <c r="N3200" s="98"/>
      <c r="O3200" s="101" t="str">
        <f t="shared" ca="1" si="1054"/>
        <v/>
      </c>
      <c r="P3200" s="41" t="str">
        <f t="shared" si="1052"/>
        <v xml:space="preserve"> </v>
      </c>
      <c r="Q3200" s="41" t="str">
        <f>IF(MONTH(G3201)-MONTH(G3200)&lt;&gt;0,SUBTOTAL(109,$P$14:$P$3665)," ")</f>
        <v xml:space="preserve"> </v>
      </c>
      <c r="R3200" s="108">
        <f t="shared" ca="1" si="1060"/>
        <v>0</v>
      </c>
      <c r="S3200" s="25">
        <f t="shared" ca="1" si="1061"/>
        <v>0</v>
      </c>
      <c r="T3200" s="108">
        <f t="shared" ca="1" si="1062"/>
        <v>0</v>
      </c>
      <c r="U3200" s="163">
        <f t="shared" ca="1" si="1063"/>
        <v>0</v>
      </c>
      <c r="V3200" s="25">
        <f t="shared" ca="1" si="1064"/>
        <v>0</v>
      </c>
      <c r="W3200" s="25">
        <f t="shared" ca="1" si="1065"/>
        <v>0</v>
      </c>
      <c r="X3200" s="108">
        <f t="shared" ca="1" si="1066"/>
        <v>0</v>
      </c>
      <c r="Y3200" s="108">
        <f t="shared" ca="1" si="1067"/>
        <v>0</v>
      </c>
      <c r="Z3200" s="108">
        <f t="shared" ca="1" si="1068"/>
        <v>0</v>
      </c>
      <c r="AA3200" s="108">
        <f t="shared" ca="1" si="1069"/>
        <v>0</v>
      </c>
      <c r="AB3200" s="108">
        <f t="shared" ca="1" si="1070"/>
        <v>0</v>
      </c>
      <c r="AC3200" s="25">
        <f t="shared" ca="1" si="1071"/>
        <v>0</v>
      </c>
    </row>
    <row r="3201" spans="1:29" ht="14.1" hidden="1" customHeight="1" thickBot="1" x14ac:dyDescent="0.25">
      <c r="A3201" s="3">
        <f t="shared" si="1055"/>
        <v>2029</v>
      </c>
      <c r="B3201" s="3" t="str">
        <f t="shared" si="1072"/>
        <v>09 září</v>
      </c>
      <c r="C3201" s="4" t="str">
        <f t="shared" si="1056"/>
        <v>září</v>
      </c>
      <c r="D3201" s="10">
        <f t="shared" ca="1" si="1057"/>
        <v>0</v>
      </c>
      <c r="E3201" s="10" t="str">
        <f t="shared" si="1058"/>
        <v>neděle</v>
      </c>
      <c r="F3201" s="42" t="str">
        <f ca="1">IF(COUNTIF(List1!$U$4:$AF$16,$G3201),"Svátek",TEXT($G3201,"dddd"))</f>
        <v>neděle</v>
      </c>
      <c r="G3201" s="19">
        <v>47384</v>
      </c>
      <c r="H3201" s="49"/>
      <c r="I3201" s="50"/>
      <c r="J3201" s="49"/>
      <c r="K3201" s="50"/>
      <c r="L3201" s="21">
        <f t="shared" si="1059"/>
        <v>0</v>
      </c>
      <c r="M3201" s="22">
        <f t="shared" si="1053"/>
        <v>0</v>
      </c>
      <c r="N3201" s="98"/>
      <c r="O3201" s="101" t="str">
        <f t="shared" ca="1" si="1054"/>
        <v/>
      </c>
      <c r="P3201" s="41">
        <f t="shared" si="1052"/>
        <v>0</v>
      </c>
      <c r="Q3201" s="41" t="str">
        <f>IF(MONTH(G3202)-MONTH(G3201)&lt;&gt;0,SUBTOTAL(109,$P$14:$P$3665)," ")</f>
        <v xml:space="preserve"> </v>
      </c>
      <c r="R3201" s="108">
        <f t="shared" ca="1" si="1060"/>
        <v>0</v>
      </c>
      <c r="S3201" s="25">
        <f t="shared" ca="1" si="1061"/>
        <v>0</v>
      </c>
      <c r="T3201" s="108">
        <f t="shared" ca="1" si="1062"/>
        <v>0</v>
      </c>
      <c r="U3201" s="163">
        <f t="shared" ca="1" si="1063"/>
        <v>0</v>
      </c>
      <c r="V3201" s="25">
        <f t="shared" ca="1" si="1064"/>
        <v>0</v>
      </c>
      <c r="W3201" s="25">
        <f t="shared" ca="1" si="1065"/>
        <v>0</v>
      </c>
      <c r="X3201" s="108">
        <f t="shared" ca="1" si="1066"/>
        <v>0</v>
      </c>
      <c r="Y3201" s="108">
        <f t="shared" ca="1" si="1067"/>
        <v>0</v>
      </c>
      <c r="Z3201" s="108">
        <f t="shared" ca="1" si="1068"/>
        <v>0</v>
      </c>
      <c r="AA3201" s="108">
        <f t="shared" ca="1" si="1069"/>
        <v>0</v>
      </c>
      <c r="AB3201" s="108">
        <f t="shared" ca="1" si="1070"/>
        <v>0</v>
      </c>
      <c r="AC3201" s="25">
        <f t="shared" ca="1" si="1071"/>
        <v>0</v>
      </c>
    </row>
    <row r="3202" spans="1:29" ht="14.1" hidden="1" customHeight="1" thickBot="1" x14ac:dyDescent="0.25">
      <c r="A3202" s="3">
        <f t="shared" si="1055"/>
        <v>2029</v>
      </c>
      <c r="B3202" s="3" t="str">
        <f t="shared" si="1072"/>
        <v>09 září</v>
      </c>
      <c r="C3202" s="4" t="str">
        <f t="shared" si="1056"/>
        <v>září</v>
      </c>
      <c r="D3202" s="10">
        <f t="shared" ca="1" si="1057"/>
        <v>0</v>
      </c>
      <c r="E3202" s="10" t="str">
        <f t="shared" si="1058"/>
        <v>pondělí</v>
      </c>
      <c r="F3202" s="42" t="str">
        <f ca="1">IF(COUNTIF(List1!$U$4:$AF$16,$G3202),"Svátek",TEXT($G3202,"dddd"))</f>
        <v>pondělí</v>
      </c>
      <c r="G3202" s="19">
        <v>47385</v>
      </c>
      <c r="H3202" s="49"/>
      <c r="I3202" s="50"/>
      <c r="J3202" s="49"/>
      <c r="K3202" s="50"/>
      <c r="L3202" s="21">
        <f t="shared" si="1059"/>
        <v>0</v>
      </c>
      <c r="M3202" s="22">
        <f t="shared" si="1053"/>
        <v>0</v>
      </c>
      <c r="N3202" s="98"/>
      <c r="O3202" s="101" t="str">
        <f t="shared" ca="1" si="1054"/>
        <v/>
      </c>
      <c r="P3202" s="41" t="str">
        <f t="shared" si="1052"/>
        <v xml:space="preserve"> </v>
      </c>
      <c r="Q3202" s="41" t="str">
        <f>IF(MONTH(G3203)-MONTH(G3202)&lt;&gt;0,SUBTOTAL(109,$P$14:$P$3665)," ")</f>
        <v xml:space="preserve"> </v>
      </c>
      <c r="R3202" s="108">
        <f t="shared" ca="1" si="1060"/>
        <v>0</v>
      </c>
      <c r="S3202" s="25">
        <f t="shared" ca="1" si="1061"/>
        <v>0</v>
      </c>
      <c r="T3202" s="108">
        <f t="shared" ca="1" si="1062"/>
        <v>0</v>
      </c>
      <c r="U3202" s="163">
        <f t="shared" ca="1" si="1063"/>
        <v>0</v>
      </c>
      <c r="V3202" s="25">
        <f t="shared" ca="1" si="1064"/>
        <v>0</v>
      </c>
      <c r="W3202" s="25">
        <f t="shared" ca="1" si="1065"/>
        <v>0</v>
      </c>
      <c r="X3202" s="108">
        <f t="shared" ca="1" si="1066"/>
        <v>0</v>
      </c>
      <c r="Y3202" s="108">
        <f t="shared" ca="1" si="1067"/>
        <v>0</v>
      </c>
      <c r="Z3202" s="108">
        <f t="shared" ca="1" si="1068"/>
        <v>0</v>
      </c>
      <c r="AA3202" s="108">
        <f t="shared" ca="1" si="1069"/>
        <v>0</v>
      </c>
      <c r="AB3202" s="108">
        <f t="shared" ca="1" si="1070"/>
        <v>0</v>
      </c>
      <c r="AC3202" s="25">
        <f t="shared" ca="1" si="1071"/>
        <v>0</v>
      </c>
    </row>
    <row r="3203" spans="1:29" ht="14.1" hidden="1" customHeight="1" thickBot="1" x14ac:dyDescent="0.25">
      <c r="A3203" s="3">
        <f t="shared" si="1055"/>
        <v>2029</v>
      </c>
      <c r="B3203" s="3" t="str">
        <f t="shared" si="1072"/>
        <v>09 září</v>
      </c>
      <c r="C3203" s="4" t="str">
        <f t="shared" si="1056"/>
        <v>září</v>
      </c>
      <c r="D3203" s="10">
        <f t="shared" ca="1" si="1057"/>
        <v>0</v>
      </c>
      <c r="E3203" s="10" t="str">
        <f t="shared" si="1058"/>
        <v>úterý</v>
      </c>
      <c r="F3203" s="42" t="str">
        <f ca="1">IF(COUNTIF(List1!$U$4:$AF$16,$G3203),"Svátek",TEXT($G3203,"dddd"))</f>
        <v>úterý</v>
      </c>
      <c r="G3203" s="19">
        <v>47386</v>
      </c>
      <c r="H3203" s="49"/>
      <c r="I3203" s="50"/>
      <c r="J3203" s="49"/>
      <c r="K3203" s="50"/>
      <c r="L3203" s="21">
        <f t="shared" si="1059"/>
        <v>0</v>
      </c>
      <c r="M3203" s="22">
        <f t="shared" si="1053"/>
        <v>0</v>
      </c>
      <c r="N3203" s="98"/>
      <c r="O3203" s="101" t="str">
        <f t="shared" ca="1" si="1054"/>
        <v/>
      </c>
      <c r="P3203" s="41" t="str">
        <f t="shared" si="1052"/>
        <v xml:space="preserve"> </v>
      </c>
      <c r="Q3203" s="41" t="str">
        <f>IF(MONTH(G3204)-MONTH(G3203)&lt;&gt;0,SUBTOTAL(109,$P$14:$P$3665)," ")</f>
        <v xml:space="preserve"> </v>
      </c>
      <c r="R3203" s="108">
        <f t="shared" ca="1" si="1060"/>
        <v>0</v>
      </c>
      <c r="S3203" s="25">
        <f t="shared" ca="1" si="1061"/>
        <v>0</v>
      </c>
      <c r="T3203" s="108">
        <f t="shared" ca="1" si="1062"/>
        <v>0</v>
      </c>
      <c r="U3203" s="163">
        <f t="shared" ca="1" si="1063"/>
        <v>0</v>
      </c>
      <c r="V3203" s="25">
        <f t="shared" ca="1" si="1064"/>
        <v>0</v>
      </c>
      <c r="W3203" s="25">
        <f t="shared" ca="1" si="1065"/>
        <v>0</v>
      </c>
      <c r="X3203" s="108">
        <f t="shared" ca="1" si="1066"/>
        <v>0</v>
      </c>
      <c r="Y3203" s="108">
        <f t="shared" ca="1" si="1067"/>
        <v>0</v>
      </c>
      <c r="Z3203" s="108">
        <f t="shared" ca="1" si="1068"/>
        <v>0</v>
      </c>
      <c r="AA3203" s="108">
        <f t="shared" ca="1" si="1069"/>
        <v>0</v>
      </c>
      <c r="AB3203" s="108">
        <f t="shared" ca="1" si="1070"/>
        <v>0</v>
      </c>
      <c r="AC3203" s="25">
        <f t="shared" ca="1" si="1071"/>
        <v>0</v>
      </c>
    </row>
    <row r="3204" spans="1:29" ht="14.1" hidden="1" customHeight="1" thickBot="1" x14ac:dyDescent="0.25">
      <c r="A3204" s="3">
        <f t="shared" si="1055"/>
        <v>2029</v>
      </c>
      <c r="B3204" s="3" t="str">
        <f t="shared" si="1072"/>
        <v>09 září</v>
      </c>
      <c r="C3204" s="4" t="str">
        <f t="shared" si="1056"/>
        <v>září</v>
      </c>
      <c r="D3204" s="10">
        <f t="shared" ca="1" si="1057"/>
        <v>0</v>
      </c>
      <c r="E3204" s="10" t="str">
        <f t="shared" si="1058"/>
        <v>středa</v>
      </c>
      <c r="F3204" s="42" t="str">
        <f ca="1">IF(COUNTIF(List1!$U$4:$AF$16,$G3204),"Svátek",TEXT($G3204,"dddd"))</f>
        <v>středa</v>
      </c>
      <c r="G3204" s="19">
        <v>47387</v>
      </c>
      <c r="H3204" s="49"/>
      <c r="I3204" s="50"/>
      <c r="J3204" s="49"/>
      <c r="K3204" s="50"/>
      <c r="L3204" s="21">
        <f t="shared" si="1059"/>
        <v>0</v>
      </c>
      <c r="M3204" s="22">
        <f t="shared" si="1053"/>
        <v>0</v>
      </c>
      <c r="N3204" s="98"/>
      <c r="O3204" s="101" t="str">
        <f t="shared" ca="1" si="1054"/>
        <v/>
      </c>
      <c r="P3204" s="41" t="str">
        <f t="shared" si="1052"/>
        <v xml:space="preserve"> </v>
      </c>
      <c r="Q3204" s="41" t="str">
        <f>IF(MONTH(G3205)-MONTH(G3204)&lt;&gt;0,SUBTOTAL(109,$P$14:$P$3665)," ")</f>
        <v xml:space="preserve"> </v>
      </c>
      <c r="R3204" s="108">
        <f t="shared" ca="1" si="1060"/>
        <v>0</v>
      </c>
      <c r="S3204" s="25">
        <f t="shared" ca="1" si="1061"/>
        <v>0</v>
      </c>
      <c r="T3204" s="108">
        <f t="shared" ca="1" si="1062"/>
        <v>0</v>
      </c>
      <c r="U3204" s="163">
        <f t="shared" ca="1" si="1063"/>
        <v>0</v>
      </c>
      <c r="V3204" s="25">
        <f t="shared" ca="1" si="1064"/>
        <v>0</v>
      </c>
      <c r="W3204" s="25">
        <f t="shared" ca="1" si="1065"/>
        <v>0</v>
      </c>
      <c r="X3204" s="108">
        <f t="shared" ca="1" si="1066"/>
        <v>0</v>
      </c>
      <c r="Y3204" s="108">
        <f t="shared" ca="1" si="1067"/>
        <v>0</v>
      </c>
      <c r="Z3204" s="108">
        <f t="shared" ca="1" si="1068"/>
        <v>0</v>
      </c>
      <c r="AA3204" s="108">
        <f t="shared" ca="1" si="1069"/>
        <v>0</v>
      </c>
      <c r="AB3204" s="108">
        <f t="shared" ca="1" si="1070"/>
        <v>0</v>
      </c>
      <c r="AC3204" s="25">
        <f t="shared" ca="1" si="1071"/>
        <v>0</v>
      </c>
    </row>
    <row r="3205" spans="1:29" ht="14.1" hidden="1" customHeight="1" thickBot="1" x14ac:dyDescent="0.25">
      <c r="A3205" s="3">
        <f t="shared" si="1055"/>
        <v>2029</v>
      </c>
      <c r="B3205" s="3" t="str">
        <f t="shared" si="1072"/>
        <v>09 září</v>
      </c>
      <c r="C3205" s="4" t="str">
        <f t="shared" si="1056"/>
        <v>září</v>
      </c>
      <c r="D3205" s="10">
        <f t="shared" ca="1" si="1057"/>
        <v>0</v>
      </c>
      <c r="E3205" s="10" t="str">
        <f t="shared" si="1058"/>
        <v>čtvrtek</v>
      </c>
      <c r="F3205" s="42" t="str">
        <f ca="1">IF(COUNTIF(List1!$U$4:$AF$16,$G3205),"Svátek",TEXT($G3205,"dddd"))</f>
        <v>čtvrtek</v>
      </c>
      <c r="G3205" s="19">
        <v>47388</v>
      </c>
      <c r="H3205" s="49"/>
      <c r="I3205" s="50"/>
      <c r="J3205" s="49"/>
      <c r="K3205" s="50"/>
      <c r="L3205" s="21">
        <f t="shared" si="1059"/>
        <v>0</v>
      </c>
      <c r="M3205" s="22">
        <f t="shared" si="1053"/>
        <v>0</v>
      </c>
      <c r="N3205" s="98"/>
      <c r="O3205" s="101" t="str">
        <f t="shared" ca="1" si="1054"/>
        <v/>
      </c>
      <c r="P3205" s="41" t="str">
        <f t="shared" si="1052"/>
        <v xml:space="preserve"> </v>
      </c>
      <c r="Q3205" s="41" t="str">
        <f>IF(MONTH(G3206)-MONTH(G3205)&lt;&gt;0,SUBTOTAL(109,$P$14:$P$3665)," ")</f>
        <v xml:space="preserve"> </v>
      </c>
      <c r="R3205" s="108">
        <f t="shared" ca="1" si="1060"/>
        <v>0</v>
      </c>
      <c r="S3205" s="25">
        <f t="shared" ca="1" si="1061"/>
        <v>0</v>
      </c>
      <c r="T3205" s="108">
        <f t="shared" ca="1" si="1062"/>
        <v>0</v>
      </c>
      <c r="U3205" s="163">
        <f t="shared" ca="1" si="1063"/>
        <v>0</v>
      </c>
      <c r="V3205" s="25">
        <f t="shared" ca="1" si="1064"/>
        <v>0</v>
      </c>
      <c r="W3205" s="25">
        <f t="shared" ca="1" si="1065"/>
        <v>0</v>
      </c>
      <c r="X3205" s="108">
        <f t="shared" ca="1" si="1066"/>
        <v>0</v>
      </c>
      <c r="Y3205" s="108">
        <f t="shared" ca="1" si="1067"/>
        <v>0</v>
      </c>
      <c r="Z3205" s="108">
        <f t="shared" ca="1" si="1068"/>
        <v>0</v>
      </c>
      <c r="AA3205" s="108">
        <f t="shared" ca="1" si="1069"/>
        <v>0</v>
      </c>
      <c r="AB3205" s="108">
        <f t="shared" ca="1" si="1070"/>
        <v>0</v>
      </c>
      <c r="AC3205" s="25">
        <f t="shared" ca="1" si="1071"/>
        <v>0</v>
      </c>
    </row>
    <row r="3206" spans="1:29" ht="14.1" hidden="1" customHeight="1" thickBot="1" x14ac:dyDescent="0.25">
      <c r="A3206" s="3">
        <f t="shared" si="1055"/>
        <v>2029</v>
      </c>
      <c r="B3206" s="3" t="str">
        <f t="shared" si="1072"/>
        <v>09 září</v>
      </c>
      <c r="C3206" s="4" t="str">
        <f t="shared" si="1056"/>
        <v>září</v>
      </c>
      <c r="D3206" s="10">
        <f t="shared" ca="1" si="1057"/>
        <v>1</v>
      </c>
      <c r="E3206" s="10" t="str">
        <f t="shared" si="1058"/>
        <v>pátek</v>
      </c>
      <c r="F3206" s="42" t="str">
        <f ca="1">IF(COUNTIF(List1!$U$4:$AF$16,$G3206),"Svátek",TEXT($G3206,"dddd"))</f>
        <v>Svátek</v>
      </c>
      <c r="G3206" s="19">
        <v>47389</v>
      </c>
      <c r="H3206" s="49"/>
      <c r="I3206" s="50"/>
      <c r="J3206" s="49"/>
      <c r="K3206" s="50"/>
      <c r="L3206" s="21">
        <f t="shared" si="1059"/>
        <v>0</v>
      </c>
      <c r="M3206" s="22">
        <f t="shared" si="1053"/>
        <v>0</v>
      </c>
      <c r="N3206" s="98"/>
      <c r="O3206" s="101" t="str">
        <f t="shared" ca="1" si="1054"/>
        <v>Svátek</v>
      </c>
      <c r="P3206" s="41" t="str">
        <f t="shared" si="1052"/>
        <v xml:space="preserve"> </v>
      </c>
      <c r="Q3206" s="41" t="str">
        <f>IF(MONTH(G3207)-MONTH(G3206)&lt;&gt;0,SUBTOTAL(109,$P$14:$P$3665)," ")</f>
        <v xml:space="preserve"> </v>
      </c>
      <c r="R3206" s="108">
        <f t="shared" ca="1" si="1060"/>
        <v>0</v>
      </c>
      <c r="S3206" s="25">
        <f t="shared" ca="1" si="1061"/>
        <v>1</v>
      </c>
      <c r="T3206" s="108">
        <f t="shared" ca="1" si="1062"/>
        <v>0</v>
      </c>
      <c r="U3206" s="163">
        <f t="shared" ca="1" si="1063"/>
        <v>0</v>
      </c>
      <c r="V3206" s="25">
        <f t="shared" ca="1" si="1064"/>
        <v>0</v>
      </c>
      <c r="W3206" s="25">
        <f t="shared" ca="1" si="1065"/>
        <v>0</v>
      </c>
      <c r="X3206" s="108">
        <f t="shared" ca="1" si="1066"/>
        <v>0</v>
      </c>
      <c r="Y3206" s="108">
        <f t="shared" ca="1" si="1067"/>
        <v>0</v>
      </c>
      <c r="Z3206" s="108">
        <f t="shared" ca="1" si="1068"/>
        <v>0</v>
      </c>
      <c r="AA3206" s="108">
        <f t="shared" ca="1" si="1069"/>
        <v>0</v>
      </c>
      <c r="AB3206" s="108">
        <f t="shared" ca="1" si="1070"/>
        <v>0</v>
      </c>
      <c r="AC3206" s="25">
        <f t="shared" ca="1" si="1071"/>
        <v>1</v>
      </c>
    </row>
    <row r="3207" spans="1:29" ht="14.1" hidden="1" customHeight="1" thickBot="1" x14ac:dyDescent="0.25">
      <c r="A3207" s="3">
        <f t="shared" si="1055"/>
        <v>2029</v>
      </c>
      <c r="B3207" s="3" t="str">
        <f t="shared" si="1072"/>
        <v>09 září</v>
      </c>
      <c r="C3207" s="4" t="str">
        <f t="shared" si="1056"/>
        <v>září</v>
      </c>
      <c r="D3207" s="10">
        <f t="shared" ca="1" si="1057"/>
        <v>0</v>
      </c>
      <c r="E3207" s="10" t="str">
        <f t="shared" si="1058"/>
        <v>sobota</v>
      </c>
      <c r="F3207" s="42" t="str">
        <f ca="1">IF(COUNTIF(List1!$U$4:$AF$16,$G3207),"Svátek",TEXT($G3207,"dddd"))</f>
        <v>sobota</v>
      </c>
      <c r="G3207" s="19">
        <v>47390</v>
      </c>
      <c r="H3207" s="49"/>
      <c r="I3207" s="50"/>
      <c r="J3207" s="49"/>
      <c r="K3207" s="50"/>
      <c r="L3207" s="21">
        <f t="shared" si="1059"/>
        <v>0</v>
      </c>
      <c r="M3207" s="22">
        <f t="shared" si="1053"/>
        <v>0</v>
      </c>
      <c r="N3207" s="98"/>
      <c r="O3207" s="101" t="str">
        <f t="shared" ca="1" si="1054"/>
        <v/>
      </c>
      <c r="P3207" s="41" t="str">
        <f t="shared" si="1052"/>
        <v xml:space="preserve"> </v>
      </c>
      <c r="Q3207" s="41" t="str">
        <f>IF(MONTH(G3208)-MONTH(G3207)&lt;&gt;0,SUBTOTAL(109,$P$14:$P$3665)," ")</f>
        <v xml:space="preserve"> </v>
      </c>
      <c r="R3207" s="108">
        <f t="shared" ca="1" si="1060"/>
        <v>0</v>
      </c>
      <c r="S3207" s="25">
        <f t="shared" ca="1" si="1061"/>
        <v>0</v>
      </c>
      <c r="T3207" s="108">
        <f t="shared" ca="1" si="1062"/>
        <v>0</v>
      </c>
      <c r="U3207" s="163">
        <f t="shared" ca="1" si="1063"/>
        <v>0</v>
      </c>
      <c r="V3207" s="25">
        <f t="shared" ca="1" si="1064"/>
        <v>0</v>
      </c>
      <c r="W3207" s="25">
        <f t="shared" ca="1" si="1065"/>
        <v>0</v>
      </c>
      <c r="X3207" s="108">
        <f t="shared" ca="1" si="1066"/>
        <v>0</v>
      </c>
      <c r="Y3207" s="108">
        <f t="shared" ca="1" si="1067"/>
        <v>0</v>
      </c>
      <c r="Z3207" s="108">
        <f t="shared" ca="1" si="1068"/>
        <v>0</v>
      </c>
      <c r="AA3207" s="108">
        <f t="shared" ca="1" si="1069"/>
        <v>0</v>
      </c>
      <c r="AB3207" s="108">
        <f t="shared" ca="1" si="1070"/>
        <v>0</v>
      </c>
      <c r="AC3207" s="25">
        <f t="shared" ca="1" si="1071"/>
        <v>0</v>
      </c>
    </row>
    <row r="3208" spans="1:29" ht="14.1" hidden="1" customHeight="1" thickBot="1" x14ac:dyDescent="0.25">
      <c r="A3208" s="3">
        <f t="shared" si="1055"/>
        <v>2029</v>
      </c>
      <c r="B3208" s="3" t="str">
        <f t="shared" si="1072"/>
        <v>09 září</v>
      </c>
      <c r="C3208" s="4" t="str">
        <f t="shared" si="1056"/>
        <v>září</v>
      </c>
      <c r="D3208" s="10">
        <f t="shared" ca="1" si="1057"/>
        <v>0</v>
      </c>
      <c r="E3208" s="10" t="str">
        <f t="shared" si="1058"/>
        <v>neděle</v>
      </c>
      <c r="F3208" s="42" t="str">
        <f ca="1">IF(COUNTIF(List1!$U$4:$AF$16,$G3208),"Svátek",TEXT($G3208,"dddd"))</f>
        <v>neděle</v>
      </c>
      <c r="G3208" s="19">
        <v>47391</v>
      </c>
      <c r="H3208" s="49"/>
      <c r="I3208" s="50"/>
      <c r="J3208" s="49"/>
      <c r="K3208" s="50"/>
      <c r="L3208" s="21">
        <f t="shared" si="1059"/>
        <v>0</v>
      </c>
      <c r="M3208" s="22">
        <f t="shared" si="1053"/>
        <v>0</v>
      </c>
      <c r="N3208" s="98"/>
      <c r="O3208" s="101" t="str">
        <f t="shared" ca="1" si="1054"/>
        <v/>
      </c>
      <c r="P3208" s="41">
        <f t="shared" si="1052"/>
        <v>0</v>
      </c>
      <c r="Q3208" s="41">
        <f>IF(MONTH(G3209)-MONTH(G3208)&lt;&gt;0,SUBTOTAL(109,$P$14:$P$3665)," ")</f>
        <v>0</v>
      </c>
      <c r="R3208" s="108">
        <f t="shared" ca="1" si="1060"/>
        <v>0</v>
      </c>
      <c r="S3208" s="25">
        <f t="shared" ca="1" si="1061"/>
        <v>0</v>
      </c>
      <c r="T3208" s="108">
        <f t="shared" ca="1" si="1062"/>
        <v>0</v>
      </c>
      <c r="U3208" s="163">
        <f t="shared" ca="1" si="1063"/>
        <v>0</v>
      </c>
      <c r="V3208" s="25">
        <f t="shared" ca="1" si="1064"/>
        <v>0</v>
      </c>
      <c r="W3208" s="25">
        <f t="shared" ca="1" si="1065"/>
        <v>0</v>
      </c>
      <c r="X3208" s="108">
        <f t="shared" ca="1" si="1066"/>
        <v>0</v>
      </c>
      <c r="Y3208" s="108">
        <f t="shared" ca="1" si="1067"/>
        <v>0</v>
      </c>
      <c r="Z3208" s="108">
        <f t="shared" ca="1" si="1068"/>
        <v>0</v>
      </c>
      <c r="AA3208" s="108">
        <f t="shared" ca="1" si="1069"/>
        <v>0</v>
      </c>
      <c r="AB3208" s="108">
        <f t="shared" ca="1" si="1070"/>
        <v>0</v>
      </c>
      <c r="AC3208" s="25">
        <f t="shared" ca="1" si="1071"/>
        <v>0</v>
      </c>
    </row>
    <row r="3209" spans="1:29" ht="14.1" hidden="1" customHeight="1" thickBot="1" x14ac:dyDescent="0.25">
      <c r="A3209" s="3">
        <f t="shared" si="1055"/>
        <v>2029</v>
      </c>
      <c r="B3209" s="3" t="str">
        <f t="shared" si="1072"/>
        <v>10 říjen</v>
      </c>
      <c r="C3209" s="4" t="str">
        <f t="shared" si="1056"/>
        <v>říjen</v>
      </c>
      <c r="D3209" s="10">
        <f t="shared" ca="1" si="1057"/>
        <v>0</v>
      </c>
      <c r="E3209" s="10" t="str">
        <f t="shared" si="1058"/>
        <v>pondělí</v>
      </c>
      <c r="F3209" s="42" t="str">
        <f ca="1">IF(COUNTIF(List1!$U$4:$AF$16,$G3209),"Svátek",TEXT($G3209,"dddd"))</f>
        <v>pondělí</v>
      </c>
      <c r="G3209" s="19">
        <v>47392</v>
      </c>
      <c r="H3209" s="49"/>
      <c r="I3209" s="50"/>
      <c r="J3209" s="49"/>
      <c r="K3209" s="50"/>
      <c r="L3209" s="21">
        <f t="shared" si="1059"/>
        <v>0</v>
      </c>
      <c r="M3209" s="22">
        <f t="shared" si="1053"/>
        <v>0</v>
      </c>
      <c r="N3209" s="98"/>
      <c r="O3209" s="101" t="str">
        <f t="shared" ca="1" si="1054"/>
        <v/>
      </c>
      <c r="P3209" s="41" t="str">
        <f t="shared" si="1052"/>
        <v xml:space="preserve"> </v>
      </c>
      <c r="Q3209" s="41" t="str">
        <f>IF(MONTH(G3210)-MONTH(G3209)&lt;&gt;0,SUBTOTAL(109,$P$14:$P$3665)," ")</f>
        <v xml:space="preserve"> </v>
      </c>
      <c r="R3209" s="108">
        <f t="shared" ca="1" si="1060"/>
        <v>0</v>
      </c>
      <c r="S3209" s="25">
        <f t="shared" ca="1" si="1061"/>
        <v>0</v>
      </c>
      <c r="T3209" s="108">
        <f t="shared" ca="1" si="1062"/>
        <v>0</v>
      </c>
      <c r="U3209" s="163">
        <f t="shared" ca="1" si="1063"/>
        <v>0</v>
      </c>
      <c r="V3209" s="25">
        <f t="shared" ca="1" si="1064"/>
        <v>0</v>
      </c>
      <c r="W3209" s="25">
        <f t="shared" ca="1" si="1065"/>
        <v>0</v>
      </c>
      <c r="X3209" s="108">
        <f t="shared" ca="1" si="1066"/>
        <v>0</v>
      </c>
      <c r="Y3209" s="108">
        <f t="shared" ca="1" si="1067"/>
        <v>0</v>
      </c>
      <c r="Z3209" s="108">
        <f t="shared" ca="1" si="1068"/>
        <v>0</v>
      </c>
      <c r="AA3209" s="108">
        <f t="shared" ca="1" si="1069"/>
        <v>0</v>
      </c>
      <c r="AB3209" s="108">
        <f t="shared" ca="1" si="1070"/>
        <v>0</v>
      </c>
      <c r="AC3209" s="25">
        <f t="shared" ca="1" si="1071"/>
        <v>0</v>
      </c>
    </row>
    <row r="3210" spans="1:29" ht="14.1" hidden="1" customHeight="1" thickBot="1" x14ac:dyDescent="0.25">
      <c r="A3210" s="3">
        <f t="shared" si="1055"/>
        <v>2029</v>
      </c>
      <c r="B3210" s="3" t="str">
        <f t="shared" si="1072"/>
        <v>10 říjen</v>
      </c>
      <c r="C3210" s="4" t="str">
        <f t="shared" si="1056"/>
        <v>říjen</v>
      </c>
      <c r="D3210" s="10">
        <f t="shared" ca="1" si="1057"/>
        <v>0</v>
      </c>
      <c r="E3210" s="10" t="str">
        <f t="shared" si="1058"/>
        <v>úterý</v>
      </c>
      <c r="F3210" s="42" t="str">
        <f ca="1">IF(COUNTIF(List1!$U$4:$AF$16,$G3210),"Svátek",TEXT($G3210,"dddd"))</f>
        <v>úterý</v>
      </c>
      <c r="G3210" s="19">
        <v>47393</v>
      </c>
      <c r="H3210" s="49"/>
      <c r="I3210" s="50"/>
      <c r="J3210" s="49"/>
      <c r="K3210" s="50"/>
      <c r="L3210" s="21">
        <f t="shared" si="1059"/>
        <v>0</v>
      </c>
      <c r="M3210" s="22">
        <f t="shared" si="1053"/>
        <v>0</v>
      </c>
      <c r="N3210" s="98"/>
      <c r="O3210" s="101" t="str">
        <f t="shared" ca="1" si="1054"/>
        <v/>
      </c>
      <c r="P3210" s="41" t="str">
        <f t="shared" si="1052"/>
        <v xml:space="preserve"> </v>
      </c>
      <c r="Q3210" s="41" t="str">
        <f>IF(MONTH(G3211)-MONTH(G3210)&lt;&gt;0,SUBTOTAL(109,$P$14:$P$3665)," ")</f>
        <v xml:space="preserve"> </v>
      </c>
      <c r="R3210" s="108">
        <f t="shared" ca="1" si="1060"/>
        <v>0</v>
      </c>
      <c r="S3210" s="25">
        <f t="shared" ca="1" si="1061"/>
        <v>0</v>
      </c>
      <c r="T3210" s="108">
        <f t="shared" ca="1" si="1062"/>
        <v>0</v>
      </c>
      <c r="U3210" s="163">
        <f t="shared" ca="1" si="1063"/>
        <v>0</v>
      </c>
      <c r="V3210" s="25">
        <f t="shared" ca="1" si="1064"/>
        <v>0</v>
      </c>
      <c r="W3210" s="25">
        <f t="shared" ca="1" si="1065"/>
        <v>0</v>
      </c>
      <c r="X3210" s="108">
        <f t="shared" ca="1" si="1066"/>
        <v>0</v>
      </c>
      <c r="Y3210" s="108">
        <f t="shared" ca="1" si="1067"/>
        <v>0</v>
      </c>
      <c r="Z3210" s="108">
        <f t="shared" ca="1" si="1068"/>
        <v>0</v>
      </c>
      <c r="AA3210" s="108">
        <f t="shared" ca="1" si="1069"/>
        <v>0</v>
      </c>
      <c r="AB3210" s="108">
        <f t="shared" ca="1" si="1070"/>
        <v>0</v>
      </c>
      <c r="AC3210" s="25">
        <f t="shared" ca="1" si="1071"/>
        <v>0</v>
      </c>
    </row>
    <row r="3211" spans="1:29" ht="14.1" hidden="1" customHeight="1" thickBot="1" x14ac:dyDescent="0.25">
      <c r="A3211" s="3">
        <f t="shared" si="1055"/>
        <v>2029</v>
      </c>
      <c r="B3211" s="3" t="str">
        <f t="shared" si="1072"/>
        <v>10 říjen</v>
      </c>
      <c r="C3211" s="4" t="str">
        <f t="shared" si="1056"/>
        <v>říjen</v>
      </c>
      <c r="D3211" s="10">
        <f t="shared" ca="1" si="1057"/>
        <v>0</v>
      </c>
      <c r="E3211" s="10" t="str">
        <f t="shared" si="1058"/>
        <v>středa</v>
      </c>
      <c r="F3211" s="42" t="str">
        <f ca="1">IF(COUNTIF(List1!$U$4:$AF$16,$G3211),"Svátek",TEXT($G3211,"dddd"))</f>
        <v>středa</v>
      </c>
      <c r="G3211" s="19">
        <v>47394</v>
      </c>
      <c r="H3211" s="49"/>
      <c r="I3211" s="50"/>
      <c r="J3211" s="49"/>
      <c r="K3211" s="50"/>
      <c r="L3211" s="21">
        <f t="shared" si="1059"/>
        <v>0</v>
      </c>
      <c r="M3211" s="22">
        <f t="shared" si="1053"/>
        <v>0</v>
      </c>
      <c r="N3211" s="98"/>
      <c r="O3211" s="101" t="str">
        <f t="shared" ca="1" si="1054"/>
        <v/>
      </c>
      <c r="P3211" s="41" t="str">
        <f t="shared" si="1052"/>
        <v xml:space="preserve"> </v>
      </c>
      <c r="Q3211" s="41" t="str">
        <f>IF(MONTH(G3212)-MONTH(G3211)&lt;&gt;0,SUBTOTAL(109,$P$14:$P$3665)," ")</f>
        <v xml:space="preserve"> </v>
      </c>
      <c r="R3211" s="108">
        <f t="shared" ca="1" si="1060"/>
        <v>0</v>
      </c>
      <c r="S3211" s="25">
        <f t="shared" ca="1" si="1061"/>
        <v>0</v>
      </c>
      <c r="T3211" s="108">
        <f t="shared" ca="1" si="1062"/>
        <v>0</v>
      </c>
      <c r="U3211" s="163">
        <f t="shared" ca="1" si="1063"/>
        <v>0</v>
      </c>
      <c r="V3211" s="25">
        <f t="shared" ca="1" si="1064"/>
        <v>0</v>
      </c>
      <c r="W3211" s="25">
        <f t="shared" ca="1" si="1065"/>
        <v>0</v>
      </c>
      <c r="X3211" s="108">
        <f t="shared" ca="1" si="1066"/>
        <v>0</v>
      </c>
      <c r="Y3211" s="108">
        <f t="shared" ca="1" si="1067"/>
        <v>0</v>
      </c>
      <c r="Z3211" s="108">
        <f t="shared" ca="1" si="1068"/>
        <v>0</v>
      </c>
      <c r="AA3211" s="108">
        <f t="shared" ca="1" si="1069"/>
        <v>0</v>
      </c>
      <c r="AB3211" s="108">
        <f t="shared" ca="1" si="1070"/>
        <v>0</v>
      </c>
      <c r="AC3211" s="25">
        <f t="shared" ca="1" si="1071"/>
        <v>0</v>
      </c>
    </row>
    <row r="3212" spans="1:29" ht="14.1" hidden="1" customHeight="1" thickBot="1" x14ac:dyDescent="0.25">
      <c r="A3212" s="3">
        <f t="shared" si="1055"/>
        <v>2029</v>
      </c>
      <c r="B3212" s="3" t="str">
        <f t="shared" si="1072"/>
        <v>10 říjen</v>
      </c>
      <c r="C3212" s="4" t="str">
        <f t="shared" si="1056"/>
        <v>říjen</v>
      </c>
      <c r="D3212" s="10">
        <f t="shared" ca="1" si="1057"/>
        <v>0</v>
      </c>
      <c r="E3212" s="10" t="str">
        <f t="shared" si="1058"/>
        <v>čtvrtek</v>
      </c>
      <c r="F3212" s="42" t="str">
        <f ca="1">IF(COUNTIF(List1!$U$4:$AF$16,$G3212),"Svátek",TEXT($G3212,"dddd"))</f>
        <v>čtvrtek</v>
      </c>
      <c r="G3212" s="19">
        <v>47395</v>
      </c>
      <c r="H3212" s="49"/>
      <c r="I3212" s="50"/>
      <c r="J3212" s="49"/>
      <c r="K3212" s="50"/>
      <c r="L3212" s="21">
        <f t="shared" si="1059"/>
        <v>0</v>
      </c>
      <c r="M3212" s="22">
        <f t="shared" si="1053"/>
        <v>0</v>
      </c>
      <c r="N3212" s="98"/>
      <c r="O3212" s="101" t="str">
        <f t="shared" ca="1" si="1054"/>
        <v/>
      </c>
      <c r="P3212" s="41" t="str">
        <f t="shared" si="1052"/>
        <v xml:space="preserve"> </v>
      </c>
      <c r="Q3212" s="41" t="str">
        <f>IF(MONTH(G3213)-MONTH(G3212)&lt;&gt;0,SUBTOTAL(109,$P$14:$P$3665)," ")</f>
        <v xml:space="preserve"> </v>
      </c>
      <c r="R3212" s="108">
        <f t="shared" ca="1" si="1060"/>
        <v>0</v>
      </c>
      <c r="S3212" s="25">
        <f t="shared" ca="1" si="1061"/>
        <v>0</v>
      </c>
      <c r="T3212" s="108">
        <f t="shared" ca="1" si="1062"/>
        <v>0</v>
      </c>
      <c r="U3212" s="163">
        <f t="shared" ca="1" si="1063"/>
        <v>0</v>
      </c>
      <c r="V3212" s="25">
        <f t="shared" ca="1" si="1064"/>
        <v>0</v>
      </c>
      <c r="W3212" s="25">
        <f t="shared" ca="1" si="1065"/>
        <v>0</v>
      </c>
      <c r="X3212" s="108">
        <f t="shared" ca="1" si="1066"/>
        <v>0</v>
      </c>
      <c r="Y3212" s="108">
        <f t="shared" ca="1" si="1067"/>
        <v>0</v>
      </c>
      <c r="Z3212" s="108">
        <f t="shared" ca="1" si="1068"/>
        <v>0</v>
      </c>
      <c r="AA3212" s="108">
        <f t="shared" ca="1" si="1069"/>
        <v>0</v>
      </c>
      <c r="AB3212" s="108">
        <f t="shared" ca="1" si="1070"/>
        <v>0</v>
      </c>
      <c r="AC3212" s="25">
        <f t="shared" ca="1" si="1071"/>
        <v>0</v>
      </c>
    </row>
    <row r="3213" spans="1:29" ht="14.1" hidden="1" customHeight="1" thickBot="1" x14ac:dyDescent="0.25">
      <c r="A3213" s="3">
        <f t="shared" si="1055"/>
        <v>2029</v>
      </c>
      <c r="B3213" s="3" t="str">
        <f t="shared" si="1072"/>
        <v>10 říjen</v>
      </c>
      <c r="C3213" s="4" t="str">
        <f t="shared" si="1056"/>
        <v>říjen</v>
      </c>
      <c r="D3213" s="10">
        <f t="shared" ca="1" si="1057"/>
        <v>0</v>
      </c>
      <c r="E3213" s="10" t="str">
        <f t="shared" si="1058"/>
        <v>pátek</v>
      </c>
      <c r="F3213" s="42" t="str">
        <f ca="1">IF(COUNTIF(List1!$U$4:$AF$16,$G3213),"Svátek",TEXT($G3213,"dddd"))</f>
        <v>pátek</v>
      </c>
      <c r="G3213" s="19">
        <v>47396</v>
      </c>
      <c r="H3213" s="49"/>
      <c r="I3213" s="50"/>
      <c r="J3213" s="49"/>
      <c r="K3213" s="50"/>
      <c r="L3213" s="21">
        <f t="shared" si="1059"/>
        <v>0</v>
      </c>
      <c r="M3213" s="22">
        <f t="shared" si="1053"/>
        <v>0</v>
      </c>
      <c r="N3213" s="98"/>
      <c r="O3213" s="101" t="str">
        <f t="shared" ca="1" si="1054"/>
        <v/>
      </c>
      <c r="P3213" s="41" t="str">
        <f t="shared" si="1052"/>
        <v xml:space="preserve"> </v>
      </c>
      <c r="Q3213" s="41" t="str">
        <f>IF(MONTH(G3214)-MONTH(G3213)&lt;&gt;0,SUBTOTAL(109,$P$14:$P$3665)," ")</f>
        <v xml:space="preserve"> </v>
      </c>
      <c r="R3213" s="108">
        <f t="shared" ca="1" si="1060"/>
        <v>0</v>
      </c>
      <c r="S3213" s="25">
        <f t="shared" ca="1" si="1061"/>
        <v>0</v>
      </c>
      <c r="T3213" s="108">
        <f t="shared" ca="1" si="1062"/>
        <v>0</v>
      </c>
      <c r="U3213" s="163">
        <f t="shared" ca="1" si="1063"/>
        <v>0</v>
      </c>
      <c r="V3213" s="25">
        <f t="shared" ca="1" si="1064"/>
        <v>0</v>
      </c>
      <c r="W3213" s="25">
        <f t="shared" ca="1" si="1065"/>
        <v>0</v>
      </c>
      <c r="X3213" s="108">
        <f t="shared" ca="1" si="1066"/>
        <v>0</v>
      </c>
      <c r="Y3213" s="108">
        <f t="shared" ca="1" si="1067"/>
        <v>0</v>
      </c>
      <c r="Z3213" s="108">
        <f t="shared" ca="1" si="1068"/>
        <v>0</v>
      </c>
      <c r="AA3213" s="108">
        <f t="shared" ca="1" si="1069"/>
        <v>0</v>
      </c>
      <c r="AB3213" s="108">
        <f t="shared" ca="1" si="1070"/>
        <v>0</v>
      </c>
      <c r="AC3213" s="25">
        <f t="shared" ca="1" si="1071"/>
        <v>0</v>
      </c>
    </row>
    <row r="3214" spans="1:29" ht="14.1" hidden="1" customHeight="1" thickBot="1" x14ac:dyDescent="0.25">
      <c r="A3214" s="3">
        <f t="shared" si="1055"/>
        <v>2029</v>
      </c>
      <c r="B3214" s="3" t="str">
        <f t="shared" si="1072"/>
        <v>10 říjen</v>
      </c>
      <c r="C3214" s="4" t="str">
        <f t="shared" si="1056"/>
        <v>říjen</v>
      </c>
      <c r="D3214" s="10">
        <f t="shared" ca="1" si="1057"/>
        <v>0</v>
      </c>
      <c r="E3214" s="10" t="str">
        <f t="shared" si="1058"/>
        <v>sobota</v>
      </c>
      <c r="F3214" s="42" t="str">
        <f ca="1">IF(COUNTIF(List1!$U$4:$AF$16,$G3214),"Svátek",TEXT($G3214,"dddd"))</f>
        <v>sobota</v>
      </c>
      <c r="G3214" s="19">
        <v>47397</v>
      </c>
      <c r="H3214" s="49"/>
      <c r="I3214" s="50"/>
      <c r="J3214" s="49"/>
      <c r="K3214" s="50"/>
      <c r="L3214" s="21">
        <f t="shared" si="1059"/>
        <v>0</v>
      </c>
      <c r="M3214" s="22">
        <f t="shared" si="1053"/>
        <v>0</v>
      </c>
      <c r="N3214" s="98"/>
      <c r="O3214" s="101" t="str">
        <f t="shared" ca="1" si="1054"/>
        <v/>
      </c>
      <c r="P3214" s="41" t="str">
        <f t="shared" si="1052"/>
        <v xml:space="preserve"> </v>
      </c>
      <c r="Q3214" s="41" t="str">
        <f>IF(MONTH(G3215)-MONTH(G3214)&lt;&gt;0,SUBTOTAL(109,$P$14:$P$3665)," ")</f>
        <v xml:space="preserve"> </v>
      </c>
      <c r="R3214" s="108">
        <f t="shared" ca="1" si="1060"/>
        <v>0</v>
      </c>
      <c r="S3214" s="25">
        <f t="shared" ca="1" si="1061"/>
        <v>0</v>
      </c>
      <c r="T3214" s="108">
        <f t="shared" ca="1" si="1062"/>
        <v>0</v>
      </c>
      <c r="U3214" s="163">
        <f t="shared" ca="1" si="1063"/>
        <v>0</v>
      </c>
      <c r="V3214" s="25">
        <f t="shared" ca="1" si="1064"/>
        <v>0</v>
      </c>
      <c r="W3214" s="25">
        <f t="shared" ca="1" si="1065"/>
        <v>0</v>
      </c>
      <c r="X3214" s="108">
        <f t="shared" ca="1" si="1066"/>
        <v>0</v>
      </c>
      <c r="Y3214" s="108">
        <f t="shared" ca="1" si="1067"/>
        <v>0</v>
      </c>
      <c r="Z3214" s="108">
        <f t="shared" ca="1" si="1068"/>
        <v>0</v>
      </c>
      <c r="AA3214" s="108">
        <f t="shared" ca="1" si="1069"/>
        <v>0</v>
      </c>
      <c r="AB3214" s="108">
        <f t="shared" ca="1" si="1070"/>
        <v>0</v>
      </c>
      <c r="AC3214" s="25">
        <f t="shared" ca="1" si="1071"/>
        <v>0</v>
      </c>
    </row>
    <row r="3215" spans="1:29" ht="14.1" hidden="1" customHeight="1" thickBot="1" x14ac:dyDescent="0.25">
      <c r="A3215" s="3">
        <f t="shared" si="1055"/>
        <v>2029</v>
      </c>
      <c r="B3215" s="3" t="str">
        <f t="shared" si="1072"/>
        <v>10 říjen</v>
      </c>
      <c r="C3215" s="4" t="str">
        <f t="shared" si="1056"/>
        <v>říjen</v>
      </c>
      <c r="D3215" s="10">
        <f t="shared" ca="1" si="1057"/>
        <v>0</v>
      </c>
      <c r="E3215" s="10" t="str">
        <f t="shared" si="1058"/>
        <v>neděle</v>
      </c>
      <c r="F3215" s="42" t="str">
        <f ca="1">IF(COUNTIF(List1!$U$4:$AF$16,$G3215),"Svátek",TEXT($G3215,"dddd"))</f>
        <v>neděle</v>
      </c>
      <c r="G3215" s="19">
        <v>47398</v>
      </c>
      <c r="H3215" s="49"/>
      <c r="I3215" s="50"/>
      <c r="J3215" s="49"/>
      <c r="K3215" s="50"/>
      <c r="L3215" s="21">
        <f t="shared" si="1059"/>
        <v>0</v>
      </c>
      <c r="M3215" s="22">
        <f t="shared" si="1053"/>
        <v>0</v>
      </c>
      <c r="N3215" s="98"/>
      <c r="O3215" s="101" t="str">
        <f t="shared" ca="1" si="1054"/>
        <v/>
      </c>
      <c r="P3215" s="41">
        <f t="shared" si="1052"/>
        <v>0</v>
      </c>
      <c r="Q3215" s="41" t="str">
        <f>IF(MONTH(G3216)-MONTH(G3215)&lt;&gt;0,SUBTOTAL(109,$P$14:$P$3665)," ")</f>
        <v xml:space="preserve"> </v>
      </c>
      <c r="R3215" s="108">
        <f t="shared" ca="1" si="1060"/>
        <v>0</v>
      </c>
      <c r="S3215" s="25">
        <f t="shared" ca="1" si="1061"/>
        <v>0</v>
      </c>
      <c r="T3215" s="108">
        <f t="shared" ca="1" si="1062"/>
        <v>0</v>
      </c>
      <c r="U3215" s="163">
        <f t="shared" ca="1" si="1063"/>
        <v>0</v>
      </c>
      <c r="V3215" s="25">
        <f t="shared" ca="1" si="1064"/>
        <v>0</v>
      </c>
      <c r="W3215" s="25">
        <f t="shared" ca="1" si="1065"/>
        <v>0</v>
      </c>
      <c r="X3215" s="108">
        <f t="shared" ca="1" si="1066"/>
        <v>0</v>
      </c>
      <c r="Y3215" s="108">
        <f t="shared" ca="1" si="1067"/>
        <v>0</v>
      </c>
      <c r="Z3215" s="108">
        <f t="shared" ca="1" si="1068"/>
        <v>0</v>
      </c>
      <c r="AA3215" s="108">
        <f t="shared" ca="1" si="1069"/>
        <v>0</v>
      </c>
      <c r="AB3215" s="108">
        <f t="shared" ca="1" si="1070"/>
        <v>0</v>
      </c>
      <c r="AC3215" s="25">
        <f t="shared" ca="1" si="1071"/>
        <v>0</v>
      </c>
    </row>
    <row r="3216" spans="1:29" ht="14.1" hidden="1" customHeight="1" thickBot="1" x14ac:dyDescent="0.25">
      <c r="A3216" s="3">
        <f t="shared" si="1055"/>
        <v>2029</v>
      </c>
      <c r="B3216" s="3" t="str">
        <f t="shared" si="1072"/>
        <v>10 říjen</v>
      </c>
      <c r="C3216" s="4" t="str">
        <f t="shared" si="1056"/>
        <v>říjen</v>
      </c>
      <c r="D3216" s="10">
        <f t="shared" ca="1" si="1057"/>
        <v>0</v>
      </c>
      <c r="E3216" s="10" t="str">
        <f t="shared" si="1058"/>
        <v>pondělí</v>
      </c>
      <c r="F3216" s="42" t="str">
        <f ca="1">IF(COUNTIF(List1!$U$4:$AF$16,$G3216),"Svátek",TEXT($G3216,"dddd"))</f>
        <v>pondělí</v>
      </c>
      <c r="G3216" s="19">
        <v>47399</v>
      </c>
      <c r="H3216" s="49"/>
      <c r="I3216" s="50"/>
      <c r="J3216" s="49"/>
      <c r="K3216" s="50"/>
      <c r="L3216" s="21">
        <f t="shared" si="1059"/>
        <v>0</v>
      </c>
      <c r="M3216" s="22">
        <f t="shared" si="1053"/>
        <v>0</v>
      </c>
      <c r="N3216" s="98"/>
      <c r="O3216" s="101" t="str">
        <f t="shared" ca="1" si="1054"/>
        <v/>
      </c>
      <c r="P3216" s="41" t="str">
        <f t="shared" si="1052"/>
        <v xml:space="preserve"> </v>
      </c>
      <c r="Q3216" s="41" t="str">
        <f>IF(MONTH(G3217)-MONTH(G3216)&lt;&gt;0,SUBTOTAL(109,$P$14:$P$3665)," ")</f>
        <v xml:space="preserve"> </v>
      </c>
      <c r="R3216" s="108">
        <f t="shared" ca="1" si="1060"/>
        <v>0</v>
      </c>
      <c r="S3216" s="25">
        <f t="shared" ca="1" si="1061"/>
        <v>0</v>
      </c>
      <c r="T3216" s="108">
        <f t="shared" ca="1" si="1062"/>
        <v>0</v>
      </c>
      <c r="U3216" s="163">
        <f t="shared" ca="1" si="1063"/>
        <v>0</v>
      </c>
      <c r="V3216" s="25">
        <f t="shared" ca="1" si="1064"/>
        <v>0</v>
      </c>
      <c r="W3216" s="25">
        <f t="shared" ca="1" si="1065"/>
        <v>0</v>
      </c>
      <c r="X3216" s="108">
        <f t="shared" ca="1" si="1066"/>
        <v>0</v>
      </c>
      <c r="Y3216" s="108">
        <f t="shared" ca="1" si="1067"/>
        <v>0</v>
      </c>
      <c r="Z3216" s="108">
        <f t="shared" ca="1" si="1068"/>
        <v>0</v>
      </c>
      <c r="AA3216" s="108">
        <f t="shared" ca="1" si="1069"/>
        <v>0</v>
      </c>
      <c r="AB3216" s="108">
        <f t="shared" ca="1" si="1070"/>
        <v>0</v>
      </c>
      <c r="AC3216" s="25">
        <f t="shared" ca="1" si="1071"/>
        <v>0</v>
      </c>
    </row>
    <row r="3217" spans="1:29" ht="14.1" hidden="1" customHeight="1" thickBot="1" x14ac:dyDescent="0.25">
      <c r="A3217" s="3">
        <f t="shared" si="1055"/>
        <v>2029</v>
      </c>
      <c r="B3217" s="3" t="str">
        <f t="shared" si="1072"/>
        <v>10 říjen</v>
      </c>
      <c r="C3217" s="4" t="str">
        <f t="shared" si="1056"/>
        <v>říjen</v>
      </c>
      <c r="D3217" s="10">
        <f t="shared" ca="1" si="1057"/>
        <v>0</v>
      </c>
      <c r="E3217" s="10" t="str">
        <f t="shared" si="1058"/>
        <v>úterý</v>
      </c>
      <c r="F3217" s="42" t="str">
        <f ca="1">IF(COUNTIF(List1!$U$4:$AF$16,$G3217),"Svátek",TEXT($G3217,"dddd"))</f>
        <v>úterý</v>
      </c>
      <c r="G3217" s="19">
        <v>47400</v>
      </c>
      <c r="H3217" s="49"/>
      <c r="I3217" s="50"/>
      <c r="J3217" s="49"/>
      <c r="K3217" s="50"/>
      <c r="L3217" s="21">
        <f t="shared" si="1059"/>
        <v>0</v>
      </c>
      <c r="M3217" s="22">
        <f t="shared" si="1053"/>
        <v>0</v>
      </c>
      <c r="N3217" s="98"/>
      <c r="O3217" s="101" t="str">
        <f t="shared" ca="1" si="1054"/>
        <v/>
      </c>
      <c r="P3217" s="41" t="str">
        <f t="shared" si="1052"/>
        <v xml:space="preserve"> </v>
      </c>
      <c r="Q3217" s="41" t="str">
        <f>IF(MONTH(G3218)-MONTH(G3217)&lt;&gt;0,SUBTOTAL(109,$P$14:$P$3665)," ")</f>
        <v xml:space="preserve"> </v>
      </c>
      <c r="R3217" s="108">
        <f t="shared" ca="1" si="1060"/>
        <v>0</v>
      </c>
      <c r="S3217" s="25">
        <f t="shared" ca="1" si="1061"/>
        <v>0</v>
      </c>
      <c r="T3217" s="108">
        <f t="shared" ca="1" si="1062"/>
        <v>0</v>
      </c>
      <c r="U3217" s="163">
        <f t="shared" ca="1" si="1063"/>
        <v>0</v>
      </c>
      <c r="V3217" s="25">
        <f t="shared" ca="1" si="1064"/>
        <v>0</v>
      </c>
      <c r="W3217" s="25">
        <f t="shared" ca="1" si="1065"/>
        <v>0</v>
      </c>
      <c r="X3217" s="108">
        <f t="shared" ca="1" si="1066"/>
        <v>0</v>
      </c>
      <c r="Y3217" s="108">
        <f t="shared" ca="1" si="1067"/>
        <v>0</v>
      </c>
      <c r="Z3217" s="108">
        <f t="shared" ca="1" si="1068"/>
        <v>0</v>
      </c>
      <c r="AA3217" s="108">
        <f t="shared" ca="1" si="1069"/>
        <v>0</v>
      </c>
      <c r="AB3217" s="108">
        <f t="shared" ca="1" si="1070"/>
        <v>0</v>
      </c>
      <c r="AC3217" s="25">
        <f t="shared" ca="1" si="1071"/>
        <v>0</v>
      </c>
    </row>
    <row r="3218" spans="1:29" ht="14.1" hidden="1" customHeight="1" thickBot="1" x14ac:dyDescent="0.25">
      <c r="A3218" s="3">
        <f t="shared" si="1055"/>
        <v>2029</v>
      </c>
      <c r="B3218" s="3" t="str">
        <f t="shared" si="1072"/>
        <v>10 říjen</v>
      </c>
      <c r="C3218" s="4" t="str">
        <f t="shared" si="1056"/>
        <v>říjen</v>
      </c>
      <c r="D3218" s="10">
        <f t="shared" ca="1" si="1057"/>
        <v>0</v>
      </c>
      <c r="E3218" s="10" t="str">
        <f t="shared" si="1058"/>
        <v>středa</v>
      </c>
      <c r="F3218" s="42" t="str">
        <f ca="1">IF(COUNTIF(List1!$U$4:$AF$16,$G3218),"Svátek",TEXT($G3218,"dddd"))</f>
        <v>středa</v>
      </c>
      <c r="G3218" s="19">
        <v>47401</v>
      </c>
      <c r="H3218" s="49"/>
      <c r="I3218" s="50"/>
      <c r="J3218" s="49"/>
      <c r="K3218" s="50"/>
      <c r="L3218" s="21">
        <f t="shared" si="1059"/>
        <v>0</v>
      </c>
      <c r="M3218" s="22">
        <f t="shared" si="1053"/>
        <v>0</v>
      </c>
      <c r="N3218" s="98"/>
      <c r="O3218" s="101" t="str">
        <f t="shared" ca="1" si="1054"/>
        <v/>
      </c>
      <c r="P3218" s="41" t="str">
        <f t="shared" si="1052"/>
        <v xml:space="preserve"> </v>
      </c>
      <c r="Q3218" s="41" t="str">
        <f>IF(MONTH(G3219)-MONTH(G3218)&lt;&gt;0,SUBTOTAL(109,$P$14:$P$3665)," ")</f>
        <v xml:space="preserve"> </v>
      </c>
      <c r="R3218" s="108">
        <f t="shared" ca="1" si="1060"/>
        <v>0</v>
      </c>
      <c r="S3218" s="25">
        <f t="shared" ca="1" si="1061"/>
        <v>0</v>
      </c>
      <c r="T3218" s="108">
        <f t="shared" ca="1" si="1062"/>
        <v>0</v>
      </c>
      <c r="U3218" s="163">
        <f t="shared" ca="1" si="1063"/>
        <v>0</v>
      </c>
      <c r="V3218" s="25">
        <f t="shared" ca="1" si="1064"/>
        <v>0</v>
      </c>
      <c r="W3218" s="25">
        <f t="shared" ca="1" si="1065"/>
        <v>0</v>
      </c>
      <c r="X3218" s="108">
        <f t="shared" ca="1" si="1066"/>
        <v>0</v>
      </c>
      <c r="Y3218" s="108">
        <f t="shared" ca="1" si="1067"/>
        <v>0</v>
      </c>
      <c r="Z3218" s="108">
        <f t="shared" ca="1" si="1068"/>
        <v>0</v>
      </c>
      <c r="AA3218" s="108">
        <f t="shared" ca="1" si="1069"/>
        <v>0</v>
      </c>
      <c r="AB3218" s="108">
        <f t="shared" ca="1" si="1070"/>
        <v>0</v>
      </c>
      <c r="AC3218" s="25">
        <f t="shared" ca="1" si="1071"/>
        <v>0</v>
      </c>
    </row>
    <row r="3219" spans="1:29" ht="14.1" hidden="1" customHeight="1" thickBot="1" x14ac:dyDescent="0.25">
      <c r="A3219" s="3">
        <f t="shared" si="1055"/>
        <v>2029</v>
      </c>
      <c r="B3219" s="3" t="str">
        <f t="shared" si="1072"/>
        <v>10 říjen</v>
      </c>
      <c r="C3219" s="4" t="str">
        <f t="shared" si="1056"/>
        <v>říjen</v>
      </c>
      <c r="D3219" s="10">
        <f t="shared" ca="1" si="1057"/>
        <v>0</v>
      </c>
      <c r="E3219" s="10" t="str">
        <f t="shared" si="1058"/>
        <v>čtvrtek</v>
      </c>
      <c r="F3219" s="42" t="str">
        <f ca="1">IF(COUNTIF(List1!$U$4:$AF$16,$G3219),"Svátek",TEXT($G3219,"dddd"))</f>
        <v>čtvrtek</v>
      </c>
      <c r="G3219" s="19">
        <v>47402</v>
      </c>
      <c r="H3219" s="49"/>
      <c r="I3219" s="50"/>
      <c r="J3219" s="49"/>
      <c r="K3219" s="50"/>
      <c r="L3219" s="21">
        <f t="shared" si="1059"/>
        <v>0</v>
      </c>
      <c r="M3219" s="22">
        <f t="shared" si="1053"/>
        <v>0</v>
      </c>
      <c r="N3219" s="98"/>
      <c r="O3219" s="101" t="str">
        <f t="shared" ca="1" si="1054"/>
        <v/>
      </c>
      <c r="P3219" s="41" t="str">
        <f t="shared" si="1052"/>
        <v xml:space="preserve"> </v>
      </c>
      <c r="Q3219" s="41" t="str">
        <f>IF(MONTH(G3220)-MONTH(G3219)&lt;&gt;0,SUBTOTAL(109,$P$14:$P$3665)," ")</f>
        <v xml:space="preserve"> </v>
      </c>
      <c r="R3219" s="108">
        <f t="shared" ca="1" si="1060"/>
        <v>0</v>
      </c>
      <c r="S3219" s="25">
        <f t="shared" ca="1" si="1061"/>
        <v>0</v>
      </c>
      <c r="T3219" s="108">
        <f t="shared" ca="1" si="1062"/>
        <v>0</v>
      </c>
      <c r="U3219" s="163">
        <f t="shared" ca="1" si="1063"/>
        <v>0</v>
      </c>
      <c r="V3219" s="25">
        <f t="shared" ca="1" si="1064"/>
        <v>0</v>
      </c>
      <c r="W3219" s="25">
        <f t="shared" ca="1" si="1065"/>
        <v>0</v>
      </c>
      <c r="X3219" s="108">
        <f t="shared" ca="1" si="1066"/>
        <v>0</v>
      </c>
      <c r="Y3219" s="108">
        <f t="shared" ca="1" si="1067"/>
        <v>0</v>
      </c>
      <c r="Z3219" s="108">
        <f t="shared" ca="1" si="1068"/>
        <v>0</v>
      </c>
      <c r="AA3219" s="108">
        <f t="shared" ca="1" si="1069"/>
        <v>0</v>
      </c>
      <c r="AB3219" s="108">
        <f t="shared" ca="1" si="1070"/>
        <v>0</v>
      </c>
      <c r="AC3219" s="25">
        <f t="shared" ca="1" si="1071"/>
        <v>0</v>
      </c>
    </row>
    <row r="3220" spans="1:29" ht="14.1" hidden="1" customHeight="1" thickBot="1" x14ac:dyDescent="0.25">
      <c r="A3220" s="3">
        <f t="shared" si="1055"/>
        <v>2029</v>
      </c>
      <c r="B3220" s="3" t="str">
        <f t="shared" si="1072"/>
        <v>10 říjen</v>
      </c>
      <c r="C3220" s="4" t="str">
        <f t="shared" si="1056"/>
        <v>říjen</v>
      </c>
      <c r="D3220" s="10">
        <f t="shared" ca="1" si="1057"/>
        <v>0</v>
      </c>
      <c r="E3220" s="10" t="str">
        <f t="shared" si="1058"/>
        <v>pátek</v>
      </c>
      <c r="F3220" s="42" t="str">
        <f ca="1">IF(COUNTIF(List1!$U$4:$AF$16,$G3220),"Svátek",TEXT($G3220,"dddd"))</f>
        <v>pátek</v>
      </c>
      <c r="G3220" s="19">
        <v>47403</v>
      </c>
      <c r="H3220" s="49"/>
      <c r="I3220" s="50"/>
      <c r="J3220" s="49"/>
      <c r="K3220" s="50"/>
      <c r="L3220" s="21">
        <f t="shared" si="1059"/>
        <v>0</v>
      </c>
      <c r="M3220" s="22">
        <f t="shared" si="1053"/>
        <v>0</v>
      </c>
      <c r="N3220" s="98"/>
      <c r="O3220" s="101" t="str">
        <f t="shared" ca="1" si="1054"/>
        <v/>
      </c>
      <c r="P3220" s="41" t="str">
        <f t="shared" si="1052"/>
        <v xml:space="preserve"> </v>
      </c>
      <c r="Q3220" s="41" t="str">
        <f>IF(MONTH(G3221)-MONTH(G3220)&lt;&gt;0,SUBTOTAL(109,$P$14:$P$3665)," ")</f>
        <v xml:space="preserve"> </v>
      </c>
      <c r="R3220" s="108">
        <f t="shared" ca="1" si="1060"/>
        <v>0</v>
      </c>
      <c r="S3220" s="25">
        <f t="shared" ca="1" si="1061"/>
        <v>0</v>
      </c>
      <c r="T3220" s="108">
        <f t="shared" ca="1" si="1062"/>
        <v>0</v>
      </c>
      <c r="U3220" s="163">
        <f t="shared" ca="1" si="1063"/>
        <v>0</v>
      </c>
      <c r="V3220" s="25">
        <f t="shared" ca="1" si="1064"/>
        <v>0</v>
      </c>
      <c r="W3220" s="25">
        <f t="shared" ca="1" si="1065"/>
        <v>0</v>
      </c>
      <c r="X3220" s="108">
        <f t="shared" ca="1" si="1066"/>
        <v>0</v>
      </c>
      <c r="Y3220" s="108">
        <f t="shared" ca="1" si="1067"/>
        <v>0</v>
      </c>
      <c r="Z3220" s="108">
        <f t="shared" ca="1" si="1068"/>
        <v>0</v>
      </c>
      <c r="AA3220" s="108">
        <f t="shared" ca="1" si="1069"/>
        <v>0</v>
      </c>
      <c r="AB3220" s="108">
        <f t="shared" ca="1" si="1070"/>
        <v>0</v>
      </c>
      <c r="AC3220" s="25">
        <f t="shared" ca="1" si="1071"/>
        <v>0</v>
      </c>
    </row>
    <row r="3221" spans="1:29" ht="14.1" hidden="1" customHeight="1" thickBot="1" x14ac:dyDescent="0.25">
      <c r="A3221" s="3">
        <f t="shared" si="1055"/>
        <v>2029</v>
      </c>
      <c r="B3221" s="3" t="str">
        <f t="shared" si="1072"/>
        <v>10 říjen</v>
      </c>
      <c r="C3221" s="4" t="str">
        <f t="shared" si="1056"/>
        <v>říjen</v>
      </c>
      <c r="D3221" s="10">
        <f t="shared" ca="1" si="1057"/>
        <v>0</v>
      </c>
      <c r="E3221" s="10" t="str">
        <f t="shared" si="1058"/>
        <v>sobota</v>
      </c>
      <c r="F3221" s="42" t="str">
        <f ca="1">IF(COUNTIF(List1!$U$4:$AF$16,$G3221),"Svátek",TEXT($G3221,"dddd"))</f>
        <v>sobota</v>
      </c>
      <c r="G3221" s="19">
        <v>47404</v>
      </c>
      <c r="H3221" s="49"/>
      <c r="I3221" s="50"/>
      <c r="J3221" s="49"/>
      <c r="K3221" s="50"/>
      <c r="L3221" s="21">
        <f t="shared" si="1059"/>
        <v>0</v>
      </c>
      <c r="M3221" s="22">
        <f t="shared" si="1053"/>
        <v>0</v>
      </c>
      <c r="N3221" s="98"/>
      <c r="O3221" s="101" t="str">
        <f t="shared" ca="1" si="1054"/>
        <v/>
      </c>
      <c r="P3221" s="41" t="str">
        <f t="shared" si="1052"/>
        <v xml:space="preserve"> </v>
      </c>
      <c r="Q3221" s="41" t="str">
        <f>IF(MONTH(G3222)-MONTH(G3221)&lt;&gt;0,SUBTOTAL(109,$P$14:$P$3665)," ")</f>
        <v xml:space="preserve"> </v>
      </c>
      <c r="R3221" s="108">
        <f t="shared" ca="1" si="1060"/>
        <v>0</v>
      </c>
      <c r="S3221" s="25">
        <f t="shared" ca="1" si="1061"/>
        <v>0</v>
      </c>
      <c r="T3221" s="108">
        <f t="shared" ca="1" si="1062"/>
        <v>0</v>
      </c>
      <c r="U3221" s="163">
        <f t="shared" ca="1" si="1063"/>
        <v>0</v>
      </c>
      <c r="V3221" s="25">
        <f t="shared" ca="1" si="1064"/>
        <v>0</v>
      </c>
      <c r="W3221" s="25">
        <f t="shared" ca="1" si="1065"/>
        <v>0</v>
      </c>
      <c r="X3221" s="108">
        <f t="shared" ca="1" si="1066"/>
        <v>0</v>
      </c>
      <c r="Y3221" s="108">
        <f t="shared" ca="1" si="1067"/>
        <v>0</v>
      </c>
      <c r="Z3221" s="108">
        <f t="shared" ca="1" si="1068"/>
        <v>0</v>
      </c>
      <c r="AA3221" s="108">
        <f t="shared" ca="1" si="1069"/>
        <v>0</v>
      </c>
      <c r="AB3221" s="108">
        <f t="shared" ca="1" si="1070"/>
        <v>0</v>
      </c>
      <c r="AC3221" s="25">
        <f t="shared" ca="1" si="1071"/>
        <v>0</v>
      </c>
    </row>
    <row r="3222" spans="1:29" ht="14.1" hidden="1" customHeight="1" thickBot="1" x14ac:dyDescent="0.25">
      <c r="A3222" s="3">
        <f t="shared" si="1055"/>
        <v>2029</v>
      </c>
      <c r="B3222" s="3" t="str">
        <f t="shared" si="1072"/>
        <v>10 říjen</v>
      </c>
      <c r="C3222" s="4" t="str">
        <f t="shared" si="1056"/>
        <v>říjen</v>
      </c>
      <c r="D3222" s="10">
        <f t="shared" ca="1" si="1057"/>
        <v>0</v>
      </c>
      <c r="E3222" s="10" t="str">
        <f t="shared" si="1058"/>
        <v>neděle</v>
      </c>
      <c r="F3222" s="42" t="str">
        <f ca="1">IF(COUNTIF(List1!$U$4:$AF$16,$G3222),"Svátek",TEXT($G3222,"dddd"))</f>
        <v>neděle</v>
      </c>
      <c r="G3222" s="19">
        <v>47405</v>
      </c>
      <c r="H3222" s="49"/>
      <c r="I3222" s="50"/>
      <c r="J3222" s="49"/>
      <c r="K3222" s="50"/>
      <c r="L3222" s="21">
        <f t="shared" si="1059"/>
        <v>0</v>
      </c>
      <c r="M3222" s="22">
        <f t="shared" si="1053"/>
        <v>0</v>
      </c>
      <c r="N3222" s="98"/>
      <c r="O3222" s="101" t="str">
        <f t="shared" ca="1" si="1054"/>
        <v/>
      </c>
      <c r="P3222" s="41">
        <f t="shared" si="1052"/>
        <v>0</v>
      </c>
      <c r="Q3222" s="41" t="str">
        <f>IF(MONTH(G3223)-MONTH(G3222)&lt;&gt;0,SUBTOTAL(109,$P$14:$P$3665)," ")</f>
        <v xml:space="preserve"> </v>
      </c>
      <c r="R3222" s="108">
        <f t="shared" ca="1" si="1060"/>
        <v>0</v>
      </c>
      <c r="S3222" s="25">
        <f t="shared" ca="1" si="1061"/>
        <v>0</v>
      </c>
      <c r="T3222" s="108">
        <f t="shared" ca="1" si="1062"/>
        <v>0</v>
      </c>
      <c r="U3222" s="163">
        <f t="shared" ca="1" si="1063"/>
        <v>0</v>
      </c>
      <c r="V3222" s="25">
        <f t="shared" ca="1" si="1064"/>
        <v>0</v>
      </c>
      <c r="W3222" s="25">
        <f t="shared" ca="1" si="1065"/>
        <v>0</v>
      </c>
      <c r="X3222" s="108">
        <f t="shared" ca="1" si="1066"/>
        <v>0</v>
      </c>
      <c r="Y3222" s="108">
        <f t="shared" ca="1" si="1067"/>
        <v>0</v>
      </c>
      <c r="Z3222" s="108">
        <f t="shared" ca="1" si="1068"/>
        <v>0</v>
      </c>
      <c r="AA3222" s="108">
        <f t="shared" ca="1" si="1069"/>
        <v>0</v>
      </c>
      <c r="AB3222" s="108">
        <f t="shared" ca="1" si="1070"/>
        <v>0</v>
      </c>
      <c r="AC3222" s="25">
        <f t="shared" ca="1" si="1071"/>
        <v>0</v>
      </c>
    </row>
    <row r="3223" spans="1:29" ht="14.1" hidden="1" customHeight="1" thickBot="1" x14ac:dyDescent="0.25">
      <c r="A3223" s="3">
        <f t="shared" si="1055"/>
        <v>2029</v>
      </c>
      <c r="B3223" s="3" t="str">
        <f t="shared" si="1072"/>
        <v>10 říjen</v>
      </c>
      <c r="C3223" s="4" t="str">
        <f t="shared" si="1056"/>
        <v>říjen</v>
      </c>
      <c r="D3223" s="10">
        <f t="shared" ca="1" si="1057"/>
        <v>0</v>
      </c>
      <c r="E3223" s="10" t="str">
        <f t="shared" si="1058"/>
        <v>pondělí</v>
      </c>
      <c r="F3223" s="42" t="str">
        <f ca="1">IF(COUNTIF(List1!$U$4:$AF$16,$G3223),"Svátek",TEXT($G3223,"dddd"))</f>
        <v>pondělí</v>
      </c>
      <c r="G3223" s="19">
        <v>47406</v>
      </c>
      <c r="H3223" s="49"/>
      <c r="I3223" s="50"/>
      <c r="J3223" s="49"/>
      <c r="K3223" s="50"/>
      <c r="L3223" s="21">
        <f t="shared" si="1059"/>
        <v>0</v>
      </c>
      <c r="M3223" s="22">
        <f t="shared" si="1053"/>
        <v>0</v>
      </c>
      <c r="N3223" s="98"/>
      <c r="O3223" s="101" t="str">
        <f t="shared" ca="1" si="1054"/>
        <v/>
      </c>
      <c r="P3223" s="41" t="str">
        <f t="shared" si="1052"/>
        <v xml:space="preserve"> </v>
      </c>
      <c r="Q3223" s="41" t="str">
        <f>IF(MONTH(G3224)-MONTH(G3223)&lt;&gt;0,SUBTOTAL(109,$P$14:$P$3665)," ")</f>
        <v xml:space="preserve"> </v>
      </c>
      <c r="R3223" s="108">
        <f t="shared" ca="1" si="1060"/>
        <v>0</v>
      </c>
      <c r="S3223" s="25">
        <f t="shared" ca="1" si="1061"/>
        <v>0</v>
      </c>
      <c r="T3223" s="108">
        <f t="shared" ca="1" si="1062"/>
        <v>0</v>
      </c>
      <c r="U3223" s="163">
        <f t="shared" ca="1" si="1063"/>
        <v>0</v>
      </c>
      <c r="V3223" s="25">
        <f t="shared" ca="1" si="1064"/>
        <v>0</v>
      </c>
      <c r="W3223" s="25">
        <f t="shared" ca="1" si="1065"/>
        <v>0</v>
      </c>
      <c r="X3223" s="108">
        <f t="shared" ca="1" si="1066"/>
        <v>0</v>
      </c>
      <c r="Y3223" s="108">
        <f t="shared" ca="1" si="1067"/>
        <v>0</v>
      </c>
      <c r="Z3223" s="108">
        <f t="shared" ca="1" si="1068"/>
        <v>0</v>
      </c>
      <c r="AA3223" s="108">
        <f t="shared" ca="1" si="1069"/>
        <v>0</v>
      </c>
      <c r="AB3223" s="108">
        <f t="shared" ca="1" si="1070"/>
        <v>0</v>
      </c>
      <c r="AC3223" s="25">
        <f t="shared" ca="1" si="1071"/>
        <v>0</v>
      </c>
    </row>
    <row r="3224" spans="1:29" ht="14.1" hidden="1" customHeight="1" thickBot="1" x14ac:dyDescent="0.25">
      <c r="A3224" s="3">
        <f t="shared" si="1055"/>
        <v>2029</v>
      </c>
      <c r="B3224" s="3" t="str">
        <f t="shared" si="1072"/>
        <v>10 říjen</v>
      </c>
      <c r="C3224" s="4" t="str">
        <f t="shared" si="1056"/>
        <v>říjen</v>
      </c>
      <c r="D3224" s="10">
        <f t="shared" ca="1" si="1057"/>
        <v>0</v>
      </c>
      <c r="E3224" s="10" t="str">
        <f t="shared" si="1058"/>
        <v>úterý</v>
      </c>
      <c r="F3224" s="42" t="str">
        <f ca="1">IF(COUNTIF(List1!$U$4:$AF$16,$G3224),"Svátek",TEXT($G3224,"dddd"))</f>
        <v>úterý</v>
      </c>
      <c r="G3224" s="19">
        <v>47407</v>
      </c>
      <c r="H3224" s="49"/>
      <c r="I3224" s="50"/>
      <c r="J3224" s="49"/>
      <c r="K3224" s="50"/>
      <c r="L3224" s="21">
        <f t="shared" si="1059"/>
        <v>0</v>
      </c>
      <c r="M3224" s="22">
        <f t="shared" si="1053"/>
        <v>0</v>
      </c>
      <c r="N3224" s="98"/>
      <c r="O3224" s="101" t="str">
        <f t="shared" ca="1" si="1054"/>
        <v/>
      </c>
      <c r="P3224" s="41" t="str">
        <f t="shared" si="1052"/>
        <v xml:space="preserve"> </v>
      </c>
      <c r="Q3224" s="41" t="str">
        <f>IF(MONTH(G3225)-MONTH(G3224)&lt;&gt;0,SUBTOTAL(109,$P$14:$P$3665)," ")</f>
        <v xml:space="preserve"> </v>
      </c>
      <c r="R3224" s="108">
        <f t="shared" ca="1" si="1060"/>
        <v>0</v>
      </c>
      <c r="S3224" s="25">
        <f t="shared" ca="1" si="1061"/>
        <v>0</v>
      </c>
      <c r="T3224" s="108">
        <f t="shared" ca="1" si="1062"/>
        <v>0</v>
      </c>
      <c r="U3224" s="163">
        <f t="shared" ca="1" si="1063"/>
        <v>0</v>
      </c>
      <c r="V3224" s="25">
        <f t="shared" ca="1" si="1064"/>
        <v>0</v>
      </c>
      <c r="W3224" s="25">
        <f t="shared" ca="1" si="1065"/>
        <v>0</v>
      </c>
      <c r="X3224" s="108">
        <f t="shared" ca="1" si="1066"/>
        <v>0</v>
      </c>
      <c r="Y3224" s="108">
        <f t="shared" ca="1" si="1067"/>
        <v>0</v>
      </c>
      <c r="Z3224" s="108">
        <f t="shared" ca="1" si="1068"/>
        <v>0</v>
      </c>
      <c r="AA3224" s="108">
        <f t="shared" ca="1" si="1069"/>
        <v>0</v>
      </c>
      <c r="AB3224" s="108">
        <f t="shared" ca="1" si="1070"/>
        <v>0</v>
      </c>
      <c r="AC3224" s="25">
        <f t="shared" ca="1" si="1071"/>
        <v>0</v>
      </c>
    </row>
    <row r="3225" spans="1:29" ht="14.1" hidden="1" customHeight="1" thickBot="1" x14ac:dyDescent="0.25">
      <c r="A3225" s="3">
        <f t="shared" si="1055"/>
        <v>2029</v>
      </c>
      <c r="B3225" s="3" t="str">
        <f t="shared" si="1072"/>
        <v>10 říjen</v>
      </c>
      <c r="C3225" s="4" t="str">
        <f t="shared" si="1056"/>
        <v>říjen</v>
      </c>
      <c r="D3225" s="10">
        <f t="shared" ca="1" si="1057"/>
        <v>0</v>
      </c>
      <c r="E3225" s="10" t="str">
        <f t="shared" si="1058"/>
        <v>středa</v>
      </c>
      <c r="F3225" s="42" t="str">
        <f ca="1">IF(COUNTIF(List1!$U$4:$AF$16,$G3225),"Svátek",TEXT($G3225,"dddd"))</f>
        <v>středa</v>
      </c>
      <c r="G3225" s="19">
        <v>47408</v>
      </c>
      <c r="H3225" s="49"/>
      <c r="I3225" s="50"/>
      <c r="J3225" s="49"/>
      <c r="K3225" s="50"/>
      <c r="L3225" s="21">
        <f t="shared" si="1059"/>
        <v>0</v>
      </c>
      <c r="M3225" s="22">
        <f t="shared" si="1053"/>
        <v>0</v>
      </c>
      <c r="N3225" s="98"/>
      <c r="O3225" s="101" t="str">
        <f t="shared" ca="1" si="1054"/>
        <v/>
      </c>
      <c r="P3225" s="41" t="str">
        <f t="shared" si="1052"/>
        <v xml:space="preserve"> </v>
      </c>
      <c r="Q3225" s="41" t="str">
        <f>IF(MONTH(G3226)-MONTH(G3225)&lt;&gt;0,SUBTOTAL(109,$P$14:$P$3665)," ")</f>
        <v xml:space="preserve"> </v>
      </c>
      <c r="R3225" s="108">
        <f t="shared" ca="1" si="1060"/>
        <v>0</v>
      </c>
      <c r="S3225" s="25">
        <f t="shared" ca="1" si="1061"/>
        <v>0</v>
      </c>
      <c r="T3225" s="108">
        <f t="shared" ca="1" si="1062"/>
        <v>0</v>
      </c>
      <c r="U3225" s="163">
        <f t="shared" ca="1" si="1063"/>
        <v>0</v>
      </c>
      <c r="V3225" s="25">
        <f t="shared" ca="1" si="1064"/>
        <v>0</v>
      </c>
      <c r="W3225" s="25">
        <f t="shared" ca="1" si="1065"/>
        <v>0</v>
      </c>
      <c r="X3225" s="108">
        <f t="shared" ca="1" si="1066"/>
        <v>0</v>
      </c>
      <c r="Y3225" s="108">
        <f t="shared" ca="1" si="1067"/>
        <v>0</v>
      </c>
      <c r="Z3225" s="108">
        <f t="shared" ca="1" si="1068"/>
        <v>0</v>
      </c>
      <c r="AA3225" s="108">
        <f t="shared" ca="1" si="1069"/>
        <v>0</v>
      </c>
      <c r="AB3225" s="108">
        <f t="shared" ca="1" si="1070"/>
        <v>0</v>
      </c>
      <c r="AC3225" s="25">
        <f t="shared" ca="1" si="1071"/>
        <v>0</v>
      </c>
    </row>
    <row r="3226" spans="1:29" ht="14.1" hidden="1" customHeight="1" thickBot="1" x14ac:dyDescent="0.25">
      <c r="A3226" s="3">
        <f t="shared" si="1055"/>
        <v>2029</v>
      </c>
      <c r="B3226" s="3" t="str">
        <f t="shared" si="1072"/>
        <v>10 říjen</v>
      </c>
      <c r="C3226" s="4" t="str">
        <f t="shared" si="1056"/>
        <v>říjen</v>
      </c>
      <c r="D3226" s="10">
        <f t="shared" ca="1" si="1057"/>
        <v>0</v>
      </c>
      <c r="E3226" s="10" t="str">
        <f t="shared" si="1058"/>
        <v>čtvrtek</v>
      </c>
      <c r="F3226" s="42" t="str">
        <f ca="1">IF(COUNTIF(List1!$U$4:$AF$16,$G3226),"Svátek",TEXT($G3226,"dddd"))</f>
        <v>čtvrtek</v>
      </c>
      <c r="G3226" s="19">
        <v>47409</v>
      </c>
      <c r="H3226" s="49"/>
      <c r="I3226" s="50"/>
      <c r="J3226" s="49"/>
      <c r="K3226" s="50"/>
      <c r="L3226" s="21">
        <f t="shared" si="1059"/>
        <v>0</v>
      </c>
      <c r="M3226" s="22">
        <f t="shared" si="1053"/>
        <v>0</v>
      </c>
      <c r="N3226" s="98"/>
      <c r="O3226" s="101" t="str">
        <f t="shared" ca="1" si="1054"/>
        <v/>
      </c>
      <c r="P3226" s="41" t="str">
        <f t="shared" si="1052"/>
        <v xml:space="preserve"> </v>
      </c>
      <c r="Q3226" s="41" t="str">
        <f>IF(MONTH(G3227)-MONTH(G3226)&lt;&gt;0,SUBTOTAL(109,$P$14:$P$3665)," ")</f>
        <v xml:space="preserve"> </v>
      </c>
      <c r="R3226" s="108">
        <f t="shared" ca="1" si="1060"/>
        <v>0</v>
      </c>
      <c r="S3226" s="25">
        <f t="shared" ca="1" si="1061"/>
        <v>0</v>
      </c>
      <c r="T3226" s="108">
        <f t="shared" ca="1" si="1062"/>
        <v>0</v>
      </c>
      <c r="U3226" s="163">
        <f t="shared" ca="1" si="1063"/>
        <v>0</v>
      </c>
      <c r="V3226" s="25">
        <f t="shared" ca="1" si="1064"/>
        <v>0</v>
      </c>
      <c r="W3226" s="25">
        <f t="shared" ca="1" si="1065"/>
        <v>0</v>
      </c>
      <c r="X3226" s="108">
        <f t="shared" ca="1" si="1066"/>
        <v>0</v>
      </c>
      <c r="Y3226" s="108">
        <f t="shared" ca="1" si="1067"/>
        <v>0</v>
      </c>
      <c r="Z3226" s="108">
        <f t="shared" ca="1" si="1068"/>
        <v>0</v>
      </c>
      <c r="AA3226" s="108">
        <f t="shared" ca="1" si="1069"/>
        <v>0</v>
      </c>
      <c r="AB3226" s="108">
        <f t="shared" ca="1" si="1070"/>
        <v>0</v>
      </c>
      <c r="AC3226" s="25">
        <f t="shared" ca="1" si="1071"/>
        <v>0</v>
      </c>
    </row>
    <row r="3227" spans="1:29" ht="14.1" hidden="1" customHeight="1" thickBot="1" x14ac:dyDescent="0.25">
      <c r="A3227" s="3">
        <f t="shared" si="1055"/>
        <v>2029</v>
      </c>
      <c r="B3227" s="3" t="str">
        <f t="shared" si="1072"/>
        <v>10 říjen</v>
      </c>
      <c r="C3227" s="4" t="str">
        <f t="shared" si="1056"/>
        <v>říjen</v>
      </c>
      <c r="D3227" s="10">
        <f t="shared" ca="1" si="1057"/>
        <v>0</v>
      </c>
      <c r="E3227" s="10" t="str">
        <f t="shared" si="1058"/>
        <v>pátek</v>
      </c>
      <c r="F3227" s="42" t="str">
        <f ca="1">IF(COUNTIF(List1!$U$4:$AF$16,$G3227),"Svátek",TEXT($G3227,"dddd"))</f>
        <v>pátek</v>
      </c>
      <c r="G3227" s="19">
        <v>47410</v>
      </c>
      <c r="H3227" s="49"/>
      <c r="I3227" s="50"/>
      <c r="J3227" s="49"/>
      <c r="K3227" s="50"/>
      <c r="L3227" s="21">
        <f t="shared" si="1059"/>
        <v>0</v>
      </c>
      <c r="M3227" s="22">
        <f t="shared" si="1053"/>
        <v>0</v>
      </c>
      <c r="N3227" s="98"/>
      <c r="O3227" s="101" t="str">
        <f t="shared" ca="1" si="1054"/>
        <v/>
      </c>
      <c r="P3227" s="41" t="str">
        <f t="shared" ref="P3227:P3290" si="1073">IF(OR(TEXT($G3227,"dddd")="neděle",TEXT($G3318,"dddd")="Sunday"),IF(DAY(G3227)&gt;=7,SUM(L3221:L3227),IF(DAY(G3227)=6,SUM(L3222:L3227),IF(DAY(G3227)=5,SUM(L3223:L3227),IF(DAY(G3227)=4,SUM(L3224:L3227),IF(DAY(G3227)=3,SUM(L3225:L3227),IF(DAY(G3227)=2,SUM(L3226:L3227),IF(DAY(G3227)=1,SUM(L3227:L3227)," "))))))),IF(MONTH(G3228)-MONTH(G3227)&lt;&gt;0,IF(TEXT($G3227,"dddd")="sobota",SUM(L3222:L3227),IF(TEXT($G3227,"dddd")="pátek",SUM(L3223:L3227),IF(TEXT($G3227,"dddd")="čtvrtek",SUM(L3224:L3227),IF(TEXT($G3227,"dddd")="středa",SUM(L3225:L3227),IF(TEXT($G3227,"dddd")="úterý",SUM(L3226:L3227),IF(TEXT($G3227,"dddd")="pondělí",SUM(L3227)," "))))))," "))</f>
        <v xml:space="preserve"> </v>
      </c>
      <c r="Q3227" s="41" t="str">
        <f>IF(MONTH(G3228)-MONTH(G3227)&lt;&gt;0,SUBTOTAL(109,$P$14:$P$3665)," ")</f>
        <v xml:space="preserve"> </v>
      </c>
      <c r="R3227" s="108">
        <f t="shared" ca="1" si="1060"/>
        <v>0</v>
      </c>
      <c r="S3227" s="25">
        <f t="shared" ca="1" si="1061"/>
        <v>0</v>
      </c>
      <c r="T3227" s="108">
        <f t="shared" ca="1" si="1062"/>
        <v>0</v>
      </c>
      <c r="U3227" s="163">
        <f t="shared" ca="1" si="1063"/>
        <v>0</v>
      </c>
      <c r="V3227" s="25">
        <f t="shared" ca="1" si="1064"/>
        <v>0</v>
      </c>
      <c r="W3227" s="25">
        <f t="shared" ca="1" si="1065"/>
        <v>0</v>
      </c>
      <c r="X3227" s="108">
        <f t="shared" ca="1" si="1066"/>
        <v>0</v>
      </c>
      <c r="Y3227" s="108">
        <f t="shared" ca="1" si="1067"/>
        <v>0</v>
      </c>
      <c r="Z3227" s="108">
        <f t="shared" ca="1" si="1068"/>
        <v>0</v>
      </c>
      <c r="AA3227" s="108">
        <f t="shared" ca="1" si="1069"/>
        <v>0</v>
      </c>
      <c r="AB3227" s="108">
        <f t="shared" ca="1" si="1070"/>
        <v>0</v>
      </c>
      <c r="AC3227" s="25">
        <f t="shared" ca="1" si="1071"/>
        <v>0</v>
      </c>
    </row>
    <row r="3228" spans="1:29" ht="14.1" hidden="1" customHeight="1" thickBot="1" x14ac:dyDescent="0.25">
      <c r="A3228" s="3">
        <f t="shared" si="1055"/>
        <v>2029</v>
      </c>
      <c r="B3228" s="3" t="str">
        <f t="shared" si="1072"/>
        <v>10 říjen</v>
      </c>
      <c r="C3228" s="4" t="str">
        <f t="shared" si="1056"/>
        <v>říjen</v>
      </c>
      <c r="D3228" s="10">
        <f t="shared" ca="1" si="1057"/>
        <v>0</v>
      </c>
      <c r="E3228" s="10" t="str">
        <f t="shared" si="1058"/>
        <v>sobota</v>
      </c>
      <c r="F3228" s="42" t="str">
        <f ca="1">IF(COUNTIF(List1!$U$4:$AF$16,$G3228),"Svátek",TEXT($G3228,"dddd"))</f>
        <v>sobota</v>
      </c>
      <c r="G3228" s="19">
        <v>47411</v>
      </c>
      <c r="H3228" s="49"/>
      <c r="I3228" s="50"/>
      <c r="J3228" s="49"/>
      <c r="K3228" s="50"/>
      <c r="L3228" s="21">
        <f t="shared" si="1059"/>
        <v>0</v>
      </c>
      <c r="M3228" s="22">
        <f t="shared" si="1053"/>
        <v>0</v>
      </c>
      <c r="N3228" s="98"/>
      <c r="O3228" s="101" t="str">
        <f t="shared" ca="1" si="1054"/>
        <v/>
      </c>
      <c r="P3228" s="41" t="str">
        <f t="shared" si="1073"/>
        <v xml:space="preserve"> </v>
      </c>
      <c r="Q3228" s="41" t="str">
        <f>IF(MONTH(G3229)-MONTH(G3228)&lt;&gt;0,SUBTOTAL(109,$P$14:$P$3665)," ")</f>
        <v xml:space="preserve"> </v>
      </c>
      <c r="R3228" s="108">
        <f t="shared" ca="1" si="1060"/>
        <v>0</v>
      </c>
      <c r="S3228" s="25">
        <f t="shared" ca="1" si="1061"/>
        <v>0</v>
      </c>
      <c r="T3228" s="108">
        <f t="shared" ca="1" si="1062"/>
        <v>0</v>
      </c>
      <c r="U3228" s="163">
        <f t="shared" ca="1" si="1063"/>
        <v>0</v>
      </c>
      <c r="V3228" s="25">
        <f t="shared" ca="1" si="1064"/>
        <v>0</v>
      </c>
      <c r="W3228" s="25">
        <f t="shared" ca="1" si="1065"/>
        <v>0</v>
      </c>
      <c r="X3228" s="108">
        <f t="shared" ca="1" si="1066"/>
        <v>0</v>
      </c>
      <c r="Y3228" s="108">
        <f t="shared" ca="1" si="1067"/>
        <v>0</v>
      </c>
      <c r="Z3228" s="108">
        <f t="shared" ca="1" si="1068"/>
        <v>0</v>
      </c>
      <c r="AA3228" s="108">
        <f t="shared" ca="1" si="1069"/>
        <v>0</v>
      </c>
      <c r="AB3228" s="108">
        <f t="shared" ca="1" si="1070"/>
        <v>0</v>
      </c>
      <c r="AC3228" s="25">
        <f t="shared" ca="1" si="1071"/>
        <v>0</v>
      </c>
    </row>
    <row r="3229" spans="1:29" ht="14.1" hidden="1" customHeight="1" thickBot="1" x14ac:dyDescent="0.25">
      <c r="A3229" s="3">
        <f t="shared" si="1055"/>
        <v>2029</v>
      </c>
      <c r="B3229" s="3" t="str">
        <f t="shared" si="1072"/>
        <v>10 říjen</v>
      </c>
      <c r="C3229" s="4" t="str">
        <f t="shared" si="1056"/>
        <v>říjen</v>
      </c>
      <c r="D3229" s="10">
        <f t="shared" ca="1" si="1057"/>
        <v>0</v>
      </c>
      <c r="E3229" s="10" t="str">
        <f t="shared" si="1058"/>
        <v>neděle</v>
      </c>
      <c r="F3229" s="42" t="str">
        <f ca="1">IF(COUNTIF(List1!$U$4:$AF$16,$G3229),"Svátek",TEXT($G3229,"dddd"))</f>
        <v>neděle</v>
      </c>
      <c r="G3229" s="19">
        <v>47412</v>
      </c>
      <c r="H3229" s="49"/>
      <c r="I3229" s="50"/>
      <c r="J3229" s="49"/>
      <c r="K3229" s="50"/>
      <c r="L3229" s="21">
        <f t="shared" si="1059"/>
        <v>0</v>
      </c>
      <c r="M3229" s="22">
        <f t="shared" si="1053"/>
        <v>0</v>
      </c>
      <c r="N3229" s="98"/>
      <c r="O3229" s="101" t="str">
        <f t="shared" ca="1" si="1054"/>
        <v/>
      </c>
      <c r="P3229" s="41">
        <f t="shared" si="1073"/>
        <v>0</v>
      </c>
      <c r="Q3229" s="41" t="str">
        <f>IF(MONTH(G3230)-MONTH(G3229)&lt;&gt;0,SUBTOTAL(109,$P$14:$P$3665)," ")</f>
        <v xml:space="preserve"> </v>
      </c>
      <c r="R3229" s="108">
        <f t="shared" ca="1" si="1060"/>
        <v>0</v>
      </c>
      <c r="S3229" s="25">
        <f t="shared" ca="1" si="1061"/>
        <v>0</v>
      </c>
      <c r="T3229" s="108">
        <f t="shared" ca="1" si="1062"/>
        <v>0</v>
      </c>
      <c r="U3229" s="163">
        <f t="shared" ca="1" si="1063"/>
        <v>0</v>
      </c>
      <c r="V3229" s="25">
        <f t="shared" ca="1" si="1064"/>
        <v>0</v>
      </c>
      <c r="W3229" s="25">
        <f t="shared" ca="1" si="1065"/>
        <v>0</v>
      </c>
      <c r="X3229" s="108">
        <f t="shared" ca="1" si="1066"/>
        <v>0</v>
      </c>
      <c r="Y3229" s="108">
        <f t="shared" ca="1" si="1067"/>
        <v>0</v>
      </c>
      <c r="Z3229" s="108">
        <f t="shared" ca="1" si="1068"/>
        <v>0</v>
      </c>
      <c r="AA3229" s="108">
        <f t="shared" ca="1" si="1069"/>
        <v>0</v>
      </c>
      <c r="AB3229" s="108">
        <f t="shared" ca="1" si="1070"/>
        <v>0</v>
      </c>
      <c r="AC3229" s="25">
        <f t="shared" ca="1" si="1071"/>
        <v>0</v>
      </c>
    </row>
    <row r="3230" spans="1:29" ht="14.1" hidden="1" customHeight="1" thickBot="1" x14ac:dyDescent="0.25">
      <c r="A3230" s="3">
        <f t="shared" si="1055"/>
        <v>2029</v>
      </c>
      <c r="B3230" s="3" t="str">
        <f t="shared" si="1072"/>
        <v>10 říjen</v>
      </c>
      <c r="C3230" s="4" t="str">
        <f t="shared" si="1056"/>
        <v>říjen</v>
      </c>
      <c r="D3230" s="10">
        <f t="shared" ca="1" si="1057"/>
        <v>0</v>
      </c>
      <c r="E3230" s="10" t="str">
        <f t="shared" si="1058"/>
        <v>pondělí</v>
      </c>
      <c r="F3230" s="42" t="str">
        <f ca="1">IF(COUNTIF(List1!$U$4:$AF$16,$G3230),"Svátek",TEXT($G3230,"dddd"))</f>
        <v>pondělí</v>
      </c>
      <c r="G3230" s="19">
        <v>47413</v>
      </c>
      <c r="H3230" s="49"/>
      <c r="I3230" s="50"/>
      <c r="J3230" s="49"/>
      <c r="K3230" s="50"/>
      <c r="L3230" s="21">
        <f t="shared" si="1059"/>
        <v>0</v>
      </c>
      <c r="M3230" s="22">
        <f t="shared" si="1053"/>
        <v>0</v>
      </c>
      <c r="N3230" s="98"/>
      <c r="O3230" s="101" t="str">
        <f t="shared" ca="1" si="1054"/>
        <v/>
      </c>
      <c r="P3230" s="41" t="str">
        <f t="shared" si="1073"/>
        <v xml:space="preserve"> </v>
      </c>
      <c r="Q3230" s="41" t="str">
        <f>IF(MONTH(G3231)-MONTH(G3230)&lt;&gt;0,SUBTOTAL(109,$P$14:$P$3665)," ")</f>
        <v xml:space="preserve"> </v>
      </c>
      <c r="R3230" s="108">
        <f t="shared" ca="1" si="1060"/>
        <v>0</v>
      </c>
      <c r="S3230" s="25">
        <f t="shared" ca="1" si="1061"/>
        <v>0</v>
      </c>
      <c r="T3230" s="108">
        <f t="shared" ca="1" si="1062"/>
        <v>0</v>
      </c>
      <c r="U3230" s="163">
        <f t="shared" ca="1" si="1063"/>
        <v>0</v>
      </c>
      <c r="V3230" s="25">
        <f t="shared" ca="1" si="1064"/>
        <v>0</v>
      </c>
      <c r="W3230" s="25">
        <f t="shared" ca="1" si="1065"/>
        <v>0</v>
      </c>
      <c r="X3230" s="108">
        <f t="shared" ca="1" si="1066"/>
        <v>0</v>
      </c>
      <c r="Y3230" s="108">
        <f t="shared" ca="1" si="1067"/>
        <v>0</v>
      </c>
      <c r="Z3230" s="108">
        <f t="shared" ca="1" si="1068"/>
        <v>0</v>
      </c>
      <c r="AA3230" s="108">
        <f t="shared" ca="1" si="1069"/>
        <v>0</v>
      </c>
      <c r="AB3230" s="108">
        <f t="shared" ca="1" si="1070"/>
        <v>0</v>
      </c>
      <c r="AC3230" s="25">
        <f t="shared" ca="1" si="1071"/>
        <v>0</v>
      </c>
    </row>
    <row r="3231" spans="1:29" ht="14.1" hidden="1" customHeight="1" thickBot="1" x14ac:dyDescent="0.25">
      <c r="A3231" s="3">
        <f t="shared" si="1055"/>
        <v>2029</v>
      </c>
      <c r="B3231" s="3" t="str">
        <f t="shared" si="1072"/>
        <v>10 říjen</v>
      </c>
      <c r="C3231" s="4" t="str">
        <f t="shared" si="1056"/>
        <v>říjen</v>
      </c>
      <c r="D3231" s="10">
        <f t="shared" ca="1" si="1057"/>
        <v>0</v>
      </c>
      <c r="E3231" s="10" t="str">
        <f t="shared" si="1058"/>
        <v>úterý</v>
      </c>
      <c r="F3231" s="42" t="str">
        <f ca="1">IF(COUNTIF(List1!$U$4:$AF$16,$G3231),"Svátek",TEXT($G3231,"dddd"))</f>
        <v>úterý</v>
      </c>
      <c r="G3231" s="19">
        <v>47414</v>
      </c>
      <c r="H3231" s="49"/>
      <c r="I3231" s="50"/>
      <c r="J3231" s="49"/>
      <c r="K3231" s="50"/>
      <c r="L3231" s="21">
        <f t="shared" si="1059"/>
        <v>0</v>
      </c>
      <c r="M3231" s="22">
        <f t="shared" si="1053"/>
        <v>0</v>
      </c>
      <c r="N3231" s="98"/>
      <c r="O3231" s="101" t="str">
        <f t="shared" ca="1" si="1054"/>
        <v/>
      </c>
      <c r="P3231" s="41" t="str">
        <f t="shared" si="1073"/>
        <v xml:space="preserve"> </v>
      </c>
      <c r="Q3231" s="41" t="str">
        <f>IF(MONTH(G3232)-MONTH(G3231)&lt;&gt;0,SUBTOTAL(109,$P$14:$P$3665)," ")</f>
        <v xml:space="preserve"> </v>
      </c>
      <c r="R3231" s="108">
        <f t="shared" ca="1" si="1060"/>
        <v>0</v>
      </c>
      <c r="S3231" s="25">
        <f t="shared" ca="1" si="1061"/>
        <v>0</v>
      </c>
      <c r="T3231" s="108">
        <f t="shared" ca="1" si="1062"/>
        <v>0</v>
      </c>
      <c r="U3231" s="163">
        <f t="shared" ca="1" si="1063"/>
        <v>0</v>
      </c>
      <c r="V3231" s="25">
        <f t="shared" ca="1" si="1064"/>
        <v>0</v>
      </c>
      <c r="W3231" s="25">
        <f t="shared" ca="1" si="1065"/>
        <v>0</v>
      </c>
      <c r="X3231" s="108">
        <f t="shared" ca="1" si="1066"/>
        <v>0</v>
      </c>
      <c r="Y3231" s="108">
        <f t="shared" ca="1" si="1067"/>
        <v>0</v>
      </c>
      <c r="Z3231" s="108">
        <f t="shared" ca="1" si="1068"/>
        <v>0</v>
      </c>
      <c r="AA3231" s="108">
        <f t="shared" ca="1" si="1069"/>
        <v>0</v>
      </c>
      <c r="AB3231" s="108">
        <f t="shared" ca="1" si="1070"/>
        <v>0</v>
      </c>
      <c r="AC3231" s="25">
        <f t="shared" ca="1" si="1071"/>
        <v>0</v>
      </c>
    </row>
    <row r="3232" spans="1:29" ht="14.1" hidden="1" customHeight="1" thickBot="1" x14ac:dyDescent="0.25">
      <c r="A3232" s="3">
        <f t="shared" si="1055"/>
        <v>2029</v>
      </c>
      <c r="B3232" s="3" t="str">
        <f t="shared" si="1072"/>
        <v>10 říjen</v>
      </c>
      <c r="C3232" s="4" t="str">
        <f t="shared" si="1056"/>
        <v>říjen</v>
      </c>
      <c r="D3232" s="10">
        <f t="shared" ca="1" si="1057"/>
        <v>0</v>
      </c>
      <c r="E3232" s="10" t="str">
        <f t="shared" si="1058"/>
        <v>středa</v>
      </c>
      <c r="F3232" s="42" t="str">
        <f ca="1">IF(COUNTIF(List1!$U$4:$AF$16,$G3232),"Svátek",TEXT($G3232,"dddd"))</f>
        <v>středa</v>
      </c>
      <c r="G3232" s="19">
        <v>47415</v>
      </c>
      <c r="H3232" s="49"/>
      <c r="I3232" s="50"/>
      <c r="J3232" s="49"/>
      <c r="K3232" s="50"/>
      <c r="L3232" s="21">
        <f t="shared" si="1059"/>
        <v>0</v>
      </c>
      <c r="M3232" s="22">
        <f t="shared" si="1053"/>
        <v>0</v>
      </c>
      <c r="N3232" s="98"/>
      <c r="O3232" s="101" t="str">
        <f t="shared" ca="1" si="1054"/>
        <v/>
      </c>
      <c r="P3232" s="41" t="str">
        <f t="shared" si="1073"/>
        <v xml:space="preserve"> </v>
      </c>
      <c r="Q3232" s="41" t="str">
        <f>IF(MONTH(G3233)-MONTH(G3232)&lt;&gt;0,SUBTOTAL(109,$P$14:$P$3665)," ")</f>
        <v xml:space="preserve"> </v>
      </c>
      <c r="R3232" s="108">
        <f t="shared" ca="1" si="1060"/>
        <v>0</v>
      </c>
      <c r="S3232" s="25">
        <f t="shared" ca="1" si="1061"/>
        <v>0</v>
      </c>
      <c r="T3232" s="108">
        <f t="shared" ca="1" si="1062"/>
        <v>0</v>
      </c>
      <c r="U3232" s="163">
        <f t="shared" ca="1" si="1063"/>
        <v>0</v>
      </c>
      <c r="V3232" s="25">
        <f t="shared" ca="1" si="1064"/>
        <v>0</v>
      </c>
      <c r="W3232" s="25">
        <f t="shared" ca="1" si="1065"/>
        <v>0</v>
      </c>
      <c r="X3232" s="108">
        <f t="shared" ca="1" si="1066"/>
        <v>0</v>
      </c>
      <c r="Y3232" s="108">
        <f t="shared" ca="1" si="1067"/>
        <v>0</v>
      </c>
      <c r="Z3232" s="108">
        <f t="shared" ca="1" si="1068"/>
        <v>0</v>
      </c>
      <c r="AA3232" s="108">
        <f t="shared" ca="1" si="1069"/>
        <v>0</v>
      </c>
      <c r="AB3232" s="108">
        <f t="shared" ca="1" si="1070"/>
        <v>0</v>
      </c>
      <c r="AC3232" s="25">
        <f t="shared" ca="1" si="1071"/>
        <v>0</v>
      </c>
    </row>
    <row r="3233" spans="1:29" ht="14.1" hidden="1" customHeight="1" thickBot="1" x14ac:dyDescent="0.25">
      <c r="A3233" s="3">
        <f t="shared" si="1055"/>
        <v>2029</v>
      </c>
      <c r="B3233" s="3" t="str">
        <f t="shared" si="1072"/>
        <v>10 říjen</v>
      </c>
      <c r="C3233" s="4" t="str">
        <f t="shared" si="1056"/>
        <v>říjen</v>
      </c>
      <c r="D3233" s="10">
        <f t="shared" ca="1" si="1057"/>
        <v>0</v>
      </c>
      <c r="E3233" s="10" t="str">
        <f t="shared" si="1058"/>
        <v>čtvrtek</v>
      </c>
      <c r="F3233" s="42" t="str">
        <f ca="1">IF(COUNTIF(List1!$U$4:$AF$16,$G3233),"Svátek",TEXT($G3233,"dddd"))</f>
        <v>čtvrtek</v>
      </c>
      <c r="G3233" s="19">
        <v>47416</v>
      </c>
      <c r="H3233" s="49"/>
      <c r="I3233" s="50"/>
      <c r="J3233" s="49"/>
      <c r="K3233" s="50"/>
      <c r="L3233" s="21">
        <f t="shared" si="1059"/>
        <v>0</v>
      </c>
      <c r="M3233" s="22">
        <f t="shared" si="1053"/>
        <v>0</v>
      </c>
      <c r="N3233" s="98"/>
      <c r="O3233" s="101" t="str">
        <f t="shared" ca="1" si="1054"/>
        <v/>
      </c>
      <c r="P3233" s="41" t="str">
        <f t="shared" si="1073"/>
        <v xml:space="preserve"> </v>
      </c>
      <c r="Q3233" s="41" t="str">
        <f>IF(MONTH(G3234)-MONTH(G3233)&lt;&gt;0,SUBTOTAL(109,$P$14:$P$3665)," ")</f>
        <v xml:space="preserve"> </v>
      </c>
      <c r="R3233" s="108">
        <f t="shared" ca="1" si="1060"/>
        <v>0</v>
      </c>
      <c r="S3233" s="25">
        <f t="shared" ca="1" si="1061"/>
        <v>0</v>
      </c>
      <c r="T3233" s="108">
        <f t="shared" ca="1" si="1062"/>
        <v>0</v>
      </c>
      <c r="U3233" s="163">
        <f t="shared" ca="1" si="1063"/>
        <v>0</v>
      </c>
      <c r="V3233" s="25">
        <f t="shared" ca="1" si="1064"/>
        <v>0</v>
      </c>
      <c r="W3233" s="25">
        <f t="shared" ca="1" si="1065"/>
        <v>0</v>
      </c>
      <c r="X3233" s="108">
        <f t="shared" ca="1" si="1066"/>
        <v>0</v>
      </c>
      <c r="Y3233" s="108">
        <f t="shared" ca="1" si="1067"/>
        <v>0</v>
      </c>
      <c r="Z3233" s="108">
        <f t="shared" ca="1" si="1068"/>
        <v>0</v>
      </c>
      <c r="AA3233" s="108">
        <f t="shared" ca="1" si="1069"/>
        <v>0</v>
      </c>
      <c r="AB3233" s="108">
        <f t="shared" ca="1" si="1070"/>
        <v>0</v>
      </c>
      <c r="AC3233" s="25">
        <f t="shared" ca="1" si="1071"/>
        <v>0</v>
      </c>
    </row>
    <row r="3234" spans="1:29" ht="14.1" hidden="1" customHeight="1" thickBot="1" x14ac:dyDescent="0.25">
      <c r="A3234" s="3">
        <f t="shared" si="1055"/>
        <v>2029</v>
      </c>
      <c r="B3234" s="3" t="str">
        <f t="shared" si="1072"/>
        <v>10 říjen</v>
      </c>
      <c r="C3234" s="4" t="str">
        <f t="shared" si="1056"/>
        <v>říjen</v>
      </c>
      <c r="D3234" s="10">
        <f t="shared" ca="1" si="1057"/>
        <v>0</v>
      </c>
      <c r="E3234" s="10" t="str">
        <f t="shared" si="1058"/>
        <v>pátek</v>
      </c>
      <c r="F3234" s="42" t="str">
        <f ca="1">IF(COUNTIF(List1!$U$4:$AF$16,$G3234),"Svátek",TEXT($G3234,"dddd"))</f>
        <v>pátek</v>
      </c>
      <c r="G3234" s="19">
        <v>47417</v>
      </c>
      <c r="H3234" s="49"/>
      <c r="I3234" s="50"/>
      <c r="J3234" s="49"/>
      <c r="K3234" s="50"/>
      <c r="L3234" s="21">
        <f t="shared" si="1059"/>
        <v>0</v>
      </c>
      <c r="M3234" s="22">
        <f t="shared" si="1053"/>
        <v>0</v>
      </c>
      <c r="N3234" s="98"/>
      <c r="O3234" s="101" t="str">
        <f t="shared" ca="1" si="1054"/>
        <v/>
      </c>
      <c r="P3234" s="41" t="str">
        <f t="shared" si="1073"/>
        <v xml:space="preserve"> </v>
      </c>
      <c r="Q3234" s="41" t="str">
        <f>IF(MONTH(G3235)-MONTH(G3234)&lt;&gt;0,SUBTOTAL(109,$P$14:$P$3665)," ")</f>
        <v xml:space="preserve"> </v>
      </c>
      <c r="R3234" s="108">
        <f t="shared" ca="1" si="1060"/>
        <v>0</v>
      </c>
      <c r="S3234" s="25">
        <f t="shared" ca="1" si="1061"/>
        <v>0</v>
      </c>
      <c r="T3234" s="108">
        <f t="shared" ca="1" si="1062"/>
        <v>0</v>
      </c>
      <c r="U3234" s="163">
        <f t="shared" ca="1" si="1063"/>
        <v>0</v>
      </c>
      <c r="V3234" s="25">
        <f t="shared" ca="1" si="1064"/>
        <v>0</v>
      </c>
      <c r="W3234" s="25">
        <f t="shared" ca="1" si="1065"/>
        <v>0</v>
      </c>
      <c r="X3234" s="108">
        <f t="shared" ca="1" si="1066"/>
        <v>0</v>
      </c>
      <c r="Y3234" s="108">
        <f t="shared" ca="1" si="1067"/>
        <v>0</v>
      </c>
      <c r="Z3234" s="108">
        <f t="shared" ca="1" si="1068"/>
        <v>0</v>
      </c>
      <c r="AA3234" s="108">
        <f t="shared" ca="1" si="1069"/>
        <v>0</v>
      </c>
      <c r="AB3234" s="108">
        <f t="shared" ca="1" si="1070"/>
        <v>0</v>
      </c>
      <c r="AC3234" s="25">
        <f t="shared" ca="1" si="1071"/>
        <v>0</v>
      </c>
    </row>
    <row r="3235" spans="1:29" ht="14.1" hidden="1" customHeight="1" thickBot="1" x14ac:dyDescent="0.25">
      <c r="A3235" s="3">
        <f t="shared" si="1055"/>
        <v>2029</v>
      </c>
      <c r="B3235" s="3" t="str">
        <f t="shared" si="1072"/>
        <v>10 říjen</v>
      </c>
      <c r="C3235" s="4" t="str">
        <f t="shared" si="1056"/>
        <v>říjen</v>
      </c>
      <c r="D3235" s="10">
        <f t="shared" ca="1" si="1057"/>
        <v>0</v>
      </c>
      <c r="E3235" s="10" t="str">
        <f t="shared" si="1058"/>
        <v>sobota</v>
      </c>
      <c r="F3235" s="42" t="str">
        <f ca="1">IF(COUNTIF(List1!$U$4:$AF$16,$G3235),"Svátek",TEXT($G3235,"dddd"))</f>
        <v>sobota</v>
      </c>
      <c r="G3235" s="19">
        <v>47418</v>
      </c>
      <c r="H3235" s="49"/>
      <c r="I3235" s="50"/>
      <c r="J3235" s="49"/>
      <c r="K3235" s="50"/>
      <c r="L3235" s="21">
        <f t="shared" si="1059"/>
        <v>0</v>
      </c>
      <c r="M3235" s="22">
        <f t="shared" si="1053"/>
        <v>0</v>
      </c>
      <c r="N3235" s="98"/>
      <c r="O3235" s="101" t="str">
        <f t="shared" ca="1" si="1054"/>
        <v/>
      </c>
      <c r="P3235" s="41" t="str">
        <f t="shared" si="1073"/>
        <v xml:space="preserve"> </v>
      </c>
      <c r="Q3235" s="41" t="str">
        <f>IF(MONTH(G3236)-MONTH(G3235)&lt;&gt;0,SUBTOTAL(109,$P$14:$P$3665)," ")</f>
        <v xml:space="preserve"> </v>
      </c>
      <c r="R3235" s="108">
        <f t="shared" ca="1" si="1060"/>
        <v>0</v>
      </c>
      <c r="S3235" s="25">
        <f t="shared" ca="1" si="1061"/>
        <v>0</v>
      </c>
      <c r="T3235" s="108">
        <f t="shared" ca="1" si="1062"/>
        <v>0</v>
      </c>
      <c r="U3235" s="163">
        <f t="shared" ca="1" si="1063"/>
        <v>0</v>
      </c>
      <c r="V3235" s="25">
        <f t="shared" ca="1" si="1064"/>
        <v>0</v>
      </c>
      <c r="W3235" s="25">
        <f t="shared" ca="1" si="1065"/>
        <v>0</v>
      </c>
      <c r="X3235" s="108">
        <f t="shared" ca="1" si="1066"/>
        <v>0</v>
      </c>
      <c r="Y3235" s="108">
        <f t="shared" ca="1" si="1067"/>
        <v>0</v>
      </c>
      <c r="Z3235" s="108">
        <f t="shared" ca="1" si="1068"/>
        <v>0</v>
      </c>
      <c r="AA3235" s="108">
        <f t="shared" ca="1" si="1069"/>
        <v>0</v>
      </c>
      <c r="AB3235" s="108">
        <f t="shared" ca="1" si="1070"/>
        <v>0</v>
      </c>
      <c r="AC3235" s="25">
        <f t="shared" ca="1" si="1071"/>
        <v>0</v>
      </c>
    </row>
    <row r="3236" spans="1:29" ht="14.1" hidden="1" customHeight="1" thickBot="1" x14ac:dyDescent="0.25">
      <c r="A3236" s="3">
        <f t="shared" si="1055"/>
        <v>2029</v>
      </c>
      <c r="B3236" s="3" t="str">
        <f t="shared" si="1072"/>
        <v>10 říjen</v>
      </c>
      <c r="C3236" s="4" t="str">
        <f t="shared" si="1056"/>
        <v>říjen</v>
      </c>
      <c r="D3236" s="10">
        <f t="shared" ca="1" si="1057"/>
        <v>1</v>
      </c>
      <c r="E3236" s="10" t="str">
        <f t="shared" si="1058"/>
        <v>neděle</v>
      </c>
      <c r="F3236" s="42" t="str">
        <f ca="1">IF(COUNTIF(List1!$U$4:$AF$16,$G3236),"Svátek",TEXT($G3236,"dddd"))</f>
        <v>Svátek</v>
      </c>
      <c r="G3236" s="19">
        <v>47419</v>
      </c>
      <c r="H3236" s="49"/>
      <c r="I3236" s="50"/>
      <c r="J3236" s="49"/>
      <c r="K3236" s="50"/>
      <c r="L3236" s="21">
        <f t="shared" si="1059"/>
        <v>0</v>
      </c>
      <c r="M3236" s="22">
        <f t="shared" si="1053"/>
        <v>0</v>
      </c>
      <c r="N3236" s="98"/>
      <c r="O3236" s="101" t="str">
        <f t="shared" ca="1" si="1054"/>
        <v>Svátek</v>
      </c>
      <c r="P3236" s="41">
        <f t="shared" si="1073"/>
        <v>0</v>
      </c>
      <c r="Q3236" s="41" t="str">
        <f>IF(MONTH(G3237)-MONTH(G3236)&lt;&gt;0,SUBTOTAL(109,$P$14:$P$3665)," ")</f>
        <v xml:space="preserve"> </v>
      </c>
      <c r="R3236" s="108">
        <f t="shared" ca="1" si="1060"/>
        <v>0</v>
      </c>
      <c r="S3236" s="25">
        <f t="shared" ca="1" si="1061"/>
        <v>0</v>
      </c>
      <c r="T3236" s="108">
        <f t="shared" ca="1" si="1062"/>
        <v>0</v>
      </c>
      <c r="U3236" s="163">
        <f t="shared" ca="1" si="1063"/>
        <v>0</v>
      </c>
      <c r="V3236" s="25">
        <f t="shared" ca="1" si="1064"/>
        <v>0</v>
      </c>
      <c r="W3236" s="25">
        <f t="shared" ca="1" si="1065"/>
        <v>0</v>
      </c>
      <c r="X3236" s="108">
        <f t="shared" ca="1" si="1066"/>
        <v>0</v>
      </c>
      <c r="Y3236" s="108">
        <f t="shared" ca="1" si="1067"/>
        <v>0</v>
      </c>
      <c r="Z3236" s="108">
        <f t="shared" ca="1" si="1068"/>
        <v>0</v>
      </c>
      <c r="AA3236" s="108">
        <f t="shared" ca="1" si="1069"/>
        <v>0</v>
      </c>
      <c r="AB3236" s="108">
        <f t="shared" ca="1" si="1070"/>
        <v>0</v>
      </c>
      <c r="AC3236" s="25">
        <f t="shared" ca="1" si="1071"/>
        <v>0</v>
      </c>
    </row>
    <row r="3237" spans="1:29" ht="14.1" hidden="1" customHeight="1" thickBot="1" x14ac:dyDescent="0.25">
      <c r="A3237" s="3">
        <f t="shared" si="1055"/>
        <v>2029</v>
      </c>
      <c r="B3237" s="3" t="str">
        <f t="shared" si="1072"/>
        <v>10 říjen</v>
      </c>
      <c r="C3237" s="4" t="str">
        <f t="shared" si="1056"/>
        <v>říjen</v>
      </c>
      <c r="D3237" s="10">
        <f t="shared" ca="1" si="1057"/>
        <v>0</v>
      </c>
      <c r="E3237" s="10" t="str">
        <f t="shared" si="1058"/>
        <v>pondělí</v>
      </c>
      <c r="F3237" s="42" t="str">
        <f ca="1">IF(COUNTIF(List1!$U$4:$AF$16,$G3237),"Svátek",TEXT($G3237,"dddd"))</f>
        <v>pondělí</v>
      </c>
      <c r="G3237" s="19">
        <v>47420</v>
      </c>
      <c r="H3237" s="49"/>
      <c r="I3237" s="50"/>
      <c r="J3237" s="49"/>
      <c r="K3237" s="50"/>
      <c r="L3237" s="21">
        <f t="shared" si="1059"/>
        <v>0</v>
      </c>
      <c r="M3237" s="22">
        <f t="shared" si="1053"/>
        <v>0</v>
      </c>
      <c r="N3237" s="98"/>
      <c r="O3237" s="101" t="str">
        <f t="shared" ca="1" si="1054"/>
        <v/>
      </c>
      <c r="P3237" s="41" t="str">
        <f t="shared" si="1073"/>
        <v xml:space="preserve"> </v>
      </c>
      <c r="Q3237" s="41" t="str">
        <f>IF(MONTH(G3238)-MONTH(G3237)&lt;&gt;0,SUBTOTAL(109,$P$14:$P$3665)," ")</f>
        <v xml:space="preserve"> </v>
      </c>
      <c r="R3237" s="108">
        <f t="shared" ca="1" si="1060"/>
        <v>0</v>
      </c>
      <c r="S3237" s="25">
        <f t="shared" ca="1" si="1061"/>
        <v>0</v>
      </c>
      <c r="T3237" s="108">
        <f t="shared" ca="1" si="1062"/>
        <v>0</v>
      </c>
      <c r="U3237" s="163">
        <f t="shared" ca="1" si="1063"/>
        <v>0</v>
      </c>
      <c r="V3237" s="25">
        <f t="shared" ca="1" si="1064"/>
        <v>0</v>
      </c>
      <c r="W3237" s="25">
        <f t="shared" ca="1" si="1065"/>
        <v>0</v>
      </c>
      <c r="X3237" s="108">
        <f t="shared" ca="1" si="1066"/>
        <v>0</v>
      </c>
      <c r="Y3237" s="108">
        <f t="shared" ca="1" si="1067"/>
        <v>0</v>
      </c>
      <c r="Z3237" s="108">
        <f t="shared" ca="1" si="1068"/>
        <v>0</v>
      </c>
      <c r="AA3237" s="108">
        <f t="shared" ca="1" si="1069"/>
        <v>0</v>
      </c>
      <c r="AB3237" s="108">
        <f t="shared" ca="1" si="1070"/>
        <v>0</v>
      </c>
      <c r="AC3237" s="25">
        <f t="shared" ca="1" si="1071"/>
        <v>0</v>
      </c>
    </row>
    <row r="3238" spans="1:29" ht="14.1" hidden="1" customHeight="1" thickBot="1" x14ac:dyDescent="0.25">
      <c r="A3238" s="3">
        <f t="shared" si="1055"/>
        <v>2029</v>
      </c>
      <c r="B3238" s="3" t="str">
        <f t="shared" si="1072"/>
        <v>10 říjen</v>
      </c>
      <c r="C3238" s="4" t="str">
        <f t="shared" si="1056"/>
        <v>říjen</v>
      </c>
      <c r="D3238" s="10">
        <f t="shared" ca="1" si="1057"/>
        <v>0</v>
      </c>
      <c r="E3238" s="10" t="str">
        <f t="shared" si="1058"/>
        <v>úterý</v>
      </c>
      <c r="F3238" s="42" t="str">
        <f ca="1">IF(COUNTIF(List1!$U$4:$AF$16,$G3238),"Svátek",TEXT($G3238,"dddd"))</f>
        <v>úterý</v>
      </c>
      <c r="G3238" s="19">
        <v>47421</v>
      </c>
      <c r="H3238" s="49"/>
      <c r="I3238" s="50"/>
      <c r="J3238" s="49"/>
      <c r="K3238" s="50"/>
      <c r="L3238" s="21">
        <f t="shared" si="1059"/>
        <v>0</v>
      </c>
      <c r="M3238" s="22">
        <f t="shared" ref="M3238:M3301" si="1074">(I3238-H3238)-(K3238-J3238)</f>
        <v>0</v>
      </c>
      <c r="N3238" s="98"/>
      <c r="O3238" s="101" t="str">
        <f t="shared" ref="O3238:O3301" ca="1" si="1075">IF(F3238="Svátek","Svátek","")</f>
        <v/>
      </c>
      <c r="P3238" s="41" t="str">
        <f t="shared" si="1073"/>
        <v xml:space="preserve"> </v>
      </c>
      <c r="Q3238" s="41" t="str">
        <f>IF(MONTH(G3239)-MONTH(G3238)&lt;&gt;0,SUBTOTAL(109,$P$14:$P$3665)," ")</f>
        <v xml:space="preserve"> </v>
      </c>
      <c r="R3238" s="108">
        <f t="shared" ca="1" si="1060"/>
        <v>0</v>
      </c>
      <c r="S3238" s="25">
        <f t="shared" ca="1" si="1061"/>
        <v>0</v>
      </c>
      <c r="T3238" s="108">
        <f t="shared" ca="1" si="1062"/>
        <v>0</v>
      </c>
      <c r="U3238" s="163">
        <f t="shared" ca="1" si="1063"/>
        <v>0</v>
      </c>
      <c r="V3238" s="25">
        <f t="shared" ca="1" si="1064"/>
        <v>0</v>
      </c>
      <c r="W3238" s="25">
        <f t="shared" ca="1" si="1065"/>
        <v>0</v>
      </c>
      <c r="X3238" s="108">
        <f t="shared" ca="1" si="1066"/>
        <v>0</v>
      </c>
      <c r="Y3238" s="108">
        <f t="shared" ca="1" si="1067"/>
        <v>0</v>
      </c>
      <c r="Z3238" s="108">
        <f t="shared" ca="1" si="1068"/>
        <v>0</v>
      </c>
      <c r="AA3238" s="108">
        <f t="shared" ca="1" si="1069"/>
        <v>0</v>
      </c>
      <c r="AB3238" s="108">
        <f t="shared" ca="1" si="1070"/>
        <v>0</v>
      </c>
      <c r="AC3238" s="25">
        <f t="shared" ca="1" si="1071"/>
        <v>0</v>
      </c>
    </row>
    <row r="3239" spans="1:29" ht="14.1" hidden="1" customHeight="1" thickBot="1" x14ac:dyDescent="0.25">
      <c r="A3239" s="3">
        <f t="shared" ref="A3239:A3302" si="1076">YEAR(G3239)</f>
        <v>2029</v>
      </c>
      <c r="B3239" s="3" t="str">
        <f t="shared" si="1072"/>
        <v>10 říjen</v>
      </c>
      <c r="C3239" s="4" t="str">
        <f t="shared" ref="C3239:C3302" si="1077">TEXT(G3239,"mmmm")</f>
        <v>říjen</v>
      </c>
      <c r="D3239" s="10">
        <f t="shared" ref="D3239:D3302" ca="1" si="1078">IF(F3239="Svátek",1,0)</f>
        <v>0</v>
      </c>
      <c r="E3239" s="10" t="str">
        <f t="shared" ref="E3239:E3302" si="1079">TEXT($G3239,"dddd")</f>
        <v>středa</v>
      </c>
      <c r="F3239" s="42" t="str">
        <f ca="1">IF(COUNTIF(List1!$U$4:$AF$16,$G3239),"Svátek",TEXT($G3239,"dddd"))</f>
        <v>středa</v>
      </c>
      <c r="G3239" s="19">
        <v>47422</v>
      </c>
      <c r="H3239" s="49"/>
      <c r="I3239" s="50"/>
      <c r="J3239" s="49"/>
      <c r="K3239" s="50"/>
      <c r="L3239" s="21">
        <f t="shared" ref="L3239:L3302" si="1080">(I3239-H3239)-(K3239-J3239)</f>
        <v>0</v>
      </c>
      <c r="M3239" s="22">
        <f t="shared" si="1074"/>
        <v>0</v>
      </c>
      <c r="N3239" s="98"/>
      <c r="O3239" s="101" t="str">
        <f t="shared" ca="1" si="1075"/>
        <v/>
      </c>
      <c r="P3239" s="41">
        <f t="shared" si="1073"/>
        <v>0</v>
      </c>
      <c r="Q3239" s="41">
        <f>IF(MONTH(G3240)-MONTH(G3239)&lt;&gt;0,SUBTOTAL(109,$P$14:$P$3665)," ")</f>
        <v>0</v>
      </c>
      <c r="R3239" s="108">
        <f t="shared" ref="R3239:R3302" ca="1" si="1081">IF(AND(IF(O3239="PC",1,0),OR((E3239="pondělí"),E3239="úterý",E3239="středa",E3239="čtvrtek",E3239="pátek")),IF($R$3-L3239&gt;0,$R$3-L3239,0),0)</f>
        <v>0</v>
      </c>
      <c r="S3239" s="25">
        <f t="shared" ref="S3239:S3302" ca="1" si="1082">IF(AND(IF(F3239="Svátek",1,0),OR(E3239="pondělí",E3239="úterý",E3239="středa",E3239="čtvrtek",E3239="pátek"),IF(OR(O3239="SC",O3239="ŘD",O3239="NV",O3239="N",O3239="OČR",O3239="P",O3239="O"),FALSE,TRUE)),1,0)</f>
        <v>0</v>
      </c>
      <c r="T3239" s="108">
        <f t="shared" ref="T3239:T3302" ca="1" si="1083">IF(AND(IF(O3239="PMP",1,0),OR((E3239="pondělí"),E3239="úterý",E3239="středa",E3239="čtvrtek",E3239="pátek")),IF($R$3-L3239&gt;0,$R$3-L3239,0),0)</f>
        <v>0</v>
      </c>
      <c r="U3239" s="163">
        <f t="shared" ref="U3239:U3302" ca="1" si="1084">IF(AND(IF(O3239="1/2D",1,0),OR((E3239="pondělí"),E3239="úterý",E3239="středa",E3239="čtvrtek",E3239="pátek")),1,0)</f>
        <v>0</v>
      </c>
      <c r="V3239" s="25">
        <f t="shared" ref="V3239:V3302" ca="1" si="1085">IF(AND(IF(O3239="D",1,0),OR((E3239="pondělí"),E3239="úterý",E3239="středa",E3239="čtvrtek",E3239="pátek")),1,0)</f>
        <v>0</v>
      </c>
      <c r="W3239" s="25">
        <f t="shared" ref="W3239:W3302" ca="1" si="1086">IF(AND(IF(O3239="PN",1,0),OR((E3239="pondělí"),E3239="úterý",E3239="středa",E3239="čtvrtek",E3239="pátek")),1,0)</f>
        <v>0</v>
      </c>
      <c r="X3239" s="108">
        <f t="shared" ref="X3239:X3302" ca="1" si="1087">IF(AND(IF(O3239="NV",1,0),OR((E3239="pondělí"),E3239="úterý",E3239="středa",E3239="čtvrtek",E3239="pátek")),IF($R$3-L3239&gt;0,$R$3-L3239,0),0)</f>
        <v>0</v>
      </c>
      <c r="Y3239" s="108">
        <f t="shared" ref="Y3239:Y3302" ca="1" si="1088">IF(AND(IF(O3239="OČR",1,0),OR((E3239="pondělí"),E3239="úterý",E3239="středa",E3239="čtvrtek",E3239="pátek")),IF($R$3-L3239&gt;0,$R$3-L3239,0),0)</f>
        <v>0</v>
      </c>
      <c r="Z3239" s="108">
        <f t="shared" ref="Z3239:Z3302" ca="1" si="1089">IF(AND(IF(O3239="P",1,0),OR((E3239="pondělí"),E3239="úterý",E3239="středa",E3239="čtvrtek",E3239="pátek")),IF($R$3-L3239&gt;0,$R$3-L3239,0),0)</f>
        <v>0</v>
      </c>
      <c r="AA3239" s="108">
        <f t="shared" ref="AA3239:AA3302" ca="1" si="1090">IF(AND(IF(O3239="O",1,0),OR((E3239="pondělí"),E3239="úterý",E3239="středa",E3239="čtvrtek",E3239="pátek")),IF($R$3-L3239&gt;0,$R$3-L3239,0),0)</f>
        <v>0</v>
      </c>
      <c r="AB3239" s="108">
        <f t="shared" ref="AB3239:AB3302" ca="1" si="1091">IF(AND(IF(O3239="PZ",1,0),OR((E3239="pondělí"),E3239="úterý",E3239="středa",E3239="čtvrtek",E3239="pátek")),IF($R$3-L3239&gt;0,$R$3-L3239,0),0)</f>
        <v>0</v>
      </c>
      <c r="AC3239" s="25">
        <f t="shared" ref="AC3239:AC3302" ca="1" si="1092">IF(AND(IF(F3239="Svátek",1,0),OR(E3239="pondělí",E3239="úterý",E3239="středa",E3239="čtvrtek",E3239="pátek")),1,0)</f>
        <v>0</v>
      </c>
    </row>
    <row r="3240" spans="1:29" ht="14.1" hidden="1" customHeight="1" thickBot="1" x14ac:dyDescent="0.25">
      <c r="A3240" s="3">
        <f t="shared" si="1076"/>
        <v>2029</v>
      </c>
      <c r="B3240" s="3" t="str">
        <f t="shared" ref="B3240:B3303" si="1093">IF(C3240="leden","01 leden",IF(C3240="únor","02 únor",IF(C3240="březen","03 březen",IF(C3240="duben","04 duben",IF(C3240="květen","05 květen",IF(C3240="červen","06 červen",IF(C3240="červenec","07 červenec",IF(C3240="srpen","08 srpen",IF(C3240="září","09 září",IF(C3240="říjen","10 říjen",IF(C3240="listopad","11 listopad",IF(C3240="prosinec","12 prosinec",0))))))))))))</f>
        <v>11 listopad</v>
      </c>
      <c r="C3240" s="4" t="str">
        <f t="shared" si="1077"/>
        <v>listopad</v>
      </c>
      <c r="D3240" s="10">
        <f t="shared" ca="1" si="1078"/>
        <v>0</v>
      </c>
      <c r="E3240" s="10" t="str">
        <f t="shared" si="1079"/>
        <v>čtvrtek</v>
      </c>
      <c r="F3240" s="42" t="str">
        <f ca="1">IF(COUNTIF(List1!$U$4:$AF$16,$G3240),"Svátek",TEXT($G3240,"dddd"))</f>
        <v>čtvrtek</v>
      </c>
      <c r="G3240" s="19">
        <v>47423</v>
      </c>
      <c r="H3240" s="49"/>
      <c r="I3240" s="50"/>
      <c r="J3240" s="49"/>
      <c r="K3240" s="50"/>
      <c r="L3240" s="21">
        <f t="shared" si="1080"/>
        <v>0</v>
      </c>
      <c r="M3240" s="22">
        <f t="shared" si="1074"/>
        <v>0</v>
      </c>
      <c r="N3240" s="98"/>
      <c r="O3240" s="101" t="str">
        <f t="shared" ca="1" si="1075"/>
        <v/>
      </c>
      <c r="P3240" s="41" t="str">
        <f t="shared" si="1073"/>
        <v xml:space="preserve"> </v>
      </c>
      <c r="Q3240" s="41" t="str">
        <f>IF(MONTH(G3241)-MONTH(G3240)&lt;&gt;0,SUBTOTAL(109,$P$14:$P$3665)," ")</f>
        <v xml:space="preserve"> </v>
      </c>
      <c r="R3240" s="108">
        <f t="shared" ca="1" si="1081"/>
        <v>0</v>
      </c>
      <c r="S3240" s="25">
        <f t="shared" ca="1" si="1082"/>
        <v>0</v>
      </c>
      <c r="T3240" s="108">
        <f t="shared" ca="1" si="1083"/>
        <v>0</v>
      </c>
      <c r="U3240" s="163">
        <f t="shared" ca="1" si="1084"/>
        <v>0</v>
      </c>
      <c r="V3240" s="25">
        <f t="shared" ca="1" si="1085"/>
        <v>0</v>
      </c>
      <c r="W3240" s="25">
        <f t="shared" ca="1" si="1086"/>
        <v>0</v>
      </c>
      <c r="X3240" s="108">
        <f t="shared" ca="1" si="1087"/>
        <v>0</v>
      </c>
      <c r="Y3240" s="108">
        <f t="shared" ca="1" si="1088"/>
        <v>0</v>
      </c>
      <c r="Z3240" s="108">
        <f t="shared" ca="1" si="1089"/>
        <v>0</v>
      </c>
      <c r="AA3240" s="108">
        <f t="shared" ca="1" si="1090"/>
        <v>0</v>
      </c>
      <c r="AB3240" s="108">
        <f t="shared" ca="1" si="1091"/>
        <v>0</v>
      </c>
      <c r="AC3240" s="25">
        <f t="shared" ca="1" si="1092"/>
        <v>0</v>
      </c>
    </row>
    <row r="3241" spans="1:29" ht="14.1" hidden="1" customHeight="1" thickBot="1" x14ac:dyDescent="0.25">
      <c r="A3241" s="3">
        <f t="shared" si="1076"/>
        <v>2029</v>
      </c>
      <c r="B3241" s="3" t="str">
        <f t="shared" si="1093"/>
        <v>11 listopad</v>
      </c>
      <c r="C3241" s="4" t="str">
        <f t="shared" si="1077"/>
        <v>listopad</v>
      </c>
      <c r="D3241" s="10">
        <f t="shared" ca="1" si="1078"/>
        <v>0</v>
      </c>
      <c r="E3241" s="10" t="str">
        <f t="shared" si="1079"/>
        <v>pátek</v>
      </c>
      <c r="F3241" s="42" t="str">
        <f ca="1">IF(COUNTIF(List1!$U$4:$AF$16,$G3241),"Svátek",TEXT($G3241,"dddd"))</f>
        <v>pátek</v>
      </c>
      <c r="G3241" s="19">
        <v>47424</v>
      </c>
      <c r="H3241" s="49"/>
      <c r="I3241" s="50"/>
      <c r="J3241" s="49"/>
      <c r="K3241" s="50"/>
      <c r="L3241" s="21">
        <f t="shared" si="1080"/>
        <v>0</v>
      </c>
      <c r="M3241" s="22">
        <f t="shared" si="1074"/>
        <v>0</v>
      </c>
      <c r="N3241" s="98"/>
      <c r="O3241" s="101" t="str">
        <f t="shared" ca="1" si="1075"/>
        <v/>
      </c>
      <c r="P3241" s="41" t="str">
        <f t="shared" si="1073"/>
        <v xml:space="preserve"> </v>
      </c>
      <c r="Q3241" s="41" t="str">
        <f>IF(MONTH(G3242)-MONTH(G3241)&lt;&gt;0,SUBTOTAL(109,$P$14:$P$3665)," ")</f>
        <v xml:space="preserve"> </v>
      </c>
      <c r="R3241" s="108">
        <f t="shared" ca="1" si="1081"/>
        <v>0</v>
      </c>
      <c r="S3241" s="25">
        <f t="shared" ca="1" si="1082"/>
        <v>0</v>
      </c>
      <c r="T3241" s="108">
        <f t="shared" ca="1" si="1083"/>
        <v>0</v>
      </c>
      <c r="U3241" s="163">
        <f t="shared" ca="1" si="1084"/>
        <v>0</v>
      </c>
      <c r="V3241" s="25">
        <f t="shared" ca="1" si="1085"/>
        <v>0</v>
      </c>
      <c r="W3241" s="25">
        <f t="shared" ca="1" si="1086"/>
        <v>0</v>
      </c>
      <c r="X3241" s="108">
        <f t="shared" ca="1" si="1087"/>
        <v>0</v>
      </c>
      <c r="Y3241" s="108">
        <f t="shared" ca="1" si="1088"/>
        <v>0</v>
      </c>
      <c r="Z3241" s="108">
        <f t="shared" ca="1" si="1089"/>
        <v>0</v>
      </c>
      <c r="AA3241" s="108">
        <f t="shared" ca="1" si="1090"/>
        <v>0</v>
      </c>
      <c r="AB3241" s="108">
        <f t="shared" ca="1" si="1091"/>
        <v>0</v>
      </c>
      <c r="AC3241" s="25">
        <f t="shared" ca="1" si="1092"/>
        <v>0</v>
      </c>
    </row>
    <row r="3242" spans="1:29" ht="14.1" hidden="1" customHeight="1" thickBot="1" x14ac:dyDescent="0.25">
      <c r="A3242" s="3">
        <f t="shared" si="1076"/>
        <v>2029</v>
      </c>
      <c r="B3242" s="3" t="str">
        <f t="shared" si="1093"/>
        <v>11 listopad</v>
      </c>
      <c r="C3242" s="4" t="str">
        <f t="shared" si="1077"/>
        <v>listopad</v>
      </c>
      <c r="D3242" s="10">
        <f t="shared" ca="1" si="1078"/>
        <v>0</v>
      </c>
      <c r="E3242" s="10" t="str">
        <f t="shared" si="1079"/>
        <v>sobota</v>
      </c>
      <c r="F3242" s="42" t="str">
        <f ca="1">IF(COUNTIF(List1!$U$4:$AF$16,$G3242),"Svátek",TEXT($G3242,"dddd"))</f>
        <v>sobota</v>
      </c>
      <c r="G3242" s="19">
        <v>47425</v>
      </c>
      <c r="H3242" s="49"/>
      <c r="I3242" s="50"/>
      <c r="J3242" s="49"/>
      <c r="K3242" s="50"/>
      <c r="L3242" s="21">
        <f t="shared" si="1080"/>
        <v>0</v>
      </c>
      <c r="M3242" s="22">
        <f t="shared" si="1074"/>
        <v>0</v>
      </c>
      <c r="N3242" s="98"/>
      <c r="O3242" s="101" t="str">
        <f t="shared" ca="1" si="1075"/>
        <v/>
      </c>
      <c r="P3242" s="41" t="str">
        <f t="shared" si="1073"/>
        <v xml:space="preserve"> </v>
      </c>
      <c r="Q3242" s="41" t="str">
        <f>IF(MONTH(G3243)-MONTH(G3242)&lt;&gt;0,SUBTOTAL(109,$P$14:$P$3665)," ")</f>
        <v xml:space="preserve"> </v>
      </c>
      <c r="R3242" s="108">
        <f t="shared" ca="1" si="1081"/>
        <v>0</v>
      </c>
      <c r="S3242" s="25">
        <f t="shared" ca="1" si="1082"/>
        <v>0</v>
      </c>
      <c r="T3242" s="108">
        <f t="shared" ca="1" si="1083"/>
        <v>0</v>
      </c>
      <c r="U3242" s="163">
        <f t="shared" ca="1" si="1084"/>
        <v>0</v>
      </c>
      <c r="V3242" s="25">
        <f t="shared" ca="1" si="1085"/>
        <v>0</v>
      </c>
      <c r="W3242" s="25">
        <f t="shared" ca="1" si="1086"/>
        <v>0</v>
      </c>
      <c r="X3242" s="108">
        <f t="shared" ca="1" si="1087"/>
        <v>0</v>
      </c>
      <c r="Y3242" s="108">
        <f t="shared" ca="1" si="1088"/>
        <v>0</v>
      </c>
      <c r="Z3242" s="108">
        <f t="shared" ca="1" si="1089"/>
        <v>0</v>
      </c>
      <c r="AA3242" s="108">
        <f t="shared" ca="1" si="1090"/>
        <v>0</v>
      </c>
      <c r="AB3242" s="108">
        <f t="shared" ca="1" si="1091"/>
        <v>0</v>
      </c>
      <c r="AC3242" s="25">
        <f t="shared" ca="1" si="1092"/>
        <v>0</v>
      </c>
    </row>
    <row r="3243" spans="1:29" ht="14.1" hidden="1" customHeight="1" thickBot="1" x14ac:dyDescent="0.25">
      <c r="A3243" s="3">
        <f t="shared" si="1076"/>
        <v>2029</v>
      </c>
      <c r="B3243" s="3" t="str">
        <f t="shared" si="1093"/>
        <v>11 listopad</v>
      </c>
      <c r="C3243" s="4" t="str">
        <f t="shared" si="1077"/>
        <v>listopad</v>
      </c>
      <c r="D3243" s="10">
        <f t="shared" ca="1" si="1078"/>
        <v>0</v>
      </c>
      <c r="E3243" s="10" t="str">
        <f t="shared" si="1079"/>
        <v>neděle</v>
      </c>
      <c r="F3243" s="42" t="str">
        <f ca="1">IF(COUNTIF(List1!$U$4:$AF$16,$G3243),"Svátek",TEXT($G3243,"dddd"))</f>
        <v>neděle</v>
      </c>
      <c r="G3243" s="19">
        <v>47426</v>
      </c>
      <c r="H3243" s="49"/>
      <c r="I3243" s="50"/>
      <c r="J3243" s="49"/>
      <c r="K3243" s="50"/>
      <c r="L3243" s="21">
        <f t="shared" si="1080"/>
        <v>0</v>
      </c>
      <c r="M3243" s="22">
        <f t="shared" si="1074"/>
        <v>0</v>
      </c>
      <c r="N3243" s="98"/>
      <c r="O3243" s="101" t="str">
        <f t="shared" ca="1" si="1075"/>
        <v/>
      </c>
      <c r="P3243" s="41">
        <f t="shared" si="1073"/>
        <v>0</v>
      </c>
      <c r="Q3243" s="41" t="str">
        <f>IF(MONTH(G3244)-MONTH(G3243)&lt;&gt;0,SUBTOTAL(109,$P$14:$P$3665)," ")</f>
        <v xml:space="preserve"> </v>
      </c>
      <c r="R3243" s="108">
        <f t="shared" ca="1" si="1081"/>
        <v>0</v>
      </c>
      <c r="S3243" s="25">
        <f t="shared" ca="1" si="1082"/>
        <v>0</v>
      </c>
      <c r="T3243" s="108">
        <f t="shared" ca="1" si="1083"/>
        <v>0</v>
      </c>
      <c r="U3243" s="163">
        <f t="shared" ca="1" si="1084"/>
        <v>0</v>
      </c>
      <c r="V3243" s="25">
        <f t="shared" ca="1" si="1085"/>
        <v>0</v>
      </c>
      <c r="W3243" s="25">
        <f t="shared" ca="1" si="1086"/>
        <v>0</v>
      </c>
      <c r="X3243" s="108">
        <f t="shared" ca="1" si="1087"/>
        <v>0</v>
      </c>
      <c r="Y3243" s="108">
        <f t="shared" ca="1" si="1088"/>
        <v>0</v>
      </c>
      <c r="Z3243" s="108">
        <f t="shared" ca="1" si="1089"/>
        <v>0</v>
      </c>
      <c r="AA3243" s="108">
        <f t="shared" ca="1" si="1090"/>
        <v>0</v>
      </c>
      <c r="AB3243" s="108">
        <f t="shared" ca="1" si="1091"/>
        <v>0</v>
      </c>
      <c r="AC3243" s="25">
        <f t="shared" ca="1" si="1092"/>
        <v>0</v>
      </c>
    </row>
    <row r="3244" spans="1:29" ht="14.1" hidden="1" customHeight="1" thickBot="1" x14ac:dyDescent="0.25">
      <c r="A3244" s="3">
        <f t="shared" si="1076"/>
        <v>2029</v>
      </c>
      <c r="B3244" s="3" t="str">
        <f t="shared" si="1093"/>
        <v>11 listopad</v>
      </c>
      <c r="C3244" s="4" t="str">
        <f t="shared" si="1077"/>
        <v>listopad</v>
      </c>
      <c r="D3244" s="10">
        <f t="shared" ca="1" si="1078"/>
        <v>0</v>
      </c>
      <c r="E3244" s="10" t="str">
        <f t="shared" si="1079"/>
        <v>pondělí</v>
      </c>
      <c r="F3244" s="42" t="str">
        <f ca="1">IF(COUNTIF(List1!$U$4:$AF$16,$G3244),"Svátek",TEXT($G3244,"dddd"))</f>
        <v>pondělí</v>
      </c>
      <c r="G3244" s="19">
        <v>47427</v>
      </c>
      <c r="H3244" s="49"/>
      <c r="I3244" s="50"/>
      <c r="J3244" s="49"/>
      <c r="K3244" s="50"/>
      <c r="L3244" s="21">
        <f t="shared" si="1080"/>
        <v>0</v>
      </c>
      <c r="M3244" s="22">
        <f t="shared" si="1074"/>
        <v>0</v>
      </c>
      <c r="N3244" s="98"/>
      <c r="O3244" s="101" t="str">
        <f t="shared" ca="1" si="1075"/>
        <v/>
      </c>
      <c r="P3244" s="41" t="str">
        <f t="shared" si="1073"/>
        <v xml:space="preserve"> </v>
      </c>
      <c r="Q3244" s="41" t="str">
        <f>IF(MONTH(G3245)-MONTH(G3244)&lt;&gt;0,SUBTOTAL(109,$P$14:$P$3665)," ")</f>
        <v xml:space="preserve"> </v>
      </c>
      <c r="R3244" s="108">
        <f t="shared" ca="1" si="1081"/>
        <v>0</v>
      </c>
      <c r="S3244" s="25">
        <f t="shared" ca="1" si="1082"/>
        <v>0</v>
      </c>
      <c r="T3244" s="108">
        <f t="shared" ca="1" si="1083"/>
        <v>0</v>
      </c>
      <c r="U3244" s="163">
        <f t="shared" ca="1" si="1084"/>
        <v>0</v>
      </c>
      <c r="V3244" s="25">
        <f t="shared" ca="1" si="1085"/>
        <v>0</v>
      </c>
      <c r="W3244" s="25">
        <f t="shared" ca="1" si="1086"/>
        <v>0</v>
      </c>
      <c r="X3244" s="108">
        <f t="shared" ca="1" si="1087"/>
        <v>0</v>
      </c>
      <c r="Y3244" s="108">
        <f t="shared" ca="1" si="1088"/>
        <v>0</v>
      </c>
      <c r="Z3244" s="108">
        <f t="shared" ca="1" si="1089"/>
        <v>0</v>
      </c>
      <c r="AA3244" s="108">
        <f t="shared" ca="1" si="1090"/>
        <v>0</v>
      </c>
      <c r="AB3244" s="108">
        <f t="shared" ca="1" si="1091"/>
        <v>0</v>
      </c>
      <c r="AC3244" s="25">
        <f t="shared" ca="1" si="1092"/>
        <v>0</v>
      </c>
    </row>
    <row r="3245" spans="1:29" ht="14.1" hidden="1" customHeight="1" thickBot="1" x14ac:dyDescent="0.25">
      <c r="A3245" s="3">
        <f t="shared" si="1076"/>
        <v>2029</v>
      </c>
      <c r="B3245" s="3" t="str">
        <f t="shared" si="1093"/>
        <v>11 listopad</v>
      </c>
      <c r="C3245" s="4" t="str">
        <f t="shared" si="1077"/>
        <v>listopad</v>
      </c>
      <c r="D3245" s="10">
        <f t="shared" ca="1" si="1078"/>
        <v>0</v>
      </c>
      <c r="E3245" s="10" t="str">
        <f t="shared" si="1079"/>
        <v>úterý</v>
      </c>
      <c r="F3245" s="42" t="str">
        <f ca="1">IF(COUNTIF(List1!$U$4:$AF$16,$G3245),"Svátek",TEXT($G3245,"dddd"))</f>
        <v>úterý</v>
      </c>
      <c r="G3245" s="19">
        <v>47428</v>
      </c>
      <c r="H3245" s="49"/>
      <c r="I3245" s="50"/>
      <c r="J3245" s="49"/>
      <c r="K3245" s="50"/>
      <c r="L3245" s="21">
        <f t="shared" si="1080"/>
        <v>0</v>
      </c>
      <c r="M3245" s="22">
        <f t="shared" si="1074"/>
        <v>0</v>
      </c>
      <c r="N3245" s="98"/>
      <c r="O3245" s="101" t="str">
        <f t="shared" ca="1" si="1075"/>
        <v/>
      </c>
      <c r="P3245" s="41" t="str">
        <f t="shared" si="1073"/>
        <v xml:space="preserve"> </v>
      </c>
      <c r="Q3245" s="41" t="str">
        <f>IF(MONTH(G3246)-MONTH(G3245)&lt;&gt;0,SUBTOTAL(109,$P$14:$P$3665)," ")</f>
        <v xml:space="preserve"> </v>
      </c>
      <c r="R3245" s="108">
        <f t="shared" ca="1" si="1081"/>
        <v>0</v>
      </c>
      <c r="S3245" s="25">
        <f t="shared" ca="1" si="1082"/>
        <v>0</v>
      </c>
      <c r="T3245" s="108">
        <f t="shared" ca="1" si="1083"/>
        <v>0</v>
      </c>
      <c r="U3245" s="163">
        <f t="shared" ca="1" si="1084"/>
        <v>0</v>
      </c>
      <c r="V3245" s="25">
        <f t="shared" ca="1" si="1085"/>
        <v>0</v>
      </c>
      <c r="W3245" s="25">
        <f t="shared" ca="1" si="1086"/>
        <v>0</v>
      </c>
      <c r="X3245" s="108">
        <f t="shared" ca="1" si="1087"/>
        <v>0</v>
      </c>
      <c r="Y3245" s="108">
        <f t="shared" ca="1" si="1088"/>
        <v>0</v>
      </c>
      <c r="Z3245" s="108">
        <f t="shared" ca="1" si="1089"/>
        <v>0</v>
      </c>
      <c r="AA3245" s="108">
        <f t="shared" ca="1" si="1090"/>
        <v>0</v>
      </c>
      <c r="AB3245" s="108">
        <f t="shared" ca="1" si="1091"/>
        <v>0</v>
      </c>
      <c r="AC3245" s="25">
        <f t="shared" ca="1" si="1092"/>
        <v>0</v>
      </c>
    </row>
    <row r="3246" spans="1:29" ht="14.1" hidden="1" customHeight="1" thickBot="1" x14ac:dyDescent="0.25">
      <c r="A3246" s="3">
        <f t="shared" si="1076"/>
        <v>2029</v>
      </c>
      <c r="B3246" s="3" t="str">
        <f t="shared" si="1093"/>
        <v>11 listopad</v>
      </c>
      <c r="C3246" s="4" t="str">
        <f t="shared" si="1077"/>
        <v>listopad</v>
      </c>
      <c r="D3246" s="10">
        <f t="shared" ca="1" si="1078"/>
        <v>0</v>
      </c>
      <c r="E3246" s="10" t="str">
        <f t="shared" si="1079"/>
        <v>středa</v>
      </c>
      <c r="F3246" s="42" t="str">
        <f ca="1">IF(COUNTIF(List1!$U$4:$AF$16,$G3246),"Svátek",TEXT($G3246,"dddd"))</f>
        <v>středa</v>
      </c>
      <c r="G3246" s="19">
        <v>47429</v>
      </c>
      <c r="H3246" s="49"/>
      <c r="I3246" s="50"/>
      <c r="J3246" s="49"/>
      <c r="K3246" s="50"/>
      <c r="L3246" s="21">
        <f t="shared" si="1080"/>
        <v>0</v>
      </c>
      <c r="M3246" s="22">
        <f t="shared" si="1074"/>
        <v>0</v>
      </c>
      <c r="N3246" s="98"/>
      <c r="O3246" s="101" t="str">
        <f t="shared" ca="1" si="1075"/>
        <v/>
      </c>
      <c r="P3246" s="41" t="str">
        <f t="shared" si="1073"/>
        <v xml:space="preserve"> </v>
      </c>
      <c r="Q3246" s="41" t="str">
        <f>IF(MONTH(G3247)-MONTH(G3246)&lt;&gt;0,SUBTOTAL(109,$P$14:$P$3665)," ")</f>
        <v xml:space="preserve"> </v>
      </c>
      <c r="R3246" s="108">
        <f t="shared" ca="1" si="1081"/>
        <v>0</v>
      </c>
      <c r="S3246" s="25">
        <f t="shared" ca="1" si="1082"/>
        <v>0</v>
      </c>
      <c r="T3246" s="108">
        <f t="shared" ca="1" si="1083"/>
        <v>0</v>
      </c>
      <c r="U3246" s="163">
        <f t="shared" ca="1" si="1084"/>
        <v>0</v>
      </c>
      <c r="V3246" s="25">
        <f t="shared" ca="1" si="1085"/>
        <v>0</v>
      </c>
      <c r="W3246" s="25">
        <f t="shared" ca="1" si="1086"/>
        <v>0</v>
      </c>
      <c r="X3246" s="108">
        <f t="shared" ca="1" si="1087"/>
        <v>0</v>
      </c>
      <c r="Y3246" s="108">
        <f t="shared" ca="1" si="1088"/>
        <v>0</v>
      </c>
      <c r="Z3246" s="108">
        <f t="shared" ca="1" si="1089"/>
        <v>0</v>
      </c>
      <c r="AA3246" s="108">
        <f t="shared" ca="1" si="1090"/>
        <v>0</v>
      </c>
      <c r="AB3246" s="108">
        <f t="shared" ca="1" si="1091"/>
        <v>0</v>
      </c>
      <c r="AC3246" s="25">
        <f t="shared" ca="1" si="1092"/>
        <v>0</v>
      </c>
    </row>
    <row r="3247" spans="1:29" ht="14.1" hidden="1" customHeight="1" thickBot="1" x14ac:dyDescent="0.25">
      <c r="A3247" s="3">
        <f t="shared" si="1076"/>
        <v>2029</v>
      </c>
      <c r="B3247" s="3" t="str">
        <f t="shared" si="1093"/>
        <v>11 listopad</v>
      </c>
      <c r="C3247" s="4" t="str">
        <f t="shared" si="1077"/>
        <v>listopad</v>
      </c>
      <c r="D3247" s="10">
        <f t="shared" ca="1" si="1078"/>
        <v>0</v>
      </c>
      <c r="E3247" s="10" t="str">
        <f t="shared" si="1079"/>
        <v>čtvrtek</v>
      </c>
      <c r="F3247" s="42" t="str">
        <f ca="1">IF(COUNTIF(List1!$U$4:$AF$16,$G3247),"Svátek",TEXT($G3247,"dddd"))</f>
        <v>čtvrtek</v>
      </c>
      <c r="G3247" s="19">
        <v>47430</v>
      </c>
      <c r="H3247" s="49"/>
      <c r="I3247" s="50"/>
      <c r="J3247" s="49"/>
      <c r="K3247" s="50"/>
      <c r="L3247" s="21">
        <f t="shared" si="1080"/>
        <v>0</v>
      </c>
      <c r="M3247" s="22">
        <f t="shared" si="1074"/>
        <v>0</v>
      </c>
      <c r="N3247" s="98"/>
      <c r="O3247" s="101" t="str">
        <f t="shared" ca="1" si="1075"/>
        <v/>
      </c>
      <c r="P3247" s="41" t="str">
        <f t="shared" si="1073"/>
        <v xml:space="preserve"> </v>
      </c>
      <c r="Q3247" s="41" t="str">
        <f>IF(MONTH(G3248)-MONTH(G3247)&lt;&gt;0,SUBTOTAL(109,$P$14:$P$3665)," ")</f>
        <v xml:space="preserve"> </v>
      </c>
      <c r="R3247" s="108">
        <f t="shared" ca="1" si="1081"/>
        <v>0</v>
      </c>
      <c r="S3247" s="25">
        <f t="shared" ca="1" si="1082"/>
        <v>0</v>
      </c>
      <c r="T3247" s="108">
        <f t="shared" ca="1" si="1083"/>
        <v>0</v>
      </c>
      <c r="U3247" s="163">
        <f t="shared" ca="1" si="1084"/>
        <v>0</v>
      </c>
      <c r="V3247" s="25">
        <f t="shared" ca="1" si="1085"/>
        <v>0</v>
      </c>
      <c r="W3247" s="25">
        <f t="shared" ca="1" si="1086"/>
        <v>0</v>
      </c>
      <c r="X3247" s="108">
        <f t="shared" ca="1" si="1087"/>
        <v>0</v>
      </c>
      <c r="Y3247" s="108">
        <f t="shared" ca="1" si="1088"/>
        <v>0</v>
      </c>
      <c r="Z3247" s="108">
        <f t="shared" ca="1" si="1089"/>
        <v>0</v>
      </c>
      <c r="AA3247" s="108">
        <f t="shared" ca="1" si="1090"/>
        <v>0</v>
      </c>
      <c r="AB3247" s="108">
        <f t="shared" ca="1" si="1091"/>
        <v>0</v>
      </c>
      <c r="AC3247" s="25">
        <f t="shared" ca="1" si="1092"/>
        <v>0</v>
      </c>
    </row>
    <row r="3248" spans="1:29" ht="14.1" hidden="1" customHeight="1" thickBot="1" x14ac:dyDescent="0.25">
      <c r="A3248" s="3">
        <f t="shared" si="1076"/>
        <v>2029</v>
      </c>
      <c r="B3248" s="3" t="str">
        <f t="shared" si="1093"/>
        <v>11 listopad</v>
      </c>
      <c r="C3248" s="4" t="str">
        <f t="shared" si="1077"/>
        <v>listopad</v>
      </c>
      <c r="D3248" s="10">
        <f t="shared" ca="1" si="1078"/>
        <v>0</v>
      </c>
      <c r="E3248" s="10" t="str">
        <f t="shared" si="1079"/>
        <v>pátek</v>
      </c>
      <c r="F3248" s="42" t="str">
        <f ca="1">IF(COUNTIF(List1!$U$4:$AF$16,$G3248),"Svátek",TEXT($G3248,"dddd"))</f>
        <v>pátek</v>
      </c>
      <c r="G3248" s="19">
        <v>47431</v>
      </c>
      <c r="H3248" s="49"/>
      <c r="I3248" s="50"/>
      <c r="J3248" s="49"/>
      <c r="K3248" s="50"/>
      <c r="L3248" s="21">
        <f t="shared" si="1080"/>
        <v>0</v>
      </c>
      <c r="M3248" s="22">
        <f t="shared" si="1074"/>
        <v>0</v>
      </c>
      <c r="N3248" s="98"/>
      <c r="O3248" s="101" t="str">
        <f t="shared" ca="1" si="1075"/>
        <v/>
      </c>
      <c r="P3248" s="41" t="str">
        <f t="shared" si="1073"/>
        <v xml:space="preserve"> </v>
      </c>
      <c r="Q3248" s="41" t="str">
        <f>IF(MONTH(G3249)-MONTH(G3248)&lt;&gt;0,SUBTOTAL(109,$P$14:$P$3665)," ")</f>
        <v xml:space="preserve"> </v>
      </c>
      <c r="R3248" s="108">
        <f t="shared" ca="1" si="1081"/>
        <v>0</v>
      </c>
      <c r="S3248" s="25">
        <f t="shared" ca="1" si="1082"/>
        <v>0</v>
      </c>
      <c r="T3248" s="108">
        <f t="shared" ca="1" si="1083"/>
        <v>0</v>
      </c>
      <c r="U3248" s="163">
        <f t="shared" ca="1" si="1084"/>
        <v>0</v>
      </c>
      <c r="V3248" s="25">
        <f t="shared" ca="1" si="1085"/>
        <v>0</v>
      </c>
      <c r="W3248" s="25">
        <f t="shared" ca="1" si="1086"/>
        <v>0</v>
      </c>
      <c r="X3248" s="108">
        <f t="shared" ca="1" si="1087"/>
        <v>0</v>
      </c>
      <c r="Y3248" s="108">
        <f t="shared" ca="1" si="1088"/>
        <v>0</v>
      </c>
      <c r="Z3248" s="108">
        <f t="shared" ca="1" si="1089"/>
        <v>0</v>
      </c>
      <c r="AA3248" s="108">
        <f t="shared" ca="1" si="1090"/>
        <v>0</v>
      </c>
      <c r="AB3248" s="108">
        <f t="shared" ca="1" si="1091"/>
        <v>0</v>
      </c>
      <c r="AC3248" s="25">
        <f t="shared" ca="1" si="1092"/>
        <v>0</v>
      </c>
    </row>
    <row r="3249" spans="1:29" ht="14.1" hidden="1" customHeight="1" thickBot="1" x14ac:dyDescent="0.25">
      <c r="A3249" s="3">
        <f t="shared" si="1076"/>
        <v>2029</v>
      </c>
      <c r="B3249" s="3" t="str">
        <f t="shared" si="1093"/>
        <v>11 listopad</v>
      </c>
      <c r="C3249" s="4" t="str">
        <f t="shared" si="1077"/>
        <v>listopad</v>
      </c>
      <c r="D3249" s="10">
        <f t="shared" ca="1" si="1078"/>
        <v>0</v>
      </c>
      <c r="E3249" s="10" t="str">
        <f t="shared" si="1079"/>
        <v>sobota</v>
      </c>
      <c r="F3249" s="42" t="str">
        <f ca="1">IF(COUNTIF(List1!$U$4:$AF$16,$G3249),"Svátek",TEXT($G3249,"dddd"))</f>
        <v>sobota</v>
      </c>
      <c r="G3249" s="19">
        <v>47432</v>
      </c>
      <c r="H3249" s="49"/>
      <c r="I3249" s="50"/>
      <c r="J3249" s="49"/>
      <c r="K3249" s="50"/>
      <c r="L3249" s="21">
        <f t="shared" si="1080"/>
        <v>0</v>
      </c>
      <c r="M3249" s="22">
        <f t="shared" si="1074"/>
        <v>0</v>
      </c>
      <c r="N3249" s="98"/>
      <c r="O3249" s="101" t="str">
        <f t="shared" ca="1" si="1075"/>
        <v/>
      </c>
      <c r="P3249" s="41" t="str">
        <f t="shared" si="1073"/>
        <v xml:space="preserve"> </v>
      </c>
      <c r="Q3249" s="41" t="str">
        <f>IF(MONTH(G3250)-MONTH(G3249)&lt;&gt;0,SUBTOTAL(109,$P$14:$P$3665)," ")</f>
        <v xml:space="preserve"> </v>
      </c>
      <c r="R3249" s="108">
        <f t="shared" ca="1" si="1081"/>
        <v>0</v>
      </c>
      <c r="S3249" s="25">
        <f t="shared" ca="1" si="1082"/>
        <v>0</v>
      </c>
      <c r="T3249" s="108">
        <f t="shared" ca="1" si="1083"/>
        <v>0</v>
      </c>
      <c r="U3249" s="163">
        <f t="shared" ca="1" si="1084"/>
        <v>0</v>
      </c>
      <c r="V3249" s="25">
        <f t="shared" ca="1" si="1085"/>
        <v>0</v>
      </c>
      <c r="W3249" s="25">
        <f t="shared" ca="1" si="1086"/>
        <v>0</v>
      </c>
      <c r="X3249" s="108">
        <f t="shared" ca="1" si="1087"/>
        <v>0</v>
      </c>
      <c r="Y3249" s="108">
        <f t="shared" ca="1" si="1088"/>
        <v>0</v>
      </c>
      <c r="Z3249" s="108">
        <f t="shared" ca="1" si="1089"/>
        <v>0</v>
      </c>
      <c r="AA3249" s="108">
        <f t="shared" ca="1" si="1090"/>
        <v>0</v>
      </c>
      <c r="AB3249" s="108">
        <f t="shared" ca="1" si="1091"/>
        <v>0</v>
      </c>
      <c r="AC3249" s="25">
        <f t="shared" ca="1" si="1092"/>
        <v>0</v>
      </c>
    </row>
    <row r="3250" spans="1:29" ht="14.1" hidden="1" customHeight="1" thickBot="1" x14ac:dyDescent="0.25">
      <c r="A3250" s="3">
        <f t="shared" si="1076"/>
        <v>2029</v>
      </c>
      <c r="B3250" s="3" t="str">
        <f t="shared" si="1093"/>
        <v>11 listopad</v>
      </c>
      <c r="C3250" s="4" t="str">
        <f t="shared" si="1077"/>
        <v>listopad</v>
      </c>
      <c r="D3250" s="10">
        <f t="shared" ca="1" si="1078"/>
        <v>0</v>
      </c>
      <c r="E3250" s="10" t="str">
        <f t="shared" si="1079"/>
        <v>neděle</v>
      </c>
      <c r="F3250" s="42" t="str">
        <f ca="1">IF(COUNTIF(List1!$U$4:$AF$16,$G3250),"Svátek",TEXT($G3250,"dddd"))</f>
        <v>neděle</v>
      </c>
      <c r="G3250" s="19">
        <v>47433</v>
      </c>
      <c r="H3250" s="49"/>
      <c r="I3250" s="50"/>
      <c r="J3250" s="49"/>
      <c r="K3250" s="50"/>
      <c r="L3250" s="21">
        <f t="shared" si="1080"/>
        <v>0</v>
      </c>
      <c r="M3250" s="22">
        <f t="shared" si="1074"/>
        <v>0</v>
      </c>
      <c r="N3250" s="98"/>
      <c r="O3250" s="101" t="str">
        <f t="shared" ca="1" si="1075"/>
        <v/>
      </c>
      <c r="P3250" s="41">
        <f t="shared" si="1073"/>
        <v>0</v>
      </c>
      <c r="Q3250" s="41" t="str">
        <f>IF(MONTH(G3251)-MONTH(G3250)&lt;&gt;0,SUBTOTAL(109,$P$14:$P$3665)," ")</f>
        <v xml:space="preserve"> </v>
      </c>
      <c r="R3250" s="108">
        <f t="shared" ca="1" si="1081"/>
        <v>0</v>
      </c>
      <c r="S3250" s="25">
        <f t="shared" ca="1" si="1082"/>
        <v>0</v>
      </c>
      <c r="T3250" s="108">
        <f t="shared" ca="1" si="1083"/>
        <v>0</v>
      </c>
      <c r="U3250" s="163">
        <f t="shared" ca="1" si="1084"/>
        <v>0</v>
      </c>
      <c r="V3250" s="25">
        <f t="shared" ca="1" si="1085"/>
        <v>0</v>
      </c>
      <c r="W3250" s="25">
        <f t="shared" ca="1" si="1086"/>
        <v>0</v>
      </c>
      <c r="X3250" s="108">
        <f t="shared" ca="1" si="1087"/>
        <v>0</v>
      </c>
      <c r="Y3250" s="108">
        <f t="shared" ca="1" si="1088"/>
        <v>0</v>
      </c>
      <c r="Z3250" s="108">
        <f t="shared" ca="1" si="1089"/>
        <v>0</v>
      </c>
      <c r="AA3250" s="108">
        <f t="shared" ca="1" si="1090"/>
        <v>0</v>
      </c>
      <c r="AB3250" s="108">
        <f t="shared" ca="1" si="1091"/>
        <v>0</v>
      </c>
      <c r="AC3250" s="25">
        <f t="shared" ca="1" si="1092"/>
        <v>0</v>
      </c>
    </row>
    <row r="3251" spans="1:29" ht="14.1" hidden="1" customHeight="1" thickBot="1" x14ac:dyDescent="0.25">
      <c r="A3251" s="3">
        <f t="shared" si="1076"/>
        <v>2029</v>
      </c>
      <c r="B3251" s="3" t="str">
        <f t="shared" si="1093"/>
        <v>11 listopad</v>
      </c>
      <c r="C3251" s="4" t="str">
        <f t="shared" si="1077"/>
        <v>listopad</v>
      </c>
      <c r="D3251" s="10">
        <f t="shared" ca="1" si="1078"/>
        <v>0</v>
      </c>
      <c r="E3251" s="10" t="str">
        <f t="shared" si="1079"/>
        <v>pondělí</v>
      </c>
      <c r="F3251" s="42" t="str">
        <f ca="1">IF(COUNTIF(List1!$U$4:$AF$16,$G3251),"Svátek",TEXT($G3251,"dddd"))</f>
        <v>pondělí</v>
      </c>
      <c r="G3251" s="19">
        <v>47434</v>
      </c>
      <c r="H3251" s="49"/>
      <c r="I3251" s="50"/>
      <c r="J3251" s="49"/>
      <c r="K3251" s="50"/>
      <c r="L3251" s="21">
        <f t="shared" si="1080"/>
        <v>0</v>
      </c>
      <c r="M3251" s="22">
        <f t="shared" si="1074"/>
        <v>0</v>
      </c>
      <c r="N3251" s="98"/>
      <c r="O3251" s="101" t="str">
        <f t="shared" ca="1" si="1075"/>
        <v/>
      </c>
      <c r="P3251" s="41" t="str">
        <f t="shared" si="1073"/>
        <v xml:space="preserve"> </v>
      </c>
      <c r="Q3251" s="41" t="str">
        <f>IF(MONTH(G3252)-MONTH(G3251)&lt;&gt;0,SUBTOTAL(109,$P$14:$P$3665)," ")</f>
        <v xml:space="preserve"> </v>
      </c>
      <c r="R3251" s="108">
        <f t="shared" ca="1" si="1081"/>
        <v>0</v>
      </c>
      <c r="S3251" s="25">
        <f t="shared" ca="1" si="1082"/>
        <v>0</v>
      </c>
      <c r="T3251" s="108">
        <f t="shared" ca="1" si="1083"/>
        <v>0</v>
      </c>
      <c r="U3251" s="163">
        <f t="shared" ca="1" si="1084"/>
        <v>0</v>
      </c>
      <c r="V3251" s="25">
        <f t="shared" ca="1" si="1085"/>
        <v>0</v>
      </c>
      <c r="W3251" s="25">
        <f t="shared" ca="1" si="1086"/>
        <v>0</v>
      </c>
      <c r="X3251" s="108">
        <f t="shared" ca="1" si="1087"/>
        <v>0</v>
      </c>
      <c r="Y3251" s="108">
        <f t="shared" ca="1" si="1088"/>
        <v>0</v>
      </c>
      <c r="Z3251" s="108">
        <f t="shared" ca="1" si="1089"/>
        <v>0</v>
      </c>
      <c r="AA3251" s="108">
        <f t="shared" ca="1" si="1090"/>
        <v>0</v>
      </c>
      <c r="AB3251" s="108">
        <f t="shared" ca="1" si="1091"/>
        <v>0</v>
      </c>
      <c r="AC3251" s="25">
        <f t="shared" ca="1" si="1092"/>
        <v>0</v>
      </c>
    </row>
    <row r="3252" spans="1:29" ht="14.1" hidden="1" customHeight="1" thickBot="1" x14ac:dyDescent="0.25">
      <c r="A3252" s="3">
        <f t="shared" si="1076"/>
        <v>2029</v>
      </c>
      <c r="B3252" s="3" t="str">
        <f t="shared" si="1093"/>
        <v>11 listopad</v>
      </c>
      <c r="C3252" s="4" t="str">
        <f t="shared" si="1077"/>
        <v>listopad</v>
      </c>
      <c r="D3252" s="10">
        <f t="shared" ca="1" si="1078"/>
        <v>0</v>
      </c>
      <c r="E3252" s="10" t="str">
        <f t="shared" si="1079"/>
        <v>úterý</v>
      </c>
      <c r="F3252" s="42" t="str">
        <f ca="1">IF(COUNTIF(List1!$U$4:$AF$16,$G3252),"Svátek",TEXT($G3252,"dddd"))</f>
        <v>úterý</v>
      </c>
      <c r="G3252" s="19">
        <v>47435</v>
      </c>
      <c r="H3252" s="49"/>
      <c r="I3252" s="50"/>
      <c r="J3252" s="49"/>
      <c r="K3252" s="50"/>
      <c r="L3252" s="21">
        <f t="shared" si="1080"/>
        <v>0</v>
      </c>
      <c r="M3252" s="22">
        <f t="shared" si="1074"/>
        <v>0</v>
      </c>
      <c r="N3252" s="98"/>
      <c r="O3252" s="101" t="str">
        <f t="shared" ca="1" si="1075"/>
        <v/>
      </c>
      <c r="P3252" s="41" t="str">
        <f t="shared" si="1073"/>
        <v xml:space="preserve"> </v>
      </c>
      <c r="Q3252" s="41" t="str">
        <f>IF(MONTH(G3253)-MONTH(G3252)&lt;&gt;0,SUBTOTAL(109,$P$14:$P$3665)," ")</f>
        <v xml:space="preserve"> </v>
      </c>
      <c r="R3252" s="108">
        <f t="shared" ca="1" si="1081"/>
        <v>0</v>
      </c>
      <c r="S3252" s="25">
        <f t="shared" ca="1" si="1082"/>
        <v>0</v>
      </c>
      <c r="T3252" s="108">
        <f t="shared" ca="1" si="1083"/>
        <v>0</v>
      </c>
      <c r="U3252" s="163">
        <f t="shared" ca="1" si="1084"/>
        <v>0</v>
      </c>
      <c r="V3252" s="25">
        <f t="shared" ca="1" si="1085"/>
        <v>0</v>
      </c>
      <c r="W3252" s="25">
        <f t="shared" ca="1" si="1086"/>
        <v>0</v>
      </c>
      <c r="X3252" s="108">
        <f t="shared" ca="1" si="1087"/>
        <v>0</v>
      </c>
      <c r="Y3252" s="108">
        <f t="shared" ca="1" si="1088"/>
        <v>0</v>
      </c>
      <c r="Z3252" s="108">
        <f t="shared" ca="1" si="1089"/>
        <v>0</v>
      </c>
      <c r="AA3252" s="108">
        <f t="shared" ca="1" si="1090"/>
        <v>0</v>
      </c>
      <c r="AB3252" s="108">
        <f t="shared" ca="1" si="1091"/>
        <v>0</v>
      </c>
      <c r="AC3252" s="25">
        <f t="shared" ca="1" si="1092"/>
        <v>0</v>
      </c>
    </row>
    <row r="3253" spans="1:29" ht="14.1" hidden="1" customHeight="1" thickBot="1" x14ac:dyDescent="0.25">
      <c r="A3253" s="3">
        <f t="shared" si="1076"/>
        <v>2029</v>
      </c>
      <c r="B3253" s="3" t="str">
        <f t="shared" si="1093"/>
        <v>11 listopad</v>
      </c>
      <c r="C3253" s="4" t="str">
        <f t="shared" si="1077"/>
        <v>listopad</v>
      </c>
      <c r="D3253" s="10">
        <f t="shared" ca="1" si="1078"/>
        <v>0</v>
      </c>
      <c r="E3253" s="10" t="str">
        <f t="shared" si="1079"/>
        <v>středa</v>
      </c>
      <c r="F3253" s="42" t="str">
        <f ca="1">IF(COUNTIF(List1!$U$4:$AF$16,$G3253),"Svátek",TEXT($G3253,"dddd"))</f>
        <v>středa</v>
      </c>
      <c r="G3253" s="19">
        <v>47436</v>
      </c>
      <c r="H3253" s="49"/>
      <c r="I3253" s="50"/>
      <c r="J3253" s="49"/>
      <c r="K3253" s="50"/>
      <c r="L3253" s="21">
        <f t="shared" si="1080"/>
        <v>0</v>
      </c>
      <c r="M3253" s="22">
        <f t="shared" si="1074"/>
        <v>0</v>
      </c>
      <c r="N3253" s="98"/>
      <c r="O3253" s="101" t="str">
        <f t="shared" ca="1" si="1075"/>
        <v/>
      </c>
      <c r="P3253" s="41" t="str">
        <f t="shared" si="1073"/>
        <v xml:space="preserve"> </v>
      </c>
      <c r="Q3253" s="41" t="str">
        <f>IF(MONTH(G3254)-MONTH(G3253)&lt;&gt;0,SUBTOTAL(109,$P$14:$P$3665)," ")</f>
        <v xml:space="preserve"> </v>
      </c>
      <c r="R3253" s="108">
        <f t="shared" ca="1" si="1081"/>
        <v>0</v>
      </c>
      <c r="S3253" s="25">
        <f t="shared" ca="1" si="1082"/>
        <v>0</v>
      </c>
      <c r="T3253" s="108">
        <f t="shared" ca="1" si="1083"/>
        <v>0</v>
      </c>
      <c r="U3253" s="163">
        <f t="shared" ca="1" si="1084"/>
        <v>0</v>
      </c>
      <c r="V3253" s="25">
        <f t="shared" ca="1" si="1085"/>
        <v>0</v>
      </c>
      <c r="W3253" s="25">
        <f t="shared" ca="1" si="1086"/>
        <v>0</v>
      </c>
      <c r="X3253" s="108">
        <f t="shared" ca="1" si="1087"/>
        <v>0</v>
      </c>
      <c r="Y3253" s="108">
        <f t="shared" ca="1" si="1088"/>
        <v>0</v>
      </c>
      <c r="Z3253" s="108">
        <f t="shared" ca="1" si="1089"/>
        <v>0</v>
      </c>
      <c r="AA3253" s="108">
        <f t="shared" ca="1" si="1090"/>
        <v>0</v>
      </c>
      <c r="AB3253" s="108">
        <f t="shared" ca="1" si="1091"/>
        <v>0</v>
      </c>
      <c r="AC3253" s="25">
        <f t="shared" ca="1" si="1092"/>
        <v>0</v>
      </c>
    </row>
    <row r="3254" spans="1:29" ht="14.1" hidden="1" customHeight="1" thickBot="1" x14ac:dyDescent="0.25">
      <c r="A3254" s="3">
        <f t="shared" si="1076"/>
        <v>2029</v>
      </c>
      <c r="B3254" s="3" t="str">
        <f t="shared" si="1093"/>
        <v>11 listopad</v>
      </c>
      <c r="C3254" s="4" t="str">
        <f t="shared" si="1077"/>
        <v>listopad</v>
      </c>
      <c r="D3254" s="10">
        <f t="shared" ca="1" si="1078"/>
        <v>0</v>
      </c>
      <c r="E3254" s="10" t="str">
        <f t="shared" si="1079"/>
        <v>čtvrtek</v>
      </c>
      <c r="F3254" s="42" t="str">
        <f ca="1">IF(COUNTIF(List1!$U$4:$AF$16,$G3254),"Svátek",TEXT($G3254,"dddd"))</f>
        <v>čtvrtek</v>
      </c>
      <c r="G3254" s="19">
        <v>47437</v>
      </c>
      <c r="H3254" s="49"/>
      <c r="I3254" s="50"/>
      <c r="J3254" s="49"/>
      <c r="K3254" s="50"/>
      <c r="L3254" s="21">
        <f t="shared" si="1080"/>
        <v>0</v>
      </c>
      <c r="M3254" s="22">
        <f t="shared" si="1074"/>
        <v>0</v>
      </c>
      <c r="N3254" s="98"/>
      <c r="O3254" s="101" t="str">
        <f t="shared" ca="1" si="1075"/>
        <v/>
      </c>
      <c r="P3254" s="41" t="str">
        <f t="shared" si="1073"/>
        <v xml:space="preserve"> </v>
      </c>
      <c r="Q3254" s="41" t="str">
        <f>IF(MONTH(G3255)-MONTH(G3254)&lt;&gt;0,SUBTOTAL(109,$P$14:$P$3665)," ")</f>
        <v xml:space="preserve"> </v>
      </c>
      <c r="R3254" s="108">
        <f t="shared" ca="1" si="1081"/>
        <v>0</v>
      </c>
      <c r="S3254" s="25">
        <f t="shared" ca="1" si="1082"/>
        <v>0</v>
      </c>
      <c r="T3254" s="108">
        <f t="shared" ca="1" si="1083"/>
        <v>0</v>
      </c>
      <c r="U3254" s="163">
        <f t="shared" ca="1" si="1084"/>
        <v>0</v>
      </c>
      <c r="V3254" s="25">
        <f t="shared" ca="1" si="1085"/>
        <v>0</v>
      </c>
      <c r="W3254" s="25">
        <f t="shared" ca="1" si="1086"/>
        <v>0</v>
      </c>
      <c r="X3254" s="108">
        <f t="shared" ca="1" si="1087"/>
        <v>0</v>
      </c>
      <c r="Y3254" s="108">
        <f t="shared" ca="1" si="1088"/>
        <v>0</v>
      </c>
      <c r="Z3254" s="108">
        <f t="shared" ca="1" si="1089"/>
        <v>0</v>
      </c>
      <c r="AA3254" s="108">
        <f t="shared" ca="1" si="1090"/>
        <v>0</v>
      </c>
      <c r="AB3254" s="108">
        <f t="shared" ca="1" si="1091"/>
        <v>0</v>
      </c>
      <c r="AC3254" s="25">
        <f t="shared" ca="1" si="1092"/>
        <v>0</v>
      </c>
    </row>
    <row r="3255" spans="1:29" ht="14.1" hidden="1" customHeight="1" thickBot="1" x14ac:dyDescent="0.25">
      <c r="A3255" s="3">
        <f t="shared" si="1076"/>
        <v>2029</v>
      </c>
      <c r="B3255" s="3" t="str">
        <f t="shared" si="1093"/>
        <v>11 listopad</v>
      </c>
      <c r="C3255" s="4" t="str">
        <f t="shared" si="1077"/>
        <v>listopad</v>
      </c>
      <c r="D3255" s="10">
        <f t="shared" ca="1" si="1078"/>
        <v>0</v>
      </c>
      <c r="E3255" s="10" t="str">
        <f t="shared" si="1079"/>
        <v>pátek</v>
      </c>
      <c r="F3255" s="42" t="str">
        <f ca="1">IF(COUNTIF(List1!$U$4:$AF$16,$G3255),"Svátek",TEXT($G3255,"dddd"))</f>
        <v>pátek</v>
      </c>
      <c r="G3255" s="19">
        <v>47438</v>
      </c>
      <c r="H3255" s="49"/>
      <c r="I3255" s="50"/>
      <c r="J3255" s="49"/>
      <c r="K3255" s="50"/>
      <c r="L3255" s="21">
        <f t="shared" si="1080"/>
        <v>0</v>
      </c>
      <c r="M3255" s="22">
        <f t="shared" si="1074"/>
        <v>0</v>
      </c>
      <c r="N3255" s="98"/>
      <c r="O3255" s="101" t="str">
        <f t="shared" ca="1" si="1075"/>
        <v/>
      </c>
      <c r="P3255" s="41" t="str">
        <f t="shared" si="1073"/>
        <v xml:space="preserve"> </v>
      </c>
      <c r="Q3255" s="41" t="str">
        <f>IF(MONTH(G3256)-MONTH(G3255)&lt;&gt;0,SUBTOTAL(109,$P$14:$P$3665)," ")</f>
        <v xml:space="preserve"> </v>
      </c>
      <c r="R3255" s="108">
        <f t="shared" ca="1" si="1081"/>
        <v>0</v>
      </c>
      <c r="S3255" s="25">
        <f t="shared" ca="1" si="1082"/>
        <v>0</v>
      </c>
      <c r="T3255" s="108">
        <f t="shared" ca="1" si="1083"/>
        <v>0</v>
      </c>
      <c r="U3255" s="163">
        <f t="shared" ca="1" si="1084"/>
        <v>0</v>
      </c>
      <c r="V3255" s="25">
        <f t="shared" ca="1" si="1085"/>
        <v>0</v>
      </c>
      <c r="W3255" s="25">
        <f t="shared" ca="1" si="1086"/>
        <v>0</v>
      </c>
      <c r="X3255" s="108">
        <f t="shared" ca="1" si="1087"/>
        <v>0</v>
      </c>
      <c r="Y3255" s="108">
        <f t="shared" ca="1" si="1088"/>
        <v>0</v>
      </c>
      <c r="Z3255" s="108">
        <f t="shared" ca="1" si="1089"/>
        <v>0</v>
      </c>
      <c r="AA3255" s="108">
        <f t="shared" ca="1" si="1090"/>
        <v>0</v>
      </c>
      <c r="AB3255" s="108">
        <f t="shared" ca="1" si="1091"/>
        <v>0</v>
      </c>
      <c r="AC3255" s="25">
        <f t="shared" ca="1" si="1092"/>
        <v>0</v>
      </c>
    </row>
    <row r="3256" spans="1:29" ht="14.1" hidden="1" customHeight="1" thickBot="1" x14ac:dyDescent="0.25">
      <c r="A3256" s="3">
        <f t="shared" si="1076"/>
        <v>2029</v>
      </c>
      <c r="B3256" s="3" t="str">
        <f t="shared" si="1093"/>
        <v>11 listopad</v>
      </c>
      <c r="C3256" s="4" t="str">
        <f t="shared" si="1077"/>
        <v>listopad</v>
      </c>
      <c r="D3256" s="10">
        <f t="shared" ca="1" si="1078"/>
        <v>1</v>
      </c>
      <c r="E3256" s="10" t="str">
        <f t="shared" si="1079"/>
        <v>sobota</v>
      </c>
      <c r="F3256" s="42" t="str">
        <f ca="1">IF(COUNTIF(List1!$U$4:$AF$16,$G3256),"Svátek",TEXT($G3256,"dddd"))</f>
        <v>Svátek</v>
      </c>
      <c r="G3256" s="19">
        <v>47439</v>
      </c>
      <c r="H3256" s="49"/>
      <c r="I3256" s="50"/>
      <c r="J3256" s="49"/>
      <c r="K3256" s="50"/>
      <c r="L3256" s="21">
        <f t="shared" si="1080"/>
        <v>0</v>
      </c>
      <c r="M3256" s="22">
        <f t="shared" si="1074"/>
        <v>0</v>
      </c>
      <c r="N3256" s="98"/>
      <c r="O3256" s="101" t="str">
        <f t="shared" ca="1" si="1075"/>
        <v>Svátek</v>
      </c>
      <c r="P3256" s="41" t="str">
        <f t="shared" si="1073"/>
        <v xml:space="preserve"> </v>
      </c>
      <c r="Q3256" s="41" t="str">
        <f>IF(MONTH(G3257)-MONTH(G3256)&lt;&gt;0,SUBTOTAL(109,$P$14:$P$3665)," ")</f>
        <v xml:space="preserve"> </v>
      </c>
      <c r="R3256" s="108">
        <f t="shared" ca="1" si="1081"/>
        <v>0</v>
      </c>
      <c r="S3256" s="25">
        <f t="shared" ca="1" si="1082"/>
        <v>0</v>
      </c>
      <c r="T3256" s="108">
        <f t="shared" ca="1" si="1083"/>
        <v>0</v>
      </c>
      <c r="U3256" s="163">
        <f t="shared" ca="1" si="1084"/>
        <v>0</v>
      </c>
      <c r="V3256" s="25">
        <f t="shared" ca="1" si="1085"/>
        <v>0</v>
      </c>
      <c r="W3256" s="25">
        <f t="shared" ca="1" si="1086"/>
        <v>0</v>
      </c>
      <c r="X3256" s="108">
        <f t="shared" ca="1" si="1087"/>
        <v>0</v>
      </c>
      <c r="Y3256" s="108">
        <f t="shared" ca="1" si="1088"/>
        <v>0</v>
      </c>
      <c r="Z3256" s="108">
        <f t="shared" ca="1" si="1089"/>
        <v>0</v>
      </c>
      <c r="AA3256" s="108">
        <f t="shared" ca="1" si="1090"/>
        <v>0</v>
      </c>
      <c r="AB3256" s="108">
        <f t="shared" ca="1" si="1091"/>
        <v>0</v>
      </c>
      <c r="AC3256" s="25">
        <f t="shared" ca="1" si="1092"/>
        <v>0</v>
      </c>
    </row>
    <row r="3257" spans="1:29" ht="14.1" hidden="1" customHeight="1" thickBot="1" x14ac:dyDescent="0.25">
      <c r="A3257" s="3">
        <f t="shared" si="1076"/>
        <v>2029</v>
      </c>
      <c r="B3257" s="3" t="str">
        <f t="shared" si="1093"/>
        <v>11 listopad</v>
      </c>
      <c r="C3257" s="4" t="str">
        <f t="shared" si="1077"/>
        <v>listopad</v>
      </c>
      <c r="D3257" s="10">
        <f t="shared" ca="1" si="1078"/>
        <v>0</v>
      </c>
      <c r="E3257" s="10" t="str">
        <f t="shared" si="1079"/>
        <v>neděle</v>
      </c>
      <c r="F3257" s="42" t="str">
        <f ca="1">IF(COUNTIF(List1!$U$4:$AF$16,$G3257),"Svátek",TEXT($G3257,"dddd"))</f>
        <v>neděle</v>
      </c>
      <c r="G3257" s="19">
        <v>47440</v>
      </c>
      <c r="H3257" s="49"/>
      <c r="I3257" s="50"/>
      <c r="J3257" s="49"/>
      <c r="K3257" s="50"/>
      <c r="L3257" s="21">
        <f t="shared" si="1080"/>
        <v>0</v>
      </c>
      <c r="M3257" s="22">
        <f t="shared" si="1074"/>
        <v>0</v>
      </c>
      <c r="N3257" s="98"/>
      <c r="O3257" s="101" t="str">
        <f t="shared" ca="1" si="1075"/>
        <v/>
      </c>
      <c r="P3257" s="41">
        <f t="shared" si="1073"/>
        <v>0</v>
      </c>
      <c r="Q3257" s="41" t="str">
        <f>IF(MONTH(G3258)-MONTH(G3257)&lt;&gt;0,SUBTOTAL(109,$P$14:$P$3665)," ")</f>
        <v xml:space="preserve"> </v>
      </c>
      <c r="R3257" s="108">
        <f t="shared" ca="1" si="1081"/>
        <v>0</v>
      </c>
      <c r="S3257" s="25">
        <f t="shared" ca="1" si="1082"/>
        <v>0</v>
      </c>
      <c r="T3257" s="108">
        <f t="shared" ca="1" si="1083"/>
        <v>0</v>
      </c>
      <c r="U3257" s="163">
        <f t="shared" ca="1" si="1084"/>
        <v>0</v>
      </c>
      <c r="V3257" s="25">
        <f t="shared" ca="1" si="1085"/>
        <v>0</v>
      </c>
      <c r="W3257" s="25">
        <f t="shared" ca="1" si="1086"/>
        <v>0</v>
      </c>
      <c r="X3257" s="108">
        <f t="shared" ca="1" si="1087"/>
        <v>0</v>
      </c>
      <c r="Y3257" s="108">
        <f t="shared" ca="1" si="1088"/>
        <v>0</v>
      </c>
      <c r="Z3257" s="108">
        <f t="shared" ca="1" si="1089"/>
        <v>0</v>
      </c>
      <c r="AA3257" s="108">
        <f t="shared" ca="1" si="1090"/>
        <v>0</v>
      </c>
      <c r="AB3257" s="108">
        <f t="shared" ca="1" si="1091"/>
        <v>0</v>
      </c>
      <c r="AC3257" s="25">
        <f t="shared" ca="1" si="1092"/>
        <v>0</v>
      </c>
    </row>
    <row r="3258" spans="1:29" ht="14.1" hidden="1" customHeight="1" thickBot="1" x14ac:dyDescent="0.25">
      <c r="A3258" s="3">
        <f t="shared" si="1076"/>
        <v>2029</v>
      </c>
      <c r="B3258" s="3" t="str">
        <f t="shared" si="1093"/>
        <v>11 listopad</v>
      </c>
      <c r="C3258" s="4" t="str">
        <f t="shared" si="1077"/>
        <v>listopad</v>
      </c>
      <c r="D3258" s="10">
        <f t="shared" ca="1" si="1078"/>
        <v>0</v>
      </c>
      <c r="E3258" s="10" t="str">
        <f t="shared" si="1079"/>
        <v>pondělí</v>
      </c>
      <c r="F3258" s="42" t="str">
        <f ca="1">IF(COUNTIF(List1!$U$4:$AF$16,$G3258),"Svátek",TEXT($G3258,"dddd"))</f>
        <v>pondělí</v>
      </c>
      <c r="G3258" s="19">
        <v>47441</v>
      </c>
      <c r="H3258" s="49"/>
      <c r="I3258" s="50"/>
      <c r="J3258" s="49"/>
      <c r="K3258" s="50"/>
      <c r="L3258" s="21">
        <f t="shared" si="1080"/>
        <v>0</v>
      </c>
      <c r="M3258" s="22">
        <f t="shared" si="1074"/>
        <v>0</v>
      </c>
      <c r="N3258" s="98"/>
      <c r="O3258" s="101" t="str">
        <f t="shared" ca="1" si="1075"/>
        <v/>
      </c>
      <c r="P3258" s="41" t="str">
        <f t="shared" si="1073"/>
        <v xml:space="preserve"> </v>
      </c>
      <c r="Q3258" s="41" t="str">
        <f>IF(MONTH(G3259)-MONTH(G3258)&lt;&gt;0,SUBTOTAL(109,$P$14:$P$3665)," ")</f>
        <v xml:space="preserve"> </v>
      </c>
      <c r="R3258" s="108">
        <f t="shared" ca="1" si="1081"/>
        <v>0</v>
      </c>
      <c r="S3258" s="25">
        <f t="shared" ca="1" si="1082"/>
        <v>0</v>
      </c>
      <c r="T3258" s="108">
        <f t="shared" ca="1" si="1083"/>
        <v>0</v>
      </c>
      <c r="U3258" s="163">
        <f t="shared" ca="1" si="1084"/>
        <v>0</v>
      </c>
      <c r="V3258" s="25">
        <f t="shared" ca="1" si="1085"/>
        <v>0</v>
      </c>
      <c r="W3258" s="25">
        <f t="shared" ca="1" si="1086"/>
        <v>0</v>
      </c>
      <c r="X3258" s="108">
        <f t="shared" ca="1" si="1087"/>
        <v>0</v>
      </c>
      <c r="Y3258" s="108">
        <f t="shared" ca="1" si="1088"/>
        <v>0</v>
      </c>
      <c r="Z3258" s="108">
        <f t="shared" ca="1" si="1089"/>
        <v>0</v>
      </c>
      <c r="AA3258" s="108">
        <f t="shared" ca="1" si="1090"/>
        <v>0</v>
      </c>
      <c r="AB3258" s="108">
        <f t="shared" ca="1" si="1091"/>
        <v>0</v>
      </c>
      <c r="AC3258" s="25">
        <f t="shared" ca="1" si="1092"/>
        <v>0</v>
      </c>
    </row>
    <row r="3259" spans="1:29" ht="14.1" hidden="1" customHeight="1" thickBot="1" x14ac:dyDescent="0.25">
      <c r="A3259" s="3">
        <f t="shared" si="1076"/>
        <v>2029</v>
      </c>
      <c r="B3259" s="3" t="str">
        <f t="shared" si="1093"/>
        <v>11 listopad</v>
      </c>
      <c r="C3259" s="4" t="str">
        <f t="shared" si="1077"/>
        <v>listopad</v>
      </c>
      <c r="D3259" s="10">
        <f t="shared" ca="1" si="1078"/>
        <v>0</v>
      </c>
      <c r="E3259" s="10" t="str">
        <f t="shared" si="1079"/>
        <v>úterý</v>
      </c>
      <c r="F3259" s="42" t="str">
        <f ca="1">IF(COUNTIF(List1!$U$4:$AF$16,$G3259),"Svátek",TEXT($G3259,"dddd"))</f>
        <v>úterý</v>
      </c>
      <c r="G3259" s="19">
        <v>47442</v>
      </c>
      <c r="H3259" s="49"/>
      <c r="I3259" s="50"/>
      <c r="J3259" s="49"/>
      <c r="K3259" s="50"/>
      <c r="L3259" s="21">
        <f t="shared" si="1080"/>
        <v>0</v>
      </c>
      <c r="M3259" s="22">
        <f t="shared" si="1074"/>
        <v>0</v>
      </c>
      <c r="N3259" s="98"/>
      <c r="O3259" s="101" t="str">
        <f t="shared" ca="1" si="1075"/>
        <v/>
      </c>
      <c r="P3259" s="41" t="str">
        <f t="shared" si="1073"/>
        <v xml:space="preserve"> </v>
      </c>
      <c r="Q3259" s="41" t="str">
        <f>IF(MONTH(G3260)-MONTH(G3259)&lt;&gt;0,SUBTOTAL(109,$P$14:$P$3665)," ")</f>
        <v xml:space="preserve"> </v>
      </c>
      <c r="R3259" s="108">
        <f t="shared" ca="1" si="1081"/>
        <v>0</v>
      </c>
      <c r="S3259" s="25">
        <f t="shared" ca="1" si="1082"/>
        <v>0</v>
      </c>
      <c r="T3259" s="108">
        <f t="shared" ca="1" si="1083"/>
        <v>0</v>
      </c>
      <c r="U3259" s="163">
        <f t="shared" ca="1" si="1084"/>
        <v>0</v>
      </c>
      <c r="V3259" s="25">
        <f t="shared" ca="1" si="1085"/>
        <v>0</v>
      </c>
      <c r="W3259" s="25">
        <f t="shared" ca="1" si="1086"/>
        <v>0</v>
      </c>
      <c r="X3259" s="108">
        <f t="shared" ca="1" si="1087"/>
        <v>0</v>
      </c>
      <c r="Y3259" s="108">
        <f t="shared" ca="1" si="1088"/>
        <v>0</v>
      </c>
      <c r="Z3259" s="108">
        <f t="shared" ca="1" si="1089"/>
        <v>0</v>
      </c>
      <c r="AA3259" s="108">
        <f t="shared" ca="1" si="1090"/>
        <v>0</v>
      </c>
      <c r="AB3259" s="108">
        <f t="shared" ca="1" si="1091"/>
        <v>0</v>
      </c>
      <c r="AC3259" s="25">
        <f t="shared" ca="1" si="1092"/>
        <v>0</v>
      </c>
    </row>
    <row r="3260" spans="1:29" ht="14.1" hidden="1" customHeight="1" thickBot="1" x14ac:dyDescent="0.25">
      <c r="A3260" s="3">
        <f t="shared" si="1076"/>
        <v>2029</v>
      </c>
      <c r="B3260" s="3" t="str">
        <f t="shared" si="1093"/>
        <v>11 listopad</v>
      </c>
      <c r="C3260" s="4" t="str">
        <f t="shared" si="1077"/>
        <v>listopad</v>
      </c>
      <c r="D3260" s="10">
        <f t="shared" ca="1" si="1078"/>
        <v>0</v>
      </c>
      <c r="E3260" s="10" t="str">
        <f t="shared" si="1079"/>
        <v>středa</v>
      </c>
      <c r="F3260" s="42" t="str">
        <f ca="1">IF(COUNTIF(List1!$U$4:$AF$16,$G3260),"Svátek",TEXT($G3260,"dddd"))</f>
        <v>středa</v>
      </c>
      <c r="G3260" s="19">
        <v>47443</v>
      </c>
      <c r="H3260" s="49"/>
      <c r="I3260" s="50"/>
      <c r="J3260" s="49"/>
      <c r="K3260" s="50"/>
      <c r="L3260" s="21">
        <f t="shared" si="1080"/>
        <v>0</v>
      </c>
      <c r="M3260" s="22">
        <f t="shared" si="1074"/>
        <v>0</v>
      </c>
      <c r="N3260" s="98"/>
      <c r="O3260" s="101" t="str">
        <f t="shared" ca="1" si="1075"/>
        <v/>
      </c>
      <c r="P3260" s="41" t="str">
        <f t="shared" si="1073"/>
        <v xml:space="preserve"> </v>
      </c>
      <c r="Q3260" s="41" t="str">
        <f>IF(MONTH(G3261)-MONTH(G3260)&lt;&gt;0,SUBTOTAL(109,$P$14:$P$3665)," ")</f>
        <v xml:space="preserve"> </v>
      </c>
      <c r="R3260" s="108">
        <f t="shared" ca="1" si="1081"/>
        <v>0</v>
      </c>
      <c r="S3260" s="25">
        <f t="shared" ca="1" si="1082"/>
        <v>0</v>
      </c>
      <c r="T3260" s="108">
        <f t="shared" ca="1" si="1083"/>
        <v>0</v>
      </c>
      <c r="U3260" s="163">
        <f t="shared" ca="1" si="1084"/>
        <v>0</v>
      </c>
      <c r="V3260" s="25">
        <f t="shared" ca="1" si="1085"/>
        <v>0</v>
      </c>
      <c r="W3260" s="25">
        <f t="shared" ca="1" si="1086"/>
        <v>0</v>
      </c>
      <c r="X3260" s="108">
        <f t="shared" ca="1" si="1087"/>
        <v>0</v>
      </c>
      <c r="Y3260" s="108">
        <f t="shared" ca="1" si="1088"/>
        <v>0</v>
      </c>
      <c r="Z3260" s="108">
        <f t="shared" ca="1" si="1089"/>
        <v>0</v>
      </c>
      <c r="AA3260" s="108">
        <f t="shared" ca="1" si="1090"/>
        <v>0</v>
      </c>
      <c r="AB3260" s="108">
        <f t="shared" ca="1" si="1091"/>
        <v>0</v>
      </c>
      <c r="AC3260" s="25">
        <f t="shared" ca="1" si="1092"/>
        <v>0</v>
      </c>
    </row>
    <row r="3261" spans="1:29" ht="14.1" hidden="1" customHeight="1" thickBot="1" x14ac:dyDescent="0.25">
      <c r="A3261" s="3">
        <f t="shared" si="1076"/>
        <v>2029</v>
      </c>
      <c r="B3261" s="3" t="str">
        <f t="shared" si="1093"/>
        <v>11 listopad</v>
      </c>
      <c r="C3261" s="4" t="str">
        <f t="shared" si="1077"/>
        <v>listopad</v>
      </c>
      <c r="D3261" s="10">
        <f t="shared" ca="1" si="1078"/>
        <v>0</v>
      </c>
      <c r="E3261" s="10" t="str">
        <f t="shared" si="1079"/>
        <v>čtvrtek</v>
      </c>
      <c r="F3261" s="42" t="str">
        <f ca="1">IF(COUNTIF(List1!$U$4:$AF$16,$G3261),"Svátek",TEXT($G3261,"dddd"))</f>
        <v>čtvrtek</v>
      </c>
      <c r="G3261" s="19">
        <v>47444</v>
      </c>
      <c r="H3261" s="49"/>
      <c r="I3261" s="50"/>
      <c r="J3261" s="49"/>
      <c r="K3261" s="50"/>
      <c r="L3261" s="21">
        <f t="shared" si="1080"/>
        <v>0</v>
      </c>
      <c r="M3261" s="22">
        <f t="shared" si="1074"/>
        <v>0</v>
      </c>
      <c r="N3261" s="98"/>
      <c r="O3261" s="101" t="str">
        <f t="shared" ca="1" si="1075"/>
        <v/>
      </c>
      <c r="P3261" s="41" t="str">
        <f t="shared" si="1073"/>
        <v xml:space="preserve"> </v>
      </c>
      <c r="Q3261" s="41" t="str">
        <f>IF(MONTH(G3262)-MONTH(G3261)&lt;&gt;0,SUBTOTAL(109,$P$14:$P$3665)," ")</f>
        <v xml:space="preserve"> </v>
      </c>
      <c r="R3261" s="108">
        <f t="shared" ca="1" si="1081"/>
        <v>0</v>
      </c>
      <c r="S3261" s="25">
        <f t="shared" ca="1" si="1082"/>
        <v>0</v>
      </c>
      <c r="T3261" s="108">
        <f t="shared" ca="1" si="1083"/>
        <v>0</v>
      </c>
      <c r="U3261" s="163">
        <f t="shared" ca="1" si="1084"/>
        <v>0</v>
      </c>
      <c r="V3261" s="25">
        <f t="shared" ca="1" si="1085"/>
        <v>0</v>
      </c>
      <c r="W3261" s="25">
        <f t="shared" ca="1" si="1086"/>
        <v>0</v>
      </c>
      <c r="X3261" s="108">
        <f t="shared" ca="1" si="1087"/>
        <v>0</v>
      </c>
      <c r="Y3261" s="108">
        <f t="shared" ca="1" si="1088"/>
        <v>0</v>
      </c>
      <c r="Z3261" s="108">
        <f t="shared" ca="1" si="1089"/>
        <v>0</v>
      </c>
      <c r="AA3261" s="108">
        <f t="shared" ca="1" si="1090"/>
        <v>0</v>
      </c>
      <c r="AB3261" s="108">
        <f t="shared" ca="1" si="1091"/>
        <v>0</v>
      </c>
      <c r="AC3261" s="25">
        <f t="shared" ca="1" si="1092"/>
        <v>0</v>
      </c>
    </row>
    <row r="3262" spans="1:29" ht="14.1" hidden="1" customHeight="1" thickBot="1" x14ac:dyDescent="0.25">
      <c r="A3262" s="3">
        <f t="shared" si="1076"/>
        <v>2029</v>
      </c>
      <c r="B3262" s="3" t="str">
        <f t="shared" si="1093"/>
        <v>11 listopad</v>
      </c>
      <c r="C3262" s="4" t="str">
        <f t="shared" si="1077"/>
        <v>listopad</v>
      </c>
      <c r="D3262" s="10">
        <f t="shared" ca="1" si="1078"/>
        <v>0</v>
      </c>
      <c r="E3262" s="10" t="str">
        <f t="shared" si="1079"/>
        <v>pátek</v>
      </c>
      <c r="F3262" s="42" t="str">
        <f ca="1">IF(COUNTIF(List1!$U$4:$AF$16,$G3262),"Svátek",TEXT($G3262,"dddd"))</f>
        <v>pátek</v>
      </c>
      <c r="G3262" s="19">
        <v>47445</v>
      </c>
      <c r="H3262" s="49"/>
      <c r="I3262" s="50"/>
      <c r="J3262" s="49"/>
      <c r="K3262" s="50"/>
      <c r="L3262" s="21">
        <f t="shared" si="1080"/>
        <v>0</v>
      </c>
      <c r="M3262" s="22">
        <f t="shared" si="1074"/>
        <v>0</v>
      </c>
      <c r="N3262" s="98"/>
      <c r="O3262" s="101" t="str">
        <f t="shared" ca="1" si="1075"/>
        <v/>
      </c>
      <c r="P3262" s="41" t="str">
        <f t="shared" si="1073"/>
        <v xml:space="preserve"> </v>
      </c>
      <c r="Q3262" s="41" t="str">
        <f>IF(MONTH(G3263)-MONTH(G3262)&lt;&gt;0,SUBTOTAL(109,$P$14:$P$3665)," ")</f>
        <v xml:space="preserve"> </v>
      </c>
      <c r="R3262" s="108">
        <f t="shared" ca="1" si="1081"/>
        <v>0</v>
      </c>
      <c r="S3262" s="25">
        <f t="shared" ca="1" si="1082"/>
        <v>0</v>
      </c>
      <c r="T3262" s="108">
        <f t="shared" ca="1" si="1083"/>
        <v>0</v>
      </c>
      <c r="U3262" s="163">
        <f t="shared" ca="1" si="1084"/>
        <v>0</v>
      </c>
      <c r="V3262" s="25">
        <f t="shared" ca="1" si="1085"/>
        <v>0</v>
      </c>
      <c r="W3262" s="25">
        <f t="shared" ca="1" si="1086"/>
        <v>0</v>
      </c>
      <c r="X3262" s="108">
        <f t="shared" ca="1" si="1087"/>
        <v>0</v>
      </c>
      <c r="Y3262" s="108">
        <f t="shared" ca="1" si="1088"/>
        <v>0</v>
      </c>
      <c r="Z3262" s="108">
        <f t="shared" ca="1" si="1089"/>
        <v>0</v>
      </c>
      <c r="AA3262" s="108">
        <f t="shared" ca="1" si="1090"/>
        <v>0</v>
      </c>
      <c r="AB3262" s="108">
        <f t="shared" ca="1" si="1091"/>
        <v>0</v>
      </c>
      <c r="AC3262" s="25">
        <f t="shared" ca="1" si="1092"/>
        <v>0</v>
      </c>
    </row>
    <row r="3263" spans="1:29" ht="14.1" hidden="1" customHeight="1" thickBot="1" x14ac:dyDescent="0.25">
      <c r="A3263" s="3">
        <f t="shared" si="1076"/>
        <v>2029</v>
      </c>
      <c r="B3263" s="3" t="str">
        <f t="shared" si="1093"/>
        <v>11 listopad</v>
      </c>
      <c r="C3263" s="4" t="str">
        <f t="shared" si="1077"/>
        <v>listopad</v>
      </c>
      <c r="D3263" s="10">
        <f t="shared" ca="1" si="1078"/>
        <v>0</v>
      </c>
      <c r="E3263" s="10" t="str">
        <f t="shared" si="1079"/>
        <v>sobota</v>
      </c>
      <c r="F3263" s="42" t="str">
        <f ca="1">IF(COUNTIF(List1!$U$4:$AF$16,$G3263),"Svátek",TEXT($G3263,"dddd"))</f>
        <v>sobota</v>
      </c>
      <c r="G3263" s="19">
        <v>47446</v>
      </c>
      <c r="H3263" s="49"/>
      <c r="I3263" s="50"/>
      <c r="J3263" s="49"/>
      <c r="K3263" s="50"/>
      <c r="L3263" s="21">
        <f t="shared" si="1080"/>
        <v>0</v>
      </c>
      <c r="M3263" s="22">
        <f t="shared" si="1074"/>
        <v>0</v>
      </c>
      <c r="N3263" s="98"/>
      <c r="O3263" s="101" t="str">
        <f t="shared" ca="1" si="1075"/>
        <v/>
      </c>
      <c r="P3263" s="41" t="str">
        <f t="shared" si="1073"/>
        <v xml:space="preserve"> </v>
      </c>
      <c r="Q3263" s="41" t="str">
        <f>IF(MONTH(G3264)-MONTH(G3263)&lt;&gt;0,SUBTOTAL(109,$P$14:$P$3665)," ")</f>
        <v xml:space="preserve"> </v>
      </c>
      <c r="R3263" s="108">
        <f t="shared" ca="1" si="1081"/>
        <v>0</v>
      </c>
      <c r="S3263" s="25">
        <f t="shared" ca="1" si="1082"/>
        <v>0</v>
      </c>
      <c r="T3263" s="108">
        <f t="shared" ca="1" si="1083"/>
        <v>0</v>
      </c>
      <c r="U3263" s="163">
        <f t="shared" ca="1" si="1084"/>
        <v>0</v>
      </c>
      <c r="V3263" s="25">
        <f t="shared" ca="1" si="1085"/>
        <v>0</v>
      </c>
      <c r="W3263" s="25">
        <f t="shared" ca="1" si="1086"/>
        <v>0</v>
      </c>
      <c r="X3263" s="108">
        <f t="shared" ca="1" si="1087"/>
        <v>0</v>
      </c>
      <c r="Y3263" s="108">
        <f t="shared" ca="1" si="1088"/>
        <v>0</v>
      </c>
      <c r="Z3263" s="108">
        <f t="shared" ca="1" si="1089"/>
        <v>0</v>
      </c>
      <c r="AA3263" s="108">
        <f t="shared" ca="1" si="1090"/>
        <v>0</v>
      </c>
      <c r="AB3263" s="108">
        <f t="shared" ca="1" si="1091"/>
        <v>0</v>
      </c>
      <c r="AC3263" s="25">
        <f t="shared" ca="1" si="1092"/>
        <v>0</v>
      </c>
    </row>
    <row r="3264" spans="1:29" ht="14.1" hidden="1" customHeight="1" thickBot="1" x14ac:dyDescent="0.25">
      <c r="A3264" s="3">
        <f t="shared" si="1076"/>
        <v>2029</v>
      </c>
      <c r="B3264" s="3" t="str">
        <f t="shared" si="1093"/>
        <v>11 listopad</v>
      </c>
      <c r="C3264" s="4" t="str">
        <f t="shared" si="1077"/>
        <v>listopad</v>
      </c>
      <c r="D3264" s="10">
        <f t="shared" ca="1" si="1078"/>
        <v>0</v>
      </c>
      <c r="E3264" s="10" t="str">
        <f t="shared" si="1079"/>
        <v>neděle</v>
      </c>
      <c r="F3264" s="42" t="str">
        <f ca="1">IF(COUNTIF(List1!$U$4:$AF$16,$G3264),"Svátek",TEXT($G3264,"dddd"))</f>
        <v>neděle</v>
      </c>
      <c r="G3264" s="19">
        <v>47447</v>
      </c>
      <c r="H3264" s="49"/>
      <c r="I3264" s="50"/>
      <c r="J3264" s="49"/>
      <c r="K3264" s="50"/>
      <c r="L3264" s="21">
        <f t="shared" si="1080"/>
        <v>0</v>
      </c>
      <c r="M3264" s="22">
        <f t="shared" si="1074"/>
        <v>0</v>
      </c>
      <c r="N3264" s="98"/>
      <c r="O3264" s="101" t="str">
        <f t="shared" ca="1" si="1075"/>
        <v/>
      </c>
      <c r="P3264" s="41">
        <f t="shared" si="1073"/>
        <v>0</v>
      </c>
      <c r="Q3264" s="41" t="str">
        <f>IF(MONTH(G3265)-MONTH(G3264)&lt;&gt;0,SUBTOTAL(109,$P$14:$P$3665)," ")</f>
        <v xml:space="preserve"> </v>
      </c>
      <c r="R3264" s="108">
        <f t="shared" ca="1" si="1081"/>
        <v>0</v>
      </c>
      <c r="S3264" s="25">
        <f t="shared" ca="1" si="1082"/>
        <v>0</v>
      </c>
      <c r="T3264" s="108">
        <f t="shared" ca="1" si="1083"/>
        <v>0</v>
      </c>
      <c r="U3264" s="163">
        <f t="shared" ca="1" si="1084"/>
        <v>0</v>
      </c>
      <c r="V3264" s="25">
        <f t="shared" ca="1" si="1085"/>
        <v>0</v>
      </c>
      <c r="W3264" s="25">
        <f t="shared" ca="1" si="1086"/>
        <v>0</v>
      </c>
      <c r="X3264" s="108">
        <f t="shared" ca="1" si="1087"/>
        <v>0</v>
      </c>
      <c r="Y3264" s="108">
        <f t="shared" ca="1" si="1088"/>
        <v>0</v>
      </c>
      <c r="Z3264" s="108">
        <f t="shared" ca="1" si="1089"/>
        <v>0</v>
      </c>
      <c r="AA3264" s="108">
        <f t="shared" ca="1" si="1090"/>
        <v>0</v>
      </c>
      <c r="AB3264" s="108">
        <f t="shared" ca="1" si="1091"/>
        <v>0</v>
      </c>
      <c r="AC3264" s="25">
        <f t="shared" ca="1" si="1092"/>
        <v>0</v>
      </c>
    </row>
    <row r="3265" spans="1:29" ht="14.1" hidden="1" customHeight="1" thickBot="1" x14ac:dyDescent="0.25">
      <c r="A3265" s="3">
        <f t="shared" si="1076"/>
        <v>2029</v>
      </c>
      <c r="B3265" s="3" t="str">
        <f t="shared" si="1093"/>
        <v>11 listopad</v>
      </c>
      <c r="C3265" s="4" t="str">
        <f t="shared" si="1077"/>
        <v>listopad</v>
      </c>
      <c r="D3265" s="10">
        <f t="shared" ca="1" si="1078"/>
        <v>0</v>
      </c>
      <c r="E3265" s="10" t="str">
        <f t="shared" si="1079"/>
        <v>pondělí</v>
      </c>
      <c r="F3265" s="42" t="str">
        <f ca="1">IF(COUNTIF(List1!$U$4:$AF$16,$G3265),"Svátek",TEXT($G3265,"dddd"))</f>
        <v>pondělí</v>
      </c>
      <c r="G3265" s="19">
        <v>47448</v>
      </c>
      <c r="H3265" s="49"/>
      <c r="I3265" s="50"/>
      <c r="J3265" s="49"/>
      <c r="K3265" s="50"/>
      <c r="L3265" s="21">
        <f t="shared" si="1080"/>
        <v>0</v>
      </c>
      <c r="M3265" s="22">
        <f t="shared" si="1074"/>
        <v>0</v>
      </c>
      <c r="N3265" s="98"/>
      <c r="O3265" s="101" t="str">
        <f t="shared" ca="1" si="1075"/>
        <v/>
      </c>
      <c r="P3265" s="41" t="str">
        <f t="shared" si="1073"/>
        <v xml:space="preserve"> </v>
      </c>
      <c r="Q3265" s="41" t="str">
        <f>IF(MONTH(G3266)-MONTH(G3265)&lt;&gt;0,SUBTOTAL(109,$P$14:$P$3665)," ")</f>
        <v xml:space="preserve"> </v>
      </c>
      <c r="R3265" s="108">
        <f t="shared" ca="1" si="1081"/>
        <v>0</v>
      </c>
      <c r="S3265" s="25">
        <f t="shared" ca="1" si="1082"/>
        <v>0</v>
      </c>
      <c r="T3265" s="108">
        <f t="shared" ca="1" si="1083"/>
        <v>0</v>
      </c>
      <c r="U3265" s="163">
        <f t="shared" ca="1" si="1084"/>
        <v>0</v>
      </c>
      <c r="V3265" s="25">
        <f t="shared" ca="1" si="1085"/>
        <v>0</v>
      </c>
      <c r="W3265" s="25">
        <f t="shared" ca="1" si="1086"/>
        <v>0</v>
      </c>
      <c r="X3265" s="108">
        <f t="shared" ca="1" si="1087"/>
        <v>0</v>
      </c>
      <c r="Y3265" s="108">
        <f t="shared" ca="1" si="1088"/>
        <v>0</v>
      </c>
      <c r="Z3265" s="108">
        <f t="shared" ca="1" si="1089"/>
        <v>0</v>
      </c>
      <c r="AA3265" s="108">
        <f t="shared" ca="1" si="1090"/>
        <v>0</v>
      </c>
      <c r="AB3265" s="108">
        <f t="shared" ca="1" si="1091"/>
        <v>0</v>
      </c>
      <c r="AC3265" s="25">
        <f t="shared" ca="1" si="1092"/>
        <v>0</v>
      </c>
    </row>
    <row r="3266" spans="1:29" ht="14.1" hidden="1" customHeight="1" thickBot="1" x14ac:dyDescent="0.25">
      <c r="A3266" s="3">
        <f t="shared" si="1076"/>
        <v>2029</v>
      </c>
      <c r="B3266" s="3" t="str">
        <f t="shared" si="1093"/>
        <v>11 listopad</v>
      </c>
      <c r="C3266" s="4" t="str">
        <f t="shared" si="1077"/>
        <v>listopad</v>
      </c>
      <c r="D3266" s="10">
        <f t="shared" ca="1" si="1078"/>
        <v>0</v>
      </c>
      <c r="E3266" s="10" t="str">
        <f t="shared" si="1079"/>
        <v>úterý</v>
      </c>
      <c r="F3266" s="42" t="str">
        <f ca="1">IF(COUNTIF(List1!$U$4:$AF$16,$G3266),"Svátek",TEXT($G3266,"dddd"))</f>
        <v>úterý</v>
      </c>
      <c r="G3266" s="19">
        <v>47449</v>
      </c>
      <c r="H3266" s="49"/>
      <c r="I3266" s="50"/>
      <c r="J3266" s="49"/>
      <c r="K3266" s="50"/>
      <c r="L3266" s="21">
        <f t="shared" si="1080"/>
        <v>0</v>
      </c>
      <c r="M3266" s="22">
        <f t="shared" si="1074"/>
        <v>0</v>
      </c>
      <c r="N3266" s="98"/>
      <c r="O3266" s="101" t="str">
        <f t="shared" ca="1" si="1075"/>
        <v/>
      </c>
      <c r="P3266" s="41" t="str">
        <f t="shared" si="1073"/>
        <v xml:space="preserve"> </v>
      </c>
      <c r="Q3266" s="41" t="str">
        <f>IF(MONTH(G3267)-MONTH(G3266)&lt;&gt;0,SUBTOTAL(109,$P$14:$P$3665)," ")</f>
        <v xml:space="preserve"> </v>
      </c>
      <c r="R3266" s="108">
        <f t="shared" ca="1" si="1081"/>
        <v>0</v>
      </c>
      <c r="S3266" s="25">
        <f t="shared" ca="1" si="1082"/>
        <v>0</v>
      </c>
      <c r="T3266" s="108">
        <f t="shared" ca="1" si="1083"/>
        <v>0</v>
      </c>
      <c r="U3266" s="163">
        <f t="shared" ca="1" si="1084"/>
        <v>0</v>
      </c>
      <c r="V3266" s="25">
        <f t="shared" ca="1" si="1085"/>
        <v>0</v>
      </c>
      <c r="W3266" s="25">
        <f t="shared" ca="1" si="1086"/>
        <v>0</v>
      </c>
      <c r="X3266" s="108">
        <f t="shared" ca="1" si="1087"/>
        <v>0</v>
      </c>
      <c r="Y3266" s="108">
        <f t="shared" ca="1" si="1088"/>
        <v>0</v>
      </c>
      <c r="Z3266" s="108">
        <f t="shared" ca="1" si="1089"/>
        <v>0</v>
      </c>
      <c r="AA3266" s="108">
        <f t="shared" ca="1" si="1090"/>
        <v>0</v>
      </c>
      <c r="AB3266" s="108">
        <f t="shared" ca="1" si="1091"/>
        <v>0</v>
      </c>
      <c r="AC3266" s="25">
        <f t="shared" ca="1" si="1092"/>
        <v>0</v>
      </c>
    </row>
    <row r="3267" spans="1:29" ht="14.1" hidden="1" customHeight="1" thickBot="1" x14ac:dyDescent="0.25">
      <c r="A3267" s="3">
        <f t="shared" si="1076"/>
        <v>2029</v>
      </c>
      <c r="B3267" s="3" t="str">
        <f t="shared" si="1093"/>
        <v>11 listopad</v>
      </c>
      <c r="C3267" s="4" t="str">
        <f t="shared" si="1077"/>
        <v>listopad</v>
      </c>
      <c r="D3267" s="10">
        <f t="shared" ca="1" si="1078"/>
        <v>0</v>
      </c>
      <c r="E3267" s="10" t="str">
        <f t="shared" si="1079"/>
        <v>středa</v>
      </c>
      <c r="F3267" s="42" t="str">
        <f ca="1">IF(COUNTIF(List1!$U$4:$AF$16,$G3267),"Svátek",TEXT($G3267,"dddd"))</f>
        <v>středa</v>
      </c>
      <c r="G3267" s="19">
        <v>47450</v>
      </c>
      <c r="H3267" s="49"/>
      <c r="I3267" s="50"/>
      <c r="J3267" s="49"/>
      <c r="K3267" s="50"/>
      <c r="L3267" s="21">
        <f t="shared" si="1080"/>
        <v>0</v>
      </c>
      <c r="M3267" s="22">
        <f t="shared" si="1074"/>
        <v>0</v>
      </c>
      <c r="N3267" s="98"/>
      <c r="O3267" s="101" t="str">
        <f t="shared" ca="1" si="1075"/>
        <v/>
      </c>
      <c r="P3267" s="41" t="str">
        <f t="shared" si="1073"/>
        <v xml:space="preserve"> </v>
      </c>
      <c r="Q3267" s="41" t="str">
        <f>IF(MONTH(G3268)-MONTH(G3267)&lt;&gt;0,SUBTOTAL(109,$P$14:$P$3665)," ")</f>
        <v xml:space="preserve"> </v>
      </c>
      <c r="R3267" s="108">
        <f t="shared" ca="1" si="1081"/>
        <v>0</v>
      </c>
      <c r="S3267" s="25">
        <f t="shared" ca="1" si="1082"/>
        <v>0</v>
      </c>
      <c r="T3267" s="108">
        <f t="shared" ca="1" si="1083"/>
        <v>0</v>
      </c>
      <c r="U3267" s="163">
        <f t="shared" ca="1" si="1084"/>
        <v>0</v>
      </c>
      <c r="V3267" s="25">
        <f t="shared" ca="1" si="1085"/>
        <v>0</v>
      </c>
      <c r="W3267" s="25">
        <f t="shared" ca="1" si="1086"/>
        <v>0</v>
      </c>
      <c r="X3267" s="108">
        <f t="shared" ca="1" si="1087"/>
        <v>0</v>
      </c>
      <c r="Y3267" s="108">
        <f t="shared" ca="1" si="1088"/>
        <v>0</v>
      </c>
      <c r="Z3267" s="108">
        <f t="shared" ca="1" si="1089"/>
        <v>0</v>
      </c>
      <c r="AA3267" s="108">
        <f t="shared" ca="1" si="1090"/>
        <v>0</v>
      </c>
      <c r="AB3267" s="108">
        <f t="shared" ca="1" si="1091"/>
        <v>0</v>
      </c>
      <c r="AC3267" s="25">
        <f t="shared" ca="1" si="1092"/>
        <v>0</v>
      </c>
    </row>
    <row r="3268" spans="1:29" ht="14.1" hidden="1" customHeight="1" thickBot="1" x14ac:dyDescent="0.25">
      <c r="A3268" s="3">
        <f t="shared" si="1076"/>
        <v>2029</v>
      </c>
      <c r="B3268" s="3" t="str">
        <f t="shared" si="1093"/>
        <v>11 listopad</v>
      </c>
      <c r="C3268" s="4" t="str">
        <f t="shared" si="1077"/>
        <v>listopad</v>
      </c>
      <c r="D3268" s="10">
        <f t="shared" ca="1" si="1078"/>
        <v>0</v>
      </c>
      <c r="E3268" s="10" t="str">
        <f t="shared" si="1079"/>
        <v>čtvrtek</v>
      </c>
      <c r="F3268" s="42" t="str">
        <f ca="1">IF(COUNTIF(List1!$U$4:$AF$16,$G3268),"Svátek",TEXT($G3268,"dddd"))</f>
        <v>čtvrtek</v>
      </c>
      <c r="G3268" s="19">
        <v>47451</v>
      </c>
      <c r="H3268" s="49"/>
      <c r="I3268" s="50"/>
      <c r="J3268" s="49"/>
      <c r="K3268" s="50"/>
      <c r="L3268" s="21">
        <f t="shared" si="1080"/>
        <v>0</v>
      </c>
      <c r="M3268" s="22">
        <f t="shared" si="1074"/>
        <v>0</v>
      </c>
      <c r="N3268" s="98"/>
      <c r="O3268" s="101" t="str">
        <f t="shared" ca="1" si="1075"/>
        <v/>
      </c>
      <c r="P3268" s="41" t="str">
        <f t="shared" si="1073"/>
        <v xml:space="preserve"> </v>
      </c>
      <c r="Q3268" s="41" t="str">
        <f>IF(MONTH(G3269)-MONTH(G3268)&lt;&gt;0,SUBTOTAL(109,$P$14:$P$3665)," ")</f>
        <v xml:space="preserve"> </v>
      </c>
      <c r="R3268" s="108">
        <f t="shared" ca="1" si="1081"/>
        <v>0</v>
      </c>
      <c r="S3268" s="25">
        <f t="shared" ca="1" si="1082"/>
        <v>0</v>
      </c>
      <c r="T3268" s="108">
        <f t="shared" ca="1" si="1083"/>
        <v>0</v>
      </c>
      <c r="U3268" s="163">
        <f t="shared" ca="1" si="1084"/>
        <v>0</v>
      </c>
      <c r="V3268" s="25">
        <f t="shared" ca="1" si="1085"/>
        <v>0</v>
      </c>
      <c r="W3268" s="25">
        <f t="shared" ca="1" si="1086"/>
        <v>0</v>
      </c>
      <c r="X3268" s="108">
        <f t="shared" ca="1" si="1087"/>
        <v>0</v>
      </c>
      <c r="Y3268" s="108">
        <f t="shared" ca="1" si="1088"/>
        <v>0</v>
      </c>
      <c r="Z3268" s="108">
        <f t="shared" ca="1" si="1089"/>
        <v>0</v>
      </c>
      <c r="AA3268" s="108">
        <f t="shared" ca="1" si="1090"/>
        <v>0</v>
      </c>
      <c r="AB3268" s="108">
        <f t="shared" ca="1" si="1091"/>
        <v>0</v>
      </c>
      <c r="AC3268" s="25">
        <f t="shared" ca="1" si="1092"/>
        <v>0</v>
      </c>
    </row>
    <row r="3269" spans="1:29" ht="14.1" hidden="1" customHeight="1" thickBot="1" x14ac:dyDescent="0.25">
      <c r="A3269" s="3">
        <f t="shared" si="1076"/>
        <v>2029</v>
      </c>
      <c r="B3269" s="3" t="str">
        <f t="shared" si="1093"/>
        <v>11 listopad</v>
      </c>
      <c r="C3269" s="4" t="str">
        <f t="shared" si="1077"/>
        <v>listopad</v>
      </c>
      <c r="D3269" s="10">
        <f t="shared" ca="1" si="1078"/>
        <v>0</v>
      </c>
      <c r="E3269" s="10" t="str">
        <f t="shared" si="1079"/>
        <v>pátek</v>
      </c>
      <c r="F3269" s="42" t="str">
        <f ca="1">IF(COUNTIF(List1!$U$4:$AF$16,$G3269),"Svátek",TEXT($G3269,"dddd"))</f>
        <v>pátek</v>
      </c>
      <c r="G3269" s="19">
        <v>47452</v>
      </c>
      <c r="H3269" s="49"/>
      <c r="I3269" s="50"/>
      <c r="J3269" s="49"/>
      <c r="K3269" s="50"/>
      <c r="L3269" s="21">
        <f t="shared" si="1080"/>
        <v>0</v>
      </c>
      <c r="M3269" s="22">
        <f t="shared" si="1074"/>
        <v>0</v>
      </c>
      <c r="N3269" s="98"/>
      <c r="O3269" s="101" t="str">
        <f t="shared" ca="1" si="1075"/>
        <v/>
      </c>
      <c r="P3269" s="41">
        <f t="shared" si="1073"/>
        <v>0</v>
      </c>
      <c r="Q3269" s="41">
        <f>IF(MONTH(G3270)-MONTH(G3269)&lt;&gt;0,SUBTOTAL(109,$P$14:$P$3665)," ")</f>
        <v>0</v>
      </c>
      <c r="R3269" s="108">
        <f t="shared" ca="1" si="1081"/>
        <v>0</v>
      </c>
      <c r="S3269" s="25">
        <f t="shared" ca="1" si="1082"/>
        <v>0</v>
      </c>
      <c r="T3269" s="108">
        <f t="shared" ca="1" si="1083"/>
        <v>0</v>
      </c>
      <c r="U3269" s="163">
        <f t="shared" ca="1" si="1084"/>
        <v>0</v>
      </c>
      <c r="V3269" s="25">
        <f t="shared" ca="1" si="1085"/>
        <v>0</v>
      </c>
      <c r="W3269" s="25">
        <f t="shared" ca="1" si="1086"/>
        <v>0</v>
      </c>
      <c r="X3269" s="108">
        <f t="shared" ca="1" si="1087"/>
        <v>0</v>
      </c>
      <c r="Y3269" s="108">
        <f t="shared" ca="1" si="1088"/>
        <v>0</v>
      </c>
      <c r="Z3269" s="108">
        <f t="shared" ca="1" si="1089"/>
        <v>0</v>
      </c>
      <c r="AA3269" s="108">
        <f t="shared" ca="1" si="1090"/>
        <v>0</v>
      </c>
      <c r="AB3269" s="108">
        <f t="shared" ca="1" si="1091"/>
        <v>0</v>
      </c>
      <c r="AC3269" s="25">
        <f t="shared" ca="1" si="1092"/>
        <v>0</v>
      </c>
    </row>
    <row r="3270" spans="1:29" ht="14.1" hidden="1" customHeight="1" thickBot="1" x14ac:dyDescent="0.25">
      <c r="A3270" s="3">
        <f t="shared" si="1076"/>
        <v>2029</v>
      </c>
      <c r="B3270" s="3" t="str">
        <f t="shared" si="1093"/>
        <v>12 prosinec</v>
      </c>
      <c r="C3270" s="4" t="str">
        <f t="shared" si="1077"/>
        <v>prosinec</v>
      </c>
      <c r="D3270" s="10">
        <f t="shared" ca="1" si="1078"/>
        <v>0</v>
      </c>
      <c r="E3270" s="10" t="str">
        <f t="shared" si="1079"/>
        <v>sobota</v>
      </c>
      <c r="F3270" s="42" t="str">
        <f ca="1">IF(COUNTIF(List1!$U$4:$AF$16,$G3270),"Svátek",TEXT($G3270,"dddd"))</f>
        <v>sobota</v>
      </c>
      <c r="G3270" s="19">
        <v>47453</v>
      </c>
      <c r="H3270" s="49"/>
      <c r="I3270" s="50"/>
      <c r="J3270" s="49"/>
      <c r="K3270" s="50"/>
      <c r="L3270" s="21">
        <f t="shared" si="1080"/>
        <v>0</v>
      </c>
      <c r="M3270" s="22">
        <f t="shared" si="1074"/>
        <v>0</v>
      </c>
      <c r="N3270" s="98"/>
      <c r="O3270" s="101" t="str">
        <f t="shared" ca="1" si="1075"/>
        <v/>
      </c>
      <c r="P3270" s="41" t="str">
        <f t="shared" si="1073"/>
        <v xml:space="preserve"> </v>
      </c>
      <c r="Q3270" s="41" t="str">
        <f>IF(MONTH(G3271)-MONTH(G3270)&lt;&gt;0,SUBTOTAL(109,$P$14:$P$3665)," ")</f>
        <v xml:space="preserve"> </v>
      </c>
      <c r="R3270" s="108">
        <f t="shared" ca="1" si="1081"/>
        <v>0</v>
      </c>
      <c r="S3270" s="25">
        <f t="shared" ca="1" si="1082"/>
        <v>0</v>
      </c>
      <c r="T3270" s="108">
        <f t="shared" ca="1" si="1083"/>
        <v>0</v>
      </c>
      <c r="U3270" s="163">
        <f t="shared" ca="1" si="1084"/>
        <v>0</v>
      </c>
      <c r="V3270" s="25">
        <f t="shared" ca="1" si="1085"/>
        <v>0</v>
      </c>
      <c r="W3270" s="25">
        <f t="shared" ca="1" si="1086"/>
        <v>0</v>
      </c>
      <c r="X3270" s="108">
        <f t="shared" ca="1" si="1087"/>
        <v>0</v>
      </c>
      <c r="Y3270" s="108">
        <f t="shared" ca="1" si="1088"/>
        <v>0</v>
      </c>
      <c r="Z3270" s="108">
        <f t="shared" ca="1" si="1089"/>
        <v>0</v>
      </c>
      <c r="AA3270" s="108">
        <f t="shared" ca="1" si="1090"/>
        <v>0</v>
      </c>
      <c r="AB3270" s="108">
        <f t="shared" ca="1" si="1091"/>
        <v>0</v>
      </c>
      <c r="AC3270" s="25">
        <f t="shared" ca="1" si="1092"/>
        <v>0</v>
      </c>
    </row>
    <row r="3271" spans="1:29" ht="14.1" hidden="1" customHeight="1" thickBot="1" x14ac:dyDescent="0.25">
      <c r="A3271" s="3">
        <f t="shared" si="1076"/>
        <v>2029</v>
      </c>
      <c r="B3271" s="3" t="str">
        <f t="shared" si="1093"/>
        <v>12 prosinec</v>
      </c>
      <c r="C3271" s="4" t="str">
        <f t="shared" si="1077"/>
        <v>prosinec</v>
      </c>
      <c r="D3271" s="10">
        <f t="shared" ca="1" si="1078"/>
        <v>0</v>
      </c>
      <c r="E3271" s="10" t="str">
        <f t="shared" si="1079"/>
        <v>neděle</v>
      </c>
      <c r="F3271" s="42" t="str">
        <f ca="1">IF(COUNTIF(List1!$U$4:$AF$16,$G3271),"Svátek",TEXT($G3271,"dddd"))</f>
        <v>neděle</v>
      </c>
      <c r="G3271" s="19">
        <v>47454</v>
      </c>
      <c r="H3271" s="49"/>
      <c r="I3271" s="50"/>
      <c r="J3271" s="49"/>
      <c r="K3271" s="50"/>
      <c r="L3271" s="21">
        <f t="shared" si="1080"/>
        <v>0</v>
      </c>
      <c r="M3271" s="22">
        <f t="shared" si="1074"/>
        <v>0</v>
      </c>
      <c r="N3271" s="98"/>
      <c r="O3271" s="101" t="str">
        <f t="shared" ca="1" si="1075"/>
        <v/>
      </c>
      <c r="P3271" s="41">
        <f t="shared" si="1073"/>
        <v>0</v>
      </c>
      <c r="Q3271" s="41" t="str">
        <f>IF(MONTH(G3272)-MONTH(G3271)&lt;&gt;0,SUBTOTAL(109,$P$14:$P$3665)," ")</f>
        <v xml:space="preserve"> </v>
      </c>
      <c r="R3271" s="108">
        <f t="shared" ca="1" si="1081"/>
        <v>0</v>
      </c>
      <c r="S3271" s="25">
        <f t="shared" ca="1" si="1082"/>
        <v>0</v>
      </c>
      <c r="T3271" s="108">
        <f t="shared" ca="1" si="1083"/>
        <v>0</v>
      </c>
      <c r="U3271" s="163">
        <f t="shared" ca="1" si="1084"/>
        <v>0</v>
      </c>
      <c r="V3271" s="25">
        <f t="shared" ca="1" si="1085"/>
        <v>0</v>
      </c>
      <c r="W3271" s="25">
        <f t="shared" ca="1" si="1086"/>
        <v>0</v>
      </c>
      <c r="X3271" s="108">
        <f t="shared" ca="1" si="1087"/>
        <v>0</v>
      </c>
      <c r="Y3271" s="108">
        <f t="shared" ca="1" si="1088"/>
        <v>0</v>
      </c>
      <c r="Z3271" s="108">
        <f t="shared" ca="1" si="1089"/>
        <v>0</v>
      </c>
      <c r="AA3271" s="108">
        <f t="shared" ca="1" si="1090"/>
        <v>0</v>
      </c>
      <c r="AB3271" s="108">
        <f t="shared" ca="1" si="1091"/>
        <v>0</v>
      </c>
      <c r="AC3271" s="25">
        <f t="shared" ca="1" si="1092"/>
        <v>0</v>
      </c>
    </row>
    <row r="3272" spans="1:29" ht="14.1" hidden="1" customHeight="1" thickBot="1" x14ac:dyDescent="0.25">
      <c r="A3272" s="3">
        <f t="shared" si="1076"/>
        <v>2029</v>
      </c>
      <c r="B3272" s="3" t="str">
        <f t="shared" si="1093"/>
        <v>12 prosinec</v>
      </c>
      <c r="C3272" s="4" t="str">
        <f t="shared" si="1077"/>
        <v>prosinec</v>
      </c>
      <c r="D3272" s="10">
        <f t="shared" ca="1" si="1078"/>
        <v>0</v>
      </c>
      <c r="E3272" s="10" t="str">
        <f t="shared" si="1079"/>
        <v>pondělí</v>
      </c>
      <c r="F3272" s="42" t="str">
        <f ca="1">IF(COUNTIF(List1!$U$4:$AF$16,$G3272),"Svátek",TEXT($G3272,"dddd"))</f>
        <v>pondělí</v>
      </c>
      <c r="G3272" s="19">
        <v>47455</v>
      </c>
      <c r="H3272" s="49"/>
      <c r="I3272" s="50"/>
      <c r="J3272" s="49"/>
      <c r="K3272" s="50"/>
      <c r="L3272" s="21">
        <f t="shared" si="1080"/>
        <v>0</v>
      </c>
      <c r="M3272" s="22">
        <f t="shared" si="1074"/>
        <v>0</v>
      </c>
      <c r="N3272" s="98"/>
      <c r="O3272" s="101" t="str">
        <f t="shared" ca="1" si="1075"/>
        <v/>
      </c>
      <c r="P3272" s="41" t="str">
        <f t="shared" si="1073"/>
        <v xml:space="preserve"> </v>
      </c>
      <c r="Q3272" s="41" t="str">
        <f>IF(MONTH(G3273)-MONTH(G3272)&lt;&gt;0,SUBTOTAL(109,$P$14:$P$3665)," ")</f>
        <v xml:space="preserve"> </v>
      </c>
      <c r="R3272" s="108">
        <f t="shared" ca="1" si="1081"/>
        <v>0</v>
      </c>
      <c r="S3272" s="25">
        <f t="shared" ca="1" si="1082"/>
        <v>0</v>
      </c>
      <c r="T3272" s="108">
        <f t="shared" ca="1" si="1083"/>
        <v>0</v>
      </c>
      <c r="U3272" s="163">
        <f t="shared" ca="1" si="1084"/>
        <v>0</v>
      </c>
      <c r="V3272" s="25">
        <f t="shared" ca="1" si="1085"/>
        <v>0</v>
      </c>
      <c r="W3272" s="25">
        <f t="shared" ca="1" si="1086"/>
        <v>0</v>
      </c>
      <c r="X3272" s="108">
        <f t="shared" ca="1" si="1087"/>
        <v>0</v>
      </c>
      <c r="Y3272" s="108">
        <f t="shared" ca="1" si="1088"/>
        <v>0</v>
      </c>
      <c r="Z3272" s="108">
        <f t="shared" ca="1" si="1089"/>
        <v>0</v>
      </c>
      <c r="AA3272" s="108">
        <f t="shared" ca="1" si="1090"/>
        <v>0</v>
      </c>
      <c r="AB3272" s="108">
        <f t="shared" ca="1" si="1091"/>
        <v>0</v>
      </c>
      <c r="AC3272" s="25">
        <f t="shared" ca="1" si="1092"/>
        <v>0</v>
      </c>
    </row>
    <row r="3273" spans="1:29" ht="14.1" hidden="1" customHeight="1" thickBot="1" x14ac:dyDescent="0.25">
      <c r="A3273" s="3">
        <f t="shared" si="1076"/>
        <v>2029</v>
      </c>
      <c r="B3273" s="3" t="str">
        <f t="shared" si="1093"/>
        <v>12 prosinec</v>
      </c>
      <c r="C3273" s="4" t="str">
        <f t="shared" si="1077"/>
        <v>prosinec</v>
      </c>
      <c r="D3273" s="10">
        <f t="shared" ca="1" si="1078"/>
        <v>0</v>
      </c>
      <c r="E3273" s="10" t="str">
        <f t="shared" si="1079"/>
        <v>úterý</v>
      </c>
      <c r="F3273" s="42" t="str">
        <f ca="1">IF(COUNTIF(List1!$U$4:$AF$16,$G3273),"Svátek",TEXT($G3273,"dddd"))</f>
        <v>úterý</v>
      </c>
      <c r="G3273" s="19">
        <v>47456</v>
      </c>
      <c r="H3273" s="49"/>
      <c r="I3273" s="50"/>
      <c r="J3273" s="49"/>
      <c r="K3273" s="50"/>
      <c r="L3273" s="21">
        <f t="shared" si="1080"/>
        <v>0</v>
      </c>
      <c r="M3273" s="22">
        <f t="shared" si="1074"/>
        <v>0</v>
      </c>
      <c r="N3273" s="98"/>
      <c r="O3273" s="101" t="str">
        <f t="shared" ca="1" si="1075"/>
        <v/>
      </c>
      <c r="P3273" s="41" t="str">
        <f t="shared" si="1073"/>
        <v xml:space="preserve"> </v>
      </c>
      <c r="Q3273" s="41" t="str">
        <f>IF(MONTH(G3274)-MONTH(G3273)&lt;&gt;0,SUBTOTAL(109,$P$14:$P$3665)," ")</f>
        <v xml:space="preserve"> </v>
      </c>
      <c r="R3273" s="108">
        <f t="shared" ca="1" si="1081"/>
        <v>0</v>
      </c>
      <c r="S3273" s="25">
        <f t="shared" ca="1" si="1082"/>
        <v>0</v>
      </c>
      <c r="T3273" s="108">
        <f t="shared" ca="1" si="1083"/>
        <v>0</v>
      </c>
      <c r="U3273" s="163">
        <f t="shared" ca="1" si="1084"/>
        <v>0</v>
      </c>
      <c r="V3273" s="25">
        <f t="shared" ca="1" si="1085"/>
        <v>0</v>
      </c>
      <c r="W3273" s="25">
        <f t="shared" ca="1" si="1086"/>
        <v>0</v>
      </c>
      <c r="X3273" s="108">
        <f t="shared" ca="1" si="1087"/>
        <v>0</v>
      </c>
      <c r="Y3273" s="108">
        <f t="shared" ca="1" si="1088"/>
        <v>0</v>
      </c>
      <c r="Z3273" s="108">
        <f t="shared" ca="1" si="1089"/>
        <v>0</v>
      </c>
      <c r="AA3273" s="108">
        <f t="shared" ca="1" si="1090"/>
        <v>0</v>
      </c>
      <c r="AB3273" s="108">
        <f t="shared" ca="1" si="1091"/>
        <v>0</v>
      </c>
      <c r="AC3273" s="25">
        <f t="shared" ca="1" si="1092"/>
        <v>0</v>
      </c>
    </row>
    <row r="3274" spans="1:29" ht="14.1" hidden="1" customHeight="1" thickBot="1" x14ac:dyDescent="0.25">
      <c r="A3274" s="3">
        <f t="shared" si="1076"/>
        <v>2029</v>
      </c>
      <c r="B3274" s="3" t="str">
        <f t="shared" si="1093"/>
        <v>12 prosinec</v>
      </c>
      <c r="C3274" s="4" t="str">
        <f t="shared" si="1077"/>
        <v>prosinec</v>
      </c>
      <c r="D3274" s="10">
        <f t="shared" ca="1" si="1078"/>
        <v>0</v>
      </c>
      <c r="E3274" s="10" t="str">
        <f t="shared" si="1079"/>
        <v>středa</v>
      </c>
      <c r="F3274" s="42" t="str">
        <f ca="1">IF(COUNTIF(List1!$U$4:$AF$16,$G3274),"Svátek",TEXT($G3274,"dddd"))</f>
        <v>středa</v>
      </c>
      <c r="G3274" s="19">
        <v>47457</v>
      </c>
      <c r="H3274" s="49"/>
      <c r="I3274" s="50"/>
      <c r="J3274" s="49"/>
      <c r="K3274" s="50"/>
      <c r="L3274" s="21">
        <f t="shared" si="1080"/>
        <v>0</v>
      </c>
      <c r="M3274" s="22">
        <f t="shared" si="1074"/>
        <v>0</v>
      </c>
      <c r="N3274" s="98"/>
      <c r="O3274" s="101" t="str">
        <f t="shared" ca="1" si="1075"/>
        <v/>
      </c>
      <c r="P3274" s="41" t="str">
        <f t="shared" si="1073"/>
        <v xml:space="preserve"> </v>
      </c>
      <c r="Q3274" s="41" t="str">
        <f>IF(MONTH(G3275)-MONTH(G3274)&lt;&gt;0,SUBTOTAL(109,$P$14:$P$3665)," ")</f>
        <v xml:space="preserve"> </v>
      </c>
      <c r="R3274" s="108">
        <f t="shared" ca="1" si="1081"/>
        <v>0</v>
      </c>
      <c r="S3274" s="25">
        <f t="shared" ca="1" si="1082"/>
        <v>0</v>
      </c>
      <c r="T3274" s="108">
        <f t="shared" ca="1" si="1083"/>
        <v>0</v>
      </c>
      <c r="U3274" s="163">
        <f t="shared" ca="1" si="1084"/>
        <v>0</v>
      </c>
      <c r="V3274" s="25">
        <f t="shared" ca="1" si="1085"/>
        <v>0</v>
      </c>
      <c r="W3274" s="25">
        <f t="shared" ca="1" si="1086"/>
        <v>0</v>
      </c>
      <c r="X3274" s="108">
        <f t="shared" ca="1" si="1087"/>
        <v>0</v>
      </c>
      <c r="Y3274" s="108">
        <f t="shared" ca="1" si="1088"/>
        <v>0</v>
      </c>
      <c r="Z3274" s="108">
        <f t="shared" ca="1" si="1089"/>
        <v>0</v>
      </c>
      <c r="AA3274" s="108">
        <f t="shared" ca="1" si="1090"/>
        <v>0</v>
      </c>
      <c r="AB3274" s="108">
        <f t="shared" ca="1" si="1091"/>
        <v>0</v>
      </c>
      <c r="AC3274" s="25">
        <f t="shared" ca="1" si="1092"/>
        <v>0</v>
      </c>
    </row>
    <row r="3275" spans="1:29" ht="14.1" hidden="1" customHeight="1" thickBot="1" x14ac:dyDescent="0.25">
      <c r="A3275" s="3">
        <f t="shared" si="1076"/>
        <v>2029</v>
      </c>
      <c r="B3275" s="3" t="str">
        <f t="shared" si="1093"/>
        <v>12 prosinec</v>
      </c>
      <c r="C3275" s="4" t="str">
        <f t="shared" si="1077"/>
        <v>prosinec</v>
      </c>
      <c r="D3275" s="10">
        <f t="shared" ca="1" si="1078"/>
        <v>0</v>
      </c>
      <c r="E3275" s="10" t="str">
        <f t="shared" si="1079"/>
        <v>čtvrtek</v>
      </c>
      <c r="F3275" s="42" t="str">
        <f ca="1">IF(COUNTIF(List1!$U$4:$AF$16,$G3275),"Svátek",TEXT($G3275,"dddd"))</f>
        <v>čtvrtek</v>
      </c>
      <c r="G3275" s="19">
        <v>47458</v>
      </c>
      <c r="H3275" s="49"/>
      <c r="I3275" s="50"/>
      <c r="J3275" s="49"/>
      <c r="K3275" s="50"/>
      <c r="L3275" s="21">
        <f t="shared" si="1080"/>
        <v>0</v>
      </c>
      <c r="M3275" s="22">
        <f t="shared" si="1074"/>
        <v>0</v>
      </c>
      <c r="N3275" s="98"/>
      <c r="O3275" s="101" t="str">
        <f t="shared" ca="1" si="1075"/>
        <v/>
      </c>
      <c r="P3275" s="41" t="str">
        <f t="shared" si="1073"/>
        <v xml:space="preserve"> </v>
      </c>
      <c r="Q3275" s="41" t="str">
        <f>IF(MONTH(G3276)-MONTH(G3275)&lt;&gt;0,SUBTOTAL(109,$P$14:$P$3665)," ")</f>
        <v xml:space="preserve"> </v>
      </c>
      <c r="R3275" s="108">
        <f t="shared" ca="1" si="1081"/>
        <v>0</v>
      </c>
      <c r="S3275" s="25">
        <f t="shared" ca="1" si="1082"/>
        <v>0</v>
      </c>
      <c r="T3275" s="108">
        <f t="shared" ca="1" si="1083"/>
        <v>0</v>
      </c>
      <c r="U3275" s="163">
        <f t="shared" ca="1" si="1084"/>
        <v>0</v>
      </c>
      <c r="V3275" s="25">
        <f t="shared" ca="1" si="1085"/>
        <v>0</v>
      </c>
      <c r="W3275" s="25">
        <f t="shared" ca="1" si="1086"/>
        <v>0</v>
      </c>
      <c r="X3275" s="108">
        <f t="shared" ca="1" si="1087"/>
        <v>0</v>
      </c>
      <c r="Y3275" s="108">
        <f t="shared" ca="1" si="1088"/>
        <v>0</v>
      </c>
      <c r="Z3275" s="108">
        <f t="shared" ca="1" si="1089"/>
        <v>0</v>
      </c>
      <c r="AA3275" s="108">
        <f t="shared" ca="1" si="1090"/>
        <v>0</v>
      </c>
      <c r="AB3275" s="108">
        <f t="shared" ca="1" si="1091"/>
        <v>0</v>
      </c>
      <c r="AC3275" s="25">
        <f t="shared" ca="1" si="1092"/>
        <v>0</v>
      </c>
    </row>
    <row r="3276" spans="1:29" ht="14.1" hidden="1" customHeight="1" thickBot="1" x14ac:dyDescent="0.25">
      <c r="A3276" s="3">
        <f t="shared" si="1076"/>
        <v>2029</v>
      </c>
      <c r="B3276" s="3" t="str">
        <f t="shared" si="1093"/>
        <v>12 prosinec</v>
      </c>
      <c r="C3276" s="4" t="str">
        <f t="shared" si="1077"/>
        <v>prosinec</v>
      </c>
      <c r="D3276" s="10">
        <f t="shared" ca="1" si="1078"/>
        <v>0</v>
      </c>
      <c r="E3276" s="10" t="str">
        <f t="shared" si="1079"/>
        <v>pátek</v>
      </c>
      <c r="F3276" s="42" t="str">
        <f ca="1">IF(COUNTIF(List1!$U$4:$AF$16,$G3276),"Svátek",TEXT($G3276,"dddd"))</f>
        <v>pátek</v>
      </c>
      <c r="G3276" s="19">
        <v>47459</v>
      </c>
      <c r="H3276" s="49"/>
      <c r="I3276" s="50"/>
      <c r="J3276" s="49"/>
      <c r="K3276" s="50"/>
      <c r="L3276" s="21">
        <f t="shared" si="1080"/>
        <v>0</v>
      </c>
      <c r="M3276" s="22">
        <f t="shared" si="1074"/>
        <v>0</v>
      </c>
      <c r="N3276" s="98"/>
      <c r="O3276" s="101" t="str">
        <f t="shared" ca="1" si="1075"/>
        <v/>
      </c>
      <c r="P3276" s="41" t="str">
        <f t="shared" si="1073"/>
        <v xml:space="preserve"> </v>
      </c>
      <c r="Q3276" s="41" t="str">
        <f>IF(MONTH(G3277)-MONTH(G3276)&lt;&gt;0,SUBTOTAL(109,$P$14:$P$3665)," ")</f>
        <v xml:space="preserve"> </v>
      </c>
      <c r="R3276" s="108">
        <f t="shared" ca="1" si="1081"/>
        <v>0</v>
      </c>
      <c r="S3276" s="25">
        <f t="shared" ca="1" si="1082"/>
        <v>0</v>
      </c>
      <c r="T3276" s="108">
        <f t="shared" ca="1" si="1083"/>
        <v>0</v>
      </c>
      <c r="U3276" s="163">
        <f t="shared" ca="1" si="1084"/>
        <v>0</v>
      </c>
      <c r="V3276" s="25">
        <f t="shared" ca="1" si="1085"/>
        <v>0</v>
      </c>
      <c r="W3276" s="25">
        <f t="shared" ca="1" si="1086"/>
        <v>0</v>
      </c>
      <c r="X3276" s="108">
        <f t="shared" ca="1" si="1087"/>
        <v>0</v>
      </c>
      <c r="Y3276" s="108">
        <f t="shared" ca="1" si="1088"/>
        <v>0</v>
      </c>
      <c r="Z3276" s="108">
        <f t="shared" ca="1" si="1089"/>
        <v>0</v>
      </c>
      <c r="AA3276" s="108">
        <f t="shared" ca="1" si="1090"/>
        <v>0</v>
      </c>
      <c r="AB3276" s="108">
        <f t="shared" ca="1" si="1091"/>
        <v>0</v>
      </c>
      <c r="AC3276" s="25">
        <f t="shared" ca="1" si="1092"/>
        <v>0</v>
      </c>
    </row>
    <row r="3277" spans="1:29" ht="14.1" hidden="1" customHeight="1" thickBot="1" x14ac:dyDescent="0.25">
      <c r="A3277" s="3">
        <f t="shared" si="1076"/>
        <v>2029</v>
      </c>
      <c r="B3277" s="3" t="str">
        <f t="shared" si="1093"/>
        <v>12 prosinec</v>
      </c>
      <c r="C3277" s="4" t="str">
        <f t="shared" si="1077"/>
        <v>prosinec</v>
      </c>
      <c r="D3277" s="10">
        <f t="shared" ca="1" si="1078"/>
        <v>0</v>
      </c>
      <c r="E3277" s="10" t="str">
        <f t="shared" si="1079"/>
        <v>sobota</v>
      </c>
      <c r="F3277" s="42" t="str">
        <f ca="1">IF(COUNTIF(List1!$U$4:$AF$16,$G3277),"Svátek",TEXT($G3277,"dddd"))</f>
        <v>sobota</v>
      </c>
      <c r="G3277" s="19">
        <v>47460</v>
      </c>
      <c r="H3277" s="49"/>
      <c r="I3277" s="50"/>
      <c r="J3277" s="49"/>
      <c r="K3277" s="50"/>
      <c r="L3277" s="21">
        <f t="shared" si="1080"/>
        <v>0</v>
      </c>
      <c r="M3277" s="22">
        <f t="shared" si="1074"/>
        <v>0</v>
      </c>
      <c r="N3277" s="98"/>
      <c r="O3277" s="101" t="str">
        <f t="shared" ca="1" si="1075"/>
        <v/>
      </c>
      <c r="P3277" s="41" t="str">
        <f t="shared" si="1073"/>
        <v xml:space="preserve"> </v>
      </c>
      <c r="Q3277" s="41" t="str">
        <f>IF(MONTH(G3278)-MONTH(G3277)&lt;&gt;0,SUBTOTAL(109,$P$14:$P$3665)," ")</f>
        <v xml:space="preserve"> </v>
      </c>
      <c r="R3277" s="108">
        <f t="shared" ca="1" si="1081"/>
        <v>0</v>
      </c>
      <c r="S3277" s="25">
        <f t="shared" ca="1" si="1082"/>
        <v>0</v>
      </c>
      <c r="T3277" s="108">
        <f t="shared" ca="1" si="1083"/>
        <v>0</v>
      </c>
      <c r="U3277" s="163">
        <f t="shared" ca="1" si="1084"/>
        <v>0</v>
      </c>
      <c r="V3277" s="25">
        <f t="shared" ca="1" si="1085"/>
        <v>0</v>
      </c>
      <c r="W3277" s="25">
        <f t="shared" ca="1" si="1086"/>
        <v>0</v>
      </c>
      <c r="X3277" s="108">
        <f t="shared" ca="1" si="1087"/>
        <v>0</v>
      </c>
      <c r="Y3277" s="108">
        <f t="shared" ca="1" si="1088"/>
        <v>0</v>
      </c>
      <c r="Z3277" s="108">
        <f t="shared" ca="1" si="1089"/>
        <v>0</v>
      </c>
      <c r="AA3277" s="108">
        <f t="shared" ca="1" si="1090"/>
        <v>0</v>
      </c>
      <c r="AB3277" s="108">
        <f t="shared" ca="1" si="1091"/>
        <v>0</v>
      </c>
      <c r="AC3277" s="25">
        <f t="shared" ca="1" si="1092"/>
        <v>0</v>
      </c>
    </row>
    <row r="3278" spans="1:29" ht="14.1" hidden="1" customHeight="1" thickBot="1" x14ac:dyDescent="0.25">
      <c r="A3278" s="3">
        <f t="shared" si="1076"/>
        <v>2029</v>
      </c>
      <c r="B3278" s="3" t="str">
        <f t="shared" si="1093"/>
        <v>12 prosinec</v>
      </c>
      <c r="C3278" s="4" t="str">
        <f t="shared" si="1077"/>
        <v>prosinec</v>
      </c>
      <c r="D3278" s="10">
        <f t="shared" ca="1" si="1078"/>
        <v>0</v>
      </c>
      <c r="E3278" s="10" t="str">
        <f t="shared" si="1079"/>
        <v>neděle</v>
      </c>
      <c r="F3278" s="42" t="str">
        <f ca="1">IF(COUNTIF(List1!$U$4:$AF$16,$G3278),"Svátek",TEXT($G3278,"dddd"))</f>
        <v>neděle</v>
      </c>
      <c r="G3278" s="19">
        <v>47461</v>
      </c>
      <c r="H3278" s="49"/>
      <c r="I3278" s="50"/>
      <c r="J3278" s="49"/>
      <c r="K3278" s="50"/>
      <c r="L3278" s="21">
        <f t="shared" si="1080"/>
        <v>0</v>
      </c>
      <c r="M3278" s="22">
        <f t="shared" si="1074"/>
        <v>0</v>
      </c>
      <c r="N3278" s="98"/>
      <c r="O3278" s="101" t="str">
        <f t="shared" ca="1" si="1075"/>
        <v/>
      </c>
      <c r="P3278" s="41">
        <f t="shared" si="1073"/>
        <v>0</v>
      </c>
      <c r="Q3278" s="41" t="str">
        <f>IF(MONTH(G3279)-MONTH(G3278)&lt;&gt;0,SUBTOTAL(109,$P$14:$P$3665)," ")</f>
        <v xml:space="preserve"> </v>
      </c>
      <c r="R3278" s="108">
        <f t="shared" ca="1" si="1081"/>
        <v>0</v>
      </c>
      <c r="S3278" s="25">
        <f t="shared" ca="1" si="1082"/>
        <v>0</v>
      </c>
      <c r="T3278" s="108">
        <f t="shared" ca="1" si="1083"/>
        <v>0</v>
      </c>
      <c r="U3278" s="163">
        <f t="shared" ca="1" si="1084"/>
        <v>0</v>
      </c>
      <c r="V3278" s="25">
        <f t="shared" ca="1" si="1085"/>
        <v>0</v>
      </c>
      <c r="W3278" s="25">
        <f t="shared" ca="1" si="1086"/>
        <v>0</v>
      </c>
      <c r="X3278" s="108">
        <f t="shared" ca="1" si="1087"/>
        <v>0</v>
      </c>
      <c r="Y3278" s="108">
        <f t="shared" ca="1" si="1088"/>
        <v>0</v>
      </c>
      <c r="Z3278" s="108">
        <f t="shared" ca="1" si="1089"/>
        <v>0</v>
      </c>
      <c r="AA3278" s="108">
        <f t="shared" ca="1" si="1090"/>
        <v>0</v>
      </c>
      <c r="AB3278" s="108">
        <f t="shared" ca="1" si="1091"/>
        <v>0</v>
      </c>
      <c r="AC3278" s="25">
        <f t="shared" ca="1" si="1092"/>
        <v>0</v>
      </c>
    </row>
    <row r="3279" spans="1:29" ht="14.1" hidden="1" customHeight="1" thickBot="1" x14ac:dyDescent="0.25">
      <c r="A3279" s="3">
        <f t="shared" si="1076"/>
        <v>2029</v>
      </c>
      <c r="B3279" s="3" t="str">
        <f t="shared" si="1093"/>
        <v>12 prosinec</v>
      </c>
      <c r="C3279" s="4" t="str">
        <f t="shared" si="1077"/>
        <v>prosinec</v>
      </c>
      <c r="D3279" s="10">
        <f t="shared" ca="1" si="1078"/>
        <v>0</v>
      </c>
      <c r="E3279" s="10" t="str">
        <f t="shared" si="1079"/>
        <v>pondělí</v>
      </c>
      <c r="F3279" s="42" t="str">
        <f ca="1">IF(COUNTIF(List1!$U$4:$AF$16,$G3279),"Svátek",TEXT($G3279,"dddd"))</f>
        <v>pondělí</v>
      </c>
      <c r="G3279" s="19">
        <v>47462</v>
      </c>
      <c r="H3279" s="49"/>
      <c r="I3279" s="50"/>
      <c r="J3279" s="49"/>
      <c r="K3279" s="50"/>
      <c r="L3279" s="21">
        <f t="shared" si="1080"/>
        <v>0</v>
      </c>
      <c r="M3279" s="22">
        <f t="shared" si="1074"/>
        <v>0</v>
      </c>
      <c r="N3279" s="98"/>
      <c r="O3279" s="101" t="str">
        <f t="shared" ca="1" si="1075"/>
        <v/>
      </c>
      <c r="P3279" s="41" t="str">
        <f t="shared" si="1073"/>
        <v xml:space="preserve"> </v>
      </c>
      <c r="Q3279" s="41" t="str">
        <f>IF(MONTH(G3280)-MONTH(G3279)&lt;&gt;0,SUBTOTAL(109,$P$14:$P$3665)," ")</f>
        <v xml:space="preserve"> </v>
      </c>
      <c r="R3279" s="108">
        <f t="shared" ca="1" si="1081"/>
        <v>0</v>
      </c>
      <c r="S3279" s="25">
        <f t="shared" ca="1" si="1082"/>
        <v>0</v>
      </c>
      <c r="T3279" s="108">
        <f t="shared" ca="1" si="1083"/>
        <v>0</v>
      </c>
      <c r="U3279" s="163">
        <f t="shared" ca="1" si="1084"/>
        <v>0</v>
      </c>
      <c r="V3279" s="25">
        <f t="shared" ca="1" si="1085"/>
        <v>0</v>
      </c>
      <c r="W3279" s="25">
        <f t="shared" ca="1" si="1086"/>
        <v>0</v>
      </c>
      <c r="X3279" s="108">
        <f t="shared" ca="1" si="1087"/>
        <v>0</v>
      </c>
      <c r="Y3279" s="108">
        <f t="shared" ca="1" si="1088"/>
        <v>0</v>
      </c>
      <c r="Z3279" s="108">
        <f t="shared" ca="1" si="1089"/>
        <v>0</v>
      </c>
      <c r="AA3279" s="108">
        <f t="shared" ca="1" si="1090"/>
        <v>0</v>
      </c>
      <c r="AB3279" s="108">
        <f t="shared" ca="1" si="1091"/>
        <v>0</v>
      </c>
      <c r="AC3279" s="25">
        <f t="shared" ca="1" si="1092"/>
        <v>0</v>
      </c>
    </row>
    <row r="3280" spans="1:29" ht="14.1" hidden="1" customHeight="1" thickBot="1" x14ac:dyDescent="0.25">
      <c r="A3280" s="3">
        <f t="shared" si="1076"/>
        <v>2029</v>
      </c>
      <c r="B3280" s="3" t="str">
        <f t="shared" si="1093"/>
        <v>12 prosinec</v>
      </c>
      <c r="C3280" s="4" t="str">
        <f t="shared" si="1077"/>
        <v>prosinec</v>
      </c>
      <c r="D3280" s="10">
        <f t="shared" ca="1" si="1078"/>
        <v>0</v>
      </c>
      <c r="E3280" s="10" t="str">
        <f t="shared" si="1079"/>
        <v>úterý</v>
      </c>
      <c r="F3280" s="42" t="str">
        <f ca="1">IF(COUNTIF(List1!$U$4:$AF$16,$G3280),"Svátek",TEXT($G3280,"dddd"))</f>
        <v>úterý</v>
      </c>
      <c r="G3280" s="19">
        <v>47463</v>
      </c>
      <c r="H3280" s="49"/>
      <c r="I3280" s="50"/>
      <c r="J3280" s="49"/>
      <c r="K3280" s="50"/>
      <c r="L3280" s="21">
        <f t="shared" si="1080"/>
        <v>0</v>
      </c>
      <c r="M3280" s="22">
        <f t="shared" si="1074"/>
        <v>0</v>
      </c>
      <c r="N3280" s="98"/>
      <c r="O3280" s="101" t="str">
        <f t="shared" ca="1" si="1075"/>
        <v/>
      </c>
      <c r="P3280" s="41" t="str">
        <f t="shared" si="1073"/>
        <v xml:space="preserve"> </v>
      </c>
      <c r="Q3280" s="41" t="str">
        <f>IF(MONTH(G3281)-MONTH(G3280)&lt;&gt;0,SUBTOTAL(109,$P$14:$P$3665)," ")</f>
        <v xml:space="preserve"> </v>
      </c>
      <c r="R3280" s="108">
        <f t="shared" ca="1" si="1081"/>
        <v>0</v>
      </c>
      <c r="S3280" s="25">
        <f t="shared" ca="1" si="1082"/>
        <v>0</v>
      </c>
      <c r="T3280" s="108">
        <f t="shared" ca="1" si="1083"/>
        <v>0</v>
      </c>
      <c r="U3280" s="163">
        <f t="shared" ca="1" si="1084"/>
        <v>0</v>
      </c>
      <c r="V3280" s="25">
        <f t="shared" ca="1" si="1085"/>
        <v>0</v>
      </c>
      <c r="W3280" s="25">
        <f t="shared" ca="1" si="1086"/>
        <v>0</v>
      </c>
      <c r="X3280" s="108">
        <f t="shared" ca="1" si="1087"/>
        <v>0</v>
      </c>
      <c r="Y3280" s="108">
        <f t="shared" ca="1" si="1088"/>
        <v>0</v>
      </c>
      <c r="Z3280" s="108">
        <f t="shared" ca="1" si="1089"/>
        <v>0</v>
      </c>
      <c r="AA3280" s="108">
        <f t="shared" ca="1" si="1090"/>
        <v>0</v>
      </c>
      <c r="AB3280" s="108">
        <f t="shared" ca="1" si="1091"/>
        <v>0</v>
      </c>
      <c r="AC3280" s="25">
        <f t="shared" ca="1" si="1092"/>
        <v>0</v>
      </c>
    </row>
    <row r="3281" spans="1:29" ht="14.1" hidden="1" customHeight="1" thickBot="1" x14ac:dyDescent="0.25">
      <c r="A3281" s="3">
        <f t="shared" si="1076"/>
        <v>2029</v>
      </c>
      <c r="B3281" s="3" t="str">
        <f t="shared" si="1093"/>
        <v>12 prosinec</v>
      </c>
      <c r="C3281" s="4" t="str">
        <f t="shared" si="1077"/>
        <v>prosinec</v>
      </c>
      <c r="D3281" s="10">
        <f t="shared" ca="1" si="1078"/>
        <v>0</v>
      </c>
      <c r="E3281" s="10" t="str">
        <f t="shared" si="1079"/>
        <v>středa</v>
      </c>
      <c r="F3281" s="42" t="str">
        <f ca="1">IF(COUNTIF(List1!$U$4:$AF$16,$G3281),"Svátek",TEXT($G3281,"dddd"))</f>
        <v>středa</v>
      </c>
      <c r="G3281" s="19">
        <v>47464</v>
      </c>
      <c r="H3281" s="49"/>
      <c r="I3281" s="50"/>
      <c r="J3281" s="49"/>
      <c r="K3281" s="50"/>
      <c r="L3281" s="21">
        <f t="shared" si="1080"/>
        <v>0</v>
      </c>
      <c r="M3281" s="22">
        <f t="shared" si="1074"/>
        <v>0</v>
      </c>
      <c r="N3281" s="98"/>
      <c r="O3281" s="101" t="str">
        <f t="shared" ca="1" si="1075"/>
        <v/>
      </c>
      <c r="P3281" s="41" t="str">
        <f t="shared" si="1073"/>
        <v xml:space="preserve"> </v>
      </c>
      <c r="Q3281" s="41" t="str">
        <f>IF(MONTH(G3282)-MONTH(G3281)&lt;&gt;0,SUBTOTAL(109,$P$14:$P$3665)," ")</f>
        <v xml:space="preserve"> </v>
      </c>
      <c r="R3281" s="108">
        <f t="shared" ca="1" si="1081"/>
        <v>0</v>
      </c>
      <c r="S3281" s="25">
        <f t="shared" ca="1" si="1082"/>
        <v>0</v>
      </c>
      <c r="T3281" s="108">
        <f t="shared" ca="1" si="1083"/>
        <v>0</v>
      </c>
      <c r="U3281" s="163">
        <f t="shared" ca="1" si="1084"/>
        <v>0</v>
      </c>
      <c r="V3281" s="25">
        <f t="shared" ca="1" si="1085"/>
        <v>0</v>
      </c>
      <c r="W3281" s="25">
        <f t="shared" ca="1" si="1086"/>
        <v>0</v>
      </c>
      <c r="X3281" s="108">
        <f t="shared" ca="1" si="1087"/>
        <v>0</v>
      </c>
      <c r="Y3281" s="108">
        <f t="shared" ca="1" si="1088"/>
        <v>0</v>
      </c>
      <c r="Z3281" s="108">
        <f t="shared" ca="1" si="1089"/>
        <v>0</v>
      </c>
      <c r="AA3281" s="108">
        <f t="shared" ca="1" si="1090"/>
        <v>0</v>
      </c>
      <c r="AB3281" s="108">
        <f t="shared" ca="1" si="1091"/>
        <v>0</v>
      </c>
      <c r="AC3281" s="25">
        <f t="shared" ca="1" si="1092"/>
        <v>0</v>
      </c>
    </row>
    <row r="3282" spans="1:29" ht="14.1" hidden="1" customHeight="1" thickBot="1" x14ac:dyDescent="0.25">
      <c r="A3282" s="3">
        <f t="shared" si="1076"/>
        <v>2029</v>
      </c>
      <c r="B3282" s="3" t="str">
        <f t="shared" si="1093"/>
        <v>12 prosinec</v>
      </c>
      <c r="C3282" s="4" t="str">
        <f t="shared" si="1077"/>
        <v>prosinec</v>
      </c>
      <c r="D3282" s="10">
        <f t="shared" ca="1" si="1078"/>
        <v>0</v>
      </c>
      <c r="E3282" s="10" t="str">
        <f t="shared" si="1079"/>
        <v>čtvrtek</v>
      </c>
      <c r="F3282" s="42" t="str">
        <f ca="1">IF(COUNTIF(List1!$U$4:$AF$16,$G3282),"Svátek",TEXT($G3282,"dddd"))</f>
        <v>čtvrtek</v>
      </c>
      <c r="G3282" s="19">
        <v>47465</v>
      </c>
      <c r="H3282" s="49"/>
      <c r="I3282" s="50"/>
      <c r="J3282" s="49"/>
      <c r="K3282" s="50"/>
      <c r="L3282" s="21">
        <f t="shared" si="1080"/>
        <v>0</v>
      </c>
      <c r="M3282" s="22">
        <f t="shared" si="1074"/>
        <v>0</v>
      </c>
      <c r="N3282" s="98"/>
      <c r="O3282" s="101" t="str">
        <f t="shared" ca="1" si="1075"/>
        <v/>
      </c>
      <c r="P3282" s="41" t="str">
        <f t="shared" si="1073"/>
        <v xml:space="preserve"> </v>
      </c>
      <c r="Q3282" s="41" t="str">
        <f>IF(MONTH(G3283)-MONTH(G3282)&lt;&gt;0,SUBTOTAL(109,$P$14:$P$3665)," ")</f>
        <v xml:space="preserve"> </v>
      </c>
      <c r="R3282" s="108">
        <f t="shared" ca="1" si="1081"/>
        <v>0</v>
      </c>
      <c r="S3282" s="25">
        <f t="shared" ca="1" si="1082"/>
        <v>0</v>
      </c>
      <c r="T3282" s="108">
        <f t="shared" ca="1" si="1083"/>
        <v>0</v>
      </c>
      <c r="U3282" s="163">
        <f t="shared" ca="1" si="1084"/>
        <v>0</v>
      </c>
      <c r="V3282" s="25">
        <f t="shared" ca="1" si="1085"/>
        <v>0</v>
      </c>
      <c r="W3282" s="25">
        <f t="shared" ca="1" si="1086"/>
        <v>0</v>
      </c>
      <c r="X3282" s="108">
        <f t="shared" ca="1" si="1087"/>
        <v>0</v>
      </c>
      <c r="Y3282" s="108">
        <f t="shared" ca="1" si="1088"/>
        <v>0</v>
      </c>
      <c r="Z3282" s="108">
        <f t="shared" ca="1" si="1089"/>
        <v>0</v>
      </c>
      <c r="AA3282" s="108">
        <f t="shared" ca="1" si="1090"/>
        <v>0</v>
      </c>
      <c r="AB3282" s="108">
        <f t="shared" ca="1" si="1091"/>
        <v>0</v>
      </c>
      <c r="AC3282" s="25">
        <f t="shared" ca="1" si="1092"/>
        <v>0</v>
      </c>
    </row>
    <row r="3283" spans="1:29" ht="14.1" hidden="1" customHeight="1" thickBot="1" x14ac:dyDescent="0.25">
      <c r="A3283" s="3">
        <f t="shared" si="1076"/>
        <v>2029</v>
      </c>
      <c r="B3283" s="3" t="str">
        <f t="shared" si="1093"/>
        <v>12 prosinec</v>
      </c>
      <c r="C3283" s="4" t="str">
        <f t="shared" si="1077"/>
        <v>prosinec</v>
      </c>
      <c r="D3283" s="10">
        <f t="shared" ca="1" si="1078"/>
        <v>0</v>
      </c>
      <c r="E3283" s="10" t="str">
        <f t="shared" si="1079"/>
        <v>pátek</v>
      </c>
      <c r="F3283" s="42" t="str">
        <f ca="1">IF(COUNTIF(List1!$U$4:$AF$16,$G3283),"Svátek",TEXT($G3283,"dddd"))</f>
        <v>pátek</v>
      </c>
      <c r="G3283" s="19">
        <v>47466</v>
      </c>
      <c r="H3283" s="49"/>
      <c r="I3283" s="50"/>
      <c r="J3283" s="49"/>
      <c r="K3283" s="50"/>
      <c r="L3283" s="21">
        <f t="shared" si="1080"/>
        <v>0</v>
      </c>
      <c r="M3283" s="22">
        <f t="shared" si="1074"/>
        <v>0</v>
      </c>
      <c r="N3283" s="98"/>
      <c r="O3283" s="101" t="str">
        <f t="shared" ca="1" si="1075"/>
        <v/>
      </c>
      <c r="P3283" s="41" t="str">
        <f t="shared" si="1073"/>
        <v xml:space="preserve"> </v>
      </c>
      <c r="Q3283" s="41" t="str">
        <f>IF(MONTH(G3284)-MONTH(G3283)&lt;&gt;0,SUBTOTAL(109,$P$14:$P$3665)," ")</f>
        <v xml:space="preserve"> </v>
      </c>
      <c r="R3283" s="108">
        <f t="shared" ca="1" si="1081"/>
        <v>0</v>
      </c>
      <c r="S3283" s="25">
        <f t="shared" ca="1" si="1082"/>
        <v>0</v>
      </c>
      <c r="T3283" s="108">
        <f t="shared" ca="1" si="1083"/>
        <v>0</v>
      </c>
      <c r="U3283" s="163">
        <f t="shared" ca="1" si="1084"/>
        <v>0</v>
      </c>
      <c r="V3283" s="25">
        <f t="shared" ca="1" si="1085"/>
        <v>0</v>
      </c>
      <c r="W3283" s="25">
        <f t="shared" ca="1" si="1086"/>
        <v>0</v>
      </c>
      <c r="X3283" s="108">
        <f t="shared" ca="1" si="1087"/>
        <v>0</v>
      </c>
      <c r="Y3283" s="108">
        <f t="shared" ca="1" si="1088"/>
        <v>0</v>
      </c>
      <c r="Z3283" s="108">
        <f t="shared" ca="1" si="1089"/>
        <v>0</v>
      </c>
      <c r="AA3283" s="108">
        <f t="shared" ca="1" si="1090"/>
        <v>0</v>
      </c>
      <c r="AB3283" s="108">
        <f t="shared" ca="1" si="1091"/>
        <v>0</v>
      </c>
      <c r="AC3283" s="25">
        <f t="shared" ca="1" si="1092"/>
        <v>0</v>
      </c>
    </row>
    <row r="3284" spans="1:29" ht="14.1" hidden="1" customHeight="1" thickBot="1" x14ac:dyDescent="0.25">
      <c r="A3284" s="3">
        <f t="shared" si="1076"/>
        <v>2029</v>
      </c>
      <c r="B3284" s="3" t="str">
        <f t="shared" si="1093"/>
        <v>12 prosinec</v>
      </c>
      <c r="C3284" s="4" t="str">
        <f t="shared" si="1077"/>
        <v>prosinec</v>
      </c>
      <c r="D3284" s="10">
        <f t="shared" ca="1" si="1078"/>
        <v>0</v>
      </c>
      <c r="E3284" s="10" t="str">
        <f t="shared" si="1079"/>
        <v>sobota</v>
      </c>
      <c r="F3284" s="42" t="str">
        <f ca="1">IF(COUNTIF(List1!$U$4:$AF$16,$G3284),"Svátek",TEXT($G3284,"dddd"))</f>
        <v>sobota</v>
      </c>
      <c r="G3284" s="19">
        <v>47467</v>
      </c>
      <c r="H3284" s="49"/>
      <c r="I3284" s="50"/>
      <c r="J3284" s="49"/>
      <c r="K3284" s="50"/>
      <c r="L3284" s="21">
        <f t="shared" si="1080"/>
        <v>0</v>
      </c>
      <c r="M3284" s="22">
        <f t="shared" si="1074"/>
        <v>0</v>
      </c>
      <c r="N3284" s="98"/>
      <c r="O3284" s="101" t="str">
        <f t="shared" ca="1" si="1075"/>
        <v/>
      </c>
      <c r="P3284" s="41" t="str">
        <f t="shared" si="1073"/>
        <v xml:space="preserve"> </v>
      </c>
      <c r="Q3284" s="41" t="str">
        <f>IF(MONTH(G3285)-MONTH(G3284)&lt;&gt;0,SUBTOTAL(109,$P$14:$P$3665)," ")</f>
        <v xml:space="preserve"> </v>
      </c>
      <c r="R3284" s="108">
        <f t="shared" ca="1" si="1081"/>
        <v>0</v>
      </c>
      <c r="S3284" s="25">
        <f t="shared" ca="1" si="1082"/>
        <v>0</v>
      </c>
      <c r="T3284" s="108">
        <f t="shared" ca="1" si="1083"/>
        <v>0</v>
      </c>
      <c r="U3284" s="163">
        <f t="shared" ca="1" si="1084"/>
        <v>0</v>
      </c>
      <c r="V3284" s="25">
        <f t="shared" ca="1" si="1085"/>
        <v>0</v>
      </c>
      <c r="W3284" s="25">
        <f t="shared" ca="1" si="1086"/>
        <v>0</v>
      </c>
      <c r="X3284" s="108">
        <f t="shared" ca="1" si="1087"/>
        <v>0</v>
      </c>
      <c r="Y3284" s="108">
        <f t="shared" ca="1" si="1088"/>
        <v>0</v>
      </c>
      <c r="Z3284" s="108">
        <f t="shared" ca="1" si="1089"/>
        <v>0</v>
      </c>
      <c r="AA3284" s="108">
        <f t="shared" ca="1" si="1090"/>
        <v>0</v>
      </c>
      <c r="AB3284" s="108">
        <f t="shared" ca="1" si="1091"/>
        <v>0</v>
      </c>
      <c r="AC3284" s="25">
        <f t="shared" ca="1" si="1092"/>
        <v>0</v>
      </c>
    </row>
    <row r="3285" spans="1:29" ht="14.1" hidden="1" customHeight="1" thickBot="1" x14ac:dyDescent="0.25">
      <c r="A3285" s="3">
        <f t="shared" si="1076"/>
        <v>2029</v>
      </c>
      <c r="B3285" s="3" t="str">
        <f t="shared" si="1093"/>
        <v>12 prosinec</v>
      </c>
      <c r="C3285" s="4" t="str">
        <f t="shared" si="1077"/>
        <v>prosinec</v>
      </c>
      <c r="D3285" s="10">
        <f t="shared" ca="1" si="1078"/>
        <v>0</v>
      </c>
      <c r="E3285" s="10" t="str">
        <f t="shared" si="1079"/>
        <v>neděle</v>
      </c>
      <c r="F3285" s="42" t="str">
        <f ca="1">IF(COUNTIF(List1!$U$4:$AF$16,$G3285),"Svátek",TEXT($G3285,"dddd"))</f>
        <v>neděle</v>
      </c>
      <c r="G3285" s="19">
        <v>47468</v>
      </c>
      <c r="H3285" s="49"/>
      <c r="I3285" s="50"/>
      <c r="J3285" s="49"/>
      <c r="K3285" s="50"/>
      <c r="L3285" s="21">
        <f t="shared" si="1080"/>
        <v>0</v>
      </c>
      <c r="M3285" s="22">
        <f t="shared" si="1074"/>
        <v>0</v>
      </c>
      <c r="N3285" s="98"/>
      <c r="O3285" s="101" t="str">
        <f t="shared" ca="1" si="1075"/>
        <v/>
      </c>
      <c r="P3285" s="41">
        <f t="shared" si="1073"/>
        <v>0</v>
      </c>
      <c r="Q3285" s="41" t="str">
        <f>IF(MONTH(G3286)-MONTH(G3285)&lt;&gt;0,SUBTOTAL(109,$P$14:$P$3665)," ")</f>
        <v xml:space="preserve"> </v>
      </c>
      <c r="R3285" s="108">
        <f t="shared" ca="1" si="1081"/>
        <v>0</v>
      </c>
      <c r="S3285" s="25">
        <f t="shared" ca="1" si="1082"/>
        <v>0</v>
      </c>
      <c r="T3285" s="108">
        <f t="shared" ca="1" si="1083"/>
        <v>0</v>
      </c>
      <c r="U3285" s="163">
        <f t="shared" ca="1" si="1084"/>
        <v>0</v>
      </c>
      <c r="V3285" s="25">
        <f t="shared" ca="1" si="1085"/>
        <v>0</v>
      </c>
      <c r="W3285" s="25">
        <f t="shared" ca="1" si="1086"/>
        <v>0</v>
      </c>
      <c r="X3285" s="108">
        <f t="shared" ca="1" si="1087"/>
        <v>0</v>
      </c>
      <c r="Y3285" s="108">
        <f t="shared" ca="1" si="1088"/>
        <v>0</v>
      </c>
      <c r="Z3285" s="108">
        <f t="shared" ca="1" si="1089"/>
        <v>0</v>
      </c>
      <c r="AA3285" s="108">
        <f t="shared" ca="1" si="1090"/>
        <v>0</v>
      </c>
      <c r="AB3285" s="108">
        <f t="shared" ca="1" si="1091"/>
        <v>0</v>
      </c>
      <c r="AC3285" s="25">
        <f t="shared" ca="1" si="1092"/>
        <v>0</v>
      </c>
    </row>
    <row r="3286" spans="1:29" ht="14.1" hidden="1" customHeight="1" thickBot="1" x14ac:dyDescent="0.25">
      <c r="A3286" s="3">
        <f t="shared" si="1076"/>
        <v>2029</v>
      </c>
      <c r="B3286" s="3" t="str">
        <f t="shared" si="1093"/>
        <v>12 prosinec</v>
      </c>
      <c r="C3286" s="4" t="str">
        <f t="shared" si="1077"/>
        <v>prosinec</v>
      </c>
      <c r="D3286" s="10">
        <f t="shared" ca="1" si="1078"/>
        <v>0</v>
      </c>
      <c r="E3286" s="10" t="str">
        <f t="shared" si="1079"/>
        <v>pondělí</v>
      </c>
      <c r="F3286" s="42" t="str">
        <f ca="1">IF(COUNTIF(List1!$U$4:$AF$16,$G3286),"Svátek",TEXT($G3286,"dddd"))</f>
        <v>pondělí</v>
      </c>
      <c r="G3286" s="19">
        <v>47469</v>
      </c>
      <c r="H3286" s="49"/>
      <c r="I3286" s="50"/>
      <c r="J3286" s="49"/>
      <c r="K3286" s="50"/>
      <c r="L3286" s="21">
        <f t="shared" si="1080"/>
        <v>0</v>
      </c>
      <c r="M3286" s="22">
        <f t="shared" si="1074"/>
        <v>0</v>
      </c>
      <c r="N3286" s="98"/>
      <c r="O3286" s="101" t="str">
        <f t="shared" ca="1" si="1075"/>
        <v/>
      </c>
      <c r="P3286" s="41" t="str">
        <f t="shared" si="1073"/>
        <v xml:space="preserve"> </v>
      </c>
      <c r="Q3286" s="41" t="str">
        <f>IF(MONTH(G3287)-MONTH(G3286)&lt;&gt;0,SUBTOTAL(109,$P$14:$P$3665)," ")</f>
        <v xml:space="preserve"> </v>
      </c>
      <c r="R3286" s="108">
        <f t="shared" ca="1" si="1081"/>
        <v>0</v>
      </c>
      <c r="S3286" s="25">
        <f t="shared" ca="1" si="1082"/>
        <v>0</v>
      </c>
      <c r="T3286" s="108">
        <f t="shared" ca="1" si="1083"/>
        <v>0</v>
      </c>
      <c r="U3286" s="163">
        <f t="shared" ca="1" si="1084"/>
        <v>0</v>
      </c>
      <c r="V3286" s="25">
        <f t="shared" ca="1" si="1085"/>
        <v>0</v>
      </c>
      <c r="W3286" s="25">
        <f t="shared" ca="1" si="1086"/>
        <v>0</v>
      </c>
      <c r="X3286" s="108">
        <f t="shared" ca="1" si="1087"/>
        <v>0</v>
      </c>
      <c r="Y3286" s="108">
        <f t="shared" ca="1" si="1088"/>
        <v>0</v>
      </c>
      <c r="Z3286" s="108">
        <f t="shared" ca="1" si="1089"/>
        <v>0</v>
      </c>
      <c r="AA3286" s="108">
        <f t="shared" ca="1" si="1090"/>
        <v>0</v>
      </c>
      <c r="AB3286" s="108">
        <f t="shared" ca="1" si="1091"/>
        <v>0</v>
      </c>
      <c r="AC3286" s="25">
        <f t="shared" ca="1" si="1092"/>
        <v>0</v>
      </c>
    </row>
    <row r="3287" spans="1:29" ht="14.1" hidden="1" customHeight="1" thickBot="1" x14ac:dyDescent="0.25">
      <c r="A3287" s="3">
        <f t="shared" si="1076"/>
        <v>2029</v>
      </c>
      <c r="B3287" s="3" t="str">
        <f t="shared" si="1093"/>
        <v>12 prosinec</v>
      </c>
      <c r="C3287" s="4" t="str">
        <f t="shared" si="1077"/>
        <v>prosinec</v>
      </c>
      <c r="D3287" s="10">
        <f t="shared" ca="1" si="1078"/>
        <v>0</v>
      </c>
      <c r="E3287" s="10" t="str">
        <f t="shared" si="1079"/>
        <v>úterý</v>
      </c>
      <c r="F3287" s="42" t="str">
        <f ca="1">IF(COUNTIF(List1!$U$4:$AF$16,$G3287),"Svátek",TEXT($G3287,"dddd"))</f>
        <v>úterý</v>
      </c>
      <c r="G3287" s="19">
        <v>47470</v>
      </c>
      <c r="H3287" s="49"/>
      <c r="I3287" s="50"/>
      <c r="J3287" s="49"/>
      <c r="K3287" s="50"/>
      <c r="L3287" s="21">
        <f t="shared" si="1080"/>
        <v>0</v>
      </c>
      <c r="M3287" s="22">
        <f t="shared" si="1074"/>
        <v>0</v>
      </c>
      <c r="N3287" s="98"/>
      <c r="O3287" s="101" t="str">
        <f t="shared" ca="1" si="1075"/>
        <v/>
      </c>
      <c r="P3287" s="41" t="str">
        <f t="shared" si="1073"/>
        <v xml:space="preserve"> </v>
      </c>
      <c r="Q3287" s="41" t="str">
        <f>IF(MONTH(G3288)-MONTH(G3287)&lt;&gt;0,SUBTOTAL(109,$P$14:$P$3665)," ")</f>
        <v xml:space="preserve"> </v>
      </c>
      <c r="R3287" s="108">
        <f t="shared" ca="1" si="1081"/>
        <v>0</v>
      </c>
      <c r="S3287" s="25">
        <f t="shared" ca="1" si="1082"/>
        <v>0</v>
      </c>
      <c r="T3287" s="108">
        <f t="shared" ca="1" si="1083"/>
        <v>0</v>
      </c>
      <c r="U3287" s="163">
        <f t="shared" ca="1" si="1084"/>
        <v>0</v>
      </c>
      <c r="V3287" s="25">
        <f t="shared" ca="1" si="1085"/>
        <v>0</v>
      </c>
      <c r="W3287" s="25">
        <f t="shared" ca="1" si="1086"/>
        <v>0</v>
      </c>
      <c r="X3287" s="108">
        <f t="shared" ca="1" si="1087"/>
        <v>0</v>
      </c>
      <c r="Y3287" s="108">
        <f t="shared" ca="1" si="1088"/>
        <v>0</v>
      </c>
      <c r="Z3287" s="108">
        <f t="shared" ca="1" si="1089"/>
        <v>0</v>
      </c>
      <c r="AA3287" s="108">
        <f t="shared" ca="1" si="1090"/>
        <v>0</v>
      </c>
      <c r="AB3287" s="108">
        <f t="shared" ca="1" si="1091"/>
        <v>0</v>
      </c>
      <c r="AC3287" s="25">
        <f t="shared" ca="1" si="1092"/>
        <v>0</v>
      </c>
    </row>
    <row r="3288" spans="1:29" ht="14.1" hidden="1" customHeight="1" thickBot="1" x14ac:dyDescent="0.25">
      <c r="A3288" s="3">
        <f t="shared" si="1076"/>
        <v>2029</v>
      </c>
      <c r="B3288" s="3" t="str">
        <f t="shared" si="1093"/>
        <v>12 prosinec</v>
      </c>
      <c r="C3288" s="4" t="str">
        <f t="shared" si="1077"/>
        <v>prosinec</v>
      </c>
      <c r="D3288" s="10">
        <f t="shared" ca="1" si="1078"/>
        <v>0</v>
      </c>
      <c r="E3288" s="10" t="str">
        <f t="shared" si="1079"/>
        <v>středa</v>
      </c>
      <c r="F3288" s="42" t="str">
        <f ca="1">IF(COUNTIF(List1!$U$4:$AF$16,$G3288),"Svátek",TEXT($G3288,"dddd"))</f>
        <v>středa</v>
      </c>
      <c r="G3288" s="19">
        <v>47471</v>
      </c>
      <c r="H3288" s="49"/>
      <c r="I3288" s="50"/>
      <c r="J3288" s="49"/>
      <c r="K3288" s="50"/>
      <c r="L3288" s="21">
        <f t="shared" si="1080"/>
        <v>0</v>
      </c>
      <c r="M3288" s="22">
        <f t="shared" si="1074"/>
        <v>0</v>
      </c>
      <c r="N3288" s="98"/>
      <c r="O3288" s="101" t="str">
        <f t="shared" ca="1" si="1075"/>
        <v/>
      </c>
      <c r="P3288" s="41" t="str">
        <f t="shared" si="1073"/>
        <v xml:space="preserve"> </v>
      </c>
      <c r="Q3288" s="41" t="str">
        <f>IF(MONTH(G3289)-MONTH(G3288)&lt;&gt;0,SUBTOTAL(109,$P$14:$P$3665)," ")</f>
        <v xml:space="preserve"> </v>
      </c>
      <c r="R3288" s="108">
        <f t="shared" ca="1" si="1081"/>
        <v>0</v>
      </c>
      <c r="S3288" s="25">
        <f t="shared" ca="1" si="1082"/>
        <v>0</v>
      </c>
      <c r="T3288" s="108">
        <f t="shared" ca="1" si="1083"/>
        <v>0</v>
      </c>
      <c r="U3288" s="163">
        <f t="shared" ca="1" si="1084"/>
        <v>0</v>
      </c>
      <c r="V3288" s="25">
        <f t="shared" ca="1" si="1085"/>
        <v>0</v>
      </c>
      <c r="W3288" s="25">
        <f t="shared" ca="1" si="1086"/>
        <v>0</v>
      </c>
      <c r="X3288" s="108">
        <f t="shared" ca="1" si="1087"/>
        <v>0</v>
      </c>
      <c r="Y3288" s="108">
        <f t="shared" ca="1" si="1088"/>
        <v>0</v>
      </c>
      <c r="Z3288" s="108">
        <f t="shared" ca="1" si="1089"/>
        <v>0</v>
      </c>
      <c r="AA3288" s="108">
        <f t="shared" ca="1" si="1090"/>
        <v>0</v>
      </c>
      <c r="AB3288" s="108">
        <f t="shared" ca="1" si="1091"/>
        <v>0</v>
      </c>
      <c r="AC3288" s="25">
        <f t="shared" ca="1" si="1092"/>
        <v>0</v>
      </c>
    </row>
    <row r="3289" spans="1:29" ht="14.1" hidden="1" customHeight="1" thickBot="1" x14ac:dyDescent="0.25">
      <c r="A3289" s="3">
        <f t="shared" si="1076"/>
        <v>2029</v>
      </c>
      <c r="B3289" s="3" t="str">
        <f t="shared" si="1093"/>
        <v>12 prosinec</v>
      </c>
      <c r="C3289" s="4" t="str">
        <f t="shared" si="1077"/>
        <v>prosinec</v>
      </c>
      <c r="D3289" s="10">
        <f t="shared" ca="1" si="1078"/>
        <v>0</v>
      </c>
      <c r="E3289" s="10" t="str">
        <f t="shared" si="1079"/>
        <v>čtvrtek</v>
      </c>
      <c r="F3289" s="42" t="str">
        <f ca="1">IF(COUNTIF(List1!$U$4:$AF$16,$G3289),"Svátek",TEXT($G3289,"dddd"))</f>
        <v>čtvrtek</v>
      </c>
      <c r="G3289" s="19">
        <v>47472</v>
      </c>
      <c r="H3289" s="49"/>
      <c r="I3289" s="50"/>
      <c r="J3289" s="49"/>
      <c r="K3289" s="50"/>
      <c r="L3289" s="21">
        <f t="shared" si="1080"/>
        <v>0</v>
      </c>
      <c r="M3289" s="22">
        <f t="shared" si="1074"/>
        <v>0</v>
      </c>
      <c r="N3289" s="98"/>
      <c r="O3289" s="101" t="str">
        <f t="shared" ca="1" si="1075"/>
        <v/>
      </c>
      <c r="P3289" s="41" t="str">
        <f t="shared" si="1073"/>
        <v xml:space="preserve"> </v>
      </c>
      <c r="Q3289" s="41" t="str">
        <f>IF(MONTH(G3290)-MONTH(G3289)&lt;&gt;0,SUBTOTAL(109,$P$14:$P$3665)," ")</f>
        <v xml:space="preserve"> </v>
      </c>
      <c r="R3289" s="108">
        <f t="shared" ca="1" si="1081"/>
        <v>0</v>
      </c>
      <c r="S3289" s="25">
        <f t="shared" ca="1" si="1082"/>
        <v>0</v>
      </c>
      <c r="T3289" s="108">
        <f t="shared" ca="1" si="1083"/>
        <v>0</v>
      </c>
      <c r="U3289" s="163">
        <f t="shared" ca="1" si="1084"/>
        <v>0</v>
      </c>
      <c r="V3289" s="25">
        <f t="shared" ca="1" si="1085"/>
        <v>0</v>
      </c>
      <c r="W3289" s="25">
        <f t="shared" ca="1" si="1086"/>
        <v>0</v>
      </c>
      <c r="X3289" s="108">
        <f t="shared" ca="1" si="1087"/>
        <v>0</v>
      </c>
      <c r="Y3289" s="108">
        <f t="shared" ca="1" si="1088"/>
        <v>0</v>
      </c>
      <c r="Z3289" s="108">
        <f t="shared" ca="1" si="1089"/>
        <v>0</v>
      </c>
      <c r="AA3289" s="108">
        <f t="shared" ca="1" si="1090"/>
        <v>0</v>
      </c>
      <c r="AB3289" s="108">
        <f t="shared" ca="1" si="1091"/>
        <v>0</v>
      </c>
      <c r="AC3289" s="25">
        <f t="shared" ca="1" si="1092"/>
        <v>0</v>
      </c>
    </row>
    <row r="3290" spans="1:29" ht="14.1" hidden="1" customHeight="1" thickBot="1" x14ac:dyDescent="0.25">
      <c r="A3290" s="3">
        <f t="shared" si="1076"/>
        <v>2029</v>
      </c>
      <c r="B3290" s="3" t="str">
        <f t="shared" si="1093"/>
        <v>12 prosinec</v>
      </c>
      <c r="C3290" s="4" t="str">
        <f t="shared" si="1077"/>
        <v>prosinec</v>
      </c>
      <c r="D3290" s="10">
        <f t="shared" ca="1" si="1078"/>
        <v>0</v>
      </c>
      <c r="E3290" s="10" t="str">
        <f t="shared" si="1079"/>
        <v>pátek</v>
      </c>
      <c r="F3290" s="42" t="str">
        <f ca="1">IF(COUNTIF(List1!$U$4:$AF$16,$G3290),"Svátek",TEXT($G3290,"dddd"))</f>
        <v>pátek</v>
      </c>
      <c r="G3290" s="19">
        <v>47473</v>
      </c>
      <c r="H3290" s="49"/>
      <c r="I3290" s="50"/>
      <c r="J3290" s="49"/>
      <c r="K3290" s="50"/>
      <c r="L3290" s="21">
        <f t="shared" si="1080"/>
        <v>0</v>
      </c>
      <c r="M3290" s="22">
        <f t="shared" si="1074"/>
        <v>0</v>
      </c>
      <c r="N3290" s="98"/>
      <c r="O3290" s="101" t="str">
        <f t="shared" ca="1" si="1075"/>
        <v/>
      </c>
      <c r="P3290" s="41" t="str">
        <f t="shared" si="1073"/>
        <v xml:space="preserve"> </v>
      </c>
      <c r="Q3290" s="41" t="str">
        <f>IF(MONTH(G3291)-MONTH(G3290)&lt;&gt;0,SUBTOTAL(109,$P$14:$P$3665)," ")</f>
        <v xml:space="preserve"> </v>
      </c>
      <c r="R3290" s="108">
        <f t="shared" ca="1" si="1081"/>
        <v>0</v>
      </c>
      <c r="S3290" s="25">
        <f t="shared" ca="1" si="1082"/>
        <v>0</v>
      </c>
      <c r="T3290" s="108">
        <f t="shared" ca="1" si="1083"/>
        <v>0</v>
      </c>
      <c r="U3290" s="163">
        <f t="shared" ca="1" si="1084"/>
        <v>0</v>
      </c>
      <c r="V3290" s="25">
        <f t="shared" ca="1" si="1085"/>
        <v>0</v>
      </c>
      <c r="W3290" s="25">
        <f t="shared" ca="1" si="1086"/>
        <v>0</v>
      </c>
      <c r="X3290" s="108">
        <f t="shared" ca="1" si="1087"/>
        <v>0</v>
      </c>
      <c r="Y3290" s="108">
        <f t="shared" ca="1" si="1088"/>
        <v>0</v>
      </c>
      <c r="Z3290" s="108">
        <f t="shared" ca="1" si="1089"/>
        <v>0</v>
      </c>
      <c r="AA3290" s="108">
        <f t="shared" ca="1" si="1090"/>
        <v>0</v>
      </c>
      <c r="AB3290" s="108">
        <f t="shared" ca="1" si="1091"/>
        <v>0</v>
      </c>
      <c r="AC3290" s="25">
        <f t="shared" ca="1" si="1092"/>
        <v>0</v>
      </c>
    </row>
    <row r="3291" spans="1:29" ht="14.1" hidden="1" customHeight="1" thickBot="1" x14ac:dyDescent="0.25">
      <c r="A3291" s="3">
        <f t="shared" si="1076"/>
        <v>2029</v>
      </c>
      <c r="B3291" s="3" t="str">
        <f t="shared" si="1093"/>
        <v>12 prosinec</v>
      </c>
      <c r="C3291" s="4" t="str">
        <f t="shared" si="1077"/>
        <v>prosinec</v>
      </c>
      <c r="D3291" s="10">
        <f t="shared" ca="1" si="1078"/>
        <v>0</v>
      </c>
      <c r="E3291" s="10" t="str">
        <f t="shared" si="1079"/>
        <v>sobota</v>
      </c>
      <c r="F3291" s="42" t="str">
        <f ca="1">IF(COUNTIF(List1!$U$4:$AF$16,$G3291),"Svátek",TEXT($G3291,"dddd"))</f>
        <v>sobota</v>
      </c>
      <c r="G3291" s="19">
        <v>47474</v>
      </c>
      <c r="H3291" s="49"/>
      <c r="I3291" s="50"/>
      <c r="J3291" s="49"/>
      <c r="K3291" s="50"/>
      <c r="L3291" s="21">
        <f t="shared" si="1080"/>
        <v>0</v>
      </c>
      <c r="M3291" s="22">
        <f t="shared" si="1074"/>
        <v>0</v>
      </c>
      <c r="N3291" s="98"/>
      <c r="O3291" s="101" t="str">
        <f t="shared" ca="1" si="1075"/>
        <v/>
      </c>
      <c r="P3291" s="41" t="str">
        <f t="shared" ref="P3291:P3354" si="1094">IF(OR(TEXT($G3291,"dddd")="neděle",TEXT($G3382,"dddd")="Sunday"),IF(DAY(G3291)&gt;=7,SUM(L3285:L3291),IF(DAY(G3291)=6,SUM(L3286:L3291),IF(DAY(G3291)=5,SUM(L3287:L3291),IF(DAY(G3291)=4,SUM(L3288:L3291),IF(DAY(G3291)=3,SUM(L3289:L3291),IF(DAY(G3291)=2,SUM(L3290:L3291),IF(DAY(G3291)=1,SUM(L3291:L3291)," "))))))),IF(MONTH(G3292)-MONTH(G3291)&lt;&gt;0,IF(TEXT($G3291,"dddd")="sobota",SUM(L3286:L3291),IF(TEXT($G3291,"dddd")="pátek",SUM(L3287:L3291),IF(TEXT($G3291,"dddd")="čtvrtek",SUM(L3288:L3291),IF(TEXT($G3291,"dddd")="středa",SUM(L3289:L3291),IF(TEXT($G3291,"dddd")="úterý",SUM(L3290:L3291),IF(TEXT($G3291,"dddd")="pondělí",SUM(L3291)," "))))))," "))</f>
        <v xml:space="preserve"> </v>
      </c>
      <c r="Q3291" s="41" t="str">
        <f>IF(MONTH(G3292)-MONTH(G3291)&lt;&gt;0,SUBTOTAL(109,$P$14:$P$3665)," ")</f>
        <v xml:space="preserve"> </v>
      </c>
      <c r="R3291" s="108">
        <f t="shared" ca="1" si="1081"/>
        <v>0</v>
      </c>
      <c r="S3291" s="25">
        <f t="shared" ca="1" si="1082"/>
        <v>0</v>
      </c>
      <c r="T3291" s="108">
        <f t="shared" ca="1" si="1083"/>
        <v>0</v>
      </c>
      <c r="U3291" s="163">
        <f t="shared" ca="1" si="1084"/>
        <v>0</v>
      </c>
      <c r="V3291" s="25">
        <f t="shared" ca="1" si="1085"/>
        <v>0</v>
      </c>
      <c r="W3291" s="25">
        <f t="shared" ca="1" si="1086"/>
        <v>0</v>
      </c>
      <c r="X3291" s="108">
        <f t="shared" ca="1" si="1087"/>
        <v>0</v>
      </c>
      <c r="Y3291" s="108">
        <f t="shared" ca="1" si="1088"/>
        <v>0</v>
      </c>
      <c r="Z3291" s="108">
        <f t="shared" ca="1" si="1089"/>
        <v>0</v>
      </c>
      <c r="AA3291" s="108">
        <f t="shared" ca="1" si="1090"/>
        <v>0</v>
      </c>
      <c r="AB3291" s="108">
        <f t="shared" ca="1" si="1091"/>
        <v>0</v>
      </c>
      <c r="AC3291" s="25">
        <f t="shared" ca="1" si="1092"/>
        <v>0</v>
      </c>
    </row>
    <row r="3292" spans="1:29" ht="14.1" hidden="1" customHeight="1" thickBot="1" x14ac:dyDescent="0.25">
      <c r="A3292" s="3">
        <f t="shared" si="1076"/>
        <v>2029</v>
      </c>
      <c r="B3292" s="3" t="str">
        <f t="shared" si="1093"/>
        <v>12 prosinec</v>
      </c>
      <c r="C3292" s="4" t="str">
        <f t="shared" si="1077"/>
        <v>prosinec</v>
      </c>
      <c r="D3292" s="10">
        <f t="shared" ca="1" si="1078"/>
        <v>0</v>
      </c>
      <c r="E3292" s="10" t="str">
        <f t="shared" si="1079"/>
        <v>neděle</v>
      </c>
      <c r="F3292" s="42" t="str">
        <f ca="1">IF(COUNTIF(List1!$U$4:$AF$16,$G3292),"Svátek",TEXT($G3292,"dddd"))</f>
        <v>neděle</v>
      </c>
      <c r="G3292" s="19">
        <v>47475</v>
      </c>
      <c r="H3292" s="49"/>
      <c r="I3292" s="50"/>
      <c r="J3292" s="49"/>
      <c r="K3292" s="50"/>
      <c r="L3292" s="21">
        <f t="shared" si="1080"/>
        <v>0</v>
      </c>
      <c r="M3292" s="22">
        <f t="shared" si="1074"/>
        <v>0</v>
      </c>
      <c r="N3292" s="98"/>
      <c r="O3292" s="101" t="str">
        <f t="shared" ca="1" si="1075"/>
        <v/>
      </c>
      <c r="P3292" s="41">
        <f t="shared" si="1094"/>
        <v>0</v>
      </c>
      <c r="Q3292" s="41" t="str">
        <f>IF(MONTH(G3293)-MONTH(G3292)&lt;&gt;0,SUBTOTAL(109,$P$14:$P$3665)," ")</f>
        <v xml:space="preserve"> </v>
      </c>
      <c r="R3292" s="108">
        <f t="shared" ca="1" si="1081"/>
        <v>0</v>
      </c>
      <c r="S3292" s="25">
        <f t="shared" ca="1" si="1082"/>
        <v>0</v>
      </c>
      <c r="T3292" s="108">
        <f t="shared" ca="1" si="1083"/>
        <v>0</v>
      </c>
      <c r="U3292" s="163">
        <f t="shared" ca="1" si="1084"/>
        <v>0</v>
      </c>
      <c r="V3292" s="25">
        <f t="shared" ca="1" si="1085"/>
        <v>0</v>
      </c>
      <c r="W3292" s="25">
        <f t="shared" ca="1" si="1086"/>
        <v>0</v>
      </c>
      <c r="X3292" s="108">
        <f t="shared" ca="1" si="1087"/>
        <v>0</v>
      </c>
      <c r="Y3292" s="108">
        <f t="shared" ca="1" si="1088"/>
        <v>0</v>
      </c>
      <c r="Z3292" s="108">
        <f t="shared" ca="1" si="1089"/>
        <v>0</v>
      </c>
      <c r="AA3292" s="108">
        <f t="shared" ca="1" si="1090"/>
        <v>0</v>
      </c>
      <c r="AB3292" s="108">
        <f t="shared" ca="1" si="1091"/>
        <v>0</v>
      </c>
      <c r="AC3292" s="25">
        <f t="shared" ca="1" si="1092"/>
        <v>0</v>
      </c>
    </row>
    <row r="3293" spans="1:29" ht="14.1" hidden="1" customHeight="1" thickBot="1" x14ac:dyDescent="0.25">
      <c r="A3293" s="3">
        <f t="shared" si="1076"/>
        <v>2029</v>
      </c>
      <c r="B3293" s="3" t="str">
        <f t="shared" si="1093"/>
        <v>12 prosinec</v>
      </c>
      <c r="C3293" s="4" t="str">
        <f t="shared" si="1077"/>
        <v>prosinec</v>
      </c>
      <c r="D3293" s="10">
        <f t="shared" ca="1" si="1078"/>
        <v>1</v>
      </c>
      <c r="E3293" s="10" t="str">
        <f t="shared" si="1079"/>
        <v>pondělí</v>
      </c>
      <c r="F3293" s="42" t="str">
        <f ca="1">IF(COUNTIF(List1!$U$4:$AF$16,$G3293),"Svátek",TEXT($G3293,"dddd"))</f>
        <v>Svátek</v>
      </c>
      <c r="G3293" s="19">
        <v>47476</v>
      </c>
      <c r="H3293" s="49"/>
      <c r="I3293" s="50"/>
      <c r="J3293" s="49"/>
      <c r="K3293" s="50"/>
      <c r="L3293" s="21">
        <f t="shared" si="1080"/>
        <v>0</v>
      </c>
      <c r="M3293" s="22">
        <f t="shared" si="1074"/>
        <v>0</v>
      </c>
      <c r="N3293" s="98"/>
      <c r="O3293" s="101" t="str">
        <f t="shared" ca="1" si="1075"/>
        <v>Svátek</v>
      </c>
      <c r="P3293" s="41" t="str">
        <f t="shared" si="1094"/>
        <v xml:space="preserve"> </v>
      </c>
      <c r="Q3293" s="41" t="str">
        <f>IF(MONTH(G3294)-MONTH(G3293)&lt;&gt;0,SUBTOTAL(109,$P$14:$P$3665)," ")</f>
        <v xml:space="preserve"> </v>
      </c>
      <c r="R3293" s="108">
        <f t="shared" ca="1" si="1081"/>
        <v>0</v>
      </c>
      <c r="S3293" s="25">
        <f t="shared" ca="1" si="1082"/>
        <v>1</v>
      </c>
      <c r="T3293" s="108">
        <f t="shared" ca="1" si="1083"/>
        <v>0</v>
      </c>
      <c r="U3293" s="163">
        <f t="shared" ca="1" si="1084"/>
        <v>0</v>
      </c>
      <c r="V3293" s="25">
        <f t="shared" ca="1" si="1085"/>
        <v>0</v>
      </c>
      <c r="W3293" s="25">
        <f t="shared" ca="1" si="1086"/>
        <v>0</v>
      </c>
      <c r="X3293" s="108">
        <f t="shared" ca="1" si="1087"/>
        <v>0</v>
      </c>
      <c r="Y3293" s="108">
        <f t="shared" ca="1" si="1088"/>
        <v>0</v>
      </c>
      <c r="Z3293" s="108">
        <f t="shared" ca="1" si="1089"/>
        <v>0</v>
      </c>
      <c r="AA3293" s="108">
        <f t="shared" ca="1" si="1090"/>
        <v>0</v>
      </c>
      <c r="AB3293" s="108">
        <f t="shared" ca="1" si="1091"/>
        <v>0</v>
      </c>
      <c r="AC3293" s="25">
        <f t="shared" ca="1" si="1092"/>
        <v>1</v>
      </c>
    </row>
    <row r="3294" spans="1:29" ht="14.1" hidden="1" customHeight="1" thickBot="1" x14ac:dyDescent="0.25">
      <c r="A3294" s="3">
        <f t="shared" si="1076"/>
        <v>2029</v>
      </c>
      <c r="B3294" s="3" t="str">
        <f t="shared" si="1093"/>
        <v>12 prosinec</v>
      </c>
      <c r="C3294" s="4" t="str">
        <f t="shared" si="1077"/>
        <v>prosinec</v>
      </c>
      <c r="D3294" s="10">
        <f t="shared" ca="1" si="1078"/>
        <v>1</v>
      </c>
      <c r="E3294" s="10" t="str">
        <f t="shared" si="1079"/>
        <v>úterý</v>
      </c>
      <c r="F3294" s="42" t="str">
        <f ca="1">IF(COUNTIF(List1!$U$4:$AF$16,$G3294),"Svátek",TEXT($G3294,"dddd"))</f>
        <v>Svátek</v>
      </c>
      <c r="G3294" s="19">
        <v>47477</v>
      </c>
      <c r="H3294" s="49"/>
      <c r="I3294" s="50"/>
      <c r="J3294" s="49"/>
      <c r="K3294" s="50"/>
      <c r="L3294" s="21">
        <f t="shared" si="1080"/>
        <v>0</v>
      </c>
      <c r="M3294" s="22">
        <f t="shared" si="1074"/>
        <v>0</v>
      </c>
      <c r="N3294" s="98"/>
      <c r="O3294" s="101" t="str">
        <f t="shared" ca="1" si="1075"/>
        <v>Svátek</v>
      </c>
      <c r="P3294" s="41" t="str">
        <f t="shared" si="1094"/>
        <v xml:space="preserve"> </v>
      </c>
      <c r="Q3294" s="41" t="str">
        <f>IF(MONTH(G3295)-MONTH(G3294)&lt;&gt;0,SUBTOTAL(109,$P$14:$P$3665)," ")</f>
        <v xml:space="preserve"> </v>
      </c>
      <c r="R3294" s="108">
        <f t="shared" ca="1" si="1081"/>
        <v>0</v>
      </c>
      <c r="S3294" s="25">
        <f t="shared" ca="1" si="1082"/>
        <v>1</v>
      </c>
      <c r="T3294" s="108">
        <f t="shared" ca="1" si="1083"/>
        <v>0</v>
      </c>
      <c r="U3294" s="163">
        <f t="shared" ca="1" si="1084"/>
        <v>0</v>
      </c>
      <c r="V3294" s="25">
        <f t="shared" ca="1" si="1085"/>
        <v>0</v>
      </c>
      <c r="W3294" s="25">
        <f t="shared" ca="1" si="1086"/>
        <v>0</v>
      </c>
      <c r="X3294" s="108">
        <f t="shared" ca="1" si="1087"/>
        <v>0</v>
      </c>
      <c r="Y3294" s="108">
        <f t="shared" ca="1" si="1088"/>
        <v>0</v>
      </c>
      <c r="Z3294" s="108">
        <f t="shared" ca="1" si="1089"/>
        <v>0</v>
      </c>
      <c r="AA3294" s="108">
        <f t="shared" ca="1" si="1090"/>
        <v>0</v>
      </c>
      <c r="AB3294" s="108">
        <f t="shared" ca="1" si="1091"/>
        <v>0</v>
      </c>
      <c r="AC3294" s="25">
        <f t="shared" ca="1" si="1092"/>
        <v>1</v>
      </c>
    </row>
    <row r="3295" spans="1:29" ht="14.1" hidden="1" customHeight="1" thickBot="1" x14ac:dyDescent="0.25">
      <c r="A3295" s="3">
        <f t="shared" si="1076"/>
        <v>2029</v>
      </c>
      <c r="B3295" s="3" t="str">
        <f t="shared" si="1093"/>
        <v>12 prosinec</v>
      </c>
      <c r="C3295" s="4" t="str">
        <f t="shared" si="1077"/>
        <v>prosinec</v>
      </c>
      <c r="D3295" s="10">
        <f t="shared" ca="1" si="1078"/>
        <v>1</v>
      </c>
      <c r="E3295" s="10" t="str">
        <f t="shared" si="1079"/>
        <v>středa</v>
      </c>
      <c r="F3295" s="42" t="str">
        <f ca="1">IF(COUNTIF(List1!$U$4:$AF$16,$G3295),"Svátek",TEXT($G3295,"dddd"))</f>
        <v>Svátek</v>
      </c>
      <c r="G3295" s="19">
        <v>47478</v>
      </c>
      <c r="H3295" s="49"/>
      <c r="I3295" s="50"/>
      <c r="J3295" s="49"/>
      <c r="K3295" s="50"/>
      <c r="L3295" s="21">
        <f t="shared" si="1080"/>
        <v>0</v>
      </c>
      <c r="M3295" s="22">
        <f t="shared" si="1074"/>
        <v>0</v>
      </c>
      <c r="N3295" s="98"/>
      <c r="O3295" s="101" t="str">
        <f t="shared" ca="1" si="1075"/>
        <v>Svátek</v>
      </c>
      <c r="P3295" s="41" t="str">
        <f t="shared" si="1094"/>
        <v xml:space="preserve"> </v>
      </c>
      <c r="Q3295" s="41" t="str">
        <f>IF(MONTH(G3296)-MONTH(G3295)&lt;&gt;0,SUBTOTAL(109,$P$14:$P$3665)," ")</f>
        <v xml:space="preserve"> </v>
      </c>
      <c r="R3295" s="108">
        <f t="shared" ca="1" si="1081"/>
        <v>0</v>
      </c>
      <c r="S3295" s="25">
        <f t="shared" ca="1" si="1082"/>
        <v>1</v>
      </c>
      <c r="T3295" s="108">
        <f t="shared" ca="1" si="1083"/>
        <v>0</v>
      </c>
      <c r="U3295" s="163">
        <f t="shared" ca="1" si="1084"/>
        <v>0</v>
      </c>
      <c r="V3295" s="25">
        <f t="shared" ca="1" si="1085"/>
        <v>0</v>
      </c>
      <c r="W3295" s="25">
        <f t="shared" ca="1" si="1086"/>
        <v>0</v>
      </c>
      <c r="X3295" s="108">
        <f t="shared" ca="1" si="1087"/>
        <v>0</v>
      </c>
      <c r="Y3295" s="108">
        <f t="shared" ca="1" si="1088"/>
        <v>0</v>
      </c>
      <c r="Z3295" s="108">
        <f t="shared" ca="1" si="1089"/>
        <v>0</v>
      </c>
      <c r="AA3295" s="108">
        <f t="shared" ca="1" si="1090"/>
        <v>0</v>
      </c>
      <c r="AB3295" s="108">
        <f t="shared" ca="1" si="1091"/>
        <v>0</v>
      </c>
      <c r="AC3295" s="25">
        <f t="shared" ca="1" si="1092"/>
        <v>1</v>
      </c>
    </row>
    <row r="3296" spans="1:29" ht="14.1" hidden="1" customHeight="1" thickBot="1" x14ac:dyDescent="0.25">
      <c r="A3296" s="3">
        <f t="shared" si="1076"/>
        <v>2029</v>
      </c>
      <c r="B3296" s="3" t="str">
        <f t="shared" si="1093"/>
        <v>12 prosinec</v>
      </c>
      <c r="C3296" s="4" t="str">
        <f t="shared" si="1077"/>
        <v>prosinec</v>
      </c>
      <c r="D3296" s="10">
        <f t="shared" ca="1" si="1078"/>
        <v>0</v>
      </c>
      <c r="E3296" s="10" t="str">
        <f t="shared" si="1079"/>
        <v>čtvrtek</v>
      </c>
      <c r="F3296" s="42" t="str">
        <f ca="1">IF(COUNTIF(List1!$U$4:$AF$16,$G3296),"Svátek",TEXT($G3296,"dddd"))</f>
        <v>čtvrtek</v>
      </c>
      <c r="G3296" s="19">
        <v>47479</v>
      </c>
      <c r="H3296" s="49"/>
      <c r="I3296" s="50"/>
      <c r="J3296" s="49"/>
      <c r="K3296" s="50"/>
      <c r="L3296" s="21">
        <f t="shared" si="1080"/>
        <v>0</v>
      </c>
      <c r="M3296" s="22">
        <f t="shared" si="1074"/>
        <v>0</v>
      </c>
      <c r="N3296" s="98"/>
      <c r="O3296" s="101" t="str">
        <f t="shared" ca="1" si="1075"/>
        <v/>
      </c>
      <c r="P3296" s="41" t="str">
        <f t="shared" si="1094"/>
        <v xml:space="preserve"> </v>
      </c>
      <c r="Q3296" s="41" t="str">
        <f>IF(MONTH(G3297)-MONTH(G3296)&lt;&gt;0,SUBTOTAL(109,$P$14:$P$3665)," ")</f>
        <v xml:space="preserve"> </v>
      </c>
      <c r="R3296" s="108">
        <f t="shared" ca="1" si="1081"/>
        <v>0</v>
      </c>
      <c r="S3296" s="25">
        <f t="shared" ca="1" si="1082"/>
        <v>0</v>
      </c>
      <c r="T3296" s="108">
        <f t="shared" ca="1" si="1083"/>
        <v>0</v>
      </c>
      <c r="U3296" s="163">
        <f t="shared" ca="1" si="1084"/>
        <v>0</v>
      </c>
      <c r="V3296" s="25">
        <f t="shared" ca="1" si="1085"/>
        <v>0</v>
      </c>
      <c r="W3296" s="25">
        <f t="shared" ca="1" si="1086"/>
        <v>0</v>
      </c>
      <c r="X3296" s="108">
        <f t="shared" ca="1" si="1087"/>
        <v>0</v>
      </c>
      <c r="Y3296" s="108">
        <f t="shared" ca="1" si="1088"/>
        <v>0</v>
      </c>
      <c r="Z3296" s="108">
        <f t="shared" ca="1" si="1089"/>
        <v>0</v>
      </c>
      <c r="AA3296" s="108">
        <f t="shared" ca="1" si="1090"/>
        <v>0</v>
      </c>
      <c r="AB3296" s="108">
        <f t="shared" ca="1" si="1091"/>
        <v>0</v>
      </c>
      <c r="AC3296" s="25">
        <f t="shared" ca="1" si="1092"/>
        <v>0</v>
      </c>
    </row>
    <row r="3297" spans="1:29" ht="14.1" hidden="1" customHeight="1" thickBot="1" x14ac:dyDescent="0.25">
      <c r="A3297" s="3">
        <f t="shared" si="1076"/>
        <v>2029</v>
      </c>
      <c r="B3297" s="3" t="str">
        <f t="shared" si="1093"/>
        <v>12 prosinec</v>
      </c>
      <c r="C3297" s="4" t="str">
        <f t="shared" si="1077"/>
        <v>prosinec</v>
      </c>
      <c r="D3297" s="10">
        <f t="shared" ca="1" si="1078"/>
        <v>0</v>
      </c>
      <c r="E3297" s="10" t="str">
        <f t="shared" si="1079"/>
        <v>pátek</v>
      </c>
      <c r="F3297" s="42" t="str">
        <f ca="1">IF(COUNTIF(List1!$U$4:$AF$16,$G3297),"Svátek",TEXT($G3297,"dddd"))</f>
        <v>pátek</v>
      </c>
      <c r="G3297" s="19">
        <v>47480</v>
      </c>
      <c r="H3297" s="49"/>
      <c r="I3297" s="50"/>
      <c r="J3297" s="49"/>
      <c r="K3297" s="50"/>
      <c r="L3297" s="21">
        <f t="shared" si="1080"/>
        <v>0</v>
      </c>
      <c r="M3297" s="22">
        <f t="shared" si="1074"/>
        <v>0</v>
      </c>
      <c r="N3297" s="98"/>
      <c r="O3297" s="101" t="str">
        <f t="shared" ca="1" si="1075"/>
        <v/>
      </c>
      <c r="P3297" s="41" t="str">
        <f t="shared" si="1094"/>
        <v xml:space="preserve"> </v>
      </c>
      <c r="Q3297" s="41" t="str">
        <f>IF(MONTH(G3298)-MONTH(G3297)&lt;&gt;0,SUBTOTAL(109,$P$14:$P$3665)," ")</f>
        <v xml:space="preserve"> </v>
      </c>
      <c r="R3297" s="108">
        <f t="shared" ca="1" si="1081"/>
        <v>0</v>
      </c>
      <c r="S3297" s="25">
        <f t="shared" ca="1" si="1082"/>
        <v>0</v>
      </c>
      <c r="T3297" s="108">
        <f t="shared" ca="1" si="1083"/>
        <v>0</v>
      </c>
      <c r="U3297" s="163">
        <f t="shared" ca="1" si="1084"/>
        <v>0</v>
      </c>
      <c r="V3297" s="25">
        <f t="shared" ca="1" si="1085"/>
        <v>0</v>
      </c>
      <c r="W3297" s="25">
        <f t="shared" ca="1" si="1086"/>
        <v>0</v>
      </c>
      <c r="X3297" s="108">
        <f t="shared" ca="1" si="1087"/>
        <v>0</v>
      </c>
      <c r="Y3297" s="108">
        <f t="shared" ca="1" si="1088"/>
        <v>0</v>
      </c>
      <c r="Z3297" s="108">
        <f t="shared" ca="1" si="1089"/>
        <v>0</v>
      </c>
      <c r="AA3297" s="108">
        <f t="shared" ca="1" si="1090"/>
        <v>0</v>
      </c>
      <c r="AB3297" s="108">
        <f t="shared" ca="1" si="1091"/>
        <v>0</v>
      </c>
      <c r="AC3297" s="25">
        <f t="shared" ca="1" si="1092"/>
        <v>0</v>
      </c>
    </row>
    <row r="3298" spans="1:29" ht="14.1" hidden="1" customHeight="1" thickBot="1" x14ac:dyDescent="0.25">
      <c r="A3298" s="3">
        <f t="shared" si="1076"/>
        <v>2029</v>
      </c>
      <c r="B3298" s="3" t="str">
        <f t="shared" si="1093"/>
        <v>12 prosinec</v>
      </c>
      <c r="C3298" s="4" t="str">
        <f t="shared" si="1077"/>
        <v>prosinec</v>
      </c>
      <c r="D3298" s="10">
        <f t="shared" ca="1" si="1078"/>
        <v>0</v>
      </c>
      <c r="E3298" s="10" t="str">
        <f t="shared" si="1079"/>
        <v>sobota</v>
      </c>
      <c r="F3298" s="42" t="str">
        <f ca="1">IF(COUNTIF(List1!$U$4:$AF$16,$G3298),"Svátek",TEXT($G3298,"dddd"))</f>
        <v>sobota</v>
      </c>
      <c r="G3298" s="19">
        <v>47481</v>
      </c>
      <c r="H3298" s="49"/>
      <c r="I3298" s="50"/>
      <c r="J3298" s="49"/>
      <c r="K3298" s="50"/>
      <c r="L3298" s="21">
        <f t="shared" si="1080"/>
        <v>0</v>
      </c>
      <c r="M3298" s="22">
        <f t="shared" si="1074"/>
        <v>0</v>
      </c>
      <c r="N3298" s="98"/>
      <c r="O3298" s="101" t="str">
        <f t="shared" ca="1" si="1075"/>
        <v/>
      </c>
      <c r="P3298" s="41" t="str">
        <f t="shared" si="1094"/>
        <v xml:space="preserve"> </v>
      </c>
      <c r="Q3298" s="41" t="str">
        <f>IF(MONTH(G3299)-MONTH(G3298)&lt;&gt;0,SUBTOTAL(109,$P$14:$P$3665)," ")</f>
        <v xml:space="preserve"> </v>
      </c>
      <c r="R3298" s="108">
        <f t="shared" ca="1" si="1081"/>
        <v>0</v>
      </c>
      <c r="S3298" s="25">
        <f t="shared" ca="1" si="1082"/>
        <v>0</v>
      </c>
      <c r="T3298" s="108">
        <f t="shared" ca="1" si="1083"/>
        <v>0</v>
      </c>
      <c r="U3298" s="163">
        <f t="shared" ca="1" si="1084"/>
        <v>0</v>
      </c>
      <c r="V3298" s="25">
        <f t="shared" ca="1" si="1085"/>
        <v>0</v>
      </c>
      <c r="W3298" s="25">
        <f t="shared" ca="1" si="1086"/>
        <v>0</v>
      </c>
      <c r="X3298" s="108">
        <f t="shared" ca="1" si="1087"/>
        <v>0</v>
      </c>
      <c r="Y3298" s="108">
        <f t="shared" ca="1" si="1088"/>
        <v>0</v>
      </c>
      <c r="Z3298" s="108">
        <f t="shared" ca="1" si="1089"/>
        <v>0</v>
      </c>
      <c r="AA3298" s="108">
        <f t="shared" ca="1" si="1090"/>
        <v>0</v>
      </c>
      <c r="AB3298" s="108">
        <f t="shared" ca="1" si="1091"/>
        <v>0</v>
      </c>
      <c r="AC3298" s="25">
        <f t="shared" ca="1" si="1092"/>
        <v>0</v>
      </c>
    </row>
    <row r="3299" spans="1:29" ht="14.1" hidden="1" customHeight="1" thickBot="1" x14ac:dyDescent="0.25">
      <c r="A3299" s="3">
        <f t="shared" si="1076"/>
        <v>2029</v>
      </c>
      <c r="B3299" s="3" t="str">
        <f t="shared" si="1093"/>
        <v>12 prosinec</v>
      </c>
      <c r="C3299" s="4" t="str">
        <f t="shared" si="1077"/>
        <v>prosinec</v>
      </c>
      <c r="D3299" s="10">
        <f t="shared" ca="1" si="1078"/>
        <v>0</v>
      </c>
      <c r="E3299" s="10" t="str">
        <f t="shared" si="1079"/>
        <v>neděle</v>
      </c>
      <c r="F3299" s="42" t="str">
        <f ca="1">IF(COUNTIF(List1!$U$4:$AF$16,$G3299),"Svátek",TEXT($G3299,"dddd"))</f>
        <v>neděle</v>
      </c>
      <c r="G3299" s="19">
        <v>47482</v>
      </c>
      <c r="H3299" s="49"/>
      <c r="I3299" s="50"/>
      <c r="J3299" s="49"/>
      <c r="K3299" s="50"/>
      <c r="L3299" s="21">
        <f t="shared" si="1080"/>
        <v>0</v>
      </c>
      <c r="M3299" s="22">
        <f t="shared" si="1074"/>
        <v>0</v>
      </c>
      <c r="N3299" s="98"/>
      <c r="O3299" s="101" t="str">
        <f t="shared" ca="1" si="1075"/>
        <v/>
      </c>
      <c r="P3299" s="41">
        <f t="shared" si="1094"/>
        <v>0</v>
      </c>
      <c r="Q3299" s="41" t="str">
        <f>IF(MONTH(G3300)-MONTH(G3299)&lt;&gt;0,SUBTOTAL(109,$P$14:$P$3665)," ")</f>
        <v xml:space="preserve"> </v>
      </c>
      <c r="R3299" s="108">
        <f t="shared" ca="1" si="1081"/>
        <v>0</v>
      </c>
      <c r="S3299" s="25">
        <f t="shared" ca="1" si="1082"/>
        <v>0</v>
      </c>
      <c r="T3299" s="108">
        <f t="shared" ca="1" si="1083"/>
        <v>0</v>
      </c>
      <c r="U3299" s="163">
        <f t="shared" ca="1" si="1084"/>
        <v>0</v>
      </c>
      <c r="V3299" s="25">
        <f t="shared" ca="1" si="1085"/>
        <v>0</v>
      </c>
      <c r="W3299" s="25">
        <f t="shared" ca="1" si="1086"/>
        <v>0</v>
      </c>
      <c r="X3299" s="108">
        <f t="shared" ca="1" si="1087"/>
        <v>0</v>
      </c>
      <c r="Y3299" s="108">
        <f t="shared" ca="1" si="1088"/>
        <v>0</v>
      </c>
      <c r="Z3299" s="108">
        <f t="shared" ca="1" si="1089"/>
        <v>0</v>
      </c>
      <c r="AA3299" s="108">
        <f t="shared" ca="1" si="1090"/>
        <v>0</v>
      </c>
      <c r="AB3299" s="108">
        <f t="shared" ca="1" si="1091"/>
        <v>0</v>
      </c>
      <c r="AC3299" s="25">
        <f t="shared" ca="1" si="1092"/>
        <v>0</v>
      </c>
    </row>
    <row r="3300" spans="1:29" ht="14.1" hidden="1" customHeight="1" thickBot="1" x14ac:dyDescent="0.25">
      <c r="A3300" s="3">
        <f t="shared" si="1076"/>
        <v>2029</v>
      </c>
      <c r="B3300" s="3" t="str">
        <f t="shared" si="1093"/>
        <v>12 prosinec</v>
      </c>
      <c r="C3300" s="4" t="str">
        <f t="shared" si="1077"/>
        <v>prosinec</v>
      </c>
      <c r="D3300" s="10">
        <f t="shared" ca="1" si="1078"/>
        <v>0</v>
      </c>
      <c r="E3300" s="10" t="str">
        <f t="shared" si="1079"/>
        <v>pondělí</v>
      </c>
      <c r="F3300" s="42" t="str">
        <f ca="1">IF(COUNTIF(List1!$U$4:$AF$16,$G3300),"Svátek",TEXT($G3300,"dddd"))</f>
        <v>pondělí</v>
      </c>
      <c r="G3300" s="19">
        <v>47483</v>
      </c>
      <c r="H3300" s="49"/>
      <c r="I3300" s="50"/>
      <c r="J3300" s="49"/>
      <c r="K3300" s="50"/>
      <c r="L3300" s="21">
        <f t="shared" si="1080"/>
        <v>0</v>
      </c>
      <c r="M3300" s="22">
        <f t="shared" si="1074"/>
        <v>0</v>
      </c>
      <c r="N3300" s="98"/>
      <c r="O3300" s="101" t="str">
        <f t="shared" ca="1" si="1075"/>
        <v/>
      </c>
      <c r="P3300" s="41">
        <f t="shared" si="1094"/>
        <v>0</v>
      </c>
      <c r="Q3300" s="41">
        <f>IF(MONTH(G3301)-MONTH(G3300)&lt;&gt;0,SUBTOTAL(109,$P$14:$P$3665)," ")</f>
        <v>0</v>
      </c>
      <c r="R3300" s="108">
        <f t="shared" ca="1" si="1081"/>
        <v>0</v>
      </c>
      <c r="S3300" s="25">
        <f t="shared" ca="1" si="1082"/>
        <v>0</v>
      </c>
      <c r="T3300" s="108">
        <f t="shared" ca="1" si="1083"/>
        <v>0</v>
      </c>
      <c r="U3300" s="163">
        <f t="shared" ca="1" si="1084"/>
        <v>0</v>
      </c>
      <c r="V3300" s="25">
        <f t="shared" ca="1" si="1085"/>
        <v>0</v>
      </c>
      <c r="W3300" s="25">
        <f t="shared" ca="1" si="1086"/>
        <v>0</v>
      </c>
      <c r="X3300" s="108">
        <f t="shared" ca="1" si="1087"/>
        <v>0</v>
      </c>
      <c r="Y3300" s="108">
        <f t="shared" ca="1" si="1088"/>
        <v>0</v>
      </c>
      <c r="Z3300" s="108">
        <f t="shared" ca="1" si="1089"/>
        <v>0</v>
      </c>
      <c r="AA3300" s="108">
        <f t="shared" ca="1" si="1090"/>
        <v>0</v>
      </c>
      <c r="AB3300" s="108">
        <f t="shared" ca="1" si="1091"/>
        <v>0</v>
      </c>
      <c r="AC3300" s="25">
        <f t="shared" ca="1" si="1092"/>
        <v>0</v>
      </c>
    </row>
    <row r="3301" spans="1:29" ht="14.1" hidden="1" customHeight="1" thickBot="1" x14ac:dyDescent="0.25">
      <c r="A3301" s="3">
        <f t="shared" si="1076"/>
        <v>2030</v>
      </c>
      <c r="B3301" s="3" t="str">
        <f t="shared" si="1093"/>
        <v>01 leden</v>
      </c>
      <c r="C3301" s="4" t="str">
        <f t="shared" si="1077"/>
        <v>leden</v>
      </c>
      <c r="D3301" s="10">
        <f t="shared" ca="1" si="1078"/>
        <v>1</v>
      </c>
      <c r="E3301" s="10" t="str">
        <f t="shared" si="1079"/>
        <v>úterý</v>
      </c>
      <c r="F3301" s="42" t="str">
        <f ca="1">IF(COUNTIF(List1!$U$4:$AF$16,$G3301),"Svátek",TEXT($G3301,"dddd"))</f>
        <v>Svátek</v>
      </c>
      <c r="G3301" s="19">
        <v>47484</v>
      </c>
      <c r="H3301" s="49"/>
      <c r="I3301" s="50"/>
      <c r="J3301" s="49"/>
      <c r="K3301" s="50"/>
      <c r="L3301" s="21">
        <f t="shared" si="1080"/>
        <v>0</v>
      </c>
      <c r="M3301" s="22">
        <f t="shared" si="1074"/>
        <v>0</v>
      </c>
      <c r="N3301" s="98"/>
      <c r="O3301" s="101" t="str">
        <f t="shared" ca="1" si="1075"/>
        <v>Svátek</v>
      </c>
      <c r="P3301" s="41" t="str">
        <f t="shared" si="1094"/>
        <v xml:space="preserve"> </v>
      </c>
      <c r="Q3301" s="41" t="str">
        <f>IF(MONTH(G3302)-MONTH(G3301)&lt;&gt;0,SUBTOTAL(109,$P$14:$P$3665)," ")</f>
        <v xml:space="preserve"> </v>
      </c>
      <c r="R3301" s="108">
        <f t="shared" ca="1" si="1081"/>
        <v>0</v>
      </c>
      <c r="S3301" s="25">
        <f t="shared" ca="1" si="1082"/>
        <v>1</v>
      </c>
      <c r="T3301" s="108">
        <f t="shared" ca="1" si="1083"/>
        <v>0</v>
      </c>
      <c r="U3301" s="163">
        <f t="shared" ca="1" si="1084"/>
        <v>0</v>
      </c>
      <c r="V3301" s="25">
        <f t="shared" ca="1" si="1085"/>
        <v>0</v>
      </c>
      <c r="W3301" s="25">
        <f t="shared" ca="1" si="1086"/>
        <v>0</v>
      </c>
      <c r="X3301" s="108">
        <f t="shared" ca="1" si="1087"/>
        <v>0</v>
      </c>
      <c r="Y3301" s="108">
        <f t="shared" ca="1" si="1088"/>
        <v>0</v>
      </c>
      <c r="Z3301" s="108">
        <f t="shared" ca="1" si="1089"/>
        <v>0</v>
      </c>
      <c r="AA3301" s="108">
        <f t="shared" ca="1" si="1090"/>
        <v>0</v>
      </c>
      <c r="AB3301" s="108">
        <f t="shared" ca="1" si="1091"/>
        <v>0</v>
      </c>
      <c r="AC3301" s="25">
        <f t="shared" ca="1" si="1092"/>
        <v>1</v>
      </c>
    </row>
    <row r="3302" spans="1:29" ht="14.1" hidden="1" customHeight="1" thickBot="1" x14ac:dyDescent="0.25">
      <c r="A3302" s="3">
        <f t="shared" si="1076"/>
        <v>2030</v>
      </c>
      <c r="B3302" s="3" t="str">
        <f t="shared" si="1093"/>
        <v>01 leden</v>
      </c>
      <c r="C3302" s="4" t="str">
        <f t="shared" si="1077"/>
        <v>leden</v>
      </c>
      <c r="D3302" s="10">
        <f t="shared" ca="1" si="1078"/>
        <v>0</v>
      </c>
      <c r="E3302" s="10" t="str">
        <f t="shared" si="1079"/>
        <v>středa</v>
      </c>
      <c r="F3302" s="42" t="str">
        <f ca="1">IF(COUNTIF(List1!$U$4:$AF$16,$G3302),"Svátek",TEXT($G3302,"dddd"))</f>
        <v>středa</v>
      </c>
      <c r="G3302" s="19">
        <v>47485</v>
      </c>
      <c r="H3302" s="49"/>
      <c r="I3302" s="50"/>
      <c r="J3302" s="49"/>
      <c r="K3302" s="50"/>
      <c r="L3302" s="21">
        <f t="shared" si="1080"/>
        <v>0</v>
      </c>
      <c r="M3302" s="22">
        <f t="shared" ref="M3302:M3365" si="1095">(I3302-H3302)-(K3302-J3302)</f>
        <v>0</v>
      </c>
      <c r="N3302" s="98"/>
      <c r="O3302" s="101" t="str">
        <f t="shared" ref="O3302:O3365" ca="1" si="1096">IF(F3302="Svátek","Svátek","")</f>
        <v/>
      </c>
      <c r="P3302" s="41" t="str">
        <f t="shared" si="1094"/>
        <v xml:space="preserve"> </v>
      </c>
      <c r="Q3302" s="41" t="str">
        <f>IF(MONTH(G3303)-MONTH(G3302)&lt;&gt;0,SUBTOTAL(109,$P$14:$P$3665)," ")</f>
        <v xml:space="preserve"> </v>
      </c>
      <c r="R3302" s="108">
        <f t="shared" ca="1" si="1081"/>
        <v>0</v>
      </c>
      <c r="S3302" s="25">
        <f t="shared" ca="1" si="1082"/>
        <v>0</v>
      </c>
      <c r="T3302" s="108">
        <f t="shared" ca="1" si="1083"/>
        <v>0</v>
      </c>
      <c r="U3302" s="163">
        <f t="shared" ca="1" si="1084"/>
        <v>0</v>
      </c>
      <c r="V3302" s="25">
        <f t="shared" ca="1" si="1085"/>
        <v>0</v>
      </c>
      <c r="W3302" s="25">
        <f t="shared" ca="1" si="1086"/>
        <v>0</v>
      </c>
      <c r="X3302" s="108">
        <f t="shared" ca="1" si="1087"/>
        <v>0</v>
      </c>
      <c r="Y3302" s="108">
        <f t="shared" ca="1" si="1088"/>
        <v>0</v>
      </c>
      <c r="Z3302" s="108">
        <f t="shared" ca="1" si="1089"/>
        <v>0</v>
      </c>
      <c r="AA3302" s="108">
        <f t="shared" ca="1" si="1090"/>
        <v>0</v>
      </c>
      <c r="AB3302" s="108">
        <f t="shared" ca="1" si="1091"/>
        <v>0</v>
      </c>
      <c r="AC3302" s="25">
        <f t="shared" ca="1" si="1092"/>
        <v>0</v>
      </c>
    </row>
    <row r="3303" spans="1:29" ht="14.1" hidden="1" customHeight="1" thickBot="1" x14ac:dyDescent="0.25">
      <c r="A3303" s="3">
        <f t="shared" ref="A3303:A3366" si="1097">YEAR(G3303)</f>
        <v>2030</v>
      </c>
      <c r="B3303" s="3" t="str">
        <f t="shared" si="1093"/>
        <v>01 leden</v>
      </c>
      <c r="C3303" s="4" t="str">
        <f t="shared" ref="C3303:C3366" si="1098">TEXT(G3303,"mmmm")</f>
        <v>leden</v>
      </c>
      <c r="D3303" s="10">
        <f t="shared" ref="D3303:D3366" ca="1" si="1099">IF(F3303="Svátek",1,0)</f>
        <v>0</v>
      </c>
      <c r="E3303" s="10" t="str">
        <f t="shared" ref="E3303:E3366" si="1100">TEXT($G3303,"dddd")</f>
        <v>čtvrtek</v>
      </c>
      <c r="F3303" s="42" t="str">
        <f ca="1">IF(COUNTIF(List1!$U$4:$AF$16,$G3303),"Svátek",TEXT($G3303,"dddd"))</f>
        <v>čtvrtek</v>
      </c>
      <c r="G3303" s="19">
        <v>47486</v>
      </c>
      <c r="H3303" s="49"/>
      <c r="I3303" s="50"/>
      <c r="J3303" s="49"/>
      <c r="K3303" s="50"/>
      <c r="L3303" s="21">
        <f t="shared" ref="L3303:L3366" si="1101">(I3303-H3303)-(K3303-J3303)</f>
        <v>0</v>
      </c>
      <c r="M3303" s="22">
        <f t="shared" si="1095"/>
        <v>0</v>
      </c>
      <c r="N3303" s="98"/>
      <c r="O3303" s="101" t="str">
        <f t="shared" ca="1" si="1096"/>
        <v/>
      </c>
      <c r="P3303" s="41" t="str">
        <f t="shared" si="1094"/>
        <v xml:space="preserve"> </v>
      </c>
      <c r="Q3303" s="41" t="str">
        <f>IF(MONTH(G3304)-MONTH(G3303)&lt;&gt;0,SUBTOTAL(109,$P$14:$P$3665)," ")</f>
        <v xml:space="preserve"> </v>
      </c>
      <c r="R3303" s="108">
        <f t="shared" ref="R3303:R3366" ca="1" si="1102">IF(AND(IF(O3303="PC",1,0),OR((E3303="pondělí"),E3303="úterý",E3303="středa",E3303="čtvrtek",E3303="pátek")),IF($R$3-L3303&gt;0,$R$3-L3303,0),0)</f>
        <v>0</v>
      </c>
      <c r="S3303" s="25">
        <f t="shared" ref="S3303:S3366" ca="1" si="1103">IF(AND(IF(F3303="Svátek",1,0),OR(E3303="pondělí",E3303="úterý",E3303="středa",E3303="čtvrtek",E3303="pátek"),IF(OR(O3303="SC",O3303="ŘD",O3303="NV",O3303="N",O3303="OČR",O3303="P",O3303="O"),FALSE,TRUE)),1,0)</f>
        <v>0</v>
      </c>
      <c r="T3303" s="108">
        <f t="shared" ref="T3303:T3366" ca="1" si="1104">IF(AND(IF(O3303="PMP",1,0),OR((E3303="pondělí"),E3303="úterý",E3303="středa",E3303="čtvrtek",E3303="pátek")),IF($R$3-L3303&gt;0,$R$3-L3303,0),0)</f>
        <v>0</v>
      </c>
      <c r="U3303" s="163">
        <f t="shared" ref="U3303:U3366" ca="1" si="1105">IF(AND(IF(O3303="1/2D",1,0),OR((E3303="pondělí"),E3303="úterý",E3303="středa",E3303="čtvrtek",E3303="pátek")),1,0)</f>
        <v>0</v>
      </c>
      <c r="V3303" s="25">
        <f t="shared" ref="V3303:V3366" ca="1" si="1106">IF(AND(IF(O3303="D",1,0),OR((E3303="pondělí"),E3303="úterý",E3303="středa",E3303="čtvrtek",E3303="pátek")),1,0)</f>
        <v>0</v>
      </c>
      <c r="W3303" s="25">
        <f t="shared" ref="W3303:W3366" ca="1" si="1107">IF(AND(IF(O3303="PN",1,0),OR((E3303="pondělí"),E3303="úterý",E3303="středa",E3303="čtvrtek",E3303="pátek")),1,0)</f>
        <v>0</v>
      </c>
      <c r="X3303" s="108">
        <f t="shared" ref="X3303:X3366" ca="1" si="1108">IF(AND(IF(O3303="NV",1,0),OR((E3303="pondělí"),E3303="úterý",E3303="středa",E3303="čtvrtek",E3303="pátek")),IF($R$3-L3303&gt;0,$R$3-L3303,0),0)</f>
        <v>0</v>
      </c>
      <c r="Y3303" s="108">
        <f t="shared" ref="Y3303:Y3366" ca="1" si="1109">IF(AND(IF(O3303="OČR",1,0),OR((E3303="pondělí"),E3303="úterý",E3303="středa",E3303="čtvrtek",E3303="pátek")),IF($R$3-L3303&gt;0,$R$3-L3303,0),0)</f>
        <v>0</v>
      </c>
      <c r="Z3303" s="108">
        <f t="shared" ref="Z3303:Z3366" ca="1" si="1110">IF(AND(IF(O3303="P",1,0),OR((E3303="pondělí"),E3303="úterý",E3303="středa",E3303="čtvrtek",E3303="pátek")),IF($R$3-L3303&gt;0,$R$3-L3303,0),0)</f>
        <v>0</v>
      </c>
      <c r="AA3303" s="108">
        <f t="shared" ref="AA3303:AA3366" ca="1" si="1111">IF(AND(IF(O3303="O",1,0),OR((E3303="pondělí"),E3303="úterý",E3303="středa",E3303="čtvrtek",E3303="pátek")),IF($R$3-L3303&gt;0,$R$3-L3303,0),0)</f>
        <v>0</v>
      </c>
      <c r="AB3303" s="108">
        <f t="shared" ref="AB3303:AB3366" ca="1" si="1112">IF(AND(IF(O3303="PZ",1,0),OR((E3303="pondělí"),E3303="úterý",E3303="středa",E3303="čtvrtek",E3303="pátek")),IF($R$3-L3303&gt;0,$R$3-L3303,0),0)</f>
        <v>0</v>
      </c>
      <c r="AC3303" s="25">
        <f t="shared" ref="AC3303:AC3366" ca="1" si="1113">IF(AND(IF(F3303="Svátek",1,0),OR(E3303="pondělí",E3303="úterý",E3303="středa",E3303="čtvrtek",E3303="pátek")),1,0)</f>
        <v>0</v>
      </c>
    </row>
    <row r="3304" spans="1:29" ht="14.1" hidden="1" customHeight="1" thickBot="1" x14ac:dyDescent="0.25">
      <c r="A3304" s="3">
        <f t="shared" si="1097"/>
        <v>2030</v>
      </c>
      <c r="B3304" s="3" t="str">
        <f t="shared" ref="B3304:B3367" si="1114">IF(C3304="leden","01 leden",IF(C3304="únor","02 únor",IF(C3304="březen","03 březen",IF(C3304="duben","04 duben",IF(C3304="květen","05 květen",IF(C3304="červen","06 červen",IF(C3304="červenec","07 červenec",IF(C3304="srpen","08 srpen",IF(C3304="září","09 září",IF(C3304="říjen","10 říjen",IF(C3304="listopad","11 listopad",IF(C3304="prosinec","12 prosinec",0))))))))))))</f>
        <v>01 leden</v>
      </c>
      <c r="C3304" s="4" t="str">
        <f t="shared" si="1098"/>
        <v>leden</v>
      </c>
      <c r="D3304" s="10">
        <f t="shared" ca="1" si="1099"/>
        <v>0</v>
      </c>
      <c r="E3304" s="10" t="str">
        <f t="shared" si="1100"/>
        <v>pátek</v>
      </c>
      <c r="F3304" s="42" t="str">
        <f ca="1">IF(COUNTIF(List1!$U$4:$AF$16,$G3304),"Svátek",TEXT($G3304,"dddd"))</f>
        <v>pátek</v>
      </c>
      <c r="G3304" s="19">
        <v>47487</v>
      </c>
      <c r="H3304" s="49"/>
      <c r="I3304" s="50"/>
      <c r="J3304" s="49"/>
      <c r="K3304" s="50"/>
      <c r="L3304" s="21">
        <f t="shared" si="1101"/>
        <v>0</v>
      </c>
      <c r="M3304" s="22">
        <f t="shared" si="1095"/>
        <v>0</v>
      </c>
      <c r="N3304" s="98"/>
      <c r="O3304" s="101" t="str">
        <f t="shared" ca="1" si="1096"/>
        <v/>
      </c>
      <c r="P3304" s="41" t="str">
        <f t="shared" si="1094"/>
        <v xml:space="preserve"> </v>
      </c>
      <c r="Q3304" s="41" t="str">
        <f>IF(MONTH(G3305)-MONTH(G3304)&lt;&gt;0,SUBTOTAL(109,$P$14:$P$3665)," ")</f>
        <v xml:space="preserve"> </v>
      </c>
      <c r="R3304" s="108">
        <f t="shared" ca="1" si="1102"/>
        <v>0</v>
      </c>
      <c r="S3304" s="25">
        <f t="shared" ca="1" si="1103"/>
        <v>0</v>
      </c>
      <c r="T3304" s="108">
        <f t="shared" ca="1" si="1104"/>
        <v>0</v>
      </c>
      <c r="U3304" s="163">
        <f t="shared" ca="1" si="1105"/>
        <v>0</v>
      </c>
      <c r="V3304" s="25">
        <f t="shared" ca="1" si="1106"/>
        <v>0</v>
      </c>
      <c r="W3304" s="25">
        <f t="shared" ca="1" si="1107"/>
        <v>0</v>
      </c>
      <c r="X3304" s="108">
        <f t="shared" ca="1" si="1108"/>
        <v>0</v>
      </c>
      <c r="Y3304" s="108">
        <f t="shared" ca="1" si="1109"/>
        <v>0</v>
      </c>
      <c r="Z3304" s="108">
        <f t="shared" ca="1" si="1110"/>
        <v>0</v>
      </c>
      <c r="AA3304" s="108">
        <f t="shared" ca="1" si="1111"/>
        <v>0</v>
      </c>
      <c r="AB3304" s="108">
        <f t="shared" ca="1" si="1112"/>
        <v>0</v>
      </c>
      <c r="AC3304" s="25">
        <f t="shared" ca="1" si="1113"/>
        <v>0</v>
      </c>
    </row>
    <row r="3305" spans="1:29" ht="14.1" hidden="1" customHeight="1" thickBot="1" x14ac:dyDescent="0.25">
      <c r="A3305" s="3">
        <f t="shared" si="1097"/>
        <v>2030</v>
      </c>
      <c r="B3305" s="3" t="str">
        <f t="shared" si="1114"/>
        <v>01 leden</v>
      </c>
      <c r="C3305" s="4" t="str">
        <f t="shared" si="1098"/>
        <v>leden</v>
      </c>
      <c r="D3305" s="10">
        <f t="shared" ca="1" si="1099"/>
        <v>0</v>
      </c>
      <c r="E3305" s="10" t="str">
        <f t="shared" si="1100"/>
        <v>sobota</v>
      </c>
      <c r="F3305" s="42" t="str">
        <f ca="1">IF(COUNTIF(List1!$U$4:$AF$16,$G3305),"Svátek",TEXT($G3305,"dddd"))</f>
        <v>sobota</v>
      </c>
      <c r="G3305" s="19">
        <v>47488</v>
      </c>
      <c r="H3305" s="49"/>
      <c r="I3305" s="50"/>
      <c r="J3305" s="49"/>
      <c r="K3305" s="50"/>
      <c r="L3305" s="21">
        <f t="shared" si="1101"/>
        <v>0</v>
      </c>
      <c r="M3305" s="22">
        <f t="shared" si="1095"/>
        <v>0</v>
      </c>
      <c r="N3305" s="98"/>
      <c r="O3305" s="101" t="str">
        <f t="shared" ca="1" si="1096"/>
        <v/>
      </c>
      <c r="P3305" s="41" t="str">
        <f t="shared" si="1094"/>
        <v xml:space="preserve"> </v>
      </c>
      <c r="Q3305" s="41" t="str">
        <f>IF(MONTH(G3306)-MONTH(G3305)&lt;&gt;0,SUBTOTAL(109,$P$14:$P$3665)," ")</f>
        <v xml:space="preserve"> </v>
      </c>
      <c r="R3305" s="108">
        <f t="shared" ca="1" si="1102"/>
        <v>0</v>
      </c>
      <c r="S3305" s="25">
        <f t="shared" ca="1" si="1103"/>
        <v>0</v>
      </c>
      <c r="T3305" s="108">
        <f t="shared" ca="1" si="1104"/>
        <v>0</v>
      </c>
      <c r="U3305" s="163">
        <f t="shared" ca="1" si="1105"/>
        <v>0</v>
      </c>
      <c r="V3305" s="25">
        <f t="shared" ca="1" si="1106"/>
        <v>0</v>
      </c>
      <c r="W3305" s="25">
        <f t="shared" ca="1" si="1107"/>
        <v>0</v>
      </c>
      <c r="X3305" s="108">
        <f t="shared" ca="1" si="1108"/>
        <v>0</v>
      </c>
      <c r="Y3305" s="108">
        <f t="shared" ca="1" si="1109"/>
        <v>0</v>
      </c>
      <c r="Z3305" s="108">
        <f t="shared" ca="1" si="1110"/>
        <v>0</v>
      </c>
      <c r="AA3305" s="108">
        <f t="shared" ca="1" si="1111"/>
        <v>0</v>
      </c>
      <c r="AB3305" s="108">
        <f t="shared" ca="1" si="1112"/>
        <v>0</v>
      </c>
      <c r="AC3305" s="25">
        <f t="shared" ca="1" si="1113"/>
        <v>0</v>
      </c>
    </row>
    <row r="3306" spans="1:29" ht="14.1" hidden="1" customHeight="1" thickBot="1" x14ac:dyDescent="0.25">
      <c r="A3306" s="3">
        <f t="shared" si="1097"/>
        <v>2030</v>
      </c>
      <c r="B3306" s="3" t="str">
        <f t="shared" si="1114"/>
        <v>01 leden</v>
      </c>
      <c r="C3306" s="4" t="str">
        <f t="shared" si="1098"/>
        <v>leden</v>
      </c>
      <c r="D3306" s="10">
        <f t="shared" ca="1" si="1099"/>
        <v>0</v>
      </c>
      <c r="E3306" s="10" t="str">
        <f t="shared" si="1100"/>
        <v>neděle</v>
      </c>
      <c r="F3306" s="42" t="str">
        <f ca="1">IF(COUNTIF(List1!$U$4:$AF$16,$G3306),"Svátek",TEXT($G3306,"dddd"))</f>
        <v>neděle</v>
      </c>
      <c r="G3306" s="19">
        <v>47489</v>
      </c>
      <c r="H3306" s="49"/>
      <c r="I3306" s="50"/>
      <c r="J3306" s="49"/>
      <c r="K3306" s="50"/>
      <c r="L3306" s="21">
        <f t="shared" si="1101"/>
        <v>0</v>
      </c>
      <c r="M3306" s="22">
        <f t="shared" si="1095"/>
        <v>0</v>
      </c>
      <c r="N3306" s="98"/>
      <c r="O3306" s="101" t="str">
        <f t="shared" ca="1" si="1096"/>
        <v/>
      </c>
      <c r="P3306" s="41">
        <f t="shared" si="1094"/>
        <v>0</v>
      </c>
      <c r="Q3306" s="41" t="str">
        <f>IF(MONTH(G3307)-MONTH(G3306)&lt;&gt;0,SUBTOTAL(109,$P$14:$P$3665)," ")</f>
        <v xml:space="preserve"> </v>
      </c>
      <c r="R3306" s="108">
        <f t="shared" ca="1" si="1102"/>
        <v>0</v>
      </c>
      <c r="S3306" s="25">
        <f t="shared" ca="1" si="1103"/>
        <v>0</v>
      </c>
      <c r="T3306" s="108">
        <f t="shared" ca="1" si="1104"/>
        <v>0</v>
      </c>
      <c r="U3306" s="163">
        <f t="shared" ca="1" si="1105"/>
        <v>0</v>
      </c>
      <c r="V3306" s="25">
        <f t="shared" ca="1" si="1106"/>
        <v>0</v>
      </c>
      <c r="W3306" s="25">
        <f t="shared" ca="1" si="1107"/>
        <v>0</v>
      </c>
      <c r="X3306" s="108">
        <f t="shared" ca="1" si="1108"/>
        <v>0</v>
      </c>
      <c r="Y3306" s="108">
        <f t="shared" ca="1" si="1109"/>
        <v>0</v>
      </c>
      <c r="Z3306" s="108">
        <f t="shared" ca="1" si="1110"/>
        <v>0</v>
      </c>
      <c r="AA3306" s="108">
        <f t="shared" ca="1" si="1111"/>
        <v>0</v>
      </c>
      <c r="AB3306" s="108">
        <f t="shared" ca="1" si="1112"/>
        <v>0</v>
      </c>
      <c r="AC3306" s="25">
        <f t="shared" ca="1" si="1113"/>
        <v>0</v>
      </c>
    </row>
    <row r="3307" spans="1:29" ht="14.1" hidden="1" customHeight="1" thickBot="1" x14ac:dyDescent="0.25">
      <c r="A3307" s="3">
        <f t="shared" si="1097"/>
        <v>2030</v>
      </c>
      <c r="B3307" s="3" t="str">
        <f t="shared" si="1114"/>
        <v>01 leden</v>
      </c>
      <c r="C3307" s="4" t="str">
        <f t="shared" si="1098"/>
        <v>leden</v>
      </c>
      <c r="D3307" s="10">
        <f t="shared" ca="1" si="1099"/>
        <v>0</v>
      </c>
      <c r="E3307" s="10" t="str">
        <f t="shared" si="1100"/>
        <v>pondělí</v>
      </c>
      <c r="F3307" s="42" t="str">
        <f ca="1">IF(COUNTIF(List1!$U$4:$AF$16,$G3307),"Svátek",TEXT($G3307,"dddd"))</f>
        <v>pondělí</v>
      </c>
      <c r="G3307" s="19">
        <v>47490</v>
      </c>
      <c r="H3307" s="49"/>
      <c r="I3307" s="50"/>
      <c r="J3307" s="49"/>
      <c r="K3307" s="50"/>
      <c r="L3307" s="21">
        <f t="shared" si="1101"/>
        <v>0</v>
      </c>
      <c r="M3307" s="22">
        <f t="shared" si="1095"/>
        <v>0</v>
      </c>
      <c r="N3307" s="98"/>
      <c r="O3307" s="101" t="str">
        <f t="shared" ca="1" si="1096"/>
        <v/>
      </c>
      <c r="P3307" s="41" t="str">
        <f t="shared" si="1094"/>
        <v xml:space="preserve"> </v>
      </c>
      <c r="Q3307" s="41" t="str">
        <f>IF(MONTH(G3308)-MONTH(G3307)&lt;&gt;0,SUBTOTAL(109,$P$14:$P$3665)," ")</f>
        <v xml:space="preserve"> </v>
      </c>
      <c r="R3307" s="108">
        <f t="shared" ca="1" si="1102"/>
        <v>0</v>
      </c>
      <c r="S3307" s="25">
        <f t="shared" ca="1" si="1103"/>
        <v>0</v>
      </c>
      <c r="T3307" s="108">
        <f t="shared" ca="1" si="1104"/>
        <v>0</v>
      </c>
      <c r="U3307" s="163">
        <f t="shared" ca="1" si="1105"/>
        <v>0</v>
      </c>
      <c r="V3307" s="25">
        <f t="shared" ca="1" si="1106"/>
        <v>0</v>
      </c>
      <c r="W3307" s="25">
        <f t="shared" ca="1" si="1107"/>
        <v>0</v>
      </c>
      <c r="X3307" s="108">
        <f t="shared" ca="1" si="1108"/>
        <v>0</v>
      </c>
      <c r="Y3307" s="108">
        <f t="shared" ca="1" si="1109"/>
        <v>0</v>
      </c>
      <c r="Z3307" s="108">
        <f t="shared" ca="1" si="1110"/>
        <v>0</v>
      </c>
      <c r="AA3307" s="108">
        <f t="shared" ca="1" si="1111"/>
        <v>0</v>
      </c>
      <c r="AB3307" s="108">
        <f t="shared" ca="1" si="1112"/>
        <v>0</v>
      </c>
      <c r="AC3307" s="25">
        <f t="shared" ca="1" si="1113"/>
        <v>0</v>
      </c>
    </row>
    <row r="3308" spans="1:29" ht="14.1" hidden="1" customHeight="1" thickBot="1" x14ac:dyDescent="0.25">
      <c r="A3308" s="3">
        <f t="shared" si="1097"/>
        <v>2030</v>
      </c>
      <c r="B3308" s="3" t="str">
        <f t="shared" si="1114"/>
        <v>01 leden</v>
      </c>
      <c r="C3308" s="4" t="str">
        <f t="shared" si="1098"/>
        <v>leden</v>
      </c>
      <c r="D3308" s="10">
        <f t="shared" ca="1" si="1099"/>
        <v>0</v>
      </c>
      <c r="E3308" s="10" t="str">
        <f t="shared" si="1100"/>
        <v>úterý</v>
      </c>
      <c r="F3308" s="42" t="str">
        <f ca="1">IF(COUNTIF(List1!$U$4:$AF$16,$G3308),"Svátek",TEXT($G3308,"dddd"))</f>
        <v>úterý</v>
      </c>
      <c r="G3308" s="19">
        <v>47491</v>
      </c>
      <c r="H3308" s="49"/>
      <c r="I3308" s="50"/>
      <c r="J3308" s="49"/>
      <c r="K3308" s="50"/>
      <c r="L3308" s="21">
        <f t="shared" si="1101"/>
        <v>0</v>
      </c>
      <c r="M3308" s="22">
        <f t="shared" si="1095"/>
        <v>0</v>
      </c>
      <c r="N3308" s="98"/>
      <c r="O3308" s="101" t="str">
        <f t="shared" ca="1" si="1096"/>
        <v/>
      </c>
      <c r="P3308" s="41" t="str">
        <f t="shared" si="1094"/>
        <v xml:space="preserve"> </v>
      </c>
      <c r="Q3308" s="41" t="str">
        <f>IF(MONTH(G3309)-MONTH(G3308)&lt;&gt;0,SUBTOTAL(109,$P$14:$P$3665)," ")</f>
        <v xml:space="preserve"> </v>
      </c>
      <c r="R3308" s="108">
        <f t="shared" ca="1" si="1102"/>
        <v>0</v>
      </c>
      <c r="S3308" s="25">
        <f t="shared" ca="1" si="1103"/>
        <v>0</v>
      </c>
      <c r="T3308" s="108">
        <f t="shared" ca="1" si="1104"/>
        <v>0</v>
      </c>
      <c r="U3308" s="163">
        <f t="shared" ca="1" si="1105"/>
        <v>0</v>
      </c>
      <c r="V3308" s="25">
        <f t="shared" ca="1" si="1106"/>
        <v>0</v>
      </c>
      <c r="W3308" s="25">
        <f t="shared" ca="1" si="1107"/>
        <v>0</v>
      </c>
      <c r="X3308" s="108">
        <f t="shared" ca="1" si="1108"/>
        <v>0</v>
      </c>
      <c r="Y3308" s="108">
        <f t="shared" ca="1" si="1109"/>
        <v>0</v>
      </c>
      <c r="Z3308" s="108">
        <f t="shared" ca="1" si="1110"/>
        <v>0</v>
      </c>
      <c r="AA3308" s="108">
        <f t="shared" ca="1" si="1111"/>
        <v>0</v>
      </c>
      <c r="AB3308" s="108">
        <f t="shared" ca="1" si="1112"/>
        <v>0</v>
      </c>
      <c r="AC3308" s="25">
        <f t="shared" ca="1" si="1113"/>
        <v>0</v>
      </c>
    </row>
    <row r="3309" spans="1:29" ht="14.1" hidden="1" customHeight="1" thickBot="1" x14ac:dyDescent="0.25">
      <c r="A3309" s="3">
        <f t="shared" si="1097"/>
        <v>2030</v>
      </c>
      <c r="B3309" s="3" t="str">
        <f t="shared" si="1114"/>
        <v>01 leden</v>
      </c>
      <c r="C3309" s="4" t="str">
        <f t="shared" si="1098"/>
        <v>leden</v>
      </c>
      <c r="D3309" s="10">
        <f t="shared" ca="1" si="1099"/>
        <v>0</v>
      </c>
      <c r="E3309" s="10" t="str">
        <f t="shared" si="1100"/>
        <v>středa</v>
      </c>
      <c r="F3309" s="42" t="str">
        <f ca="1">IF(COUNTIF(List1!$U$4:$AF$16,$G3309),"Svátek",TEXT($G3309,"dddd"))</f>
        <v>středa</v>
      </c>
      <c r="G3309" s="19">
        <v>47492</v>
      </c>
      <c r="H3309" s="49"/>
      <c r="I3309" s="50"/>
      <c r="J3309" s="49"/>
      <c r="K3309" s="50"/>
      <c r="L3309" s="21">
        <f t="shared" si="1101"/>
        <v>0</v>
      </c>
      <c r="M3309" s="22">
        <f t="shared" si="1095"/>
        <v>0</v>
      </c>
      <c r="N3309" s="98"/>
      <c r="O3309" s="101" t="str">
        <f t="shared" ca="1" si="1096"/>
        <v/>
      </c>
      <c r="P3309" s="41" t="str">
        <f t="shared" si="1094"/>
        <v xml:space="preserve"> </v>
      </c>
      <c r="Q3309" s="41" t="str">
        <f>IF(MONTH(G3310)-MONTH(G3309)&lt;&gt;0,SUBTOTAL(109,$P$14:$P$3665)," ")</f>
        <v xml:space="preserve"> </v>
      </c>
      <c r="R3309" s="108">
        <f t="shared" ca="1" si="1102"/>
        <v>0</v>
      </c>
      <c r="S3309" s="25">
        <f t="shared" ca="1" si="1103"/>
        <v>0</v>
      </c>
      <c r="T3309" s="108">
        <f t="shared" ca="1" si="1104"/>
        <v>0</v>
      </c>
      <c r="U3309" s="163">
        <f t="shared" ca="1" si="1105"/>
        <v>0</v>
      </c>
      <c r="V3309" s="25">
        <f t="shared" ca="1" si="1106"/>
        <v>0</v>
      </c>
      <c r="W3309" s="25">
        <f t="shared" ca="1" si="1107"/>
        <v>0</v>
      </c>
      <c r="X3309" s="108">
        <f t="shared" ca="1" si="1108"/>
        <v>0</v>
      </c>
      <c r="Y3309" s="108">
        <f t="shared" ca="1" si="1109"/>
        <v>0</v>
      </c>
      <c r="Z3309" s="108">
        <f t="shared" ca="1" si="1110"/>
        <v>0</v>
      </c>
      <c r="AA3309" s="108">
        <f t="shared" ca="1" si="1111"/>
        <v>0</v>
      </c>
      <c r="AB3309" s="108">
        <f t="shared" ca="1" si="1112"/>
        <v>0</v>
      </c>
      <c r="AC3309" s="25">
        <f t="shared" ca="1" si="1113"/>
        <v>0</v>
      </c>
    </row>
    <row r="3310" spans="1:29" ht="14.1" hidden="1" customHeight="1" thickBot="1" x14ac:dyDescent="0.25">
      <c r="A3310" s="3">
        <f t="shared" si="1097"/>
        <v>2030</v>
      </c>
      <c r="B3310" s="3" t="str">
        <f t="shared" si="1114"/>
        <v>01 leden</v>
      </c>
      <c r="C3310" s="4" t="str">
        <f t="shared" si="1098"/>
        <v>leden</v>
      </c>
      <c r="D3310" s="10">
        <f t="shared" ca="1" si="1099"/>
        <v>0</v>
      </c>
      <c r="E3310" s="10" t="str">
        <f t="shared" si="1100"/>
        <v>čtvrtek</v>
      </c>
      <c r="F3310" s="42" t="str">
        <f ca="1">IF(COUNTIF(List1!$U$4:$AF$16,$G3310),"Svátek",TEXT($G3310,"dddd"))</f>
        <v>čtvrtek</v>
      </c>
      <c r="G3310" s="19">
        <v>47493</v>
      </c>
      <c r="H3310" s="49"/>
      <c r="I3310" s="50"/>
      <c r="J3310" s="49"/>
      <c r="K3310" s="50"/>
      <c r="L3310" s="21">
        <f t="shared" si="1101"/>
        <v>0</v>
      </c>
      <c r="M3310" s="22">
        <f t="shared" si="1095"/>
        <v>0</v>
      </c>
      <c r="N3310" s="98"/>
      <c r="O3310" s="101" t="str">
        <f t="shared" ca="1" si="1096"/>
        <v/>
      </c>
      <c r="P3310" s="41" t="str">
        <f t="shared" si="1094"/>
        <v xml:space="preserve"> </v>
      </c>
      <c r="Q3310" s="41" t="str">
        <f>IF(MONTH(G3311)-MONTH(G3310)&lt;&gt;0,SUBTOTAL(109,$P$14:$P$3665)," ")</f>
        <v xml:space="preserve"> </v>
      </c>
      <c r="R3310" s="108">
        <f t="shared" ca="1" si="1102"/>
        <v>0</v>
      </c>
      <c r="S3310" s="25">
        <f t="shared" ca="1" si="1103"/>
        <v>0</v>
      </c>
      <c r="T3310" s="108">
        <f t="shared" ca="1" si="1104"/>
        <v>0</v>
      </c>
      <c r="U3310" s="163">
        <f t="shared" ca="1" si="1105"/>
        <v>0</v>
      </c>
      <c r="V3310" s="25">
        <f t="shared" ca="1" si="1106"/>
        <v>0</v>
      </c>
      <c r="W3310" s="25">
        <f t="shared" ca="1" si="1107"/>
        <v>0</v>
      </c>
      <c r="X3310" s="108">
        <f t="shared" ca="1" si="1108"/>
        <v>0</v>
      </c>
      <c r="Y3310" s="108">
        <f t="shared" ca="1" si="1109"/>
        <v>0</v>
      </c>
      <c r="Z3310" s="108">
        <f t="shared" ca="1" si="1110"/>
        <v>0</v>
      </c>
      <c r="AA3310" s="108">
        <f t="shared" ca="1" si="1111"/>
        <v>0</v>
      </c>
      <c r="AB3310" s="108">
        <f t="shared" ca="1" si="1112"/>
        <v>0</v>
      </c>
      <c r="AC3310" s="25">
        <f t="shared" ca="1" si="1113"/>
        <v>0</v>
      </c>
    </row>
    <row r="3311" spans="1:29" ht="14.1" hidden="1" customHeight="1" thickBot="1" x14ac:dyDescent="0.25">
      <c r="A3311" s="3">
        <f t="shared" si="1097"/>
        <v>2030</v>
      </c>
      <c r="B3311" s="3" t="str">
        <f t="shared" si="1114"/>
        <v>01 leden</v>
      </c>
      <c r="C3311" s="4" t="str">
        <f t="shared" si="1098"/>
        <v>leden</v>
      </c>
      <c r="D3311" s="10">
        <f t="shared" ca="1" si="1099"/>
        <v>0</v>
      </c>
      <c r="E3311" s="10" t="str">
        <f t="shared" si="1100"/>
        <v>pátek</v>
      </c>
      <c r="F3311" s="42" t="str">
        <f ca="1">IF(COUNTIF(List1!$U$4:$AF$16,$G3311),"Svátek",TEXT($G3311,"dddd"))</f>
        <v>pátek</v>
      </c>
      <c r="G3311" s="19">
        <v>47494</v>
      </c>
      <c r="H3311" s="49"/>
      <c r="I3311" s="50"/>
      <c r="J3311" s="49"/>
      <c r="K3311" s="50"/>
      <c r="L3311" s="21">
        <f t="shared" si="1101"/>
        <v>0</v>
      </c>
      <c r="M3311" s="22">
        <f t="shared" si="1095"/>
        <v>0</v>
      </c>
      <c r="N3311" s="98"/>
      <c r="O3311" s="101" t="str">
        <f t="shared" ca="1" si="1096"/>
        <v/>
      </c>
      <c r="P3311" s="41" t="str">
        <f t="shared" si="1094"/>
        <v xml:space="preserve"> </v>
      </c>
      <c r="Q3311" s="41" t="str">
        <f>IF(MONTH(G3312)-MONTH(G3311)&lt;&gt;0,SUBTOTAL(109,$P$14:$P$3665)," ")</f>
        <v xml:space="preserve"> </v>
      </c>
      <c r="R3311" s="108">
        <f t="shared" ca="1" si="1102"/>
        <v>0</v>
      </c>
      <c r="S3311" s="25">
        <f t="shared" ca="1" si="1103"/>
        <v>0</v>
      </c>
      <c r="T3311" s="108">
        <f t="shared" ca="1" si="1104"/>
        <v>0</v>
      </c>
      <c r="U3311" s="163">
        <f t="shared" ca="1" si="1105"/>
        <v>0</v>
      </c>
      <c r="V3311" s="25">
        <f t="shared" ca="1" si="1106"/>
        <v>0</v>
      </c>
      <c r="W3311" s="25">
        <f t="shared" ca="1" si="1107"/>
        <v>0</v>
      </c>
      <c r="X3311" s="108">
        <f t="shared" ca="1" si="1108"/>
        <v>0</v>
      </c>
      <c r="Y3311" s="108">
        <f t="shared" ca="1" si="1109"/>
        <v>0</v>
      </c>
      <c r="Z3311" s="108">
        <f t="shared" ca="1" si="1110"/>
        <v>0</v>
      </c>
      <c r="AA3311" s="108">
        <f t="shared" ca="1" si="1111"/>
        <v>0</v>
      </c>
      <c r="AB3311" s="108">
        <f t="shared" ca="1" si="1112"/>
        <v>0</v>
      </c>
      <c r="AC3311" s="25">
        <f t="shared" ca="1" si="1113"/>
        <v>0</v>
      </c>
    </row>
    <row r="3312" spans="1:29" ht="14.1" hidden="1" customHeight="1" thickBot="1" x14ac:dyDescent="0.25">
      <c r="A3312" s="3">
        <f t="shared" si="1097"/>
        <v>2030</v>
      </c>
      <c r="B3312" s="3" t="str">
        <f t="shared" si="1114"/>
        <v>01 leden</v>
      </c>
      <c r="C3312" s="4" t="str">
        <f t="shared" si="1098"/>
        <v>leden</v>
      </c>
      <c r="D3312" s="10">
        <f t="shared" ca="1" si="1099"/>
        <v>0</v>
      </c>
      <c r="E3312" s="10" t="str">
        <f t="shared" si="1100"/>
        <v>sobota</v>
      </c>
      <c r="F3312" s="42" t="str">
        <f ca="1">IF(COUNTIF(List1!$U$4:$AF$16,$G3312),"Svátek",TEXT($G3312,"dddd"))</f>
        <v>sobota</v>
      </c>
      <c r="G3312" s="19">
        <v>47495</v>
      </c>
      <c r="H3312" s="49"/>
      <c r="I3312" s="50"/>
      <c r="J3312" s="49"/>
      <c r="K3312" s="50"/>
      <c r="L3312" s="21">
        <f t="shared" si="1101"/>
        <v>0</v>
      </c>
      <c r="M3312" s="22">
        <f t="shared" si="1095"/>
        <v>0</v>
      </c>
      <c r="N3312" s="98"/>
      <c r="O3312" s="101" t="str">
        <f t="shared" ca="1" si="1096"/>
        <v/>
      </c>
      <c r="P3312" s="41" t="str">
        <f t="shared" si="1094"/>
        <v xml:space="preserve"> </v>
      </c>
      <c r="Q3312" s="41" t="str">
        <f>IF(MONTH(G3313)-MONTH(G3312)&lt;&gt;0,SUBTOTAL(109,$P$14:$P$3665)," ")</f>
        <v xml:space="preserve"> </v>
      </c>
      <c r="R3312" s="108">
        <f t="shared" ca="1" si="1102"/>
        <v>0</v>
      </c>
      <c r="S3312" s="25">
        <f t="shared" ca="1" si="1103"/>
        <v>0</v>
      </c>
      <c r="T3312" s="108">
        <f t="shared" ca="1" si="1104"/>
        <v>0</v>
      </c>
      <c r="U3312" s="163">
        <f t="shared" ca="1" si="1105"/>
        <v>0</v>
      </c>
      <c r="V3312" s="25">
        <f t="shared" ca="1" si="1106"/>
        <v>0</v>
      </c>
      <c r="W3312" s="25">
        <f t="shared" ca="1" si="1107"/>
        <v>0</v>
      </c>
      <c r="X3312" s="108">
        <f t="shared" ca="1" si="1108"/>
        <v>0</v>
      </c>
      <c r="Y3312" s="108">
        <f t="shared" ca="1" si="1109"/>
        <v>0</v>
      </c>
      <c r="Z3312" s="108">
        <f t="shared" ca="1" si="1110"/>
        <v>0</v>
      </c>
      <c r="AA3312" s="108">
        <f t="shared" ca="1" si="1111"/>
        <v>0</v>
      </c>
      <c r="AB3312" s="108">
        <f t="shared" ca="1" si="1112"/>
        <v>0</v>
      </c>
      <c r="AC3312" s="25">
        <f t="shared" ca="1" si="1113"/>
        <v>0</v>
      </c>
    </row>
    <row r="3313" spans="1:29" ht="14.1" hidden="1" customHeight="1" thickBot="1" x14ac:dyDescent="0.25">
      <c r="A3313" s="3">
        <f t="shared" si="1097"/>
        <v>2030</v>
      </c>
      <c r="B3313" s="3" t="str">
        <f t="shared" si="1114"/>
        <v>01 leden</v>
      </c>
      <c r="C3313" s="4" t="str">
        <f t="shared" si="1098"/>
        <v>leden</v>
      </c>
      <c r="D3313" s="10">
        <f t="shared" ca="1" si="1099"/>
        <v>0</v>
      </c>
      <c r="E3313" s="10" t="str">
        <f t="shared" si="1100"/>
        <v>neděle</v>
      </c>
      <c r="F3313" s="42" t="str">
        <f ca="1">IF(COUNTIF(List1!$U$4:$AF$16,$G3313),"Svátek",TEXT($G3313,"dddd"))</f>
        <v>neděle</v>
      </c>
      <c r="G3313" s="19">
        <v>47496</v>
      </c>
      <c r="H3313" s="49"/>
      <c r="I3313" s="50"/>
      <c r="J3313" s="49"/>
      <c r="K3313" s="50"/>
      <c r="L3313" s="21">
        <f t="shared" si="1101"/>
        <v>0</v>
      </c>
      <c r="M3313" s="22">
        <f t="shared" si="1095"/>
        <v>0</v>
      </c>
      <c r="N3313" s="98"/>
      <c r="O3313" s="101" t="str">
        <f t="shared" ca="1" si="1096"/>
        <v/>
      </c>
      <c r="P3313" s="41">
        <f t="shared" si="1094"/>
        <v>0</v>
      </c>
      <c r="Q3313" s="41" t="str">
        <f>IF(MONTH(G3314)-MONTH(G3313)&lt;&gt;0,SUBTOTAL(109,$P$14:$P$3665)," ")</f>
        <v xml:space="preserve"> </v>
      </c>
      <c r="R3313" s="108">
        <f t="shared" ca="1" si="1102"/>
        <v>0</v>
      </c>
      <c r="S3313" s="25">
        <f t="shared" ca="1" si="1103"/>
        <v>0</v>
      </c>
      <c r="T3313" s="108">
        <f t="shared" ca="1" si="1104"/>
        <v>0</v>
      </c>
      <c r="U3313" s="163">
        <f t="shared" ca="1" si="1105"/>
        <v>0</v>
      </c>
      <c r="V3313" s="25">
        <f t="shared" ca="1" si="1106"/>
        <v>0</v>
      </c>
      <c r="W3313" s="25">
        <f t="shared" ca="1" si="1107"/>
        <v>0</v>
      </c>
      <c r="X3313" s="108">
        <f t="shared" ca="1" si="1108"/>
        <v>0</v>
      </c>
      <c r="Y3313" s="108">
        <f t="shared" ca="1" si="1109"/>
        <v>0</v>
      </c>
      <c r="Z3313" s="108">
        <f t="shared" ca="1" si="1110"/>
        <v>0</v>
      </c>
      <c r="AA3313" s="108">
        <f t="shared" ca="1" si="1111"/>
        <v>0</v>
      </c>
      <c r="AB3313" s="108">
        <f t="shared" ca="1" si="1112"/>
        <v>0</v>
      </c>
      <c r="AC3313" s="25">
        <f t="shared" ca="1" si="1113"/>
        <v>0</v>
      </c>
    </row>
    <row r="3314" spans="1:29" ht="14.1" hidden="1" customHeight="1" thickBot="1" x14ac:dyDescent="0.25">
      <c r="A3314" s="3">
        <f t="shared" si="1097"/>
        <v>2030</v>
      </c>
      <c r="B3314" s="3" t="str">
        <f t="shared" si="1114"/>
        <v>01 leden</v>
      </c>
      <c r="C3314" s="4" t="str">
        <f t="shared" si="1098"/>
        <v>leden</v>
      </c>
      <c r="D3314" s="10">
        <f t="shared" ca="1" si="1099"/>
        <v>0</v>
      </c>
      <c r="E3314" s="10" t="str">
        <f t="shared" si="1100"/>
        <v>pondělí</v>
      </c>
      <c r="F3314" s="42" t="str">
        <f ca="1">IF(COUNTIF(List1!$U$4:$AF$16,$G3314),"Svátek",TEXT($G3314,"dddd"))</f>
        <v>pondělí</v>
      </c>
      <c r="G3314" s="19">
        <v>47497</v>
      </c>
      <c r="H3314" s="49"/>
      <c r="I3314" s="50"/>
      <c r="J3314" s="49"/>
      <c r="K3314" s="50"/>
      <c r="L3314" s="21">
        <f t="shared" si="1101"/>
        <v>0</v>
      </c>
      <c r="M3314" s="22">
        <f t="shared" si="1095"/>
        <v>0</v>
      </c>
      <c r="N3314" s="98"/>
      <c r="O3314" s="101" t="str">
        <f t="shared" ca="1" si="1096"/>
        <v/>
      </c>
      <c r="P3314" s="41" t="str">
        <f t="shared" si="1094"/>
        <v xml:space="preserve"> </v>
      </c>
      <c r="Q3314" s="41" t="str">
        <f>IF(MONTH(G3315)-MONTH(G3314)&lt;&gt;0,SUBTOTAL(109,$P$14:$P$3665)," ")</f>
        <v xml:space="preserve"> </v>
      </c>
      <c r="R3314" s="108">
        <f t="shared" ca="1" si="1102"/>
        <v>0</v>
      </c>
      <c r="S3314" s="25">
        <f t="shared" ca="1" si="1103"/>
        <v>0</v>
      </c>
      <c r="T3314" s="108">
        <f t="shared" ca="1" si="1104"/>
        <v>0</v>
      </c>
      <c r="U3314" s="163">
        <f t="shared" ca="1" si="1105"/>
        <v>0</v>
      </c>
      <c r="V3314" s="25">
        <f t="shared" ca="1" si="1106"/>
        <v>0</v>
      </c>
      <c r="W3314" s="25">
        <f t="shared" ca="1" si="1107"/>
        <v>0</v>
      </c>
      <c r="X3314" s="108">
        <f t="shared" ca="1" si="1108"/>
        <v>0</v>
      </c>
      <c r="Y3314" s="108">
        <f t="shared" ca="1" si="1109"/>
        <v>0</v>
      </c>
      <c r="Z3314" s="108">
        <f t="shared" ca="1" si="1110"/>
        <v>0</v>
      </c>
      <c r="AA3314" s="108">
        <f t="shared" ca="1" si="1111"/>
        <v>0</v>
      </c>
      <c r="AB3314" s="108">
        <f t="shared" ca="1" si="1112"/>
        <v>0</v>
      </c>
      <c r="AC3314" s="25">
        <f t="shared" ca="1" si="1113"/>
        <v>0</v>
      </c>
    </row>
    <row r="3315" spans="1:29" ht="14.1" hidden="1" customHeight="1" thickBot="1" x14ac:dyDescent="0.25">
      <c r="A3315" s="3">
        <f t="shared" si="1097"/>
        <v>2030</v>
      </c>
      <c r="B3315" s="3" t="str">
        <f t="shared" si="1114"/>
        <v>01 leden</v>
      </c>
      <c r="C3315" s="4" t="str">
        <f t="shared" si="1098"/>
        <v>leden</v>
      </c>
      <c r="D3315" s="10">
        <f t="shared" ca="1" si="1099"/>
        <v>0</v>
      </c>
      <c r="E3315" s="10" t="str">
        <f t="shared" si="1100"/>
        <v>úterý</v>
      </c>
      <c r="F3315" s="42" t="str">
        <f ca="1">IF(COUNTIF(List1!$U$4:$AF$16,$G3315),"Svátek",TEXT($G3315,"dddd"))</f>
        <v>úterý</v>
      </c>
      <c r="G3315" s="19">
        <v>47498</v>
      </c>
      <c r="H3315" s="49"/>
      <c r="I3315" s="50"/>
      <c r="J3315" s="49"/>
      <c r="K3315" s="50"/>
      <c r="L3315" s="21">
        <f t="shared" si="1101"/>
        <v>0</v>
      </c>
      <c r="M3315" s="22">
        <f t="shared" si="1095"/>
        <v>0</v>
      </c>
      <c r="N3315" s="98"/>
      <c r="O3315" s="101" t="str">
        <f t="shared" ca="1" si="1096"/>
        <v/>
      </c>
      <c r="P3315" s="41" t="str">
        <f t="shared" si="1094"/>
        <v xml:space="preserve"> </v>
      </c>
      <c r="Q3315" s="41" t="str">
        <f>IF(MONTH(G3316)-MONTH(G3315)&lt;&gt;0,SUBTOTAL(109,$P$14:$P$3665)," ")</f>
        <v xml:space="preserve"> </v>
      </c>
      <c r="R3315" s="108">
        <f t="shared" ca="1" si="1102"/>
        <v>0</v>
      </c>
      <c r="S3315" s="25">
        <f t="shared" ca="1" si="1103"/>
        <v>0</v>
      </c>
      <c r="T3315" s="108">
        <f t="shared" ca="1" si="1104"/>
        <v>0</v>
      </c>
      <c r="U3315" s="163">
        <f t="shared" ca="1" si="1105"/>
        <v>0</v>
      </c>
      <c r="V3315" s="25">
        <f t="shared" ca="1" si="1106"/>
        <v>0</v>
      </c>
      <c r="W3315" s="25">
        <f t="shared" ca="1" si="1107"/>
        <v>0</v>
      </c>
      <c r="X3315" s="108">
        <f t="shared" ca="1" si="1108"/>
        <v>0</v>
      </c>
      <c r="Y3315" s="108">
        <f t="shared" ca="1" si="1109"/>
        <v>0</v>
      </c>
      <c r="Z3315" s="108">
        <f t="shared" ca="1" si="1110"/>
        <v>0</v>
      </c>
      <c r="AA3315" s="108">
        <f t="shared" ca="1" si="1111"/>
        <v>0</v>
      </c>
      <c r="AB3315" s="108">
        <f t="shared" ca="1" si="1112"/>
        <v>0</v>
      </c>
      <c r="AC3315" s="25">
        <f t="shared" ca="1" si="1113"/>
        <v>0</v>
      </c>
    </row>
    <row r="3316" spans="1:29" ht="14.1" hidden="1" customHeight="1" thickBot="1" x14ac:dyDescent="0.25">
      <c r="A3316" s="3">
        <f t="shared" si="1097"/>
        <v>2030</v>
      </c>
      <c r="B3316" s="3" t="str">
        <f t="shared" si="1114"/>
        <v>01 leden</v>
      </c>
      <c r="C3316" s="4" t="str">
        <f t="shared" si="1098"/>
        <v>leden</v>
      </c>
      <c r="D3316" s="10">
        <f t="shared" ca="1" si="1099"/>
        <v>0</v>
      </c>
      <c r="E3316" s="10" t="str">
        <f t="shared" si="1100"/>
        <v>středa</v>
      </c>
      <c r="F3316" s="42" t="str">
        <f ca="1">IF(COUNTIF(List1!$U$4:$AF$16,$G3316),"Svátek",TEXT($G3316,"dddd"))</f>
        <v>středa</v>
      </c>
      <c r="G3316" s="19">
        <v>47499</v>
      </c>
      <c r="H3316" s="49"/>
      <c r="I3316" s="50"/>
      <c r="J3316" s="49"/>
      <c r="K3316" s="50"/>
      <c r="L3316" s="21">
        <f t="shared" si="1101"/>
        <v>0</v>
      </c>
      <c r="M3316" s="22">
        <f t="shared" si="1095"/>
        <v>0</v>
      </c>
      <c r="N3316" s="98"/>
      <c r="O3316" s="101" t="str">
        <f t="shared" ca="1" si="1096"/>
        <v/>
      </c>
      <c r="P3316" s="41" t="str">
        <f t="shared" si="1094"/>
        <v xml:space="preserve"> </v>
      </c>
      <c r="Q3316" s="41" t="str">
        <f>IF(MONTH(G3317)-MONTH(G3316)&lt;&gt;0,SUBTOTAL(109,$P$14:$P$3665)," ")</f>
        <v xml:space="preserve"> </v>
      </c>
      <c r="R3316" s="108">
        <f t="shared" ca="1" si="1102"/>
        <v>0</v>
      </c>
      <c r="S3316" s="25">
        <f t="shared" ca="1" si="1103"/>
        <v>0</v>
      </c>
      <c r="T3316" s="108">
        <f t="shared" ca="1" si="1104"/>
        <v>0</v>
      </c>
      <c r="U3316" s="163">
        <f t="shared" ca="1" si="1105"/>
        <v>0</v>
      </c>
      <c r="V3316" s="25">
        <f t="shared" ca="1" si="1106"/>
        <v>0</v>
      </c>
      <c r="W3316" s="25">
        <f t="shared" ca="1" si="1107"/>
        <v>0</v>
      </c>
      <c r="X3316" s="108">
        <f t="shared" ca="1" si="1108"/>
        <v>0</v>
      </c>
      <c r="Y3316" s="108">
        <f t="shared" ca="1" si="1109"/>
        <v>0</v>
      </c>
      <c r="Z3316" s="108">
        <f t="shared" ca="1" si="1110"/>
        <v>0</v>
      </c>
      <c r="AA3316" s="108">
        <f t="shared" ca="1" si="1111"/>
        <v>0</v>
      </c>
      <c r="AB3316" s="108">
        <f t="shared" ca="1" si="1112"/>
        <v>0</v>
      </c>
      <c r="AC3316" s="25">
        <f t="shared" ca="1" si="1113"/>
        <v>0</v>
      </c>
    </row>
    <row r="3317" spans="1:29" ht="14.1" hidden="1" customHeight="1" thickBot="1" x14ac:dyDescent="0.25">
      <c r="A3317" s="3">
        <f t="shared" si="1097"/>
        <v>2030</v>
      </c>
      <c r="B3317" s="3" t="str">
        <f t="shared" si="1114"/>
        <v>01 leden</v>
      </c>
      <c r="C3317" s="4" t="str">
        <f t="shared" si="1098"/>
        <v>leden</v>
      </c>
      <c r="D3317" s="10">
        <f t="shared" ca="1" si="1099"/>
        <v>0</v>
      </c>
      <c r="E3317" s="10" t="str">
        <f t="shared" si="1100"/>
        <v>čtvrtek</v>
      </c>
      <c r="F3317" s="42" t="str">
        <f ca="1">IF(COUNTIF(List1!$U$4:$AF$16,$G3317),"Svátek",TEXT($G3317,"dddd"))</f>
        <v>čtvrtek</v>
      </c>
      <c r="G3317" s="19">
        <v>47500</v>
      </c>
      <c r="H3317" s="49"/>
      <c r="I3317" s="50"/>
      <c r="J3317" s="49"/>
      <c r="K3317" s="50"/>
      <c r="L3317" s="21">
        <f t="shared" si="1101"/>
        <v>0</v>
      </c>
      <c r="M3317" s="22">
        <f t="shared" si="1095"/>
        <v>0</v>
      </c>
      <c r="N3317" s="98"/>
      <c r="O3317" s="101" t="str">
        <f t="shared" ca="1" si="1096"/>
        <v/>
      </c>
      <c r="P3317" s="41" t="str">
        <f t="shared" si="1094"/>
        <v xml:space="preserve"> </v>
      </c>
      <c r="Q3317" s="41" t="str">
        <f>IF(MONTH(G3318)-MONTH(G3317)&lt;&gt;0,SUBTOTAL(109,$P$14:$P$3665)," ")</f>
        <v xml:space="preserve"> </v>
      </c>
      <c r="R3317" s="108">
        <f t="shared" ca="1" si="1102"/>
        <v>0</v>
      </c>
      <c r="S3317" s="25">
        <f t="shared" ca="1" si="1103"/>
        <v>0</v>
      </c>
      <c r="T3317" s="108">
        <f t="shared" ca="1" si="1104"/>
        <v>0</v>
      </c>
      <c r="U3317" s="163">
        <f t="shared" ca="1" si="1105"/>
        <v>0</v>
      </c>
      <c r="V3317" s="25">
        <f t="shared" ca="1" si="1106"/>
        <v>0</v>
      </c>
      <c r="W3317" s="25">
        <f t="shared" ca="1" si="1107"/>
        <v>0</v>
      </c>
      <c r="X3317" s="108">
        <f t="shared" ca="1" si="1108"/>
        <v>0</v>
      </c>
      <c r="Y3317" s="108">
        <f t="shared" ca="1" si="1109"/>
        <v>0</v>
      </c>
      <c r="Z3317" s="108">
        <f t="shared" ca="1" si="1110"/>
        <v>0</v>
      </c>
      <c r="AA3317" s="108">
        <f t="shared" ca="1" si="1111"/>
        <v>0</v>
      </c>
      <c r="AB3317" s="108">
        <f t="shared" ca="1" si="1112"/>
        <v>0</v>
      </c>
      <c r="AC3317" s="25">
        <f t="shared" ca="1" si="1113"/>
        <v>0</v>
      </c>
    </row>
    <row r="3318" spans="1:29" ht="14.1" hidden="1" customHeight="1" thickBot="1" x14ac:dyDescent="0.25">
      <c r="A3318" s="3">
        <f t="shared" si="1097"/>
        <v>2030</v>
      </c>
      <c r="B3318" s="3" t="str">
        <f t="shared" si="1114"/>
        <v>01 leden</v>
      </c>
      <c r="C3318" s="4" t="str">
        <f t="shared" si="1098"/>
        <v>leden</v>
      </c>
      <c r="D3318" s="10">
        <f t="shared" ca="1" si="1099"/>
        <v>0</v>
      </c>
      <c r="E3318" s="10" t="str">
        <f t="shared" si="1100"/>
        <v>pátek</v>
      </c>
      <c r="F3318" s="42" t="str">
        <f ca="1">IF(COUNTIF(List1!$U$4:$AF$16,$G3318),"Svátek",TEXT($G3318,"dddd"))</f>
        <v>pátek</v>
      </c>
      <c r="G3318" s="19">
        <v>47501</v>
      </c>
      <c r="H3318" s="49"/>
      <c r="I3318" s="50"/>
      <c r="J3318" s="49"/>
      <c r="K3318" s="50"/>
      <c r="L3318" s="21">
        <f t="shared" si="1101"/>
        <v>0</v>
      </c>
      <c r="M3318" s="22">
        <f t="shared" si="1095"/>
        <v>0</v>
      </c>
      <c r="N3318" s="98"/>
      <c r="O3318" s="101" t="str">
        <f t="shared" ca="1" si="1096"/>
        <v/>
      </c>
      <c r="P3318" s="41" t="str">
        <f t="shared" si="1094"/>
        <v xml:space="preserve"> </v>
      </c>
      <c r="Q3318" s="41" t="str">
        <f>IF(MONTH(G3319)-MONTH(G3318)&lt;&gt;0,SUBTOTAL(109,$P$14:$P$3665)," ")</f>
        <v xml:space="preserve"> </v>
      </c>
      <c r="R3318" s="108">
        <f t="shared" ca="1" si="1102"/>
        <v>0</v>
      </c>
      <c r="S3318" s="25">
        <f t="shared" ca="1" si="1103"/>
        <v>0</v>
      </c>
      <c r="T3318" s="108">
        <f t="shared" ca="1" si="1104"/>
        <v>0</v>
      </c>
      <c r="U3318" s="163">
        <f t="shared" ca="1" si="1105"/>
        <v>0</v>
      </c>
      <c r="V3318" s="25">
        <f t="shared" ca="1" si="1106"/>
        <v>0</v>
      </c>
      <c r="W3318" s="25">
        <f t="shared" ca="1" si="1107"/>
        <v>0</v>
      </c>
      <c r="X3318" s="108">
        <f t="shared" ca="1" si="1108"/>
        <v>0</v>
      </c>
      <c r="Y3318" s="108">
        <f t="shared" ca="1" si="1109"/>
        <v>0</v>
      </c>
      <c r="Z3318" s="108">
        <f t="shared" ca="1" si="1110"/>
        <v>0</v>
      </c>
      <c r="AA3318" s="108">
        <f t="shared" ca="1" si="1111"/>
        <v>0</v>
      </c>
      <c r="AB3318" s="108">
        <f t="shared" ca="1" si="1112"/>
        <v>0</v>
      </c>
      <c r="AC3318" s="25">
        <f t="shared" ca="1" si="1113"/>
        <v>0</v>
      </c>
    </row>
    <row r="3319" spans="1:29" ht="14.1" hidden="1" customHeight="1" thickBot="1" x14ac:dyDescent="0.25">
      <c r="A3319" s="3">
        <f t="shared" si="1097"/>
        <v>2030</v>
      </c>
      <c r="B3319" s="3" t="str">
        <f t="shared" si="1114"/>
        <v>01 leden</v>
      </c>
      <c r="C3319" s="4" t="str">
        <f t="shared" si="1098"/>
        <v>leden</v>
      </c>
      <c r="D3319" s="10">
        <f t="shared" ca="1" si="1099"/>
        <v>0</v>
      </c>
      <c r="E3319" s="10" t="str">
        <f t="shared" si="1100"/>
        <v>sobota</v>
      </c>
      <c r="F3319" s="42" t="str">
        <f ca="1">IF(COUNTIF(List1!$U$4:$AF$16,$G3319),"Svátek",TEXT($G3319,"dddd"))</f>
        <v>sobota</v>
      </c>
      <c r="G3319" s="19">
        <v>47502</v>
      </c>
      <c r="H3319" s="49"/>
      <c r="I3319" s="50"/>
      <c r="J3319" s="49"/>
      <c r="K3319" s="50"/>
      <c r="L3319" s="21">
        <f t="shared" si="1101"/>
        <v>0</v>
      </c>
      <c r="M3319" s="22">
        <f t="shared" si="1095"/>
        <v>0</v>
      </c>
      <c r="N3319" s="98"/>
      <c r="O3319" s="101" t="str">
        <f t="shared" ca="1" si="1096"/>
        <v/>
      </c>
      <c r="P3319" s="41" t="str">
        <f t="shared" si="1094"/>
        <v xml:space="preserve"> </v>
      </c>
      <c r="Q3319" s="41" t="str">
        <f>IF(MONTH(G3320)-MONTH(G3319)&lt;&gt;0,SUBTOTAL(109,$P$14:$P$3665)," ")</f>
        <v xml:space="preserve"> </v>
      </c>
      <c r="R3319" s="108">
        <f t="shared" ca="1" si="1102"/>
        <v>0</v>
      </c>
      <c r="S3319" s="25">
        <f t="shared" ca="1" si="1103"/>
        <v>0</v>
      </c>
      <c r="T3319" s="108">
        <f t="shared" ca="1" si="1104"/>
        <v>0</v>
      </c>
      <c r="U3319" s="163">
        <f t="shared" ca="1" si="1105"/>
        <v>0</v>
      </c>
      <c r="V3319" s="25">
        <f t="shared" ca="1" si="1106"/>
        <v>0</v>
      </c>
      <c r="W3319" s="25">
        <f t="shared" ca="1" si="1107"/>
        <v>0</v>
      </c>
      <c r="X3319" s="108">
        <f t="shared" ca="1" si="1108"/>
        <v>0</v>
      </c>
      <c r="Y3319" s="108">
        <f t="shared" ca="1" si="1109"/>
        <v>0</v>
      </c>
      <c r="Z3319" s="108">
        <f t="shared" ca="1" si="1110"/>
        <v>0</v>
      </c>
      <c r="AA3319" s="108">
        <f t="shared" ca="1" si="1111"/>
        <v>0</v>
      </c>
      <c r="AB3319" s="108">
        <f t="shared" ca="1" si="1112"/>
        <v>0</v>
      </c>
      <c r="AC3319" s="25">
        <f t="shared" ca="1" si="1113"/>
        <v>0</v>
      </c>
    </row>
    <row r="3320" spans="1:29" ht="14.1" hidden="1" customHeight="1" thickBot="1" x14ac:dyDescent="0.25">
      <c r="A3320" s="3">
        <f t="shared" si="1097"/>
        <v>2030</v>
      </c>
      <c r="B3320" s="3" t="str">
        <f t="shared" si="1114"/>
        <v>01 leden</v>
      </c>
      <c r="C3320" s="4" t="str">
        <f t="shared" si="1098"/>
        <v>leden</v>
      </c>
      <c r="D3320" s="10">
        <f t="shared" ca="1" si="1099"/>
        <v>0</v>
      </c>
      <c r="E3320" s="10" t="str">
        <f t="shared" si="1100"/>
        <v>neděle</v>
      </c>
      <c r="F3320" s="42" t="str">
        <f ca="1">IF(COUNTIF(List1!$U$4:$AF$16,$G3320),"Svátek",TEXT($G3320,"dddd"))</f>
        <v>neděle</v>
      </c>
      <c r="G3320" s="19">
        <v>47503</v>
      </c>
      <c r="H3320" s="49"/>
      <c r="I3320" s="50"/>
      <c r="J3320" s="49"/>
      <c r="K3320" s="50"/>
      <c r="L3320" s="21">
        <f t="shared" si="1101"/>
        <v>0</v>
      </c>
      <c r="M3320" s="22">
        <f t="shared" si="1095"/>
        <v>0</v>
      </c>
      <c r="N3320" s="98"/>
      <c r="O3320" s="101" t="str">
        <f t="shared" ca="1" si="1096"/>
        <v/>
      </c>
      <c r="P3320" s="41">
        <f t="shared" si="1094"/>
        <v>0</v>
      </c>
      <c r="Q3320" s="41" t="str">
        <f>IF(MONTH(G3321)-MONTH(G3320)&lt;&gt;0,SUBTOTAL(109,$P$14:$P$3665)," ")</f>
        <v xml:space="preserve"> </v>
      </c>
      <c r="R3320" s="108">
        <f t="shared" ca="1" si="1102"/>
        <v>0</v>
      </c>
      <c r="S3320" s="25">
        <f t="shared" ca="1" si="1103"/>
        <v>0</v>
      </c>
      <c r="T3320" s="108">
        <f t="shared" ca="1" si="1104"/>
        <v>0</v>
      </c>
      <c r="U3320" s="163">
        <f t="shared" ca="1" si="1105"/>
        <v>0</v>
      </c>
      <c r="V3320" s="25">
        <f t="shared" ca="1" si="1106"/>
        <v>0</v>
      </c>
      <c r="W3320" s="25">
        <f t="shared" ca="1" si="1107"/>
        <v>0</v>
      </c>
      <c r="X3320" s="108">
        <f t="shared" ca="1" si="1108"/>
        <v>0</v>
      </c>
      <c r="Y3320" s="108">
        <f t="shared" ca="1" si="1109"/>
        <v>0</v>
      </c>
      <c r="Z3320" s="108">
        <f t="shared" ca="1" si="1110"/>
        <v>0</v>
      </c>
      <c r="AA3320" s="108">
        <f t="shared" ca="1" si="1111"/>
        <v>0</v>
      </c>
      <c r="AB3320" s="108">
        <f t="shared" ca="1" si="1112"/>
        <v>0</v>
      </c>
      <c r="AC3320" s="25">
        <f t="shared" ca="1" si="1113"/>
        <v>0</v>
      </c>
    </row>
    <row r="3321" spans="1:29" ht="14.1" hidden="1" customHeight="1" thickBot="1" x14ac:dyDescent="0.25">
      <c r="A3321" s="3">
        <f t="shared" si="1097"/>
        <v>2030</v>
      </c>
      <c r="B3321" s="3" t="str">
        <f t="shared" si="1114"/>
        <v>01 leden</v>
      </c>
      <c r="C3321" s="4" t="str">
        <f t="shared" si="1098"/>
        <v>leden</v>
      </c>
      <c r="D3321" s="10">
        <f t="shared" ca="1" si="1099"/>
        <v>0</v>
      </c>
      <c r="E3321" s="10" t="str">
        <f t="shared" si="1100"/>
        <v>pondělí</v>
      </c>
      <c r="F3321" s="42" t="str">
        <f ca="1">IF(COUNTIF(List1!$U$4:$AF$16,$G3321),"Svátek",TEXT($G3321,"dddd"))</f>
        <v>pondělí</v>
      </c>
      <c r="G3321" s="19">
        <v>47504</v>
      </c>
      <c r="H3321" s="49"/>
      <c r="I3321" s="50"/>
      <c r="J3321" s="49"/>
      <c r="K3321" s="50"/>
      <c r="L3321" s="21">
        <f t="shared" si="1101"/>
        <v>0</v>
      </c>
      <c r="M3321" s="22">
        <f t="shared" si="1095"/>
        <v>0</v>
      </c>
      <c r="N3321" s="98"/>
      <c r="O3321" s="101" t="str">
        <f t="shared" ca="1" si="1096"/>
        <v/>
      </c>
      <c r="P3321" s="41" t="str">
        <f t="shared" si="1094"/>
        <v xml:space="preserve"> </v>
      </c>
      <c r="Q3321" s="41" t="str">
        <f>IF(MONTH(G3322)-MONTH(G3321)&lt;&gt;0,SUBTOTAL(109,$P$14:$P$3665)," ")</f>
        <v xml:space="preserve"> </v>
      </c>
      <c r="R3321" s="108">
        <f t="shared" ca="1" si="1102"/>
        <v>0</v>
      </c>
      <c r="S3321" s="25">
        <f t="shared" ca="1" si="1103"/>
        <v>0</v>
      </c>
      <c r="T3321" s="108">
        <f t="shared" ca="1" si="1104"/>
        <v>0</v>
      </c>
      <c r="U3321" s="163">
        <f t="shared" ca="1" si="1105"/>
        <v>0</v>
      </c>
      <c r="V3321" s="25">
        <f t="shared" ca="1" si="1106"/>
        <v>0</v>
      </c>
      <c r="W3321" s="25">
        <f t="shared" ca="1" si="1107"/>
        <v>0</v>
      </c>
      <c r="X3321" s="108">
        <f t="shared" ca="1" si="1108"/>
        <v>0</v>
      </c>
      <c r="Y3321" s="108">
        <f t="shared" ca="1" si="1109"/>
        <v>0</v>
      </c>
      <c r="Z3321" s="108">
        <f t="shared" ca="1" si="1110"/>
        <v>0</v>
      </c>
      <c r="AA3321" s="108">
        <f t="shared" ca="1" si="1111"/>
        <v>0</v>
      </c>
      <c r="AB3321" s="108">
        <f t="shared" ca="1" si="1112"/>
        <v>0</v>
      </c>
      <c r="AC3321" s="25">
        <f t="shared" ca="1" si="1113"/>
        <v>0</v>
      </c>
    </row>
    <row r="3322" spans="1:29" ht="14.1" hidden="1" customHeight="1" thickBot="1" x14ac:dyDescent="0.25">
      <c r="A3322" s="3">
        <f t="shared" si="1097"/>
        <v>2030</v>
      </c>
      <c r="B3322" s="3" t="str">
        <f t="shared" si="1114"/>
        <v>01 leden</v>
      </c>
      <c r="C3322" s="4" t="str">
        <f t="shared" si="1098"/>
        <v>leden</v>
      </c>
      <c r="D3322" s="10">
        <f t="shared" ca="1" si="1099"/>
        <v>0</v>
      </c>
      <c r="E3322" s="10" t="str">
        <f t="shared" si="1100"/>
        <v>úterý</v>
      </c>
      <c r="F3322" s="42" t="str">
        <f ca="1">IF(COUNTIF(List1!$U$4:$AF$16,$G3322),"Svátek",TEXT($G3322,"dddd"))</f>
        <v>úterý</v>
      </c>
      <c r="G3322" s="19">
        <v>47505</v>
      </c>
      <c r="H3322" s="49"/>
      <c r="I3322" s="50"/>
      <c r="J3322" s="49"/>
      <c r="K3322" s="50"/>
      <c r="L3322" s="21">
        <f t="shared" si="1101"/>
        <v>0</v>
      </c>
      <c r="M3322" s="22">
        <f t="shared" si="1095"/>
        <v>0</v>
      </c>
      <c r="N3322" s="98"/>
      <c r="O3322" s="101" t="str">
        <f t="shared" ca="1" si="1096"/>
        <v/>
      </c>
      <c r="P3322" s="41" t="str">
        <f t="shared" si="1094"/>
        <v xml:space="preserve"> </v>
      </c>
      <c r="Q3322" s="41" t="str">
        <f>IF(MONTH(G3323)-MONTH(G3322)&lt;&gt;0,SUBTOTAL(109,$P$14:$P$3665)," ")</f>
        <v xml:space="preserve"> </v>
      </c>
      <c r="R3322" s="108">
        <f t="shared" ca="1" si="1102"/>
        <v>0</v>
      </c>
      <c r="S3322" s="25">
        <f t="shared" ca="1" si="1103"/>
        <v>0</v>
      </c>
      <c r="T3322" s="108">
        <f t="shared" ca="1" si="1104"/>
        <v>0</v>
      </c>
      <c r="U3322" s="163">
        <f t="shared" ca="1" si="1105"/>
        <v>0</v>
      </c>
      <c r="V3322" s="25">
        <f t="shared" ca="1" si="1106"/>
        <v>0</v>
      </c>
      <c r="W3322" s="25">
        <f t="shared" ca="1" si="1107"/>
        <v>0</v>
      </c>
      <c r="X3322" s="108">
        <f t="shared" ca="1" si="1108"/>
        <v>0</v>
      </c>
      <c r="Y3322" s="108">
        <f t="shared" ca="1" si="1109"/>
        <v>0</v>
      </c>
      <c r="Z3322" s="108">
        <f t="shared" ca="1" si="1110"/>
        <v>0</v>
      </c>
      <c r="AA3322" s="108">
        <f t="shared" ca="1" si="1111"/>
        <v>0</v>
      </c>
      <c r="AB3322" s="108">
        <f t="shared" ca="1" si="1112"/>
        <v>0</v>
      </c>
      <c r="AC3322" s="25">
        <f t="shared" ca="1" si="1113"/>
        <v>0</v>
      </c>
    </row>
    <row r="3323" spans="1:29" ht="14.1" hidden="1" customHeight="1" thickBot="1" x14ac:dyDescent="0.25">
      <c r="A3323" s="3">
        <f t="shared" si="1097"/>
        <v>2030</v>
      </c>
      <c r="B3323" s="3" t="str">
        <f t="shared" si="1114"/>
        <v>01 leden</v>
      </c>
      <c r="C3323" s="4" t="str">
        <f t="shared" si="1098"/>
        <v>leden</v>
      </c>
      <c r="D3323" s="10">
        <f t="shared" ca="1" si="1099"/>
        <v>0</v>
      </c>
      <c r="E3323" s="10" t="str">
        <f t="shared" si="1100"/>
        <v>středa</v>
      </c>
      <c r="F3323" s="42" t="str">
        <f ca="1">IF(COUNTIF(List1!$U$4:$AF$16,$G3323),"Svátek",TEXT($G3323,"dddd"))</f>
        <v>středa</v>
      </c>
      <c r="G3323" s="19">
        <v>47506</v>
      </c>
      <c r="H3323" s="49"/>
      <c r="I3323" s="50"/>
      <c r="J3323" s="49"/>
      <c r="K3323" s="50"/>
      <c r="L3323" s="21">
        <f t="shared" si="1101"/>
        <v>0</v>
      </c>
      <c r="M3323" s="22">
        <f t="shared" si="1095"/>
        <v>0</v>
      </c>
      <c r="N3323" s="98"/>
      <c r="O3323" s="101" t="str">
        <f t="shared" ca="1" si="1096"/>
        <v/>
      </c>
      <c r="P3323" s="41" t="str">
        <f t="shared" si="1094"/>
        <v xml:space="preserve"> </v>
      </c>
      <c r="Q3323" s="41" t="str">
        <f>IF(MONTH(G3324)-MONTH(G3323)&lt;&gt;0,SUBTOTAL(109,$P$14:$P$3665)," ")</f>
        <v xml:space="preserve"> </v>
      </c>
      <c r="R3323" s="108">
        <f t="shared" ca="1" si="1102"/>
        <v>0</v>
      </c>
      <c r="S3323" s="25">
        <f t="shared" ca="1" si="1103"/>
        <v>0</v>
      </c>
      <c r="T3323" s="108">
        <f t="shared" ca="1" si="1104"/>
        <v>0</v>
      </c>
      <c r="U3323" s="163">
        <f t="shared" ca="1" si="1105"/>
        <v>0</v>
      </c>
      <c r="V3323" s="25">
        <f t="shared" ca="1" si="1106"/>
        <v>0</v>
      </c>
      <c r="W3323" s="25">
        <f t="shared" ca="1" si="1107"/>
        <v>0</v>
      </c>
      <c r="X3323" s="108">
        <f t="shared" ca="1" si="1108"/>
        <v>0</v>
      </c>
      <c r="Y3323" s="108">
        <f t="shared" ca="1" si="1109"/>
        <v>0</v>
      </c>
      <c r="Z3323" s="108">
        <f t="shared" ca="1" si="1110"/>
        <v>0</v>
      </c>
      <c r="AA3323" s="108">
        <f t="shared" ca="1" si="1111"/>
        <v>0</v>
      </c>
      <c r="AB3323" s="108">
        <f t="shared" ca="1" si="1112"/>
        <v>0</v>
      </c>
      <c r="AC3323" s="25">
        <f t="shared" ca="1" si="1113"/>
        <v>0</v>
      </c>
    </row>
    <row r="3324" spans="1:29" ht="14.1" hidden="1" customHeight="1" thickBot="1" x14ac:dyDescent="0.25">
      <c r="A3324" s="3">
        <f t="shared" si="1097"/>
        <v>2030</v>
      </c>
      <c r="B3324" s="3" t="str">
        <f t="shared" si="1114"/>
        <v>01 leden</v>
      </c>
      <c r="C3324" s="4" t="str">
        <f t="shared" si="1098"/>
        <v>leden</v>
      </c>
      <c r="D3324" s="10">
        <f t="shared" ca="1" si="1099"/>
        <v>0</v>
      </c>
      <c r="E3324" s="10" t="str">
        <f t="shared" si="1100"/>
        <v>čtvrtek</v>
      </c>
      <c r="F3324" s="42" t="str">
        <f ca="1">IF(COUNTIF(List1!$U$4:$AF$16,$G3324),"Svátek",TEXT($G3324,"dddd"))</f>
        <v>čtvrtek</v>
      </c>
      <c r="G3324" s="19">
        <v>47507</v>
      </c>
      <c r="H3324" s="49"/>
      <c r="I3324" s="50"/>
      <c r="J3324" s="49"/>
      <c r="K3324" s="50"/>
      <c r="L3324" s="21">
        <f t="shared" si="1101"/>
        <v>0</v>
      </c>
      <c r="M3324" s="22">
        <f t="shared" si="1095"/>
        <v>0</v>
      </c>
      <c r="N3324" s="98"/>
      <c r="O3324" s="101" t="str">
        <f t="shared" ca="1" si="1096"/>
        <v/>
      </c>
      <c r="P3324" s="41" t="str">
        <f t="shared" si="1094"/>
        <v xml:space="preserve"> </v>
      </c>
      <c r="Q3324" s="41" t="str">
        <f>IF(MONTH(G3325)-MONTH(G3324)&lt;&gt;0,SUBTOTAL(109,$P$14:$P$3665)," ")</f>
        <v xml:space="preserve"> </v>
      </c>
      <c r="R3324" s="108">
        <f t="shared" ca="1" si="1102"/>
        <v>0</v>
      </c>
      <c r="S3324" s="25">
        <f t="shared" ca="1" si="1103"/>
        <v>0</v>
      </c>
      <c r="T3324" s="108">
        <f t="shared" ca="1" si="1104"/>
        <v>0</v>
      </c>
      <c r="U3324" s="163">
        <f t="shared" ca="1" si="1105"/>
        <v>0</v>
      </c>
      <c r="V3324" s="25">
        <f t="shared" ca="1" si="1106"/>
        <v>0</v>
      </c>
      <c r="W3324" s="25">
        <f t="shared" ca="1" si="1107"/>
        <v>0</v>
      </c>
      <c r="X3324" s="108">
        <f t="shared" ca="1" si="1108"/>
        <v>0</v>
      </c>
      <c r="Y3324" s="108">
        <f t="shared" ca="1" si="1109"/>
        <v>0</v>
      </c>
      <c r="Z3324" s="108">
        <f t="shared" ca="1" si="1110"/>
        <v>0</v>
      </c>
      <c r="AA3324" s="108">
        <f t="shared" ca="1" si="1111"/>
        <v>0</v>
      </c>
      <c r="AB3324" s="108">
        <f t="shared" ca="1" si="1112"/>
        <v>0</v>
      </c>
      <c r="AC3324" s="25">
        <f t="shared" ca="1" si="1113"/>
        <v>0</v>
      </c>
    </row>
    <row r="3325" spans="1:29" ht="14.1" hidden="1" customHeight="1" thickBot="1" x14ac:dyDescent="0.25">
      <c r="A3325" s="3">
        <f t="shared" si="1097"/>
        <v>2030</v>
      </c>
      <c r="B3325" s="3" t="str">
        <f t="shared" si="1114"/>
        <v>01 leden</v>
      </c>
      <c r="C3325" s="4" t="str">
        <f t="shared" si="1098"/>
        <v>leden</v>
      </c>
      <c r="D3325" s="10">
        <f t="shared" ca="1" si="1099"/>
        <v>0</v>
      </c>
      <c r="E3325" s="10" t="str">
        <f t="shared" si="1100"/>
        <v>pátek</v>
      </c>
      <c r="F3325" s="42" t="str">
        <f ca="1">IF(COUNTIF(List1!$U$4:$AF$16,$G3325),"Svátek",TEXT($G3325,"dddd"))</f>
        <v>pátek</v>
      </c>
      <c r="G3325" s="19">
        <v>47508</v>
      </c>
      <c r="H3325" s="49"/>
      <c r="I3325" s="50"/>
      <c r="J3325" s="49"/>
      <c r="K3325" s="50"/>
      <c r="L3325" s="21">
        <f t="shared" si="1101"/>
        <v>0</v>
      </c>
      <c r="M3325" s="22">
        <f t="shared" si="1095"/>
        <v>0</v>
      </c>
      <c r="N3325" s="98"/>
      <c r="O3325" s="101" t="str">
        <f t="shared" ca="1" si="1096"/>
        <v/>
      </c>
      <c r="P3325" s="41" t="str">
        <f t="shared" si="1094"/>
        <v xml:space="preserve"> </v>
      </c>
      <c r="Q3325" s="41" t="str">
        <f>IF(MONTH(G3326)-MONTH(G3325)&lt;&gt;0,SUBTOTAL(109,$P$14:$P$3665)," ")</f>
        <v xml:space="preserve"> </v>
      </c>
      <c r="R3325" s="108">
        <f t="shared" ca="1" si="1102"/>
        <v>0</v>
      </c>
      <c r="S3325" s="25">
        <f t="shared" ca="1" si="1103"/>
        <v>0</v>
      </c>
      <c r="T3325" s="108">
        <f t="shared" ca="1" si="1104"/>
        <v>0</v>
      </c>
      <c r="U3325" s="163">
        <f t="shared" ca="1" si="1105"/>
        <v>0</v>
      </c>
      <c r="V3325" s="25">
        <f t="shared" ca="1" si="1106"/>
        <v>0</v>
      </c>
      <c r="W3325" s="25">
        <f t="shared" ca="1" si="1107"/>
        <v>0</v>
      </c>
      <c r="X3325" s="108">
        <f t="shared" ca="1" si="1108"/>
        <v>0</v>
      </c>
      <c r="Y3325" s="108">
        <f t="shared" ca="1" si="1109"/>
        <v>0</v>
      </c>
      <c r="Z3325" s="108">
        <f t="shared" ca="1" si="1110"/>
        <v>0</v>
      </c>
      <c r="AA3325" s="108">
        <f t="shared" ca="1" si="1111"/>
        <v>0</v>
      </c>
      <c r="AB3325" s="108">
        <f t="shared" ca="1" si="1112"/>
        <v>0</v>
      </c>
      <c r="AC3325" s="25">
        <f t="shared" ca="1" si="1113"/>
        <v>0</v>
      </c>
    </row>
    <row r="3326" spans="1:29" ht="14.1" hidden="1" customHeight="1" thickBot="1" x14ac:dyDescent="0.25">
      <c r="A3326" s="3">
        <f t="shared" si="1097"/>
        <v>2030</v>
      </c>
      <c r="B3326" s="3" t="str">
        <f t="shared" si="1114"/>
        <v>01 leden</v>
      </c>
      <c r="C3326" s="4" t="str">
        <f t="shared" si="1098"/>
        <v>leden</v>
      </c>
      <c r="D3326" s="10">
        <f t="shared" ca="1" si="1099"/>
        <v>0</v>
      </c>
      <c r="E3326" s="10" t="str">
        <f t="shared" si="1100"/>
        <v>sobota</v>
      </c>
      <c r="F3326" s="42" t="str">
        <f ca="1">IF(COUNTIF(List1!$U$4:$AF$16,$G3326),"Svátek",TEXT($G3326,"dddd"))</f>
        <v>sobota</v>
      </c>
      <c r="G3326" s="19">
        <v>47509</v>
      </c>
      <c r="H3326" s="49"/>
      <c r="I3326" s="50"/>
      <c r="J3326" s="49"/>
      <c r="K3326" s="50"/>
      <c r="L3326" s="21">
        <f t="shared" si="1101"/>
        <v>0</v>
      </c>
      <c r="M3326" s="22">
        <f t="shared" si="1095"/>
        <v>0</v>
      </c>
      <c r="N3326" s="98"/>
      <c r="O3326" s="101" t="str">
        <f t="shared" ca="1" si="1096"/>
        <v/>
      </c>
      <c r="P3326" s="41" t="str">
        <f t="shared" si="1094"/>
        <v xml:space="preserve"> </v>
      </c>
      <c r="Q3326" s="41" t="str">
        <f>IF(MONTH(G3327)-MONTH(G3326)&lt;&gt;0,SUBTOTAL(109,$P$14:$P$3665)," ")</f>
        <v xml:space="preserve"> </v>
      </c>
      <c r="R3326" s="108">
        <f t="shared" ca="1" si="1102"/>
        <v>0</v>
      </c>
      <c r="S3326" s="25">
        <f t="shared" ca="1" si="1103"/>
        <v>0</v>
      </c>
      <c r="T3326" s="108">
        <f t="shared" ca="1" si="1104"/>
        <v>0</v>
      </c>
      <c r="U3326" s="163">
        <f t="shared" ca="1" si="1105"/>
        <v>0</v>
      </c>
      <c r="V3326" s="25">
        <f t="shared" ca="1" si="1106"/>
        <v>0</v>
      </c>
      <c r="W3326" s="25">
        <f t="shared" ca="1" si="1107"/>
        <v>0</v>
      </c>
      <c r="X3326" s="108">
        <f t="shared" ca="1" si="1108"/>
        <v>0</v>
      </c>
      <c r="Y3326" s="108">
        <f t="shared" ca="1" si="1109"/>
        <v>0</v>
      </c>
      <c r="Z3326" s="108">
        <f t="shared" ca="1" si="1110"/>
        <v>0</v>
      </c>
      <c r="AA3326" s="108">
        <f t="shared" ca="1" si="1111"/>
        <v>0</v>
      </c>
      <c r="AB3326" s="108">
        <f t="shared" ca="1" si="1112"/>
        <v>0</v>
      </c>
      <c r="AC3326" s="25">
        <f t="shared" ca="1" si="1113"/>
        <v>0</v>
      </c>
    </row>
    <row r="3327" spans="1:29" ht="14.1" hidden="1" customHeight="1" thickBot="1" x14ac:dyDescent="0.25">
      <c r="A3327" s="3">
        <f t="shared" si="1097"/>
        <v>2030</v>
      </c>
      <c r="B3327" s="3" t="str">
        <f t="shared" si="1114"/>
        <v>01 leden</v>
      </c>
      <c r="C3327" s="4" t="str">
        <f t="shared" si="1098"/>
        <v>leden</v>
      </c>
      <c r="D3327" s="10">
        <f t="shared" ca="1" si="1099"/>
        <v>0</v>
      </c>
      <c r="E3327" s="10" t="str">
        <f t="shared" si="1100"/>
        <v>neděle</v>
      </c>
      <c r="F3327" s="42" t="str">
        <f ca="1">IF(COUNTIF(List1!$U$4:$AF$16,$G3327),"Svátek",TEXT($G3327,"dddd"))</f>
        <v>neděle</v>
      </c>
      <c r="G3327" s="19">
        <v>47510</v>
      </c>
      <c r="H3327" s="49"/>
      <c r="I3327" s="50"/>
      <c r="J3327" s="49"/>
      <c r="K3327" s="50"/>
      <c r="L3327" s="21">
        <f t="shared" si="1101"/>
        <v>0</v>
      </c>
      <c r="M3327" s="22">
        <f t="shared" si="1095"/>
        <v>0</v>
      </c>
      <c r="N3327" s="98"/>
      <c r="O3327" s="101" t="str">
        <f t="shared" ca="1" si="1096"/>
        <v/>
      </c>
      <c r="P3327" s="41">
        <f t="shared" si="1094"/>
        <v>0</v>
      </c>
      <c r="Q3327" s="41" t="str">
        <f>IF(MONTH(G3328)-MONTH(G3327)&lt;&gt;0,SUBTOTAL(109,$P$14:$P$3665)," ")</f>
        <v xml:space="preserve"> </v>
      </c>
      <c r="R3327" s="108">
        <f t="shared" ca="1" si="1102"/>
        <v>0</v>
      </c>
      <c r="S3327" s="25">
        <f t="shared" ca="1" si="1103"/>
        <v>0</v>
      </c>
      <c r="T3327" s="108">
        <f t="shared" ca="1" si="1104"/>
        <v>0</v>
      </c>
      <c r="U3327" s="163">
        <f t="shared" ca="1" si="1105"/>
        <v>0</v>
      </c>
      <c r="V3327" s="25">
        <f t="shared" ca="1" si="1106"/>
        <v>0</v>
      </c>
      <c r="W3327" s="25">
        <f t="shared" ca="1" si="1107"/>
        <v>0</v>
      </c>
      <c r="X3327" s="108">
        <f t="shared" ca="1" si="1108"/>
        <v>0</v>
      </c>
      <c r="Y3327" s="108">
        <f t="shared" ca="1" si="1109"/>
        <v>0</v>
      </c>
      <c r="Z3327" s="108">
        <f t="shared" ca="1" si="1110"/>
        <v>0</v>
      </c>
      <c r="AA3327" s="108">
        <f t="shared" ca="1" si="1111"/>
        <v>0</v>
      </c>
      <c r="AB3327" s="108">
        <f t="shared" ca="1" si="1112"/>
        <v>0</v>
      </c>
      <c r="AC3327" s="25">
        <f t="shared" ca="1" si="1113"/>
        <v>0</v>
      </c>
    </row>
    <row r="3328" spans="1:29" ht="14.1" hidden="1" customHeight="1" thickBot="1" x14ac:dyDescent="0.25">
      <c r="A3328" s="3">
        <f t="shared" si="1097"/>
        <v>2030</v>
      </c>
      <c r="B3328" s="3" t="str">
        <f t="shared" si="1114"/>
        <v>01 leden</v>
      </c>
      <c r="C3328" s="4" t="str">
        <f t="shared" si="1098"/>
        <v>leden</v>
      </c>
      <c r="D3328" s="10">
        <f t="shared" ca="1" si="1099"/>
        <v>0</v>
      </c>
      <c r="E3328" s="10" t="str">
        <f t="shared" si="1100"/>
        <v>pondělí</v>
      </c>
      <c r="F3328" s="42" t="str">
        <f ca="1">IF(COUNTIF(List1!$U$4:$AF$16,$G3328),"Svátek",TEXT($G3328,"dddd"))</f>
        <v>pondělí</v>
      </c>
      <c r="G3328" s="19">
        <v>47511</v>
      </c>
      <c r="H3328" s="49"/>
      <c r="I3328" s="50"/>
      <c r="J3328" s="49"/>
      <c r="K3328" s="50"/>
      <c r="L3328" s="21">
        <f t="shared" si="1101"/>
        <v>0</v>
      </c>
      <c r="M3328" s="22">
        <f t="shared" si="1095"/>
        <v>0</v>
      </c>
      <c r="N3328" s="98"/>
      <c r="O3328" s="101" t="str">
        <f t="shared" ca="1" si="1096"/>
        <v/>
      </c>
      <c r="P3328" s="41" t="str">
        <f t="shared" si="1094"/>
        <v xml:space="preserve"> </v>
      </c>
      <c r="Q3328" s="41" t="str">
        <f>IF(MONTH(G3329)-MONTH(G3328)&lt;&gt;0,SUBTOTAL(109,$P$14:$P$3665)," ")</f>
        <v xml:space="preserve"> </v>
      </c>
      <c r="R3328" s="108">
        <f t="shared" ca="1" si="1102"/>
        <v>0</v>
      </c>
      <c r="S3328" s="25">
        <f t="shared" ca="1" si="1103"/>
        <v>0</v>
      </c>
      <c r="T3328" s="108">
        <f t="shared" ca="1" si="1104"/>
        <v>0</v>
      </c>
      <c r="U3328" s="163">
        <f t="shared" ca="1" si="1105"/>
        <v>0</v>
      </c>
      <c r="V3328" s="25">
        <f t="shared" ca="1" si="1106"/>
        <v>0</v>
      </c>
      <c r="W3328" s="25">
        <f t="shared" ca="1" si="1107"/>
        <v>0</v>
      </c>
      <c r="X3328" s="108">
        <f t="shared" ca="1" si="1108"/>
        <v>0</v>
      </c>
      <c r="Y3328" s="108">
        <f t="shared" ca="1" si="1109"/>
        <v>0</v>
      </c>
      <c r="Z3328" s="108">
        <f t="shared" ca="1" si="1110"/>
        <v>0</v>
      </c>
      <c r="AA3328" s="108">
        <f t="shared" ca="1" si="1111"/>
        <v>0</v>
      </c>
      <c r="AB3328" s="108">
        <f t="shared" ca="1" si="1112"/>
        <v>0</v>
      </c>
      <c r="AC3328" s="25">
        <f t="shared" ca="1" si="1113"/>
        <v>0</v>
      </c>
    </row>
    <row r="3329" spans="1:29" ht="14.1" hidden="1" customHeight="1" thickBot="1" x14ac:dyDescent="0.25">
      <c r="A3329" s="3">
        <f t="shared" si="1097"/>
        <v>2030</v>
      </c>
      <c r="B3329" s="3" t="str">
        <f t="shared" si="1114"/>
        <v>01 leden</v>
      </c>
      <c r="C3329" s="4" t="str">
        <f t="shared" si="1098"/>
        <v>leden</v>
      </c>
      <c r="D3329" s="10">
        <f t="shared" ca="1" si="1099"/>
        <v>0</v>
      </c>
      <c r="E3329" s="10" t="str">
        <f t="shared" si="1100"/>
        <v>úterý</v>
      </c>
      <c r="F3329" s="42" t="str">
        <f ca="1">IF(COUNTIF(List1!$U$4:$AF$16,$G3329),"Svátek",TEXT($G3329,"dddd"))</f>
        <v>úterý</v>
      </c>
      <c r="G3329" s="19">
        <v>47512</v>
      </c>
      <c r="H3329" s="49"/>
      <c r="I3329" s="50"/>
      <c r="J3329" s="49"/>
      <c r="K3329" s="50"/>
      <c r="L3329" s="21">
        <f t="shared" si="1101"/>
        <v>0</v>
      </c>
      <c r="M3329" s="22">
        <f t="shared" si="1095"/>
        <v>0</v>
      </c>
      <c r="N3329" s="98"/>
      <c r="O3329" s="101" t="str">
        <f t="shared" ca="1" si="1096"/>
        <v/>
      </c>
      <c r="P3329" s="41" t="str">
        <f t="shared" si="1094"/>
        <v xml:space="preserve"> </v>
      </c>
      <c r="Q3329" s="41" t="str">
        <f>IF(MONTH(G3330)-MONTH(G3329)&lt;&gt;0,SUBTOTAL(109,$P$14:$P$3665)," ")</f>
        <v xml:space="preserve"> </v>
      </c>
      <c r="R3329" s="108">
        <f t="shared" ca="1" si="1102"/>
        <v>0</v>
      </c>
      <c r="S3329" s="25">
        <f t="shared" ca="1" si="1103"/>
        <v>0</v>
      </c>
      <c r="T3329" s="108">
        <f t="shared" ca="1" si="1104"/>
        <v>0</v>
      </c>
      <c r="U3329" s="163">
        <f t="shared" ca="1" si="1105"/>
        <v>0</v>
      </c>
      <c r="V3329" s="25">
        <f t="shared" ca="1" si="1106"/>
        <v>0</v>
      </c>
      <c r="W3329" s="25">
        <f t="shared" ca="1" si="1107"/>
        <v>0</v>
      </c>
      <c r="X3329" s="108">
        <f t="shared" ca="1" si="1108"/>
        <v>0</v>
      </c>
      <c r="Y3329" s="108">
        <f t="shared" ca="1" si="1109"/>
        <v>0</v>
      </c>
      <c r="Z3329" s="108">
        <f t="shared" ca="1" si="1110"/>
        <v>0</v>
      </c>
      <c r="AA3329" s="108">
        <f t="shared" ca="1" si="1111"/>
        <v>0</v>
      </c>
      <c r="AB3329" s="108">
        <f t="shared" ca="1" si="1112"/>
        <v>0</v>
      </c>
      <c r="AC3329" s="25">
        <f t="shared" ca="1" si="1113"/>
        <v>0</v>
      </c>
    </row>
    <row r="3330" spans="1:29" ht="14.1" hidden="1" customHeight="1" thickBot="1" x14ac:dyDescent="0.25">
      <c r="A3330" s="3">
        <f t="shared" si="1097"/>
        <v>2030</v>
      </c>
      <c r="B3330" s="3" t="str">
        <f t="shared" si="1114"/>
        <v>01 leden</v>
      </c>
      <c r="C3330" s="4" t="str">
        <f t="shared" si="1098"/>
        <v>leden</v>
      </c>
      <c r="D3330" s="10">
        <f t="shared" ca="1" si="1099"/>
        <v>0</v>
      </c>
      <c r="E3330" s="10" t="str">
        <f t="shared" si="1100"/>
        <v>středa</v>
      </c>
      <c r="F3330" s="42" t="str">
        <f ca="1">IF(COUNTIF(List1!$U$4:$AF$16,$G3330),"Svátek",TEXT($G3330,"dddd"))</f>
        <v>středa</v>
      </c>
      <c r="G3330" s="19">
        <v>47513</v>
      </c>
      <c r="H3330" s="49"/>
      <c r="I3330" s="50"/>
      <c r="J3330" s="49"/>
      <c r="K3330" s="50"/>
      <c r="L3330" s="21">
        <f t="shared" si="1101"/>
        <v>0</v>
      </c>
      <c r="M3330" s="22">
        <f t="shared" si="1095"/>
        <v>0</v>
      </c>
      <c r="N3330" s="98"/>
      <c r="O3330" s="101" t="str">
        <f t="shared" ca="1" si="1096"/>
        <v/>
      </c>
      <c r="P3330" s="41" t="str">
        <f t="shared" si="1094"/>
        <v xml:space="preserve"> </v>
      </c>
      <c r="Q3330" s="41" t="str">
        <f>IF(MONTH(G3331)-MONTH(G3330)&lt;&gt;0,SUBTOTAL(109,$P$14:$P$3665)," ")</f>
        <v xml:space="preserve"> </v>
      </c>
      <c r="R3330" s="108">
        <f t="shared" ca="1" si="1102"/>
        <v>0</v>
      </c>
      <c r="S3330" s="25">
        <f t="shared" ca="1" si="1103"/>
        <v>0</v>
      </c>
      <c r="T3330" s="108">
        <f t="shared" ca="1" si="1104"/>
        <v>0</v>
      </c>
      <c r="U3330" s="163">
        <f t="shared" ca="1" si="1105"/>
        <v>0</v>
      </c>
      <c r="V3330" s="25">
        <f t="shared" ca="1" si="1106"/>
        <v>0</v>
      </c>
      <c r="W3330" s="25">
        <f t="shared" ca="1" si="1107"/>
        <v>0</v>
      </c>
      <c r="X3330" s="108">
        <f t="shared" ca="1" si="1108"/>
        <v>0</v>
      </c>
      <c r="Y3330" s="108">
        <f t="shared" ca="1" si="1109"/>
        <v>0</v>
      </c>
      <c r="Z3330" s="108">
        <f t="shared" ca="1" si="1110"/>
        <v>0</v>
      </c>
      <c r="AA3330" s="108">
        <f t="shared" ca="1" si="1111"/>
        <v>0</v>
      </c>
      <c r="AB3330" s="108">
        <f t="shared" ca="1" si="1112"/>
        <v>0</v>
      </c>
      <c r="AC3330" s="25">
        <f t="shared" ca="1" si="1113"/>
        <v>0</v>
      </c>
    </row>
    <row r="3331" spans="1:29" ht="14.1" hidden="1" customHeight="1" thickBot="1" x14ac:dyDescent="0.25">
      <c r="A3331" s="3">
        <f t="shared" si="1097"/>
        <v>2030</v>
      </c>
      <c r="B3331" s="3" t="str">
        <f t="shared" si="1114"/>
        <v>01 leden</v>
      </c>
      <c r="C3331" s="4" t="str">
        <f t="shared" si="1098"/>
        <v>leden</v>
      </c>
      <c r="D3331" s="10">
        <f t="shared" ca="1" si="1099"/>
        <v>0</v>
      </c>
      <c r="E3331" s="10" t="str">
        <f t="shared" si="1100"/>
        <v>čtvrtek</v>
      </c>
      <c r="F3331" s="42" t="str">
        <f ca="1">IF(COUNTIF(List1!$U$4:$AF$16,$G3331),"Svátek",TEXT($G3331,"dddd"))</f>
        <v>čtvrtek</v>
      </c>
      <c r="G3331" s="19">
        <v>47514</v>
      </c>
      <c r="H3331" s="49"/>
      <c r="I3331" s="50"/>
      <c r="J3331" s="49"/>
      <c r="K3331" s="50"/>
      <c r="L3331" s="21">
        <f t="shared" si="1101"/>
        <v>0</v>
      </c>
      <c r="M3331" s="22">
        <f t="shared" si="1095"/>
        <v>0</v>
      </c>
      <c r="N3331" s="98"/>
      <c r="O3331" s="101" t="str">
        <f t="shared" ca="1" si="1096"/>
        <v/>
      </c>
      <c r="P3331" s="41">
        <f t="shared" si="1094"/>
        <v>0</v>
      </c>
      <c r="Q3331" s="41">
        <f>IF(MONTH(G3332)-MONTH(G3331)&lt;&gt;0,SUBTOTAL(109,$P$14:$P$3665)," ")</f>
        <v>0</v>
      </c>
      <c r="R3331" s="108">
        <f t="shared" ca="1" si="1102"/>
        <v>0</v>
      </c>
      <c r="S3331" s="25">
        <f t="shared" ca="1" si="1103"/>
        <v>0</v>
      </c>
      <c r="T3331" s="108">
        <f t="shared" ca="1" si="1104"/>
        <v>0</v>
      </c>
      <c r="U3331" s="163">
        <f t="shared" ca="1" si="1105"/>
        <v>0</v>
      </c>
      <c r="V3331" s="25">
        <f t="shared" ca="1" si="1106"/>
        <v>0</v>
      </c>
      <c r="W3331" s="25">
        <f t="shared" ca="1" si="1107"/>
        <v>0</v>
      </c>
      <c r="X3331" s="108">
        <f t="shared" ca="1" si="1108"/>
        <v>0</v>
      </c>
      <c r="Y3331" s="108">
        <f t="shared" ca="1" si="1109"/>
        <v>0</v>
      </c>
      <c r="Z3331" s="108">
        <f t="shared" ca="1" si="1110"/>
        <v>0</v>
      </c>
      <c r="AA3331" s="108">
        <f t="shared" ca="1" si="1111"/>
        <v>0</v>
      </c>
      <c r="AB3331" s="108">
        <f t="shared" ca="1" si="1112"/>
        <v>0</v>
      </c>
      <c r="AC3331" s="25">
        <f t="shared" ca="1" si="1113"/>
        <v>0</v>
      </c>
    </row>
    <row r="3332" spans="1:29" ht="14.1" hidden="1" customHeight="1" thickBot="1" x14ac:dyDescent="0.25">
      <c r="A3332" s="3">
        <f t="shared" si="1097"/>
        <v>2030</v>
      </c>
      <c r="B3332" s="3" t="str">
        <f t="shared" si="1114"/>
        <v>02 únor</v>
      </c>
      <c r="C3332" s="4" t="str">
        <f t="shared" si="1098"/>
        <v>únor</v>
      </c>
      <c r="D3332" s="10">
        <f t="shared" ca="1" si="1099"/>
        <v>0</v>
      </c>
      <c r="E3332" s="10" t="str">
        <f t="shared" si="1100"/>
        <v>pátek</v>
      </c>
      <c r="F3332" s="42" t="str">
        <f ca="1">IF(COUNTIF(List1!$U$4:$AF$16,$G3332),"Svátek",TEXT($G3332,"dddd"))</f>
        <v>pátek</v>
      </c>
      <c r="G3332" s="19">
        <v>47515</v>
      </c>
      <c r="H3332" s="49"/>
      <c r="I3332" s="50"/>
      <c r="J3332" s="49"/>
      <c r="K3332" s="50"/>
      <c r="L3332" s="21">
        <f t="shared" si="1101"/>
        <v>0</v>
      </c>
      <c r="M3332" s="22">
        <f t="shared" si="1095"/>
        <v>0</v>
      </c>
      <c r="N3332" s="98"/>
      <c r="O3332" s="101" t="str">
        <f t="shared" ca="1" si="1096"/>
        <v/>
      </c>
      <c r="P3332" s="41" t="str">
        <f t="shared" si="1094"/>
        <v xml:space="preserve"> </v>
      </c>
      <c r="Q3332" s="41" t="str">
        <f>IF(MONTH(G3333)-MONTH(G3332)&lt;&gt;0,SUBTOTAL(109,$P$14:$P$3665)," ")</f>
        <v xml:space="preserve"> </v>
      </c>
      <c r="R3332" s="108">
        <f t="shared" ca="1" si="1102"/>
        <v>0</v>
      </c>
      <c r="S3332" s="25">
        <f t="shared" ca="1" si="1103"/>
        <v>0</v>
      </c>
      <c r="T3332" s="108">
        <f t="shared" ca="1" si="1104"/>
        <v>0</v>
      </c>
      <c r="U3332" s="163">
        <f t="shared" ca="1" si="1105"/>
        <v>0</v>
      </c>
      <c r="V3332" s="25">
        <f t="shared" ca="1" si="1106"/>
        <v>0</v>
      </c>
      <c r="W3332" s="25">
        <f t="shared" ca="1" si="1107"/>
        <v>0</v>
      </c>
      <c r="X3332" s="108">
        <f t="shared" ca="1" si="1108"/>
        <v>0</v>
      </c>
      <c r="Y3332" s="108">
        <f t="shared" ca="1" si="1109"/>
        <v>0</v>
      </c>
      <c r="Z3332" s="108">
        <f t="shared" ca="1" si="1110"/>
        <v>0</v>
      </c>
      <c r="AA3332" s="108">
        <f t="shared" ca="1" si="1111"/>
        <v>0</v>
      </c>
      <c r="AB3332" s="108">
        <f t="shared" ca="1" si="1112"/>
        <v>0</v>
      </c>
      <c r="AC3332" s="25">
        <f t="shared" ca="1" si="1113"/>
        <v>0</v>
      </c>
    </row>
    <row r="3333" spans="1:29" ht="14.1" hidden="1" customHeight="1" thickBot="1" x14ac:dyDescent="0.25">
      <c r="A3333" s="3">
        <f t="shared" si="1097"/>
        <v>2030</v>
      </c>
      <c r="B3333" s="3" t="str">
        <f t="shared" si="1114"/>
        <v>02 únor</v>
      </c>
      <c r="C3333" s="4" t="str">
        <f t="shared" si="1098"/>
        <v>únor</v>
      </c>
      <c r="D3333" s="10">
        <f t="shared" ca="1" si="1099"/>
        <v>0</v>
      </c>
      <c r="E3333" s="10" t="str">
        <f t="shared" si="1100"/>
        <v>sobota</v>
      </c>
      <c r="F3333" s="42" t="str">
        <f ca="1">IF(COUNTIF(List1!$U$4:$AF$16,$G3333),"Svátek",TEXT($G3333,"dddd"))</f>
        <v>sobota</v>
      </c>
      <c r="G3333" s="19">
        <v>47516</v>
      </c>
      <c r="H3333" s="49"/>
      <c r="I3333" s="50"/>
      <c r="J3333" s="49"/>
      <c r="K3333" s="50"/>
      <c r="L3333" s="21">
        <f t="shared" si="1101"/>
        <v>0</v>
      </c>
      <c r="M3333" s="22">
        <f t="shared" si="1095"/>
        <v>0</v>
      </c>
      <c r="N3333" s="98"/>
      <c r="O3333" s="101" t="str">
        <f t="shared" ca="1" si="1096"/>
        <v/>
      </c>
      <c r="P3333" s="41" t="str">
        <f t="shared" si="1094"/>
        <v xml:space="preserve"> </v>
      </c>
      <c r="Q3333" s="41" t="str">
        <f>IF(MONTH(G3334)-MONTH(G3333)&lt;&gt;0,SUBTOTAL(109,$P$14:$P$3665)," ")</f>
        <v xml:space="preserve"> </v>
      </c>
      <c r="R3333" s="108">
        <f t="shared" ca="1" si="1102"/>
        <v>0</v>
      </c>
      <c r="S3333" s="25">
        <f t="shared" ca="1" si="1103"/>
        <v>0</v>
      </c>
      <c r="T3333" s="108">
        <f t="shared" ca="1" si="1104"/>
        <v>0</v>
      </c>
      <c r="U3333" s="163">
        <f t="shared" ca="1" si="1105"/>
        <v>0</v>
      </c>
      <c r="V3333" s="25">
        <f t="shared" ca="1" si="1106"/>
        <v>0</v>
      </c>
      <c r="W3333" s="25">
        <f t="shared" ca="1" si="1107"/>
        <v>0</v>
      </c>
      <c r="X3333" s="108">
        <f t="shared" ca="1" si="1108"/>
        <v>0</v>
      </c>
      <c r="Y3333" s="108">
        <f t="shared" ca="1" si="1109"/>
        <v>0</v>
      </c>
      <c r="Z3333" s="108">
        <f t="shared" ca="1" si="1110"/>
        <v>0</v>
      </c>
      <c r="AA3333" s="108">
        <f t="shared" ca="1" si="1111"/>
        <v>0</v>
      </c>
      <c r="AB3333" s="108">
        <f t="shared" ca="1" si="1112"/>
        <v>0</v>
      </c>
      <c r="AC3333" s="25">
        <f t="shared" ca="1" si="1113"/>
        <v>0</v>
      </c>
    </row>
    <row r="3334" spans="1:29" ht="14.1" hidden="1" customHeight="1" thickBot="1" x14ac:dyDescent="0.25">
      <c r="A3334" s="3">
        <f t="shared" si="1097"/>
        <v>2030</v>
      </c>
      <c r="B3334" s="3" t="str">
        <f t="shared" si="1114"/>
        <v>02 únor</v>
      </c>
      <c r="C3334" s="4" t="str">
        <f t="shared" si="1098"/>
        <v>únor</v>
      </c>
      <c r="D3334" s="10">
        <f t="shared" ca="1" si="1099"/>
        <v>0</v>
      </c>
      <c r="E3334" s="10" t="str">
        <f t="shared" si="1100"/>
        <v>neděle</v>
      </c>
      <c r="F3334" s="42" t="str">
        <f ca="1">IF(COUNTIF(List1!$U$4:$AF$16,$G3334),"Svátek",TEXT($G3334,"dddd"))</f>
        <v>neděle</v>
      </c>
      <c r="G3334" s="19">
        <v>47517</v>
      </c>
      <c r="H3334" s="49"/>
      <c r="I3334" s="50"/>
      <c r="J3334" s="49"/>
      <c r="K3334" s="50"/>
      <c r="L3334" s="21">
        <f t="shared" si="1101"/>
        <v>0</v>
      </c>
      <c r="M3334" s="22">
        <f t="shared" si="1095"/>
        <v>0</v>
      </c>
      <c r="N3334" s="98"/>
      <c r="O3334" s="101" t="str">
        <f t="shared" ca="1" si="1096"/>
        <v/>
      </c>
      <c r="P3334" s="41">
        <f t="shared" si="1094"/>
        <v>0</v>
      </c>
      <c r="Q3334" s="41" t="str">
        <f>IF(MONTH(G3335)-MONTH(G3334)&lt;&gt;0,SUBTOTAL(109,$P$14:$P$3665)," ")</f>
        <v xml:space="preserve"> </v>
      </c>
      <c r="R3334" s="108">
        <f t="shared" ca="1" si="1102"/>
        <v>0</v>
      </c>
      <c r="S3334" s="25">
        <f t="shared" ca="1" si="1103"/>
        <v>0</v>
      </c>
      <c r="T3334" s="108">
        <f t="shared" ca="1" si="1104"/>
        <v>0</v>
      </c>
      <c r="U3334" s="163">
        <f t="shared" ca="1" si="1105"/>
        <v>0</v>
      </c>
      <c r="V3334" s="25">
        <f t="shared" ca="1" si="1106"/>
        <v>0</v>
      </c>
      <c r="W3334" s="25">
        <f t="shared" ca="1" si="1107"/>
        <v>0</v>
      </c>
      <c r="X3334" s="108">
        <f t="shared" ca="1" si="1108"/>
        <v>0</v>
      </c>
      <c r="Y3334" s="108">
        <f t="shared" ca="1" si="1109"/>
        <v>0</v>
      </c>
      <c r="Z3334" s="108">
        <f t="shared" ca="1" si="1110"/>
        <v>0</v>
      </c>
      <c r="AA3334" s="108">
        <f t="shared" ca="1" si="1111"/>
        <v>0</v>
      </c>
      <c r="AB3334" s="108">
        <f t="shared" ca="1" si="1112"/>
        <v>0</v>
      </c>
      <c r="AC3334" s="25">
        <f t="shared" ca="1" si="1113"/>
        <v>0</v>
      </c>
    </row>
    <row r="3335" spans="1:29" ht="14.1" hidden="1" customHeight="1" thickBot="1" x14ac:dyDescent="0.25">
      <c r="A3335" s="3">
        <f t="shared" si="1097"/>
        <v>2030</v>
      </c>
      <c r="B3335" s="3" t="str">
        <f t="shared" si="1114"/>
        <v>02 únor</v>
      </c>
      <c r="C3335" s="4" t="str">
        <f t="shared" si="1098"/>
        <v>únor</v>
      </c>
      <c r="D3335" s="10">
        <f t="shared" ca="1" si="1099"/>
        <v>0</v>
      </c>
      <c r="E3335" s="10" t="str">
        <f t="shared" si="1100"/>
        <v>pondělí</v>
      </c>
      <c r="F3335" s="42" t="str">
        <f ca="1">IF(COUNTIF(List1!$U$4:$AF$16,$G3335),"Svátek",TEXT($G3335,"dddd"))</f>
        <v>pondělí</v>
      </c>
      <c r="G3335" s="19">
        <v>47518</v>
      </c>
      <c r="H3335" s="49"/>
      <c r="I3335" s="50"/>
      <c r="J3335" s="49"/>
      <c r="K3335" s="50"/>
      <c r="L3335" s="21">
        <f t="shared" si="1101"/>
        <v>0</v>
      </c>
      <c r="M3335" s="22">
        <f t="shared" si="1095"/>
        <v>0</v>
      </c>
      <c r="N3335" s="98"/>
      <c r="O3335" s="101" t="str">
        <f t="shared" ca="1" si="1096"/>
        <v/>
      </c>
      <c r="P3335" s="41" t="str">
        <f t="shared" si="1094"/>
        <v xml:space="preserve"> </v>
      </c>
      <c r="Q3335" s="41" t="str">
        <f>IF(MONTH(G3336)-MONTH(G3335)&lt;&gt;0,SUBTOTAL(109,$P$14:$P$3665)," ")</f>
        <v xml:space="preserve"> </v>
      </c>
      <c r="R3335" s="108">
        <f t="shared" ca="1" si="1102"/>
        <v>0</v>
      </c>
      <c r="S3335" s="25">
        <f t="shared" ca="1" si="1103"/>
        <v>0</v>
      </c>
      <c r="T3335" s="108">
        <f t="shared" ca="1" si="1104"/>
        <v>0</v>
      </c>
      <c r="U3335" s="163">
        <f t="shared" ca="1" si="1105"/>
        <v>0</v>
      </c>
      <c r="V3335" s="25">
        <f t="shared" ca="1" si="1106"/>
        <v>0</v>
      </c>
      <c r="W3335" s="25">
        <f t="shared" ca="1" si="1107"/>
        <v>0</v>
      </c>
      <c r="X3335" s="108">
        <f t="shared" ca="1" si="1108"/>
        <v>0</v>
      </c>
      <c r="Y3335" s="108">
        <f t="shared" ca="1" si="1109"/>
        <v>0</v>
      </c>
      <c r="Z3335" s="108">
        <f t="shared" ca="1" si="1110"/>
        <v>0</v>
      </c>
      <c r="AA3335" s="108">
        <f t="shared" ca="1" si="1111"/>
        <v>0</v>
      </c>
      <c r="AB3335" s="108">
        <f t="shared" ca="1" si="1112"/>
        <v>0</v>
      </c>
      <c r="AC3335" s="25">
        <f t="shared" ca="1" si="1113"/>
        <v>0</v>
      </c>
    </row>
    <row r="3336" spans="1:29" ht="14.1" hidden="1" customHeight="1" thickBot="1" x14ac:dyDescent="0.25">
      <c r="A3336" s="3">
        <f t="shared" si="1097"/>
        <v>2030</v>
      </c>
      <c r="B3336" s="3" t="str">
        <f t="shared" si="1114"/>
        <v>02 únor</v>
      </c>
      <c r="C3336" s="4" t="str">
        <f t="shared" si="1098"/>
        <v>únor</v>
      </c>
      <c r="D3336" s="10">
        <f t="shared" ca="1" si="1099"/>
        <v>0</v>
      </c>
      <c r="E3336" s="10" t="str">
        <f t="shared" si="1100"/>
        <v>úterý</v>
      </c>
      <c r="F3336" s="42" t="str">
        <f ca="1">IF(COUNTIF(List1!$U$4:$AF$16,$G3336),"Svátek",TEXT($G3336,"dddd"))</f>
        <v>úterý</v>
      </c>
      <c r="G3336" s="19">
        <v>47519</v>
      </c>
      <c r="H3336" s="49"/>
      <c r="I3336" s="50"/>
      <c r="J3336" s="49"/>
      <c r="K3336" s="50"/>
      <c r="L3336" s="21">
        <f t="shared" si="1101"/>
        <v>0</v>
      </c>
      <c r="M3336" s="22">
        <f t="shared" si="1095"/>
        <v>0</v>
      </c>
      <c r="N3336" s="98"/>
      <c r="O3336" s="101" t="str">
        <f t="shared" ca="1" si="1096"/>
        <v/>
      </c>
      <c r="P3336" s="41" t="str">
        <f t="shared" si="1094"/>
        <v xml:space="preserve"> </v>
      </c>
      <c r="Q3336" s="41" t="str">
        <f>IF(MONTH(G3337)-MONTH(G3336)&lt;&gt;0,SUBTOTAL(109,$P$14:$P$3665)," ")</f>
        <v xml:space="preserve"> </v>
      </c>
      <c r="R3336" s="108">
        <f t="shared" ca="1" si="1102"/>
        <v>0</v>
      </c>
      <c r="S3336" s="25">
        <f t="shared" ca="1" si="1103"/>
        <v>0</v>
      </c>
      <c r="T3336" s="108">
        <f t="shared" ca="1" si="1104"/>
        <v>0</v>
      </c>
      <c r="U3336" s="163">
        <f t="shared" ca="1" si="1105"/>
        <v>0</v>
      </c>
      <c r="V3336" s="25">
        <f t="shared" ca="1" si="1106"/>
        <v>0</v>
      </c>
      <c r="W3336" s="25">
        <f t="shared" ca="1" si="1107"/>
        <v>0</v>
      </c>
      <c r="X3336" s="108">
        <f t="shared" ca="1" si="1108"/>
        <v>0</v>
      </c>
      <c r="Y3336" s="108">
        <f t="shared" ca="1" si="1109"/>
        <v>0</v>
      </c>
      <c r="Z3336" s="108">
        <f t="shared" ca="1" si="1110"/>
        <v>0</v>
      </c>
      <c r="AA3336" s="108">
        <f t="shared" ca="1" si="1111"/>
        <v>0</v>
      </c>
      <c r="AB3336" s="108">
        <f t="shared" ca="1" si="1112"/>
        <v>0</v>
      </c>
      <c r="AC3336" s="25">
        <f t="shared" ca="1" si="1113"/>
        <v>0</v>
      </c>
    </row>
    <row r="3337" spans="1:29" ht="14.1" hidden="1" customHeight="1" thickBot="1" x14ac:dyDescent="0.25">
      <c r="A3337" s="3">
        <f t="shared" si="1097"/>
        <v>2030</v>
      </c>
      <c r="B3337" s="3" t="str">
        <f t="shared" si="1114"/>
        <v>02 únor</v>
      </c>
      <c r="C3337" s="4" t="str">
        <f t="shared" si="1098"/>
        <v>únor</v>
      </c>
      <c r="D3337" s="10">
        <f t="shared" ca="1" si="1099"/>
        <v>0</v>
      </c>
      <c r="E3337" s="10" t="str">
        <f t="shared" si="1100"/>
        <v>středa</v>
      </c>
      <c r="F3337" s="42" t="str">
        <f ca="1">IF(COUNTIF(List1!$U$4:$AF$16,$G3337),"Svátek",TEXT($G3337,"dddd"))</f>
        <v>středa</v>
      </c>
      <c r="G3337" s="19">
        <v>47520</v>
      </c>
      <c r="H3337" s="49"/>
      <c r="I3337" s="50"/>
      <c r="J3337" s="49"/>
      <c r="K3337" s="50"/>
      <c r="L3337" s="21">
        <f t="shared" si="1101"/>
        <v>0</v>
      </c>
      <c r="M3337" s="22">
        <f t="shared" si="1095"/>
        <v>0</v>
      </c>
      <c r="N3337" s="98"/>
      <c r="O3337" s="101" t="str">
        <f t="shared" ca="1" si="1096"/>
        <v/>
      </c>
      <c r="P3337" s="41" t="str">
        <f t="shared" si="1094"/>
        <v xml:space="preserve"> </v>
      </c>
      <c r="Q3337" s="41" t="str">
        <f>IF(MONTH(G3338)-MONTH(G3337)&lt;&gt;0,SUBTOTAL(109,$P$14:$P$3665)," ")</f>
        <v xml:space="preserve"> </v>
      </c>
      <c r="R3337" s="108">
        <f t="shared" ca="1" si="1102"/>
        <v>0</v>
      </c>
      <c r="S3337" s="25">
        <f t="shared" ca="1" si="1103"/>
        <v>0</v>
      </c>
      <c r="T3337" s="108">
        <f t="shared" ca="1" si="1104"/>
        <v>0</v>
      </c>
      <c r="U3337" s="163">
        <f t="shared" ca="1" si="1105"/>
        <v>0</v>
      </c>
      <c r="V3337" s="25">
        <f t="shared" ca="1" si="1106"/>
        <v>0</v>
      </c>
      <c r="W3337" s="25">
        <f t="shared" ca="1" si="1107"/>
        <v>0</v>
      </c>
      <c r="X3337" s="108">
        <f t="shared" ca="1" si="1108"/>
        <v>0</v>
      </c>
      <c r="Y3337" s="108">
        <f t="shared" ca="1" si="1109"/>
        <v>0</v>
      </c>
      <c r="Z3337" s="108">
        <f t="shared" ca="1" si="1110"/>
        <v>0</v>
      </c>
      <c r="AA3337" s="108">
        <f t="shared" ca="1" si="1111"/>
        <v>0</v>
      </c>
      <c r="AB3337" s="108">
        <f t="shared" ca="1" si="1112"/>
        <v>0</v>
      </c>
      <c r="AC3337" s="25">
        <f t="shared" ca="1" si="1113"/>
        <v>0</v>
      </c>
    </row>
    <row r="3338" spans="1:29" ht="14.1" hidden="1" customHeight="1" thickBot="1" x14ac:dyDescent="0.25">
      <c r="A3338" s="3">
        <f t="shared" si="1097"/>
        <v>2030</v>
      </c>
      <c r="B3338" s="3" t="str">
        <f t="shared" si="1114"/>
        <v>02 únor</v>
      </c>
      <c r="C3338" s="4" t="str">
        <f t="shared" si="1098"/>
        <v>únor</v>
      </c>
      <c r="D3338" s="10">
        <f t="shared" ca="1" si="1099"/>
        <v>0</v>
      </c>
      <c r="E3338" s="10" t="str">
        <f t="shared" si="1100"/>
        <v>čtvrtek</v>
      </c>
      <c r="F3338" s="42" t="str">
        <f ca="1">IF(COUNTIF(List1!$U$4:$AF$16,$G3338),"Svátek",TEXT($G3338,"dddd"))</f>
        <v>čtvrtek</v>
      </c>
      <c r="G3338" s="19">
        <v>47521</v>
      </c>
      <c r="H3338" s="49"/>
      <c r="I3338" s="50"/>
      <c r="J3338" s="49"/>
      <c r="K3338" s="50"/>
      <c r="L3338" s="21">
        <f t="shared" si="1101"/>
        <v>0</v>
      </c>
      <c r="M3338" s="22">
        <f t="shared" si="1095"/>
        <v>0</v>
      </c>
      <c r="N3338" s="98"/>
      <c r="O3338" s="101" t="str">
        <f t="shared" ca="1" si="1096"/>
        <v/>
      </c>
      <c r="P3338" s="41" t="str">
        <f t="shared" si="1094"/>
        <v xml:space="preserve"> </v>
      </c>
      <c r="Q3338" s="41" t="str">
        <f>IF(MONTH(G3339)-MONTH(G3338)&lt;&gt;0,SUBTOTAL(109,$P$14:$P$3665)," ")</f>
        <v xml:space="preserve"> </v>
      </c>
      <c r="R3338" s="108">
        <f t="shared" ca="1" si="1102"/>
        <v>0</v>
      </c>
      <c r="S3338" s="25">
        <f t="shared" ca="1" si="1103"/>
        <v>0</v>
      </c>
      <c r="T3338" s="108">
        <f t="shared" ca="1" si="1104"/>
        <v>0</v>
      </c>
      <c r="U3338" s="163">
        <f t="shared" ca="1" si="1105"/>
        <v>0</v>
      </c>
      <c r="V3338" s="25">
        <f t="shared" ca="1" si="1106"/>
        <v>0</v>
      </c>
      <c r="W3338" s="25">
        <f t="shared" ca="1" si="1107"/>
        <v>0</v>
      </c>
      <c r="X3338" s="108">
        <f t="shared" ca="1" si="1108"/>
        <v>0</v>
      </c>
      <c r="Y3338" s="108">
        <f t="shared" ca="1" si="1109"/>
        <v>0</v>
      </c>
      <c r="Z3338" s="108">
        <f t="shared" ca="1" si="1110"/>
        <v>0</v>
      </c>
      <c r="AA3338" s="108">
        <f t="shared" ca="1" si="1111"/>
        <v>0</v>
      </c>
      <c r="AB3338" s="108">
        <f t="shared" ca="1" si="1112"/>
        <v>0</v>
      </c>
      <c r="AC3338" s="25">
        <f t="shared" ca="1" si="1113"/>
        <v>0</v>
      </c>
    </row>
    <row r="3339" spans="1:29" ht="14.1" hidden="1" customHeight="1" thickBot="1" x14ac:dyDescent="0.25">
      <c r="A3339" s="3">
        <f t="shared" si="1097"/>
        <v>2030</v>
      </c>
      <c r="B3339" s="3" t="str">
        <f t="shared" si="1114"/>
        <v>02 únor</v>
      </c>
      <c r="C3339" s="4" t="str">
        <f t="shared" si="1098"/>
        <v>únor</v>
      </c>
      <c r="D3339" s="10">
        <f t="shared" ca="1" si="1099"/>
        <v>0</v>
      </c>
      <c r="E3339" s="10" t="str">
        <f t="shared" si="1100"/>
        <v>pátek</v>
      </c>
      <c r="F3339" s="42" t="str">
        <f ca="1">IF(COUNTIF(List1!$U$4:$AF$16,$G3339),"Svátek",TEXT($G3339,"dddd"))</f>
        <v>pátek</v>
      </c>
      <c r="G3339" s="19">
        <v>47522</v>
      </c>
      <c r="H3339" s="49"/>
      <c r="I3339" s="50"/>
      <c r="J3339" s="49"/>
      <c r="K3339" s="50"/>
      <c r="L3339" s="21">
        <f t="shared" si="1101"/>
        <v>0</v>
      </c>
      <c r="M3339" s="22">
        <f t="shared" si="1095"/>
        <v>0</v>
      </c>
      <c r="N3339" s="98"/>
      <c r="O3339" s="101" t="str">
        <f t="shared" ca="1" si="1096"/>
        <v/>
      </c>
      <c r="P3339" s="41" t="str">
        <f t="shared" si="1094"/>
        <v xml:space="preserve"> </v>
      </c>
      <c r="Q3339" s="41" t="str">
        <f>IF(MONTH(G3340)-MONTH(G3339)&lt;&gt;0,SUBTOTAL(109,$P$14:$P$3665)," ")</f>
        <v xml:space="preserve"> </v>
      </c>
      <c r="R3339" s="108">
        <f t="shared" ca="1" si="1102"/>
        <v>0</v>
      </c>
      <c r="S3339" s="25">
        <f t="shared" ca="1" si="1103"/>
        <v>0</v>
      </c>
      <c r="T3339" s="108">
        <f t="shared" ca="1" si="1104"/>
        <v>0</v>
      </c>
      <c r="U3339" s="163">
        <f t="shared" ca="1" si="1105"/>
        <v>0</v>
      </c>
      <c r="V3339" s="25">
        <f t="shared" ca="1" si="1106"/>
        <v>0</v>
      </c>
      <c r="W3339" s="25">
        <f t="shared" ca="1" si="1107"/>
        <v>0</v>
      </c>
      <c r="X3339" s="108">
        <f t="shared" ca="1" si="1108"/>
        <v>0</v>
      </c>
      <c r="Y3339" s="108">
        <f t="shared" ca="1" si="1109"/>
        <v>0</v>
      </c>
      <c r="Z3339" s="108">
        <f t="shared" ca="1" si="1110"/>
        <v>0</v>
      </c>
      <c r="AA3339" s="108">
        <f t="shared" ca="1" si="1111"/>
        <v>0</v>
      </c>
      <c r="AB3339" s="108">
        <f t="shared" ca="1" si="1112"/>
        <v>0</v>
      </c>
      <c r="AC3339" s="25">
        <f t="shared" ca="1" si="1113"/>
        <v>0</v>
      </c>
    </row>
    <row r="3340" spans="1:29" ht="14.1" hidden="1" customHeight="1" thickBot="1" x14ac:dyDescent="0.25">
      <c r="A3340" s="3">
        <f t="shared" si="1097"/>
        <v>2030</v>
      </c>
      <c r="B3340" s="3" t="str">
        <f t="shared" si="1114"/>
        <v>02 únor</v>
      </c>
      <c r="C3340" s="4" t="str">
        <f t="shared" si="1098"/>
        <v>únor</v>
      </c>
      <c r="D3340" s="10">
        <f t="shared" ca="1" si="1099"/>
        <v>0</v>
      </c>
      <c r="E3340" s="10" t="str">
        <f t="shared" si="1100"/>
        <v>sobota</v>
      </c>
      <c r="F3340" s="42" t="str">
        <f ca="1">IF(COUNTIF(List1!$U$4:$AF$16,$G3340),"Svátek",TEXT($G3340,"dddd"))</f>
        <v>sobota</v>
      </c>
      <c r="G3340" s="19">
        <v>47523</v>
      </c>
      <c r="H3340" s="49"/>
      <c r="I3340" s="50"/>
      <c r="J3340" s="49"/>
      <c r="K3340" s="50"/>
      <c r="L3340" s="21">
        <f t="shared" si="1101"/>
        <v>0</v>
      </c>
      <c r="M3340" s="22">
        <f t="shared" si="1095"/>
        <v>0</v>
      </c>
      <c r="N3340" s="98"/>
      <c r="O3340" s="101" t="str">
        <f t="shared" ca="1" si="1096"/>
        <v/>
      </c>
      <c r="P3340" s="41" t="str">
        <f t="shared" si="1094"/>
        <v xml:space="preserve"> </v>
      </c>
      <c r="Q3340" s="41" t="str">
        <f>IF(MONTH(G3341)-MONTH(G3340)&lt;&gt;0,SUBTOTAL(109,$P$14:$P$3665)," ")</f>
        <v xml:space="preserve"> </v>
      </c>
      <c r="R3340" s="108">
        <f t="shared" ca="1" si="1102"/>
        <v>0</v>
      </c>
      <c r="S3340" s="25">
        <f t="shared" ca="1" si="1103"/>
        <v>0</v>
      </c>
      <c r="T3340" s="108">
        <f t="shared" ca="1" si="1104"/>
        <v>0</v>
      </c>
      <c r="U3340" s="163">
        <f t="shared" ca="1" si="1105"/>
        <v>0</v>
      </c>
      <c r="V3340" s="25">
        <f t="shared" ca="1" si="1106"/>
        <v>0</v>
      </c>
      <c r="W3340" s="25">
        <f t="shared" ca="1" si="1107"/>
        <v>0</v>
      </c>
      <c r="X3340" s="108">
        <f t="shared" ca="1" si="1108"/>
        <v>0</v>
      </c>
      <c r="Y3340" s="108">
        <f t="shared" ca="1" si="1109"/>
        <v>0</v>
      </c>
      <c r="Z3340" s="108">
        <f t="shared" ca="1" si="1110"/>
        <v>0</v>
      </c>
      <c r="AA3340" s="108">
        <f t="shared" ca="1" si="1111"/>
        <v>0</v>
      </c>
      <c r="AB3340" s="108">
        <f t="shared" ca="1" si="1112"/>
        <v>0</v>
      </c>
      <c r="AC3340" s="25">
        <f t="shared" ca="1" si="1113"/>
        <v>0</v>
      </c>
    </row>
    <row r="3341" spans="1:29" ht="14.1" hidden="1" customHeight="1" thickBot="1" x14ac:dyDescent="0.25">
      <c r="A3341" s="3">
        <f t="shared" si="1097"/>
        <v>2030</v>
      </c>
      <c r="B3341" s="3" t="str">
        <f t="shared" si="1114"/>
        <v>02 únor</v>
      </c>
      <c r="C3341" s="4" t="str">
        <f t="shared" si="1098"/>
        <v>únor</v>
      </c>
      <c r="D3341" s="10">
        <f t="shared" ca="1" si="1099"/>
        <v>0</v>
      </c>
      <c r="E3341" s="10" t="str">
        <f t="shared" si="1100"/>
        <v>neděle</v>
      </c>
      <c r="F3341" s="42" t="str">
        <f ca="1">IF(COUNTIF(List1!$U$4:$AF$16,$G3341),"Svátek",TEXT($G3341,"dddd"))</f>
        <v>neděle</v>
      </c>
      <c r="G3341" s="19">
        <v>47524</v>
      </c>
      <c r="H3341" s="49"/>
      <c r="I3341" s="50"/>
      <c r="J3341" s="49"/>
      <c r="K3341" s="50"/>
      <c r="L3341" s="21">
        <f t="shared" si="1101"/>
        <v>0</v>
      </c>
      <c r="M3341" s="22">
        <f t="shared" si="1095"/>
        <v>0</v>
      </c>
      <c r="N3341" s="98"/>
      <c r="O3341" s="101" t="str">
        <f t="shared" ca="1" si="1096"/>
        <v/>
      </c>
      <c r="P3341" s="41">
        <f t="shared" si="1094"/>
        <v>0</v>
      </c>
      <c r="Q3341" s="41" t="str">
        <f>IF(MONTH(G3342)-MONTH(G3341)&lt;&gt;0,SUBTOTAL(109,$P$14:$P$3665)," ")</f>
        <v xml:space="preserve"> </v>
      </c>
      <c r="R3341" s="108">
        <f t="shared" ca="1" si="1102"/>
        <v>0</v>
      </c>
      <c r="S3341" s="25">
        <f t="shared" ca="1" si="1103"/>
        <v>0</v>
      </c>
      <c r="T3341" s="108">
        <f t="shared" ca="1" si="1104"/>
        <v>0</v>
      </c>
      <c r="U3341" s="163">
        <f t="shared" ca="1" si="1105"/>
        <v>0</v>
      </c>
      <c r="V3341" s="25">
        <f t="shared" ca="1" si="1106"/>
        <v>0</v>
      </c>
      <c r="W3341" s="25">
        <f t="shared" ca="1" si="1107"/>
        <v>0</v>
      </c>
      <c r="X3341" s="108">
        <f t="shared" ca="1" si="1108"/>
        <v>0</v>
      </c>
      <c r="Y3341" s="108">
        <f t="shared" ca="1" si="1109"/>
        <v>0</v>
      </c>
      <c r="Z3341" s="108">
        <f t="shared" ca="1" si="1110"/>
        <v>0</v>
      </c>
      <c r="AA3341" s="108">
        <f t="shared" ca="1" si="1111"/>
        <v>0</v>
      </c>
      <c r="AB3341" s="108">
        <f t="shared" ca="1" si="1112"/>
        <v>0</v>
      </c>
      <c r="AC3341" s="25">
        <f t="shared" ca="1" si="1113"/>
        <v>0</v>
      </c>
    </row>
    <row r="3342" spans="1:29" ht="14.1" hidden="1" customHeight="1" thickBot="1" x14ac:dyDescent="0.25">
      <c r="A3342" s="3">
        <f t="shared" si="1097"/>
        <v>2030</v>
      </c>
      <c r="B3342" s="3" t="str">
        <f t="shared" si="1114"/>
        <v>02 únor</v>
      </c>
      <c r="C3342" s="4" t="str">
        <f t="shared" si="1098"/>
        <v>únor</v>
      </c>
      <c r="D3342" s="10">
        <f t="shared" ca="1" si="1099"/>
        <v>0</v>
      </c>
      <c r="E3342" s="10" t="str">
        <f t="shared" si="1100"/>
        <v>pondělí</v>
      </c>
      <c r="F3342" s="42" t="str">
        <f ca="1">IF(COUNTIF(List1!$U$4:$AF$16,$G3342),"Svátek",TEXT($G3342,"dddd"))</f>
        <v>pondělí</v>
      </c>
      <c r="G3342" s="19">
        <v>47525</v>
      </c>
      <c r="H3342" s="49"/>
      <c r="I3342" s="50"/>
      <c r="J3342" s="49"/>
      <c r="K3342" s="50"/>
      <c r="L3342" s="21">
        <f t="shared" si="1101"/>
        <v>0</v>
      </c>
      <c r="M3342" s="22">
        <f t="shared" si="1095"/>
        <v>0</v>
      </c>
      <c r="N3342" s="98"/>
      <c r="O3342" s="101" t="str">
        <f t="shared" ca="1" si="1096"/>
        <v/>
      </c>
      <c r="P3342" s="41" t="str">
        <f t="shared" si="1094"/>
        <v xml:space="preserve"> </v>
      </c>
      <c r="Q3342" s="41" t="str">
        <f>IF(MONTH(G3343)-MONTH(G3342)&lt;&gt;0,SUBTOTAL(109,$P$14:$P$3665)," ")</f>
        <v xml:space="preserve"> </v>
      </c>
      <c r="R3342" s="108">
        <f t="shared" ca="1" si="1102"/>
        <v>0</v>
      </c>
      <c r="S3342" s="25">
        <f t="shared" ca="1" si="1103"/>
        <v>0</v>
      </c>
      <c r="T3342" s="108">
        <f t="shared" ca="1" si="1104"/>
        <v>0</v>
      </c>
      <c r="U3342" s="163">
        <f t="shared" ca="1" si="1105"/>
        <v>0</v>
      </c>
      <c r="V3342" s="25">
        <f t="shared" ca="1" si="1106"/>
        <v>0</v>
      </c>
      <c r="W3342" s="25">
        <f t="shared" ca="1" si="1107"/>
        <v>0</v>
      </c>
      <c r="X3342" s="108">
        <f t="shared" ca="1" si="1108"/>
        <v>0</v>
      </c>
      <c r="Y3342" s="108">
        <f t="shared" ca="1" si="1109"/>
        <v>0</v>
      </c>
      <c r="Z3342" s="108">
        <f t="shared" ca="1" si="1110"/>
        <v>0</v>
      </c>
      <c r="AA3342" s="108">
        <f t="shared" ca="1" si="1111"/>
        <v>0</v>
      </c>
      <c r="AB3342" s="108">
        <f t="shared" ca="1" si="1112"/>
        <v>0</v>
      </c>
      <c r="AC3342" s="25">
        <f t="shared" ca="1" si="1113"/>
        <v>0</v>
      </c>
    </row>
    <row r="3343" spans="1:29" ht="14.1" hidden="1" customHeight="1" thickBot="1" x14ac:dyDescent="0.25">
      <c r="A3343" s="3">
        <f t="shared" si="1097"/>
        <v>2030</v>
      </c>
      <c r="B3343" s="3" t="str">
        <f t="shared" si="1114"/>
        <v>02 únor</v>
      </c>
      <c r="C3343" s="4" t="str">
        <f t="shared" si="1098"/>
        <v>únor</v>
      </c>
      <c r="D3343" s="10">
        <f t="shared" ca="1" si="1099"/>
        <v>0</v>
      </c>
      <c r="E3343" s="10" t="str">
        <f t="shared" si="1100"/>
        <v>úterý</v>
      </c>
      <c r="F3343" s="42" t="str">
        <f ca="1">IF(COUNTIF(List1!$U$4:$AF$16,$G3343),"Svátek",TEXT($G3343,"dddd"))</f>
        <v>úterý</v>
      </c>
      <c r="G3343" s="19">
        <v>47526</v>
      </c>
      <c r="H3343" s="49"/>
      <c r="I3343" s="50"/>
      <c r="J3343" s="49"/>
      <c r="K3343" s="50"/>
      <c r="L3343" s="21">
        <f t="shared" si="1101"/>
        <v>0</v>
      </c>
      <c r="M3343" s="22">
        <f t="shared" si="1095"/>
        <v>0</v>
      </c>
      <c r="N3343" s="98"/>
      <c r="O3343" s="101" t="str">
        <f t="shared" ca="1" si="1096"/>
        <v/>
      </c>
      <c r="P3343" s="41" t="str">
        <f t="shared" si="1094"/>
        <v xml:space="preserve"> </v>
      </c>
      <c r="Q3343" s="41" t="str">
        <f>IF(MONTH(G3344)-MONTH(G3343)&lt;&gt;0,SUBTOTAL(109,$P$14:$P$3665)," ")</f>
        <v xml:space="preserve"> </v>
      </c>
      <c r="R3343" s="108">
        <f t="shared" ca="1" si="1102"/>
        <v>0</v>
      </c>
      <c r="S3343" s="25">
        <f t="shared" ca="1" si="1103"/>
        <v>0</v>
      </c>
      <c r="T3343" s="108">
        <f t="shared" ca="1" si="1104"/>
        <v>0</v>
      </c>
      <c r="U3343" s="163">
        <f t="shared" ca="1" si="1105"/>
        <v>0</v>
      </c>
      <c r="V3343" s="25">
        <f t="shared" ca="1" si="1106"/>
        <v>0</v>
      </c>
      <c r="W3343" s="25">
        <f t="shared" ca="1" si="1107"/>
        <v>0</v>
      </c>
      <c r="X3343" s="108">
        <f t="shared" ca="1" si="1108"/>
        <v>0</v>
      </c>
      <c r="Y3343" s="108">
        <f t="shared" ca="1" si="1109"/>
        <v>0</v>
      </c>
      <c r="Z3343" s="108">
        <f t="shared" ca="1" si="1110"/>
        <v>0</v>
      </c>
      <c r="AA3343" s="108">
        <f t="shared" ca="1" si="1111"/>
        <v>0</v>
      </c>
      <c r="AB3343" s="108">
        <f t="shared" ca="1" si="1112"/>
        <v>0</v>
      </c>
      <c r="AC3343" s="25">
        <f t="shared" ca="1" si="1113"/>
        <v>0</v>
      </c>
    </row>
    <row r="3344" spans="1:29" ht="14.1" hidden="1" customHeight="1" thickBot="1" x14ac:dyDescent="0.25">
      <c r="A3344" s="3">
        <f t="shared" si="1097"/>
        <v>2030</v>
      </c>
      <c r="B3344" s="3" t="str">
        <f t="shared" si="1114"/>
        <v>02 únor</v>
      </c>
      <c r="C3344" s="4" t="str">
        <f t="shared" si="1098"/>
        <v>únor</v>
      </c>
      <c r="D3344" s="10">
        <f t="shared" ca="1" si="1099"/>
        <v>0</v>
      </c>
      <c r="E3344" s="10" t="str">
        <f t="shared" si="1100"/>
        <v>středa</v>
      </c>
      <c r="F3344" s="42" t="str">
        <f ca="1">IF(COUNTIF(List1!$U$4:$AF$16,$G3344),"Svátek",TEXT($G3344,"dddd"))</f>
        <v>středa</v>
      </c>
      <c r="G3344" s="19">
        <v>47527</v>
      </c>
      <c r="H3344" s="49"/>
      <c r="I3344" s="50"/>
      <c r="J3344" s="49"/>
      <c r="K3344" s="50"/>
      <c r="L3344" s="21">
        <f t="shared" si="1101"/>
        <v>0</v>
      </c>
      <c r="M3344" s="22">
        <f t="shared" si="1095"/>
        <v>0</v>
      </c>
      <c r="N3344" s="98"/>
      <c r="O3344" s="101" t="str">
        <f t="shared" ca="1" si="1096"/>
        <v/>
      </c>
      <c r="P3344" s="41" t="str">
        <f t="shared" si="1094"/>
        <v xml:space="preserve"> </v>
      </c>
      <c r="Q3344" s="41" t="str">
        <f>IF(MONTH(G3345)-MONTH(G3344)&lt;&gt;0,SUBTOTAL(109,$P$14:$P$3665)," ")</f>
        <v xml:space="preserve"> </v>
      </c>
      <c r="R3344" s="108">
        <f t="shared" ca="1" si="1102"/>
        <v>0</v>
      </c>
      <c r="S3344" s="25">
        <f t="shared" ca="1" si="1103"/>
        <v>0</v>
      </c>
      <c r="T3344" s="108">
        <f t="shared" ca="1" si="1104"/>
        <v>0</v>
      </c>
      <c r="U3344" s="163">
        <f t="shared" ca="1" si="1105"/>
        <v>0</v>
      </c>
      <c r="V3344" s="25">
        <f t="shared" ca="1" si="1106"/>
        <v>0</v>
      </c>
      <c r="W3344" s="25">
        <f t="shared" ca="1" si="1107"/>
        <v>0</v>
      </c>
      <c r="X3344" s="108">
        <f t="shared" ca="1" si="1108"/>
        <v>0</v>
      </c>
      <c r="Y3344" s="108">
        <f t="shared" ca="1" si="1109"/>
        <v>0</v>
      </c>
      <c r="Z3344" s="108">
        <f t="shared" ca="1" si="1110"/>
        <v>0</v>
      </c>
      <c r="AA3344" s="108">
        <f t="shared" ca="1" si="1111"/>
        <v>0</v>
      </c>
      <c r="AB3344" s="108">
        <f t="shared" ca="1" si="1112"/>
        <v>0</v>
      </c>
      <c r="AC3344" s="25">
        <f t="shared" ca="1" si="1113"/>
        <v>0</v>
      </c>
    </row>
    <row r="3345" spans="1:29" ht="14.1" hidden="1" customHeight="1" thickBot="1" x14ac:dyDescent="0.25">
      <c r="A3345" s="3">
        <f t="shared" si="1097"/>
        <v>2030</v>
      </c>
      <c r="B3345" s="3" t="str">
        <f t="shared" si="1114"/>
        <v>02 únor</v>
      </c>
      <c r="C3345" s="4" t="str">
        <f t="shared" si="1098"/>
        <v>únor</v>
      </c>
      <c r="D3345" s="10">
        <f t="shared" ca="1" si="1099"/>
        <v>0</v>
      </c>
      <c r="E3345" s="10" t="str">
        <f t="shared" si="1100"/>
        <v>čtvrtek</v>
      </c>
      <c r="F3345" s="42" t="str">
        <f ca="1">IF(COUNTIF(List1!$U$4:$AF$16,$G3345),"Svátek",TEXT($G3345,"dddd"))</f>
        <v>čtvrtek</v>
      </c>
      <c r="G3345" s="19">
        <v>47528</v>
      </c>
      <c r="H3345" s="49"/>
      <c r="I3345" s="50"/>
      <c r="J3345" s="49"/>
      <c r="K3345" s="50"/>
      <c r="L3345" s="21">
        <f t="shared" si="1101"/>
        <v>0</v>
      </c>
      <c r="M3345" s="22">
        <f t="shared" si="1095"/>
        <v>0</v>
      </c>
      <c r="N3345" s="98"/>
      <c r="O3345" s="101" t="str">
        <f t="shared" ca="1" si="1096"/>
        <v/>
      </c>
      <c r="P3345" s="41" t="str">
        <f t="shared" si="1094"/>
        <v xml:space="preserve"> </v>
      </c>
      <c r="Q3345" s="41" t="str">
        <f>IF(MONTH(G3346)-MONTH(G3345)&lt;&gt;0,SUBTOTAL(109,$P$14:$P$3665)," ")</f>
        <v xml:space="preserve"> </v>
      </c>
      <c r="R3345" s="108">
        <f t="shared" ca="1" si="1102"/>
        <v>0</v>
      </c>
      <c r="S3345" s="25">
        <f t="shared" ca="1" si="1103"/>
        <v>0</v>
      </c>
      <c r="T3345" s="108">
        <f t="shared" ca="1" si="1104"/>
        <v>0</v>
      </c>
      <c r="U3345" s="163">
        <f t="shared" ca="1" si="1105"/>
        <v>0</v>
      </c>
      <c r="V3345" s="25">
        <f t="shared" ca="1" si="1106"/>
        <v>0</v>
      </c>
      <c r="W3345" s="25">
        <f t="shared" ca="1" si="1107"/>
        <v>0</v>
      </c>
      <c r="X3345" s="108">
        <f t="shared" ca="1" si="1108"/>
        <v>0</v>
      </c>
      <c r="Y3345" s="108">
        <f t="shared" ca="1" si="1109"/>
        <v>0</v>
      </c>
      <c r="Z3345" s="108">
        <f t="shared" ca="1" si="1110"/>
        <v>0</v>
      </c>
      <c r="AA3345" s="108">
        <f t="shared" ca="1" si="1111"/>
        <v>0</v>
      </c>
      <c r="AB3345" s="108">
        <f t="shared" ca="1" si="1112"/>
        <v>0</v>
      </c>
      <c r="AC3345" s="25">
        <f t="shared" ca="1" si="1113"/>
        <v>0</v>
      </c>
    </row>
    <row r="3346" spans="1:29" ht="14.1" hidden="1" customHeight="1" thickBot="1" x14ac:dyDescent="0.25">
      <c r="A3346" s="3">
        <f t="shared" si="1097"/>
        <v>2030</v>
      </c>
      <c r="B3346" s="3" t="str">
        <f t="shared" si="1114"/>
        <v>02 únor</v>
      </c>
      <c r="C3346" s="4" t="str">
        <f t="shared" si="1098"/>
        <v>únor</v>
      </c>
      <c r="D3346" s="10">
        <f t="shared" ca="1" si="1099"/>
        <v>0</v>
      </c>
      <c r="E3346" s="10" t="str">
        <f t="shared" si="1100"/>
        <v>pátek</v>
      </c>
      <c r="F3346" s="42" t="str">
        <f ca="1">IF(COUNTIF(List1!$U$4:$AF$16,$G3346),"Svátek",TEXT($G3346,"dddd"))</f>
        <v>pátek</v>
      </c>
      <c r="G3346" s="19">
        <v>47529</v>
      </c>
      <c r="H3346" s="49"/>
      <c r="I3346" s="50"/>
      <c r="J3346" s="49"/>
      <c r="K3346" s="50"/>
      <c r="L3346" s="21">
        <f t="shared" si="1101"/>
        <v>0</v>
      </c>
      <c r="M3346" s="22">
        <f t="shared" si="1095"/>
        <v>0</v>
      </c>
      <c r="N3346" s="98"/>
      <c r="O3346" s="101" t="str">
        <f t="shared" ca="1" si="1096"/>
        <v/>
      </c>
      <c r="P3346" s="41" t="str">
        <f t="shared" si="1094"/>
        <v xml:space="preserve"> </v>
      </c>
      <c r="Q3346" s="41" t="str">
        <f>IF(MONTH(G3347)-MONTH(G3346)&lt;&gt;0,SUBTOTAL(109,$P$14:$P$3665)," ")</f>
        <v xml:space="preserve"> </v>
      </c>
      <c r="R3346" s="108">
        <f t="shared" ca="1" si="1102"/>
        <v>0</v>
      </c>
      <c r="S3346" s="25">
        <f t="shared" ca="1" si="1103"/>
        <v>0</v>
      </c>
      <c r="T3346" s="108">
        <f t="shared" ca="1" si="1104"/>
        <v>0</v>
      </c>
      <c r="U3346" s="163">
        <f t="shared" ca="1" si="1105"/>
        <v>0</v>
      </c>
      <c r="V3346" s="25">
        <f t="shared" ca="1" si="1106"/>
        <v>0</v>
      </c>
      <c r="W3346" s="25">
        <f t="shared" ca="1" si="1107"/>
        <v>0</v>
      </c>
      <c r="X3346" s="108">
        <f t="shared" ca="1" si="1108"/>
        <v>0</v>
      </c>
      <c r="Y3346" s="108">
        <f t="shared" ca="1" si="1109"/>
        <v>0</v>
      </c>
      <c r="Z3346" s="108">
        <f t="shared" ca="1" si="1110"/>
        <v>0</v>
      </c>
      <c r="AA3346" s="108">
        <f t="shared" ca="1" si="1111"/>
        <v>0</v>
      </c>
      <c r="AB3346" s="108">
        <f t="shared" ca="1" si="1112"/>
        <v>0</v>
      </c>
      <c r="AC3346" s="25">
        <f t="shared" ca="1" si="1113"/>
        <v>0</v>
      </c>
    </row>
    <row r="3347" spans="1:29" ht="14.1" hidden="1" customHeight="1" thickBot="1" x14ac:dyDescent="0.25">
      <c r="A3347" s="3">
        <f t="shared" si="1097"/>
        <v>2030</v>
      </c>
      <c r="B3347" s="3" t="str">
        <f t="shared" si="1114"/>
        <v>02 únor</v>
      </c>
      <c r="C3347" s="4" t="str">
        <f t="shared" si="1098"/>
        <v>únor</v>
      </c>
      <c r="D3347" s="10">
        <f t="shared" ca="1" si="1099"/>
        <v>0</v>
      </c>
      <c r="E3347" s="10" t="str">
        <f t="shared" si="1100"/>
        <v>sobota</v>
      </c>
      <c r="F3347" s="42" t="str">
        <f ca="1">IF(COUNTIF(List1!$U$4:$AF$16,$G3347),"Svátek",TEXT($G3347,"dddd"))</f>
        <v>sobota</v>
      </c>
      <c r="G3347" s="19">
        <v>47530</v>
      </c>
      <c r="H3347" s="49"/>
      <c r="I3347" s="50"/>
      <c r="J3347" s="49"/>
      <c r="K3347" s="50"/>
      <c r="L3347" s="21">
        <f t="shared" si="1101"/>
        <v>0</v>
      </c>
      <c r="M3347" s="22">
        <f t="shared" si="1095"/>
        <v>0</v>
      </c>
      <c r="N3347" s="98"/>
      <c r="O3347" s="101" t="str">
        <f t="shared" ca="1" si="1096"/>
        <v/>
      </c>
      <c r="P3347" s="41" t="str">
        <f t="shared" si="1094"/>
        <v xml:space="preserve"> </v>
      </c>
      <c r="Q3347" s="41" t="str">
        <f>IF(MONTH(G3348)-MONTH(G3347)&lt;&gt;0,SUBTOTAL(109,$P$14:$P$3665)," ")</f>
        <v xml:space="preserve"> </v>
      </c>
      <c r="R3347" s="108">
        <f t="shared" ca="1" si="1102"/>
        <v>0</v>
      </c>
      <c r="S3347" s="25">
        <f t="shared" ca="1" si="1103"/>
        <v>0</v>
      </c>
      <c r="T3347" s="108">
        <f t="shared" ca="1" si="1104"/>
        <v>0</v>
      </c>
      <c r="U3347" s="163">
        <f t="shared" ca="1" si="1105"/>
        <v>0</v>
      </c>
      <c r="V3347" s="25">
        <f t="shared" ca="1" si="1106"/>
        <v>0</v>
      </c>
      <c r="W3347" s="25">
        <f t="shared" ca="1" si="1107"/>
        <v>0</v>
      </c>
      <c r="X3347" s="108">
        <f t="shared" ca="1" si="1108"/>
        <v>0</v>
      </c>
      <c r="Y3347" s="108">
        <f t="shared" ca="1" si="1109"/>
        <v>0</v>
      </c>
      <c r="Z3347" s="108">
        <f t="shared" ca="1" si="1110"/>
        <v>0</v>
      </c>
      <c r="AA3347" s="108">
        <f t="shared" ca="1" si="1111"/>
        <v>0</v>
      </c>
      <c r="AB3347" s="108">
        <f t="shared" ca="1" si="1112"/>
        <v>0</v>
      </c>
      <c r="AC3347" s="25">
        <f t="shared" ca="1" si="1113"/>
        <v>0</v>
      </c>
    </row>
    <row r="3348" spans="1:29" ht="14.1" hidden="1" customHeight="1" thickBot="1" x14ac:dyDescent="0.25">
      <c r="A3348" s="3">
        <f t="shared" si="1097"/>
        <v>2030</v>
      </c>
      <c r="B3348" s="3" t="str">
        <f t="shared" si="1114"/>
        <v>02 únor</v>
      </c>
      <c r="C3348" s="4" t="str">
        <f t="shared" si="1098"/>
        <v>únor</v>
      </c>
      <c r="D3348" s="10">
        <f t="shared" ca="1" si="1099"/>
        <v>0</v>
      </c>
      <c r="E3348" s="10" t="str">
        <f t="shared" si="1100"/>
        <v>neděle</v>
      </c>
      <c r="F3348" s="42" t="str">
        <f ca="1">IF(COUNTIF(List1!$U$4:$AF$16,$G3348),"Svátek",TEXT($G3348,"dddd"))</f>
        <v>neděle</v>
      </c>
      <c r="G3348" s="19">
        <v>47531</v>
      </c>
      <c r="H3348" s="49"/>
      <c r="I3348" s="50"/>
      <c r="J3348" s="49"/>
      <c r="K3348" s="50"/>
      <c r="L3348" s="21">
        <f t="shared" si="1101"/>
        <v>0</v>
      </c>
      <c r="M3348" s="22">
        <f t="shared" si="1095"/>
        <v>0</v>
      </c>
      <c r="N3348" s="98"/>
      <c r="O3348" s="101" t="str">
        <f t="shared" ca="1" si="1096"/>
        <v/>
      </c>
      <c r="P3348" s="41">
        <f t="shared" si="1094"/>
        <v>0</v>
      </c>
      <c r="Q3348" s="41" t="str">
        <f>IF(MONTH(G3349)-MONTH(G3348)&lt;&gt;0,SUBTOTAL(109,$P$14:$P$3665)," ")</f>
        <v xml:space="preserve"> </v>
      </c>
      <c r="R3348" s="108">
        <f t="shared" ca="1" si="1102"/>
        <v>0</v>
      </c>
      <c r="S3348" s="25">
        <f t="shared" ca="1" si="1103"/>
        <v>0</v>
      </c>
      <c r="T3348" s="108">
        <f t="shared" ca="1" si="1104"/>
        <v>0</v>
      </c>
      <c r="U3348" s="163">
        <f t="shared" ca="1" si="1105"/>
        <v>0</v>
      </c>
      <c r="V3348" s="25">
        <f t="shared" ca="1" si="1106"/>
        <v>0</v>
      </c>
      <c r="W3348" s="25">
        <f t="shared" ca="1" si="1107"/>
        <v>0</v>
      </c>
      <c r="X3348" s="108">
        <f t="shared" ca="1" si="1108"/>
        <v>0</v>
      </c>
      <c r="Y3348" s="108">
        <f t="shared" ca="1" si="1109"/>
        <v>0</v>
      </c>
      <c r="Z3348" s="108">
        <f t="shared" ca="1" si="1110"/>
        <v>0</v>
      </c>
      <c r="AA3348" s="108">
        <f t="shared" ca="1" si="1111"/>
        <v>0</v>
      </c>
      <c r="AB3348" s="108">
        <f t="shared" ca="1" si="1112"/>
        <v>0</v>
      </c>
      <c r="AC3348" s="25">
        <f t="shared" ca="1" si="1113"/>
        <v>0</v>
      </c>
    </row>
    <row r="3349" spans="1:29" ht="14.1" hidden="1" customHeight="1" thickBot="1" x14ac:dyDescent="0.25">
      <c r="A3349" s="3">
        <f t="shared" si="1097"/>
        <v>2030</v>
      </c>
      <c r="B3349" s="3" t="str">
        <f t="shared" si="1114"/>
        <v>02 únor</v>
      </c>
      <c r="C3349" s="4" t="str">
        <f t="shared" si="1098"/>
        <v>únor</v>
      </c>
      <c r="D3349" s="10">
        <f t="shared" ca="1" si="1099"/>
        <v>0</v>
      </c>
      <c r="E3349" s="10" t="str">
        <f t="shared" si="1100"/>
        <v>pondělí</v>
      </c>
      <c r="F3349" s="42" t="str">
        <f ca="1">IF(COUNTIF(List1!$U$4:$AF$16,$G3349),"Svátek",TEXT($G3349,"dddd"))</f>
        <v>pondělí</v>
      </c>
      <c r="G3349" s="19">
        <v>47532</v>
      </c>
      <c r="H3349" s="49"/>
      <c r="I3349" s="50"/>
      <c r="J3349" s="49"/>
      <c r="K3349" s="50"/>
      <c r="L3349" s="21">
        <f t="shared" si="1101"/>
        <v>0</v>
      </c>
      <c r="M3349" s="22">
        <f t="shared" si="1095"/>
        <v>0</v>
      </c>
      <c r="N3349" s="98"/>
      <c r="O3349" s="101" t="str">
        <f t="shared" ca="1" si="1096"/>
        <v/>
      </c>
      <c r="P3349" s="41" t="str">
        <f t="shared" si="1094"/>
        <v xml:space="preserve"> </v>
      </c>
      <c r="Q3349" s="41" t="str">
        <f>IF(MONTH(G3350)-MONTH(G3349)&lt;&gt;0,SUBTOTAL(109,$P$14:$P$3665)," ")</f>
        <v xml:space="preserve"> </v>
      </c>
      <c r="R3349" s="108">
        <f t="shared" ca="1" si="1102"/>
        <v>0</v>
      </c>
      <c r="S3349" s="25">
        <f t="shared" ca="1" si="1103"/>
        <v>0</v>
      </c>
      <c r="T3349" s="108">
        <f t="shared" ca="1" si="1104"/>
        <v>0</v>
      </c>
      <c r="U3349" s="163">
        <f t="shared" ca="1" si="1105"/>
        <v>0</v>
      </c>
      <c r="V3349" s="25">
        <f t="shared" ca="1" si="1106"/>
        <v>0</v>
      </c>
      <c r="W3349" s="25">
        <f t="shared" ca="1" si="1107"/>
        <v>0</v>
      </c>
      <c r="X3349" s="108">
        <f t="shared" ca="1" si="1108"/>
        <v>0</v>
      </c>
      <c r="Y3349" s="108">
        <f t="shared" ca="1" si="1109"/>
        <v>0</v>
      </c>
      <c r="Z3349" s="108">
        <f t="shared" ca="1" si="1110"/>
        <v>0</v>
      </c>
      <c r="AA3349" s="108">
        <f t="shared" ca="1" si="1111"/>
        <v>0</v>
      </c>
      <c r="AB3349" s="108">
        <f t="shared" ca="1" si="1112"/>
        <v>0</v>
      </c>
      <c r="AC3349" s="25">
        <f t="shared" ca="1" si="1113"/>
        <v>0</v>
      </c>
    </row>
    <row r="3350" spans="1:29" ht="14.1" hidden="1" customHeight="1" thickBot="1" x14ac:dyDescent="0.25">
      <c r="A3350" s="3">
        <f t="shared" si="1097"/>
        <v>2030</v>
      </c>
      <c r="B3350" s="3" t="str">
        <f t="shared" si="1114"/>
        <v>02 únor</v>
      </c>
      <c r="C3350" s="4" t="str">
        <f>TEXT(G3350,"mmmm")</f>
        <v>únor</v>
      </c>
      <c r="D3350" s="10">
        <f t="shared" ca="1" si="1099"/>
        <v>0</v>
      </c>
      <c r="E3350" s="10" t="str">
        <f t="shared" si="1100"/>
        <v>úterý</v>
      </c>
      <c r="F3350" s="42" t="str">
        <f ca="1">IF(COUNTIF(List1!$U$4:$AF$16,$G3350),"Svátek",TEXT($G3350,"dddd"))</f>
        <v>úterý</v>
      </c>
      <c r="G3350" s="19">
        <v>47533</v>
      </c>
      <c r="H3350" s="49"/>
      <c r="I3350" s="50"/>
      <c r="J3350" s="49"/>
      <c r="K3350" s="50"/>
      <c r="L3350" s="21">
        <f t="shared" si="1101"/>
        <v>0</v>
      </c>
      <c r="M3350" s="22">
        <f t="shared" si="1095"/>
        <v>0</v>
      </c>
      <c r="N3350" s="98"/>
      <c r="O3350" s="101" t="str">
        <f t="shared" ca="1" si="1096"/>
        <v/>
      </c>
      <c r="P3350" s="41" t="str">
        <f t="shared" si="1094"/>
        <v xml:space="preserve"> </v>
      </c>
      <c r="Q3350" s="41" t="str">
        <f>IF(MONTH(G3351)-MONTH(G3350)&lt;&gt;0,SUBTOTAL(109,$P$14:$P$3665)," ")</f>
        <v xml:space="preserve"> </v>
      </c>
      <c r="R3350" s="108">
        <f t="shared" ca="1" si="1102"/>
        <v>0</v>
      </c>
      <c r="S3350" s="25">
        <f t="shared" ca="1" si="1103"/>
        <v>0</v>
      </c>
      <c r="T3350" s="108">
        <f t="shared" ca="1" si="1104"/>
        <v>0</v>
      </c>
      <c r="U3350" s="163">
        <f t="shared" ca="1" si="1105"/>
        <v>0</v>
      </c>
      <c r="V3350" s="25">
        <f t="shared" ca="1" si="1106"/>
        <v>0</v>
      </c>
      <c r="W3350" s="25">
        <f t="shared" ca="1" si="1107"/>
        <v>0</v>
      </c>
      <c r="X3350" s="108">
        <f t="shared" ca="1" si="1108"/>
        <v>0</v>
      </c>
      <c r="Y3350" s="108">
        <f t="shared" ca="1" si="1109"/>
        <v>0</v>
      </c>
      <c r="Z3350" s="108">
        <f t="shared" ca="1" si="1110"/>
        <v>0</v>
      </c>
      <c r="AA3350" s="108">
        <f t="shared" ca="1" si="1111"/>
        <v>0</v>
      </c>
      <c r="AB3350" s="108">
        <f t="shared" ca="1" si="1112"/>
        <v>0</v>
      </c>
      <c r="AC3350" s="25">
        <f t="shared" ca="1" si="1113"/>
        <v>0</v>
      </c>
    </row>
    <row r="3351" spans="1:29" ht="14.1" hidden="1" customHeight="1" thickBot="1" x14ac:dyDescent="0.25">
      <c r="A3351" s="3">
        <f t="shared" si="1097"/>
        <v>2030</v>
      </c>
      <c r="B3351" s="3" t="str">
        <f t="shared" si="1114"/>
        <v>02 únor</v>
      </c>
      <c r="C3351" s="4" t="str">
        <f t="shared" si="1098"/>
        <v>únor</v>
      </c>
      <c r="D3351" s="10">
        <f t="shared" ca="1" si="1099"/>
        <v>0</v>
      </c>
      <c r="E3351" s="10" t="str">
        <f t="shared" si="1100"/>
        <v>středa</v>
      </c>
      <c r="F3351" s="42" t="str">
        <f ca="1">IF(COUNTIF(List1!$U$4:$AF$16,$G3351),"Svátek",TEXT($G3351,"dddd"))</f>
        <v>středa</v>
      </c>
      <c r="G3351" s="19">
        <v>47534</v>
      </c>
      <c r="H3351" s="49"/>
      <c r="I3351" s="50"/>
      <c r="J3351" s="49"/>
      <c r="K3351" s="50"/>
      <c r="L3351" s="21">
        <f t="shared" si="1101"/>
        <v>0</v>
      </c>
      <c r="M3351" s="22">
        <f t="shared" si="1095"/>
        <v>0</v>
      </c>
      <c r="N3351" s="98"/>
      <c r="O3351" s="101" t="str">
        <f t="shared" ca="1" si="1096"/>
        <v/>
      </c>
      <c r="P3351" s="41" t="str">
        <f t="shared" si="1094"/>
        <v xml:space="preserve"> </v>
      </c>
      <c r="Q3351" s="41" t="str">
        <f>IF(MONTH(G3352)-MONTH(G3351)&lt;&gt;0,SUBTOTAL(109,$P$14:$P$3665)," ")</f>
        <v xml:space="preserve"> </v>
      </c>
      <c r="R3351" s="108">
        <f t="shared" ca="1" si="1102"/>
        <v>0</v>
      </c>
      <c r="S3351" s="25">
        <f t="shared" ca="1" si="1103"/>
        <v>0</v>
      </c>
      <c r="T3351" s="108">
        <f t="shared" ca="1" si="1104"/>
        <v>0</v>
      </c>
      <c r="U3351" s="163">
        <f t="shared" ca="1" si="1105"/>
        <v>0</v>
      </c>
      <c r="V3351" s="25">
        <f t="shared" ca="1" si="1106"/>
        <v>0</v>
      </c>
      <c r="W3351" s="25">
        <f t="shared" ca="1" si="1107"/>
        <v>0</v>
      </c>
      <c r="X3351" s="108">
        <f t="shared" ca="1" si="1108"/>
        <v>0</v>
      </c>
      <c r="Y3351" s="108">
        <f t="shared" ca="1" si="1109"/>
        <v>0</v>
      </c>
      <c r="Z3351" s="108">
        <f t="shared" ca="1" si="1110"/>
        <v>0</v>
      </c>
      <c r="AA3351" s="108">
        <f t="shared" ca="1" si="1111"/>
        <v>0</v>
      </c>
      <c r="AB3351" s="108">
        <f t="shared" ca="1" si="1112"/>
        <v>0</v>
      </c>
      <c r="AC3351" s="25">
        <f t="shared" ca="1" si="1113"/>
        <v>0</v>
      </c>
    </row>
    <row r="3352" spans="1:29" ht="14.1" hidden="1" customHeight="1" thickBot="1" x14ac:dyDescent="0.25">
      <c r="A3352" s="3">
        <f t="shared" si="1097"/>
        <v>2030</v>
      </c>
      <c r="B3352" s="3" t="str">
        <f t="shared" si="1114"/>
        <v>02 únor</v>
      </c>
      <c r="C3352" s="4" t="str">
        <f t="shared" si="1098"/>
        <v>únor</v>
      </c>
      <c r="D3352" s="10">
        <f t="shared" ca="1" si="1099"/>
        <v>0</v>
      </c>
      <c r="E3352" s="10" t="str">
        <f t="shared" si="1100"/>
        <v>čtvrtek</v>
      </c>
      <c r="F3352" s="42" t="str">
        <f ca="1">IF(COUNTIF(List1!$U$4:$AF$16,$G3352),"Svátek",TEXT($G3352,"dddd"))</f>
        <v>čtvrtek</v>
      </c>
      <c r="G3352" s="19">
        <v>47535</v>
      </c>
      <c r="H3352" s="49"/>
      <c r="I3352" s="50"/>
      <c r="J3352" s="49"/>
      <c r="K3352" s="50"/>
      <c r="L3352" s="21">
        <f t="shared" si="1101"/>
        <v>0</v>
      </c>
      <c r="M3352" s="22">
        <f t="shared" si="1095"/>
        <v>0</v>
      </c>
      <c r="N3352" s="98"/>
      <c r="O3352" s="101" t="str">
        <f t="shared" ca="1" si="1096"/>
        <v/>
      </c>
      <c r="P3352" s="41" t="str">
        <f t="shared" si="1094"/>
        <v xml:space="preserve"> </v>
      </c>
      <c r="Q3352" s="41" t="str">
        <f>IF(MONTH(G3353)-MONTH(G3352)&lt;&gt;0,SUBTOTAL(109,$P$14:$P$3665)," ")</f>
        <v xml:space="preserve"> </v>
      </c>
      <c r="R3352" s="108">
        <f t="shared" ca="1" si="1102"/>
        <v>0</v>
      </c>
      <c r="S3352" s="25">
        <f t="shared" ca="1" si="1103"/>
        <v>0</v>
      </c>
      <c r="T3352" s="108">
        <f t="shared" ca="1" si="1104"/>
        <v>0</v>
      </c>
      <c r="U3352" s="163">
        <f t="shared" ca="1" si="1105"/>
        <v>0</v>
      </c>
      <c r="V3352" s="25">
        <f t="shared" ca="1" si="1106"/>
        <v>0</v>
      </c>
      <c r="W3352" s="25">
        <f t="shared" ca="1" si="1107"/>
        <v>0</v>
      </c>
      <c r="X3352" s="108">
        <f t="shared" ca="1" si="1108"/>
        <v>0</v>
      </c>
      <c r="Y3352" s="108">
        <f t="shared" ca="1" si="1109"/>
        <v>0</v>
      </c>
      <c r="Z3352" s="108">
        <f t="shared" ca="1" si="1110"/>
        <v>0</v>
      </c>
      <c r="AA3352" s="108">
        <f t="shared" ca="1" si="1111"/>
        <v>0</v>
      </c>
      <c r="AB3352" s="108">
        <f t="shared" ca="1" si="1112"/>
        <v>0</v>
      </c>
      <c r="AC3352" s="25">
        <f t="shared" ca="1" si="1113"/>
        <v>0</v>
      </c>
    </row>
    <row r="3353" spans="1:29" ht="14.1" hidden="1" customHeight="1" thickBot="1" x14ac:dyDescent="0.25">
      <c r="A3353" s="3">
        <f t="shared" si="1097"/>
        <v>2030</v>
      </c>
      <c r="B3353" s="3" t="str">
        <f t="shared" si="1114"/>
        <v>02 únor</v>
      </c>
      <c r="C3353" s="4" t="str">
        <f t="shared" si="1098"/>
        <v>únor</v>
      </c>
      <c r="D3353" s="10">
        <f t="shared" ca="1" si="1099"/>
        <v>0</v>
      </c>
      <c r="E3353" s="10" t="str">
        <f t="shared" si="1100"/>
        <v>pátek</v>
      </c>
      <c r="F3353" s="42" t="str">
        <f ca="1">IF(COUNTIF(List1!$U$4:$AF$16,$G3353),"Svátek",TEXT($G3353,"dddd"))</f>
        <v>pátek</v>
      </c>
      <c r="G3353" s="19">
        <v>47536</v>
      </c>
      <c r="H3353" s="49"/>
      <c r="I3353" s="50"/>
      <c r="J3353" s="49"/>
      <c r="K3353" s="50"/>
      <c r="L3353" s="21">
        <f t="shared" si="1101"/>
        <v>0</v>
      </c>
      <c r="M3353" s="22">
        <f t="shared" si="1095"/>
        <v>0</v>
      </c>
      <c r="N3353" s="98"/>
      <c r="O3353" s="101" t="str">
        <f t="shared" ca="1" si="1096"/>
        <v/>
      </c>
      <c r="P3353" s="41" t="str">
        <f t="shared" si="1094"/>
        <v xml:space="preserve"> </v>
      </c>
      <c r="Q3353" s="41" t="str">
        <f>IF(MONTH(G3354)-MONTH(G3353)&lt;&gt;0,SUBTOTAL(109,$P$14:$P$3665)," ")</f>
        <v xml:space="preserve"> </v>
      </c>
      <c r="R3353" s="108">
        <f t="shared" ca="1" si="1102"/>
        <v>0</v>
      </c>
      <c r="S3353" s="25">
        <f t="shared" ca="1" si="1103"/>
        <v>0</v>
      </c>
      <c r="T3353" s="108">
        <f t="shared" ca="1" si="1104"/>
        <v>0</v>
      </c>
      <c r="U3353" s="163">
        <f t="shared" ca="1" si="1105"/>
        <v>0</v>
      </c>
      <c r="V3353" s="25">
        <f t="shared" ca="1" si="1106"/>
        <v>0</v>
      </c>
      <c r="W3353" s="25">
        <f t="shared" ca="1" si="1107"/>
        <v>0</v>
      </c>
      <c r="X3353" s="108">
        <f t="shared" ca="1" si="1108"/>
        <v>0</v>
      </c>
      <c r="Y3353" s="108">
        <f t="shared" ca="1" si="1109"/>
        <v>0</v>
      </c>
      <c r="Z3353" s="108">
        <f t="shared" ca="1" si="1110"/>
        <v>0</v>
      </c>
      <c r="AA3353" s="108">
        <f t="shared" ca="1" si="1111"/>
        <v>0</v>
      </c>
      <c r="AB3353" s="108">
        <f t="shared" ca="1" si="1112"/>
        <v>0</v>
      </c>
      <c r="AC3353" s="25">
        <f t="shared" ca="1" si="1113"/>
        <v>0</v>
      </c>
    </row>
    <row r="3354" spans="1:29" ht="14.1" hidden="1" customHeight="1" thickBot="1" x14ac:dyDescent="0.25">
      <c r="A3354" s="3">
        <f t="shared" si="1097"/>
        <v>2030</v>
      </c>
      <c r="B3354" s="3" t="str">
        <f t="shared" si="1114"/>
        <v>02 únor</v>
      </c>
      <c r="C3354" s="4" t="str">
        <f t="shared" si="1098"/>
        <v>únor</v>
      </c>
      <c r="D3354" s="10">
        <f t="shared" ca="1" si="1099"/>
        <v>0</v>
      </c>
      <c r="E3354" s="10" t="str">
        <f t="shared" si="1100"/>
        <v>sobota</v>
      </c>
      <c r="F3354" s="42" t="str">
        <f ca="1">IF(COUNTIF(List1!$U$4:$AF$16,$G3354),"Svátek",TEXT($G3354,"dddd"))</f>
        <v>sobota</v>
      </c>
      <c r="G3354" s="19">
        <v>47537</v>
      </c>
      <c r="H3354" s="49"/>
      <c r="I3354" s="50"/>
      <c r="J3354" s="49"/>
      <c r="K3354" s="50"/>
      <c r="L3354" s="21">
        <f t="shared" si="1101"/>
        <v>0</v>
      </c>
      <c r="M3354" s="22">
        <f t="shared" si="1095"/>
        <v>0</v>
      </c>
      <c r="N3354" s="98"/>
      <c r="O3354" s="101" t="str">
        <f t="shared" ca="1" si="1096"/>
        <v/>
      </c>
      <c r="P3354" s="41" t="str">
        <f t="shared" si="1094"/>
        <v xml:space="preserve"> </v>
      </c>
      <c r="Q3354" s="41" t="str">
        <f>IF(MONTH(G3355)-MONTH(G3354)&lt;&gt;0,SUBTOTAL(109,$P$14:$P$3665)," ")</f>
        <v xml:space="preserve"> </v>
      </c>
      <c r="R3354" s="108">
        <f t="shared" ca="1" si="1102"/>
        <v>0</v>
      </c>
      <c r="S3354" s="25">
        <f t="shared" ca="1" si="1103"/>
        <v>0</v>
      </c>
      <c r="T3354" s="108">
        <f t="shared" ca="1" si="1104"/>
        <v>0</v>
      </c>
      <c r="U3354" s="163">
        <f t="shared" ca="1" si="1105"/>
        <v>0</v>
      </c>
      <c r="V3354" s="25">
        <f t="shared" ca="1" si="1106"/>
        <v>0</v>
      </c>
      <c r="W3354" s="25">
        <f t="shared" ca="1" si="1107"/>
        <v>0</v>
      </c>
      <c r="X3354" s="108">
        <f t="shared" ca="1" si="1108"/>
        <v>0</v>
      </c>
      <c r="Y3354" s="108">
        <f t="shared" ca="1" si="1109"/>
        <v>0</v>
      </c>
      <c r="Z3354" s="108">
        <f t="shared" ca="1" si="1110"/>
        <v>0</v>
      </c>
      <c r="AA3354" s="108">
        <f t="shared" ca="1" si="1111"/>
        <v>0</v>
      </c>
      <c r="AB3354" s="108">
        <f t="shared" ca="1" si="1112"/>
        <v>0</v>
      </c>
      <c r="AC3354" s="25">
        <f t="shared" ca="1" si="1113"/>
        <v>0</v>
      </c>
    </row>
    <row r="3355" spans="1:29" ht="14.1" hidden="1" customHeight="1" thickBot="1" x14ac:dyDescent="0.25">
      <c r="A3355" s="3">
        <f t="shared" si="1097"/>
        <v>2030</v>
      </c>
      <c r="B3355" s="3" t="str">
        <f t="shared" si="1114"/>
        <v>02 únor</v>
      </c>
      <c r="C3355" s="4" t="str">
        <f t="shared" si="1098"/>
        <v>únor</v>
      </c>
      <c r="D3355" s="10">
        <f t="shared" ca="1" si="1099"/>
        <v>0</v>
      </c>
      <c r="E3355" s="10" t="str">
        <f t="shared" si="1100"/>
        <v>neděle</v>
      </c>
      <c r="F3355" s="42" t="str">
        <f ca="1">IF(COUNTIF(List1!$U$4:$AF$16,$G3355),"Svátek",TEXT($G3355,"dddd"))</f>
        <v>neděle</v>
      </c>
      <c r="G3355" s="19">
        <v>47538</v>
      </c>
      <c r="H3355" s="49"/>
      <c r="I3355" s="50"/>
      <c r="J3355" s="49"/>
      <c r="K3355" s="50"/>
      <c r="L3355" s="21">
        <f t="shared" si="1101"/>
        <v>0</v>
      </c>
      <c r="M3355" s="22">
        <f t="shared" si="1095"/>
        <v>0</v>
      </c>
      <c r="N3355" s="98"/>
      <c r="O3355" s="101" t="str">
        <f t="shared" ca="1" si="1096"/>
        <v/>
      </c>
      <c r="P3355" s="41">
        <f t="shared" ref="P3355:P3418" si="1115">IF(OR(TEXT($G3355,"dddd")="neděle",TEXT($G3446,"dddd")="Sunday"),IF(DAY(G3355)&gt;=7,SUM(L3349:L3355),IF(DAY(G3355)=6,SUM(L3350:L3355),IF(DAY(G3355)=5,SUM(L3351:L3355),IF(DAY(G3355)=4,SUM(L3352:L3355),IF(DAY(G3355)=3,SUM(L3353:L3355),IF(DAY(G3355)=2,SUM(L3354:L3355),IF(DAY(G3355)=1,SUM(L3355:L3355)," "))))))),IF(MONTH(G3356)-MONTH(G3355)&lt;&gt;0,IF(TEXT($G3355,"dddd")="sobota",SUM(L3350:L3355),IF(TEXT($G3355,"dddd")="pátek",SUM(L3351:L3355),IF(TEXT($G3355,"dddd")="čtvrtek",SUM(L3352:L3355),IF(TEXT($G3355,"dddd")="středa",SUM(L3353:L3355),IF(TEXT($G3355,"dddd")="úterý",SUM(L3354:L3355),IF(TEXT($G3355,"dddd")="pondělí",SUM(L3355)," "))))))," "))</f>
        <v>0</v>
      </c>
      <c r="Q3355" s="41" t="str">
        <f>IF(MONTH(G3356)-MONTH(G3355)&lt;&gt;0,SUBTOTAL(109,$P$14:$P$3665)," ")</f>
        <v xml:space="preserve"> </v>
      </c>
      <c r="R3355" s="108">
        <f t="shared" ca="1" si="1102"/>
        <v>0</v>
      </c>
      <c r="S3355" s="25">
        <f t="shared" ca="1" si="1103"/>
        <v>0</v>
      </c>
      <c r="T3355" s="108">
        <f t="shared" ca="1" si="1104"/>
        <v>0</v>
      </c>
      <c r="U3355" s="163">
        <f t="shared" ca="1" si="1105"/>
        <v>0</v>
      </c>
      <c r="V3355" s="25">
        <f t="shared" ca="1" si="1106"/>
        <v>0</v>
      </c>
      <c r="W3355" s="25">
        <f t="shared" ca="1" si="1107"/>
        <v>0</v>
      </c>
      <c r="X3355" s="108">
        <f t="shared" ca="1" si="1108"/>
        <v>0</v>
      </c>
      <c r="Y3355" s="108">
        <f t="shared" ca="1" si="1109"/>
        <v>0</v>
      </c>
      <c r="Z3355" s="108">
        <f t="shared" ca="1" si="1110"/>
        <v>0</v>
      </c>
      <c r="AA3355" s="108">
        <f t="shared" ca="1" si="1111"/>
        <v>0</v>
      </c>
      <c r="AB3355" s="108">
        <f t="shared" ca="1" si="1112"/>
        <v>0</v>
      </c>
      <c r="AC3355" s="25">
        <f t="shared" ca="1" si="1113"/>
        <v>0</v>
      </c>
    </row>
    <row r="3356" spans="1:29" ht="14.1" hidden="1" customHeight="1" thickBot="1" x14ac:dyDescent="0.25">
      <c r="A3356" s="3">
        <f t="shared" si="1097"/>
        <v>2030</v>
      </c>
      <c r="B3356" s="3" t="str">
        <f t="shared" si="1114"/>
        <v>02 únor</v>
      </c>
      <c r="C3356" s="4" t="str">
        <f t="shared" si="1098"/>
        <v>únor</v>
      </c>
      <c r="D3356" s="10">
        <f t="shared" ca="1" si="1099"/>
        <v>0</v>
      </c>
      <c r="E3356" s="10" t="str">
        <f t="shared" si="1100"/>
        <v>pondělí</v>
      </c>
      <c r="F3356" s="42" t="str">
        <f ca="1">IF(COUNTIF(List1!$U$4:$AF$16,$G3356),"Svátek",TEXT($G3356,"dddd"))</f>
        <v>pondělí</v>
      </c>
      <c r="G3356" s="19">
        <v>47539</v>
      </c>
      <c r="H3356" s="49"/>
      <c r="I3356" s="50"/>
      <c r="J3356" s="49"/>
      <c r="K3356" s="50"/>
      <c r="L3356" s="21">
        <f t="shared" si="1101"/>
        <v>0</v>
      </c>
      <c r="M3356" s="22">
        <f t="shared" si="1095"/>
        <v>0</v>
      </c>
      <c r="N3356" s="98"/>
      <c r="O3356" s="101" t="str">
        <f t="shared" ca="1" si="1096"/>
        <v/>
      </c>
      <c r="P3356" s="41" t="str">
        <f t="shared" si="1115"/>
        <v xml:space="preserve"> </v>
      </c>
      <c r="Q3356" s="41" t="str">
        <f>IF(MONTH(G3357)-MONTH(G3356)&lt;&gt;0,SUBTOTAL(109,$P$14:$P$3665)," ")</f>
        <v xml:space="preserve"> </v>
      </c>
      <c r="R3356" s="108">
        <f t="shared" ca="1" si="1102"/>
        <v>0</v>
      </c>
      <c r="S3356" s="25">
        <f t="shared" ca="1" si="1103"/>
        <v>0</v>
      </c>
      <c r="T3356" s="108">
        <f t="shared" ca="1" si="1104"/>
        <v>0</v>
      </c>
      <c r="U3356" s="163">
        <f t="shared" ca="1" si="1105"/>
        <v>0</v>
      </c>
      <c r="V3356" s="25">
        <f t="shared" ca="1" si="1106"/>
        <v>0</v>
      </c>
      <c r="W3356" s="25">
        <f t="shared" ca="1" si="1107"/>
        <v>0</v>
      </c>
      <c r="X3356" s="108">
        <f t="shared" ca="1" si="1108"/>
        <v>0</v>
      </c>
      <c r="Y3356" s="108">
        <f t="shared" ca="1" si="1109"/>
        <v>0</v>
      </c>
      <c r="Z3356" s="108">
        <f t="shared" ca="1" si="1110"/>
        <v>0</v>
      </c>
      <c r="AA3356" s="108">
        <f t="shared" ca="1" si="1111"/>
        <v>0</v>
      </c>
      <c r="AB3356" s="108">
        <f t="shared" ca="1" si="1112"/>
        <v>0</v>
      </c>
      <c r="AC3356" s="25">
        <f t="shared" ca="1" si="1113"/>
        <v>0</v>
      </c>
    </row>
    <row r="3357" spans="1:29" ht="14.1" hidden="1" customHeight="1" thickBot="1" x14ac:dyDescent="0.25">
      <c r="A3357" s="3">
        <f t="shared" si="1097"/>
        <v>2030</v>
      </c>
      <c r="B3357" s="3" t="str">
        <f t="shared" si="1114"/>
        <v>02 únor</v>
      </c>
      <c r="C3357" s="4" t="str">
        <f t="shared" si="1098"/>
        <v>únor</v>
      </c>
      <c r="D3357" s="10">
        <f t="shared" ca="1" si="1099"/>
        <v>0</v>
      </c>
      <c r="E3357" s="10" t="str">
        <f t="shared" si="1100"/>
        <v>úterý</v>
      </c>
      <c r="F3357" s="42" t="str">
        <f ca="1">IF(COUNTIF(List1!$U$4:$AF$16,$G3357),"Svátek",TEXT($G3357,"dddd"))</f>
        <v>úterý</v>
      </c>
      <c r="G3357" s="19">
        <v>47540</v>
      </c>
      <c r="H3357" s="49"/>
      <c r="I3357" s="50"/>
      <c r="J3357" s="49"/>
      <c r="K3357" s="50"/>
      <c r="L3357" s="21">
        <f t="shared" si="1101"/>
        <v>0</v>
      </c>
      <c r="M3357" s="22">
        <f t="shared" si="1095"/>
        <v>0</v>
      </c>
      <c r="N3357" s="98"/>
      <c r="O3357" s="101" t="str">
        <f t="shared" ca="1" si="1096"/>
        <v/>
      </c>
      <c r="P3357" s="41" t="str">
        <f t="shared" si="1115"/>
        <v xml:space="preserve"> </v>
      </c>
      <c r="Q3357" s="41" t="str">
        <f>IF(MONTH(G3358)-MONTH(G3357)&lt;&gt;0,SUBTOTAL(109,$P$14:$P$3665)," ")</f>
        <v xml:space="preserve"> </v>
      </c>
      <c r="R3357" s="108">
        <f t="shared" ca="1" si="1102"/>
        <v>0</v>
      </c>
      <c r="S3357" s="25">
        <f t="shared" ca="1" si="1103"/>
        <v>0</v>
      </c>
      <c r="T3357" s="108">
        <f t="shared" ca="1" si="1104"/>
        <v>0</v>
      </c>
      <c r="U3357" s="163">
        <f t="shared" ca="1" si="1105"/>
        <v>0</v>
      </c>
      <c r="V3357" s="25">
        <f t="shared" ca="1" si="1106"/>
        <v>0</v>
      </c>
      <c r="W3357" s="25">
        <f t="shared" ca="1" si="1107"/>
        <v>0</v>
      </c>
      <c r="X3357" s="108">
        <f t="shared" ca="1" si="1108"/>
        <v>0</v>
      </c>
      <c r="Y3357" s="108">
        <f t="shared" ca="1" si="1109"/>
        <v>0</v>
      </c>
      <c r="Z3357" s="108">
        <f t="shared" ca="1" si="1110"/>
        <v>0</v>
      </c>
      <c r="AA3357" s="108">
        <f t="shared" ca="1" si="1111"/>
        <v>0</v>
      </c>
      <c r="AB3357" s="108">
        <f t="shared" ca="1" si="1112"/>
        <v>0</v>
      </c>
      <c r="AC3357" s="25">
        <f t="shared" ca="1" si="1113"/>
        <v>0</v>
      </c>
    </row>
    <row r="3358" spans="1:29" ht="14.1" hidden="1" customHeight="1" thickBot="1" x14ac:dyDescent="0.25">
      <c r="A3358" s="3">
        <f t="shared" si="1097"/>
        <v>2030</v>
      </c>
      <c r="B3358" s="3" t="str">
        <f t="shared" si="1114"/>
        <v>02 únor</v>
      </c>
      <c r="C3358" s="4" t="str">
        <f t="shared" si="1098"/>
        <v>únor</v>
      </c>
      <c r="D3358" s="10">
        <f t="shared" ca="1" si="1099"/>
        <v>0</v>
      </c>
      <c r="E3358" s="10" t="str">
        <f t="shared" si="1100"/>
        <v>středa</v>
      </c>
      <c r="F3358" s="42" t="str">
        <f ca="1">IF(COUNTIF(List1!$U$4:$AF$16,$G3358),"Svátek",TEXT($G3358,"dddd"))</f>
        <v>středa</v>
      </c>
      <c r="G3358" s="19">
        <v>47541</v>
      </c>
      <c r="H3358" s="49"/>
      <c r="I3358" s="50"/>
      <c r="J3358" s="49"/>
      <c r="K3358" s="50"/>
      <c r="L3358" s="21">
        <f t="shared" si="1101"/>
        <v>0</v>
      </c>
      <c r="M3358" s="22">
        <f t="shared" si="1095"/>
        <v>0</v>
      </c>
      <c r="N3358" s="98"/>
      <c r="O3358" s="101" t="str">
        <f t="shared" ca="1" si="1096"/>
        <v/>
      </c>
      <c r="P3358" s="41" t="str">
        <f t="shared" si="1115"/>
        <v xml:space="preserve"> </v>
      </c>
      <c r="Q3358" s="41" t="str">
        <f>IF(MONTH(G3359)-MONTH(G3358)&lt;&gt;0,SUBTOTAL(109,$P$14:$P$3665)," ")</f>
        <v xml:space="preserve"> </v>
      </c>
      <c r="R3358" s="108">
        <f t="shared" ca="1" si="1102"/>
        <v>0</v>
      </c>
      <c r="S3358" s="25">
        <f t="shared" ca="1" si="1103"/>
        <v>0</v>
      </c>
      <c r="T3358" s="108">
        <f t="shared" ca="1" si="1104"/>
        <v>0</v>
      </c>
      <c r="U3358" s="163">
        <f t="shared" ca="1" si="1105"/>
        <v>0</v>
      </c>
      <c r="V3358" s="25">
        <f t="shared" ca="1" si="1106"/>
        <v>0</v>
      </c>
      <c r="W3358" s="25">
        <f t="shared" ca="1" si="1107"/>
        <v>0</v>
      </c>
      <c r="X3358" s="108">
        <f t="shared" ca="1" si="1108"/>
        <v>0</v>
      </c>
      <c r="Y3358" s="108">
        <f t="shared" ca="1" si="1109"/>
        <v>0</v>
      </c>
      <c r="Z3358" s="108">
        <f t="shared" ca="1" si="1110"/>
        <v>0</v>
      </c>
      <c r="AA3358" s="108">
        <f t="shared" ca="1" si="1111"/>
        <v>0</v>
      </c>
      <c r="AB3358" s="108">
        <f t="shared" ca="1" si="1112"/>
        <v>0</v>
      </c>
      <c r="AC3358" s="25">
        <f t="shared" ca="1" si="1113"/>
        <v>0</v>
      </c>
    </row>
    <row r="3359" spans="1:29" ht="14.1" hidden="1" customHeight="1" thickBot="1" x14ac:dyDescent="0.25">
      <c r="A3359" s="3">
        <f t="shared" si="1097"/>
        <v>2030</v>
      </c>
      <c r="B3359" s="3" t="str">
        <f t="shared" si="1114"/>
        <v>02 únor</v>
      </c>
      <c r="C3359" s="4" t="str">
        <f t="shared" si="1098"/>
        <v>únor</v>
      </c>
      <c r="D3359" s="10">
        <f t="shared" ca="1" si="1099"/>
        <v>0</v>
      </c>
      <c r="E3359" s="10" t="str">
        <f t="shared" si="1100"/>
        <v>čtvrtek</v>
      </c>
      <c r="F3359" s="42" t="str">
        <f ca="1">IF(COUNTIF(List1!$U$4:$AF$16,$G3359),"Svátek",TEXT($G3359,"dddd"))</f>
        <v>čtvrtek</v>
      </c>
      <c r="G3359" s="19">
        <v>47542</v>
      </c>
      <c r="H3359" s="49"/>
      <c r="I3359" s="50"/>
      <c r="J3359" s="49"/>
      <c r="K3359" s="50"/>
      <c r="L3359" s="21">
        <f t="shared" si="1101"/>
        <v>0</v>
      </c>
      <c r="M3359" s="22">
        <f t="shared" si="1095"/>
        <v>0</v>
      </c>
      <c r="N3359" s="98"/>
      <c r="O3359" s="101" t="str">
        <f t="shared" ca="1" si="1096"/>
        <v/>
      </c>
      <c r="P3359" s="41">
        <f t="shared" si="1115"/>
        <v>0</v>
      </c>
      <c r="Q3359" s="41">
        <f>IF(MONTH(G3360)-MONTH(G3359)&lt;&gt;0,SUBTOTAL(109,$P$14:$P$3665)," ")</f>
        <v>0</v>
      </c>
      <c r="R3359" s="108">
        <f t="shared" ca="1" si="1102"/>
        <v>0</v>
      </c>
      <c r="S3359" s="25">
        <f t="shared" ca="1" si="1103"/>
        <v>0</v>
      </c>
      <c r="T3359" s="108">
        <f t="shared" ca="1" si="1104"/>
        <v>0</v>
      </c>
      <c r="U3359" s="163">
        <f t="shared" ca="1" si="1105"/>
        <v>0</v>
      </c>
      <c r="V3359" s="25">
        <f t="shared" ca="1" si="1106"/>
        <v>0</v>
      </c>
      <c r="W3359" s="25">
        <f t="shared" ca="1" si="1107"/>
        <v>0</v>
      </c>
      <c r="X3359" s="108">
        <f t="shared" ca="1" si="1108"/>
        <v>0</v>
      </c>
      <c r="Y3359" s="108">
        <f t="shared" ca="1" si="1109"/>
        <v>0</v>
      </c>
      <c r="Z3359" s="108">
        <f t="shared" ca="1" si="1110"/>
        <v>0</v>
      </c>
      <c r="AA3359" s="108">
        <f t="shared" ca="1" si="1111"/>
        <v>0</v>
      </c>
      <c r="AB3359" s="108">
        <f t="shared" ca="1" si="1112"/>
        <v>0</v>
      </c>
      <c r="AC3359" s="25">
        <f t="shared" ca="1" si="1113"/>
        <v>0</v>
      </c>
    </row>
    <row r="3360" spans="1:29" ht="14.1" hidden="1" customHeight="1" thickBot="1" x14ac:dyDescent="0.25">
      <c r="A3360" s="3">
        <f t="shared" si="1097"/>
        <v>2030</v>
      </c>
      <c r="B3360" s="3" t="str">
        <f t="shared" si="1114"/>
        <v>03 březen</v>
      </c>
      <c r="C3360" s="4" t="str">
        <f t="shared" si="1098"/>
        <v>březen</v>
      </c>
      <c r="D3360" s="10">
        <f t="shared" ca="1" si="1099"/>
        <v>0</v>
      </c>
      <c r="E3360" s="10" t="str">
        <f t="shared" si="1100"/>
        <v>pátek</v>
      </c>
      <c r="F3360" s="42" t="str">
        <f ca="1">IF(COUNTIF(List1!$U$4:$AF$16,$G3360),"Svátek",TEXT($G3360,"dddd"))</f>
        <v>pátek</v>
      </c>
      <c r="G3360" s="19">
        <v>47543</v>
      </c>
      <c r="H3360" s="49"/>
      <c r="I3360" s="50"/>
      <c r="J3360" s="49"/>
      <c r="K3360" s="50"/>
      <c r="L3360" s="21">
        <f t="shared" si="1101"/>
        <v>0</v>
      </c>
      <c r="M3360" s="22">
        <f t="shared" si="1095"/>
        <v>0</v>
      </c>
      <c r="N3360" s="98"/>
      <c r="O3360" s="101" t="str">
        <f t="shared" ca="1" si="1096"/>
        <v/>
      </c>
      <c r="P3360" s="41" t="str">
        <f t="shared" si="1115"/>
        <v xml:space="preserve"> </v>
      </c>
      <c r="Q3360" s="41" t="str">
        <f>IF(MONTH(G3361)-MONTH(G3360)&lt;&gt;0,SUBTOTAL(109,$P$14:$P$3665)," ")</f>
        <v xml:space="preserve"> </v>
      </c>
      <c r="R3360" s="108">
        <f t="shared" ca="1" si="1102"/>
        <v>0</v>
      </c>
      <c r="S3360" s="25">
        <f t="shared" ca="1" si="1103"/>
        <v>0</v>
      </c>
      <c r="T3360" s="108">
        <f t="shared" ca="1" si="1104"/>
        <v>0</v>
      </c>
      <c r="U3360" s="163">
        <f t="shared" ca="1" si="1105"/>
        <v>0</v>
      </c>
      <c r="V3360" s="25">
        <f t="shared" ca="1" si="1106"/>
        <v>0</v>
      </c>
      <c r="W3360" s="25">
        <f t="shared" ca="1" si="1107"/>
        <v>0</v>
      </c>
      <c r="X3360" s="108">
        <f t="shared" ca="1" si="1108"/>
        <v>0</v>
      </c>
      <c r="Y3360" s="108">
        <f t="shared" ca="1" si="1109"/>
        <v>0</v>
      </c>
      <c r="Z3360" s="108">
        <f t="shared" ca="1" si="1110"/>
        <v>0</v>
      </c>
      <c r="AA3360" s="108">
        <f t="shared" ca="1" si="1111"/>
        <v>0</v>
      </c>
      <c r="AB3360" s="108">
        <f t="shared" ca="1" si="1112"/>
        <v>0</v>
      </c>
      <c r="AC3360" s="25">
        <f t="shared" ca="1" si="1113"/>
        <v>0</v>
      </c>
    </row>
    <row r="3361" spans="1:29" ht="14.1" hidden="1" customHeight="1" thickBot="1" x14ac:dyDescent="0.25">
      <c r="A3361" s="3">
        <f t="shared" si="1097"/>
        <v>2030</v>
      </c>
      <c r="B3361" s="3" t="str">
        <f t="shared" si="1114"/>
        <v>03 březen</v>
      </c>
      <c r="C3361" s="4" t="str">
        <f t="shared" si="1098"/>
        <v>březen</v>
      </c>
      <c r="D3361" s="10">
        <f t="shared" ca="1" si="1099"/>
        <v>0</v>
      </c>
      <c r="E3361" s="10" t="str">
        <f t="shared" si="1100"/>
        <v>sobota</v>
      </c>
      <c r="F3361" s="42" t="str">
        <f ca="1">IF(COUNTIF(List1!$U$4:$AF$16,$G3361),"Svátek",TEXT($G3361,"dddd"))</f>
        <v>sobota</v>
      </c>
      <c r="G3361" s="19">
        <v>47544</v>
      </c>
      <c r="H3361" s="49"/>
      <c r="I3361" s="50"/>
      <c r="J3361" s="49"/>
      <c r="K3361" s="50"/>
      <c r="L3361" s="21">
        <f t="shared" si="1101"/>
        <v>0</v>
      </c>
      <c r="M3361" s="22">
        <f t="shared" si="1095"/>
        <v>0</v>
      </c>
      <c r="N3361" s="98"/>
      <c r="O3361" s="101" t="str">
        <f t="shared" ca="1" si="1096"/>
        <v/>
      </c>
      <c r="P3361" s="41" t="str">
        <f t="shared" si="1115"/>
        <v xml:space="preserve"> </v>
      </c>
      <c r="Q3361" s="41" t="str">
        <f>IF(MONTH(G3362)-MONTH(G3361)&lt;&gt;0,SUBTOTAL(109,$P$14:$P$3665)," ")</f>
        <v xml:space="preserve"> </v>
      </c>
      <c r="R3361" s="108">
        <f t="shared" ca="1" si="1102"/>
        <v>0</v>
      </c>
      <c r="S3361" s="25">
        <f t="shared" ca="1" si="1103"/>
        <v>0</v>
      </c>
      <c r="T3361" s="108">
        <f t="shared" ca="1" si="1104"/>
        <v>0</v>
      </c>
      <c r="U3361" s="163">
        <f t="shared" ca="1" si="1105"/>
        <v>0</v>
      </c>
      <c r="V3361" s="25">
        <f t="shared" ca="1" si="1106"/>
        <v>0</v>
      </c>
      <c r="W3361" s="25">
        <f t="shared" ca="1" si="1107"/>
        <v>0</v>
      </c>
      <c r="X3361" s="108">
        <f t="shared" ca="1" si="1108"/>
        <v>0</v>
      </c>
      <c r="Y3361" s="108">
        <f t="shared" ca="1" si="1109"/>
        <v>0</v>
      </c>
      <c r="Z3361" s="108">
        <f t="shared" ca="1" si="1110"/>
        <v>0</v>
      </c>
      <c r="AA3361" s="108">
        <f t="shared" ca="1" si="1111"/>
        <v>0</v>
      </c>
      <c r="AB3361" s="108">
        <f t="shared" ca="1" si="1112"/>
        <v>0</v>
      </c>
      <c r="AC3361" s="25">
        <f t="shared" ca="1" si="1113"/>
        <v>0</v>
      </c>
    </row>
    <row r="3362" spans="1:29" ht="14.1" hidden="1" customHeight="1" thickBot="1" x14ac:dyDescent="0.25">
      <c r="A3362" s="3">
        <f t="shared" si="1097"/>
        <v>2030</v>
      </c>
      <c r="B3362" s="3" t="str">
        <f t="shared" si="1114"/>
        <v>03 březen</v>
      </c>
      <c r="C3362" s="4" t="str">
        <f t="shared" si="1098"/>
        <v>březen</v>
      </c>
      <c r="D3362" s="10">
        <f t="shared" ca="1" si="1099"/>
        <v>0</v>
      </c>
      <c r="E3362" s="10" t="str">
        <f t="shared" si="1100"/>
        <v>neděle</v>
      </c>
      <c r="F3362" s="42" t="str">
        <f ca="1">IF(COUNTIF(List1!$U$4:$AF$16,$G3362),"Svátek",TEXT($G3362,"dddd"))</f>
        <v>neděle</v>
      </c>
      <c r="G3362" s="19">
        <v>47545</v>
      </c>
      <c r="H3362" s="49"/>
      <c r="I3362" s="50"/>
      <c r="J3362" s="49"/>
      <c r="K3362" s="50"/>
      <c r="L3362" s="21">
        <f t="shared" si="1101"/>
        <v>0</v>
      </c>
      <c r="M3362" s="22">
        <f t="shared" si="1095"/>
        <v>0</v>
      </c>
      <c r="N3362" s="98"/>
      <c r="O3362" s="101" t="str">
        <f t="shared" ca="1" si="1096"/>
        <v/>
      </c>
      <c r="P3362" s="41">
        <f t="shared" si="1115"/>
        <v>0</v>
      </c>
      <c r="Q3362" s="41" t="str">
        <f>IF(MONTH(G3363)-MONTH(G3362)&lt;&gt;0,SUBTOTAL(109,$P$14:$P$3665)," ")</f>
        <v xml:space="preserve"> </v>
      </c>
      <c r="R3362" s="108">
        <f t="shared" ca="1" si="1102"/>
        <v>0</v>
      </c>
      <c r="S3362" s="25">
        <f t="shared" ca="1" si="1103"/>
        <v>0</v>
      </c>
      <c r="T3362" s="108">
        <f t="shared" ca="1" si="1104"/>
        <v>0</v>
      </c>
      <c r="U3362" s="163">
        <f t="shared" ca="1" si="1105"/>
        <v>0</v>
      </c>
      <c r="V3362" s="25">
        <f t="shared" ca="1" si="1106"/>
        <v>0</v>
      </c>
      <c r="W3362" s="25">
        <f t="shared" ca="1" si="1107"/>
        <v>0</v>
      </c>
      <c r="X3362" s="108">
        <f t="shared" ca="1" si="1108"/>
        <v>0</v>
      </c>
      <c r="Y3362" s="108">
        <f t="shared" ca="1" si="1109"/>
        <v>0</v>
      </c>
      <c r="Z3362" s="108">
        <f t="shared" ca="1" si="1110"/>
        <v>0</v>
      </c>
      <c r="AA3362" s="108">
        <f t="shared" ca="1" si="1111"/>
        <v>0</v>
      </c>
      <c r="AB3362" s="108">
        <f t="shared" ca="1" si="1112"/>
        <v>0</v>
      </c>
      <c r="AC3362" s="25">
        <f t="shared" ca="1" si="1113"/>
        <v>0</v>
      </c>
    </row>
    <row r="3363" spans="1:29" ht="14.1" hidden="1" customHeight="1" thickBot="1" x14ac:dyDescent="0.25">
      <c r="A3363" s="3">
        <f t="shared" si="1097"/>
        <v>2030</v>
      </c>
      <c r="B3363" s="3" t="str">
        <f t="shared" si="1114"/>
        <v>03 březen</v>
      </c>
      <c r="C3363" s="4" t="str">
        <f t="shared" si="1098"/>
        <v>březen</v>
      </c>
      <c r="D3363" s="10">
        <f t="shared" ca="1" si="1099"/>
        <v>0</v>
      </c>
      <c r="E3363" s="10" t="str">
        <f t="shared" si="1100"/>
        <v>pondělí</v>
      </c>
      <c r="F3363" s="42" t="str">
        <f ca="1">IF(COUNTIF(List1!$U$4:$AF$16,$G3363),"Svátek",TEXT($G3363,"dddd"))</f>
        <v>pondělí</v>
      </c>
      <c r="G3363" s="19">
        <v>47546</v>
      </c>
      <c r="H3363" s="49"/>
      <c r="I3363" s="50"/>
      <c r="J3363" s="49"/>
      <c r="K3363" s="50"/>
      <c r="L3363" s="21">
        <f t="shared" si="1101"/>
        <v>0</v>
      </c>
      <c r="M3363" s="22">
        <f t="shared" si="1095"/>
        <v>0</v>
      </c>
      <c r="N3363" s="98"/>
      <c r="O3363" s="101" t="str">
        <f t="shared" ca="1" si="1096"/>
        <v/>
      </c>
      <c r="P3363" s="41" t="str">
        <f t="shared" si="1115"/>
        <v xml:space="preserve"> </v>
      </c>
      <c r="Q3363" s="41" t="str">
        <f>IF(MONTH(G3364)-MONTH(G3363)&lt;&gt;0,SUBTOTAL(109,$P$14:$P$3665)," ")</f>
        <v xml:space="preserve"> </v>
      </c>
      <c r="R3363" s="108">
        <f t="shared" ca="1" si="1102"/>
        <v>0</v>
      </c>
      <c r="S3363" s="25">
        <f t="shared" ca="1" si="1103"/>
        <v>0</v>
      </c>
      <c r="T3363" s="108">
        <f t="shared" ca="1" si="1104"/>
        <v>0</v>
      </c>
      <c r="U3363" s="163">
        <f t="shared" ca="1" si="1105"/>
        <v>0</v>
      </c>
      <c r="V3363" s="25">
        <f t="shared" ca="1" si="1106"/>
        <v>0</v>
      </c>
      <c r="W3363" s="25">
        <f t="shared" ca="1" si="1107"/>
        <v>0</v>
      </c>
      <c r="X3363" s="108">
        <f t="shared" ca="1" si="1108"/>
        <v>0</v>
      </c>
      <c r="Y3363" s="108">
        <f t="shared" ca="1" si="1109"/>
        <v>0</v>
      </c>
      <c r="Z3363" s="108">
        <f t="shared" ca="1" si="1110"/>
        <v>0</v>
      </c>
      <c r="AA3363" s="108">
        <f t="shared" ca="1" si="1111"/>
        <v>0</v>
      </c>
      <c r="AB3363" s="108">
        <f t="shared" ca="1" si="1112"/>
        <v>0</v>
      </c>
      <c r="AC3363" s="25">
        <f t="shared" ca="1" si="1113"/>
        <v>0</v>
      </c>
    </row>
    <row r="3364" spans="1:29" ht="14.1" hidden="1" customHeight="1" thickBot="1" x14ac:dyDescent="0.25">
      <c r="A3364" s="3">
        <f t="shared" si="1097"/>
        <v>2030</v>
      </c>
      <c r="B3364" s="3" t="str">
        <f t="shared" si="1114"/>
        <v>03 březen</v>
      </c>
      <c r="C3364" s="4" t="str">
        <f t="shared" si="1098"/>
        <v>březen</v>
      </c>
      <c r="D3364" s="10">
        <f t="shared" ca="1" si="1099"/>
        <v>0</v>
      </c>
      <c r="E3364" s="10" t="str">
        <f t="shared" si="1100"/>
        <v>úterý</v>
      </c>
      <c r="F3364" s="42" t="str">
        <f ca="1">IF(COUNTIF(List1!$U$4:$AF$16,$G3364),"Svátek",TEXT($G3364,"dddd"))</f>
        <v>úterý</v>
      </c>
      <c r="G3364" s="19">
        <v>47547</v>
      </c>
      <c r="H3364" s="49"/>
      <c r="I3364" s="50"/>
      <c r="J3364" s="49"/>
      <c r="K3364" s="50"/>
      <c r="L3364" s="21">
        <f t="shared" si="1101"/>
        <v>0</v>
      </c>
      <c r="M3364" s="22">
        <f t="shared" si="1095"/>
        <v>0</v>
      </c>
      <c r="N3364" s="98"/>
      <c r="O3364" s="101" t="str">
        <f t="shared" ca="1" si="1096"/>
        <v/>
      </c>
      <c r="P3364" s="41" t="str">
        <f t="shared" si="1115"/>
        <v xml:space="preserve"> </v>
      </c>
      <c r="Q3364" s="41" t="str">
        <f>IF(MONTH(G3365)-MONTH(G3364)&lt;&gt;0,SUBTOTAL(109,$P$14:$P$3665)," ")</f>
        <v xml:space="preserve"> </v>
      </c>
      <c r="R3364" s="108">
        <f t="shared" ca="1" si="1102"/>
        <v>0</v>
      </c>
      <c r="S3364" s="25">
        <f t="shared" ca="1" si="1103"/>
        <v>0</v>
      </c>
      <c r="T3364" s="108">
        <f t="shared" ca="1" si="1104"/>
        <v>0</v>
      </c>
      <c r="U3364" s="163">
        <f t="shared" ca="1" si="1105"/>
        <v>0</v>
      </c>
      <c r="V3364" s="25">
        <f t="shared" ca="1" si="1106"/>
        <v>0</v>
      </c>
      <c r="W3364" s="25">
        <f t="shared" ca="1" si="1107"/>
        <v>0</v>
      </c>
      <c r="X3364" s="108">
        <f t="shared" ca="1" si="1108"/>
        <v>0</v>
      </c>
      <c r="Y3364" s="108">
        <f t="shared" ca="1" si="1109"/>
        <v>0</v>
      </c>
      <c r="Z3364" s="108">
        <f t="shared" ca="1" si="1110"/>
        <v>0</v>
      </c>
      <c r="AA3364" s="108">
        <f t="shared" ca="1" si="1111"/>
        <v>0</v>
      </c>
      <c r="AB3364" s="108">
        <f t="shared" ca="1" si="1112"/>
        <v>0</v>
      </c>
      <c r="AC3364" s="25">
        <f t="shared" ca="1" si="1113"/>
        <v>0</v>
      </c>
    </row>
    <row r="3365" spans="1:29" ht="14.1" hidden="1" customHeight="1" thickBot="1" x14ac:dyDescent="0.25">
      <c r="A3365" s="3">
        <f t="shared" si="1097"/>
        <v>2030</v>
      </c>
      <c r="B3365" s="3" t="str">
        <f t="shared" si="1114"/>
        <v>03 březen</v>
      </c>
      <c r="C3365" s="4" t="str">
        <f t="shared" si="1098"/>
        <v>březen</v>
      </c>
      <c r="D3365" s="10">
        <f t="shared" ca="1" si="1099"/>
        <v>0</v>
      </c>
      <c r="E3365" s="10" t="str">
        <f t="shared" si="1100"/>
        <v>středa</v>
      </c>
      <c r="F3365" s="42" t="str">
        <f ca="1">IF(COUNTIF(List1!$U$4:$AF$16,$G3365),"Svátek",TEXT($G3365,"dddd"))</f>
        <v>středa</v>
      </c>
      <c r="G3365" s="19">
        <v>47548</v>
      </c>
      <c r="H3365" s="49"/>
      <c r="I3365" s="50"/>
      <c r="J3365" s="49"/>
      <c r="K3365" s="50"/>
      <c r="L3365" s="21">
        <f t="shared" si="1101"/>
        <v>0</v>
      </c>
      <c r="M3365" s="22">
        <f t="shared" si="1095"/>
        <v>0</v>
      </c>
      <c r="N3365" s="98"/>
      <c r="O3365" s="101" t="str">
        <f t="shared" ca="1" si="1096"/>
        <v/>
      </c>
      <c r="P3365" s="41" t="str">
        <f t="shared" si="1115"/>
        <v xml:space="preserve"> </v>
      </c>
      <c r="Q3365" s="41" t="str">
        <f>IF(MONTH(G3366)-MONTH(G3365)&lt;&gt;0,SUBTOTAL(109,$P$14:$P$3665)," ")</f>
        <v xml:space="preserve"> </v>
      </c>
      <c r="R3365" s="108">
        <f t="shared" ca="1" si="1102"/>
        <v>0</v>
      </c>
      <c r="S3365" s="25">
        <f t="shared" ca="1" si="1103"/>
        <v>0</v>
      </c>
      <c r="T3365" s="108">
        <f t="shared" ca="1" si="1104"/>
        <v>0</v>
      </c>
      <c r="U3365" s="163">
        <f t="shared" ca="1" si="1105"/>
        <v>0</v>
      </c>
      <c r="V3365" s="25">
        <f t="shared" ca="1" si="1106"/>
        <v>0</v>
      </c>
      <c r="W3365" s="25">
        <f t="shared" ca="1" si="1107"/>
        <v>0</v>
      </c>
      <c r="X3365" s="108">
        <f t="shared" ca="1" si="1108"/>
        <v>0</v>
      </c>
      <c r="Y3365" s="108">
        <f t="shared" ca="1" si="1109"/>
        <v>0</v>
      </c>
      <c r="Z3365" s="108">
        <f t="shared" ca="1" si="1110"/>
        <v>0</v>
      </c>
      <c r="AA3365" s="108">
        <f t="shared" ca="1" si="1111"/>
        <v>0</v>
      </c>
      <c r="AB3365" s="108">
        <f t="shared" ca="1" si="1112"/>
        <v>0</v>
      </c>
      <c r="AC3365" s="25">
        <f t="shared" ca="1" si="1113"/>
        <v>0</v>
      </c>
    </row>
    <row r="3366" spans="1:29" ht="14.1" hidden="1" customHeight="1" thickBot="1" x14ac:dyDescent="0.25">
      <c r="A3366" s="3">
        <f t="shared" si="1097"/>
        <v>2030</v>
      </c>
      <c r="B3366" s="3" t="str">
        <f t="shared" si="1114"/>
        <v>03 březen</v>
      </c>
      <c r="C3366" s="4" t="str">
        <f t="shared" si="1098"/>
        <v>březen</v>
      </c>
      <c r="D3366" s="10">
        <f t="shared" ca="1" si="1099"/>
        <v>0</v>
      </c>
      <c r="E3366" s="10" t="str">
        <f t="shared" si="1100"/>
        <v>čtvrtek</v>
      </c>
      <c r="F3366" s="42" t="str">
        <f ca="1">IF(COUNTIF(List1!$U$4:$AF$16,$G3366),"Svátek",TEXT($G3366,"dddd"))</f>
        <v>čtvrtek</v>
      </c>
      <c r="G3366" s="19">
        <v>47549</v>
      </c>
      <c r="H3366" s="49"/>
      <c r="I3366" s="50"/>
      <c r="J3366" s="49"/>
      <c r="K3366" s="50"/>
      <c r="L3366" s="21">
        <f t="shared" si="1101"/>
        <v>0</v>
      </c>
      <c r="M3366" s="22">
        <f t="shared" ref="M3366:M3429" si="1116">(I3366-H3366)-(K3366-J3366)</f>
        <v>0</v>
      </c>
      <c r="N3366" s="98"/>
      <c r="O3366" s="101" t="str">
        <f t="shared" ref="O3366:O3429" ca="1" si="1117">IF(F3366="Svátek","Svátek","")</f>
        <v/>
      </c>
      <c r="P3366" s="41" t="str">
        <f t="shared" si="1115"/>
        <v xml:space="preserve"> </v>
      </c>
      <c r="Q3366" s="41" t="str">
        <f>IF(MONTH(G3367)-MONTH(G3366)&lt;&gt;0,SUBTOTAL(109,$P$14:$P$3665)," ")</f>
        <v xml:space="preserve"> </v>
      </c>
      <c r="R3366" s="108">
        <f t="shared" ca="1" si="1102"/>
        <v>0</v>
      </c>
      <c r="S3366" s="25">
        <f t="shared" ca="1" si="1103"/>
        <v>0</v>
      </c>
      <c r="T3366" s="108">
        <f t="shared" ca="1" si="1104"/>
        <v>0</v>
      </c>
      <c r="U3366" s="163">
        <f t="shared" ca="1" si="1105"/>
        <v>0</v>
      </c>
      <c r="V3366" s="25">
        <f t="shared" ca="1" si="1106"/>
        <v>0</v>
      </c>
      <c r="W3366" s="25">
        <f t="shared" ca="1" si="1107"/>
        <v>0</v>
      </c>
      <c r="X3366" s="108">
        <f t="shared" ca="1" si="1108"/>
        <v>0</v>
      </c>
      <c r="Y3366" s="108">
        <f t="shared" ca="1" si="1109"/>
        <v>0</v>
      </c>
      <c r="Z3366" s="108">
        <f t="shared" ca="1" si="1110"/>
        <v>0</v>
      </c>
      <c r="AA3366" s="108">
        <f t="shared" ca="1" si="1111"/>
        <v>0</v>
      </c>
      <c r="AB3366" s="108">
        <f t="shared" ca="1" si="1112"/>
        <v>0</v>
      </c>
      <c r="AC3366" s="25">
        <f t="shared" ca="1" si="1113"/>
        <v>0</v>
      </c>
    </row>
    <row r="3367" spans="1:29" ht="14.1" hidden="1" customHeight="1" thickBot="1" x14ac:dyDescent="0.25">
      <c r="A3367" s="3">
        <f t="shared" ref="A3367:A3430" si="1118">YEAR(G3367)</f>
        <v>2030</v>
      </c>
      <c r="B3367" s="3" t="str">
        <f t="shared" si="1114"/>
        <v>03 březen</v>
      </c>
      <c r="C3367" s="4" t="str">
        <f t="shared" ref="C3367:C3430" si="1119">TEXT(G3367,"mmmm")</f>
        <v>březen</v>
      </c>
      <c r="D3367" s="10">
        <f t="shared" ref="D3367:D3430" ca="1" si="1120">IF(F3367="Svátek",1,0)</f>
        <v>0</v>
      </c>
      <c r="E3367" s="10" t="str">
        <f t="shared" ref="E3367:E3430" si="1121">TEXT($G3367,"dddd")</f>
        <v>pátek</v>
      </c>
      <c r="F3367" s="42" t="str">
        <f ca="1">IF(COUNTIF(List1!$U$4:$AF$16,$G3367),"Svátek",TEXT($G3367,"dddd"))</f>
        <v>pátek</v>
      </c>
      <c r="G3367" s="19">
        <v>47550</v>
      </c>
      <c r="H3367" s="49"/>
      <c r="I3367" s="50"/>
      <c r="J3367" s="49"/>
      <c r="K3367" s="50"/>
      <c r="L3367" s="21">
        <f t="shared" ref="L3367:L3430" si="1122">(I3367-H3367)-(K3367-J3367)</f>
        <v>0</v>
      </c>
      <c r="M3367" s="22">
        <f t="shared" si="1116"/>
        <v>0</v>
      </c>
      <c r="N3367" s="98"/>
      <c r="O3367" s="101" t="str">
        <f t="shared" ca="1" si="1117"/>
        <v/>
      </c>
      <c r="P3367" s="41" t="str">
        <f t="shared" si="1115"/>
        <v xml:space="preserve"> </v>
      </c>
      <c r="Q3367" s="41" t="str">
        <f>IF(MONTH(G3368)-MONTH(G3367)&lt;&gt;0,SUBTOTAL(109,$P$14:$P$3665)," ")</f>
        <v xml:space="preserve"> </v>
      </c>
      <c r="R3367" s="108">
        <f t="shared" ref="R3367:R3430" ca="1" si="1123">IF(AND(IF(O3367="PC",1,0),OR((E3367="pondělí"),E3367="úterý",E3367="středa",E3367="čtvrtek",E3367="pátek")),IF($R$3-L3367&gt;0,$R$3-L3367,0),0)</f>
        <v>0</v>
      </c>
      <c r="S3367" s="25">
        <f t="shared" ref="S3367:S3430" ca="1" si="1124">IF(AND(IF(F3367="Svátek",1,0),OR(E3367="pondělí",E3367="úterý",E3367="středa",E3367="čtvrtek",E3367="pátek"),IF(OR(O3367="SC",O3367="ŘD",O3367="NV",O3367="N",O3367="OČR",O3367="P",O3367="O"),FALSE,TRUE)),1,0)</f>
        <v>0</v>
      </c>
      <c r="T3367" s="108">
        <f t="shared" ref="T3367:T3430" ca="1" si="1125">IF(AND(IF(O3367="PMP",1,0),OR((E3367="pondělí"),E3367="úterý",E3367="středa",E3367="čtvrtek",E3367="pátek")),IF($R$3-L3367&gt;0,$R$3-L3367,0),0)</f>
        <v>0</v>
      </c>
      <c r="U3367" s="163">
        <f t="shared" ref="U3367:U3430" ca="1" si="1126">IF(AND(IF(O3367="1/2D",1,0),OR((E3367="pondělí"),E3367="úterý",E3367="středa",E3367="čtvrtek",E3367="pátek")),1,0)</f>
        <v>0</v>
      </c>
      <c r="V3367" s="25">
        <f t="shared" ref="V3367:V3430" ca="1" si="1127">IF(AND(IF(O3367="D",1,0),OR((E3367="pondělí"),E3367="úterý",E3367="středa",E3367="čtvrtek",E3367="pátek")),1,0)</f>
        <v>0</v>
      </c>
      <c r="W3367" s="25">
        <f t="shared" ref="W3367:W3430" ca="1" si="1128">IF(AND(IF(O3367="PN",1,0),OR((E3367="pondělí"),E3367="úterý",E3367="středa",E3367="čtvrtek",E3367="pátek")),1,0)</f>
        <v>0</v>
      </c>
      <c r="X3367" s="108">
        <f t="shared" ref="X3367:X3430" ca="1" si="1129">IF(AND(IF(O3367="NV",1,0),OR((E3367="pondělí"),E3367="úterý",E3367="středa",E3367="čtvrtek",E3367="pátek")),IF($R$3-L3367&gt;0,$R$3-L3367,0),0)</f>
        <v>0</v>
      </c>
      <c r="Y3367" s="108">
        <f t="shared" ref="Y3367:Y3430" ca="1" si="1130">IF(AND(IF(O3367="OČR",1,0),OR((E3367="pondělí"),E3367="úterý",E3367="středa",E3367="čtvrtek",E3367="pátek")),IF($R$3-L3367&gt;0,$R$3-L3367,0),0)</f>
        <v>0</v>
      </c>
      <c r="Z3367" s="108">
        <f t="shared" ref="Z3367:Z3430" ca="1" si="1131">IF(AND(IF(O3367="P",1,0),OR((E3367="pondělí"),E3367="úterý",E3367="středa",E3367="čtvrtek",E3367="pátek")),IF($R$3-L3367&gt;0,$R$3-L3367,0),0)</f>
        <v>0</v>
      </c>
      <c r="AA3367" s="108">
        <f t="shared" ref="AA3367:AA3430" ca="1" si="1132">IF(AND(IF(O3367="O",1,0),OR((E3367="pondělí"),E3367="úterý",E3367="středa",E3367="čtvrtek",E3367="pátek")),IF($R$3-L3367&gt;0,$R$3-L3367,0),0)</f>
        <v>0</v>
      </c>
      <c r="AB3367" s="108">
        <f t="shared" ref="AB3367:AB3430" ca="1" si="1133">IF(AND(IF(O3367="PZ",1,0),OR((E3367="pondělí"),E3367="úterý",E3367="středa",E3367="čtvrtek",E3367="pátek")),IF($R$3-L3367&gt;0,$R$3-L3367,0),0)</f>
        <v>0</v>
      </c>
      <c r="AC3367" s="25">
        <f t="shared" ref="AC3367:AC3430" ca="1" si="1134">IF(AND(IF(F3367="Svátek",1,0),OR(E3367="pondělí",E3367="úterý",E3367="středa",E3367="čtvrtek",E3367="pátek")),1,0)</f>
        <v>0</v>
      </c>
    </row>
    <row r="3368" spans="1:29" ht="14.1" hidden="1" customHeight="1" thickBot="1" x14ac:dyDescent="0.25">
      <c r="A3368" s="3">
        <f t="shared" si="1118"/>
        <v>2030</v>
      </c>
      <c r="B3368" s="3" t="str">
        <f t="shared" ref="B3368:B3431" si="1135">IF(C3368="leden","01 leden",IF(C3368="únor","02 únor",IF(C3368="březen","03 březen",IF(C3368="duben","04 duben",IF(C3368="květen","05 květen",IF(C3368="červen","06 červen",IF(C3368="červenec","07 červenec",IF(C3368="srpen","08 srpen",IF(C3368="září","09 září",IF(C3368="říjen","10 říjen",IF(C3368="listopad","11 listopad",IF(C3368="prosinec","12 prosinec",0))))))))))))</f>
        <v>03 březen</v>
      </c>
      <c r="C3368" s="4" t="str">
        <f t="shared" si="1119"/>
        <v>březen</v>
      </c>
      <c r="D3368" s="10">
        <f t="shared" ca="1" si="1120"/>
        <v>0</v>
      </c>
      <c r="E3368" s="10" t="str">
        <f t="shared" si="1121"/>
        <v>sobota</v>
      </c>
      <c r="F3368" s="42" t="str">
        <f ca="1">IF(COUNTIF(List1!$U$4:$AF$16,$G3368),"Svátek",TEXT($G3368,"dddd"))</f>
        <v>sobota</v>
      </c>
      <c r="G3368" s="19">
        <v>47551</v>
      </c>
      <c r="H3368" s="49"/>
      <c r="I3368" s="50"/>
      <c r="J3368" s="49"/>
      <c r="K3368" s="50"/>
      <c r="L3368" s="21">
        <f t="shared" si="1122"/>
        <v>0</v>
      </c>
      <c r="M3368" s="22">
        <f t="shared" si="1116"/>
        <v>0</v>
      </c>
      <c r="N3368" s="98"/>
      <c r="O3368" s="101" t="str">
        <f t="shared" ca="1" si="1117"/>
        <v/>
      </c>
      <c r="P3368" s="41" t="str">
        <f t="shared" si="1115"/>
        <v xml:space="preserve"> </v>
      </c>
      <c r="Q3368" s="41" t="str">
        <f>IF(MONTH(G3369)-MONTH(G3368)&lt;&gt;0,SUBTOTAL(109,$P$14:$P$3665)," ")</f>
        <v xml:space="preserve"> </v>
      </c>
      <c r="R3368" s="108">
        <f t="shared" ca="1" si="1123"/>
        <v>0</v>
      </c>
      <c r="S3368" s="25">
        <f t="shared" ca="1" si="1124"/>
        <v>0</v>
      </c>
      <c r="T3368" s="108">
        <f t="shared" ca="1" si="1125"/>
        <v>0</v>
      </c>
      <c r="U3368" s="163">
        <f t="shared" ca="1" si="1126"/>
        <v>0</v>
      </c>
      <c r="V3368" s="25">
        <f t="shared" ca="1" si="1127"/>
        <v>0</v>
      </c>
      <c r="W3368" s="25">
        <f t="shared" ca="1" si="1128"/>
        <v>0</v>
      </c>
      <c r="X3368" s="108">
        <f t="shared" ca="1" si="1129"/>
        <v>0</v>
      </c>
      <c r="Y3368" s="108">
        <f t="shared" ca="1" si="1130"/>
        <v>0</v>
      </c>
      <c r="Z3368" s="108">
        <f t="shared" ca="1" si="1131"/>
        <v>0</v>
      </c>
      <c r="AA3368" s="108">
        <f t="shared" ca="1" si="1132"/>
        <v>0</v>
      </c>
      <c r="AB3368" s="108">
        <f t="shared" ca="1" si="1133"/>
        <v>0</v>
      </c>
      <c r="AC3368" s="25">
        <f t="shared" ca="1" si="1134"/>
        <v>0</v>
      </c>
    </row>
    <row r="3369" spans="1:29" ht="14.1" hidden="1" customHeight="1" thickBot="1" x14ac:dyDescent="0.25">
      <c r="A3369" s="3">
        <f t="shared" si="1118"/>
        <v>2030</v>
      </c>
      <c r="B3369" s="3" t="str">
        <f t="shared" si="1135"/>
        <v>03 březen</v>
      </c>
      <c r="C3369" s="4" t="str">
        <f t="shared" si="1119"/>
        <v>březen</v>
      </c>
      <c r="D3369" s="10">
        <f t="shared" ca="1" si="1120"/>
        <v>0</v>
      </c>
      <c r="E3369" s="10" t="str">
        <f t="shared" si="1121"/>
        <v>neděle</v>
      </c>
      <c r="F3369" s="42" t="str">
        <f ca="1">IF(COUNTIF(List1!$U$4:$AF$16,$G3369),"Svátek",TEXT($G3369,"dddd"))</f>
        <v>neděle</v>
      </c>
      <c r="G3369" s="19">
        <v>47552</v>
      </c>
      <c r="H3369" s="49"/>
      <c r="I3369" s="50"/>
      <c r="J3369" s="49"/>
      <c r="K3369" s="50"/>
      <c r="L3369" s="21">
        <f t="shared" si="1122"/>
        <v>0</v>
      </c>
      <c r="M3369" s="22">
        <f t="shared" si="1116"/>
        <v>0</v>
      </c>
      <c r="N3369" s="98"/>
      <c r="O3369" s="101" t="str">
        <f t="shared" ca="1" si="1117"/>
        <v/>
      </c>
      <c r="P3369" s="41">
        <f t="shared" si="1115"/>
        <v>0</v>
      </c>
      <c r="Q3369" s="41" t="str">
        <f>IF(MONTH(G3370)-MONTH(G3369)&lt;&gt;0,SUBTOTAL(109,$P$14:$P$3665)," ")</f>
        <v xml:space="preserve"> </v>
      </c>
      <c r="R3369" s="108">
        <f t="shared" ca="1" si="1123"/>
        <v>0</v>
      </c>
      <c r="S3369" s="25">
        <f t="shared" ca="1" si="1124"/>
        <v>0</v>
      </c>
      <c r="T3369" s="108">
        <f t="shared" ca="1" si="1125"/>
        <v>0</v>
      </c>
      <c r="U3369" s="163">
        <f t="shared" ca="1" si="1126"/>
        <v>0</v>
      </c>
      <c r="V3369" s="25">
        <f t="shared" ca="1" si="1127"/>
        <v>0</v>
      </c>
      <c r="W3369" s="25">
        <f t="shared" ca="1" si="1128"/>
        <v>0</v>
      </c>
      <c r="X3369" s="108">
        <f t="shared" ca="1" si="1129"/>
        <v>0</v>
      </c>
      <c r="Y3369" s="108">
        <f t="shared" ca="1" si="1130"/>
        <v>0</v>
      </c>
      <c r="Z3369" s="108">
        <f t="shared" ca="1" si="1131"/>
        <v>0</v>
      </c>
      <c r="AA3369" s="108">
        <f t="shared" ca="1" si="1132"/>
        <v>0</v>
      </c>
      <c r="AB3369" s="108">
        <f t="shared" ca="1" si="1133"/>
        <v>0</v>
      </c>
      <c r="AC3369" s="25">
        <f t="shared" ca="1" si="1134"/>
        <v>0</v>
      </c>
    </row>
    <row r="3370" spans="1:29" ht="14.1" hidden="1" customHeight="1" thickBot="1" x14ac:dyDescent="0.25">
      <c r="A3370" s="3">
        <f t="shared" si="1118"/>
        <v>2030</v>
      </c>
      <c r="B3370" s="3" t="str">
        <f t="shared" si="1135"/>
        <v>03 březen</v>
      </c>
      <c r="C3370" s="4" t="str">
        <f t="shared" si="1119"/>
        <v>březen</v>
      </c>
      <c r="D3370" s="10">
        <f t="shared" ca="1" si="1120"/>
        <v>0</v>
      </c>
      <c r="E3370" s="10" t="str">
        <f t="shared" si="1121"/>
        <v>pondělí</v>
      </c>
      <c r="F3370" s="42" t="str">
        <f ca="1">IF(COUNTIF(List1!$U$4:$AF$16,$G3370),"Svátek",TEXT($G3370,"dddd"))</f>
        <v>pondělí</v>
      </c>
      <c r="G3370" s="19">
        <v>47553</v>
      </c>
      <c r="H3370" s="49"/>
      <c r="I3370" s="50"/>
      <c r="J3370" s="49"/>
      <c r="K3370" s="50"/>
      <c r="L3370" s="21">
        <f t="shared" si="1122"/>
        <v>0</v>
      </c>
      <c r="M3370" s="22">
        <f t="shared" si="1116"/>
        <v>0</v>
      </c>
      <c r="N3370" s="98"/>
      <c r="O3370" s="101" t="str">
        <f t="shared" ca="1" si="1117"/>
        <v/>
      </c>
      <c r="P3370" s="41" t="str">
        <f t="shared" si="1115"/>
        <v xml:space="preserve"> </v>
      </c>
      <c r="Q3370" s="41" t="str">
        <f>IF(MONTH(G3371)-MONTH(G3370)&lt;&gt;0,SUBTOTAL(109,$P$14:$P$3665)," ")</f>
        <v xml:space="preserve"> </v>
      </c>
      <c r="R3370" s="108">
        <f t="shared" ca="1" si="1123"/>
        <v>0</v>
      </c>
      <c r="S3370" s="25">
        <f t="shared" ca="1" si="1124"/>
        <v>0</v>
      </c>
      <c r="T3370" s="108">
        <f t="shared" ca="1" si="1125"/>
        <v>0</v>
      </c>
      <c r="U3370" s="163">
        <f t="shared" ca="1" si="1126"/>
        <v>0</v>
      </c>
      <c r="V3370" s="25">
        <f t="shared" ca="1" si="1127"/>
        <v>0</v>
      </c>
      <c r="W3370" s="25">
        <f t="shared" ca="1" si="1128"/>
        <v>0</v>
      </c>
      <c r="X3370" s="108">
        <f t="shared" ca="1" si="1129"/>
        <v>0</v>
      </c>
      <c r="Y3370" s="108">
        <f t="shared" ca="1" si="1130"/>
        <v>0</v>
      </c>
      <c r="Z3370" s="108">
        <f t="shared" ca="1" si="1131"/>
        <v>0</v>
      </c>
      <c r="AA3370" s="108">
        <f t="shared" ca="1" si="1132"/>
        <v>0</v>
      </c>
      <c r="AB3370" s="108">
        <f t="shared" ca="1" si="1133"/>
        <v>0</v>
      </c>
      <c r="AC3370" s="25">
        <f t="shared" ca="1" si="1134"/>
        <v>0</v>
      </c>
    </row>
    <row r="3371" spans="1:29" ht="14.1" hidden="1" customHeight="1" thickBot="1" x14ac:dyDescent="0.25">
      <c r="A3371" s="3">
        <f t="shared" si="1118"/>
        <v>2030</v>
      </c>
      <c r="B3371" s="3" t="str">
        <f t="shared" si="1135"/>
        <v>03 březen</v>
      </c>
      <c r="C3371" s="4" t="str">
        <f t="shared" si="1119"/>
        <v>březen</v>
      </c>
      <c r="D3371" s="10">
        <f t="shared" ca="1" si="1120"/>
        <v>0</v>
      </c>
      <c r="E3371" s="10" t="str">
        <f t="shared" si="1121"/>
        <v>úterý</v>
      </c>
      <c r="F3371" s="42" t="str">
        <f ca="1">IF(COUNTIF(List1!$U$4:$AF$16,$G3371),"Svátek",TEXT($G3371,"dddd"))</f>
        <v>úterý</v>
      </c>
      <c r="G3371" s="19">
        <v>47554</v>
      </c>
      <c r="H3371" s="49"/>
      <c r="I3371" s="50"/>
      <c r="J3371" s="49"/>
      <c r="K3371" s="50"/>
      <c r="L3371" s="21">
        <f t="shared" si="1122"/>
        <v>0</v>
      </c>
      <c r="M3371" s="22">
        <f t="shared" si="1116"/>
        <v>0</v>
      </c>
      <c r="N3371" s="98"/>
      <c r="O3371" s="101" t="str">
        <f t="shared" ca="1" si="1117"/>
        <v/>
      </c>
      <c r="P3371" s="41" t="str">
        <f t="shared" si="1115"/>
        <v xml:space="preserve"> </v>
      </c>
      <c r="Q3371" s="41" t="str">
        <f>IF(MONTH(G3372)-MONTH(G3371)&lt;&gt;0,SUBTOTAL(109,$P$14:$P$3665)," ")</f>
        <v xml:space="preserve"> </v>
      </c>
      <c r="R3371" s="108">
        <f t="shared" ca="1" si="1123"/>
        <v>0</v>
      </c>
      <c r="S3371" s="25">
        <f t="shared" ca="1" si="1124"/>
        <v>0</v>
      </c>
      <c r="T3371" s="108">
        <f t="shared" ca="1" si="1125"/>
        <v>0</v>
      </c>
      <c r="U3371" s="163">
        <f t="shared" ca="1" si="1126"/>
        <v>0</v>
      </c>
      <c r="V3371" s="25">
        <f t="shared" ca="1" si="1127"/>
        <v>0</v>
      </c>
      <c r="W3371" s="25">
        <f t="shared" ca="1" si="1128"/>
        <v>0</v>
      </c>
      <c r="X3371" s="108">
        <f t="shared" ca="1" si="1129"/>
        <v>0</v>
      </c>
      <c r="Y3371" s="108">
        <f t="shared" ca="1" si="1130"/>
        <v>0</v>
      </c>
      <c r="Z3371" s="108">
        <f t="shared" ca="1" si="1131"/>
        <v>0</v>
      </c>
      <c r="AA3371" s="108">
        <f t="shared" ca="1" si="1132"/>
        <v>0</v>
      </c>
      <c r="AB3371" s="108">
        <f t="shared" ca="1" si="1133"/>
        <v>0</v>
      </c>
      <c r="AC3371" s="25">
        <f t="shared" ca="1" si="1134"/>
        <v>0</v>
      </c>
    </row>
    <row r="3372" spans="1:29" ht="14.1" hidden="1" customHeight="1" thickBot="1" x14ac:dyDescent="0.25">
      <c r="A3372" s="3">
        <f t="shared" si="1118"/>
        <v>2030</v>
      </c>
      <c r="B3372" s="3" t="str">
        <f t="shared" si="1135"/>
        <v>03 březen</v>
      </c>
      <c r="C3372" s="4" t="str">
        <f t="shared" si="1119"/>
        <v>březen</v>
      </c>
      <c r="D3372" s="10">
        <f t="shared" ca="1" si="1120"/>
        <v>0</v>
      </c>
      <c r="E3372" s="10" t="str">
        <f t="shared" si="1121"/>
        <v>středa</v>
      </c>
      <c r="F3372" s="42" t="str">
        <f ca="1">IF(COUNTIF(List1!$U$4:$AF$16,$G3372),"Svátek",TEXT($G3372,"dddd"))</f>
        <v>středa</v>
      </c>
      <c r="G3372" s="19">
        <v>47555</v>
      </c>
      <c r="H3372" s="49"/>
      <c r="I3372" s="50"/>
      <c r="J3372" s="49"/>
      <c r="K3372" s="50"/>
      <c r="L3372" s="21">
        <f t="shared" si="1122"/>
        <v>0</v>
      </c>
      <c r="M3372" s="22">
        <f t="shared" si="1116"/>
        <v>0</v>
      </c>
      <c r="N3372" s="98"/>
      <c r="O3372" s="101" t="str">
        <f t="shared" ca="1" si="1117"/>
        <v/>
      </c>
      <c r="P3372" s="41" t="str">
        <f t="shared" si="1115"/>
        <v xml:space="preserve"> </v>
      </c>
      <c r="Q3372" s="41" t="str">
        <f>IF(MONTH(G3373)-MONTH(G3372)&lt;&gt;0,SUBTOTAL(109,$P$14:$P$3665)," ")</f>
        <v xml:space="preserve"> </v>
      </c>
      <c r="R3372" s="108">
        <f t="shared" ca="1" si="1123"/>
        <v>0</v>
      </c>
      <c r="S3372" s="25">
        <f t="shared" ca="1" si="1124"/>
        <v>0</v>
      </c>
      <c r="T3372" s="108">
        <f t="shared" ca="1" si="1125"/>
        <v>0</v>
      </c>
      <c r="U3372" s="163">
        <f t="shared" ca="1" si="1126"/>
        <v>0</v>
      </c>
      <c r="V3372" s="25">
        <f t="shared" ca="1" si="1127"/>
        <v>0</v>
      </c>
      <c r="W3372" s="25">
        <f t="shared" ca="1" si="1128"/>
        <v>0</v>
      </c>
      <c r="X3372" s="108">
        <f t="shared" ca="1" si="1129"/>
        <v>0</v>
      </c>
      <c r="Y3372" s="108">
        <f t="shared" ca="1" si="1130"/>
        <v>0</v>
      </c>
      <c r="Z3372" s="108">
        <f t="shared" ca="1" si="1131"/>
        <v>0</v>
      </c>
      <c r="AA3372" s="108">
        <f t="shared" ca="1" si="1132"/>
        <v>0</v>
      </c>
      <c r="AB3372" s="108">
        <f t="shared" ca="1" si="1133"/>
        <v>0</v>
      </c>
      <c r="AC3372" s="25">
        <f t="shared" ca="1" si="1134"/>
        <v>0</v>
      </c>
    </row>
    <row r="3373" spans="1:29" ht="14.1" hidden="1" customHeight="1" thickBot="1" x14ac:dyDescent="0.25">
      <c r="A3373" s="3">
        <f t="shared" si="1118"/>
        <v>2030</v>
      </c>
      <c r="B3373" s="3" t="str">
        <f t="shared" si="1135"/>
        <v>03 březen</v>
      </c>
      <c r="C3373" s="4" t="str">
        <f t="shared" si="1119"/>
        <v>březen</v>
      </c>
      <c r="D3373" s="10">
        <f t="shared" ca="1" si="1120"/>
        <v>0</v>
      </c>
      <c r="E3373" s="10" t="str">
        <f t="shared" si="1121"/>
        <v>čtvrtek</v>
      </c>
      <c r="F3373" s="42" t="str">
        <f ca="1">IF(COUNTIF(List1!$U$4:$AF$16,$G3373),"Svátek",TEXT($G3373,"dddd"))</f>
        <v>čtvrtek</v>
      </c>
      <c r="G3373" s="19">
        <v>47556</v>
      </c>
      <c r="H3373" s="49"/>
      <c r="I3373" s="50"/>
      <c r="J3373" s="49"/>
      <c r="K3373" s="50"/>
      <c r="L3373" s="21">
        <f t="shared" si="1122"/>
        <v>0</v>
      </c>
      <c r="M3373" s="22">
        <f t="shared" si="1116"/>
        <v>0</v>
      </c>
      <c r="N3373" s="98"/>
      <c r="O3373" s="101" t="str">
        <f t="shared" ca="1" si="1117"/>
        <v/>
      </c>
      <c r="P3373" s="41" t="str">
        <f t="shared" si="1115"/>
        <v xml:space="preserve"> </v>
      </c>
      <c r="Q3373" s="41" t="str">
        <f>IF(MONTH(G3374)-MONTH(G3373)&lt;&gt;0,SUBTOTAL(109,$P$14:$P$3665)," ")</f>
        <v xml:space="preserve"> </v>
      </c>
      <c r="R3373" s="108">
        <f t="shared" ca="1" si="1123"/>
        <v>0</v>
      </c>
      <c r="S3373" s="25">
        <f t="shared" ca="1" si="1124"/>
        <v>0</v>
      </c>
      <c r="T3373" s="108">
        <f t="shared" ca="1" si="1125"/>
        <v>0</v>
      </c>
      <c r="U3373" s="163">
        <f t="shared" ca="1" si="1126"/>
        <v>0</v>
      </c>
      <c r="V3373" s="25">
        <f t="shared" ca="1" si="1127"/>
        <v>0</v>
      </c>
      <c r="W3373" s="25">
        <f t="shared" ca="1" si="1128"/>
        <v>0</v>
      </c>
      <c r="X3373" s="108">
        <f t="shared" ca="1" si="1129"/>
        <v>0</v>
      </c>
      <c r="Y3373" s="108">
        <f t="shared" ca="1" si="1130"/>
        <v>0</v>
      </c>
      <c r="Z3373" s="108">
        <f t="shared" ca="1" si="1131"/>
        <v>0</v>
      </c>
      <c r="AA3373" s="108">
        <f t="shared" ca="1" si="1132"/>
        <v>0</v>
      </c>
      <c r="AB3373" s="108">
        <f t="shared" ca="1" si="1133"/>
        <v>0</v>
      </c>
      <c r="AC3373" s="25">
        <f t="shared" ca="1" si="1134"/>
        <v>0</v>
      </c>
    </row>
    <row r="3374" spans="1:29" ht="14.1" hidden="1" customHeight="1" thickBot="1" x14ac:dyDescent="0.25">
      <c r="A3374" s="3">
        <f t="shared" si="1118"/>
        <v>2030</v>
      </c>
      <c r="B3374" s="3" t="str">
        <f t="shared" si="1135"/>
        <v>03 březen</v>
      </c>
      <c r="C3374" s="4" t="str">
        <f t="shared" si="1119"/>
        <v>březen</v>
      </c>
      <c r="D3374" s="10">
        <f t="shared" ca="1" si="1120"/>
        <v>0</v>
      </c>
      <c r="E3374" s="10" t="str">
        <f t="shared" si="1121"/>
        <v>pátek</v>
      </c>
      <c r="F3374" s="42" t="str">
        <f ca="1">IF(COUNTIF(List1!$U$4:$AF$16,$G3374),"Svátek",TEXT($G3374,"dddd"))</f>
        <v>pátek</v>
      </c>
      <c r="G3374" s="19">
        <v>47557</v>
      </c>
      <c r="H3374" s="49"/>
      <c r="I3374" s="50"/>
      <c r="J3374" s="49"/>
      <c r="K3374" s="50"/>
      <c r="L3374" s="21">
        <f t="shared" si="1122"/>
        <v>0</v>
      </c>
      <c r="M3374" s="22">
        <f t="shared" si="1116"/>
        <v>0</v>
      </c>
      <c r="N3374" s="98"/>
      <c r="O3374" s="101" t="str">
        <f t="shared" ca="1" si="1117"/>
        <v/>
      </c>
      <c r="P3374" s="41" t="str">
        <f t="shared" si="1115"/>
        <v xml:space="preserve"> </v>
      </c>
      <c r="Q3374" s="41" t="str">
        <f>IF(MONTH(G3375)-MONTH(G3374)&lt;&gt;0,SUBTOTAL(109,$P$14:$P$3665)," ")</f>
        <v xml:space="preserve"> </v>
      </c>
      <c r="R3374" s="108">
        <f t="shared" ca="1" si="1123"/>
        <v>0</v>
      </c>
      <c r="S3374" s="25">
        <f t="shared" ca="1" si="1124"/>
        <v>0</v>
      </c>
      <c r="T3374" s="108">
        <f t="shared" ca="1" si="1125"/>
        <v>0</v>
      </c>
      <c r="U3374" s="163">
        <f t="shared" ca="1" si="1126"/>
        <v>0</v>
      </c>
      <c r="V3374" s="25">
        <f t="shared" ca="1" si="1127"/>
        <v>0</v>
      </c>
      <c r="W3374" s="25">
        <f t="shared" ca="1" si="1128"/>
        <v>0</v>
      </c>
      <c r="X3374" s="108">
        <f t="shared" ca="1" si="1129"/>
        <v>0</v>
      </c>
      <c r="Y3374" s="108">
        <f t="shared" ca="1" si="1130"/>
        <v>0</v>
      </c>
      <c r="Z3374" s="108">
        <f t="shared" ca="1" si="1131"/>
        <v>0</v>
      </c>
      <c r="AA3374" s="108">
        <f t="shared" ca="1" si="1132"/>
        <v>0</v>
      </c>
      <c r="AB3374" s="108">
        <f t="shared" ca="1" si="1133"/>
        <v>0</v>
      </c>
      <c r="AC3374" s="25">
        <f t="shared" ca="1" si="1134"/>
        <v>0</v>
      </c>
    </row>
    <row r="3375" spans="1:29" ht="14.1" hidden="1" customHeight="1" thickBot="1" x14ac:dyDescent="0.25">
      <c r="A3375" s="3">
        <f t="shared" si="1118"/>
        <v>2030</v>
      </c>
      <c r="B3375" s="3" t="str">
        <f t="shared" si="1135"/>
        <v>03 březen</v>
      </c>
      <c r="C3375" s="4" t="str">
        <f t="shared" si="1119"/>
        <v>březen</v>
      </c>
      <c r="D3375" s="10">
        <f t="shared" ca="1" si="1120"/>
        <v>0</v>
      </c>
      <c r="E3375" s="10" t="str">
        <f t="shared" si="1121"/>
        <v>sobota</v>
      </c>
      <c r="F3375" s="42" t="str">
        <f ca="1">IF(COUNTIF(List1!$U$4:$AF$16,$G3375),"Svátek",TEXT($G3375,"dddd"))</f>
        <v>sobota</v>
      </c>
      <c r="G3375" s="19">
        <v>47558</v>
      </c>
      <c r="H3375" s="49"/>
      <c r="I3375" s="50"/>
      <c r="J3375" s="49"/>
      <c r="K3375" s="50"/>
      <c r="L3375" s="21">
        <f t="shared" si="1122"/>
        <v>0</v>
      </c>
      <c r="M3375" s="22">
        <f t="shared" si="1116"/>
        <v>0</v>
      </c>
      <c r="N3375" s="98"/>
      <c r="O3375" s="101" t="str">
        <f t="shared" ca="1" si="1117"/>
        <v/>
      </c>
      <c r="P3375" s="41" t="str">
        <f t="shared" si="1115"/>
        <v xml:space="preserve"> </v>
      </c>
      <c r="Q3375" s="41" t="str">
        <f>IF(MONTH(G3376)-MONTH(G3375)&lt;&gt;0,SUBTOTAL(109,$P$14:$P$3665)," ")</f>
        <v xml:space="preserve"> </v>
      </c>
      <c r="R3375" s="108">
        <f t="shared" ca="1" si="1123"/>
        <v>0</v>
      </c>
      <c r="S3375" s="25">
        <f t="shared" ca="1" si="1124"/>
        <v>0</v>
      </c>
      <c r="T3375" s="108">
        <f t="shared" ca="1" si="1125"/>
        <v>0</v>
      </c>
      <c r="U3375" s="163">
        <f t="shared" ca="1" si="1126"/>
        <v>0</v>
      </c>
      <c r="V3375" s="25">
        <f t="shared" ca="1" si="1127"/>
        <v>0</v>
      </c>
      <c r="W3375" s="25">
        <f t="shared" ca="1" si="1128"/>
        <v>0</v>
      </c>
      <c r="X3375" s="108">
        <f t="shared" ca="1" si="1129"/>
        <v>0</v>
      </c>
      <c r="Y3375" s="108">
        <f t="shared" ca="1" si="1130"/>
        <v>0</v>
      </c>
      <c r="Z3375" s="108">
        <f t="shared" ca="1" si="1131"/>
        <v>0</v>
      </c>
      <c r="AA3375" s="108">
        <f t="shared" ca="1" si="1132"/>
        <v>0</v>
      </c>
      <c r="AB3375" s="108">
        <f t="shared" ca="1" si="1133"/>
        <v>0</v>
      </c>
      <c r="AC3375" s="25">
        <f t="shared" ca="1" si="1134"/>
        <v>0</v>
      </c>
    </row>
    <row r="3376" spans="1:29" ht="14.1" hidden="1" customHeight="1" thickBot="1" x14ac:dyDescent="0.25">
      <c r="A3376" s="3">
        <f t="shared" si="1118"/>
        <v>2030</v>
      </c>
      <c r="B3376" s="3" t="str">
        <f t="shared" si="1135"/>
        <v>03 březen</v>
      </c>
      <c r="C3376" s="4" t="str">
        <f t="shared" si="1119"/>
        <v>březen</v>
      </c>
      <c r="D3376" s="10">
        <f t="shared" ca="1" si="1120"/>
        <v>0</v>
      </c>
      <c r="E3376" s="10" t="str">
        <f t="shared" si="1121"/>
        <v>neděle</v>
      </c>
      <c r="F3376" s="42" t="str">
        <f ca="1">IF(COUNTIF(List1!$U$4:$AF$16,$G3376),"Svátek",TEXT($G3376,"dddd"))</f>
        <v>neděle</v>
      </c>
      <c r="G3376" s="19">
        <v>47559</v>
      </c>
      <c r="H3376" s="49"/>
      <c r="I3376" s="50"/>
      <c r="J3376" s="49"/>
      <c r="K3376" s="50"/>
      <c r="L3376" s="21">
        <f t="shared" si="1122"/>
        <v>0</v>
      </c>
      <c r="M3376" s="22">
        <f t="shared" si="1116"/>
        <v>0</v>
      </c>
      <c r="N3376" s="98"/>
      <c r="O3376" s="101" t="str">
        <f t="shared" ca="1" si="1117"/>
        <v/>
      </c>
      <c r="P3376" s="41">
        <f t="shared" si="1115"/>
        <v>0</v>
      </c>
      <c r="Q3376" s="41" t="str">
        <f>IF(MONTH(G3377)-MONTH(G3376)&lt;&gt;0,SUBTOTAL(109,$P$14:$P$3665)," ")</f>
        <v xml:space="preserve"> </v>
      </c>
      <c r="R3376" s="108">
        <f t="shared" ca="1" si="1123"/>
        <v>0</v>
      </c>
      <c r="S3376" s="25">
        <f t="shared" ca="1" si="1124"/>
        <v>0</v>
      </c>
      <c r="T3376" s="108">
        <f t="shared" ca="1" si="1125"/>
        <v>0</v>
      </c>
      <c r="U3376" s="163">
        <f t="shared" ca="1" si="1126"/>
        <v>0</v>
      </c>
      <c r="V3376" s="25">
        <f t="shared" ca="1" si="1127"/>
        <v>0</v>
      </c>
      <c r="W3376" s="25">
        <f t="shared" ca="1" si="1128"/>
        <v>0</v>
      </c>
      <c r="X3376" s="108">
        <f t="shared" ca="1" si="1129"/>
        <v>0</v>
      </c>
      <c r="Y3376" s="108">
        <f t="shared" ca="1" si="1130"/>
        <v>0</v>
      </c>
      <c r="Z3376" s="108">
        <f t="shared" ca="1" si="1131"/>
        <v>0</v>
      </c>
      <c r="AA3376" s="108">
        <f t="shared" ca="1" si="1132"/>
        <v>0</v>
      </c>
      <c r="AB3376" s="108">
        <f t="shared" ca="1" si="1133"/>
        <v>0</v>
      </c>
      <c r="AC3376" s="25">
        <f t="shared" ca="1" si="1134"/>
        <v>0</v>
      </c>
    </row>
    <row r="3377" spans="1:29" ht="14.1" hidden="1" customHeight="1" thickBot="1" x14ac:dyDescent="0.25">
      <c r="A3377" s="3">
        <f t="shared" si="1118"/>
        <v>2030</v>
      </c>
      <c r="B3377" s="3" t="str">
        <f t="shared" si="1135"/>
        <v>03 březen</v>
      </c>
      <c r="C3377" s="4" t="str">
        <f t="shared" si="1119"/>
        <v>březen</v>
      </c>
      <c r="D3377" s="10">
        <f t="shared" ca="1" si="1120"/>
        <v>0</v>
      </c>
      <c r="E3377" s="10" t="str">
        <f t="shared" si="1121"/>
        <v>pondělí</v>
      </c>
      <c r="F3377" s="42" t="str">
        <f ca="1">IF(COUNTIF(List1!$U$4:$AF$16,$G3377),"Svátek",TEXT($G3377,"dddd"))</f>
        <v>pondělí</v>
      </c>
      <c r="G3377" s="19">
        <v>47560</v>
      </c>
      <c r="H3377" s="49"/>
      <c r="I3377" s="50"/>
      <c r="J3377" s="49"/>
      <c r="K3377" s="50"/>
      <c r="L3377" s="21">
        <f t="shared" si="1122"/>
        <v>0</v>
      </c>
      <c r="M3377" s="22">
        <f t="shared" si="1116"/>
        <v>0</v>
      </c>
      <c r="N3377" s="98"/>
      <c r="O3377" s="101" t="str">
        <f t="shared" ca="1" si="1117"/>
        <v/>
      </c>
      <c r="P3377" s="41" t="str">
        <f t="shared" si="1115"/>
        <v xml:space="preserve"> </v>
      </c>
      <c r="Q3377" s="41" t="str">
        <f>IF(MONTH(G3378)-MONTH(G3377)&lt;&gt;0,SUBTOTAL(109,$P$14:$P$3665)," ")</f>
        <v xml:space="preserve"> </v>
      </c>
      <c r="R3377" s="108">
        <f t="shared" ca="1" si="1123"/>
        <v>0</v>
      </c>
      <c r="S3377" s="25">
        <f t="shared" ca="1" si="1124"/>
        <v>0</v>
      </c>
      <c r="T3377" s="108">
        <f t="shared" ca="1" si="1125"/>
        <v>0</v>
      </c>
      <c r="U3377" s="163">
        <f t="shared" ca="1" si="1126"/>
        <v>0</v>
      </c>
      <c r="V3377" s="25">
        <f t="shared" ca="1" si="1127"/>
        <v>0</v>
      </c>
      <c r="W3377" s="25">
        <f t="shared" ca="1" si="1128"/>
        <v>0</v>
      </c>
      <c r="X3377" s="108">
        <f t="shared" ca="1" si="1129"/>
        <v>0</v>
      </c>
      <c r="Y3377" s="108">
        <f t="shared" ca="1" si="1130"/>
        <v>0</v>
      </c>
      <c r="Z3377" s="108">
        <f t="shared" ca="1" si="1131"/>
        <v>0</v>
      </c>
      <c r="AA3377" s="108">
        <f t="shared" ca="1" si="1132"/>
        <v>0</v>
      </c>
      <c r="AB3377" s="108">
        <f t="shared" ca="1" si="1133"/>
        <v>0</v>
      </c>
      <c r="AC3377" s="25">
        <f t="shared" ca="1" si="1134"/>
        <v>0</v>
      </c>
    </row>
    <row r="3378" spans="1:29" ht="14.1" hidden="1" customHeight="1" thickBot="1" x14ac:dyDescent="0.25">
      <c r="A3378" s="3">
        <f t="shared" si="1118"/>
        <v>2030</v>
      </c>
      <c r="B3378" s="3" t="str">
        <f t="shared" si="1135"/>
        <v>03 březen</v>
      </c>
      <c r="C3378" s="4" t="str">
        <f t="shared" si="1119"/>
        <v>březen</v>
      </c>
      <c r="D3378" s="10">
        <f t="shared" ca="1" si="1120"/>
        <v>0</v>
      </c>
      <c r="E3378" s="10" t="str">
        <f t="shared" si="1121"/>
        <v>úterý</v>
      </c>
      <c r="F3378" s="42" t="str">
        <f ca="1">IF(COUNTIF(List1!$U$4:$AF$16,$G3378),"Svátek",TEXT($G3378,"dddd"))</f>
        <v>úterý</v>
      </c>
      <c r="G3378" s="19">
        <v>47561</v>
      </c>
      <c r="H3378" s="49"/>
      <c r="I3378" s="50"/>
      <c r="J3378" s="49"/>
      <c r="K3378" s="50"/>
      <c r="L3378" s="21">
        <f t="shared" si="1122"/>
        <v>0</v>
      </c>
      <c r="M3378" s="22">
        <f t="shared" si="1116"/>
        <v>0</v>
      </c>
      <c r="N3378" s="98"/>
      <c r="O3378" s="101" t="str">
        <f t="shared" ca="1" si="1117"/>
        <v/>
      </c>
      <c r="P3378" s="41" t="str">
        <f t="shared" si="1115"/>
        <v xml:space="preserve"> </v>
      </c>
      <c r="Q3378" s="41" t="str">
        <f>IF(MONTH(G3379)-MONTH(G3378)&lt;&gt;0,SUBTOTAL(109,$P$14:$P$3665)," ")</f>
        <v xml:space="preserve"> </v>
      </c>
      <c r="R3378" s="108">
        <f t="shared" ca="1" si="1123"/>
        <v>0</v>
      </c>
      <c r="S3378" s="25">
        <f t="shared" ca="1" si="1124"/>
        <v>0</v>
      </c>
      <c r="T3378" s="108">
        <f t="shared" ca="1" si="1125"/>
        <v>0</v>
      </c>
      <c r="U3378" s="163">
        <f t="shared" ca="1" si="1126"/>
        <v>0</v>
      </c>
      <c r="V3378" s="25">
        <f t="shared" ca="1" si="1127"/>
        <v>0</v>
      </c>
      <c r="W3378" s="25">
        <f t="shared" ca="1" si="1128"/>
        <v>0</v>
      </c>
      <c r="X3378" s="108">
        <f t="shared" ca="1" si="1129"/>
        <v>0</v>
      </c>
      <c r="Y3378" s="108">
        <f t="shared" ca="1" si="1130"/>
        <v>0</v>
      </c>
      <c r="Z3378" s="108">
        <f t="shared" ca="1" si="1131"/>
        <v>0</v>
      </c>
      <c r="AA3378" s="108">
        <f t="shared" ca="1" si="1132"/>
        <v>0</v>
      </c>
      <c r="AB3378" s="108">
        <f t="shared" ca="1" si="1133"/>
        <v>0</v>
      </c>
      <c r="AC3378" s="25">
        <f t="shared" ca="1" si="1134"/>
        <v>0</v>
      </c>
    </row>
    <row r="3379" spans="1:29" ht="14.1" hidden="1" customHeight="1" thickBot="1" x14ac:dyDescent="0.25">
      <c r="A3379" s="3">
        <f t="shared" si="1118"/>
        <v>2030</v>
      </c>
      <c r="B3379" s="3" t="str">
        <f t="shared" si="1135"/>
        <v>03 březen</v>
      </c>
      <c r="C3379" s="4" t="str">
        <f t="shared" si="1119"/>
        <v>březen</v>
      </c>
      <c r="D3379" s="10">
        <f t="shared" ca="1" si="1120"/>
        <v>0</v>
      </c>
      <c r="E3379" s="10" t="str">
        <f t="shared" si="1121"/>
        <v>středa</v>
      </c>
      <c r="F3379" s="42" t="str">
        <f ca="1">IF(COUNTIF(List1!$U$4:$AF$16,$G3379),"Svátek",TEXT($G3379,"dddd"))</f>
        <v>středa</v>
      </c>
      <c r="G3379" s="19">
        <v>47562</v>
      </c>
      <c r="H3379" s="49"/>
      <c r="I3379" s="50"/>
      <c r="J3379" s="49"/>
      <c r="K3379" s="50"/>
      <c r="L3379" s="21">
        <f t="shared" si="1122"/>
        <v>0</v>
      </c>
      <c r="M3379" s="22">
        <f t="shared" si="1116"/>
        <v>0</v>
      </c>
      <c r="N3379" s="98"/>
      <c r="O3379" s="101" t="str">
        <f t="shared" ca="1" si="1117"/>
        <v/>
      </c>
      <c r="P3379" s="41" t="str">
        <f t="shared" si="1115"/>
        <v xml:space="preserve"> </v>
      </c>
      <c r="Q3379" s="41" t="str">
        <f>IF(MONTH(G3380)-MONTH(G3379)&lt;&gt;0,SUBTOTAL(109,$P$14:$P$3665)," ")</f>
        <v xml:space="preserve"> </v>
      </c>
      <c r="R3379" s="108">
        <f t="shared" ca="1" si="1123"/>
        <v>0</v>
      </c>
      <c r="S3379" s="25">
        <f t="shared" ca="1" si="1124"/>
        <v>0</v>
      </c>
      <c r="T3379" s="108">
        <f t="shared" ca="1" si="1125"/>
        <v>0</v>
      </c>
      <c r="U3379" s="163">
        <f t="shared" ca="1" si="1126"/>
        <v>0</v>
      </c>
      <c r="V3379" s="25">
        <f t="shared" ca="1" si="1127"/>
        <v>0</v>
      </c>
      <c r="W3379" s="25">
        <f t="shared" ca="1" si="1128"/>
        <v>0</v>
      </c>
      <c r="X3379" s="108">
        <f t="shared" ca="1" si="1129"/>
        <v>0</v>
      </c>
      <c r="Y3379" s="108">
        <f t="shared" ca="1" si="1130"/>
        <v>0</v>
      </c>
      <c r="Z3379" s="108">
        <f t="shared" ca="1" si="1131"/>
        <v>0</v>
      </c>
      <c r="AA3379" s="108">
        <f t="shared" ca="1" si="1132"/>
        <v>0</v>
      </c>
      <c r="AB3379" s="108">
        <f t="shared" ca="1" si="1133"/>
        <v>0</v>
      </c>
      <c r="AC3379" s="25">
        <f t="shared" ca="1" si="1134"/>
        <v>0</v>
      </c>
    </row>
    <row r="3380" spans="1:29" ht="14.1" hidden="1" customHeight="1" thickBot="1" x14ac:dyDescent="0.25">
      <c r="A3380" s="3">
        <f t="shared" si="1118"/>
        <v>2030</v>
      </c>
      <c r="B3380" s="3" t="str">
        <f t="shared" si="1135"/>
        <v>03 březen</v>
      </c>
      <c r="C3380" s="4" t="str">
        <f t="shared" si="1119"/>
        <v>březen</v>
      </c>
      <c r="D3380" s="10">
        <f t="shared" ca="1" si="1120"/>
        <v>0</v>
      </c>
      <c r="E3380" s="10" t="str">
        <f t="shared" si="1121"/>
        <v>čtvrtek</v>
      </c>
      <c r="F3380" s="42" t="str">
        <f ca="1">IF(COUNTIF(List1!$U$4:$AF$16,$G3380),"Svátek",TEXT($G3380,"dddd"))</f>
        <v>čtvrtek</v>
      </c>
      <c r="G3380" s="19">
        <v>47563</v>
      </c>
      <c r="H3380" s="49"/>
      <c r="I3380" s="50"/>
      <c r="J3380" s="49"/>
      <c r="K3380" s="50"/>
      <c r="L3380" s="21">
        <f t="shared" si="1122"/>
        <v>0</v>
      </c>
      <c r="M3380" s="22">
        <f t="shared" si="1116"/>
        <v>0</v>
      </c>
      <c r="N3380" s="98"/>
      <c r="O3380" s="101" t="str">
        <f t="shared" ca="1" si="1117"/>
        <v/>
      </c>
      <c r="P3380" s="41" t="str">
        <f t="shared" si="1115"/>
        <v xml:space="preserve"> </v>
      </c>
      <c r="Q3380" s="41" t="str">
        <f>IF(MONTH(G3381)-MONTH(G3380)&lt;&gt;0,SUBTOTAL(109,$P$14:$P$3665)," ")</f>
        <v xml:space="preserve"> </v>
      </c>
      <c r="R3380" s="108">
        <f t="shared" ca="1" si="1123"/>
        <v>0</v>
      </c>
      <c r="S3380" s="25">
        <f t="shared" ca="1" si="1124"/>
        <v>0</v>
      </c>
      <c r="T3380" s="108">
        <f t="shared" ca="1" si="1125"/>
        <v>0</v>
      </c>
      <c r="U3380" s="163">
        <f t="shared" ca="1" si="1126"/>
        <v>0</v>
      </c>
      <c r="V3380" s="25">
        <f t="shared" ca="1" si="1127"/>
        <v>0</v>
      </c>
      <c r="W3380" s="25">
        <f t="shared" ca="1" si="1128"/>
        <v>0</v>
      </c>
      <c r="X3380" s="108">
        <f t="shared" ca="1" si="1129"/>
        <v>0</v>
      </c>
      <c r="Y3380" s="108">
        <f t="shared" ca="1" si="1130"/>
        <v>0</v>
      </c>
      <c r="Z3380" s="108">
        <f t="shared" ca="1" si="1131"/>
        <v>0</v>
      </c>
      <c r="AA3380" s="108">
        <f t="shared" ca="1" si="1132"/>
        <v>0</v>
      </c>
      <c r="AB3380" s="108">
        <f t="shared" ca="1" si="1133"/>
        <v>0</v>
      </c>
      <c r="AC3380" s="25">
        <f t="shared" ca="1" si="1134"/>
        <v>0</v>
      </c>
    </row>
    <row r="3381" spans="1:29" ht="14.1" hidden="1" customHeight="1" thickBot="1" x14ac:dyDescent="0.25">
      <c r="A3381" s="3">
        <f t="shared" si="1118"/>
        <v>2030</v>
      </c>
      <c r="B3381" s="3" t="str">
        <f t="shared" si="1135"/>
        <v>03 březen</v>
      </c>
      <c r="C3381" s="4" t="str">
        <f t="shared" si="1119"/>
        <v>březen</v>
      </c>
      <c r="D3381" s="10">
        <f t="shared" ca="1" si="1120"/>
        <v>0</v>
      </c>
      <c r="E3381" s="10" t="str">
        <f t="shared" si="1121"/>
        <v>pátek</v>
      </c>
      <c r="F3381" s="42" t="str">
        <f ca="1">IF(COUNTIF(List1!$U$4:$AF$16,$G3381),"Svátek",TEXT($G3381,"dddd"))</f>
        <v>pátek</v>
      </c>
      <c r="G3381" s="19">
        <v>47564</v>
      </c>
      <c r="H3381" s="49"/>
      <c r="I3381" s="50"/>
      <c r="J3381" s="49"/>
      <c r="K3381" s="50"/>
      <c r="L3381" s="21">
        <f t="shared" si="1122"/>
        <v>0</v>
      </c>
      <c r="M3381" s="22">
        <f t="shared" si="1116"/>
        <v>0</v>
      </c>
      <c r="N3381" s="98"/>
      <c r="O3381" s="101" t="str">
        <f t="shared" ca="1" si="1117"/>
        <v/>
      </c>
      <c r="P3381" s="41" t="str">
        <f t="shared" si="1115"/>
        <v xml:space="preserve"> </v>
      </c>
      <c r="Q3381" s="41" t="str">
        <f>IF(MONTH(G3382)-MONTH(G3381)&lt;&gt;0,SUBTOTAL(109,$P$14:$P$3665)," ")</f>
        <v xml:space="preserve"> </v>
      </c>
      <c r="R3381" s="108">
        <f t="shared" ca="1" si="1123"/>
        <v>0</v>
      </c>
      <c r="S3381" s="25">
        <f t="shared" ca="1" si="1124"/>
        <v>0</v>
      </c>
      <c r="T3381" s="108">
        <f t="shared" ca="1" si="1125"/>
        <v>0</v>
      </c>
      <c r="U3381" s="163">
        <f t="shared" ca="1" si="1126"/>
        <v>0</v>
      </c>
      <c r="V3381" s="25">
        <f t="shared" ca="1" si="1127"/>
        <v>0</v>
      </c>
      <c r="W3381" s="25">
        <f t="shared" ca="1" si="1128"/>
        <v>0</v>
      </c>
      <c r="X3381" s="108">
        <f t="shared" ca="1" si="1129"/>
        <v>0</v>
      </c>
      <c r="Y3381" s="108">
        <f t="shared" ca="1" si="1130"/>
        <v>0</v>
      </c>
      <c r="Z3381" s="108">
        <f t="shared" ca="1" si="1131"/>
        <v>0</v>
      </c>
      <c r="AA3381" s="108">
        <f t="shared" ca="1" si="1132"/>
        <v>0</v>
      </c>
      <c r="AB3381" s="108">
        <f t="shared" ca="1" si="1133"/>
        <v>0</v>
      </c>
      <c r="AC3381" s="25">
        <f t="shared" ca="1" si="1134"/>
        <v>0</v>
      </c>
    </row>
    <row r="3382" spans="1:29" ht="14.1" hidden="1" customHeight="1" thickBot="1" x14ac:dyDescent="0.25">
      <c r="A3382" s="3">
        <f t="shared" si="1118"/>
        <v>2030</v>
      </c>
      <c r="B3382" s="3" t="str">
        <f t="shared" si="1135"/>
        <v>03 březen</v>
      </c>
      <c r="C3382" s="4" t="str">
        <f t="shared" si="1119"/>
        <v>březen</v>
      </c>
      <c r="D3382" s="10">
        <f t="shared" ca="1" si="1120"/>
        <v>0</v>
      </c>
      <c r="E3382" s="10" t="str">
        <f t="shared" si="1121"/>
        <v>sobota</v>
      </c>
      <c r="F3382" s="42" t="str">
        <f ca="1">IF(COUNTIF(List1!$U$4:$AF$16,$G3382),"Svátek",TEXT($G3382,"dddd"))</f>
        <v>sobota</v>
      </c>
      <c r="G3382" s="19">
        <v>47565</v>
      </c>
      <c r="H3382" s="49"/>
      <c r="I3382" s="50"/>
      <c r="J3382" s="49"/>
      <c r="K3382" s="50"/>
      <c r="L3382" s="21">
        <f t="shared" si="1122"/>
        <v>0</v>
      </c>
      <c r="M3382" s="22">
        <f t="shared" si="1116"/>
        <v>0</v>
      </c>
      <c r="N3382" s="98"/>
      <c r="O3382" s="101" t="str">
        <f t="shared" ca="1" si="1117"/>
        <v/>
      </c>
      <c r="P3382" s="41" t="str">
        <f t="shared" si="1115"/>
        <v xml:space="preserve"> </v>
      </c>
      <c r="Q3382" s="41" t="str">
        <f>IF(MONTH(G3383)-MONTH(G3382)&lt;&gt;0,SUBTOTAL(109,$P$14:$P$3665)," ")</f>
        <v xml:space="preserve"> </v>
      </c>
      <c r="R3382" s="108">
        <f t="shared" ca="1" si="1123"/>
        <v>0</v>
      </c>
      <c r="S3382" s="25">
        <f t="shared" ca="1" si="1124"/>
        <v>0</v>
      </c>
      <c r="T3382" s="108">
        <f t="shared" ca="1" si="1125"/>
        <v>0</v>
      </c>
      <c r="U3382" s="163">
        <f t="shared" ca="1" si="1126"/>
        <v>0</v>
      </c>
      <c r="V3382" s="25">
        <f t="shared" ca="1" si="1127"/>
        <v>0</v>
      </c>
      <c r="W3382" s="25">
        <f t="shared" ca="1" si="1128"/>
        <v>0</v>
      </c>
      <c r="X3382" s="108">
        <f t="shared" ca="1" si="1129"/>
        <v>0</v>
      </c>
      <c r="Y3382" s="108">
        <f t="shared" ca="1" si="1130"/>
        <v>0</v>
      </c>
      <c r="Z3382" s="108">
        <f t="shared" ca="1" si="1131"/>
        <v>0</v>
      </c>
      <c r="AA3382" s="108">
        <f t="shared" ca="1" si="1132"/>
        <v>0</v>
      </c>
      <c r="AB3382" s="108">
        <f t="shared" ca="1" si="1133"/>
        <v>0</v>
      </c>
      <c r="AC3382" s="25">
        <f t="shared" ca="1" si="1134"/>
        <v>0</v>
      </c>
    </row>
    <row r="3383" spans="1:29" ht="14.1" hidden="1" customHeight="1" thickBot="1" x14ac:dyDescent="0.25">
      <c r="A3383" s="3">
        <f t="shared" si="1118"/>
        <v>2030</v>
      </c>
      <c r="B3383" s="3" t="str">
        <f t="shared" si="1135"/>
        <v>03 březen</v>
      </c>
      <c r="C3383" s="4" t="str">
        <f t="shared" si="1119"/>
        <v>březen</v>
      </c>
      <c r="D3383" s="10">
        <f t="shared" ca="1" si="1120"/>
        <v>0</v>
      </c>
      <c r="E3383" s="10" t="str">
        <f t="shared" si="1121"/>
        <v>neděle</v>
      </c>
      <c r="F3383" s="42" t="str">
        <f ca="1">IF(COUNTIF(List1!$U$4:$AF$16,$G3383),"Svátek",TEXT($G3383,"dddd"))</f>
        <v>neděle</v>
      </c>
      <c r="G3383" s="19">
        <v>47566</v>
      </c>
      <c r="H3383" s="49"/>
      <c r="I3383" s="50"/>
      <c r="J3383" s="49"/>
      <c r="K3383" s="50"/>
      <c r="L3383" s="21">
        <f t="shared" si="1122"/>
        <v>0</v>
      </c>
      <c r="M3383" s="22">
        <f t="shared" si="1116"/>
        <v>0</v>
      </c>
      <c r="N3383" s="98"/>
      <c r="O3383" s="101" t="str">
        <f t="shared" ca="1" si="1117"/>
        <v/>
      </c>
      <c r="P3383" s="41">
        <f t="shared" si="1115"/>
        <v>0</v>
      </c>
      <c r="Q3383" s="41" t="str">
        <f>IF(MONTH(G3384)-MONTH(G3383)&lt;&gt;0,SUBTOTAL(109,$P$14:$P$3665)," ")</f>
        <v xml:space="preserve"> </v>
      </c>
      <c r="R3383" s="108">
        <f t="shared" ca="1" si="1123"/>
        <v>0</v>
      </c>
      <c r="S3383" s="25">
        <f t="shared" ca="1" si="1124"/>
        <v>0</v>
      </c>
      <c r="T3383" s="108">
        <f t="shared" ca="1" si="1125"/>
        <v>0</v>
      </c>
      <c r="U3383" s="163">
        <f t="shared" ca="1" si="1126"/>
        <v>0</v>
      </c>
      <c r="V3383" s="25">
        <f t="shared" ca="1" si="1127"/>
        <v>0</v>
      </c>
      <c r="W3383" s="25">
        <f t="shared" ca="1" si="1128"/>
        <v>0</v>
      </c>
      <c r="X3383" s="108">
        <f t="shared" ca="1" si="1129"/>
        <v>0</v>
      </c>
      <c r="Y3383" s="108">
        <f t="shared" ca="1" si="1130"/>
        <v>0</v>
      </c>
      <c r="Z3383" s="108">
        <f t="shared" ca="1" si="1131"/>
        <v>0</v>
      </c>
      <c r="AA3383" s="108">
        <f t="shared" ca="1" si="1132"/>
        <v>0</v>
      </c>
      <c r="AB3383" s="108">
        <f t="shared" ca="1" si="1133"/>
        <v>0</v>
      </c>
      <c r="AC3383" s="25">
        <f t="shared" ca="1" si="1134"/>
        <v>0</v>
      </c>
    </row>
    <row r="3384" spans="1:29" ht="14.1" hidden="1" customHeight="1" thickBot="1" x14ac:dyDescent="0.25">
      <c r="A3384" s="3">
        <f t="shared" si="1118"/>
        <v>2030</v>
      </c>
      <c r="B3384" s="3" t="str">
        <f t="shared" si="1135"/>
        <v>03 březen</v>
      </c>
      <c r="C3384" s="4" t="str">
        <f t="shared" si="1119"/>
        <v>březen</v>
      </c>
      <c r="D3384" s="10">
        <f t="shared" ca="1" si="1120"/>
        <v>0</v>
      </c>
      <c r="E3384" s="10" t="str">
        <f t="shared" si="1121"/>
        <v>pondělí</v>
      </c>
      <c r="F3384" s="42" t="str">
        <f ca="1">IF(COUNTIF(List1!$U$4:$AF$16,$G3384),"Svátek",TEXT($G3384,"dddd"))</f>
        <v>pondělí</v>
      </c>
      <c r="G3384" s="19">
        <v>47567</v>
      </c>
      <c r="H3384" s="49"/>
      <c r="I3384" s="50"/>
      <c r="J3384" s="49"/>
      <c r="K3384" s="50"/>
      <c r="L3384" s="21">
        <f t="shared" si="1122"/>
        <v>0</v>
      </c>
      <c r="M3384" s="22">
        <f t="shared" si="1116"/>
        <v>0</v>
      </c>
      <c r="N3384" s="98"/>
      <c r="O3384" s="101" t="str">
        <f t="shared" ca="1" si="1117"/>
        <v/>
      </c>
      <c r="P3384" s="41" t="str">
        <f t="shared" si="1115"/>
        <v xml:space="preserve"> </v>
      </c>
      <c r="Q3384" s="41" t="str">
        <f>IF(MONTH(G3385)-MONTH(G3384)&lt;&gt;0,SUBTOTAL(109,$P$14:$P$3665)," ")</f>
        <v xml:space="preserve"> </v>
      </c>
      <c r="R3384" s="108">
        <f t="shared" ca="1" si="1123"/>
        <v>0</v>
      </c>
      <c r="S3384" s="25">
        <f t="shared" ca="1" si="1124"/>
        <v>0</v>
      </c>
      <c r="T3384" s="108">
        <f t="shared" ca="1" si="1125"/>
        <v>0</v>
      </c>
      <c r="U3384" s="163">
        <f t="shared" ca="1" si="1126"/>
        <v>0</v>
      </c>
      <c r="V3384" s="25">
        <f t="shared" ca="1" si="1127"/>
        <v>0</v>
      </c>
      <c r="W3384" s="25">
        <f t="shared" ca="1" si="1128"/>
        <v>0</v>
      </c>
      <c r="X3384" s="108">
        <f t="shared" ca="1" si="1129"/>
        <v>0</v>
      </c>
      <c r="Y3384" s="108">
        <f t="shared" ca="1" si="1130"/>
        <v>0</v>
      </c>
      <c r="Z3384" s="108">
        <f t="shared" ca="1" si="1131"/>
        <v>0</v>
      </c>
      <c r="AA3384" s="108">
        <f t="shared" ca="1" si="1132"/>
        <v>0</v>
      </c>
      <c r="AB3384" s="108">
        <f t="shared" ca="1" si="1133"/>
        <v>0</v>
      </c>
      <c r="AC3384" s="25">
        <f t="shared" ca="1" si="1134"/>
        <v>0</v>
      </c>
    </row>
    <row r="3385" spans="1:29" ht="14.1" hidden="1" customHeight="1" thickBot="1" x14ac:dyDescent="0.25">
      <c r="A3385" s="3">
        <f t="shared" si="1118"/>
        <v>2030</v>
      </c>
      <c r="B3385" s="3" t="str">
        <f t="shared" si="1135"/>
        <v>03 březen</v>
      </c>
      <c r="C3385" s="4" t="str">
        <f t="shared" si="1119"/>
        <v>březen</v>
      </c>
      <c r="D3385" s="10">
        <f t="shared" ca="1" si="1120"/>
        <v>0</v>
      </c>
      <c r="E3385" s="10" t="str">
        <f t="shared" si="1121"/>
        <v>úterý</v>
      </c>
      <c r="F3385" s="42" t="str">
        <f ca="1">IF(COUNTIF(List1!$U$4:$AF$16,$G3385),"Svátek",TEXT($G3385,"dddd"))</f>
        <v>úterý</v>
      </c>
      <c r="G3385" s="19">
        <v>47568</v>
      </c>
      <c r="H3385" s="49"/>
      <c r="I3385" s="50"/>
      <c r="J3385" s="49"/>
      <c r="K3385" s="50"/>
      <c r="L3385" s="21">
        <f t="shared" si="1122"/>
        <v>0</v>
      </c>
      <c r="M3385" s="22">
        <f t="shared" si="1116"/>
        <v>0</v>
      </c>
      <c r="N3385" s="98"/>
      <c r="O3385" s="101" t="str">
        <f t="shared" ca="1" si="1117"/>
        <v/>
      </c>
      <c r="P3385" s="41" t="str">
        <f t="shared" si="1115"/>
        <v xml:space="preserve"> </v>
      </c>
      <c r="Q3385" s="41" t="str">
        <f>IF(MONTH(G3386)-MONTH(G3385)&lt;&gt;0,SUBTOTAL(109,$P$14:$P$3665)," ")</f>
        <v xml:space="preserve"> </v>
      </c>
      <c r="R3385" s="108">
        <f t="shared" ca="1" si="1123"/>
        <v>0</v>
      </c>
      <c r="S3385" s="25">
        <f t="shared" ca="1" si="1124"/>
        <v>0</v>
      </c>
      <c r="T3385" s="108">
        <f t="shared" ca="1" si="1125"/>
        <v>0</v>
      </c>
      <c r="U3385" s="163">
        <f t="shared" ca="1" si="1126"/>
        <v>0</v>
      </c>
      <c r="V3385" s="25">
        <f t="shared" ca="1" si="1127"/>
        <v>0</v>
      </c>
      <c r="W3385" s="25">
        <f t="shared" ca="1" si="1128"/>
        <v>0</v>
      </c>
      <c r="X3385" s="108">
        <f t="shared" ca="1" si="1129"/>
        <v>0</v>
      </c>
      <c r="Y3385" s="108">
        <f t="shared" ca="1" si="1130"/>
        <v>0</v>
      </c>
      <c r="Z3385" s="108">
        <f t="shared" ca="1" si="1131"/>
        <v>0</v>
      </c>
      <c r="AA3385" s="108">
        <f t="shared" ca="1" si="1132"/>
        <v>0</v>
      </c>
      <c r="AB3385" s="108">
        <f t="shared" ca="1" si="1133"/>
        <v>0</v>
      </c>
      <c r="AC3385" s="25">
        <f t="shared" ca="1" si="1134"/>
        <v>0</v>
      </c>
    </row>
    <row r="3386" spans="1:29" ht="14.1" hidden="1" customHeight="1" thickBot="1" x14ac:dyDescent="0.25">
      <c r="A3386" s="3">
        <f t="shared" si="1118"/>
        <v>2030</v>
      </c>
      <c r="B3386" s="3" t="str">
        <f t="shared" si="1135"/>
        <v>03 březen</v>
      </c>
      <c r="C3386" s="4" t="str">
        <f t="shared" si="1119"/>
        <v>březen</v>
      </c>
      <c r="D3386" s="10">
        <f t="shared" ca="1" si="1120"/>
        <v>0</v>
      </c>
      <c r="E3386" s="10" t="str">
        <f t="shared" si="1121"/>
        <v>středa</v>
      </c>
      <c r="F3386" s="42" t="str">
        <f ca="1">IF(COUNTIF(List1!$U$4:$AF$16,$G3386),"Svátek",TEXT($G3386,"dddd"))</f>
        <v>středa</v>
      </c>
      <c r="G3386" s="19">
        <v>47569</v>
      </c>
      <c r="H3386" s="49"/>
      <c r="I3386" s="50"/>
      <c r="J3386" s="49"/>
      <c r="K3386" s="50"/>
      <c r="L3386" s="21">
        <f t="shared" si="1122"/>
        <v>0</v>
      </c>
      <c r="M3386" s="22">
        <f t="shared" si="1116"/>
        <v>0</v>
      </c>
      <c r="N3386" s="98"/>
      <c r="O3386" s="101" t="str">
        <f t="shared" ca="1" si="1117"/>
        <v/>
      </c>
      <c r="P3386" s="41" t="str">
        <f t="shared" si="1115"/>
        <v xml:space="preserve"> </v>
      </c>
      <c r="Q3386" s="41" t="str">
        <f>IF(MONTH(G3387)-MONTH(G3386)&lt;&gt;0,SUBTOTAL(109,$P$14:$P$3665)," ")</f>
        <v xml:space="preserve"> </v>
      </c>
      <c r="R3386" s="108">
        <f t="shared" ca="1" si="1123"/>
        <v>0</v>
      </c>
      <c r="S3386" s="25">
        <f t="shared" ca="1" si="1124"/>
        <v>0</v>
      </c>
      <c r="T3386" s="108">
        <f t="shared" ca="1" si="1125"/>
        <v>0</v>
      </c>
      <c r="U3386" s="163">
        <f t="shared" ca="1" si="1126"/>
        <v>0</v>
      </c>
      <c r="V3386" s="25">
        <f t="shared" ca="1" si="1127"/>
        <v>0</v>
      </c>
      <c r="W3386" s="25">
        <f t="shared" ca="1" si="1128"/>
        <v>0</v>
      </c>
      <c r="X3386" s="108">
        <f t="shared" ca="1" si="1129"/>
        <v>0</v>
      </c>
      <c r="Y3386" s="108">
        <f t="shared" ca="1" si="1130"/>
        <v>0</v>
      </c>
      <c r="Z3386" s="108">
        <f t="shared" ca="1" si="1131"/>
        <v>0</v>
      </c>
      <c r="AA3386" s="108">
        <f t="shared" ca="1" si="1132"/>
        <v>0</v>
      </c>
      <c r="AB3386" s="108">
        <f t="shared" ca="1" si="1133"/>
        <v>0</v>
      </c>
      <c r="AC3386" s="25">
        <f t="shared" ca="1" si="1134"/>
        <v>0</v>
      </c>
    </row>
    <row r="3387" spans="1:29" ht="14.1" hidden="1" customHeight="1" thickBot="1" x14ac:dyDescent="0.25">
      <c r="A3387" s="3">
        <f t="shared" si="1118"/>
        <v>2030</v>
      </c>
      <c r="B3387" s="3" t="str">
        <f t="shared" si="1135"/>
        <v>03 březen</v>
      </c>
      <c r="C3387" s="4" t="str">
        <f t="shared" si="1119"/>
        <v>březen</v>
      </c>
      <c r="D3387" s="10">
        <f t="shared" ca="1" si="1120"/>
        <v>0</v>
      </c>
      <c r="E3387" s="10" t="str">
        <f t="shared" si="1121"/>
        <v>čtvrtek</v>
      </c>
      <c r="F3387" s="42" t="str">
        <f ca="1">IF(COUNTIF(List1!$U$4:$AF$16,$G3387),"Svátek",TEXT($G3387,"dddd"))</f>
        <v>čtvrtek</v>
      </c>
      <c r="G3387" s="19">
        <v>47570</v>
      </c>
      <c r="H3387" s="49"/>
      <c r="I3387" s="50"/>
      <c r="J3387" s="49"/>
      <c r="K3387" s="50"/>
      <c r="L3387" s="21">
        <f t="shared" si="1122"/>
        <v>0</v>
      </c>
      <c r="M3387" s="22">
        <f t="shared" si="1116"/>
        <v>0</v>
      </c>
      <c r="N3387" s="98"/>
      <c r="O3387" s="101" t="str">
        <f t="shared" ca="1" si="1117"/>
        <v/>
      </c>
      <c r="P3387" s="41" t="str">
        <f t="shared" si="1115"/>
        <v xml:space="preserve"> </v>
      </c>
      <c r="Q3387" s="41" t="str">
        <f>IF(MONTH(G3388)-MONTH(G3387)&lt;&gt;0,SUBTOTAL(109,$P$14:$P$3665)," ")</f>
        <v xml:space="preserve"> </v>
      </c>
      <c r="R3387" s="108">
        <f t="shared" ca="1" si="1123"/>
        <v>0</v>
      </c>
      <c r="S3387" s="25">
        <f t="shared" ca="1" si="1124"/>
        <v>0</v>
      </c>
      <c r="T3387" s="108">
        <f t="shared" ca="1" si="1125"/>
        <v>0</v>
      </c>
      <c r="U3387" s="163">
        <f t="shared" ca="1" si="1126"/>
        <v>0</v>
      </c>
      <c r="V3387" s="25">
        <f t="shared" ca="1" si="1127"/>
        <v>0</v>
      </c>
      <c r="W3387" s="25">
        <f t="shared" ca="1" si="1128"/>
        <v>0</v>
      </c>
      <c r="X3387" s="108">
        <f t="shared" ca="1" si="1129"/>
        <v>0</v>
      </c>
      <c r="Y3387" s="108">
        <f t="shared" ca="1" si="1130"/>
        <v>0</v>
      </c>
      <c r="Z3387" s="108">
        <f t="shared" ca="1" si="1131"/>
        <v>0</v>
      </c>
      <c r="AA3387" s="108">
        <f t="shared" ca="1" si="1132"/>
        <v>0</v>
      </c>
      <c r="AB3387" s="108">
        <f t="shared" ca="1" si="1133"/>
        <v>0</v>
      </c>
      <c r="AC3387" s="25">
        <f t="shared" ca="1" si="1134"/>
        <v>0</v>
      </c>
    </row>
    <row r="3388" spans="1:29" ht="14.1" hidden="1" customHeight="1" thickBot="1" x14ac:dyDescent="0.25">
      <c r="A3388" s="3">
        <f t="shared" si="1118"/>
        <v>2030</v>
      </c>
      <c r="B3388" s="3" t="str">
        <f t="shared" si="1135"/>
        <v>03 březen</v>
      </c>
      <c r="C3388" s="4" t="str">
        <f t="shared" si="1119"/>
        <v>březen</v>
      </c>
      <c r="D3388" s="10">
        <f t="shared" ca="1" si="1120"/>
        <v>1</v>
      </c>
      <c r="E3388" s="10" t="str">
        <f t="shared" si="1121"/>
        <v>pátek</v>
      </c>
      <c r="F3388" s="42" t="str">
        <f ca="1">IF(COUNTIF(List1!$U$4:$AF$16,$G3388),"Svátek",TEXT($G3388,"dddd"))</f>
        <v>Svátek</v>
      </c>
      <c r="G3388" s="19">
        <v>47571</v>
      </c>
      <c r="H3388" s="49"/>
      <c r="I3388" s="50"/>
      <c r="J3388" s="49"/>
      <c r="K3388" s="50"/>
      <c r="L3388" s="21">
        <f t="shared" si="1122"/>
        <v>0</v>
      </c>
      <c r="M3388" s="22">
        <f t="shared" si="1116"/>
        <v>0</v>
      </c>
      <c r="N3388" s="98"/>
      <c r="O3388" s="101" t="str">
        <f t="shared" ca="1" si="1117"/>
        <v>Svátek</v>
      </c>
      <c r="P3388" s="41" t="str">
        <f t="shared" si="1115"/>
        <v xml:space="preserve"> </v>
      </c>
      <c r="Q3388" s="41" t="str">
        <f>IF(MONTH(G3389)-MONTH(G3388)&lt;&gt;0,SUBTOTAL(109,$P$14:$P$3665)," ")</f>
        <v xml:space="preserve"> </v>
      </c>
      <c r="R3388" s="108">
        <f t="shared" ca="1" si="1123"/>
        <v>0</v>
      </c>
      <c r="S3388" s="25">
        <f t="shared" ca="1" si="1124"/>
        <v>1</v>
      </c>
      <c r="T3388" s="108">
        <f t="shared" ca="1" si="1125"/>
        <v>0</v>
      </c>
      <c r="U3388" s="163">
        <f t="shared" ca="1" si="1126"/>
        <v>0</v>
      </c>
      <c r="V3388" s="25">
        <f t="shared" ca="1" si="1127"/>
        <v>0</v>
      </c>
      <c r="W3388" s="25">
        <f t="shared" ca="1" si="1128"/>
        <v>0</v>
      </c>
      <c r="X3388" s="108">
        <f t="shared" ca="1" si="1129"/>
        <v>0</v>
      </c>
      <c r="Y3388" s="108">
        <f t="shared" ca="1" si="1130"/>
        <v>0</v>
      </c>
      <c r="Z3388" s="108">
        <f t="shared" ca="1" si="1131"/>
        <v>0</v>
      </c>
      <c r="AA3388" s="108">
        <f t="shared" ca="1" si="1132"/>
        <v>0</v>
      </c>
      <c r="AB3388" s="108">
        <f t="shared" ca="1" si="1133"/>
        <v>0</v>
      </c>
      <c r="AC3388" s="25">
        <f t="shared" ca="1" si="1134"/>
        <v>1</v>
      </c>
    </row>
    <row r="3389" spans="1:29" ht="14.1" hidden="1" customHeight="1" thickBot="1" x14ac:dyDescent="0.25">
      <c r="A3389" s="3">
        <f t="shared" si="1118"/>
        <v>2030</v>
      </c>
      <c r="B3389" s="3" t="str">
        <f t="shared" si="1135"/>
        <v>03 březen</v>
      </c>
      <c r="C3389" s="4" t="str">
        <f t="shared" si="1119"/>
        <v>březen</v>
      </c>
      <c r="D3389" s="10">
        <f t="shared" ca="1" si="1120"/>
        <v>0</v>
      </c>
      <c r="E3389" s="10" t="str">
        <f t="shared" si="1121"/>
        <v>sobota</v>
      </c>
      <c r="F3389" s="42" t="str">
        <f ca="1">IF(COUNTIF(List1!$U$4:$AF$16,$G3389),"Svátek",TEXT($G3389,"dddd"))</f>
        <v>sobota</v>
      </c>
      <c r="G3389" s="19">
        <v>47572</v>
      </c>
      <c r="H3389" s="49"/>
      <c r="I3389" s="50"/>
      <c r="J3389" s="49"/>
      <c r="K3389" s="50"/>
      <c r="L3389" s="21">
        <f t="shared" si="1122"/>
        <v>0</v>
      </c>
      <c r="M3389" s="22">
        <f t="shared" si="1116"/>
        <v>0</v>
      </c>
      <c r="N3389" s="98"/>
      <c r="O3389" s="101" t="str">
        <f t="shared" ca="1" si="1117"/>
        <v/>
      </c>
      <c r="P3389" s="41" t="str">
        <f t="shared" si="1115"/>
        <v xml:space="preserve"> </v>
      </c>
      <c r="Q3389" s="41" t="str">
        <f>IF(MONTH(G3390)-MONTH(G3389)&lt;&gt;0,SUBTOTAL(109,$P$14:$P$3665)," ")</f>
        <v xml:space="preserve"> </v>
      </c>
      <c r="R3389" s="108">
        <f t="shared" ca="1" si="1123"/>
        <v>0</v>
      </c>
      <c r="S3389" s="25">
        <f t="shared" ca="1" si="1124"/>
        <v>0</v>
      </c>
      <c r="T3389" s="108">
        <f t="shared" ca="1" si="1125"/>
        <v>0</v>
      </c>
      <c r="U3389" s="163">
        <f t="shared" ca="1" si="1126"/>
        <v>0</v>
      </c>
      <c r="V3389" s="25">
        <f t="shared" ca="1" si="1127"/>
        <v>0</v>
      </c>
      <c r="W3389" s="25">
        <f t="shared" ca="1" si="1128"/>
        <v>0</v>
      </c>
      <c r="X3389" s="108">
        <f t="shared" ca="1" si="1129"/>
        <v>0</v>
      </c>
      <c r="Y3389" s="108">
        <f t="shared" ca="1" si="1130"/>
        <v>0</v>
      </c>
      <c r="Z3389" s="108">
        <f t="shared" ca="1" si="1131"/>
        <v>0</v>
      </c>
      <c r="AA3389" s="108">
        <f t="shared" ca="1" si="1132"/>
        <v>0</v>
      </c>
      <c r="AB3389" s="108">
        <f t="shared" ca="1" si="1133"/>
        <v>0</v>
      </c>
      <c r="AC3389" s="25">
        <f t="shared" ca="1" si="1134"/>
        <v>0</v>
      </c>
    </row>
    <row r="3390" spans="1:29" ht="14.1" hidden="1" customHeight="1" thickBot="1" x14ac:dyDescent="0.25">
      <c r="A3390" s="3">
        <f t="shared" si="1118"/>
        <v>2030</v>
      </c>
      <c r="B3390" s="3" t="str">
        <f t="shared" si="1135"/>
        <v>03 březen</v>
      </c>
      <c r="C3390" s="4" t="str">
        <f t="shared" si="1119"/>
        <v>březen</v>
      </c>
      <c r="D3390" s="10">
        <f t="shared" ca="1" si="1120"/>
        <v>0</v>
      </c>
      <c r="E3390" s="10" t="str">
        <f t="shared" si="1121"/>
        <v>neděle</v>
      </c>
      <c r="F3390" s="42" t="str">
        <f ca="1">IF(COUNTIF(List1!$U$4:$AF$16,$G3390),"Svátek",TEXT($G3390,"dddd"))</f>
        <v>neděle</v>
      </c>
      <c r="G3390" s="19">
        <v>47573</v>
      </c>
      <c r="H3390" s="49"/>
      <c r="I3390" s="50"/>
      <c r="J3390" s="49"/>
      <c r="K3390" s="50"/>
      <c r="L3390" s="21">
        <f t="shared" si="1122"/>
        <v>0</v>
      </c>
      <c r="M3390" s="22">
        <f t="shared" si="1116"/>
        <v>0</v>
      </c>
      <c r="N3390" s="98"/>
      <c r="O3390" s="101" t="str">
        <f t="shared" ca="1" si="1117"/>
        <v/>
      </c>
      <c r="P3390" s="41">
        <f t="shared" si="1115"/>
        <v>0</v>
      </c>
      <c r="Q3390" s="41">
        <f>IF(MONTH(G3391)-MONTH(G3390)&lt;&gt;0,SUBTOTAL(109,$P$14:$P$3665)," ")</f>
        <v>0</v>
      </c>
      <c r="R3390" s="108">
        <f t="shared" ca="1" si="1123"/>
        <v>0</v>
      </c>
      <c r="S3390" s="25">
        <f t="shared" ca="1" si="1124"/>
        <v>0</v>
      </c>
      <c r="T3390" s="108">
        <f t="shared" ca="1" si="1125"/>
        <v>0</v>
      </c>
      <c r="U3390" s="163">
        <f t="shared" ca="1" si="1126"/>
        <v>0</v>
      </c>
      <c r="V3390" s="25">
        <f t="shared" ca="1" si="1127"/>
        <v>0</v>
      </c>
      <c r="W3390" s="25">
        <f t="shared" ca="1" si="1128"/>
        <v>0</v>
      </c>
      <c r="X3390" s="108">
        <f t="shared" ca="1" si="1129"/>
        <v>0</v>
      </c>
      <c r="Y3390" s="108">
        <f t="shared" ca="1" si="1130"/>
        <v>0</v>
      </c>
      <c r="Z3390" s="108">
        <f t="shared" ca="1" si="1131"/>
        <v>0</v>
      </c>
      <c r="AA3390" s="108">
        <f t="shared" ca="1" si="1132"/>
        <v>0</v>
      </c>
      <c r="AB3390" s="108">
        <f t="shared" ca="1" si="1133"/>
        <v>0</v>
      </c>
      <c r="AC3390" s="25">
        <f t="shared" ca="1" si="1134"/>
        <v>0</v>
      </c>
    </row>
    <row r="3391" spans="1:29" ht="14.1" hidden="1" customHeight="1" thickBot="1" x14ac:dyDescent="0.25">
      <c r="A3391" s="3">
        <f t="shared" si="1118"/>
        <v>2030</v>
      </c>
      <c r="B3391" s="3" t="str">
        <f t="shared" si="1135"/>
        <v>04 duben</v>
      </c>
      <c r="C3391" s="4" t="str">
        <f t="shared" si="1119"/>
        <v>duben</v>
      </c>
      <c r="D3391" s="10">
        <f t="shared" ca="1" si="1120"/>
        <v>1</v>
      </c>
      <c r="E3391" s="10" t="str">
        <f t="shared" si="1121"/>
        <v>pondělí</v>
      </c>
      <c r="F3391" s="42" t="str">
        <f ca="1">IF(COUNTIF(List1!$U$4:$AF$16,$G3391),"Svátek",TEXT($G3391,"dddd"))</f>
        <v>Svátek</v>
      </c>
      <c r="G3391" s="19">
        <v>47574</v>
      </c>
      <c r="H3391" s="49"/>
      <c r="I3391" s="50"/>
      <c r="J3391" s="49"/>
      <c r="K3391" s="50"/>
      <c r="L3391" s="21">
        <f t="shared" si="1122"/>
        <v>0</v>
      </c>
      <c r="M3391" s="22">
        <f t="shared" si="1116"/>
        <v>0</v>
      </c>
      <c r="N3391" s="98"/>
      <c r="O3391" s="101" t="str">
        <f t="shared" ca="1" si="1117"/>
        <v>Svátek</v>
      </c>
      <c r="P3391" s="41" t="str">
        <f t="shared" si="1115"/>
        <v xml:space="preserve"> </v>
      </c>
      <c r="Q3391" s="41" t="str">
        <f>IF(MONTH(G3392)-MONTH(G3391)&lt;&gt;0,SUBTOTAL(109,$P$14:$P$3665)," ")</f>
        <v xml:space="preserve"> </v>
      </c>
      <c r="R3391" s="108">
        <f t="shared" ca="1" si="1123"/>
        <v>0</v>
      </c>
      <c r="S3391" s="25">
        <f t="shared" ca="1" si="1124"/>
        <v>1</v>
      </c>
      <c r="T3391" s="108">
        <f t="shared" ca="1" si="1125"/>
        <v>0</v>
      </c>
      <c r="U3391" s="163">
        <f t="shared" ca="1" si="1126"/>
        <v>0</v>
      </c>
      <c r="V3391" s="25">
        <f t="shared" ca="1" si="1127"/>
        <v>0</v>
      </c>
      <c r="W3391" s="25">
        <f t="shared" ca="1" si="1128"/>
        <v>0</v>
      </c>
      <c r="X3391" s="108">
        <f t="shared" ca="1" si="1129"/>
        <v>0</v>
      </c>
      <c r="Y3391" s="108">
        <f t="shared" ca="1" si="1130"/>
        <v>0</v>
      </c>
      <c r="Z3391" s="108">
        <f t="shared" ca="1" si="1131"/>
        <v>0</v>
      </c>
      <c r="AA3391" s="108">
        <f t="shared" ca="1" si="1132"/>
        <v>0</v>
      </c>
      <c r="AB3391" s="108">
        <f t="shared" ca="1" si="1133"/>
        <v>0</v>
      </c>
      <c r="AC3391" s="25">
        <f t="shared" ca="1" si="1134"/>
        <v>1</v>
      </c>
    </row>
    <row r="3392" spans="1:29" ht="14.1" hidden="1" customHeight="1" thickBot="1" x14ac:dyDescent="0.25">
      <c r="A3392" s="3">
        <f t="shared" si="1118"/>
        <v>2030</v>
      </c>
      <c r="B3392" s="3" t="str">
        <f t="shared" si="1135"/>
        <v>04 duben</v>
      </c>
      <c r="C3392" s="4" t="str">
        <f t="shared" si="1119"/>
        <v>duben</v>
      </c>
      <c r="D3392" s="10">
        <f t="shared" ca="1" si="1120"/>
        <v>0</v>
      </c>
      <c r="E3392" s="10" t="str">
        <f t="shared" si="1121"/>
        <v>úterý</v>
      </c>
      <c r="F3392" s="42" t="str">
        <f ca="1">IF(COUNTIF(List1!$U$4:$AF$16,$G3392),"Svátek",TEXT($G3392,"dddd"))</f>
        <v>úterý</v>
      </c>
      <c r="G3392" s="19">
        <v>47575</v>
      </c>
      <c r="H3392" s="49"/>
      <c r="I3392" s="50"/>
      <c r="J3392" s="49"/>
      <c r="K3392" s="50"/>
      <c r="L3392" s="21">
        <f t="shared" si="1122"/>
        <v>0</v>
      </c>
      <c r="M3392" s="22">
        <f t="shared" si="1116"/>
        <v>0</v>
      </c>
      <c r="N3392" s="98"/>
      <c r="O3392" s="101" t="str">
        <f t="shared" ca="1" si="1117"/>
        <v/>
      </c>
      <c r="P3392" s="41" t="str">
        <f t="shared" si="1115"/>
        <v xml:space="preserve"> </v>
      </c>
      <c r="Q3392" s="41" t="str">
        <f>IF(MONTH(G3393)-MONTH(G3392)&lt;&gt;0,SUBTOTAL(109,$P$14:$P$3665)," ")</f>
        <v xml:space="preserve"> </v>
      </c>
      <c r="R3392" s="108">
        <f t="shared" ca="1" si="1123"/>
        <v>0</v>
      </c>
      <c r="S3392" s="25">
        <f t="shared" ca="1" si="1124"/>
        <v>0</v>
      </c>
      <c r="T3392" s="108">
        <f t="shared" ca="1" si="1125"/>
        <v>0</v>
      </c>
      <c r="U3392" s="163">
        <f t="shared" ca="1" si="1126"/>
        <v>0</v>
      </c>
      <c r="V3392" s="25">
        <f t="shared" ca="1" si="1127"/>
        <v>0</v>
      </c>
      <c r="W3392" s="25">
        <f t="shared" ca="1" si="1128"/>
        <v>0</v>
      </c>
      <c r="X3392" s="108">
        <f t="shared" ca="1" si="1129"/>
        <v>0</v>
      </c>
      <c r="Y3392" s="108">
        <f t="shared" ca="1" si="1130"/>
        <v>0</v>
      </c>
      <c r="Z3392" s="108">
        <f t="shared" ca="1" si="1131"/>
        <v>0</v>
      </c>
      <c r="AA3392" s="108">
        <f t="shared" ca="1" si="1132"/>
        <v>0</v>
      </c>
      <c r="AB3392" s="108">
        <f t="shared" ca="1" si="1133"/>
        <v>0</v>
      </c>
      <c r="AC3392" s="25">
        <f t="shared" ca="1" si="1134"/>
        <v>0</v>
      </c>
    </row>
    <row r="3393" spans="1:29" ht="14.1" hidden="1" customHeight="1" thickBot="1" x14ac:dyDescent="0.25">
      <c r="A3393" s="3">
        <f t="shared" si="1118"/>
        <v>2030</v>
      </c>
      <c r="B3393" s="3" t="str">
        <f t="shared" si="1135"/>
        <v>04 duben</v>
      </c>
      <c r="C3393" s="4" t="str">
        <f t="shared" si="1119"/>
        <v>duben</v>
      </c>
      <c r="D3393" s="10">
        <f t="shared" ca="1" si="1120"/>
        <v>0</v>
      </c>
      <c r="E3393" s="10" t="str">
        <f t="shared" si="1121"/>
        <v>středa</v>
      </c>
      <c r="F3393" s="42" t="str">
        <f ca="1">IF(COUNTIF(List1!$U$4:$AF$16,$G3393),"Svátek",TEXT($G3393,"dddd"))</f>
        <v>středa</v>
      </c>
      <c r="G3393" s="19">
        <v>47576</v>
      </c>
      <c r="H3393" s="49"/>
      <c r="I3393" s="50"/>
      <c r="J3393" s="49"/>
      <c r="K3393" s="50"/>
      <c r="L3393" s="21">
        <f t="shared" si="1122"/>
        <v>0</v>
      </c>
      <c r="M3393" s="22">
        <f t="shared" si="1116"/>
        <v>0</v>
      </c>
      <c r="N3393" s="98"/>
      <c r="O3393" s="101" t="str">
        <f t="shared" ca="1" si="1117"/>
        <v/>
      </c>
      <c r="P3393" s="41" t="str">
        <f t="shared" si="1115"/>
        <v xml:space="preserve"> </v>
      </c>
      <c r="Q3393" s="41" t="str">
        <f>IF(MONTH(G3394)-MONTH(G3393)&lt;&gt;0,SUBTOTAL(109,$P$14:$P$3665)," ")</f>
        <v xml:space="preserve"> </v>
      </c>
      <c r="R3393" s="108">
        <f t="shared" ca="1" si="1123"/>
        <v>0</v>
      </c>
      <c r="S3393" s="25">
        <f t="shared" ca="1" si="1124"/>
        <v>0</v>
      </c>
      <c r="T3393" s="108">
        <f t="shared" ca="1" si="1125"/>
        <v>0</v>
      </c>
      <c r="U3393" s="163">
        <f t="shared" ca="1" si="1126"/>
        <v>0</v>
      </c>
      <c r="V3393" s="25">
        <f t="shared" ca="1" si="1127"/>
        <v>0</v>
      </c>
      <c r="W3393" s="25">
        <f t="shared" ca="1" si="1128"/>
        <v>0</v>
      </c>
      <c r="X3393" s="108">
        <f t="shared" ca="1" si="1129"/>
        <v>0</v>
      </c>
      <c r="Y3393" s="108">
        <f t="shared" ca="1" si="1130"/>
        <v>0</v>
      </c>
      <c r="Z3393" s="108">
        <f t="shared" ca="1" si="1131"/>
        <v>0</v>
      </c>
      <c r="AA3393" s="108">
        <f t="shared" ca="1" si="1132"/>
        <v>0</v>
      </c>
      <c r="AB3393" s="108">
        <f t="shared" ca="1" si="1133"/>
        <v>0</v>
      </c>
      <c r="AC3393" s="25">
        <f t="shared" ca="1" si="1134"/>
        <v>0</v>
      </c>
    </row>
    <row r="3394" spans="1:29" ht="14.1" hidden="1" customHeight="1" thickBot="1" x14ac:dyDescent="0.25">
      <c r="A3394" s="3">
        <f t="shared" si="1118"/>
        <v>2030</v>
      </c>
      <c r="B3394" s="3" t="str">
        <f t="shared" si="1135"/>
        <v>04 duben</v>
      </c>
      <c r="C3394" s="4" t="str">
        <f t="shared" si="1119"/>
        <v>duben</v>
      </c>
      <c r="D3394" s="10">
        <f t="shared" ca="1" si="1120"/>
        <v>0</v>
      </c>
      <c r="E3394" s="10" t="str">
        <f t="shared" si="1121"/>
        <v>čtvrtek</v>
      </c>
      <c r="F3394" s="42" t="str">
        <f ca="1">IF(COUNTIF(List1!$U$4:$AF$16,$G3394),"Svátek",TEXT($G3394,"dddd"))</f>
        <v>čtvrtek</v>
      </c>
      <c r="G3394" s="19">
        <v>47577</v>
      </c>
      <c r="H3394" s="49"/>
      <c r="I3394" s="50"/>
      <c r="J3394" s="49"/>
      <c r="K3394" s="50"/>
      <c r="L3394" s="21">
        <f t="shared" si="1122"/>
        <v>0</v>
      </c>
      <c r="M3394" s="22">
        <f t="shared" si="1116"/>
        <v>0</v>
      </c>
      <c r="N3394" s="98"/>
      <c r="O3394" s="101" t="str">
        <f t="shared" ca="1" si="1117"/>
        <v/>
      </c>
      <c r="P3394" s="41" t="str">
        <f t="shared" si="1115"/>
        <v xml:space="preserve"> </v>
      </c>
      <c r="Q3394" s="41" t="str">
        <f>IF(MONTH(G3395)-MONTH(G3394)&lt;&gt;0,SUBTOTAL(109,$P$14:$P$3665)," ")</f>
        <v xml:space="preserve"> </v>
      </c>
      <c r="R3394" s="108">
        <f t="shared" ca="1" si="1123"/>
        <v>0</v>
      </c>
      <c r="S3394" s="25">
        <f t="shared" ca="1" si="1124"/>
        <v>0</v>
      </c>
      <c r="T3394" s="108">
        <f t="shared" ca="1" si="1125"/>
        <v>0</v>
      </c>
      <c r="U3394" s="163">
        <f t="shared" ca="1" si="1126"/>
        <v>0</v>
      </c>
      <c r="V3394" s="25">
        <f t="shared" ca="1" si="1127"/>
        <v>0</v>
      </c>
      <c r="W3394" s="25">
        <f t="shared" ca="1" si="1128"/>
        <v>0</v>
      </c>
      <c r="X3394" s="108">
        <f t="shared" ca="1" si="1129"/>
        <v>0</v>
      </c>
      <c r="Y3394" s="108">
        <f t="shared" ca="1" si="1130"/>
        <v>0</v>
      </c>
      <c r="Z3394" s="108">
        <f t="shared" ca="1" si="1131"/>
        <v>0</v>
      </c>
      <c r="AA3394" s="108">
        <f t="shared" ca="1" si="1132"/>
        <v>0</v>
      </c>
      <c r="AB3394" s="108">
        <f t="shared" ca="1" si="1133"/>
        <v>0</v>
      </c>
      <c r="AC3394" s="25">
        <f t="shared" ca="1" si="1134"/>
        <v>0</v>
      </c>
    </row>
    <row r="3395" spans="1:29" ht="14.1" hidden="1" customHeight="1" thickBot="1" x14ac:dyDescent="0.25">
      <c r="A3395" s="3">
        <f t="shared" si="1118"/>
        <v>2030</v>
      </c>
      <c r="B3395" s="3" t="str">
        <f t="shared" si="1135"/>
        <v>04 duben</v>
      </c>
      <c r="C3395" s="4" t="str">
        <f t="shared" si="1119"/>
        <v>duben</v>
      </c>
      <c r="D3395" s="10">
        <f t="shared" ca="1" si="1120"/>
        <v>0</v>
      </c>
      <c r="E3395" s="10" t="str">
        <f t="shared" si="1121"/>
        <v>pátek</v>
      </c>
      <c r="F3395" s="42" t="str">
        <f ca="1">IF(COUNTIF(List1!$U$4:$AF$16,$G3395),"Svátek",TEXT($G3395,"dddd"))</f>
        <v>pátek</v>
      </c>
      <c r="G3395" s="19">
        <v>47578</v>
      </c>
      <c r="H3395" s="49"/>
      <c r="I3395" s="50"/>
      <c r="J3395" s="49"/>
      <c r="K3395" s="50"/>
      <c r="L3395" s="21">
        <f t="shared" si="1122"/>
        <v>0</v>
      </c>
      <c r="M3395" s="22">
        <f t="shared" si="1116"/>
        <v>0</v>
      </c>
      <c r="N3395" s="98"/>
      <c r="O3395" s="101" t="str">
        <f t="shared" ca="1" si="1117"/>
        <v/>
      </c>
      <c r="P3395" s="41" t="str">
        <f t="shared" si="1115"/>
        <v xml:space="preserve"> </v>
      </c>
      <c r="Q3395" s="41" t="str">
        <f>IF(MONTH(G3396)-MONTH(G3395)&lt;&gt;0,SUBTOTAL(109,$P$14:$P$3665)," ")</f>
        <v xml:space="preserve"> </v>
      </c>
      <c r="R3395" s="108">
        <f t="shared" ca="1" si="1123"/>
        <v>0</v>
      </c>
      <c r="S3395" s="25">
        <f t="shared" ca="1" si="1124"/>
        <v>0</v>
      </c>
      <c r="T3395" s="108">
        <f t="shared" ca="1" si="1125"/>
        <v>0</v>
      </c>
      <c r="U3395" s="163">
        <f t="shared" ca="1" si="1126"/>
        <v>0</v>
      </c>
      <c r="V3395" s="25">
        <f t="shared" ca="1" si="1127"/>
        <v>0</v>
      </c>
      <c r="W3395" s="25">
        <f t="shared" ca="1" si="1128"/>
        <v>0</v>
      </c>
      <c r="X3395" s="108">
        <f t="shared" ca="1" si="1129"/>
        <v>0</v>
      </c>
      <c r="Y3395" s="108">
        <f t="shared" ca="1" si="1130"/>
        <v>0</v>
      </c>
      <c r="Z3395" s="108">
        <f t="shared" ca="1" si="1131"/>
        <v>0</v>
      </c>
      <c r="AA3395" s="108">
        <f t="shared" ca="1" si="1132"/>
        <v>0</v>
      </c>
      <c r="AB3395" s="108">
        <f t="shared" ca="1" si="1133"/>
        <v>0</v>
      </c>
      <c r="AC3395" s="25">
        <f t="shared" ca="1" si="1134"/>
        <v>0</v>
      </c>
    </row>
    <row r="3396" spans="1:29" ht="14.1" hidden="1" customHeight="1" thickBot="1" x14ac:dyDescent="0.25">
      <c r="A3396" s="3">
        <f t="shared" si="1118"/>
        <v>2030</v>
      </c>
      <c r="B3396" s="3" t="str">
        <f t="shared" si="1135"/>
        <v>04 duben</v>
      </c>
      <c r="C3396" s="4" t="str">
        <f t="shared" si="1119"/>
        <v>duben</v>
      </c>
      <c r="D3396" s="10">
        <f t="shared" ca="1" si="1120"/>
        <v>0</v>
      </c>
      <c r="E3396" s="10" t="str">
        <f t="shared" si="1121"/>
        <v>sobota</v>
      </c>
      <c r="F3396" s="42" t="str">
        <f ca="1">IF(COUNTIF(List1!$U$4:$AF$16,$G3396),"Svátek",TEXT($G3396,"dddd"))</f>
        <v>sobota</v>
      </c>
      <c r="G3396" s="19">
        <v>47579</v>
      </c>
      <c r="H3396" s="49"/>
      <c r="I3396" s="50"/>
      <c r="J3396" s="49"/>
      <c r="K3396" s="50"/>
      <c r="L3396" s="21">
        <f t="shared" si="1122"/>
        <v>0</v>
      </c>
      <c r="M3396" s="22">
        <f t="shared" si="1116"/>
        <v>0</v>
      </c>
      <c r="N3396" s="98"/>
      <c r="O3396" s="101" t="str">
        <f t="shared" ca="1" si="1117"/>
        <v/>
      </c>
      <c r="P3396" s="41" t="str">
        <f t="shared" si="1115"/>
        <v xml:space="preserve"> </v>
      </c>
      <c r="Q3396" s="41" t="str">
        <f>IF(MONTH(G3397)-MONTH(G3396)&lt;&gt;0,SUBTOTAL(109,$P$14:$P$3665)," ")</f>
        <v xml:space="preserve"> </v>
      </c>
      <c r="R3396" s="108">
        <f t="shared" ca="1" si="1123"/>
        <v>0</v>
      </c>
      <c r="S3396" s="25">
        <f t="shared" ca="1" si="1124"/>
        <v>0</v>
      </c>
      <c r="T3396" s="108">
        <f t="shared" ca="1" si="1125"/>
        <v>0</v>
      </c>
      <c r="U3396" s="163">
        <f t="shared" ca="1" si="1126"/>
        <v>0</v>
      </c>
      <c r="V3396" s="25">
        <f t="shared" ca="1" si="1127"/>
        <v>0</v>
      </c>
      <c r="W3396" s="25">
        <f t="shared" ca="1" si="1128"/>
        <v>0</v>
      </c>
      <c r="X3396" s="108">
        <f t="shared" ca="1" si="1129"/>
        <v>0</v>
      </c>
      <c r="Y3396" s="108">
        <f t="shared" ca="1" si="1130"/>
        <v>0</v>
      </c>
      <c r="Z3396" s="108">
        <f t="shared" ca="1" si="1131"/>
        <v>0</v>
      </c>
      <c r="AA3396" s="108">
        <f t="shared" ca="1" si="1132"/>
        <v>0</v>
      </c>
      <c r="AB3396" s="108">
        <f t="shared" ca="1" si="1133"/>
        <v>0</v>
      </c>
      <c r="AC3396" s="25">
        <f t="shared" ca="1" si="1134"/>
        <v>0</v>
      </c>
    </row>
    <row r="3397" spans="1:29" ht="14.1" hidden="1" customHeight="1" thickBot="1" x14ac:dyDescent="0.25">
      <c r="A3397" s="3">
        <f t="shared" si="1118"/>
        <v>2030</v>
      </c>
      <c r="B3397" s="3" t="str">
        <f t="shared" si="1135"/>
        <v>04 duben</v>
      </c>
      <c r="C3397" s="4" t="str">
        <f t="shared" si="1119"/>
        <v>duben</v>
      </c>
      <c r="D3397" s="10">
        <f t="shared" ca="1" si="1120"/>
        <v>0</v>
      </c>
      <c r="E3397" s="10" t="str">
        <f t="shared" si="1121"/>
        <v>neděle</v>
      </c>
      <c r="F3397" s="42" t="str">
        <f ca="1">IF(COUNTIF(List1!$U$4:$AF$16,$G3397),"Svátek",TEXT($G3397,"dddd"))</f>
        <v>neděle</v>
      </c>
      <c r="G3397" s="19">
        <v>47580</v>
      </c>
      <c r="H3397" s="49"/>
      <c r="I3397" s="50"/>
      <c r="J3397" s="49"/>
      <c r="K3397" s="50"/>
      <c r="L3397" s="21">
        <f t="shared" si="1122"/>
        <v>0</v>
      </c>
      <c r="M3397" s="22">
        <f t="shared" si="1116"/>
        <v>0</v>
      </c>
      <c r="N3397" s="98"/>
      <c r="O3397" s="101" t="str">
        <f t="shared" ca="1" si="1117"/>
        <v/>
      </c>
      <c r="P3397" s="41">
        <f t="shared" si="1115"/>
        <v>0</v>
      </c>
      <c r="Q3397" s="41" t="str">
        <f>IF(MONTH(G3398)-MONTH(G3397)&lt;&gt;0,SUBTOTAL(109,$P$14:$P$3665)," ")</f>
        <v xml:space="preserve"> </v>
      </c>
      <c r="R3397" s="108">
        <f t="shared" ca="1" si="1123"/>
        <v>0</v>
      </c>
      <c r="S3397" s="25">
        <f t="shared" ca="1" si="1124"/>
        <v>0</v>
      </c>
      <c r="T3397" s="108">
        <f t="shared" ca="1" si="1125"/>
        <v>0</v>
      </c>
      <c r="U3397" s="163">
        <f t="shared" ca="1" si="1126"/>
        <v>0</v>
      </c>
      <c r="V3397" s="25">
        <f t="shared" ca="1" si="1127"/>
        <v>0</v>
      </c>
      <c r="W3397" s="25">
        <f t="shared" ca="1" si="1128"/>
        <v>0</v>
      </c>
      <c r="X3397" s="108">
        <f t="shared" ca="1" si="1129"/>
        <v>0</v>
      </c>
      <c r="Y3397" s="108">
        <f t="shared" ca="1" si="1130"/>
        <v>0</v>
      </c>
      <c r="Z3397" s="108">
        <f t="shared" ca="1" si="1131"/>
        <v>0</v>
      </c>
      <c r="AA3397" s="108">
        <f t="shared" ca="1" si="1132"/>
        <v>0</v>
      </c>
      <c r="AB3397" s="108">
        <f t="shared" ca="1" si="1133"/>
        <v>0</v>
      </c>
      <c r="AC3397" s="25">
        <f t="shared" ca="1" si="1134"/>
        <v>0</v>
      </c>
    </row>
    <row r="3398" spans="1:29" ht="14.1" hidden="1" customHeight="1" thickBot="1" x14ac:dyDescent="0.25">
      <c r="A3398" s="3">
        <f t="shared" si="1118"/>
        <v>2030</v>
      </c>
      <c r="B3398" s="3" t="str">
        <f t="shared" si="1135"/>
        <v>04 duben</v>
      </c>
      <c r="C3398" s="4" t="str">
        <f t="shared" si="1119"/>
        <v>duben</v>
      </c>
      <c r="D3398" s="10">
        <f t="shared" ca="1" si="1120"/>
        <v>0</v>
      </c>
      <c r="E3398" s="10" t="str">
        <f t="shared" si="1121"/>
        <v>pondělí</v>
      </c>
      <c r="F3398" s="42" t="str">
        <f ca="1">IF(COUNTIF(List1!$U$4:$AF$16,$G3398),"Svátek",TEXT($G3398,"dddd"))</f>
        <v>pondělí</v>
      </c>
      <c r="G3398" s="19">
        <v>47581</v>
      </c>
      <c r="H3398" s="49"/>
      <c r="I3398" s="50"/>
      <c r="J3398" s="49"/>
      <c r="K3398" s="50"/>
      <c r="L3398" s="21">
        <f t="shared" si="1122"/>
        <v>0</v>
      </c>
      <c r="M3398" s="22">
        <f t="shared" si="1116"/>
        <v>0</v>
      </c>
      <c r="N3398" s="98"/>
      <c r="O3398" s="101" t="str">
        <f t="shared" ca="1" si="1117"/>
        <v/>
      </c>
      <c r="P3398" s="41" t="str">
        <f t="shared" si="1115"/>
        <v xml:space="preserve"> </v>
      </c>
      <c r="Q3398" s="41" t="str">
        <f>IF(MONTH(G3399)-MONTH(G3398)&lt;&gt;0,SUBTOTAL(109,$P$14:$P$3665)," ")</f>
        <v xml:space="preserve"> </v>
      </c>
      <c r="R3398" s="108">
        <f t="shared" ca="1" si="1123"/>
        <v>0</v>
      </c>
      <c r="S3398" s="25">
        <f t="shared" ca="1" si="1124"/>
        <v>0</v>
      </c>
      <c r="T3398" s="108">
        <f t="shared" ca="1" si="1125"/>
        <v>0</v>
      </c>
      <c r="U3398" s="163">
        <f t="shared" ca="1" si="1126"/>
        <v>0</v>
      </c>
      <c r="V3398" s="25">
        <f t="shared" ca="1" si="1127"/>
        <v>0</v>
      </c>
      <c r="W3398" s="25">
        <f t="shared" ca="1" si="1128"/>
        <v>0</v>
      </c>
      <c r="X3398" s="108">
        <f t="shared" ca="1" si="1129"/>
        <v>0</v>
      </c>
      <c r="Y3398" s="108">
        <f t="shared" ca="1" si="1130"/>
        <v>0</v>
      </c>
      <c r="Z3398" s="108">
        <f t="shared" ca="1" si="1131"/>
        <v>0</v>
      </c>
      <c r="AA3398" s="108">
        <f t="shared" ca="1" si="1132"/>
        <v>0</v>
      </c>
      <c r="AB3398" s="108">
        <f t="shared" ca="1" si="1133"/>
        <v>0</v>
      </c>
      <c r="AC3398" s="25">
        <f t="shared" ca="1" si="1134"/>
        <v>0</v>
      </c>
    </row>
    <row r="3399" spans="1:29" ht="14.1" hidden="1" customHeight="1" thickBot="1" x14ac:dyDescent="0.25">
      <c r="A3399" s="3">
        <f t="shared" si="1118"/>
        <v>2030</v>
      </c>
      <c r="B3399" s="3" t="str">
        <f t="shared" si="1135"/>
        <v>04 duben</v>
      </c>
      <c r="C3399" s="4" t="str">
        <f t="shared" si="1119"/>
        <v>duben</v>
      </c>
      <c r="D3399" s="10">
        <f t="shared" ca="1" si="1120"/>
        <v>0</v>
      </c>
      <c r="E3399" s="10" t="str">
        <f t="shared" si="1121"/>
        <v>úterý</v>
      </c>
      <c r="F3399" s="42" t="str">
        <f ca="1">IF(COUNTIF(List1!$U$4:$AF$16,$G3399),"Svátek",TEXT($G3399,"dddd"))</f>
        <v>úterý</v>
      </c>
      <c r="G3399" s="19">
        <v>47582</v>
      </c>
      <c r="H3399" s="49"/>
      <c r="I3399" s="50"/>
      <c r="J3399" s="49"/>
      <c r="K3399" s="50"/>
      <c r="L3399" s="21">
        <f t="shared" si="1122"/>
        <v>0</v>
      </c>
      <c r="M3399" s="22">
        <f t="shared" si="1116"/>
        <v>0</v>
      </c>
      <c r="N3399" s="98"/>
      <c r="O3399" s="101" t="str">
        <f t="shared" ca="1" si="1117"/>
        <v/>
      </c>
      <c r="P3399" s="41" t="str">
        <f t="shared" si="1115"/>
        <v xml:space="preserve"> </v>
      </c>
      <c r="Q3399" s="41" t="str">
        <f>IF(MONTH(G3400)-MONTH(G3399)&lt;&gt;0,SUBTOTAL(109,$P$14:$P$3665)," ")</f>
        <v xml:space="preserve"> </v>
      </c>
      <c r="R3399" s="108">
        <f t="shared" ca="1" si="1123"/>
        <v>0</v>
      </c>
      <c r="S3399" s="25">
        <f t="shared" ca="1" si="1124"/>
        <v>0</v>
      </c>
      <c r="T3399" s="108">
        <f t="shared" ca="1" si="1125"/>
        <v>0</v>
      </c>
      <c r="U3399" s="163">
        <f t="shared" ca="1" si="1126"/>
        <v>0</v>
      </c>
      <c r="V3399" s="25">
        <f t="shared" ca="1" si="1127"/>
        <v>0</v>
      </c>
      <c r="W3399" s="25">
        <f t="shared" ca="1" si="1128"/>
        <v>0</v>
      </c>
      <c r="X3399" s="108">
        <f t="shared" ca="1" si="1129"/>
        <v>0</v>
      </c>
      <c r="Y3399" s="108">
        <f t="shared" ca="1" si="1130"/>
        <v>0</v>
      </c>
      <c r="Z3399" s="108">
        <f t="shared" ca="1" si="1131"/>
        <v>0</v>
      </c>
      <c r="AA3399" s="108">
        <f t="shared" ca="1" si="1132"/>
        <v>0</v>
      </c>
      <c r="AB3399" s="108">
        <f t="shared" ca="1" si="1133"/>
        <v>0</v>
      </c>
      <c r="AC3399" s="25">
        <f t="shared" ca="1" si="1134"/>
        <v>0</v>
      </c>
    </row>
    <row r="3400" spans="1:29" ht="14.1" hidden="1" customHeight="1" thickBot="1" x14ac:dyDescent="0.25">
      <c r="A3400" s="3">
        <f t="shared" si="1118"/>
        <v>2030</v>
      </c>
      <c r="B3400" s="3" t="str">
        <f t="shared" si="1135"/>
        <v>04 duben</v>
      </c>
      <c r="C3400" s="4" t="str">
        <f t="shared" si="1119"/>
        <v>duben</v>
      </c>
      <c r="D3400" s="10">
        <f t="shared" ca="1" si="1120"/>
        <v>0</v>
      </c>
      <c r="E3400" s="10" t="str">
        <f t="shared" si="1121"/>
        <v>středa</v>
      </c>
      <c r="F3400" s="42" t="str">
        <f ca="1">IF(COUNTIF(List1!$U$4:$AF$16,$G3400),"Svátek",TEXT($G3400,"dddd"))</f>
        <v>středa</v>
      </c>
      <c r="G3400" s="19">
        <v>47583</v>
      </c>
      <c r="H3400" s="49"/>
      <c r="I3400" s="50"/>
      <c r="J3400" s="49"/>
      <c r="K3400" s="50"/>
      <c r="L3400" s="21">
        <f t="shared" si="1122"/>
        <v>0</v>
      </c>
      <c r="M3400" s="22">
        <f t="shared" si="1116"/>
        <v>0</v>
      </c>
      <c r="N3400" s="98"/>
      <c r="O3400" s="101" t="str">
        <f t="shared" ca="1" si="1117"/>
        <v/>
      </c>
      <c r="P3400" s="41" t="str">
        <f t="shared" si="1115"/>
        <v xml:space="preserve"> </v>
      </c>
      <c r="Q3400" s="41" t="str">
        <f>IF(MONTH(G3401)-MONTH(G3400)&lt;&gt;0,SUBTOTAL(109,$P$14:$P$3665)," ")</f>
        <v xml:space="preserve"> </v>
      </c>
      <c r="R3400" s="108">
        <f t="shared" ca="1" si="1123"/>
        <v>0</v>
      </c>
      <c r="S3400" s="25">
        <f t="shared" ca="1" si="1124"/>
        <v>0</v>
      </c>
      <c r="T3400" s="108">
        <f t="shared" ca="1" si="1125"/>
        <v>0</v>
      </c>
      <c r="U3400" s="163">
        <f t="shared" ca="1" si="1126"/>
        <v>0</v>
      </c>
      <c r="V3400" s="25">
        <f t="shared" ca="1" si="1127"/>
        <v>0</v>
      </c>
      <c r="W3400" s="25">
        <f t="shared" ca="1" si="1128"/>
        <v>0</v>
      </c>
      <c r="X3400" s="108">
        <f t="shared" ca="1" si="1129"/>
        <v>0</v>
      </c>
      <c r="Y3400" s="108">
        <f t="shared" ca="1" si="1130"/>
        <v>0</v>
      </c>
      <c r="Z3400" s="108">
        <f t="shared" ca="1" si="1131"/>
        <v>0</v>
      </c>
      <c r="AA3400" s="108">
        <f t="shared" ca="1" si="1132"/>
        <v>0</v>
      </c>
      <c r="AB3400" s="108">
        <f t="shared" ca="1" si="1133"/>
        <v>0</v>
      </c>
      <c r="AC3400" s="25">
        <f t="shared" ca="1" si="1134"/>
        <v>0</v>
      </c>
    </row>
    <row r="3401" spans="1:29" ht="14.1" hidden="1" customHeight="1" thickBot="1" x14ac:dyDescent="0.25">
      <c r="A3401" s="3">
        <f t="shared" si="1118"/>
        <v>2030</v>
      </c>
      <c r="B3401" s="3" t="str">
        <f t="shared" si="1135"/>
        <v>04 duben</v>
      </c>
      <c r="C3401" s="4" t="str">
        <f t="shared" si="1119"/>
        <v>duben</v>
      </c>
      <c r="D3401" s="10">
        <f t="shared" ca="1" si="1120"/>
        <v>0</v>
      </c>
      <c r="E3401" s="10" t="str">
        <f t="shared" si="1121"/>
        <v>čtvrtek</v>
      </c>
      <c r="F3401" s="42" t="str">
        <f ca="1">IF(COUNTIF(List1!$U$4:$AF$16,$G3401),"Svátek",TEXT($G3401,"dddd"))</f>
        <v>čtvrtek</v>
      </c>
      <c r="G3401" s="19">
        <v>47584</v>
      </c>
      <c r="H3401" s="49"/>
      <c r="I3401" s="50"/>
      <c r="J3401" s="49"/>
      <c r="K3401" s="50"/>
      <c r="L3401" s="21">
        <f t="shared" si="1122"/>
        <v>0</v>
      </c>
      <c r="M3401" s="22">
        <f t="shared" si="1116"/>
        <v>0</v>
      </c>
      <c r="N3401" s="98"/>
      <c r="O3401" s="101" t="str">
        <f t="shared" ca="1" si="1117"/>
        <v/>
      </c>
      <c r="P3401" s="41" t="str">
        <f t="shared" si="1115"/>
        <v xml:space="preserve"> </v>
      </c>
      <c r="Q3401" s="41" t="str">
        <f>IF(MONTH(G3402)-MONTH(G3401)&lt;&gt;0,SUBTOTAL(109,$P$14:$P$3665)," ")</f>
        <v xml:space="preserve"> </v>
      </c>
      <c r="R3401" s="108">
        <f t="shared" ca="1" si="1123"/>
        <v>0</v>
      </c>
      <c r="S3401" s="25">
        <f t="shared" ca="1" si="1124"/>
        <v>0</v>
      </c>
      <c r="T3401" s="108">
        <f t="shared" ca="1" si="1125"/>
        <v>0</v>
      </c>
      <c r="U3401" s="163">
        <f t="shared" ca="1" si="1126"/>
        <v>0</v>
      </c>
      <c r="V3401" s="25">
        <f t="shared" ca="1" si="1127"/>
        <v>0</v>
      </c>
      <c r="W3401" s="25">
        <f t="shared" ca="1" si="1128"/>
        <v>0</v>
      </c>
      <c r="X3401" s="108">
        <f t="shared" ca="1" si="1129"/>
        <v>0</v>
      </c>
      <c r="Y3401" s="108">
        <f t="shared" ca="1" si="1130"/>
        <v>0</v>
      </c>
      <c r="Z3401" s="108">
        <f t="shared" ca="1" si="1131"/>
        <v>0</v>
      </c>
      <c r="AA3401" s="108">
        <f t="shared" ca="1" si="1132"/>
        <v>0</v>
      </c>
      <c r="AB3401" s="108">
        <f t="shared" ca="1" si="1133"/>
        <v>0</v>
      </c>
      <c r="AC3401" s="25">
        <f t="shared" ca="1" si="1134"/>
        <v>0</v>
      </c>
    </row>
    <row r="3402" spans="1:29" ht="14.1" hidden="1" customHeight="1" thickBot="1" x14ac:dyDescent="0.25">
      <c r="A3402" s="3">
        <f t="shared" si="1118"/>
        <v>2030</v>
      </c>
      <c r="B3402" s="3" t="str">
        <f t="shared" si="1135"/>
        <v>04 duben</v>
      </c>
      <c r="C3402" s="4" t="str">
        <f t="shared" si="1119"/>
        <v>duben</v>
      </c>
      <c r="D3402" s="10">
        <f t="shared" ca="1" si="1120"/>
        <v>0</v>
      </c>
      <c r="E3402" s="10" t="str">
        <f t="shared" si="1121"/>
        <v>pátek</v>
      </c>
      <c r="F3402" s="42" t="str">
        <f ca="1">IF(COUNTIF(List1!$U$4:$AF$16,$G3402),"Svátek",TEXT($G3402,"dddd"))</f>
        <v>pátek</v>
      </c>
      <c r="G3402" s="19">
        <v>47585</v>
      </c>
      <c r="H3402" s="49"/>
      <c r="I3402" s="50"/>
      <c r="J3402" s="49"/>
      <c r="K3402" s="50"/>
      <c r="L3402" s="21">
        <f t="shared" si="1122"/>
        <v>0</v>
      </c>
      <c r="M3402" s="22">
        <f t="shared" si="1116"/>
        <v>0</v>
      </c>
      <c r="N3402" s="98"/>
      <c r="O3402" s="101" t="str">
        <f t="shared" ca="1" si="1117"/>
        <v/>
      </c>
      <c r="P3402" s="41" t="str">
        <f t="shared" si="1115"/>
        <v xml:space="preserve"> </v>
      </c>
      <c r="Q3402" s="41" t="str">
        <f>IF(MONTH(G3403)-MONTH(G3402)&lt;&gt;0,SUBTOTAL(109,$P$14:$P$3665)," ")</f>
        <v xml:space="preserve"> </v>
      </c>
      <c r="R3402" s="108">
        <f t="shared" ca="1" si="1123"/>
        <v>0</v>
      </c>
      <c r="S3402" s="25">
        <f t="shared" ca="1" si="1124"/>
        <v>0</v>
      </c>
      <c r="T3402" s="108">
        <f t="shared" ca="1" si="1125"/>
        <v>0</v>
      </c>
      <c r="U3402" s="163">
        <f t="shared" ca="1" si="1126"/>
        <v>0</v>
      </c>
      <c r="V3402" s="25">
        <f t="shared" ca="1" si="1127"/>
        <v>0</v>
      </c>
      <c r="W3402" s="25">
        <f t="shared" ca="1" si="1128"/>
        <v>0</v>
      </c>
      <c r="X3402" s="108">
        <f t="shared" ca="1" si="1129"/>
        <v>0</v>
      </c>
      <c r="Y3402" s="108">
        <f t="shared" ca="1" si="1130"/>
        <v>0</v>
      </c>
      <c r="Z3402" s="108">
        <f t="shared" ca="1" si="1131"/>
        <v>0</v>
      </c>
      <c r="AA3402" s="108">
        <f t="shared" ca="1" si="1132"/>
        <v>0</v>
      </c>
      <c r="AB3402" s="108">
        <f t="shared" ca="1" si="1133"/>
        <v>0</v>
      </c>
      <c r="AC3402" s="25">
        <f t="shared" ca="1" si="1134"/>
        <v>0</v>
      </c>
    </row>
    <row r="3403" spans="1:29" ht="14.1" hidden="1" customHeight="1" thickBot="1" x14ac:dyDescent="0.25">
      <c r="A3403" s="3">
        <f t="shared" si="1118"/>
        <v>2030</v>
      </c>
      <c r="B3403" s="3" t="str">
        <f t="shared" si="1135"/>
        <v>04 duben</v>
      </c>
      <c r="C3403" s="4" t="str">
        <f t="shared" si="1119"/>
        <v>duben</v>
      </c>
      <c r="D3403" s="10">
        <f t="shared" ca="1" si="1120"/>
        <v>0</v>
      </c>
      <c r="E3403" s="10" t="str">
        <f t="shared" si="1121"/>
        <v>sobota</v>
      </c>
      <c r="F3403" s="42" t="str">
        <f ca="1">IF(COUNTIF(List1!$U$4:$AF$16,$G3403),"Svátek",TEXT($G3403,"dddd"))</f>
        <v>sobota</v>
      </c>
      <c r="G3403" s="19">
        <v>47586</v>
      </c>
      <c r="H3403" s="49"/>
      <c r="I3403" s="50"/>
      <c r="J3403" s="49"/>
      <c r="K3403" s="50"/>
      <c r="L3403" s="21">
        <f t="shared" si="1122"/>
        <v>0</v>
      </c>
      <c r="M3403" s="22">
        <f t="shared" si="1116"/>
        <v>0</v>
      </c>
      <c r="N3403" s="98"/>
      <c r="O3403" s="101" t="str">
        <f t="shared" ca="1" si="1117"/>
        <v/>
      </c>
      <c r="P3403" s="41" t="str">
        <f t="shared" si="1115"/>
        <v xml:space="preserve"> </v>
      </c>
      <c r="Q3403" s="41" t="str">
        <f>IF(MONTH(G3404)-MONTH(G3403)&lt;&gt;0,SUBTOTAL(109,$P$14:$P$3665)," ")</f>
        <v xml:space="preserve"> </v>
      </c>
      <c r="R3403" s="108">
        <f t="shared" ca="1" si="1123"/>
        <v>0</v>
      </c>
      <c r="S3403" s="25">
        <f t="shared" ca="1" si="1124"/>
        <v>0</v>
      </c>
      <c r="T3403" s="108">
        <f t="shared" ca="1" si="1125"/>
        <v>0</v>
      </c>
      <c r="U3403" s="163">
        <f t="shared" ca="1" si="1126"/>
        <v>0</v>
      </c>
      <c r="V3403" s="25">
        <f t="shared" ca="1" si="1127"/>
        <v>0</v>
      </c>
      <c r="W3403" s="25">
        <f t="shared" ca="1" si="1128"/>
        <v>0</v>
      </c>
      <c r="X3403" s="108">
        <f t="shared" ca="1" si="1129"/>
        <v>0</v>
      </c>
      <c r="Y3403" s="108">
        <f t="shared" ca="1" si="1130"/>
        <v>0</v>
      </c>
      <c r="Z3403" s="108">
        <f t="shared" ca="1" si="1131"/>
        <v>0</v>
      </c>
      <c r="AA3403" s="108">
        <f t="shared" ca="1" si="1132"/>
        <v>0</v>
      </c>
      <c r="AB3403" s="108">
        <f t="shared" ca="1" si="1133"/>
        <v>0</v>
      </c>
      <c r="AC3403" s="25">
        <f t="shared" ca="1" si="1134"/>
        <v>0</v>
      </c>
    </row>
    <row r="3404" spans="1:29" ht="14.1" hidden="1" customHeight="1" thickBot="1" x14ac:dyDescent="0.25">
      <c r="A3404" s="3">
        <f t="shared" si="1118"/>
        <v>2030</v>
      </c>
      <c r="B3404" s="3" t="str">
        <f t="shared" si="1135"/>
        <v>04 duben</v>
      </c>
      <c r="C3404" s="4" t="str">
        <f t="shared" si="1119"/>
        <v>duben</v>
      </c>
      <c r="D3404" s="10">
        <f t="shared" ca="1" si="1120"/>
        <v>0</v>
      </c>
      <c r="E3404" s="10" t="str">
        <f t="shared" si="1121"/>
        <v>neděle</v>
      </c>
      <c r="F3404" s="42" t="str">
        <f ca="1">IF(COUNTIF(List1!$U$4:$AF$16,$G3404),"Svátek",TEXT($G3404,"dddd"))</f>
        <v>neděle</v>
      </c>
      <c r="G3404" s="19">
        <v>47587</v>
      </c>
      <c r="H3404" s="49"/>
      <c r="I3404" s="50"/>
      <c r="J3404" s="49"/>
      <c r="K3404" s="50"/>
      <c r="L3404" s="21">
        <f t="shared" si="1122"/>
        <v>0</v>
      </c>
      <c r="M3404" s="22">
        <f t="shared" si="1116"/>
        <v>0</v>
      </c>
      <c r="N3404" s="98"/>
      <c r="O3404" s="101" t="str">
        <f t="shared" ca="1" si="1117"/>
        <v/>
      </c>
      <c r="P3404" s="41">
        <f t="shared" si="1115"/>
        <v>0</v>
      </c>
      <c r="Q3404" s="41" t="str">
        <f>IF(MONTH(G3405)-MONTH(G3404)&lt;&gt;0,SUBTOTAL(109,$P$14:$P$3665)," ")</f>
        <v xml:space="preserve"> </v>
      </c>
      <c r="R3404" s="108">
        <f t="shared" ca="1" si="1123"/>
        <v>0</v>
      </c>
      <c r="S3404" s="25">
        <f t="shared" ca="1" si="1124"/>
        <v>0</v>
      </c>
      <c r="T3404" s="108">
        <f t="shared" ca="1" si="1125"/>
        <v>0</v>
      </c>
      <c r="U3404" s="163">
        <f t="shared" ca="1" si="1126"/>
        <v>0</v>
      </c>
      <c r="V3404" s="25">
        <f t="shared" ca="1" si="1127"/>
        <v>0</v>
      </c>
      <c r="W3404" s="25">
        <f t="shared" ca="1" si="1128"/>
        <v>0</v>
      </c>
      <c r="X3404" s="108">
        <f t="shared" ca="1" si="1129"/>
        <v>0</v>
      </c>
      <c r="Y3404" s="108">
        <f t="shared" ca="1" si="1130"/>
        <v>0</v>
      </c>
      <c r="Z3404" s="108">
        <f t="shared" ca="1" si="1131"/>
        <v>0</v>
      </c>
      <c r="AA3404" s="108">
        <f t="shared" ca="1" si="1132"/>
        <v>0</v>
      </c>
      <c r="AB3404" s="108">
        <f t="shared" ca="1" si="1133"/>
        <v>0</v>
      </c>
      <c r="AC3404" s="25">
        <f t="shared" ca="1" si="1134"/>
        <v>0</v>
      </c>
    </row>
    <row r="3405" spans="1:29" ht="14.1" hidden="1" customHeight="1" thickBot="1" x14ac:dyDescent="0.25">
      <c r="A3405" s="3">
        <f t="shared" si="1118"/>
        <v>2030</v>
      </c>
      <c r="B3405" s="3" t="str">
        <f t="shared" si="1135"/>
        <v>04 duben</v>
      </c>
      <c r="C3405" s="4" t="str">
        <f t="shared" si="1119"/>
        <v>duben</v>
      </c>
      <c r="D3405" s="10">
        <f t="shared" ca="1" si="1120"/>
        <v>0</v>
      </c>
      <c r="E3405" s="10" t="str">
        <f t="shared" si="1121"/>
        <v>pondělí</v>
      </c>
      <c r="F3405" s="42" t="str">
        <f ca="1">IF(COUNTIF(List1!$U$4:$AF$16,$G3405),"Svátek",TEXT($G3405,"dddd"))</f>
        <v>pondělí</v>
      </c>
      <c r="G3405" s="19">
        <v>47588</v>
      </c>
      <c r="H3405" s="49"/>
      <c r="I3405" s="50"/>
      <c r="J3405" s="49"/>
      <c r="K3405" s="50"/>
      <c r="L3405" s="21">
        <f t="shared" si="1122"/>
        <v>0</v>
      </c>
      <c r="M3405" s="22">
        <f t="shared" si="1116"/>
        <v>0</v>
      </c>
      <c r="N3405" s="98"/>
      <c r="O3405" s="101" t="str">
        <f t="shared" ca="1" si="1117"/>
        <v/>
      </c>
      <c r="P3405" s="41" t="str">
        <f t="shared" si="1115"/>
        <v xml:space="preserve"> </v>
      </c>
      <c r="Q3405" s="41" t="str">
        <f>IF(MONTH(G3406)-MONTH(G3405)&lt;&gt;0,SUBTOTAL(109,$P$14:$P$3665)," ")</f>
        <v xml:space="preserve"> </v>
      </c>
      <c r="R3405" s="108">
        <f t="shared" ca="1" si="1123"/>
        <v>0</v>
      </c>
      <c r="S3405" s="25">
        <f t="shared" ca="1" si="1124"/>
        <v>0</v>
      </c>
      <c r="T3405" s="108">
        <f t="shared" ca="1" si="1125"/>
        <v>0</v>
      </c>
      <c r="U3405" s="163">
        <f t="shared" ca="1" si="1126"/>
        <v>0</v>
      </c>
      <c r="V3405" s="25">
        <f t="shared" ca="1" si="1127"/>
        <v>0</v>
      </c>
      <c r="W3405" s="25">
        <f t="shared" ca="1" si="1128"/>
        <v>0</v>
      </c>
      <c r="X3405" s="108">
        <f t="shared" ca="1" si="1129"/>
        <v>0</v>
      </c>
      <c r="Y3405" s="108">
        <f t="shared" ca="1" si="1130"/>
        <v>0</v>
      </c>
      <c r="Z3405" s="108">
        <f t="shared" ca="1" si="1131"/>
        <v>0</v>
      </c>
      <c r="AA3405" s="108">
        <f t="shared" ca="1" si="1132"/>
        <v>0</v>
      </c>
      <c r="AB3405" s="108">
        <f t="shared" ca="1" si="1133"/>
        <v>0</v>
      </c>
      <c r="AC3405" s="25">
        <f t="shared" ca="1" si="1134"/>
        <v>0</v>
      </c>
    </row>
    <row r="3406" spans="1:29" ht="14.1" hidden="1" customHeight="1" thickBot="1" x14ac:dyDescent="0.25">
      <c r="A3406" s="3">
        <f t="shared" si="1118"/>
        <v>2030</v>
      </c>
      <c r="B3406" s="3" t="str">
        <f t="shared" si="1135"/>
        <v>04 duben</v>
      </c>
      <c r="C3406" s="4" t="str">
        <f t="shared" si="1119"/>
        <v>duben</v>
      </c>
      <c r="D3406" s="10">
        <f t="shared" ca="1" si="1120"/>
        <v>0</v>
      </c>
      <c r="E3406" s="10" t="str">
        <f t="shared" si="1121"/>
        <v>úterý</v>
      </c>
      <c r="F3406" s="42" t="str">
        <f ca="1">IF(COUNTIF(List1!$U$4:$AF$16,$G3406),"Svátek",TEXT($G3406,"dddd"))</f>
        <v>úterý</v>
      </c>
      <c r="G3406" s="19">
        <v>47589</v>
      </c>
      <c r="H3406" s="49"/>
      <c r="I3406" s="50"/>
      <c r="J3406" s="49"/>
      <c r="K3406" s="50"/>
      <c r="L3406" s="21">
        <f t="shared" si="1122"/>
        <v>0</v>
      </c>
      <c r="M3406" s="22">
        <f t="shared" si="1116"/>
        <v>0</v>
      </c>
      <c r="N3406" s="98"/>
      <c r="O3406" s="101" t="str">
        <f t="shared" ca="1" si="1117"/>
        <v/>
      </c>
      <c r="P3406" s="41" t="str">
        <f t="shared" si="1115"/>
        <v xml:space="preserve"> </v>
      </c>
      <c r="Q3406" s="41" t="str">
        <f>IF(MONTH(G3407)-MONTH(G3406)&lt;&gt;0,SUBTOTAL(109,$P$14:$P$3665)," ")</f>
        <v xml:space="preserve"> </v>
      </c>
      <c r="R3406" s="108">
        <f t="shared" ca="1" si="1123"/>
        <v>0</v>
      </c>
      <c r="S3406" s="25">
        <f t="shared" ca="1" si="1124"/>
        <v>0</v>
      </c>
      <c r="T3406" s="108">
        <f t="shared" ca="1" si="1125"/>
        <v>0</v>
      </c>
      <c r="U3406" s="163">
        <f t="shared" ca="1" si="1126"/>
        <v>0</v>
      </c>
      <c r="V3406" s="25">
        <f t="shared" ca="1" si="1127"/>
        <v>0</v>
      </c>
      <c r="W3406" s="25">
        <f t="shared" ca="1" si="1128"/>
        <v>0</v>
      </c>
      <c r="X3406" s="108">
        <f t="shared" ca="1" si="1129"/>
        <v>0</v>
      </c>
      <c r="Y3406" s="108">
        <f t="shared" ca="1" si="1130"/>
        <v>0</v>
      </c>
      <c r="Z3406" s="108">
        <f t="shared" ca="1" si="1131"/>
        <v>0</v>
      </c>
      <c r="AA3406" s="108">
        <f t="shared" ca="1" si="1132"/>
        <v>0</v>
      </c>
      <c r="AB3406" s="108">
        <f t="shared" ca="1" si="1133"/>
        <v>0</v>
      </c>
      <c r="AC3406" s="25">
        <f t="shared" ca="1" si="1134"/>
        <v>0</v>
      </c>
    </row>
    <row r="3407" spans="1:29" ht="14.1" hidden="1" customHeight="1" thickBot="1" x14ac:dyDescent="0.25">
      <c r="A3407" s="3">
        <f t="shared" si="1118"/>
        <v>2030</v>
      </c>
      <c r="B3407" s="3" t="str">
        <f t="shared" si="1135"/>
        <v>04 duben</v>
      </c>
      <c r="C3407" s="4" t="str">
        <f t="shared" si="1119"/>
        <v>duben</v>
      </c>
      <c r="D3407" s="10">
        <f t="shared" ca="1" si="1120"/>
        <v>0</v>
      </c>
      <c r="E3407" s="10" t="str">
        <f t="shared" si="1121"/>
        <v>středa</v>
      </c>
      <c r="F3407" s="42" t="str">
        <f ca="1">IF(COUNTIF(List1!$U$4:$AF$16,$G3407),"Svátek",TEXT($G3407,"dddd"))</f>
        <v>středa</v>
      </c>
      <c r="G3407" s="19">
        <v>47590</v>
      </c>
      <c r="H3407" s="49"/>
      <c r="I3407" s="50"/>
      <c r="J3407" s="49"/>
      <c r="K3407" s="50"/>
      <c r="L3407" s="21">
        <f t="shared" si="1122"/>
        <v>0</v>
      </c>
      <c r="M3407" s="22">
        <f t="shared" si="1116"/>
        <v>0</v>
      </c>
      <c r="N3407" s="98"/>
      <c r="O3407" s="101" t="str">
        <f t="shared" ca="1" si="1117"/>
        <v/>
      </c>
      <c r="P3407" s="41" t="str">
        <f t="shared" si="1115"/>
        <v xml:space="preserve"> </v>
      </c>
      <c r="Q3407" s="41" t="str">
        <f>IF(MONTH(G3408)-MONTH(G3407)&lt;&gt;0,SUBTOTAL(109,$P$14:$P$3665)," ")</f>
        <v xml:space="preserve"> </v>
      </c>
      <c r="R3407" s="108">
        <f t="shared" ca="1" si="1123"/>
        <v>0</v>
      </c>
      <c r="S3407" s="25">
        <f t="shared" ca="1" si="1124"/>
        <v>0</v>
      </c>
      <c r="T3407" s="108">
        <f t="shared" ca="1" si="1125"/>
        <v>0</v>
      </c>
      <c r="U3407" s="163">
        <f t="shared" ca="1" si="1126"/>
        <v>0</v>
      </c>
      <c r="V3407" s="25">
        <f t="shared" ca="1" si="1127"/>
        <v>0</v>
      </c>
      <c r="W3407" s="25">
        <f t="shared" ca="1" si="1128"/>
        <v>0</v>
      </c>
      <c r="X3407" s="108">
        <f t="shared" ca="1" si="1129"/>
        <v>0</v>
      </c>
      <c r="Y3407" s="108">
        <f t="shared" ca="1" si="1130"/>
        <v>0</v>
      </c>
      <c r="Z3407" s="108">
        <f t="shared" ca="1" si="1131"/>
        <v>0</v>
      </c>
      <c r="AA3407" s="108">
        <f t="shared" ca="1" si="1132"/>
        <v>0</v>
      </c>
      <c r="AB3407" s="108">
        <f t="shared" ca="1" si="1133"/>
        <v>0</v>
      </c>
      <c r="AC3407" s="25">
        <f t="shared" ca="1" si="1134"/>
        <v>0</v>
      </c>
    </row>
    <row r="3408" spans="1:29" ht="14.1" hidden="1" customHeight="1" thickBot="1" x14ac:dyDescent="0.25">
      <c r="A3408" s="3">
        <f t="shared" si="1118"/>
        <v>2030</v>
      </c>
      <c r="B3408" s="3" t="str">
        <f t="shared" si="1135"/>
        <v>04 duben</v>
      </c>
      <c r="C3408" s="4" t="str">
        <f t="shared" si="1119"/>
        <v>duben</v>
      </c>
      <c r="D3408" s="10">
        <f t="shared" ca="1" si="1120"/>
        <v>0</v>
      </c>
      <c r="E3408" s="10" t="str">
        <f t="shared" si="1121"/>
        <v>čtvrtek</v>
      </c>
      <c r="F3408" s="42" t="str">
        <f ca="1">IF(COUNTIF(List1!$U$4:$AF$16,$G3408),"Svátek",TEXT($G3408,"dddd"))</f>
        <v>čtvrtek</v>
      </c>
      <c r="G3408" s="19">
        <v>47591</v>
      </c>
      <c r="H3408" s="49"/>
      <c r="I3408" s="50"/>
      <c r="J3408" s="49"/>
      <c r="K3408" s="50"/>
      <c r="L3408" s="21">
        <f t="shared" si="1122"/>
        <v>0</v>
      </c>
      <c r="M3408" s="22">
        <f t="shared" si="1116"/>
        <v>0</v>
      </c>
      <c r="N3408" s="98"/>
      <c r="O3408" s="101" t="str">
        <f t="shared" ca="1" si="1117"/>
        <v/>
      </c>
      <c r="P3408" s="41" t="str">
        <f t="shared" si="1115"/>
        <v xml:space="preserve"> </v>
      </c>
      <c r="Q3408" s="41" t="str">
        <f>IF(MONTH(G3409)-MONTH(G3408)&lt;&gt;0,SUBTOTAL(109,$P$14:$P$3665)," ")</f>
        <v xml:space="preserve"> </v>
      </c>
      <c r="R3408" s="108">
        <f t="shared" ca="1" si="1123"/>
        <v>0</v>
      </c>
      <c r="S3408" s="25">
        <f t="shared" ca="1" si="1124"/>
        <v>0</v>
      </c>
      <c r="T3408" s="108">
        <f t="shared" ca="1" si="1125"/>
        <v>0</v>
      </c>
      <c r="U3408" s="163">
        <f t="shared" ca="1" si="1126"/>
        <v>0</v>
      </c>
      <c r="V3408" s="25">
        <f t="shared" ca="1" si="1127"/>
        <v>0</v>
      </c>
      <c r="W3408" s="25">
        <f t="shared" ca="1" si="1128"/>
        <v>0</v>
      </c>
      <c r="X3408" s="108">
        <f t="shared" ca="1" si="1129"/>
        <v>0</v>
      </c>
      <c r="Y3408" s="108">
        <f t="shared" ca="1" si="1130"/>
        <v>0</v>
      </c>
      <c r="Z3408" s="108">
        <f t="shared" ca="1" si="1131"/>
        <v>0</v>
      </c>
      <c r="AA3408" s="108">
        <f t="shared" ca="1" si="1132"/>
        <v>0</v>
      </c>
      <c r="AB3408" s="108">
        <f t="shared" ca="1" si="1133"/>
        <v>0</v>
      </c>
      <c r="AC3408" s="25">
        <f t="shared" ca="1" si="1134"/>
        <v>0</v>
      </c>
    </row>
    <row r="3409" spans="1:29" ht="14.1" hidden="1" customHeight="1" thickBot="1" x14ac:dyDescent="0.25">
      <c r="A3409" s="3">
        <f t="shared" si="1118"/>
        <v>2030</v>
      </c>
      <c r="B3409" s="3" t="str">
        <f t="shared" si="1135"/>
        <v>04 duben</v>
      </c>
      <c r="C3409" s="4" t="str">
        <f t="shared" si="1119"/>
        <v>duben</v>
      </c>
      <c r="D3409" s="10">
        <f t="shared" ca="1" si="1120"/>
        <v>0</v>
      </c>
      <c r="E3409" s="10" t="str">
        <f t="shared" si="1121"/>
        <v>pátek</v>
      </c>
      <c r="F3409" s="42" t="str">
        <f ca="1">IF(COUNTIF(List1!$U$4:$AF$16,$G3409),"Svátek",TEXT($G3409,"dddd"))</f>
        <v>pátek</v>
      </c>
      <c r="G3409" s="19">
        <v>47592</v>
      </c>
      <c r="H3409" s="49"/>
      <c r="I3409" s="50"/>
      <c r="J3409" s="49"/>
      <c r="K3409" s="50"/>
      <c r="L3409" s="21">
        <f t="shared" si="1122"/>
        <v>0</v>
      </c>
      <c r="M3409" s="22">
        <f t="shared" si="1116"/>
        <v>0</v>
      </c>
      <c r="N3409" s="98"/>
      <c r="O3409" s="101" t="str">
        <f t="shared" ca="1" si="1117"/>
        <v/>
      </c>
      <c r="P3409" s="41" t="str">
        <f t="shared" si="1115"/>
        <v xml:space="preserve"> </v>
      </c>
      <c r="Q3409" s="41" t="str">
        <f>IF(MONTH(G3410)-MONTH(G3409)&lt;&gt;0,SUBTOTAL(109,$P$14:$P$3665)," ")</f>
        <v xml:space="preserve"> </v>
      </c>
      <c r="R3409" s="108">
        <f t="shared" ca="1" si="1123"/>
        <v>0</v>
      </c>
      <c r="S3409" s="25">
        <f t="shared" ca="1" si="1124"/>
        <v>0</v>
      </c>
      <c r="T3409" s="108">
        <f t="shared" ca="1" si="1125"/>
        <v>0</v>
      </c>
      <c r="U3409" s="163">
        <f t="shared" ca="1" si="1126"/>
        <v>0</v>
      </c>
      <c r="V3409" s="25">
        <f t="shared" ca="1" si="1127"/>
        <v>0</v>
      </c>
      <c r="W3409" s="25">
        <f t="shared" ca="1" si="1128"/>
        <v>0</v>
      </c>
      <c r="X3409" s="108">
        <f t="shared" ca="1" si="1129"/>
        <v>0</v>
      </c>
      <c r="Y3409" s="108">
        <f t="shared" ca="1" si="1130"/>
        <v>0</v>
      </c>
      <c r="Z3409" s="108">
        <f t="shared" ca="1" si="1131"/>
        <v>0</v>
      </c>
      <c r="AA3409" s="108">
        <f t="shared" ca="1" si="1132"/>
        <v>0</v>
      </c>
      <c r="AB3409" s="108">
        <f t="shared" ca="1" si="1133"/>
        <v>0</v>
      </c>
      <c r="AC3409" s="25">
        <f t="shared" ca="1" si="1134"/>
        <v>0</v>
      </c>
    </row>
    <row r="3410" spans="1:29" ht="14.1" hidden="1" customHeight="1" thickBot="1" x14ac:dyDescent="0.25">
      <c r="A3410" s="3">
        <f t="shared" si="1118"/>
        <v>2030</v>
      </c>
      <c r="B3410" s="3" t="str">
        <f t="shared" si="1135"/>
        <v>04 duben</v>
      </c>
      <c r="C3410" s="4" t="str">
        <f t="shared" si="1119"/>
        <v>duben</v>
      </c>
      <c r="D3410" s="10">
        <f t="shared" ca="1" si="1120"/>
        <v>0</v>
      </c>
      <c r="E3410" s="10" t="str">
        <f t="shared" si="1121"/>
        <v>sobota</v>
      </c>
      <c r="F3410" s="42" t="str">
        <f ca="1">IF(COUNTIF(List1!$U$4:$AF$16,$G3410),"Svátek",TEXT($G3410,"dddd"))</f>
        <v>sobota</v>
      </c>
      <c r="G3410" s="19">
        <v>47593</v>
      </c>
      <c r="H3410" s="49"/>
      <c r="I3410" s="50"/>
      <c r="J3410" s="49"/>
      <c r="K3410" s="50"/>
      <c r="L3410" s="21">
        <f t="shared" si="1122"/>
        <v>0</v>
      </c>
      <c r="M3410" s="22">
        <f t="shared" si="1116"/>
        <v>0</v>
      </c>
      <c r="N3410" s="98"/>
      <c r="O3410" s="101" t="str">
        <f t="shared" ca="1" si="1117"/>
        <v/>
      </c>
      <c r="P3410" s="41" t="str">
        <f t="shared" si="1115"/>
        <v xml:space="preserve"> </v>
      </c>
      <c r="Q3410" s="41" t="str">
        <f>IF(MONTH(G3411)-MONTH(G3410)&lt;&gt;0,SUBTOTAL(109,$P$14:$P$3665)," ")</f>
        <v xml:space="preserve"> </v>
      </c>
      <c r="R3410" s="108">
        <f t="shared" ca="1" si="1123"/>
        <v>0</v>
      </c>
      <c r="S3410" s="25">
        <f t="shared" ca="1" si="1124"/>
        <v>0</v>
      </c>
      <c r="T3410" s="108">
        <f t="shared" ca="1" si="1125"/>
        <v>0</v>
      </c>
      <c r="U3410" s="163">
        <f t="shared" ca="1" si="1126"/>
        <v>0</v>
      </c>
      <c r="V3410" s="25">
        <f t="shared" ca="1" si="1127"/>
        <v>0</v>
      </c>
      <c r="W3410" s="25">
        <f t="shared" ca="1" si="1128"/>
        <v>0</v>
      </c>
      <c r="X3410" s="108">
        <f t="shared" ca="1" si="1129"/>
        <v>0</v>
      </c>
      <c r="Y3410" s="108">
        <f t="shared" ca="1" si="1130"/>
        <v>0</v>
      </c>
      <c r="Z3410" s="108">
        <f t="shared" ca="1" si="1131"/>
        <v>0</v>
      </c>
      <c r="AA3410" s="108">
        <f t="shared" ca="1" si="1132"/>
        <v>0</v>
      </c>
      <c r="AB3410" s="108">
        <f t="shared" ca="1" si="1133"/>
        <v>0</v>
      </c>
      <c r="AC3410" s="25">
        <f t="shared" ca="1" si="1134"/>
        <v>0</v>
      </c>
    </row>
    <row r="3411" spans="1:29" ht="14.1" hidden="1" customHeight="1" thickBot="1" x14ac:dyDescent="0.25">
      <c r="A3411" s="3">
        <f t="shared" si="1118"/>
        <v>2030</v>
      </c>
      <c r="B3411" s="3" t="str">
        <f t="shared" si="1135"/>
        <v>04 duben</v>
      </c>
      <c r="C3411" s="4" t="str">
        <f t="shared" si="1119"/>
        <v>duben</v>
      </c>
      <c r="D3411" s="10">
        <f t="shared" ca="1" si="1120"/>
        <v>0</v>
      </c>
      <c r="E3411" s="10" t="str">
        <f t="shared" si="1121"/>
        <v>neděle</v>
      </c>
      <c r="F3411" s="42" t="str">
        <f ca="1">IF(COUNTIF(List1!$U$4:$AF$16,$G3411),"Svátek",TEXT($G3411,"dddd"))</f>
        <v>neděle</v>
      </c>
      <c r="G3411" s="19">
        <v>47594</v>
      </c>
      <c r="H3411" s="49"/>
      <c r="I3411" s="50"/>
      <c r="J3411" s="49"/>
      <c r="K3411" s="50"/>
      <c r="L3411" s="21">
        <f t="shared" si="1122"/>
        <v>0</v>
      </c>
      <c r="M3411" s="22">
        <f t="shared" si="1116"/>
        <v>0</v>
      </c>
      <c r="N3411" s="98"/>
      <c r="O3411" s="101" t="str">
        <f t="shared" ca="1" si="1117"/>
        <v/>
      </c>
      <c r="P3411" s="41">
        <f t="shared" si="1115"/>
        <v>0</v>
      </c>
      <c r="Q3411" s="41" t="str">
        <f>IF(MONTH(G3412)-MONTH(G3411)&lt;&gt;0,SUBTOTAL(109,$P$14:$P$3665)," ")</f>
        <v xml:space="preserve"> </v>
      </c>
      <c r="R3411" s="108">
        <f t="shared" ca="1" si="1123"/>
        <v>0</v>
      </c>
      <c r="S3411" s="25">
        <f t="shared" ca="1" si="1124"/>
        <v>0</v>
      </c>
      <c r="T3411" s="108">
        <f t="shared" ca="1" si="1125"/>
        <v>0</v>
      </c>
      <c r="U3411" s="163">
        <f t="shared" ca="1" si="1126"/>
        <v>0</v>
      </c>
      <c r="V3411" s="25">
        <f t="shared" ca="1" si="1127"/>
        <v>0</v>
      </c>
      <c r="W3411" s="25">
        <f t="shared" ca="1" si="1128"/>
        <v>0</v>
      </c>
      <c r="X3411" s="108">
        <f t="shared" ca="1" si="1129"/>
        <v>0</v>
      </c>
      <c r="Y3411" s="108">
        <f t="shared" ca="1" si="1130"/>
        <v>0</v>
      </c>
      <c r="Z3411" s="108">
        <f t="shared" ca="1" si="1131"/>
        <v>0</v>
      </c>
      <c r="AA3411" s="108">
        <f t="shared" ca="1" si="1132"/>
        <v>0</v>
      </c>
      <c r="AB3411" s="108">
        <f t="shared" ca="1" si="1133"/>
        <v>0</v>
      </c>
      <c r="AC3411" s="25">
        <f t="shared" ca="1" si="1134"/>
        <v>0</v>
      </c>
    </row>
    <row r="3412" spans="1:29" ht="14.1" hidden="1" customHeight="1" thickBot="1" x14ac:dyDescent="0.25">
      <c r="A3412" s="3">
        <f t="shared" si="1118"/>
        <v>2030</v>
      </c>
      <c r="B3412" s="3" t="str">
        <f t="shared" si="1135"/>
        <v>04 duben</v>
      </c>
      <c r="C3412" s="4" t="str">
        <f t="shared" si="1119"/>
        <v>duben</v>
      </c>
      <c r="D3412" s="10">
        <f t="shared" ca="1" si="1120"/>
        <v>0</v>
      </c>
      <c r="E3412" s="10" t="str">
        <f t="shared" si="1121"/>
        <v>pondělí</v>
      </c>
      <c r="F3412" s="42" t="str">
        <f ca="1">IF(COUNTIF(List1!$U$4:$AF$16,$G3412),"Svátek",TEXT($G3412,"dddd"))</f>
        <v>pondělí</v>
      </c>
      <c r="G3412" s="19">
        <v>47595</v>
      </c>
      <c r="H3412" s="49"/>
      <c r="I3412" s="50"/>
      <c r="J3412" s="49"/>
      <c r="K3412" s="50"/>
      <c r="L3412" s="21">
        <f t="shared" si="1122"/>
        <v>0</v>
      </c>
      <c r="M3412" s="22">
        <f t="shared" si="1116"/>
        <v>0</v>
      </c>
      <c r="N3412" s="98"/>
      <c r="O3412" s="101" t="str">
        <f t="shared" ca="1" si="1117"/>
        <v/>
      </c>
      <c r="P3412" s="41" t="str">
        <f t="shared" si="1115"/>
        <v xml:space="preserve"> </v>
      </c>
      <c r="Q3412" s="41" t="str">
        <f>IF(MONTH(G3413)-MONTH(G3412)&lt;&gt;0,SUBTOTAL(109,$P$14:$P$3665)," ")</f>
        <v xml:space="preserve"> </v>
      </c>
      <c r="R3412" s="108">
        <f t="shared" ca="1" si="1123"/>
        <v>0</v>
      </c>
      <c r="S3412" s="25">
        <f t="shared" ca="1" si="1124"/>
        <v>0</v>
      </c>
      <c r="T3412" s="108">
        <f t="shared" ca="1" si="1125"/>
        <v>0</v>
      </c>
      <c r="U3412" s="163">
        <f t="shared" ca="1" si="1126"/>
        <v>0</v>
      </c>
      <c r="V3412" s="25">
        <f t="shared" ca="1" si="1127"/>
        <v>0</v>
      </c>
      <c r="W3412" s="25">
        <f t="shared" ca="1" si="1128"/>
        <v>0</v>
      </c>
      <c r="X3412" s="108">
        <f t="shared" ca="1" si="1129"/>
        <v>0</v>
      </c>
      <c r="Y3412" s="108">
        <f t="shared" ca="1" si="1130"/>
        <v>0</v>
      </c>
      <c r="Z3412" s="108">
        <f t="shared" ca="1" si="1131"/>
        <v>0</v>
      </c>
      <c r="AA3412" s="108">
        <f t="shared" ca="1" si="1132"/>
        <v>0</v>
      </c>
      <c r="AB3412" s="108">
        <f t="shared" ca="1" si="1133"/>
        <v>0</v>
      </c>
      <c r="AC3412" s="25">
        <f t="shared" ca="1" si="1134"/>
        <v>0</v>
      </c>
    </row>
    <row r="3413" spans="1:29" ht="14.1" hidden="1" customHeight="1" thickBot="1" x14ac:dyDescent="0.25">
      <c r="A3413" s="3">
        <f t="shared" si="1118"/>
        <v>2030</v>
      </c>
      <c r="B3413" s="3" t="str">
        <f t="shared" si="1135"/>
        <v>04 duben</v>
      </c>
      <c r="C3413" s="4" t="str">
        <f t="shared" si="1119"/>
        <v>duben</v>
      </c>
      <c r="D3413" s="10">
        <f t="shared" ca="1" si="1120"/>
        <v>0</v>
      </c>
      <c r="E3413" s="10" t="str">
        <f t="shared" si="1121"/>
        <v>úterý</v>
      </c>
      <c r="F3413" s="42" t="str">
        <f ca="1">IF(COUNTIF(List1!$U$4:$AF$16,$G3413),"Svátek",TEXT($G3413,"dddd"))</f>
        <v>úterý</v>
      </c>
      <c r="G3413" s="19">
        <v>47596</v>
      </c>
      <c r="H3413" s="49"/>
      <c r="I3413" s="50"/>
      <c r="J3413" s="49"/>
      <c r="K3413" s="50"/>
      <c r="L3413" s="21">
        <f t="shared" si="1122"/>
        <v>0</v>
      </c>
      <c r="M3413" s="22">
        <f t="shared" si="1116"/>
        <v>0</v>
      </c>
      <c r="N3413" s="98"/>
      <c r="O3413" s="101" t="str">
        <f t="shared" ca="1" si="1117"/>
        <v/>
      </c>
      <c r="P3413" s="41" t="str">
        <f t="shared" si="1115"/>
        <v xml:space="preserve"> </v>
      </c>
      <c r="Q3413" s="41" t="str">
        <f>IF(MONTH(G3414)-MONTH(G3413)&lt;&gt;0,SUBTOTAL(109,$P$14:$P$3665)," ")</f>
        <v xml:space="preserve"> </v>
      </c>
      <c r="R3413" s="108">
        <f t="shared" ca="1" si="1123"/>
        <v>0</v>
      </c>
      <c r="S3413" s="25">
        <f t="shared" ca="1" si="1124"/>
        <v>0</v>
      </c>
      <c r="T3413" s="108">
        <f t="shared" ca="1" si="1125"/>
        <v>0</v>
      </c>
      <c r="U3413" s="163">
        <f t="shared" ca="1" si="1126"/>
        <v>0</v>
      </c>
      <c r="V3413" s="25">
        <f t="shared" ca="1" si="1127"/>
        <v>0</v>
      </c>
      <c r="W3413" s="25">
        <f t="shared" ca="1" si="1128"/>
        <v>0</v>
      </c>
      <c r="X3413" s="108">
        <f t="shared" ca="1" si="1129"/>
        <v>0</v>
      </c>
      <c r="Y3413" s="108">
        <f t="shared" ca="1" si="1130"/>
        <v>0</v>
      </c>
      <c r="Z3413" s="108">
        <f t="shared" ca="1" si="1131"/>
        <v>0</v>
      </c>
      <c r="AA3413" s="108">
        <f t="shared" ca="1" si="1132"/>
        <v>0</v>
      </c>
      <c r="AB3413" s="108">
        <f t="shared" ca="1" si="1133"/>
        <v>0</v>
      </c>
      <c r="AC3413" s="25">
        <f t="shared" ca="1" si="1134"/>
        <v>0</v>
      </c>
    </row>
    <row r="3414" spans="1:29" ht="14.1" hidden="1" customHeight="1" thickBot="1" x14ac:dyDescent="0.25">
      <c r="A3414" s="3">
        <f t="shared" si="1118"/>
        <v>2030</v>
      </c>
      <c r="B3414" s="3" t="str">
        <f t="shared" si="1135"/>
        <v>04 duben</v>
      </c>
      <c r="C3414" s="4" t="str">
        <f t="shared" si="1119"/>
        <v>duben</v>
      </c>
      <c r="D3414" s="10">
        <f t="shared" ca="1" si="1120"/>
        <v>0</v>
      </c>
      <c r="E3414" s="10" t="str">
        <f t="shared" si="1121"/>
        <v>středa</v>
      </c>
      <c r="F3414" s="42" t="str">
        <f ca="1">IF(COUNTIF(List1!$U$4:$AF$16,$G3414),"Svátek",TEXT($G3414,"dddd"))</f>
        <v>středa</v>
      </c>
      <c r="G3414" s="19">
        <v>47597</v>
      </c>
      <c r="H3414" s="49"/>
      <c r="I3414" s="50"/>
      <c r="J3414" s="49"/>
      <c r="K3414" s="50"/>
      <c r="L3414" s="21">
        <f t="shared" si="1122"/>
        <v>0</v>
      </c>
      <c r="M3414" s="22">
        <f t="shared" si="1116"/>
        <v>0</v>
      </c>
      <c r="N3414" s="98"/>
      <c r="O3414" s="101" t="str">
        <f t="shared" ca="1" si="1117"/>
        <v/>
      </c>
      <c r="P3414" s="41" t="str">
        <f t="shared" si="1115"/>
        <v xml:space="preserve"> </v>
      </c>
      <c r="Q3414" s="41" t="str">
        <f>IF(MONTH(G3415)-MONTH(G3414)&lt;&gt;0,SUBTOTAL(109,$P$14:$P$3665)," ")</f>
        <v xml:space="preserve"> </v>
      </c>
      <c r="R3414" s="108">
        <f t="shared" ca="1" si="1123"/>
        <v>0</v>
      </c>
      <c r="S3414" s="25">
        <f t="shared" ca="1" si="1124"/>
        <v>0</v>
      </c>
      <c r="T3414" s="108">
        <f t="shared" ca="1" si="1125"/>
        <v>0</v>
      </c>
      <c r="U3414" s="163">
        <f t="shared" ca="1" si="1126"/>
        <v>0</v>
      </c>
      <c r="V3414" s="25">
        <f t="shared" ca="1" si="1127"/>
        <v>0</v>
      </c>
      <c r="W3414" s="25">
        <f t="shared" ca="1" si="1128"/>
        <v>0</v>
      </c>
      <c r="X3414" s="108">
        <f t="shared" ca="1" si="1129"/>
        <v>0</v>
      </c>
      <c r="Y3414" s="108">
        <f t="shared" ca="1" si="1130"/>
        <v>0</v>
      </c>
      <c r="Z3414" s="108">
        <f t="shared" ca="1" si="1131"/>
        <v>0</v>
      </c>
      <c r="AA3414" s="108">
        <f t="shared" ca="1" si="1132"/>
        <v>0</v>
      </c>
      <c r="AB3414" s="108">
        <f t="shared" ca="1" si="1133"/>
        <v>0</v>
      </c>
      <c r="AC3414" s="25">
        <f t="shared" ca="1" si="1134"/>
        <v>0</v>
      </c>
    </row>
    <row r="3415" spans="1:29" ht="14.1" hidden="1" customHeight="1" thickBot="1" x14ac:dyDescent="0.25">
      <c r="A3415" s="3">
        <f t="shared" si="1118"/>
        <v>2030</v>
      </c>
      <c r="B3415" s="3" t="str">
        <f t="shared" si="1135"/>
        <v>04 duben</v>
      </c>
      <c r="C3415" s="4" t="str">
        <f t="shared" si="1119"/>
        <v>duben</v>
      </c>
      <c r="D3415" s="10">
        <f t="shared" ca="1" si="1120"/>
        <v>0</v>
      </c>
      <c r="E3415" s="10" t="str">
        <f t="shared" si="1121"/>
        <v>čtvrtek</v>
      </c>
      <c r="F3415" s="42" t="str">
        <f ca="1">IF(COUNTIF(List1!$U$4:$AF$16,$G3415),"Svátek",TEXT($G3415,"dddd"))</f>
        <v>čtvrtek</v>
      </c>
      <c r="G3415" s="19">
        <v>47598</v>
      </c>
      <c r="H3415" s="49"/>
      <c r="I3415" s="50"/>
      <c r="J3415" s="49"/>
      <c r="K3415" s="50"/>
      <c r="L3415" s="21">
        <f t="shared" si="1122"/>
        <v>0</v>
      </c>
      <c r="M3415" s="22">
        <f t="shared" si="1116"/>
        <v>0</v>
      </c>
      <c r="N3415" s="98"/>
      <c r="O3415" s="101" t="str">
        <f t="shared" ca="1" si="1117"/>
        <v/>
      </c>
      <c r="P3415" s="41" t="str">
        <f t="shared" si="1115"/>
        <v xml:space="preserve"> </v>
      </c>
      <c r="Q3415" s="41" t="str">
        <f>IF(MONTH(G3416)-MONTH(G3415)&lt;&gt;0,SUBTOTAL(109,$P$14:$P$3665)," ")</f>
        <v xml:space="preserve"> </v>
      </c>
      <c r="R3415" s="108">
        <f t="shared" ca="1" si="1123"/>
        <v>0</v>
      </c>
      <c r="S3415" s="25">
        <f t="shared" ca="1" si="1124"/>
        <v>0</v>
      </c>
      <c r="T3415" s="108">
        <f t="shared" ca="1" si="1125"/>
        <v>0</v>
      </c>
      <c r="U3415" s="163">
        <f t="shared" ca="1" si="1126"/>
        <v>0</v>
      </c>
      <c r="V3415" s="25">
        <f t="shared" ca="1" si="1127"/>
        <v>0</v>
      </c>
      <c r="W3415" s="25">
        <f t="shared" ca="1" si="1128"/>
        <v>0</v>
      </c>
      <c r="X3415" s="108">
        <f t="shared" ca="1" si="1129"/>
        <v>0</v>
      </c>
      <c r="Y3415" s="108">
        <f t="shared" ca="1" si="1130"/>
        <v>0</v>
      </c>
      <c r="Z3415" s="108">
        <f t="shared" ca="1" si="1131"/>
        <v>0</v>
      </c>
      <c r="AA3415" s="108">
        <f t="shared" ca="1" si="1132"/>
        <v>0</v>
      </c>
      <c r="AB3415" s="108">
        <f t="shared" ca="1" si="1133"/>
        <v>0</v>
      </c>
      <c r="AC3415" s="25">
        <f t="shared" ca="1" si="1134"/>
        <v>0</v>
      </c>
    </row>
    <row r="3416" spans="1:29" ht="14.1" hidden="1" customHeight="1" thickBot="1" x14ac:dyDescent="0.25">
      <c r="A3416" s="3">
        <f t="shared" si="1118"/>
        <v>2030</v>
      </c>
      <c r="B3416" s="3" t="str">
        <f t="shared" si="1135"/>
        <v>04 duben</v>
      </c>
      <c r="C3416" s="4" t="str">
        <f t="shared" si="1119"/>
        <v>duben</v>
      </c>
      <c r="D3416" s="10">
        <f t="shared" ca="1" si="1120"/>
        <v>0</v>
      </c>
      <c r="E3416" s="10" t="str">
        <f t="shared" si="1121"/>
        <v>pátek</v>
      </c>
      <c r="F3416" s="42" t="str">
        <f ca="1">IF(COUNTIF(List1!$U$4:$AF$16,$G3416),"Svátek",TEXT($G3416,"dddd"))</f>
        <v>pátek</v>
      </c>
      <c r="G3416" s="19">
        <v>47599</v>
      </c>
      <c r="H3416" s="49"/>
      <c r="I3416" s="50"/>
      <c r="J3416" s="49"/>
      <c r="K3416" s="50"/>
      <c r="L3416" s="21">
        <f t="shared" si="1122"/>
        <v>0</v>
      </c>
      <c r="M3416" s="22">
        <f t="shared" si="1116"/>
        <v>0</v>
      </c>
      <c r="N3416" s="98"/>
      <c r="O3416" s="101" t="str">
        <f t="shared" ca="1" si="1117"/>
        <v/>
      </c>
      <c r="P3416" s="41" t="str">
        <f t="shared" si="1115"/>
        <v xml:space="preserve"> </v>
      </c>
      <c r="Q3416" s="41" t="str">
        <f>IF(MONTH(G3417)-MONTH(G3416)&lt;&gt;0,SUBTOTAL(109,$P$14:$P$3665)," ")</f>
        <v xml:space="preserve"> </v>
      </c>
      <c r="R3416" s="108">
        <f t="shared" ca="1" si="1123"/>
        <v>0</v>
      </c>
      <c r="S3416" s="25">
        <f t="shared" ca="1" si="1124"/>
        <v>0</v>
      </c>
      <c r="T3416" s="108">
        <f t="shared" ca="1" si="1125"/>
        <v>0</v>
      </c>
      <c r="U3416" s="163">
        <f t="shared" ca="1" si="1126"/>
        <v>0</v>
      </c>
      <c r="V3416" s="25">
        <f t="shared" ca="1" si="1127"/>
        <v>0</v>
      </c>
      <c r="W3416" s="25">
        <f t="shared" ca="1" si="1128"/>
        <v>0</v>
      </c>
      <c r="X3416" s="108">
        <f t="shared" ca="1" si="1129"/>
        <v>0</v>
      </c>
      <c r="Y3416" s="108">
        <f t="shared" ca="1" si="1130"/>
        <v>0</v>
      </c>
      <c r="Z3416" s="108">
        <f t="shared" ca="1" si="1131"/>
        <v>0</v>
      </c>
      <c r="AA3416" s="108">
        <f t="shared" ca="1" si="1132"/>
        <v>0</v>
      </c>
      <c r="AB3416" s="108">
        <f t="shared" ca="1" si="1133"/>
        <v>0</v>
      </c>
      <c r="AC3416" s="25">
        <f t="shared" ca="1" si="1134"/>
        <v>0</v>
      </c>
    </row>
    <row r="3417" spans="1:29" ht="14.1" hidden="1" customHeight="1" thickBot="1" x14ac:dyDescent="0.25">
      <c r="A3417" s="3">
        <f t="shared" si="1118"/>
        <v>2030</v>
      </c>
      <c r="B3417" s="3" t="str">
        <f t="shared" si="1135"/>
        <v>04 duben</v>
      </c>
      <c r="C3417" s="4" t="str">
        <f t="shared" si="1119"/>
        <v>duben</v>
      </c>
      <c r="D3417" s="10">
        <f t="shared" ca="1" si="1120"/>
        <v>0</v>
      </c>
      <c r="E3417" s="10" t="str">
        <f t="shared" si="1121"/>
        <v>sobota</v>
      </c>
      <c r="F3417" s="42" t="str">
        <f ca="1">IF(COUNTIF(List1!$U$4:$AF$16,$G3417),"Svátek",TEXT($G3417,"dddd"))</f>
        <v>sobota</v>
      </c>
      <c r="G3417" s="19">
        <v>47600</v>
      </c>
      <c r="H3417" s="49"/>
      <c r="I3417" s="50"/>
      <c r="J3417" s="49"/>
      <c r="K3417" s="50"/>
      <c r="L3417" s="21">
        <f t="shared" si="1122"/>
        <v>0</v>
      </c>
      <c r="M3417" s="22">
        <f t="shared" si="1116"/>
        <v>0</v>
      </c>
      <c r="N3417" s="98"/>
      <c r="O3417" s="101" t="str">
        <f t="shared" ca="1" si="1117"/>
        <v/>
      </c>
      <c r="P3417" s="41" t="str">
        <f t="shared" si="1115"/>
        <v xml:space="preserve"> </v>
      </c>
      <c r="Q3417" s="41" t="str">
        <f>IF(MONTH(G3418)-MONTH(G3417)&lt;&gt;0,SUBTOTAL(109,$P$14:$P$3665)," ")</f>
        <v xml:space="preserve"> </v>
      </c>
      <c r="R3417" s="108">
        <f t="shared" ca="1" si="1123"/>
        <v>0</v>
      </c>
      <c r="S3417" s="25">
        <f t="shared" ca="1" si="1124"/>
        <v>0</v>
      </c>
      <c r="T3417" s="108">
        <f t="shared" ca="1" si="1125"/>
        <v>0</v>
      </c>
      <c r="U3417" s="163">
        <f t="shared" ca="1" si="1126"/>
        <v>0</v>
      </c>
      <c r="V3417" s="25">
        <f t="shared" ca="1" si="1127"/>
        <v>0</v>
      </c>
      <c r="W3417" s="25">
        <f t="shared" ca="1" si="1128"/>
        <v>0</v>
      </c>
      <c r="X3417" s="108">
        <f t="shared" ca="1" si="1129"/>
        <v>0</v>
      </c>
      <c r="Y3417" s="108">
        <f t="shared" ca="1" si="1130"/>
        <v>0</v>
      </c>
      <c r="Z3417" s="108">
        <f t="shared" ca="1" si="1131"/>
        <v>0</v>
      </c>
      <c r="AA3417" s="108">
        <f t="shared" ca="1" si="1132"/>
        <v>0</v>
      </c>
      <c r="AB3417" s="108">
        <f t="shared" ca="1" si="1133"/>
        <v>0</v>
      </c>
      <c r="AC3417" s="25">
        <f t="shared" ca="1" si="1134"/>
        <v>0</v>
      </c>
    </row>
    <row r="3418" spans="1:29" ht="14.1" hidden="1" customHeight="1" thickBot="1" x14ac:dyDescent="0.25">
      <c r="A3418" s="3">
        <f t="shared" si="1118"/>
        <v>2030</v>
      </c>
      <c r="B3418" s="3" t="str">
        <f t="shared" si="1135"/>
        <v>04 duben</v>
      </c>
      <c r="C3418" s="4" t="str">
        <f t="shared" si="1119"/>
        <v>duben</v>
      </c>
      <c r="D3418" s="10">
        <f t="shared" ca="1" si="1120"/>
        <v>0</v>
      </c>
      <c r="E3418" s="10" t="str">
        <f t="shared" si="1121"/>
        <v>neděle</v>
      </c>
      <c r="F3418" s="42" t="str">
        <f ca="1">IF(COUNTIF(List1!$U$4:$AF$16,$G3418),"Svátek",TEXT($G3418,"dddd"))</f>
        <v>neděle</v>
      </c>
      <c r="G3418" s="19">
        <v>47601</v>
      </c>
      <c r="H3418" s="49"/>
      <c r="I3418" s="50"/>
      <c r="J3418" s="49"/>
      <c r="K3418" s="50"/>
      <c r="L3418" s="21">
        <f t="shared" si="1122"/>
        <v>0</v>
      </c>
      <c r="M3418" s="22">
        <f t="shared" si="1116"/>
        <v>0</v>
      </c>
      <c r="N3418" s="98"/>
      <c r="O3418" s="101" t="str">
        <f t="shared" ca="1" si="1117"/>
        <v/>
      </c>
      <c r="P3418" s="41">
        <f t="shared" si="1115"/>
        <v>0</v>
      </c>
      <c r="Q3418" s="41" t="str">
        <f>IF(MONTH(G3419)-MONTH(G3418)&lt;&gt;0,SUBTOTAL(109,$P$14:$P$3665)," ")</f>
        <v xml:space="preserve"> </v>
      </c>
      <c r="R3418" s="108">
        <f t="shared" ca="1" si="1123"/>
        <v>0</v>
      </c>
      <c r="S3418" s="25">
        <f t="shared" ca="1" si="1124"/>
        <v>0</v>
      </c>
      <c r="T3418" s="108">
        <f t="shared" ca="1" si="1125"/>
        <v>0</v>
      </c>
      <c r="U3418" s="163">
        <f t="shared" ca="1" si="1126"/>
        <v>0</v>
      </c>
      <c r="V3418" s="25">
        <f t="shared" ca="1" si="1127"/>
        <v>0</v>
      </c>
      <c r="W3418" s="25">
        <f t="shared" ca="1" si="1128"/>
        <v>0</v>
      </c>
      <c r="X3418" s="108">
        <f t="shared" ca="1" si="1129"/>
        <v>0</v>
      </c>
      <c r="Y3418" s="108">
        <f t="shared" ca="1" si="1130"/>
        <v>0</v>
      </c>
      <c r="Z3418" s="108">
        <f t="shared" ca="1" si="1131"/>
        <v>0</v>
      </c>
      <c r="AA3418" s="108">
        <f t="shared" ca="1" si="1132"/>
        <v>0</v>
      </c>
      <c r="AB3418" s="108">
        <f t="shared" ca="1" si="1133"/>
        <v>0</v>
      </c>
      <c r="AC3418" s="25">
        <f t="shared" ca="1" si="1134"/>
        <v>0</v>
      </c>
    </row>
    <row r="3419" spans="1:29" ht="14.1" hidden="1" customHeight="1" thickBot="1" x14ac:dyDescent="0.25">
      <c r="A3419" s="3">
        <f t="shared" si="1118"/>
        <v>2030</v>
      </c>
      <c r="B3419" s="3" t="str">
        <f t="shared" si="1135"/>
        <v>04 duben</v>
      </c>
      <c r="C3419" s="4" t="str">
        <f t="shared" si="1119"/>
        <v>duben</v>
      </c>
      <c r="D3419" s="10">
        <f t="shared" ca="1" si="1120"/>
        <v>0</v>
      </c>
      <c r="E3419" s="10" t="str">
        <f t="shared" si="1121"/>
        <v>pondělí</v>
      </c>
      <c r="F3419" s="42" t="str">
        <f ca="1">IF(COUNTIF(List1!$U$4:$AF$16,$G3419),"Svátek",TEXT($G3419,"dddd"))</f>
        <v>pondělí</v>
      </c>
      <c r="G3419" s="19">
        <v>47602</v>
      </c>
      <c r="H3419" s="49"/>
      <c r="I3419" s="50"/>
      <c r="J3419" s="49"/>
      <c r="K3419" s="50"/>
      <c r="L3419" s="21">
        <f t="shared" si="1122"/>
        <v>0</v>
      </c>
      <c r="M3419" s="22">
        <f t="shared" si="1116"/>
        <v>0</v>
      </c>
      <c r="N3419" s="98"/>
      <c r="O3419" s="101" t="str">
        <f t="shared" ca="1" si="1117"/>
        <v/>
      </c>
      <c r="P3419" s="41" t="str">
        <f t="shared" ref="P3419:P3482" si="1136">IF(OR(TEXT($G3419,"dddd")="neděle",TEXT($G3510,"dddd")="Sunday"),IF(DAY(G3419)&gt;=7,SUM(L3413:L3419),IF(DAY(G3419)=6,SUM(L3414:L3419),IF(DAY(G3419)=5,SUM(L3415:L3419),IF(DAY(G3419)=4,SUM(L3416:L3419),IF(DAY(G3419)=3,SUM(L3417:L3419),IF(DAY(G3419)=2,SUM(L3418:L3419),IF(DAY(G3419)=1,SUM(L3419:L3419)," "))))))),IF(MONTH(G3420)-MONTH(G3419)&lt;&gt;0,IF(TEXT($G3419,"dddd")="sobota",SUM(L3414:L3419),IF(TEXT($G3419,"dddd")="pátek",SUM(L3415:L3419),IF(TEXT($G3419,"dddd")="čtvrtek",SUM(L3416:L3419),IF(TEXT($G3419,"dddd")="středa",SUM(L3417:L3419),IF(TEXT($G3419,"dddd")="úterý",SUM(L3418:L3419),IF(TEXT($G3419,"dddd")="pondělí",SUM(L3419)," "))))))," "))</f>
        <v xml:space="preserve"> </v>
      </c>
      <c r="Q3419" s="41" t="str">
        <f>IF(MONTH(G3420)-MONTH(G3419)&lt;&gt;0,SUBTOTAL(109,$P$14:$P$3665)," ")</f>
        <v xml:space="preserve"> </v>
      </c>
      <c r="R3419" s="108">
        <f t="shared" ca="1" si="1123"/>
        <v>0</v>
      </c>
      <c r="S3419" s="25">
        <f t="shared" ca="1" si="1124"/>
        <v>0</v>
      </c>
      <c r="T3419" s="108">
        <f t="shared" ca="1" si="1125"/>
        <v>0</v>
      </c>
      <c r="U3419" s="163">
        <f t="shared" ca="1" si="1126"/>
        <v>0</v>
      </c>
      <c r="V3419" s="25">
        <f t="shared" ca="1" si="1127"/>
        <v>0</v>
      </c>
      <c r="W3419" s="25">
        <f t="shared" ca="1" si="1128"/>
        <v>0</v>
      </c>
      <c r="X3419" s="108">
        <f t="shared" ca="1" si="1129"/>
        <v>0</v>
      </c>
      <c r="Y3419" s="108">
        <f t="shared" ca="1" si="1130"/>
        <v>0</v>
      </c>
      <c r="Z3419" s="108">
        <f t="shared" ca="1" si="1131"/>
        <v>0</v>
      </c>
      <c r="AA3419" s="108">
        <f t="shared" ca="1" si="1132"/>
        <v>0</v>
      </c>
      <c r="AB3419" s="108">
        <f t="shared" ca="1" si="1133"/>
        <v>0</v>
      </c>
      <c r="AC3419" s="25">
        <f t="shared" ca="1" si="1134"/>
        <v>0</v>
      </c>
    </row>
    <row r="3420" spans="1:29" ht="14.1" hidden="1" customHeight="1" thickBot="1" x14ac:dyDescent="0.25">
      <c r="A3420" s="3">
        <f t="shared" si="1118"/>
        <v>2030</v>
      </c>
      <c r="B3420" s="3" t="str">
        <f t="shared" si="1135"/>
        <v>04 duben</v>
      </c>
      <c r="C3420" s="4" t="str">
        <f t="shared" si="1119"/>
        <v>duben</v>
      </c>
      <c r="D3420" s="10">
        <f t="shared" ca="1" si="1120"/>
        <v>0</v>
      </c>
      <c r="E3420" s="10" t="str">
        <f t="shared" si="1121"/>
        <v>úterý</v>
      </c>
      <c r="F3420" s="42" t="str">
        <f ca="1">IF(COUNTIF(List1!$U$4:$AF$16,$G3420),"Svátek",TEXT($G3420,"dddd"))</f>
        <v>úterý</v>
      </c>
      <c r="G3420" s="19">
        <v>47603</v>
      </c>
      <c r="H3420" s="49"/>
      <c r="I3420" s="50"/>
      <c r="J3420" s="49"/>
      <c r="K3420" s="50"/>
      <c r="L3420" s="21">
        <f t="shared" si="1122"/>
        <v>0</v>
      </c>
      <c r="M3420" s="22">
        <f t="shared" si="1116"/>
        <v>0</v>
      </c>
      <c r="N3420" s="98"/>
      <c r="O3420" s="101" t="str">
        <f t="shared" ca="1" si="1117"/>
        <v/>
      </c>
      <c r="P3420" s="41">
        <f t="shared" si="1136"/>
        <v>0</v>
      </c>
      <c r="Q3420" s="41">
        <f>IF(MONTH(G3421)-MONTH(G3420)&lt;&gt;0,SUBTOTAL(109,$P$14:$P$3665)," ")</f>
        <v>0</v>
      </c>
      <c r="R3420" s="108">
        <f t="shared" ca="1" si="1123"/>
        <v>0</v>
      </c>
      <c r="S3420" s="25">
        <f t="shared" ca="1" si="1124"/>
        <v>0</v>
      </c>
      <c r="T3420" s="108">
        <f t="shared" ca="1" si="1125"/>
        <v>0</v>
      </c>
      <c r="U3420" s="163">
        <f t="shared" ca="1" si="1126"/>
        <v>0</v>
      </c>
      <c r="V3420" s="25">
        <f t="shared" ca="1" si="1127"/>
        <v>0</v>
      </c>
      <c r="W3420" s="25">
        <f t="shared" ca="1" si="1128"/>
        <v>0</v>
      </c>
      <c r="X3420" s="108">
        <f t="shared" ca="1" si="1129"/>
        <v>0</v>
      </c>
      <c r="Y3420" s="108">
        <f t="shared" ca="1" si="1130"/>
        <v>0</v>
      </c>
      <c r="Z3420" s="108">
        <f t="shared" ca="1" si="1131"/>
        <v>0</v>
      </c>
      <c r="AA3420" s="108">
        <f t="shared" ca="1" si="1132"/>
        <v>0</v>
      </c>
      <c r="AB3420" s="108">
        <f t="shared" ca="1" si="1133"/>
        <v>0</v>
      </c>
      <c r="AC3420" s="25">
        <f t="shared" ca="1" si="1134"/>
        <v>0</v>
      </c>
    </row>
    <row r="3421" spans="1:29" ht="14.1" hidden="1" customHeight="1" thickBot="1" x14ac:dyDescent="0.25">
      <c r="A3421" s="3">
        <f t="shared" si="1118"/>
        <v>2030</v>
      </c>
      <c r="B3421" s="3" t="str">
        <f t="shared" si="1135"/>
        <v>05 květen</v>
      </c>
      <c r="C3421" s="4" t="str">
        <f t="shared" si="1119"/>
        <v>květen</v>
      </c>
      <c r="D3421" s="10">
        <f t="shared" ca="1" si="1120"/>
        <v>1</v>
      </c>
      <c r="E3421" s="10" t="str">
        <f t="shared" si="1121"/>
        <v>středa</v>
      </c>
      <c r="F3421" s="42" t="str">
        <f ca="1">IF(COUNTIF(List1!$U$4:$AF$16,$G3421),"Svátek",TEXT($G3421,"dddd"))</f>
        <v>Svátek</v>
      </c>
      <c r="G3421" s="19">
        <v>47604</v>
      </c>
      <c r="H3421" s="49"/>
      <c r="I3421" s="50"/>
      <c r="J3421" s="49"/>
      <c r="K3421" s="50"/>
      <c r="L3421" s="21">
        <f t="shared" si="1122"/>
        <v>0</v>
      </c>
      <c r="M3421" s="22">
        <f t="shared" si="1116"/>
        <v>0</v>
      </c>
      <c r="N3421" s="98"/>
      <c r="O3421" s="101" t="str">
        <f t="shared" ca="1" si="1117"/>
        <v>Svátek</v>
      </c>
      <c r="P3421" s="41" t="str">
        <f t="shared" si="1136"/>
        <v xml:space="preserve"> </v>
      </c>
      <c r="Q3421" s="41" t="str">
        <f>IF(MONTH(G3422)-MONTH(G3421)&lt;&gt;0,SUBTOTAL(109,$P$14:$P$3665)," ")</f>
        <v xml:space="preserve"> </v>
      </c>
      <c r="R3421" s="108">
        <f t="shared" ca="1" si="1123"/>
        <v>0</v>
      </c>
      <c r="S3421" s="25">
        <f t="shared" ca="1" si="1124"/>
        <v>1</v>
      </c>
      <c r="T3421" s="108">
        <f t="shared" ca="1" si="1125"/>
        <v>0</v>
      </c>
      <c r="U3421" s="163">
        <f t="shared" ca="1" si="1126"/>
        <v>0</v>
      </c>
      <c r="V3421" s="25">
        <f t="shared" ca="1" si="1127"/>
        <v>0</v>
      </c>
      <c r="W3421" s="25">
        <f t="shared" ca="1" si="1128"/>
        <v>0</v>
      </c>
      <c r="X3421" s="108">
        <f t="shared" ca="1" si="1129"/>
        <v>0</v>
      </c>
      <c r="Y3421" s="108">
        <f t="shared" ca="1" si="1130"/>
        <v>0</v>
      </c>
      <c r="Z3421" s="108">
        <f t="shared" ca="1" si="1131"/>
        <v>0</v>
      </c>
      <c r="AA3421" s="108">
        <f t="shared" ca="1" si="1132"/>
        <v>0</v>
      </c>
      <c r="AB3421" s="108">
        <f t="shared" ca="1" si="1133"/>
        <v>0</v>
      </c>
      <c r="AC3421" s="25">
        <f t="shared" ca="1" si="1134"/>
        <v>1</v>
      </c>
    </row>
    <row r="3422" spans="1:29" ht="14.1" hidden="1" customHeight="1" thickBot="1" x14ac:dyDescent="0.25">
      <c r="A3422" s="3">
        <f t="shared" si="1118"/>
        <v>2030</v>
      </c>
      <c r="B3422" s="3" t="str">
        <f t="shared" si="1135"/>
        <v>05 květen</v>
      </c>
      <c r="C3422" s="4" t="str">
        <f t="shared" si="1119"/>
        <v>květen</v>
      </c>
      <c r="D3422" s="10">
        <f t="shared" ca="1" si="1120"/>
        <v>0</v>
      </c>
      <c r="E3422" s="10" t="str">
        <f t="shared" si="1121"/>
        <v>čtvrtek</v>
      </c>
      <c r="F3422" s="42" t="str">
        <f ca="1">IF(COUNTIF(List1!$U$4:$AF$16,$G3422),"Svátek",TEXT($G3422,"dddd"))</f>
        <v>čtvrtek</v>
      </c>
      <c r="G3422" s="19">
        <v>47605</v>
      </c>
      <c r="H3422" s="49"/>
      <c r="I3422" s="50"/>
      <c r="J3422" s="49"/>
      <c r="K3422" s="50"/>
      <c r="L3422" s="21">
        <f t="shared" si="1122"/>
        <v>0</v>
      </c>
      <c r="M3422" s="22">
        <f t="shared" si="1116"/>
        <v>0</v>
      </c>
      <c r="N3422" s="98"/>
      <c r="O3422" s="101" t="str">
        <f t="shared" ca="1" si="1117"/>
        <v/>
      </c>
      <c r="P3422" s="41" t="str">
        <f t="shared" si="1136"/>
        <v xml:space="preserve"> </v>
      </c>
      <c r="Q3422" s="41" t="str">
        <f>IF(MONTH(G3423)-MONTH(G3422)&lt;&gt;0,SUBTOTAL(109,$P$14:$P$3665)," ")</f>
        <v xml:space="preserve"> </v>
      </c>
      <c r="R3422" s="108">
        <f t="shared" ca="1" si="1123"/>
        <v>0</v>
      </c>
      <c r="S3422" s="25">
        <f t="shared" ca="1" si="1124"/>
        <v>0</v>
      </c>
      <c r="T3422" s="108">
        <f t="shared" ca="1" si="1125"/>
        <v>0</v>
      </c>
      <c r="U3422" s="163">
        <f t="shared" ca="1" si="1126"/>
        <v>0</v>
      </c>
      <c r="V3422" s="25">
        <f t="shared" ca="1" si="1127"/>
        <v>0</v>
      </c>
      <c r="W3422" s="25">
        <f t="shared" ca="1" si="1128"/>
        <v>0</v>
      </c>
      <c r="X3422" s="108">
        <f t="shared" ca="1" si="1129"/>
        <v>0</v>
      </c>
      <c r="Y3422" s="108">
        <f t="shared" ca="1" si="1130"/>
        <v>0</v>
      </c>
      <c r="Z3422" s="108">
        <f t="shared" ca="1" si="1131"/>
        <v>0</v>
      </c>
      <c r="AA3422" s="108">
        <f t="shared" ca="1" si="1132"/>
        <v>0</v>
      </c>
      <c r="AB3422" s="108">
        <f t="shared" ca="1" si="1133"/>
        <v>0</v>
      </c>
      <c r="AC3422" s="25">
        <f t="shared" ca="1" si="1134"/>
        <v>0</v>
      </c>
    </row>
    <row r="3423" spans="1:29" ht="14.1" hidden="1" customHeight="1" thickBot="1" x14ac:dyDescent="0.25">
      <c r="A3423" s="3">
        <f t="shared" si="1118"/>
        <v>2030</v>
      </c>
      <c r="B3423" s="3" t="str">
        <f t="shared" si="1135"/>
        <v>05 květen</v>
      </c>
      <c r="C3423" s="4" t="str">
        <f t="shared" si="1119"/>
        <v>květen</v>
      </c>
      <c r="D3423" s="10">
        <f t="shared" ca="1" si="1120"/>
        <v>0</v>
      </c>
      <c r="E3423" s="10" t="str">
        <f t="shared" si="1121"/>
        <v>pátek</v>
      </c>
      <c r="F3423" s="42" t="str">
        <f ca="1">IF(COUNTIF(List1!$U$4:$AF$16,$G3423),"Svátek",TEXT($G3423,"dddd"))</f>
        <v>pátek</v>
      </c>
      <c r="G3423" s="19">
        <v>47606</v>
      </c>
      <c r="H3423" s="49"/>
      <c r="I3423" s="50"/>
      <c r="J3423" s="49"/>
      <c r="K3423" s="50"/>
      <c r="L3423" s="21">
        <f t="shared" si="1122"/>
        <v>0</v>
      </c>
      <c r="M3423" s="22">
        <f t="shared" si="1116"/>
        <v>0</v>
      </c>
      <c r="N3423" s="98"/>
      <c r="O3423" s="101" t="str">
        <f t="shared" ca="1" si="1117"/>
        <v/>
      </c>
      <c r="P3423" s="41" t="str">
        <f t="shared" si="1136"/>
        <v xml:space="preserve"> </v>
      </c>
      <c r="Q3423" s="41" t="str">
        <f>IF(MONTH(G3424)-MONTH(G3423)&lt;&gt;0,SUBTOTAL(109,$P$14:$P$3665)," ")</f>
        <v xml:space="preserve"> </v>
      </c>
      <c r="R3423" s="108">
        <f t="shared" ca="1" si="1123"/>
        <v>0</v>
      </c>
      <c r="S3423" s="25">
        <f t="shared" ca="1" si="1124"/>
        <v>0</v>
      </c>
      <c r="T3423" s="108">
        <f t="shared" ca="1" si="1125"/>
        <v>0</v>
      </c>
      <c r="U3423" s="163">
        <f t="shared" ca="1" si="1126"/>
        <v>0</v>
      </c>
      <c r="V3423" s="25">
        <f t="shared" ca="1" si="1127"/>
        <v>0</v>
      </c>
      <c r="W3423" s="25">
        <f t="shared" ca="1" si="1128"/>
        <v>0</v>
      </c>
      <c r="X3423" s="108">
        <f t="shared" ca="1" si="1129"/>
        <v>0</v>
      </c>
      <c r="Y3423" s="108">
        <f t="shared" ca="1" si="1130"/>
        <v>0</v>
      </c>
      <c r="Z3423" s="108">
        <f t="shared" ca="1" si="1131"/>
        <v>0</v>
      </c>
      <c r="AA3423" s="108">
        <f t="shared" ca="1" si="1132"/>
        <v>0</v>
      </c>
      <c r="AB3423" s="108">
        <f t="shared" ca="1" si="1133"/>
        <v>0</v>
      </c>
      <c r="AC3423" s="25">
        <f t="shared" ca="1" si="1134"/>
        <v>0</v>
      </c>
    </row>
    <row r="3424" spans="1:29" ht="14.1" hidden="1" customHeight="1" thickBot="1" x14ac:dyDescent="0.25">
      <c r="A3424" s="3">
        <f t="shared" si="1118"/>
        <v>2030</v>
      </c>
      <c r="B3424" s="3" t="str">
        <f t="shared" si="1135"/>
        <v>05 květen</v>
      </c>
      <c r="C3424" s="4" t="str">
        <f t="shared" si="1119"/>
        <v>květen</v>
      </c>
      <c r="D3424" s="10">
        <f t="shared" ca="1" si="1120"/>
        <v>0</v>
      </c>
      <c r="E3424" s="10" t="str">
        <f t="shared" si="1121"/>
        <v>sobota</v>
      </c>
      <c r="F3424" s="42" t="str">
        <f ca="1">IF(COUNTIF(List1!$U$4:$AF$16,$G3424),"Svátek",TEXT($G3424,"dddd"))</f>
        <v>sobota</v>
      </c>
      <c r="G3424" s="19">
        <v>47607</v>
      </c>
      <c r="H3424" s="49"/>
      <c r="I3424" s="50"/>
      <c r="J3424" s="49"/>
      <c r="K3424" s="50"/>
      <c r="L3424" s="21">
        <f t="shared" si="1122"/>
        <v>0</v>
      </c>
      <c r="M3424" s="22">
        <f t="shared" si="1116"/>
        <v>0</v>
      </c>
      <c r="N3424" s="98"/>
      <c r="O3424" s="101" t="str">
        <f t="shared" ca="1" si="1117"/>
        <v/>
      </c>
      <c r="P3424" s="41" t="str">
        <f t="shared" si="1136"/>
        <v xml:space="preserve"> </v>
      </c>
      <c r="Q3424" s="41" t="str">
        <f>IF(MONTH(G3425)-MONTH(G3424)&lt;&gt;0,SUBTOTAL(109,$P$14:$P$3665)," ")</f>
        <v xml:space="preserve"> </v>
      </c>
      <c r="R3424" s="108">
        <f t="shared" ca="1" si="1123"/>
        <v>0</v>
      </c>
      <c r="S3424" s="25">
        <f t="shared" ca="1" si="1124"/>
        <v>0</v>
      </c>
      <c r="T3424" s="108">
        <f t="shared" ca="1" si="1125"/>
        <v>0</v>
      </c>
      <c r="U3424" s="163">
        <f t="shared" ca="1" si="1126"/>
        <v>0</v>
      </c>
      <c r="V3424" s="25">
        <f t="shared" ca="1" si="1127"/>
        <v>0</v>
      </c>
      <c r="W3424" s="25">
        <f t="shared" ca="1" si="1128"/>
        <v>0</v>
      </c>
      <c r="X3424" s="108">
        <f t="shared" ca="1" si="1129"/>
        <v>0</v>
      </c>
      <c r="Y3424" s="108">
        <f t="shared" ca="1" si="1130"/>
        <v>0</v>
      </c>
      <c r="Z3424" s="108">
        <f t="shared" ca="1" si="1131"/>
        <v>0</v>
      </c>
      <c r="AA3424" s="108">
        <f t="shared" ca="1" si="1132"/>
        <v>0</v>
      </c>
      <c r="AB3424" s="108">
        <f t="shared" ca="1" si="1133"/>
        <v>0</v>
      </c>
      <c r="AC3424" s="25">
        <f t="shared" ca="1" si="1134"/>
        <v>0</v>
      </c>
    </row>
    <row r="3425" spans="1:29" ht="14.1" hidden="1" customHeight="1" thickBot="1" x14ac:dyDescent="0.25">
      <c r="A3425" s="3">
        <f t="shared" si="1118"/>
        <v>2030</v>
      </c>
      <c r="B3425" s="3" t="str">
        <f t="shared" si="1135"/>
        <v>05 květen</v>
      </c>
      <c r="C3425" s="4" t="str">
        <f t="shared" si="1119"/>
        <v>květen</v>
      </c>
      <c r="D3425" s="10">
        <f t="shared" ca="1" si="1120"/>
        <v>0</v>
      </c>
      <c r="E3425" s="10" t="str">
        <f t="shared" si="1121"/>
        <v>neděle</v>
      </c>
      <c r="F3425" s="42" t="str">
        <f ca="1">IF(COUNTIF(List1!$U$4:$AF$16,$G3425),"Svátek",TEXT($G3425,"dddd"))</f>
        <v>neděle</v>
      </c>
      <c r="G3425" s="19">
        <v>47608</v>
      </c>
      <c r="H3425" s="49"/>
      <c r="I3425" s="50"/>
      <c r="J3425" s="49"/>
      <c r="K3425" s="50"/>
      <c r="L3425" s="21">
        <f t="shared" si="1122"/>
        <v>0</v>
      </c>
      <c r="M3425" s="22">
        <f t="shared" si="1116"/>
        <v>0</v>
      </c>
      <c r="N3425" s="98"/>
      <c r="O3425" s="101" t="str">
        <f t="shared" ca="1" si="1117"/>
        <v/>
      </c>
      <c r="P3425" s="41">
        <f t="shared" si="1136"/>
        <v>0</v>
      </c>
      <c r="Q3425" s="41" t="str">
        <f>IF(MONTH(G3426)-MONTH(G3425)&lt;&gt;0,SUBTOTAL(109,$P$14:$P$3665)," ")</f>
        <v xml:space="preserve"> </v>
      </c>
      <c r="R3425" s="108">
        <f t="shared" ca="1" si="1123"/>
        <v>0</v>
      </c>
      <c r="S3425" s="25">
        <f t="shared" ca="1" si="1124"/>
        <v>0</v>
      </c>
      <c r="T3425" s="108">
        <f t="shared" ca="1" si="1125"/>
        <v>0</v>
      </c>
      <c r="U3425" s="163">
        <f t="shared" ca="1" si="1126"/>
        <v>0</v>
      </c>
      <c r="V3425" s="25">
        <f t="shared" ca="1" si="1127"/>
        <v>0</v>
      </c>
      <c r="W3425" s="25">
        <f t="shared" ca="1" si="1128"/>
        <v>0</v>
      </c>
      <c r="X3425" s="108">
        <f t="shared" ca="1" si="1129"/>
        <v>0</v>
      </c>
      <c r="Y3425" s="108">
        <f t="shared" ca="1" si="1130"/>
        <v>0</v>
      </c>
      <c r="Z3425" s="108">
        <f t="shared" ca="1" si="1131"/>
        <v>0</v>
      </c>
      <c r="AA3425" s="108">
        <f t="shared" ca="1" si="1132"/>
        <v>0</v>
      </c>
      <c r="AB3425" s="108">
        <f t="shared" ca="1" si="1133"/>
        <v>0</v>
      </c>
      <c r="AC3425" s="25">
        <f t="shared" ca="1" si="1134"/>
        <v>0</v>
      </c>
    </row>
    <row r="3426" spans="1:29" ht="14.1" hidden="1" customHeight="1" thickBot="1" x14ac:dyDescent="0.25">
      <c r="A3426" s="3">
        <f t="shared" si="1118"/>
        <v>2030</v>
      </c>
      <c r="B3426" s="3" t="str">
        <f t="shared" si="1135"/>
        <v>05 květen</v>
      </c>
      <c r="C3426" s="4" t="str">
        <f t="shared" si="1119"/>
        <v>květen</v>
      </c>
      <c r="D3426" s="10">
        <f t="shared" ca="1" si="1120"/>
        <v>0</v>
      </c>
      <c r="E3426" s="10" t="str">
        <f t="shared" si="1121"/>
        <v>pondělí</v>
      </c>
      <c r="F3426" s="42" t="str">
        <f ca="1">IF(COUNTIF(List1!$U$4:$AF$16,$G3426),"Svátek",TEXT($G3426,"dddd"))</f>
        <v>pondělí</v>
      </c>
      <c r="G3426" s="19">
        <v>47609</v>
      </c>
      <c r="H3426" s="49"/>
      <c r="I3426" s="50"/>
      <c r="J3426" s="49"/>
      <c r="K3426" s="50"/>
      <c r="L3426" s="21">
        <f t="shared" si="1122"/>
        <v>0</v>
      </c>
      <c r="M3426" s="22">
        <f t="shared" si="1116"/>
        <v>0</v>
      </c>
      <c r="N3426" s="98"/>
      <c r="O3426" s="101" t="str">
        <f t="shared" ca="1" si="1117"/>
        <v/>
      </c>
      <c r="P3426" s="41" t="str">
        <f t="shared" si="1136"/>
        <v xml:space="preserve"> </v>
      </c>
      <c r="Q3426" s="41" t="str">
        <f>IF(MONTH(G3427)-MONTH(G3426)&lt;&gt;0,SUBTOTAL(109,$P$14:$P$3665)," ")</f>
        <v xml:space="preserve"> </v>
      </c>
      <c r="R3426" s="108">
        <f t="shared" ca="1" si="1123"/>
        <v>0</v>
      </c>
      <c r="S3426" s="25">
        <f t="shared" ca="1" si="1124"/>
        <v>0</v>
      </c>
      <c r="T3426" s="108">
        <f t="shared" ca="1" si="1125"/>
        <v>0</v>
      </c>
      <c r="U3426" s="163">
        <f t="shared" ca="1" si="1126"/>
        <v>0</v>
      </c>
      <c r="V3426" s="25">
        <f t="shared" ca="1" si="1127"/>
        <v>0</v>
      </c>
      <c r="W3426" s="25">
        <f t="shared" ca="1" si="1128"/>
        <v>0</v>
      </c>
      <c r="X3426" s="108">
        <f t="shared" ca="1" si="1129"/>
        <v>0</v>
      </c>
      <c r="Y3426" s="108">
        <f t="shared" ca="1" si="1130"/>
        <v>0</v>
      </c>
      <c r="Z3426" s="108">
        <f t="shared" ca="1" si="1131"/>
        <v>0</v>
      </c>
      <c r="AA3426" s="108">
        <f t="shared" ca="1" si="1132"/>
        <v>0</v>
      </c>
      <c r="AB3426" s="108">
        <f t="shared" ca="1" si="1133"/>
        <v>0</v>
      </c>
      <c r="AC3426" s="25">
        <f t="shared" ca="1" si="1134"/>
        <v>0</v>
      </c>
    </row>
    <row r="3427" spans="1:29" ht="14.1" hidden="1" customHeight="1" thickBot="1" x14ac:dyDescent="0.25">
      <c r="A3427" s="3">
        <f t="shared" si="1118"/>
        <v>2030</v>
      </c>
      <c r="B3427" s="3" t="str">
        <f t="shared" si="1135"/>
        <v>05 květen</v>
      </c>
      <c r="C3427" s="4" t="str">
        <f t="shared" si="1119"/>
        <v>květen</v>
      </c>
      <c r="D3427" s="10">
        <f t="shared" ca="1" si="1120"/>
        <v>0</v>
      </c>
      <c r="E3427" s="10" t="str">
        <f t="shared" si="1121"/>
        <v>úterý</v>
      </c>
      <c r="F3427" s="42" t="str">
        <f ca="1">IF(COUNTIF(List1!$U$4:$AF$16,$G3427),"Svátek",TEXT($G3427,"dddd"))</f>
        <v>úterý</v>
      </c>
      <c r="G3427" s="19">
        <v>47610</v>
      </c>
      <c r="H3427" s="49"/>
      <c r="I3427" s="50"/>
      <c r="J3427" s="49"/>
      <c r="K3427" s="50"/>
      <c r="L3427" s="21">
        <f t="shared" si="1122"/>
        <v>0</v>
      </c>
      <c r="M3427" s="22">
        <f t="shared" si="1116"/>
        <v>0</v>
      </c>
      <c r="N3427" s="98"/>
      <c r="O3427" s="101" t="str">
        <f t="shared" ca="1" si="1117"/>
        <v/>
      </c>
      <c r="P3427" s="41" t="str">
        <f t="shared" si="1136"/>
        <v xml:space="preserve"> </v>
      </c>
      <c r="Q3427" s="41" t="str">
        <f>IF(MONTH(G3428)-MONTH(G3427)&lt;&gt;0,SUBTOTAL(109,$P$14:$P$3665)," ")</f>
        <v xml:space="preserve"> </v>
      </c>
      <c r="R3427" s="108">
        <f t="shared" ca="1" si="1123"/>
        <v>0</v>
      </c>
      <c r="S3427" s="25">
        <f t="shared" ca="1" si="1124"/>
        <v>0</v>
      </c>
      <c r="T3427" s="108">
        <f t="shared" ca="1" si="1125"/>
        <v>0</v>
      </c>
      <c r="U3427" s="163">
        <f t="shared" ca="1" si="1126"/>
        <v>0</v>
      </c>
      <c r="V3427" s="25">
        <f t="shared" ca="1" si="1127"/>
        <v>0</v>
      </c>
      <c r="W3427" s="25">
        <f t="shared" ca="1" si="1128"/>
        <v>0</v>
      </c>
      <c r="X3427" s="108">
        <f t="shared" ca="1" si="1129"/>
        <v>0</v>
      </c>
      <c r="Y3427" s="108">
        <f t="shared" ca="1" si="1130"/>
        <v>0</v>
      </c>
      <c r="Z3427" s="108">
        <f t="shared" ca="1" si="1131"/>
        <v>0</v>
      </c>
      <c r="AA3427" s="108">
        <f t="shared" ca="1" si="1132"/>
        <v>0</v>
      </c>
      <c r="AB3427" s="108">
        <f t="shared" ca="1" si="1133"/>
        <v>0</v>
      </c>
      <c r="AC3427" s="25">
        <f t="shared" ca="1" si="1134"/>
        <v>0</v>
      </c>
    </row>
    <row r="3428" spans="1:29" ht="14.1" hidden="1" customHeight="1" thickBot="1" x14ac:dyDescent="0.25">
      <c r="A3428" s="3">
        <f t="shared" si="1118"/>
        <v>2030</v>
      </c>
      <c r="B3428" s="3" t="str">
        <f t="shared" si="1135"/>
        <v>05 květen</v>
      </c>
      <c r="C3428" s="4" t="str">
        <f t="shared" si="1119"/>
        <v>květen</v>
      </c>
      <c r="D3428" s="10">
        <f t="shared" ca="1" si="1120"/>
        <v>1</v>
      </c>
      <c r="E3428" s="10" t="str">
        <f t="shared" si="1121"/>
        <v>středa</v>
      </c>
      <c r="F3428" s="42" t="str">
        <f ca="1">IF(COUNTIF(List1!$U$4:$AF$16,$G3428),"Svátek",TEXT($G3428,"dddd"))</f>
        <v>Svátek</v>
      </c>
      <c r="G3428" s="19">
        <v>47611</v>
      </c>
      <c r="H3428" s="49"/>
      <c r="I3428" s="50"/>
      <c r="J3428" s="49"/>
      <c r="K3428" s="50"/>
      <c r="L3428" s="21">
        <f t="shared" si="1122"/>
        <v>0</v>
      </c>
      <c r="M3428" s="22">
        <f t="shared" si="1116"/>
        <v>0</v>
      </c>
      <c r="N3428" s="98"/>
      <c r="O3428" s="101" t="str">
        <f t="shared" ca="1" si="1117"/>
        <v>Svátek</v>
      </c>
      <c r="P3428" s="41" t="str">
        <f t="shared" si="1136"/>
        <v xml:space="preserve"> </v>
      </c>
      <c r="Q3428" s="41" t="str">
        <f>IF(MONTH(G3429)-MONTH(G3428)&lt;&gt;0,SUBTOTAL(109,$P$14:$P$3665)," ")</f>
        <v xml:space="preserve"> </v>
      </c>
      <c r="R3428" s="108">
        <f t="shared" ca="1" si="1123"/>
        <v>0</v>
      </c>
      <c r="S3428" s="25">
        <f t="shared" ca="1" si="1124"/>
        <v>1</v>
      </c>
      <c r="T3428" s="108">
        <f t="shared" ca="1" si="1125"/>
        <v>0</v>
      </c>
      <c r="U3428" s="163">
        <f t="shared" ca="1" si="1126"/>
        <v>0</v>
      </c>
      <c r="V3428" s="25">
        <f t="shared" ca="1" si="1127"/>
        <v>0</v>
      </c>
      <c r="W3428" s="25">
        <f t="shared" ca="1" si="1128"/>
        <v>0</v>
      </c>
      <c r="X3428" s="108">
        <f t="shared" ca="1" si="1129"/>
        <v>0</v>
      </c>
      <c r="Y3428" s="108">
        <f t="shared" ca="1" si="1130"/>
        <v>0</v>
      </c>
      <c r="Z3428" s="108">
        <f t="shared" ca="1" si="1131"/>
        <v>0</v>
      </c>
      <c r="AA3428" s="108">
        <f t="shared" ca="1" si="1132"/>
        <v>0</v>
      </c>
      <c r="AB3428" s="108">
        <f t="shared" ca="1" si="1133"/>
        <v>0</v>
      </c>
      <c r="AC3428" s="25">
        <f t="shared" ca="1" si="1134"/>
        <v>1</v>
      </c>
    </row>
    <row r="3429" spans="1:29" ht="14.1" hidden="1" customHeight="1" thickBot="1" x14ac:dyDescent="0.25">
      <c r="A3429" s="3">
        <f t="shared" si="1118"/>
        <v>2030</v>
      </c>
      <c r="B3429" s="3" t="str">
        <f t="shared" si="1135"/>
        <v>05 květen</v>
      </c>
      <c r="C3429" s="4" t="str">
        <f t="shared" si="1119"/>
        <v>květen</v>
      </c>
      <c r="D3429" s="10">
        <f t="shared" ca="1" si="1120"/>
        <v>0</v>
      </c>
      <c r="E3429" s="10" t="str">
        <f t="shared" si="1121"/>
        <v>čtvrtek</v>
      </c>
      <c r="F3429" s="42" t="str">
        <f ca="1">IF(COUNTIF(List1!$U$4:$AF$16,$G3429),"Svátek",TEXT($G3429,"dddd"))</f>
        <v>čtvrtek</v>
      </c>
      <c r="G3429" s="19">
        <v>47612</v>
      </c>
      <c r="H3429" s="49"/>
      <c r="I3429" s="50"/>
      <c r="J3429" s="49"/>
      <c r="K3429" s="50"/>
      <c r="L3429" s="21">
        <f t="shared" si="1122"/>
        <v>0</v>
      </c>
      <c r="M3429" s="22">
        <f t="shared" si="1116"/>
        <v>0</v>
      </c>
      <c r="N3429" s="98"/>
      <c r="O3429" s="101" t="str">
        <f t="shared" ca="1" si="1117"/>
        <v/>
      </c>
      <c r="P3429" s="41" t="str">
        <f t="shared" si="1136"/>
        <v xml:space="preserve"> </v>
      </c>
      <c r="Q3429" s="41" t="str">
        <f>IF(MONTH(G3430)-MONTH(G3429)&lt;&gt;0,SUBTOTAL(109,$P$14:$P$3665)," ")</f>
        <v xml:space="preserve"> </v>
      </c>
      <c r="R3429" s="108">
        <f t="shared" ca="1" si="1123"/>
        <v>0</v>
      </c>
      <c r="S3429" s="25">
        <f t="shared" ca="1" si="1124"/>
        <v>0</v>
      </c>
      <c r="T3429" s="108">
        <f t="shared" ca="1" si="1125"/>
        <v>0</v>
      </c>
      <c r="U3429" s="163">
        <f t="shared" ca="1" si="1126"/>
        <v>0</v>
      </c>
      <c r="V3429" s="25">
        <f t="shared" ca="1" si="1127"/>
        <v>0</v>
      </c>
      <c r="W3429" s="25">
        <f t="shared" ca="1" si="1128"/>
        <v>0</v>
      </c>
      <c r="X3429" s="108">
        <f t="shared" ca="1" si="1129"/>
        <v>0</v>
      </c>
      <c r="Y3429" s="108">
        <f t="shared" ca="1" si="1130"/>
        <v>0</v>
      </c>
      <c r="Z3429" s="108">
        <f t="shared" ca="1" si="1131"/>
        <v>0</v>
      </c>
      <c r="AA3429" s="108">
        <f t="shared" ca="1" si="1132"/>
        <v>0</v>
      </c>
      <c r="AB3429" s="108">
        <f t="shared" ca="1" si="1133"/>
        <v>0</v>
      </c>
      <c r="AC3429" s="25">
        <f t="shared" ca="1" si="1134"/>
        <v>0</v>
      </c>
    </row>
    <row r="3430" spans="1:29" ht="14.1" hidden="1" customHeight="1" thickBot="1" x14ac:dyDescent="0.25">
      <c r="A3430" s="3">
        <f t="shared" si="1118"/>
        <v>2030</v>
      </c>
      <c r="B3430" s="3" t="str">
        <f t="shared" si="1135"/>
        <v>05 květen</v>
      </c>
      <c r="C3430" s="4" t="str">
        <f t="shared" si="1119"/>
        <v>květen</v>
      </c>
      <c r="D3430" s="10">
        <f t="shared" ca="1" si="1120"/>
        <v>0</v>
      </c>
      <c r="E3430" s="10" t="str">
        <f t="shared" si="1121"/>
        <v>pátek</v>
      </c>
      <c r="F3430" s="42" t="str">
        <f ca="1">IF(COUNTIF(List1!$U$4:$AF$16,$G3430),"Svátek",TEXT($G3430,"dddd"))</f>
        <v>pátek</v>
      </c>
      <c r="G3430" s="19">
        <v>47613</v>
      </c>
      <c r="H3430" s="49"/>
      <c r="I3430" s="50"/>
      <c r="J3430" s="49"/>
      <c r="K3430" s="50"/>
      <c r="L3430" s="21">
        <f t="shared" si="1122"/>
        <v>0</v>
      </c>
      <c r="M3430" s="22">
        <f t="shared" ref="M3430:M3493" si="1137">(I3430-H3430)-(K3430-J3430)</f>
        <v>0</v>
      </c>
      <c r="N3430" s="98"/>
      <c r="O3430" s="101" t="str">
        <f t="shared" ref="O3430:O3493" ca="1" si="1138">IF(F3430="Svátek","Svátek","")</f>
        <v/>
      </c>
      <c r="P3430" s="41" t="str">
        <f t="shared" si="1136"/>
        <v xml:space="preserve"> </v>
      </c>
      <c r="Q3430" s="41" t="str">
        <f>IF(MONTH(G3431)-MONTH(G3430)&lt;&gt;0,SUBTOTAL(109,$P$14:$P$3665)," ")</f>
        <v xml:space="preserve"> </v>
      </c>
      <c r="R3430" s="108">
        <f t="shared" ca="1" si="1123"/>
        <v>0</v>
      </c>
      <c r="S3430" s="25">
        <f t="shared" ca="1" si="1124"/>
        <v>0</v>
      </c>
      <c r="T3430" s="108">
        <f t="shared" ca="1" si="1125"/>
        <v>0</v>
      </c>
      <c r="U3430" s="163">
        <f t="shared" ca="1" si="1126"/>
        <v>0</v>
      </c>
      <c r="V3430" s="25">
        <f t="shared" ca="1" si="1127"/>
        <v>0</v>
      </c>
      <c r="W3430" s="25">
        <f t="shared" ca="1" si="1128"/>
        <v>0</v>
      </c>
      <c r="X3430" s="108">
        <f t="shared" ca="1" si="1129"/>
        <v>0</v>
      </c>
      <c r="Y3430" s="108">
        <f t="shared" ca="1" si="1130"/>
        <v>0</v>
      </c>
      <c r="Z3430" s="108">
        <f t="shared" ca="1" si="1131"/>
        <v>0</v>
      </c>
      <c r="AA3430" s="108">
        <f t="shared" ca="1" si="1132"/>
        <v>0</v>
      </c>
      <c r="AB3430" s="108">
        <f t="shared" ca="1" si="1133"/>
        <v>0</v>
      </c>
      <c r="AC3430" s="25">
        <f t="shared" ca="1" si="1134"/>
        <v>0</v>
      </c>
    </row>
    <row r="3431" spans="1:29" ht="14.1" hidden="1" customHeight="1" thickBot="1" x14ac:dyDescent="0.25">
      <c r="A3431" s="3">
        <f t="shared" ref="A3431:A3494" si="1139">YEAR(G3431)</f>
        <v>2030</v>
      </c>
      <c r="B3431" s="3" t="str">
        <f t="shared" si="1135"/>
        <v>05 květen</v>
      </c>
      <c r="C3431" s="4" t="str">
        <f t="shared" ref="C3431:C3494" si="1140">TEXT(G3431,"mmmm")</f>
        <v>květen</v>
      </c>
      <c r="D3431" s="10">
        <f t="shared" ref="D3431:D3494" ca="1" si="1141">IF(F3431="Svátek",1,0)</f>
        <v>0</v>
      </c>
      <c r="E3431" s="10" t="str">
        <f t="shared" ref="E3431:E3494" si="1142">TEXT($G3431,"dddd")</f>
        <v>sobota</v>
      </c>
      <c r="F3431" s="42" t="str">
        <f ca="1">IF(COUNTIF(List1!$U$4:$AF$16,$G3431),"Svátek",TEXT($G3431,"dddd"))</f>
        <v>sobota</v>
      </c>
      <c r="G3431" s="19">
        <v>47614</v>
      </c>
      <c r="H3431" s="49"/>
      <c r="I3431" s="50"/>
      <c r="J3431" s="49"/>
      <c r="K3431" s="50"/>
      <c r="L3431" s="21">
        <f t="shared" ref="L3431:L3494" si="1143">(I3431-H3431)-(K3431-J3431)</f>
        <v>0</v>
      </c>
      <c r="M3431" s="22">
        <f t="shared" si="1137"/>
        <v>0</v>
      </c>
      <c r="N3431" s="98"/>
      <c r="O3431" s="101" t="str">
        <f t="shared" ca="1" si="1138"/>
        <v/>
      </c>
      <c r="P3431" s="41" t="str">
        <f t="shared" si="1136"/>
        <v xml:space="preserve"> </v>
      </c>
      <c r="Q3431" s="41" t="str">
        <f>IF(MONTH(G3432)-MONTH(G3431)&lt;&gt;0,SUBTOTAL(109,$P$14:$P$3665)," ")</f>
        <v xml:space="preserve"> </v>
      </c>
      <c r="R3431" s="108">
        <f t="shared" ref="R3431:R3494" ca="1" si="1144">IF(AND(IF(O3431="PC",1,0),OR((E3431="pondělí"),E3431="úterý",E3431="středa",E3431="čtvrtek",E3431="pátek")),IF($R$3-L3431&gt;0,$R$3-L3431,0),0)</f>
        <v>0</v>
      </c>
      <c r="S3431" s="25">
        <f t="shared" ref="S3431:S3494" ca="1" si="1145">IF(AND(IF(F3431="Svátek",1,0),OR(E3431="pondělí",E3431="úterý",E3431="středa",E3431="čtvrtek",E3431="pátek"),IF(OR(O3431="SC",O3431="ŘD",O3431="NV",O3431="N",O3431="OČR",O3431="P",O3431="O"),FALSE,TRUE)),1,0)</f>
        <v>0</v>
      </c>
      <c r="T3431" s="108">
        <f t="shared" ref="T3431:T3494" ca="1" si="1146">IF(AND(IF(O3431="PMP",1,0),OR((E3431="pondělí"),E3431="úterý",E3431="středa",E3431="čtvrtek",E3431="pátek")),IF($R$3-L3431&gt;0,$R$3-L3431,0),0)</f>
        <v>0</v>
      </c>
      <c r="U3431" s="163">
        <f t="shared" ref="U3431:U3494" ca="1" si="1147">IF(AND(IF(O3431="1/2D",1,0),OR((E3431="pondělí"),E3431="úterý",E3431="středa",E3431="čtvrtek",E3431="pátek")),1,0)</f>
        <v>0</v>
      </c>
      <c r="V3431" s="25">
        <f t="shared" ref="V3431:V3494" ca="1" si="1148">IF(AND(IF(O3431="D",1,0),OR((E3431="pondělí"),E3431="úterý",E3431="středa",E3431="čtvrtek",E3431="pátek")),1,0)</f>
        <v>0</v>
      </c>
      <c r="W3431" s="25">
        <f t="shared" ref="W3431:W3494" ca="1" si="1149">IF(AND(IF(O3431="PN",1,0),OR((E3431="pondělí"),E3431="úterý",E3431="středa",E3431="čtvrtek",E3431="pátek")),1,0)</f>
        <v>0</v>
      </c>
      <c r="X3431" s="108">
        <f t="shared" ref="X3431:X3494" ca="1" si="1150">IF(AND(IF(O3431="NV",1,0),OR((E3431="pondělí"),E3431="úterý",E3431="středa",E3431="čtvrtek",E3431="pátek")),IF($R$3-L3431&gt;0,$R$3-L3431,0),0)</f>
        <v>0</v>
      </c>
      <c r="Y3431" s="108">
        <f t="shared" ref="Y3431:Y3494" ca="1" si="1151">IF(AND(IF(O3431="OČR",1,0),OR((E3431="pondělí"),E3431="úterý",E3431="středa",E3431="čtvrtek",E3431="pátek")),IF($R$3-L3431&gt;0,$R$3-L3431,0),0)</f>
        <v>0</v>
      </c>
      <c r="Z3431" s="108">
        <f t="shared" ref="Z3431:Z3494" ca="1" si="1152">IF(AND(IF(O3431="P",1,0),OR((E3431="pondělí"),E3431="úterý",E3431="středa",E3431="čtvrtek",E3431="pátek")),IF($R$3-L3431&gt;0,$R$3-L3431,0),0)</f>
        <v>0</v>
      </c>
      <c r="AA3431" s="108">
        <f t="shared" ref="AA3431:AA3494" ca="1" si="1153">IF(AND(IF(O3431="O",1,0),OR((E3431="pondělí"),E3431="úterý",E3431="středa",E3431="čtvrtek",E3431="pátek")),IF($R$3-L3431&gt;0,$R$3-L3431,0),0)</f>
        <v>0</v>
      </c>
      <c r="AB3431" s="108">
        <f t="shared" ref="AB3431:AB3494" ca="1" si="1154">IF(AND(IF(O3431="PZ",1,0),OR((E3431="pondělí"),E3431="úterý",E3431="středa",E3431="čtvrtek",E3431="pátek")),IF($R$3-L3431&gt;0,$R$3-L3431,0),0)</f>
        <v>0</v>
      </c>
      <c r="AC3431" s="25">
        <f t="shared" ref="AC3431:AC3494" ca="1" si="1155">IF(AND(IF(F3431="Svátek",1,0),OR(E3431="pondělí",E3431="úterý",E3431="středa",E3431="čtvrtek",E3431="pátek")),1,0)</f>
        <v>0</v>
      </c>
    </row>
    <row r="3432" spans="1:29" ht="14.1" hidden="1" customHeight="1" thickBot="1" x14ac:dyDescent="0.25">
      <c r="A3432" s="3">
        <f t="shared" si="1139"/>
        <v>2030</v>
      </c>
      <c r="B3432" s="3" t="str">
        <f t="shared" ref="B3432:B3495" si="1156">IF(C3432="leden","01 leden",IF(C3432="únor","02 únor",IF(C3432="březen","03 březen",IF(C3432="duben","04 duben",IF(C3432="květen","05 květen",IF(C3432="červen","06 červen",IF(C3432="červenec","07 červenec",IF(C3432="srpen","08 srpen",IF(C3432="září","09 září",IF(C3432="říjen","10 říjen",IF(C3432="listopad","11 listopad",IF(C3432="prosinec","12 prosinec",0))))))))))))</f>
        <v>05 květen</v>
      </c>
      <c r="C3432" s="4" t="str">
        <f t="shared" si="1140"/>
        <v>květen</v>
      </c>
      <c r="D3432" s="10">
        <f t="shared" ca="1" si="1141"/>
        <v>0</v>
      </c>
      <c r="E3432" s="10" t="str">
        <f t="shared" si="1142"/>
        <v>neděle</v>
      </c>
      <c r="F3432" s="42" t="str">
        <f ca="1">IF(COUNTIF(List1!$U$4:$AF$16,$G3432),"Svátek",TEXT($G3432,"dddd"))</f>
        <v>neděle</v>
      </c>
      <c r="G3432" s="19">
        <v>47615</v>
      </c>
      <c r="H3432" s="49"/>
      <c r="I3432" s="50"/>
      <c r="J3432" s="49"/>
      <c r="K3432" s="50"/>
      <c r="L3432" s="21">
        <f t="shared" si="1143"/>
        <v>0</v>
      </c>
      <c r="M3432" s="22">
        <f t="shared" si="1137"/>
        <v>0</v>
      </c>
      <c r="N3432" s="98"/>
      <c r="O3432" s="101" t="str">
        <f t="shared" ca="1" si="1138"/>
        <v/>
      </c>
      <c r="P3432" s="41">
        <f t="shared" si="1136"/>
        <v>0</v>
      </c>
      <c r="Q3432" s="41" t="str">
        <f>IF(MONTH(G3433)-MONTH(G3432)&lt;&gt;0,SUBTOTAL(109,$P$14:$P$3665)," ")</f>
        <v xml:space="preserve"> </v>
      </c>
      <c r="R3432" s="108">
        <f t="shared" ca="1" si="1144"/>
        <v>0</v>
      </c>
      <c r="S3432" s="25">
        <f t="shared" ca="1" si="1145"/>
        <v>0</v>
      </c>
      <c r="T3432" s="108">
        <f t="shared" ca="1" si="1146"/>
        <v>0</v>
      </c>
      <c r="U3432" s="163">
        <f t="shared" ca="1" si="1147"/>
        <v>0</v>
      </c>
      <c r="V3432" s="25">
        <f t="shared" ca="1" si="1148"/>
        <v>0</v>
      </c>
      <c r="W3432" s="25">
        <f t="shared" ca="1" si="1149"/>
        <v>0</v>
      </c>
      <c r="X3432" s="108">
        <f t="shared" ca="1" si="1150"/>
        <v>0</v>
      </c>
      <c r="Y3432" s="108">
        <f t="shared" ca="1" si="1151"/>
        <v>0</v>
      </c>
      <c r="Z3432" s="108">
        <f t="shared" ca="1" si="1152"/>
        <v>0</v>
      </c>
      <c r="AA3432" s="108">
        <f t="shared" ca="1" si="1153"/>
        <v>0</v>
      </c>
      <c r="AB3432" s="108">
        <f t="shared" ca="1" si="1154"/>
        <v>0</v>
      </c>
      <c r="AC3432" s="25">
        <f t="shared" ca="1" si="1155"/>
        <v>0</v>
      </c>
    </row>
    <row r="3433" spans="1:29" ht="14.1" hidden="1" customHeight="1" thickBot="1" x14ac:dyDescent="0.25">
      <c r="A3433" s="3">
        <f t="shared" si="1139"/>
        <v>2030</v>
      </c>
      <c r="B3433" s="3" t="str">
        <f t="shared" si="1156"/>
        <v>05 květen</v>
      </c>
      <c r="C3433" s="4" t="str">
        <f t="shared" si="1140"/>
        <v>květen</v>
      </c>
      <c r="D3433" s="10">
        <f t="shared" ca="1" si="1141"/>
        <v>0</v>
      </c>
      <c r="E3433" s="10" t="str">
        <f t="shared" si="1142"/>
        <v>pondělí</v>
      </c>
      <c r="F3433" s="42" t="str">
        <f ca="1">IF(COUNTIF(List1!$U$4:$AF$16,$G3433),"Svátek",TEXT($G3433,"dddd"))</f>
        <v>pondělí</v>
      </c>
      <c r="G3433" s="19">
        <v>47616</v>
      </c>
      <c r="H3433" s="49"/>
      <c r="I3433" s="50"/>
      <c r="J3433" s="49"/>
      <c r="K3433" s="50"/>
      <c r="L3433" s="21">
        <f t="shared" si="1143"/>
        <v>0</v>
      </c>
      <c r="M3433" s="22">
        <f t="shared" si="1137"/>
        <v>0</v>
      </c>
      <c r="N3433" s="98"/>
      <c r="O3433" s="101" t="str">
        <f t="shared" ca="1" si="1138"/>
        <v/>
      </c>
      <c r="P3433" s="41" t="str">
        <f t="shared" si="1136"/>
        <v xml:space="preserve"> </v>
      </c>
      <c r="Q3433" s="41" t="str">
        <f>IF(MONTH(G3434)-MONTH(G3433)&lt;&gt;0,SUBTOTAL(109,$P$14:$P$3665)," ")</f>
        <v xml:space="preserve"> </v>
      </c>
      <c r="R3433" s="108">
        <f t="shared" ca="1" si="1144"/>
        <v>0</v>
      </c>
      <c r="S3433" s="25">
        <f t="shared" ca="1" si="1145"/>
        <v>0</v>
      </c>
      <c r="T3433" s="108">
        <f t="shared" ca="1" si="1146"/>
        <v>0</v>
      </c>
      <c r="U3433" s="163">
        <f t="shared" ca="1" si="1147"/>
        <v>0</v>
      </c>
      <c r="V3433" s="25">
        <f t="shared" ca="1" si="1148"/>
        <v>0</v>
      </c>
      <c r="W3433" s="25">
        <f t="shared" ca="1" si="1149"/>
        <v>0</v>
      </c>
      <c r="X3433" s="108">
        <f t="shared" ca="1" si="1150"/>
        <v>0</v>
      </c>
      <c r="Y3433" s="108">
        <f t="shared" ca="1" si="1151"/>
        <v>0</v>
      </c>
      <c r="Z3433" s="108">
        <f t="shared" ca="1" si="1152"/>
        <v>0</v>
      </c>
      <c r="AA3433" s="108">
        <f t="shared" ca="1" si="1153"/>
        <v>0</v>
      </c>
      <c r="AB3433" s="108">
        <f t="shared" ca="1" si="1154"/>
        <v>0</v>
      </c>
      <c r="AC3433" s="25">
        <f t="shared" ca="1" si="1155"/>
        <v>0</v>
      </c>
    </row>
    <row r="3434" spans="1:29" ht="14.1" hidden="1" customHeight="1" thickBot="1" x14ac:dyDescent="0.25">
      <c r="A3434" s="3">
        <f t="shared" si="1139"/>
        <v>2030</v>
      </c>
      <c r="B3434" s="3" t="str">
        <f t="shared" si="1156"/>
        <v>05 květen</v>
      </c>
      <c r="C3434" s="4" t="str">
        <f t="shared" si="1140"/>
        <v>květen</v>
      </c>
      <c r="D3434" s="10">
        <f t="shared" ca="1" si="1141"/>
        <v>0</v>
      </c>
      <c r="E3434" s="10" t="str">
        <f t="shared" si="1142"/>
        <v>úterý</v>
      </c>
      <c r="F3434" s="42" t="str">
        <f ca="1">IF(COUNTIF(List1!$U$4:$AF$16,$G3434),"Svátek",TEXT($G3434,"dddd"))</f>
        <v>úterý</v>
      </c>
      <c r="G3434" s="19">
        <v>47617</v>
      </c>
      <c r="H3434" s="49"/>
      <c r="I3434" s="50"/>
      <c r="J3434" s="49"/>
      <c r="K3434" s="50"/>
      <c r="L3434" s="21">
        <f t="shared" si="1143"/>
        <v>0</v>
      </c>
      <c r="M3434" s="22">
        <f t="shared" si="1137"/>
        <v>0</v>
      </c>
      <c r="N3434" s="98"/>
      <c r="O3434" s="101" t="str">
        <f t="shared" ca="1" si="1138"/>
        <v/>
      </c>
      <c r="P3434" s="41" t="str">
        <f t="shared" si="1136"/>
        <v xml:space="preserve"> </v>
      </c>
      <c r="Q3434" s="41" t="str">
        <f>IF(MONTH(G3435)-MONTH(G3434)&lt;&gt;0,SUBTOTAL(109,$P$14:$P$3665)," ")</f>
        <v xml:space="preserve"> </v>
      </c>
      <c r="R3434" s="108">
        <f t="shared" ca="1" si="1144"/>
        <v>0</v>
      </c>
      <c r="S3434" s="25">
        <f t="shared" ca="1" si="1145"/>
        <v>0</v>
      </c>
      <c r="T3434" s="108">
        <f t="shared" ca="1" si="1146"/>
        <v>0</v>
      </c>
      <c r="U3434" s="163">
        <f t="shared" ca="1" si="1147"/>
        <v>0</v>
      </c>
      <c r="V3434" s="25">
        <f t="shared" ca="1" si="1148"/>
        <v>0</v>
      </c>
      <c r="W3434" s="25">
        <f t="shared" ca="1" si="1149"/>
        <v>0</v>
      </c>
      <c r="X3434" s="108">
        <f t="shared" ca="1" si="1150"/>
        <v>0</v>
      </c>
      <c r="Y3434" s="108">
        <f t="shared" ca="1" si="1151"/>
        <v>0</v>
      </c>
      <c r="Z3434" s="108">
        <f t="shared" ca="1" si="1152"/>
        <v>0</v>
      </c>
      <c r="AA3434" s="108">
        <f t="shared" ca="1" si="1153"/>
        <v>0</v>
      </c>
      <c r="AB3434" s="108">
        <f t="shared" ca="1" si="1154"/>
        <v>0</v>
      </c>
      <c r="AC3434" s="25">
        <f t="shared" ca="1" si="1155"/>
        <v>0</v>
      </c>
    </row>
    <row r="3435" spans="1:29" ht="14.1" hidden="1" customHeight="1" thickBot="1" x14ac:dyDescent="0.25">
      <c r="A3435" s="3">
        <f t="shared" si="1139"/>
        <v>2030</v>
      </c>
      <c r="B3435" s="3" t="str">
        <f t="shared" si="1156"/>
        <v>05 květen</v>
      </c>
      <c r="C3435" s="4" t="str">
        <f t="shared" si="1140"/>
        <v>květen</v>
      </c>
      <c r="D3435" s="10">
        <f t="shared" ca="1" si="1141"/>
        <v>0</v>
      </c>
      <c r="E3435" s="10" t="str">
        <f t="shared" si="1142"/>
        <v>středa</v>
      </c>
      <c r="F3435" s="42" t="str">
        <f ca="1">IF(COUNTIF(List1!$U$4:$AF$16,$G3435),"Svátek",TEXT($G3435,"dddd"))</f>
        <v>středa</v>
      </c>
      <c r="G3435" s="19">
        <v>47618</v>
      </c>
      <c r="H3435" s="49"/>
      <c r="I3435" s="50"/>
      <c r="J3435" s="49"/>
      <c r="K3435" s="50"/>
      <c r="L3435" s="21">
        <f t="shared" si="1143"/>
        <v>0</v>
      </c>
      <c r="M3435" s="22">
        <f t="shared" si="1137"/>
        <v>0</v>
      </c>
      <c r="N3435" s="98"/>
      <c r="O3435" s="101" t="str">
        <f t="shared" ca="1" si="1138"/>
        <v/>
      </c>
      <c r="P3435" s="41" t="str">
        <f t="shared" si="1136"/>
        <v xml:space="preserve"> </v>
      </c>
      <c r="Q3435" s="41" t="str">
        <f>IF(MONTH(G3436)-MONTH(G3435)&lt;&gt;0,SUBTOTAL(109,$P$14:$P$3665)," ")</f>
        <v xml:space="preserve"> </v>
      </c>
      <c r="R3435" s="108">
        <f t="shared" ca="1" si="1144"/>
        <v>0</v>
      </c>
      <c r="S3435" s="25">
        <f t="shared" ca="1" si="1145"/>
        <v>0</v>
      </c>
      <c r="T3435" s="108">
        <f t="shared" ca="1" si="1146"/>
        <v>0</v>
      </c>
      <c r="U3435" s="163">
        <f t="shared" ca="1" si="1147"/>
        <v>0</v>
      </c>
      <c r="V3435" s="25">
        <f t="shared" ca="1" si="1148"/>
        <v>0</v>
      </c>
      <c r="W3435" s="25">
        <f t="shared" ca="1" si="1149"/>
        <v>0</v>
      </c>
      <c r="X3435" s="108">
        <f t="shared" ca="1" si="1150"/>
        <v>0</v>
      </c>
      <c r="Y3435" s="108">
        <f t="shared" ca="1" si="1151"/>
        <v>0</v>
      </c>
      <c r="Z3435" s="108">
        <f t="shared" ca="1" si="1152"/>
        <v>0</v>
      </c>
      <c r="AA3435" s="108">
        <f t="shared" ca="1" si="1153"/>
        <v>0</v>
      </c>
      <c r="AB3435" s="108">
        <f t="shared" ca="1" si="1154"/>
        <v>0</v>
      </c>
      <c r="AC3435" s="25">
        <f t="shared" ca="1" si="1155"/>
        <v>0</v>
      </c>
    </row>
    <row r="3436" spans="1:29" ht="14.1" hidden="1" customHeight="1" thickBot="1" x14ac:dyDescent="0.25">
      <c r="A3436" s="3">
        <f t="shared" si="1139"/>
        <v>2030</v>
      </c>
      <c r="B3436" s="3" t="str">
        <f t="shared" si="1156"/>
        <v>05 květen</v>
      </c>
      <c r="C3436" s="4" t="str">
        <f t="shared" si="1140"/>
        <v>květen</v>
      </c>
      <c r="D3436" s="10">
        <f t="shared" ca="1" si="1141"/>
        <v>0</v>
      </c>
      <c r="E3436" s="10" t="str">
        <f t="shared" si="1142"/>
        <v>čtvrtek</v>
      </c>
      <c r="F3436" s="42" t="str">
        <f ca="1">IF(COUNTIF(List1!$U$4:$AF$16,$G3436),"Svátek",TEXT($G3436,"dddd"))</f>
        <v>čtvrtek</v>
      </c>
      <c r="G3436" s="19">
        <v>47619</v>
      </c>
      <c r="H3436" s="49"/>
      <c r="I3436" s="50"/>
      <c r="J3436" s="49"/>
      <c r="K3436" s="50"/>
      <c r="L3436" s="21">
        <f t="shared" si="1143"/>
        <v>0</v>
      </c>
      <c r="M3436" s="22">
        <f t="shared" si="1137"/>
        <v>0</v>
      </c>
      <c r="N3436" s="98"/>
      <c r="O3436" s="101" t="str">
        <f t="shared" ca="1" si="1138"/>
        <v/>
      </c>
      <c r="P3436" s="41" t="str">
        <f t="shared" si="1136"/>
        <v xml:space="preserve"> </v>
      </c>
      <c r="Q3436" s="41" t="str">
        <f>IF(MONTH(G3437)-MONTH(G3436)&lt;&gt;0,SUBTOTAL(109,$P$14:$P$3665)," ")</f>
        <v xml:space="preserve"> </v>
      </c>
      <c r="R3436" s="108">
        <f t="shared" ca="1" si="1144"/>
        <v>0</v>
      </c>
      <c r="S3436" s="25">
        <f t="shared" ca="1" si="1145"/>
        <v>0</v>
      </c>
      <c r="T3436" s="108">
        <f t="shared" ca="1" si="1146"/>
        <v>0</v>
      </c>
      <c r="U3436" s="163">
        <f t="shared" ca="1" si="1147"/>
        <v>0</v>
      </c>
      <c r="V3436" s="25">
        <f t="shared" ca="1" si="1148"/>
        <v>0</v>
      </c>
      <c r="W3436" s="25">
        <f t="shared" ca="1" si="1149"/>
        <v>0</v>
      </c>
      <c r="X3436" s="108">
        <f t="shared" ca="1" si="1150"/>
        <v>0</v>
      </c>
      <c r="Y3436" s="108">
        <f t="shared" ca="1" si="1151"/>
        <v>0</v>
      </c>
      <c r="Z3436" s="108">
        <f t="shared" ca="1" si="1152"/>
        <v>0</v>
      </c>
      <c r="AA3436" s="108">
        <f t="shared" ca="1" si="1153"/>
        <v>0</v>
      </c>
      <c r="AB3436" s="108">
        <f t="shared" ca="1" si="1154"/>
        <v>0</v>
      </c>
      <c r="AC3436" s="25">
        <f t="shared" ca="1" si="1155"/>
        <v>0</v>
      </c>
    </row>
    <row r="3437" spans="1:29" ht="14.1" hidden="1" customHeight="1" thickBot="1" x14ac:dyDescent="0.25">
      <c r="A3437" s="3">
        <f t="shared" si="1139"/>
        <v>2030</v>
      </c>
      <c r="B3437" s="3" t="str">
        <f t="shared" si="1156"/>
        <v>05 květen</v>
      </c>
      <c r="C3437" s="4" t="str">
        <f t="shared" si="1140"/>
        <v>květen</v>
      </c>
      <c r="D3437" s="10">
        <f t="shared" ca="1" si="1141"/>
        <v>0</v>
      </c>
      <c r="E3437" s="10" t="str">
        <f t="shared" si="1142"/>
        <v>pátek</v>
      </c>
      <c r="F3437" s="42" t="str">
        <f ca="1">IF(COUNTIF(List1!$U$4:$AF$16,$G3437),"Svátek",TEXT($G3437,"dddd"))</f>
        <v>pátek</v>
      </c>
      <c r="G3437" s="19">
        <v>47620</v>
      </c>
      <c r="H3437" s="49"/>
      <c r="I3437" s="50"/>
      <c r="J3437" s="49"/>
      <c r="K3437" s="50"/>
      <c r="L3437" s="21">
        <f t="shared" si="1143"/>
        <v>0</v>
      </c>
      <c r="M3437" s="22">
        <f t="shared" si="1137"/>
        <v>0</v>
      </c>
      <c r="N3437" s="98"/>
      <c r="O3437" s="101" t="str">
        <f t="shared" ca="1" si="1138"/>
        <v/>
      </c>
      <c r="P3437" s="41" t="str">
        <f t="shared" si="1136"/>
        <v xml:space="preserve"> </v>
      </c>
      <c r="Q3437" s="41" t="str">
        <f>IF(MONTH(G3438)-MONTH(G3437)&lt;&gt;0,SUBTOTAL(109,$P$14:$P$3665)," ")</f>
        <v xml:space="preserve"> </v>
      </c>
      <c r="R3437" s="108">
        <f t="shared" ca="1" si="1144"/>
        <v>0</v>
      </c>
      <c r="S3437" s="25">
        <f t="shared" ca="1" si="1145"/>
        <v>0</v>
      </c>
      <c r="T3437" s="108">
        <f t="shared" ca="1" si="1146"/>
        <v>0</v>
      </c>
      <c r="U3437" s="163">
        <f t="shared" ca="1" si="1147"/>
        <v>0</v>
      </c>
      <c r="V3437" s="25">
        <f t="shared" ca="1" si="1148"/>
        <v>0</v>
      </c>
      <c r="W3437" s="25">
        <f t="shared" ca="1" si="1149"/>
        <v>0</v>
      </c>
      <c r="X3437" s="108">
        <f t="shared" ca="1" si="1150"/>
        <v>0</v>
      </c>
      <c r="Y3437" s="108">
        <f t="shared" ca="1" si="1151"/>
        <v>0</v>
      </c>
      <c r="Z3437" s="108">
        <f t="shared" ca="1" si="1152"/>
        <v>0</v>
      </c>
      <c r="AA3437" s="108">
        <f t="shared" ca="1" si="1153"/>
        <v>0</v>
      </c>
      <c r="AB3437" s="108">
        <f t="shared" ca="1" si="1154"/>
        <v>0</v>
      </c>
      <c r="AC3437" s="25">
        <f t="shared" ca="1" si="1155"/>
        <v>0</v>
      </c>
    </row>
    <row r="3438" spans="1:29" ht="14.1" hidden="1" customHeight="1" thickBot="1" x14ac:dyDescent="0.25">
      <c r="A3438" s="3">
        <f t="shared" si="1139"/>
        <v>2030</v>
      </c>
      <c r="B3438" s="3" t="str">
        <f t="shared" si="1156"/>
        <v>05 květen</v>
      </c>
      <c r="C3438" s="4" t="str">
        <f t="shared" si="1140"/>
        <v>květen</v>
      </c>
      <c r="D3438" s="10">
        <f t="shared" ca="1" si="1141"/>
        <v>0</v>
      </c>
      <c r="E3438" s="10" t="str">
        <f t="shared" si="1142"/>
        <v>sobota</v>
      </c>
      <c r="F3438" s="42" t="str">
        <f ca="1">IF(COUNTIF(List1!$U$4:$AF$16,$G3438),"Svátek",TEXT($G3438,"dddd"))</f>
        <v>sobota</v>
      </c>
      <c r="G3438" s="19">
        <v>47621</v>
      </c>
      <c r="H3438" s="49"/>
      <c r="I3438" s="50"/>
      <c r="J3438" s="49"/>
      <c r="K3438" s="50"/>
      <c r="L3438" s="21">
        <f t="shared" si="1143"/>
        <v>0</v>
      </c>
      <c r="M3438" s="22">
        <f t="shared" si="1137"/>
        <v>0</v>
      </c>
      <c r="N3438" s="98"/>
      <c r="O3438" s="101" t="str">
        <f t="shared" ca="1" si="1138"/>
        <v/>
      </c>
      <c r="P3438" s="41" t="str">
        <f t="shared" si="1136"/>
        <v xml:space="preserve"> </v>
      </c>
      <c r="Q3438" s="41" t="str">
        <f>IF(MONTH(G3439)-MONTH(G3438)&lt;&gt;0,SUBTOTAL(109,$P$14:$P$3665)," ")</f>
        <v xml:space="preserve"> </v>
      </c>
      <c r="R3438" s="108">
        <f t="shared" ca="1" si="1144"/>
        <v>0</v>
      </c>
      <c r="S3438" s="25">
        <f t="shared" ca="1" si="1145"/>
        <v>0</v>
      </c>
      <c r="T3438" s="108">
        <f t="shared" ca="1" si="1146"/>
        <v>0</v>
      </c>
      <c r="U3438" s="163">
        <f t="shared" ca="1" si="1147"/>
        <v>0</v>
      </c>
      <c r="V3438" s="25">
        <f t="shared" ca="1" si="1148"/>
        <v>0</v>
      </c>
      <c r="W3438" s="25">
        <f t="shared" ca="1" si="1149"/>
        <v>0</v>
      </c>
      <c r="X3438" s="108">
        <f t="shared" ca="1" si="1150"/>
        <v>0</v>
      </c>
      <c r="Y3438" s="108">
        <f t="shared" ca="1" si="1151"/>
        <v>0</v>
      </c>
      <c r="Z3438" s="108">
        <f t="shared" ca="1" si="1152"/>
        <v>0</v>
      </c>
      <c r="AA3438" s="108">
        <f t="shared" ca="1" si="1153"/>
        <v>0</v>
      </c>
      <c r="AB3438" s="108">
        <f t="shared" ca="1" si="1154"/>
        <v>0</v>
      </c>
      <c r="AC3438" s="25">
        <f t="shared" ca="1" si="1155"/>
        <v>0</v>
      </c>
    </row>
    <row r="3439" spans="1:29" ht="14.1" hidden="1" customHeight="1" thickBot="1" x14ac:dyDescent="0.25">
      <c r="A3439" s="3">
        <f t="shared" si="1139"/>
        <v>2030</v>
      </c>
      <c r="B3439" s="3" t="str">
        <f t="shared" si="1156"/>
        <v>05 květen</v>
      </c>
      <c r="C3439" s="4" t="str">
        <f t="shared" si="1140"/>
        <v>květen</v>
      </c>
      <c r="D3439" s="10">
        <f t="shared" ca="1" si="1141"/>
        <v>0</v>
      </c>
      <c r="E3439" s="10" t="str">
        <f t="shared" si="1142"/>
        <v>neděle</v>
      </c>
      <c r="F3439" s="42" t="str">
        <f ca="1">IF(COUNTIF(List1!$U$4:$AF$16,$G3439),"Svátek",TEXT($G3439,"dddd"))</f>
        <v>neděle</v>
      </c>
      <c r="G3439" s="19">
        <v>47622</v>
      </c>
      <c r="H3439" s="49"/>
      <c r="I3439" s="50"/>
      <c r="J3439" s="49"/>
      <c r="K3439" s="50"/>
      <c r="L3439" s="21">
        <f t="shared" si="1143"/>
        <v>0</v>
      </c>
      <c r="M3439" s="22">
        <f t="shared" si="1137"/>
        <v>0</v>
      </c>
      <c r="N3439" s="98"/>
      <c r="O3439" s="101" t="str">
        <f t="shared" ca="1" si="1138"/>
        <v/>
      </c>
      <c r="P3439" s="41">
        <f t="shared" si="1136"/>
        <v>0</v>
      </c>
      <c r="Q3439" s="41" t="str">
        <f>IF(MONTH(G3440)-MONTH(G3439)&lt;&gt;0,SUBTOTAL(109,$P$14:$P$3665)," ")</f>
        <v xml:space="preserve"> </v>
      </c>
      <c r="R3439" s="108">
        <f t="shared" ca="1" si="1144"/>
        <v>0</v>
      </c>
      <c r="S3439" s="25">
        <f t="shared" ca="1" si="1145"/>
        <v>0</v>
      </c>
      <c r="T3439" s="108">
        <f t="shared" ca="1" si="1146"/>
        <v>0</v>
      </c>
      <c r="U3439" s="163">
        <f t="shared" ca="1" si="1147"/>
        <v>0</v>
      </c>
      <c r="V3439" s="25">
        <f t="shared" ca="1" si="1148"/>
        <v>0</v>
      </c>
      <c r="W3439" s="25">
        <f t="shared" ca="1" si="1149"/>
        <v>0</v>
      </c>
      <c r="X3439" s="108">
        <f t="shared" ca="1" si="1150"/>
        <v>0</v>
      </c>
      <c r="Y3439" s="108">
        <f t="shared" ca="1" si="1151"/>
        <v>0</v>
      </c>
      <c r="Z3439" s="108">
        <f t="shared" ca="1" si="1152"/>
        <v>0</v>
      </c>
      <c r="AA3439" s="108">
        <f t="shared" ca="1" si="1153"/>
        <v>0</v>
      </c>
      <c r="AB3439" s="108">
        <f t="shared" ca="1" si="1154"/>
        <v>0</v>
      </c>
      <c r="AC3439" s="25">
        <f t="shared" ca="1" si="1155"/>
        <v>0</v>
      </c>
    </row>
    <row r="3440" spans="1:29" ht="14.1" hidden="1" customHeight="1" thickBot="1" x14ac:dyDescent="0.25">
      <c r="A3440" s="3">
        <f t="shared" si="1139"/>
        <v>2030</v>
      </c>
      <c r="B3440" s="3" t="str">
        <f t="shared" si="1156"/>
        <v>05 květen</v>
      </c>
      <c r="C3440" s="4" t="str">
        <f t="shared" si="1140"/>
        <v>květen</v>
      </c>
      <c r="D3440" s="10">
        <f t="shared" ca="1" si="1141"/>
        <v>0</v>
      </c>
      <c r="E3440" s="10" t="str">
        <f t="shared" si="1142"/>
        <v>pondělí</v>
      </c>
      <c r="F3440" s="42" t="str">
        <f ca="1">IF(COUNTIF(List1!$U$4:$AF$16,$G3440),"Svátek",TEXT($G3440,"dddd"))</f>
        <v>pondělí</v>
      </c>
      <c r="G3440" s="19">
        <v>47623</v>
      </c>
      <c r="H3440" s="49"/>
      <c r="I3440" s="50"/>
      <c r="J3440" s="49"/>
      <c r="K3440" s="50"/>
      <c r="L3440" s="21">
        <f t="shared" si="1143"/>
        <v>0</v>
      </c>
      <c r="M3440" s="22">
        <f t="shared" si="1137"/>
        <v>0</v>
      </c>
      <c r="N3440" s="98"/>
      <c r="O3440" s="101" t="str">
        <f t="shared" ca="1" si="1138"/>
        <v/>
      </c>
      <c r="P3440" s="41" t="str">
        <f t="shared" si="1136"/>
        <v xml:space="preserve"> </v>
      </c>
      <c r="Q3440" s="41" t="str">
        <f>IF(MONTH(G3441)-MONTH(G3440)&lt;&gt;0,SUBTOTAL(109,$P$14:$P$3665)," ")</f>
        <v xml:space="preserve"> </v>
      </c>
      <c r="R3440" s="108">
        <f t="shared" ca="1" si="1144"/>
        <v>0</v>
      </c>
      <c r="S3440" s="25">
        <f t="shared" ca="1" si="1145"/>
        <v>0</v>
      </c>
      <c r="T3440" s="108">
        <f t="shared" ca="1" si="1146"/>
        <v>0</v>
      </c>
      <c r="U3440" s="163">
        <f t="shared" ca="1" si="1147"/>
        <v>0</v>
      </c>
      <c r="V3440" s="25">
        <f t="shared" ca="1" si="1148"/>
        <v>0</v>
      </c>
      <c r="W3440" s="25">
        <f t="shared" ca="1" si="1149"/>
        <v>0</v>
      </c>
      <c r="X3440" s="108">
        <f t="shared" ca="1" si="1150"/>
        <v>0</v>
      </c>
      <c r="Y3440" s="108">
        <f t="shared" ca="1" si="1151"/>
        <v>0</v>
      </c>
      <c r="Z3440" s="108">
        <f t="shared" ca="1" si="1152"/>
        <v>0</v>
      </c>
      <c r="AA3440" s="108">
        <f t="shared" ca="1" si="1153"/>
        <v>0</v>
      </c>
      <c r="AB3440" s="108">
        <f t="shared" ca="1" si="1154"/>
        <v>0</v>
      </c>
      <c r="AC3440" s="25">
        <f t="shared" ca="1" si="1155"/>
        <v>0</v>
      </c>
    </row>
    <row r="3441" spans="1:29" ht="14.1" hidden="1" customHeight="1" thickBot="1" x14ac:dyDescent="0.25">
      <c r="A3441" s="3">
        <f t="shared" si="1139"/>
        <v>2030</v>
      </c>
      <c r="B3441" s="3" t="str">
        <f t="shared" si="1156"/>
        <v>05 květen</v>
      </c>
      <c r="C3441" s="4" t="str">
        <f t="shared" si="1140"/>
        <v>květen</v>
      </c>
      <c r="D3441" s="10">
        <f t="shared" ca="1" si="1141"/>
        <v>0</v>
      </c>
      <c r="E3441" s="10" t="str">
        <f t="shared" si="1142"/>
        <v>úterý</v>
      </c>
      <c r="F3441" s="42" t="str">
        <f ca="1">IF(COUNTIF(List1!$U$4:$AF$16,$G3441),"Svátek",TEXT($G3441,"dddd"))</f>
        <v>úterý</v>
      </c>
      <c r="G3441" s="19">
        <v>47624</v>
      </c>
      <c r="H3441" s="49"/>
      <c r="I3441" s="50"/>
      <c r="J3441" s="49"/>
      <c r="K3441" s="50"/>
      <c r="L3441" s="21">
        <f t="shared" si="1143"/>
        <v>0</v>
      </c>
      <c r="M3441" s="22">
        <f t="shared" si="1137"/>
        <v>0</v>
      </c>
      <c r="N3441" s="98"/>
      <c r="O3441" s="101" t="str">
        <f t="shared" ca="1" si="1138"/>
        <v/>
      </c>
      <c r="P3441" s="41" t="str">
        <f t="shared" si="1136"/>
        <v xml:space="preserve"> </v>
      </c>
      <c r="Q3441" s="41" t="str">
        <f>IF(MONTH(G3442)-MONTH(G3441)&lt;&gt;0,SUBTOTAL(109,$P$14:$P$3665)," ")</f>
        <v xml:space="preserve"> </v>
      </c>
      <c r="R3441" s="108">
        <f t="shared" ca="1" si="1144"/>
        <v>0</v>
      </c>
      <c r="S3441" s="25">
        <f t="shared" ca="1" si="1145"/>
        <v>0</v>
      </c>
      <c r="T3441" s="108">
        <f t="shared" ca="1" si="1146"/>
        <v>0</v>
      </c>
      <c r="U3441" s="163">
        <f t="shared" ca="1" si="1147"/>
        <v>0</v>
      </c>
      <c r="V3441" s="25">
        <f t="shared" ca="1" si="1148"/>
        <v>0</v>
      </c>
      <c r="W3441" s="25">
        <f t="shared" ca="1" si="1149"/>
        <v>0</v>
      </c>
      <c r="X3441" s="108">
        <f t="shared" ca="1" si="1150"/>
        <v>0</v>
      </c>
      <c r="Y3441" s="108">
        <f t="shared" ca="1" si="1151"/>
        <v>0</v>
      </c>
      <c r="Z3441" s="108">
        <f t="shared" ca="1" si="1152"/>
        <v>0</v>
      </c>
      <c r="AA3441" s="108">
        <f t="shared" ca="1" si="1153"/>
        <v>0</v>
      </c>
      <c r="AB3441" s="108">
        <f t="shared" ca="1" si="1154"/>
        <v>0</v>
      </c>
      <c r="AC3441" s="25">
        <f t="shared" ca="1" si="1155"/>
        <v>0</v>
      </c>
    </row>
    <row r="3442" spans="1:29" ht="14.1" hidden="1" customHeight="1" thickBot="1" x14ac:dyDescent="0.25">
      <c r="A3442" s="3">
        <f t="shared" si="1139"/>
        <v>2030</v>
      </c>
      <c r="B3442" s="3" t="str">
        <f t="shared" si="1156"/>
        <v>05 květen</v>
      </c>
      <c r="C3442" s="4" t="str">
        <f t="shared" si="1140"/>
        <v>květen</v>
      </c>
      <c r="D3442" s="10">
        <f t="shared" ca="1" si="1141"/>
        <v>0</v>
      </c>
      <c r="E3442" s="10" t="str">
        <f t="shared" si="1142"/>
        <v>středa</v>
      </c>
      <c r="F3442" s="42" t="str">
        <f ca="1">IF(COUNTIF(List1!$U$4:$AF$16,$G3442),"Svátek",TEXT($G3442,"dddd"))</f>
        <v>středa</v>
      </c>
      <c r="G3442" s="19">
        <v>47625</v>
      </c>
      <c r="H3442" s="49"/>
      <c r="I3442" s="50"/>
      <c r="J3442" s="49"/>
      <c r="K3442" s="50"/>
      <c r="L3442" s="21">
        <f t="shared" si="1143"/>
        <v>0</v>
      </c>
      <c r="M3442" s="22">
        <f t="shared" si="1137"/>
        <v>0</v>
      </c>
      <c r="N3442" s="98"/>
      <c r="O3442" s="101" t="str">
        <f t="shared" ca="1" si="1138"/>
        <v/>
      </c>
      <c r="P3442" s="41" t="str">
        <f t="shared" si="1136"/>
        <v xml:space="preserve"> </v>
      </c>
      <c r="Q3442" s="41" t="str">
        <f>IF(MONTH(G3443)-MONTH(G3442)&lt;&gt;0,SUBTOTAL(109,$P$14:$P$3665)," ")</f>
        <v xml:space="preserve"> </v>
      </c>
      <c r="R3442" s="108">
        <f t="shared" ca="1" si="1144"/>
        <v>0</v>
      </c>
      <c r="S3442" s="25">
        <f t="shared" ca="1" si="1145"/>
        <v>0</v>
      </c>
      <c r="T3442" s="108">
        <f t="shared" ca="1" si="1146"/>
        <v>0</v>
      </c>
      <c r="U3442" s="163">
        <f t="shared" ca="1" si="1147"/>
        <v>0</v>
      </c>
      <c r="V3442" s="25">
        <f t="shared" ca="1" si="1148"/>
        <v>0</v>
      </c>
      <c r="W3442" s="25">
        <f t="shared" ca="1" si="1149"/>
        <v>0</v>
      </c>
      <c r="X3442" s="108">
        <f t="shared" ca="1" si="1150"/>
        <v>0</v>
      </c>
      <c r="Y3442" s="108">
        <f t="shared" ca="1" si="1151"/>
        <v>0</v>
      </c>
      <c r="Z3442" s="108">
        <f t="shared" ca="1" si="1152"/>
        <v>0</v>
      </c>
      <c r="AA3442" s="108">
        <f t="shared" ca="1" si="1153"/>
        <v>0</v>
      </c>
      <c r="AB3442" s="108">
        <f t="shared" ca="1" si="1154"/>
        <v>0</v>
      </c>
      <c r="AC3442" s="25">
        <f t="shared" ca="1" si="1155"/>
        <v>0</v>
      </c>
    </row>
    <row r="3443" spans="1:29" ht="14.1" hidden="1" customHeight="1" thickBot="1" x14ac:dyDescent="0.25">
      <c r="A3443" s="3">
        <f t="shared" si="1139"/>
        <v>2030</v>
      </c>
      <c r="B3443" s="3" t="str">
        <f t="shared" si="1156"/>
        <v>05 květen</v>
      </c>
      <c r="C3443" s="4" t="str">
        <f t="shared" si="1140"/>
        <v>květen</v>
      </c>
      <c r="D3443" s="10">
        <f t="shared" ca="1" si="1141"/>
        <v>0</v>
      </c>
      <c r="E3443" s="10" t="str">
        <f t="shared" si="1142"/>
        <v>čtvrtek</v>
      </c>
      <c r="F3443" s="42" t="str">
        <f ca="1">IF(COUNTIF(List1!$U$4:$AF$16,$G3443),"Svátek",TEXT($G3443,"dddd"))</f>
        <v>čtvrtek</v>
      </c>
      <c r="G3443" s="19">
        <v>47626</v>
      </c>
      <c r="H3443" s="49"/>
      <c r="I3443" s="50"/>
      <c r="J3443" s="49"/>
      <c r="K3443" s="50"/>
      <c r="L3443" s="21">
        <f t="shared" si="1143"/>
        <v>0</v>
      </c>
      <c r="M3443" s="22">
        <f t="shared" si="1137"/>
        <v>0</v>
      </c>
      <c r="N3443" s="98"/>
      <c r="O3443" s="101" t="str">
        <f t="shared" ca="1" si="1138"/>
        <v/>
      </c>
      <c r="P3443" s="41" t="str">
        <f t="shared" si="1136"/>
        <v xml:space="preserve"> </v>
      </c>
      <c r="Q3443" s="41" t="str">
        <f>IF(MONTH(G3444)-MONTH(G3443)&lt;&gt;0,SUBTOTAL(109,$P$14:$P$3665)," ")</f>
        <v xml:space="preserve"> </v>
      </c>
      <c r="R3443" s="108">
        <f t="shared" ca="1" si="1144"/>
        <v>0</v>
      </c>
      <c r="S3443" s="25">
        <f t="shared" ca="1" si="1145"/>
        <v>0</v>
      </c>
      <c r="T3443" s="108">
        <f t="shared" ca="1" si="1146"/>
        <v>0</v>
      </c>
      <c r="U3443" s="163">
        <f t="shared" ca="1" si="1147"/>
        <v>0</v>
      </c>
      <c r="V3443" s="25">
        <f t="shared" ca="1" si="1148"/>
        <v>0</v>
      </c>
      <c r="W3443" s="25">
        <f t="shared" ca="1" si="1149"/>
        <v>0</v>
      </c>
      <c r="X3443" s="108">
        <f t="shared" ca="1" si="1150"/>
        <v>0</v>
      </c>
      <c r="Y3443" s="108">
        <f t="shared" ca="1" si="1151"/>
        <v>0</v>
      </c>
      <c r="Z3443" s="108">
        <f t="shared" ca="1" si="1152"/>
        <v>0</v>
      </c>
      <c r="AA3443" s="108">
        <f t="shared" ca="1" si="1153"/>
        <v>0</v>
      </c>
      <c r="AB3443" s="108">
        <f t="shared" ca="1" si="1154"/>
        <v>0</v>
      </c>
      <c r="AC3443" s="25">
        <f t="shared" ca="1" si="1155"/>
        <v>0</v>
      </c>
    </row>
    <row r="3444" spans="1:29" ht="14.1" hidden="1" customHeight="1" thickBot="1" x14ac:dyDescent="0.25">
      <c r="A3444" s="3">
        <f t="shared" si="1139"/>
        <v>2030</v>
      </c>
      <c r="B3444" s="3" t="str">
        <f t="shared" si="1156"/>
        <v>05 květen</v>
      </c>
      <c r="C3444" s="4" t="str">
        <f t="shared" si="1140"/>
        <v>květen</v>
      </c>
      <c r="D3444" s="10">
        <f t="shared" ca="1" si="1141"/>
        <v>0</v>
      </c>
      <c r="E3444" s="10" t="str">
        <f t="shared" si="1142"/>
        <v>pátek</v>
      </c>
      <c r="F3444" s="42" t="str">
        <f ca="1">IF(COUNTIF(List1!$U$4:$AF$16,$G3444),"Svátek",TEXT($G3444,"dddd"))</f>
        <v>pátek</v>
      </c>
      <c r="G3444" s="19">
        <v>47627</v>
      </c>
      <c r="H3444" s="49"/>
      <c r="I3444" s="50"/>
      <c r="J3444" s="49"/>
      <c r="K3444" s="50"/>
      <c r="L3444" s="21">
        <f t="shared" si="1143"/>
        <v>0</v>
      </c>
      <c r="M3444" s="22">
        <f t="shared" si="1137"/>
        <v>0</v>
      </c>
      <c r="N3444" s="98"/>
      <c r="O3444" s="101" t="str">
        <f t="shared" ca="1" si="1138"/>
        <v/>
      </c>
      <c r="P3444" s="41" t="str">
        <f t="shared" si="1136"/>
        <v xml:space="preserve"> </v>
      </c>
      <c r="Q3444" s="41" t="str">
        <f>IF(MONTH(G3445)-MONTH(G3444)&lt;&gt;0,SUBTOTAL(109,$P$14:$P$3665)," ")</f>
        <v xml:space="preserve"> </v>
      </c>
      <c r="R3444" s="108">
        <f t="shared" ca="1" si="1144"/>
        <v>0</v>
      </c>
      <c r="S3444" s="25">
        <f t="shared" ca="1" si="1145"/>
        <v>0</v>
      </c>
      <c r="T3444" s="108">
        <f t="shared" ca="1" si="1146"/>
        <v>0</v>
      </c>
      <c r="U3444" s="163">
        <f t="shared" ca="1" si="1147"/>
        <v>0</v>
      </c>
      <c r="V3444" s="25">
        <f t="shared" ca="1" si="1148"/>
        <v>0</v>
      </c>
      <c r="W3444" s="25">
        <f t="shared" ca="1" si="1149"/>
        <v>0</v>
      </c>
      <c r="X3444" s="108">
        <f t="shared" ca="1" si="1150"/>
        <v>0</v>
      </c>
      <c r="Y3444" s="108">
        <f t="shared" ca="1" si="1151"/>
        <v>0</v>
      </c>
      <c r="Z3444" s="108">
        <f t="shared" ca="1" si="1152"/>
        <v>0</v>
      </c>
      <c r="AA3444" s="108">
        <f t="shared" ca="1" si="1153"/>
        <v>0</v>
      </c>
      <c r="AB3444" s="108">
        <f t="shared" ca="1" si="1154"/>
        <v>0</v>
      </c>
      <c r="AC3444" s="25">
        <f t="shared" ca="1" si="1155"/>
        <v>0</v>
      </c>
    </row>
    <row r="3445" spans="1:29" ht="14.1" hidden="1" customHeight="1" thickBot="1" x14ac:dyDescent="0.25">
      <c r="A3445" s="3">
        <f t="shared" si="1139"/>
        <v>2030</v>
      </c>
      <c r="B3445" s="3" t="str">
        <f t="shared" si="1156"/>
        <v>05 květen</v>
      </c>
      <c r="C3445" s="4" t="str">
        <f t="shared" si="1140"/>
        <v>květen</v>
      </c>
      <c r="D3445" s="10">
        <f t="shared" ca="1" si="1141"/>
        <v>0</v>
      </c>
      <c r="E3445" s="10" t="str">
        <f t="shared" si="1142"/>
        <v>sobota</v>
      </c>
      <c r="F3445" s="42" t="str">
        <f ca="1">IF(COUNTIF(List1!$U$4:$AF$16,$G3445),"Svátek",TEXT($G3445,"dddd"))</f>
        <v>sobota</v>
      </c>
      <c r="G3445" s="19">
        <v>47628</v>
      </c>
      <c r="H3445" s="49"/>
      <c r="I3445" s="50"/>
      <c r="J3445" s="49"/>
      <c r="K3445" s="50"/>
      <c r="L3445" s="21">
        <f t="shared" si="1143"/>
        <v>0</v>
      </c>
      <c r="M3445" s="22">
        <f t="shared" si="1137"/>
        <v>0</v>
      </c>
      <c r="N3445" s="98"/>
      <c r="O3445" s="101" t="str">
        <f t="shared" ca="1" si="1138"/>
        <v/>
      </c>
      <c r="P3445" s="41" t="str">
        <f t="shared" si="1136"/>
        <v xml:space="preserve"> </v>
      </c>
      <c r="Q3445" s="41" t="str">
        <f>IF(MONTH(G3446)-MONTH(G3445)&lt;&gt;0,SUBTOTAL(109,$P$14:$P$3665)," ")</f>
        <v xml:space="preserve"> </v>
      </c>
      <c r="R3445" s="108">
        <f t="shared" ca="1" si="1144"/>
        <v>0</v>
      </c>
      <c r="S3445" s="25">
        <f t="shared" ca="1" si="1145"/>
        <v>0</v>
      </c>
      <c r="T3445" s="108">
        <f t="shared" ca="1" si="1146"/>
        <v>0</v>
      </c>
      <c r="U3445" s="163">
        <f t="shared" ca="1" si="1147"/>
        <v>0</v>
      </c>
      <c r="V3445" s="25">
        <f t="shared" ca="1" si="1148"/>
        <v>0</v>
      </c>
      <c r="W3445" s="25">
        <f t="shared" ca="1" si="1149"/>
        <v>0</v>
      </c>
      <c r="X3445" s="108">
        <f t="shared" ca="1" si="1150"/>
        <v>0</v>
      </c>
      <c r="Y3445" s="108">
        <f t="shared" ca="1" si="1151"/>
        <v>0</v>
      </c>
      <c r="Z3445" s="108">
        <f t="shared" ca="1" si="1152"/>
        <v>0</v>
      </c>
      <c r="AA3445" s="108">
        <f t="shared" ca="1" si="1153"/>
        <v>0</v>
      </c>
      <c r="AB3445" s="108">
        <f t="shared" ca="1" si="1154"/>
        <v>0</v>
      </c>
      <c r="AC3445" s="25">
        <f t="shared" ca="1" si="1155"/>
        <v>0</v>
      </c>
    </row>
    <row r="3446" spans="1:29" ht="14.1" hidden="1" customHeight="1" thickBot="1" x14ac:dyDescent="0.25">
      <c r="A3446" s="3">
        <f t="shared" si="1139"/>
        <v>2030</v>
      </c>
      <c r="B3446" s="3" t="str">
        <f t="shared" si="1156"/>
        <v>05 květen</v>
      </c>
      <c r="C3446" s="4" t="str">
        <f t="shared" si="1140"/>
        <v>květen</v>
      </c>
      <c r="D3446" s="10">
        <f t="shared" ca="1" si="1141"/>
        <v>0</v>
      </c>
      <c r="E3446" s="10" t="str">
        <f t="shared" si="1142"/>
        <v>neděle</v>
      </c>
      <c r="F3446" s="42" t="str">
        <f ca="1">IF(COUNTIF(List1!$U$4:$AF$16,$G3446),"Svátek",TEXT($G3446,"dddd"))</f>
        <v>neděle</v>
      </c>
      <c r="G3446" s="19">
        <v>47629</v>
      </c>
      <c r="H3446" s="49"/>
      <c r="I3446" s="50"/>
      <c r="J3446" s="49"/>
      <c r="K3446" s="50"/>
      <c r="L3446" s="21">
        <f t="shared" si="1143"/>
        <v>0</v>
      </c>
      <c r="M3446" s="22">
        <f t="shared" si="1137"/>
        <v>0</v>
      </c>
      <c r="N3446" s="98"/>
      <c r="O3446" s="101" t="str">
        <f t="shared" ca="1" si="1138"/>
        <v/>
      </c>
      <c r="P3446" s="41">
        <f t="shared" si="1136"/>
        <v>0</v>
      </c>
      <c r="Q3446" s="41" t="str">
        <f>IF(MONTH(G3447)-MONTH(G3446)&lt;&gt;0,SUBTOTAL(109,$P$14:$P$3665)," ")</f>
        <v xml:space="preserve"> </v>
      </c>
      <c r="R3446" s="108">
        <f t="shared" ca="1" si="1144"/>
        <v>0</v>
      </c>
      <c r="S3446" s="25">
        <f t="shared" ca="1" si="1145"/>
        <v>0</v>
      </c>
      <c r="T3446" s="108">
        <f t="shared" ca="1" si="1146"/>
        <v>0</v>
      </c>
      <c r="U3446" s="163">
        <f t="shared" ca="1" si="1147"/>
        <v>0</v>
      </c>
      <c r="V3446" s="25">
        <f t="shared" ca="1" si="1148"/>
        <v>0</v>
      </c>
      <c r="W3446" s="25">
        <f t="shared" ca="1" si="1149"/>
        <v>0</v>
      </c>
      <c r="X3446" s="108">
        <f t="shared" ca="1" si="1150"/>
        <v>0</v>
      </c>
      <c r="Y3446" s="108">
        <f t="shared" ca="1" si="1151"/>
        <v>0</v>
      </c>
      <c r="Z3446" s="108">
        <f t="shared" ca="1" si="1152"/>
        <v>0</v>
      </c>
      <c r="AA3446" s="108">
        <f t="shared" ca="1" si="1153"/>
        <v>0</v>
      </c>
      <c r="AB3446" s="108">
        <f t="shared" ca="1" si="1154"/>
        <v>0</v>
      </c>
      <c r="AC3446" s="25">
        <f t="shared" ca="1" si="1155"/>
        <v>0</v>
      </c>
    </row>
    <row r="3447" spans="1:29" ht="14.1" hidden="1" customHeight="1" thickBot="1" x14ac:dyDescent="0.25">
      <c r="A3447" s="3">
        <f t="shared" si="1139"/>
        <v>2030</v>
      </c>
      <c r="B3447" s="3" t="str">
        <f t="shared" si="1156"/>
        <v>05 květen</v>
      </c>
      <c r="C3447" s="4" t="str">
        <f t="shared" si="1140"/>
        <v>květen</v>
      </c>
      <c r="D3447" s="10">
        <f t="shared" ca="1" si="1141"/>
        <v>0</v>
      </c>
      <c r="E3447" s="10" t="str">
        <f t="shared" si="1142"/>
        <v>pondělí</v>
      </c>
      <c r="F3447" s="42" t="str">
        <f ca="1">IF(COUNTIF(List1!$U$4:$AF$16,$G3447),"Svátek",TEXT($G3447,"dddd"))</f>
        <v>pondělí</v>
      </c>
      <c r="G3447" s="19">
        <v>47630</v>
      </c>
      <c r="H3447" s="49"/>
      <c r="I3447" s="50"/>
      <c r="J3447" s="49"/>
      <c r="K3447" s="50"/>
      <c r="L3447" s="21">
        <f t="shared" si="1143"/>
        <v>0</v>
      </c>
      <c r="M3447" s="22">
        <f t="shared" si="1137"/>
        <v>0</v>
      </c>
      <c r="N3447" s="98"/>
      <c r="O3447" s="101" t="str">
        <f t="shared" ca="1" si="1138"/>
        <v/>
      </c>
      <c r="P3447" s="41" t="str">
        <f t="shared" si="1136"/>
        <v xml:space="preserve"> </v>
      </c>
      <c r="Q3447" s="41" t="str">
        <f>IF(MONTH(G3448)-MONTH(G3447)&lt;&gt;0,SUBTOTAL(109,$P$14:$P$3665)," ")</f>
        <v xml:space="preserve"> </v>
      </c>
      <c r="R3447" s="108">
        <f t="shared" ca="1" si="1144"/>
        <v>0</v>
      </c>
      <c r="S3447" s="25">
        <f t="shared" ca="1" si="1145"/>
        <v>0</v>
      </c>
      <c r="T3447" s="108">
        <f t="shared" ca="1" si="1146"/>
        <v>0</v>
      </c>
      <c r="U3447" s="163">
        <f t="shared" ca="1" si="1147"/>
        <v>0</v>
      </c>
      <c r="V3447" s="25">
        <f t="shared" ca="1" si="1148"/>
        <v>0</v>
      </c>
      <c r="W3447" s="25">
        <f t="shared" ca="1" si="1149"/>
        <v>0</v>
      </c>
      <c r="X3447" s="108">
        <f t="shared" ca="1" si="1150"/>
        <v>0</v>
      </c>
      <c r="Y3447" s="108">
        <f t="shared" ca="1" si="1151"/>
        <v>0</v>
      </c>
      <c r="Z3447" s="108">
        <f t="shared" ca="1" si="1152"/>
        <v>0</v>
      </c>
      <c r="AA3447" s="108">
        <f t="shared" ca="1" si="1153"/>
        <v>0</v>
      </c>
      <c r="AB3447" s="108">
        <f t="shared" ca="1" si="1154"/>
        <v>0</v>
      </c>
      <c r="AC3447" s="25">
        <f t="shared" ca="1" si="1155"/>
        <v>0</v>
      </c>
    </row>
    <row r="3448" spans="1:29" ht="14.1" hidden="1" customHeight="1" thickBot="1" x14ac:dyDescent="0.25">
      <c r="A3448" s="3">
        <f t="shared" si="1139"/>
        <v>2030</v>
      </c>
      <c r="B3448" s="3" t="str">
        <f t="shared" si="1156"/>
        <v>05 květen</v>
      </c>
      <c r="C3448" s="4" t="str">
        <f t="shared" si="1140"/>
        <v>květen</v>
      </c>
      <c r="D3448" s="10">
        <f t="shared" ca="1" si="1141"/>
        <v>0</v>
      </c>
      <c r="E3448" s="10" t="str">
        <f t="shared" si="1142"/>
        <v>úterý</v>
      </c>
      <c r="F3448" s="42" t="str">
        <f ca="1">IF(COUNTIF(List1!$U$4:$AF$16,$G3448),"Svátek",TEXT($G3448,"dddd"))</f>
        <v>úterý</v>
      </c>
      <c r="G3448" s="19">
        <v>47631</v>
      </c>
      <c r="H3448" s="49"/>
      <c r="I3448" s="50"/>
      <c r="J3448" s="49"/>
      <c r="K3448" s="50"/>
      <c r="L3448" s="21">
        <f t="shared" si="1143"/>
        <v>0</v>
      </c>
      <c r="M3448" s="22">
        <f t="shared" si="1137"/>
        <v>0</v>
      </c>
      <c r="N3448" s="98"/>
      <c r="O3448" s="101" t="str">
        <f t="shared" ca="1" si="1138"/>
        <v/>
      </c>
      <c r="P3448" s="41" t="str">
        <f t="shared" si="1136"/>
        <v xml:space="preserve"> </v>
      </c>
      <c r="Q3448" s="41" t="str">
        <f>IF(MONTH(G3449)-MONTH(G3448)&lt;&gt;0,SUBTOTAL(109,$P$14:$P$3665)," ")</f>
        <v xml:space="preserve"> </v>
      </c>
      <c r="R3448" s="108">
        <f t="shared" ca="1" si="1144"/>
        <v>0</v>
      </c>
      <c r="S3448" s="25">
        <f t="shared" ca="1" si="1145"/>
        <v>0</v>
      </c>
      <c r="T3448" s="108">
        <f t="shared" ca="1" si="1146"/>
        <v>0</v>
      </c>
      <c r="U3448" s="163">
        <f t="shared" ca="1" si="1147"/>
        <v>0</v>
      </c>
      <c r="V3448" s="25">
        <f t="shared" ca="1" si="1148"/>
        <v>0</v>
      </c>
      <c r="W3448" s="25">
        <f t="shared" ca="1" si="1149"/>
        <v>0</v>
      </c>
      <c r="X3448" s="108">
        <f t="shared" ca="1" si="1150"/>
        <v>0</v>
      </c>
      <c r="Y3448" s="108">
        <f t="shared" ca="1" si="1151"/>
        <v>0</v>
      </c>
      <c r="Z3448" s="108">
        <f t="shared" ca="1" si="1152"/>
        <v>0</v>
      </c>
      <c r="AA3448" s="108">
        <f t="shared" ca="1" si="1153"/>
        <v>0</v>
      </c>
      <c r="AB3448" s="108">
        <f t="shared" ca="1" si="1154"/>
        <v>0</v>
      </c>
      <c r="AC3448" s="25">
        <f t="shared" ca="1" si="1155"/>
        <v>0</v>
      </c>
    </row>
    <row r="3449" spans="1:29" ht="14.1" hidden="1" customHeight="1" thickBot="1" x14ac:dyDescent="0.25">
      <c r="A3449" s="3">
        <f t="shared" si="1139"/>
        <v>2030</v>
      </c>
      <c r="B3449" s="3" t="str">
        <f t="shared" si="1156"/>
        <v>05 květen</v>
      </c>
      <c r="C3449" s="4" t="str">
        <f t="shared" si="1140"/>
        <v>květen</v>
      </c>
      <c r="D3449" s="10">
        <f t="shared" ca="1" si="1141"/>
        <v>0</v>
      </c>
      <c r="E3449" s="10" t="str">
        <f t="shared" si="1142"/>
        <v>středa</v>
      </c>
      <c r="F3449" s="42" t="str">
        <f ca="1">IF(COUNTIF(List1!$U$4:$AF$16,$G3449),"Svátek",TEXT($G3449,"dddd"))</f>
        <v>středa</v>
      </c>
      <c r="G3449" s="19">
        <v>47632</v>
      </c>
      <c r="H3449" s="49"/>
      <c r="I3449" s="50"/>
      <c r="J3449" s="49"/>
      <c r="K3449" s="50"/>
      <c r="L3449" s="21">
        <f t="shared" si="1143"/>
        <v>0</v>
      </c>
      <c r="M3449" s="22">
        <f t="shared" si="1137"/>
        <v>0</v>
      </c>
      <c r="N3449" s="98"/>
      <c r="O3449" s="101" t="str">
        <f t="shared" ca="1" si="1138"/>
        <v/>
      </c>
      <c r="P3449" s="41" t="str">
        <f t="shared" si="1136"/>
        <v xml:space="preserve"> </v>
      </c>
      <c r="Q3449" s="41" t="str">
        <f>IF(MONTH(G3450)-MONTH(G3449)&lt;&gt;0,SUBTOTAL(109,$P$14:$P$3665)," ")</f>
        <v xml:space="preserve"> </v>
      </c>
      <c r="R3449" s="108">
        <f t="shared" ca="1" si="1144"/>
        <v>0</v>
      </c>
      <c r="S3449" s="25">
        <f t="shared" ca="1" si="1145"/>
        <v>0</v>
      </c>
      <c r="T3449" s="108">
        <f t="shared" ca="1" si="1146"/>
        <v>0</v>
      </c>
      <c r="U3449" s="163">
        <f t="shared" ca="1" si="1147"/>
        <v>0</v>
      </c>
      <c r="V3449" s="25">
        <f t="shared" ca="1" si="1148"/>
        <v>0</v>
      </c>
      <c r="W3449" s="25">
        <f t="shared" ca="1" si="1149"/>
        <v>0</v>
      </c>
      <c r="X3449" s="108">
        <f t="shared" ca="1" si="1150"/>
        <v>0</v>
      </c>
      <c r="Y3449" s="108">
        <f t="shared" ca="1" si="1151"/>
        <v>0</v>
      </c>
      <c r="Z3449" s="108">
        <f t="shared" ca="1" si="1152"/>
        <v>0</v>
      </c>
      <c r="AA3449" s="108">
        <f t="shared" ca="1" si="1153"/>
        <v>0</v>
      </c>
      <c r="AB3449" s="108">
        <f t="shared" ca="1" si="1154"/>
        <v>0</v>
      </c>
      <c r="AC3449" s="25">
        <f t="shared" ca="1" si="1155"/>
        <v>0</v>
      </c>
    </row>
    <row r="3450" spans="1:29" ht="14.1" hidden="1" customHeight="1" thickBot="1" x14ac:dyDescent="0.25">
      <c r="A3450" s="3">
        <f t="shared" si="1139"/>
        <v>2030</v>
      </c>
      <c r="B3450" s="3" t="str">
        <f t="shared" si="1156"/>
        <v>05 květen</v>
      </c>
      <c r="C3450" s="4" t="str">
        <f t="shared" si="1140"/>
        <v>květen</v>
      </c>
      <c r="D3450" s="10">
        <f t="shared" ca="1" si="1141"/>
        <v>0</v>
      </c>
      <c r="E3450" s="10" t="str">
        <f t="shared" si="1142"/>
        <v>čtvrtek</v>
      </c>
      <c r="F3450" s="42" t="str">
        <f ca="1">IF(COUNTIF(List1!$U$4:$AF$16,$G3450),"Svátek",TEXT($G3450,"dddd"))</f>
        <v>čtvrtek</v>
      </c>
      <c r="G3450" s="19">
        <v>47633</v>
      </c>
      <c r="H3450" s="49"/>
      <c r="I3450" s="50"/>
      <c r="J3450" s="49"/>
      <c r="K3450" s="50"/>
      <c r="L3450" s="21">
        <f t="shared" si="1143"/>
        <v>0</v>
      </c>
      <c r="M3450" s="22">
        <f t="shared" si="1137"/>
        <v>0</v>
      </c>
      <c r="N3450" s="98"/>
      <c r="O3450" s="101" t="str">
        <f t="shared" ca="1" si="1138"/>
        <v/>
      </c>
      <c r="P3450" s="41" t="str">
        <f t="shared" si="1136"/>
        <v xml:space="preserve"> </v>
      </c>
      <c r="Q3450" s="41" t="str">
        <f>IF(MONTH(G3451)-MONTH(G3450)&lt;&gt;0,SUBTOTAL(109,$P$14:$P$3665)," ")</f>
        <v xml:space="preserve"> </v>
      </c>
      <c r="R3450" s="108">
        <f t="shared" ca="1" si="1144"/>
        <v>0</v>
      </c>
      <c r="S3450" s="25">
        <f t="shared" ca="1" si="1145"/>
        <v>0</v>
      </c>
      <c r="T3450" s="108">
        <f t="shared" ca="1" si="1146"/>
        <v>0</v>
      </c>
      <c r="U3450" s="163">
        <f t="shared" ca="1" si="1147"/>
        <v>0</v>
      </c>
      <c r="V3450" s="25">
        <f t="shared" ca="1" si="1148"/>
        <v>0</v>
      </c>
      <c r="W3450" s="25">
        <f t="shared" ca="1" si="1149"/>
        <v>0</v>
      </c>
      <c r="X3450" s="108">
        <f t="shared" ca="1" si="1150"/>
        <v>0</v>
      </c>
      <c r="Y3450" s="108">
        <f t="shared" ca="1" si="1151"/>
        <v>0</v>
      </c>
      <c r="Z3450" s="108">
        <f t="shared" ca="1" si="1152"/>
        <v>0</v>
      </c>
      <c r="AA3450" s="108">
        <f t="shared" ca="1" si="1153"/>
        <v>0</v>
      </c>
      <c r="AB3450" s="108">
        <f t="shared" ca="1" si="1154"/>
        <v>0</v>
      </c>
      <c r="AC3450" s="25">
        <f t="shared" ca="1" si="1155"/>
        <v>0</v>
      </c>
    </row>
    <row r="3451" spans="1:29" ht="14.1" hidden="1" customHeight="1" thickBot="1" x14ac:dyDescent="0.25">
      <c r="A3451" s="3">
        <f t="shared" si="1139"/>
        <v>2030</v>
      </c>
      <c r="B3451" s="3" t="str">
        <f t="shared" si="1156"/>
        <v>05 květen</v>
      </c>
      <c r="C3451" s="4" t="str">
        <f t="shared" si="1140"/>
        <v>květen</v>
      </c>
      <c r="D3451" s="10">
        <f t="shared" ca="1" si="1141"/>
        <v>0</v>
      </c>
      <c r="E3451" s="10" t="str">
        <f t="shared" si="1142"/>
        <v>pátek</v>
      </c>
      <c r="F3451" s="42" t="str">
        <f ca="1">IF(COUNTIF(List1!$U$4:$AF$16,$G3451),"Svátek",TEXT($G3451,"dddd"))</f>
        <v>pátek</v>
      </c>
      <c r="G3451" s="19">
        <v>47634</v>
      </c>
      <c r="H3451" s="49"/>
      <c r="I3451" s="50"/>
      <c r="J3451" s="49"/>
      <c r="K3451" s="50"/>
      <c r="L3451" s="21">
        <f t="shared" si="1143"/>
        <v>0</v>
      </c>
      <c r="M3451" s="22">
        <f t="shared" si="1137"/>
        <v>0</v>
      </c>
      <c r="N3451" s="98"/>
      <c r="O3451" s="101" t="str">
        <f t="shared" ca="1" si="1138"/>
        <v/>
      </c>
      <c r="P3451" s="41">
        <f t="shared" si="1136"/>
        <v>0</v>
      </c>
      <c r="Q3451" s="41">
        <f>IF(MONTH(G3452)-MONTH(G3451)&lt;&gt;0,SUBTOTAL(109,$P$14:$P$3665)," ")</f>
        <v>0</v>
      </c>
      <c r="R3451" s="108">
        <f t="shared" ca="1" si="1144"/>
        <v>0</v>
      </c>
      <c r="S3451" s="25">
        <f t="shared" ca="1" si="1145"/>
        <v>0</v>
      </c>
      <c r="T3451" s="108">
        <f t="shared" ca="1" si="1146"/>
        <v>0</v>
      </c>
      <c r="U3451" s="163">
        <f t="shared" ca="1" si="1147"/>
        <v>0</v>
      </c>
      <c r="V3451" s="25">
        <f t="shared" ca="1" si="1148"/>
        <v>0</v>
      </c>
      <c r="W3451" s="25">
        <f t="shared" ca="1" si="1149"/>
        <v>0</v>
      </c>
      <c r="X3451" s="108">
        <f t="shared" ca="1" si="1150"/>
        <v>0</v>
      </c>
      <c r="Y3451" s="108">
        <f t="shared" ca="1" si="1151"/>
        <v>0</v>
      </c>
      <c r="Z3451" s="108">
        <f t="shared" ca="1" si="1152"/>
        <v>0</v>
      </c>
      <c r="AA3451" s="108">
        <f t="shared" ca="1" si="1153"/>
        <v>0</v>
      </c>
      <c r="AB3451" s="108">
        <f t="shared" ca="1" si="1154"/>
        <v>0</v>
      </c>
      <c r="AC3451" s="25">
        <f t="shared" ca="1" si="1155"/>
        <v>0</v>
      </c>
    </row>
    <row r="3452" spans="1:29" ht="14.1" hidden="1" customHeight="1" thickBot="1" x14ac:dyDescent="0.25">
      <c r="A3452" s="3">
        <f t="shared" si="1139"/>
        <v>2030</v>
      </c>
      <c r="B3452" s="3" t="str">
        <f t="shared" si="1156"/>
        <v>06 červen</v>
      </c>
      <c r="C3452" s="4" t="str">
        <f t="shared" si="1140"/>
        <v>červen</v>
      </c>
      <c r="D3452" s="10">
        <f t="shared" ca="1" si="1141"/>
        <v>0</v>
      </c>
      <c r="E3452" s="10" t="str">
        <f t="shared" si="1142"/>
        <v>sobota</v>
      </c>
      <c r="F3452" s="42" t="str">
        <f ca="1">IF(COUNTIF(List1!$U$4:$AF$16,$G3452),"Svátek",TEXT($G3452,"dddd"))</f>
        <v>sobota</v>
      </c>
      <c r="G3452" s="19">
        <v>47635</v>
      </c>
      <c r="H3452" s="49"/>
      <c r="I3452" s="50"/>
      <c r="J3452" s="49"/>
      <c r="K3452" s="50"/>
      <c r="L3452" s="21">
        <f t="shared" si="1143"/>
        <v>0</v>
      </c>
      <c r="M3452" s="22">
        <f t="shared" si="1137"/>
        <v>0</v>
      </c>
      <c r="N3452" s="98"/>
      <c r="O3452" s="101" t="str">
        <f t="shared" ca="1" si="1138"/>
        <v/>
      </c>
      <c r="P3452" s="41" t="str">
        <f t="shared" si="1136"/>
        <v xml:space="preserve"> </v>
      </c>
      <c r="Q3452" s="41" t="str">
        <f>IF(MONTH(G3453)-MONTH(G3452)&lt;&gt;0,SUBTOTAL(109,$P$14:$P$3665)," ")</f>
        <v xml:space="preserve"> </v>
      </c>
      <c r="R3452" s="108">
        <f t="shared" ca="1" si="1144"/>
        <v>0</v>
      </c>
      <c r="S3452" s="25">
        <f t="shared" ca="1" si="1145"/>
        <v>0</v>
      </c>
      <c r="T3452" s="108">
        <f t="shared" ca="1" si="1146"/>
        <v>0</v>
      </c>
      <c r="U3452" s="163">
        <f t="shared" ca="1" si="1147"/>
        <v>0</v>
      </c>
      <c r="V3452" s="25">
        <f t="shared" ca="1" si="1148"/>
        <v>0</v>
      </c>
      <c r="W3452" s="25">
        <f t="shared" ca="1" si="1149"/>
        <v>0</v>
      </c>
      <c r="X3452" s="108">
        <f t="shared" ca="1" si="1150"/>
        <v>0</v>
      </c>
      <c r="Y3452" s="108">
        <f t="shared" ca="1" si="1151"/>
        <v>0</v>
      </c>
      <c r="Z3452" s="108">
        <f t="shared" ca="1" si="1152"/>
        <v>0</v>
      </c>
      <c r="AA3452" s="108">
        <f t="shared" ca="1" si="1153"/>
        <v>0</v>
      </c>
      <c r="AB3452" s="108">
        <f t="shared" ca="1" si="1154"/>
        <v>0</v>
      </c>
      <c r="AC3452" s="25">
        <f t="shared" ca="1" si="1155"/>
        <v>0</v>
      </c>
    </row>
    <row r="3453" spans="1:29" ht="14.1" hidden="1" customHeight="1" thickBot="1" x14ac:dyDescent="0.25">
      <c r="A3453" s="3">
        <f t="shared" si="1139"/>
        <v>2030</v>
      </c>
      <c r="B3453" s="3" t="str">
        <f t="shared" si="1156"/>
        <v>06 červen</v>
      </c>
      <c r="C3453" s="4" t="str">
        <f t="shared" si="1140"/>
        <v>červen</v>
      </c>
      <c r="D3453" s="10">
        <f t="shared" ca="1" si="1141"/>
        <v>0</v>
      </c>
      <c r="E3453" s="10" t="str">
        <f t="shared" si="1142"/>
        <v>neděle</v>
      </c>
      <c r="F3453" s="42" t="str">
        <f ca="1">IF(COUNTIF(List1!$U$4:$AF$16,$G3453),"Svátek",TEXT($G3453,"dddd"))</f>
        <v>neděle</v>
      </c>
      <c r="G3453" s="19">
        <v>47636</v>
      </c>
      <c r="H3453" s="49"/>
      <c r="I3453" s="50"/>
      <c r="J3453" s="49"/>
      <c r="K3453" s="50"/>
      <c r="L3453" s="21">
        <f t="shared" si="1143"/>
        <v>0</v>
      </c>
      <c r="M3453" s="22">
        <f t="shared" si="1137"/>
        <v>0</v>
      </c>
      <c r="N3453" s="98"/>
      <c r="O3453" s="101" t="str">
        <f t="shared" ca="1" si="1138"/>
        <v/>
      </c>
      <c r="P3453" s="41">
        <f t="shared" si="1136"/>
        <v>0</v>
      </c>
      <c r="Q3453" s="41" t="str">
        <f>IF(MONTH(G3454)-MONTH(G3453)&lt;&gt;0,SUBTOTAL(109,$P$14:$P$3665)," ")</f>
        <v xml:space="preserve"> </v>
      </c>
      <c r="R3453" s="108">
        <f t="shared" ca="1" si="1144"/>
        <v>0</v>
      </c>
      <c r="S3453" s="25">
        <f t="shared" ca="1" si="1145"/>
        <v>0</v>
      </c>
      <c r="T3453" s="108">
        <f t="shared" ca="1" si="1146"/>
        <v>0</v>
      </c>
      <c r="U3453" s="163">
        <f t="shared" ca="1" si="1147"/>
        <v>0</v>
      </c>
      <c r="V3453" s="25">
        <f t="shared" ca="1" si="1148"/>
        <v>0</v>
      </c>
      <c r="W3453" s="25">
        <f t="shared" ca="1" si="1149"/>
        <v>0</v>
      </c>
      <c r="X3453" s="108">
        <f t="shared" ca="1" si="1150"/>
        <v>0</v>
      </c>
      <c r="Y3453" s="108">
        <f t="shared" ca="1" si="1151"/>
        <v>0</v>
      </c>
      <c r="Z3453" s="108">
        <f t="shared" ca="1" si="1152"/>
        <v>0</v>
      </c>
      <c r="AA3453" s="108">
        <f t="shared" ca="1" si="1153"/>
        <v>0</v>
      </c>
      <c r="AB3453" s="108">
        <f t="shared" ca="1" si="1154"/>
        <v>0</v>
      </c>
      <c r="AC3453" s="25">
        <f t="shared" ca="1" si="1155"/>
        <v>0</v>
      </c>
    </row>
    <row r="3454" spans="1:29" ht="14.1" hidden="1" customHeight="1" thickBot="1" x14ac:dyDescent="0.25">
      <c r="A3454" s="3">
        <f t="shared" si="1139"/>
        <v>2030</v>
      </c>
      <c r="B3454" s="3" t="str">
        <f t="shared" si="1156"/>
        <v>06 červen</v>
      </c>
      <c r="C3454" s="4" t="str">
        <f t="shared" si="1140"/>
        <v>červen</v>
      </c>
      <c r="D3454" s="10">
        <f t="shared" ca="1" si="1141"/>
        <v>0</v>
      </c>
      <c r="E3454" s="10" t="str">
        <f t="shared" si="1142"/>
        <v>pondělí</v>
      </c>
      <c r="F3454" s="42" t="str">
        <f ca="1">IF(COUNTIF(List1!$U$4:$AF$16,$G3454),"Svátek",TEXT($G3454,"dddd"))</f>
        <v>pondělí</v>
      </c>
      <c r="G3454" s="19">
        <v>47637</v>
      </c>
      <c r="H3454" s="49"/>
      <c r="I3454" s="50"/>
      <c r="J3454" s="49"/>
      <c r="K3454" s="50"/>
      <c r="L3454" s="21">
        <f t="shared" si="1143"/>
        <v>0</v>
      </c>
      <c r="M3454" s="22">
        <f t="shared" si="1137"/>
        <v>0</v>
      </c>
      <c r="N3454" s="98"/>
      <c r="O3454" s="101" t="str">
        <f t="shared" ca="1" si="1138"/>
        <v/>
      </c>
      <c r="P3454" s="41" t="str">
        <f t="shared" si="1136"/>
        <v xml:space="preserve"> </v>
      </c>
      <c r="Q3454" s="41" t="str">
        <f>IF(MONTH(G3455)-MONTH(G3454)&lt;&gt;0,SUBTOTAL(109,$P$14:$P$3665)," ")</f>
        <v xml:space="preserve"> </v>
      </c>
      <c r="R3454" s="108">
        <f t="shared" ca="1" si="1144"/>
        <v>0</v>
      </c>
      <c r="S3454" s="25">
        <f t="shared" ca="1" si="1145"/>
        <v>0</v>
      </c>
      <c r="T3454" s="108">
        <f t="shared" ca="1" si="1146"/>
        <v>0</v>
      </c>
      <c r="U3454" s="163">
        <f t="shared" ca="1" si="1147"/>
        <v>0</v>
      </c>
      <c r="V3454" s="25">
        <f t="shared" ca="1" si="1148"/>
        <v>0</v>
      </c>
      <c r="W3454" s="25">
        <f t="shared" ca="1" si="1149"/>
        <v>0</v>
      </c>
      <c r="X3454" s="108">
        <f t="shared" ca="1" si="1150"/>
        <v>0</v>
      </c>
      <c r="Y3454" s="108">
        <f t="shared" ca="1" si="1151"/>
        <v>0</v>
      </c>
      <c r="Z3454" s="108">
        <f t="shared" ca="1" si="1152"/>
        <v>0</v>
      </c>
      <c r="AA3454" s="108">
        <f t="shared" ca="1" si="1153"/>
        <v>0</v>
      </c>
      <c r="AB3454" s="108">
        <f t="shared" ca="1" si="1154"/>
        <v>0</v>
      </c>
      <c r="AC3454" s="25">
        <f t="shared" ca="1" si="1155"/>
        <v>0</v>
      </c>
    </row>
    <row r="3455" spans="1:29" ht="14.1" hidden="1" customHeight="1" thickBot="1" x14ac:dyDescent="0.25">
      <c r="A3455" s="3">
        <f t="shared" si="1139"/>
        <v>2030</v>
      </c>
      <c r="B3455" s="3" t="str">
        <f t="shared" si="1156"/>
        <v>06 červen</v>
      </c>
      <c r="C3455" s="4" t="str">
        <f t="shared" si="1140"/>
        <v>červen</v>
      </c>
      <c r="D3455" s="10">
        <f t="shared" ca="1" si="1141"/>
        <v>0</v>
      </c>
      <c r="E3455" s="10" t="str">
        <f t="shared" si="1142"/>
        <v>úterý</v>
      </c>
      <c r="F3455" s="42" t="str">
        <f ca="1">IF(COUNTIF(List1!$U$4:$AF$16,$G3455),"Svátek",TEXT($G3455,"dddd"))</f>
        <v>úterý</v>
      </c>
      <c r="G3455" s="19">
        <v>47638</v>
      </c>
      <c r="H3455" s="49"/>
      <c r="I3455" s="50"/>
      <c r="J3455" s="49"/>
      <c r="K3455" s="50"/>
      <c r="L3455" s="21">
        <f t="shared" si="1143"/>
        <v>0</v>
      </c>
      <c r="M3455" s="22">
        <f t="shared" si="1137"/>
        <v>0</v>
      </c>
      <c r="N3455" s="98"/>
      <c r="O3455" s="101" t="str">
        <f t="shared" ca="1" si="1138"/>
        <v/>
      </c>
      <c r="P3455" s="41" t="str">
        <f t="shared" si="1136"/>
        <v xml:space="preserve"> </v>
      </c>
      <c r="Q3455" s="41" t="str">
        <f>IF(MONTH(G3456)-MONTH(G3455)&lt;&gt;0,SUBTOTAL(109,$P$14:$P$3665)," ")</f>
        <v xml:space="preserve"> </v>
      </c>
      <c r="R3455" s="108">
        <f t="shared" ca="1" si="1144"/>
        <v>0</v>
      </c>
      <c r="S3455" s="25">
        <f t="shared" ca="1" si="1145"/>
        <v>0</v>
      </c>
      <c r="T3455" s="108">
        <f t="shared" ca="1" si="1146"/>
        <v>0</v>
      </c>
      <c r="U3455" s="163">
        <f t="shared" ca="1" si="1147"/>
        <v>0</v>
      </c>
      <c r="V3455" s="25">
        <f t="shared" ca="1" si="1148"/>
        <v>0</v>
      </c>
      <c r="W3455" s="25">
        <f t="shared" ca="1" si="1149"/>
        <v>0</v>
      </c>
      <c r="X3455" s="108">
        <f t="shared" ca="1" si="1150"/>
        <v>0</v>
      </c>
      <c r="Y3455" s="108">
        <f t="shared" ca="1" si="1151"/>
        <v>0</v>
      </c>
      <c r="Z3455" s="108">
        <f t="shared" ca="1" si="1152"/>
        <v>0</v>
      </c>
      <c r="AA3455" s="108">
        <f t="shared" ca="1" si="1153"/>
        <v>0</v>
      </c>
      <c r="AB3455" s="108">
        <f t="shared" ca="1" si="1154"/>
        <v>0</v>
      </c>
      <c r="AC3455" s="25">
        <f t="shared" ca="1" si="1155"/>
        <v>0</v>
      </c>
    </row>
    <row r="3456" spans="1:29" ht="14.1" hidden="1" customHeight="1" thickBot="1" x14ac:dyDescent="0.25">
      <c r="A3456" s="3">
        <f t="shared" si="1139"/>
        <v>2030</v>
      </c>
      <c r="B3456" s="3" t="str">
        <f t="shared" si="1156"/>
        <v>06 červen</v>
      </c>
      <c r="C3456" s="4" t="str">
        <f t="shared" si="1140"/>
        <v>červen</v>
      </c>
      <c r="D3456" s="10">
        <f t="shared" ca="1" si="1141"/>
        <v>0</v>
      </c>
      <c r="E3456" s="10" t="str">
        <f t="shared" si="1142"/>
        <v>středa</v>
      </c>
      <c r="F3456" s="42" t="str">
        <f ca="1">IF(COUNTIF(List1!$U$4:$AF$16,$G3456),"Svátek",TEXT($G3456,"dddd"))</f>
        <v>středa</v>
      </c>
      <c r="G3456" s="19">
        <v>47639</v>
      </c>
      <c r="H3456" s="49"/>
      <c r="I3456" s="50"/>
      <c r="J3456" s="49"/>
      <c r="K3456" s="50"/>
      <c r="L3456" s="21">
        <f t="shared" si="1143"/>
        <v>0</v>
      </c>
      <c r="M3456" s="22">
        <f t="shared" si="1137"/>
        <v>0</v>
      </c>
      <c r="N3456" s="98"/>
      <c r="O3456" s="101" t="str">
        <f t="shared" ca="1" si="1138"/>
        <v/>
      </c>
      <c r="P3456" s="41" t="str">
        <f t="shared" si="1136"/>
        <v xml:space="preserve"> </v>
      </c>
      <c r="Q3456" s="41" t="str">
        <f>IF(MONTH(G3457)-MONTH(G3456)&lt;&gt;0,SUBTOTAL(109,$P$14:$P$3665)," ")</f>
        <v xml:space="preserve"> </v>
      </c>
      <c r="R3456" s="108">
        <f t="shared" ca="1" si="1144"/>
        <v>0</v>
      </c>
      <c r="S3456" s="25">
        <f t="shared" ca="1" si="1145"/>
        <v>0</v>
      </c>
      <c r="T3456" s="108">
        <f t="shared" ca="1" si="1146"/>
        <v>0</v>
      </c>
      <c r="U3456" s="163">
        <f t="shared" ca="1" si="1147"/>
        <v>0</v>
      </c>
      <c r="V3456" s="25">
        <f t="shared" ca="1" si="1148"/>
        <v>0</v>
      </c>
      <c r="W3456" s="25">
        <f t="shared" ca="1" si="1149"/>
        <v>0</v>
      </c>
      <c r="X3456" s="108">
        <f t="shared" ca="1" si="1150"/>
        <v>0</v>
      </c>
      <c r="Y3456" s="108">
        <f t="shared" ca="1" si="1151"/>
        <v>0</v>
      </c>
      <c r="Z3456" s="108">
        <f t="shared" ca="1" si="1152"/>
        <v>0</v>
      </c>
      <c r="AA3456" s="108">
        <f t="shared" ca="1" si="1153"/>
        <v>0</v>
      </c>
      <c r="AB3456" s="108">
        <f t="shared" ca="1" si="1154"/>
        <v>0</v>
      </c>
      <c r="AC3456" s="25">
        <f t="shared" ca="1" si="1155"/>
        <v>0</v>
      </c>
    </row>
    <row r="3457" spans="1:29" ht="14.1" hidden="1" customHeight="1" thickBot="1" x14ac:dyDescent="0.25">
      <c r="A3457" s="3">
        <f t="shared" si="1139"/>
        <v>2030</v>
      </c>
      <c r="B3457" s="3" t="str">
        <f t="shared" si="1156"/>
        <v>06 červen</v>
      </c>
      <c r="C3457" s="4" t="str">
        <f t="shared" si="1140"/>
        <v>červen</v>
      </c>
      <c r="D3457" s="10">
        <f t="shared" ca="1" si="1141"/>
        <v>0</v>
      </c>
      <c r="E3457" s="10" t="str">
        <f t="shared" si="1142"/>
        <v>čtvrtek</v>
      </c>
      <c r="F3457" s="42" t="str">
        <f ca="1">IF(COUNTIF(List1!$U$4:$AF$16,$G3457),"Svátek",TEXT($G3457,"dddd"))</f>
        <v>čtvrtek</v>
      </c>
      <c r="G3457" s="19">
        <v>47640</v>
      </c>
      <c r="H3457" s="49"/>
      <c r="I3457" s="50"/>
      <c r="J3457" s="49"/>
      <c r="K3457" s="50"/>
      <c r="L3457" s="21">
        <f t="shared" si="1143"/>
        <v>0</v>
      </c>
      <c r="M3457" s="22">
        <f t="shared" si="1137"/>
        <v>0</v>
      </c>
      <c r="N3457" s="98"/>
      <c r="O3457" s="101" t="str">
        <f t="shared" ca="1" si="1138"/>
        <v/>
      </c>
      <c r="P3457" s="41" t="str">
        <f t="shared" si="1136"/>
        <v xml:space="preserve"> </v>
      </c>
      <c r="Q3457" s="41" t="str">
        <f>IF(MONTH(G3458)-MONTH(G3457)&lt;&gt;0,SUBTOTAL(109,$P$14:$P$3665)," ")</f>
        <v xml:space="preserve"> </v>
      </c>
      <c r="R3457" s="108">
        <f t="shared" ca="1" si="1144"/>
        <v>0</v>
      </c>
      <c r="S3457" s="25">
        <f t="shared" ca="1" si="1145"/>
        <v>0</v>
      </c>
      <c r="T3457" s="108">
        <f t="shared" ca="1" si="1146"/>
        <v>0</v>
      </c>
      <c r="U3457" s="163">
        <f t="shared" ca="1" si="1147"/>
        <v>0</v>
      </c>
      <c r="V3457" s="25">
        <f t="shared" ca="1" si="1148"/>
        <v>0</v>
      </c>
      <c r="W3457" s="25">
        <f t="shared" ca="1" si="1149"/>
        <v>0</v>
      </c>
      <c r="X3457" s="108">
        <f t="shared" ca="1" si="1150"/>
        <v>0</v>
      </c>
      <c r="Y3457" s="108">
        <f t="shared" ca="1" si="1151"/>
        <v>0</v>
      </c>
      <c r="Z3457" s="108">
        <f t="shared" ca="1" si="1152"/>
        <v>0</v>
      </c>
      <c r="AA3457" s="108">
        <f t="shared" ca="1" si="1153"/>
        <v>0</v>
      </c>
      <c r="AB3457" s="108">
        <f t="shared" ca="1" si="1154"/>
        <v>0</v>
      </c>
      <c r="AC3457" s="25">
        <f t="shared" ca="1" si="1155"/>
        <v>0</v>
      </c>
    </row>
    <row r="3458" spans="1:29" ht="14.1" hidden="1" customHeight="1" thickBot="1" x14ac:dyDescent="0.25">
      <c r="A3458" s="3">
        <f t="shared" si="1139"/>
        <v>2030</v>
      </c>
      <c r="B3458" s="3" t="str">
        <f t="shared" si="1156"/>
        <v>06 červen</v>
      </c>
      <c r="C3458" s="4" t="str">
        <f t="shared" si="1140"/>
        <v>červen</v>
      </c>
      <c r="D3458" s="10">
        <f t="shared" ca="1" si="1141"/>
        <v>0</v>
      </c>
      <c r="E3458" s="10" t="str">
        <f t="shared" si="1142"/>
        <v>pátek</v>
      </c>
      <c r="F3458" s="42" t="str">
        <f ca="1">IF(COUNTIF(List1!$U$4:$AF$16,$G3458),"Svátek",TEXT($G3458,"dddd"))</f>
        <v>pátek</v>
      </c>
      <c r="G3458" s="19">
        <v>47641</v>
      </c>
      <c r="H3458" s="49"/>
      <c r="I3458" s="50"/>
      <c r="J3458" s="49"/>
      <c r="K3458" s="50"/>
      <c r="L3458" s="21">
        <f t="shared" si="1143"/>
        <v>0</v>
      </c>
      <c r="M3458" s="22">
        <f t="shared" si="1137"/>
        <v>0</v>
      </c>
      <c r="N3458" s="98"/>
      <c r="O3458" s="101" t="str">
        <f t="shared" ca="1" si="1138"/>
        <v/>
      </c>
      <c r="P3458" s="41" t="str">
        <f t="shared" si="1136"/>
        <v xml:space="preserve"> </v>
      </c>
      <c r="Q3458" s="41" t="str">
        <f>IF(MONTH(G3459)-MONTH(G3458)&lt;&gt;0,SUBTOTAL(109,$P$14:$P$3665)," ")</f>
        <v xml:space="preserve"> </v>
      </c>
      <c r="R3458" s="108">
        <f t="shared" ca="1" si="1144"/>
        <v>0</v>
      </c>
      <c r="S3458" s="25">
        <f t="shared" ca="1" si="1145"/>
        <v>0</v>
      </c>
      <c r="T3458" s="108">
        <f t="shared" ca="1" si="1146"/>
        <v>0</v>
      </c>
      <c r="U3458" s="163">
        <f t="shared" ca="1" si="1147"/>
        <v>0</v>
      </c>
      <c r="V3458" s="25">
        <f t="shared" ca="1" si="1148"/>
        <v>0</v>
      </c>
      <c r="W3458" s="25">
        <f t="shared" ca="1" si="1149"/>
        <v>0</v>
      </c>
      <c r="X3458" s="108">
        <f t="shared" ca="1" si="1150"/>
        <v>0</v>
      </c>
      <c r="Y3458" s="108">
        <f t="shared" ca="1" si="1151"/>
        <v>0</v>
      </c>
      <c r="Z3458" s="108">
        <f t="shared" ca="1" si="1152"/>
        <v>0</v>
      </c>
      <c r="AA3458" s="108">
        <f t="shared" ca="1" si="1153"/>
        <v>0</v>
      </c>
      <c r="AB3458" s="108">
        <f t="shared" ca="1" si="1154"/>
        <v>0</v>
      </c>
      <c r="AC3458" s="25">
        <f t="shared" ca="1" si="1155"/>
        <v>0</v>
      </c>
    </row>
    <row r="3459" spans="1:29" ht="14.1" hidden="1" customHeight="1" thickBot="1" x14ac:dyDescent="0.25">
      <c r="A3459" s="3">
        <f t="shared" si="1139"/>
        <v>2030</v>
      </c>
      <c r="B3459" s="3" t="str">
        <f t="shared" si="1156"/>
        <v>06 červen</v>
      </c>
      <c r="C3459" s="4" t="str">
        <f t="shared" si="1140"/>
        <v>červen</v>
      </c>
      <c r="D3459" s="10">
        <f t="shared" ca="1" si="1141"/>
        <v>0</v>
      </c>
      <c r="E3459" s="10" t="str">
        <f t="shared" si="1142"/>
        <v>sobota</v>
      </c>
      <c r="F3459" s="42" t="str">
        <f ca="1">IF(COUNTIF(List1!$U$4:$AF$16,$G3459),"Svátek",TEXT($G3459,"dddd"))</f>
        <v>sobota</v>
      </c>
      <c r="G3459" s="19">
        <v>47642</v>
      </c>
      <c r="H3459" s="49"/>
      <c r="I3459" s="50"/>
      <c r="J3459" s="49"/>
      <c r="K3459" s="50"/>
      <c r="L3459" s="21">
        <f t="shared" si="1143"/>
        <v>0</v>
      </c>
      <c r="M3459" s="22">
        <f t="shared" si="1137"/>
        <v>0</v>
      </c>
      <c r="N3459" s="98"/>
      <c r="O3459" s="101" t="str">
        <f t="shared" ca="1" si="1138"/>
        <v/>
      </c>
      <c r="P3459" s="41" t="str">
        <f t="shared" si="1136"/>
        <v xml:space="preserve"> </v>
      </c>
      <c r="Q3459" s="41" t="str">
        <f>IF(MONTH(G3460)-MONTH(G3459)&lt;&gt;0,SUBTOTAL(109,$P$14:$P$3665)," ")</f>
        <v xml:space="preserve"> </v>
      </c>
      <c r="R3459" s="108">
        <f t="shared" ca="1" si="1144"/>
        <v>0</v>
      </c>
      <c r="S3459" s="25">
        <f t="shared" ca="1" si="1145"/>
        <v>0</v>
      </c>
      <c r="T3459" s="108">
        <f t="shared" ca="1" si="1146"/>
        <v>0</v>
      </c>
      <c r="U3459" s="163">
        <f t="shared" ca="1" si="1147"/>
        <v>0</v>
      </c>
      <c r="V3459" s="25">
        <f t="shared" ca="1" si="1148"/>
        <v>0</v>
      </c>
      <c r="W3459" s="25">
        <f t="shared" ca="1" si="1149"/>
        <v>0</v>
      </c>
      <c r="X3459" s="108">
        <f t="shared" ca="1" si="1150"/>
        <v>0</v>
      </c>
      <c r="Y3459" s="108">
        <f t="shared" ca="1" si="1151"/>
        <v>0</v>
      </c>
      <c r="Z3459" s="108">
        <f t="shared" ca="1" si="1152"/>
        <v>0</v>
      </c>
      <c r="AA3459" s="108">
        <f t="shared" ca="1" si="1153"/>
        <v>0</v>
      </c>
      <c r="AB3459" s="108">
        <f t="shared" ca="1" si="1154"/>
        <v>0</v>
      </c>
      <c r="AC3459" s="25">
        <f t="shared" ca="1" si="1155"/>
        <v>0</v>
      </c>
    </row>
    <row r="3460" spans="1:29" ht="14.1" hidden="1" customHeight="1" thickBot="1" x14ac:dyDescent="0.25">
      <c r="A3460" s="3">
        <f t="shared" si="1139"/>
        <v>2030</v>
      </c>
      <c r="B3460" s="3" t="str">
        <f t="shared" si="1156"/>
        <v>06 červen</v>
      </c>
      <c r="C3460" s="4" t="str">
        <f t="shared" si="1140"/>
        <v>červen</v>
      </c>
      <c r="D3460" s="10">
        <f t="shared" ca="1" si="1141"/>
        <v>0</v>
      </c>
      <c r="E3460" s="10" t="str">
        <f t="shared" si="1142"/>
        <v>neděle</v>
      </c>
      <c r="F3460" s="42" t="str">
        <f ca="1">IF(COUNTIF(List1!$U$4:$AF$16,$G3460),"Svátek",TEXT($G3460,"dddd"))</f>
        <v>neděle</v>
      </c>
      <c r="G3460" s="19">
        <v>47643</v>
      </c>
      <c r="H3460" s="49"/>
      <c r="I3460" s="50"/>
      <c r="J3460" s="49"/>
      <c r="K3460" s="50"/>
      <c r="L3460" s="21">
        <f t="shared" si="1143"/>
        <v>0</v>
      </c>
      <c r="M3460" s="22">
        <f t="shared" si="1137"/>
        <v>0</v>
      </c>
      <c r="N3460" s="98"/>
      <c r="O3460" s="101" t="str">
        <f t="shared" ca="1" si="1138"/>
        <v/>
      </c>
      <c r="P3460" s="41">
        <f t="shared" si="1136"/>
        <v>0</v>
      </c>
      <c r="Q3460" s="41" t="str">
        <f>IF(MONTH(G3461)-MONTH(G3460)&lt;&gt;0,SUBTOTAL(109,$P$14:$P$3665)," ")</f>
        <v xml:space="preserve"> </v>
      </c>
      <c r="R3460" s="108">
        <f t="shared" ca="1" si="1144"/>
        <v>0</v>
      </c>
      <c r="S3460" s="25">
        <f t="shared" ca="1" si="1145"/>
        <v>0</v>
      </c>
      <c r="T3460" s="108">
        <f t="shared" ca="1" si="1146"/>
        <v>0</v>
      </c>
      <c r="U3460" s="163">
        <f t="shared" ca="1" si="1147"/>
        <v>0</v>
      </c>
      <c r="V3460" s="25">
        <f t="shared" ca="1" si="1148"/>
        <v>0</v>
      </c>
      <c r="W3460" s="25">
        <f t="shared" ca="1" si="1149"/>
        <v>0</v>
      </c>
      <c r="X3460" s="108">
        <f t="shared" ca="1" si="1150"/>
        <v>0</v>
      </c>
      <c r="Y3460" s="108">
        <f t="shared" ca="1" si="1151"/>
        <v>0</v>
      </c>
      <c r="Z3460" s="108">
        <f t="shared" ca="1" si="1152"/>
        <v>0</v>
      </c>
      <c r="AA3460" s="108">
        <f t="shared" ca="1" si="1153"/>
        <v>0</v>
      </c>
      <c r="AB3460" s="108">
        <f t="shared" ca="1" si="1154"/>
        <v>0</v>
      </c>
      <c r="AC3460" s="25">
        <f t="shared" ca="1" si="1155"/>
        <v>0</v>
      </c>
    </row>
    <row r="3461" spans="1:29" ht="14.1" hidden="1" customHeight="1" thickBot="1" x14ac:dyDescent="0.25">
      <c r="A3461" s="3">
        <f t="shared" si="1139"/>
        <v>2030</v>
      </c>
      <c r="B3461" s="3" t="str">
        <f t="shared" si="1156"/>
        <v>06 červen</v>
      </c>
      <c r="C3461" s="4" t="str">
        <f t="shared" si="1140"/>
        <v>červen</v>
      </c>
      <c r="D3461" s="10">
        <f t="shared" ca="1" si="1141"/>
        <v>0</v>
      </c>
      <c r="E3461" s="10" t="str">
        <f t="shared" si="1142"/>
        <v>pondělí</v>
      </c>
      <c r="F3461" s="42" t="str">
        <f ca="1">IF(COUNTIF(List1!$U$4:$AF$16,$G3461),"Svátek",TEXT($G3461,"dddd"))</f>
        <v>pondělí</v>
      </c>
      <c r="G3461" s="19">
        <v>47644</v>
      </c>
      <c r="H3461" s="49"/>
      <c r="I3461" s="50"/>
      <c r="J3461" s="49"/>
      <c r="K3461" s="50"/>
      <c r="L3461" s="21">
        <f t="shared" si="1143"/>
        <v>0</v>
      </c>
      <c r="M3461" s="22">
        <f t="shared" si="1137"/>
        <v>0</v>
      </c>
      <c r="N3461" s="98"/>
      <c r="O3461" s="101" t="str">
        <f t="shared" ca="1" si="1138"/>
        <v/>
      </c>
      <c r="P3461" s="41" t="str">
        <f t="shared" si="1136"/>
        <v xml:space="preserve"> </v>
      </c>
      <c r="Q3461" s="41" t="str">
        <f>IF(MONTH(G3462)-MONTH(G3461)&lt;&gt;0,SUBTOTAL(109,$P$14:$P$3665)," ")</f>
        <v xml:space="preserve"> </v>
      </c>
      <c r="R3461" s="108">
        <f t="shared" ca="1" si="1144"/>
        <v>0</v>
      </c>
      <c r="S3461" s="25">
        <f t="shared" ca="1" si="1145"/>
        <v>0</v>
      </c>
      <c r="T3461" s="108">
        <f t="shared" ca="1" si="1146"/>
        <v>0</v>
      </c>
      <c r="U3461" s="163">
        <f t="shared" ca="1" si="1147"/>
        <v>0</v>
      </c>
      <c r="V3461" s="25">
        <f t="shared" ca="1" si="1148"/>
        <v>0</v>
      </c>
      <c r="W3461" s="25">
        <f t="shared" ca="1" si="1149"/>
        <v>0</v>
      </c>
      <c r="X3461" s="108">
        <f t="shared" ca="1" si="1150"/>
        <v>0</v>
      </c>
      <c r="Y3461" s="108">
        <f t="shared" ca="1" si="1151"/>
        <v>0</v>
      </c>
      <c r="Z3461" s="108">
        <f t="shared" ca="1" si="1152"/>
        <v>0</v>
      </c>
      <c r="AA3461" s="108">
        <f t="shared" ca="1" si="1153"/>
        <v>0</v>
      </c>
      <c r="AB3461" s="108">
        <f t="shared" ca="1" si="1154"/>
        <v>0</v>
      </c>
      <c r="AC3461" s="25">
        <f t="shared" ca="1" si="1155"/>
        <v>0</v>
      </c>
    </row>
    <row r="3462" spans="1:29" ht="14.1" hidden="1" customHeight="1" thickBot="1" x14ac:dyDescent="0.25">
      <c r="A3462" s="3">
        <f t="shared" si="1139"/>
        <v>2030</v>
      </c>
      <c r="B3462" s="3" t="str">
        <f t="shared" si="1156"/>
        <v>06 červen</v>
      </c>
      <c r="C3462" s="4" t="str">
        <f t="shared" si="1140"/>
        <v>červen</v>
      </c>
      <c r="D3462" s="10">
        <f t="shared" ca="1" si="1141"/>
        <v>0</v>
      </c>
      <c r="E3462" s="10" t="str">
        <f t="shared" si="1142"/>
        <v>úterý</v>
      </c>
      <c r="F3462" s="42" t="str">
        <f ca="1">IF(COUNTIF(List1!$U$4:$AF$16,$G3462),"Svátek",TEXT($G3462,"dddd"))</f>
        <v>úterý</v>
      </c>
      <c r="G3462" s="19">
        <v>47645</v>
      </c>
      <c r="H3462" s="49"/>
      <c r="I3462" s="50"/>
      <c r="J3462" s="49"/>
      <c r="K3462" s="50"/>
      <c r="L3462" s="21">
        <f t="shared" si="1143"/>
        <v>0</v>
      </c>
      <c r="M3462" s="22">
        <f t="shared" si="1137"/>
        <v>0</v>
      </c>
      <c r="N3462" s="98"/>
      <c r="O3462" s="101" t="str">
        <f t="shared" ca="1" si="1138"/>
        <v/>
      </c>
      <c r="P3462" s="41" t="str">
        <f t="shared" si="1136"/>
        <v xml:space="preserve"> </v>
      </c>
      <c r="Q3462" s="41" t="str">
        <f>IF(MONTH(G3463)-MONTH(G3462)&lt;&gt;0,SUBTOTAL(109,$P$14:$P$3665)," ")</f>
        <v xml:space="preserve"> </v>
      </c>
      <c r="R3462" s="108">
        <f t="shared" ca="1" si="1144"/>
        <v>0</v>
      </c>
      <c r="S3462" s="25">
        <f t="shared" ca="1" si="1145"/>
        <v>0</v>
      </c>
      <c r="T3462" s="108">
        <f t="shared" ca="1" si="1146"/>
        <v>0</v>
      </c>
      <c r="U3462" s="163">
        <f t="shared" ca="1" si="1147"/>
        <v>0</v>
      </c>
      <c r="V3462" s="25">
        <f t="shared" ca="1" si="1148"/>
        <v>0</v>
      </c>
      <c r="W3462" s="25">
        <f t="shared" ca="1" si="1149"/>
        <v>0</v>
      </c>
      <c r="X3462" s="108">
        <f t="shared" ca="1" si="1150"/>
        <v>0</v>
      </c>
      <c r="Y3462" s="108">
        <f t="shared" ca="1" si="1151"/>
        <v>0</v>
      </c>
      <c r="Z3462" s="108">
        <f t="shared" ca="1" si="1152"/>
        <v>0</v>
      </c>
      <c r="AA3462" s="108">
        <f t="shared" ca="1" si="1153"/>
        <v>0</v>
      </c>
      <c r="AB3462" s="108">
        <f t="shared" ca="1" si="1154"/>
        <v>0</v>
      </c>
      <c r="AC3462" s="25">
        <f t="shared" ca="1" si="1155"/>
        <v>0</v>
      </c>
    </row>
    <row r="3463" spans="1:29" ht="14.1" hidden="1" customHeight="1" thickBot="1" x14ac:dyDescent="0.25">
      <c r="A3463" s="3">
        <f t="shared" si="1139"/>
        <v>2030</v>
      </c>
      <c r="B3463" s="3" t="str">
        <f t="shared" si="1156"/>
        <v>06 červen</v>
      </c>
      <c r="C3463" s="4" t="str">
        <f t="shared" si="1140"/>
        <v>červen</v>
      </c>
      <c r="D3463" s="10">
        <f t="shared" ca="1" si="1141"/>
        <v>0</v>
      </c>
      <c r="E3463" s="10" t="str">
        <f t="shared" si="1142"/>
        <v>středa</v>
      </c>
      <c r="F3463" s="42" t="str">
        <f ca="1">IF(COUNTIF(List1!$U$4:$AF$16,$G3463),"Svátek",TEXT($G3463,"dddd"))</f>
        <v>středa</v>
      </c>
      <c r="G3463" s="19">
        <v>47646</v>
      </c>
      <c r="H3463" s="49"/>
      <c r="I3463" s="50"/>
      <c r="J3463" s="49"/>
      <c r="K3463" s="50"/>
      <c r="L3463" s="21">
        <f t="shared" si="1143"/>
        <v>0</v>
      </c>
      <c r="M3463" s="22">
        <f t="shared" si="1137"/>
        <v>0</v>
      </c>
      <c r="N3463" s="98"/>
      <c r="O3463" s="101" t="str">
        <f t="shared" ca="1" si="1138"/>
        <v/>
      </c>
      <c r="P3463" s="41" t="str">
        <f t="shared" si="1136"/>
        <v xml:space="preserve"> </v>
      </c>
      <c r="Q3463" s="41" t="str">
        <f>IF(MONTH(G3464)-MONTH(G3463)&lt;&gt;0,SUBTOTAL(109,$P$14:$P$3665)," ")</f>
        <v xml:space="preserve"> </v>
      </c>
      <c r="R3463" s="108">
        <f t="shared" ca="1" si="1144"/>
        <v>0</v>
      </c>
      <c r="S3463" s="25">
        <f t="shared" ca="1" si="1145"/>
        <v>0</v>
      </c>
      <c r="T3463" s="108">
        <f t="shared" ca="1" si="1146"/>
        <v>0</v>
      </c>
      <c r="U3463" s="163">
        <f t="shared" ca="1" si="1147"/>
        <v>0</v>
      </c>
      <c r="V3463" s="25">
        <f t="shared" ca="1" si="1148"/>
        <v>0</v>
      </c>
      <c r="W3463" s="25">
        <f t="shared" ca="1" si="1149"/>
        <v>0</v>
      </c>
      <c r="X3463" s="108">
        <f t="shared" ca="1" si="1150"/>
        <v>0</v>
      </c>
      <c r="Y3463" s="108">
        <f t="shared" ca="1" si="1151"/>
        <v>0</v>
      </c>
      <c r="Z3463" s="108">
        <f t="shared" ca="1" si="1152"/>
        <v>0</v>
      </c>
      <c r="AA3463" s="108">
        <f t="shared" ca="1" si="1153"/>
        <v>0</v>
      </c>
      <c r="AB3463" s="108">
        <f t="shared" ca="1" si="1154"/>
        <v>0</v>
      </c>
      <c r="AC3463" s="25">
        <f t="shared" ca="1" si="1155"/>
        <v>0</v>
      </c>
    </row>
    <row r="3464" spans="1:29" ht="14.1" hidden="1" customHeight="1" thickBot="1" x14ac:dyDescent="0.25">
      <c r="A3464" s="3">
        <f t="shared" si="1139"/>
        <v>2030</v>
      </c>
      <c r="B3464" s="3" t="str">
        <f t="shared" si="1156"/>
        <v>06 červen</v>
      </c>
      <c r="C3464" s="4" t="str">
        <f t="shared" si="1140"/>
        <v>červen</v>
      </c>
      <c r="D3464" s="10">
        <f t="shared" ca="1" si="1141"/>
        <v>0</v>
      </c>
      <c r="E3464" s="10" t="str">
        <f t="shared" si="1142"/>
        <v>čtvrtek</v>
      </c>
      <c r="F3464" s="42" t="str">
        <f ca="1">IF(COUNTIF(List1!$U$4:$AF$16,$G3464),"Svátek",TEXT($G3464,"dddd"))</f>
        <v>čtvrtek</v>
      </c>
      <c r="G3464" s="19">
        <v>47647</v>
      </c>
      <c r="H3464" s="49"/>
      <c r="I3464" s="50"/>
      <c r="J3464" s="49"/>
      <c r="K3464" s="50"/>
      <c r="L3464" s="21">
        <f t="shared" si="1143"/>
        <v>0</v>
      </c>
      <c r="M3464" s="22">
        <f t="shared" si="1137"/>
        <v>0</v>
      </c>
      <c r="N3464" s="98"/>
      <c r="O3464" s="101" t="str">
        <f t="shared" ca="1" si="1138"/>
        <v/>
      </c>
      <c r="P3464" s="41" t="str">
        <f t="shared" si="1136"/>
        <v xml:space="preserve"> </v>
      </c>
      <c r="Q3464" s="41" t="str">
        <f>IF(MONTH(G3465)-MONTH(G3464)&lt;&gt;0,SUBTOTAL(109,$P$14:$P$3665)," ")</f>
        <v xml:space="preserve"> </v>
      </c>
      <c r="R3464" s="108">
        <f t="shared" ca="1" si="1144"/>
        <v>0</v>
      </c>
      <c r="S3464" s="25">
        <f t="shared" ca="1" si="1145"/>
        <v>0</v>
      </c>
      <c r="T3464" s="108">
        <f t="shared" ca="1" si="1146"/>
        <v>0</v>
      </c>
      <c r="U3464" s="163">
        <f t="shared" ca="1" si="1147"/>
        <v>0</v>
      </c>
      <c r="V3464" s="25">
        <f t="shared" ca="1" si="1148"/>
        <v>0</v>
      </c>
      <c r="W3464" s="25">
        <f t="shared" ca="1" si="1149"/>
        <v>0</v>
      </c>
      <c r="X3464" s="108">
        <f t="shared" ca="1" si="1150"/>
        <v>0</v>
      </c>
      <c r="Y3464" s="108">
        <f t="shared" ca="1" si="1151"/>
        <v>0</v>
      </c>
      <c r="Z3464" s="108">
        <f t="shared" ca="1" si="1152"/>
        <v>0</v>
      </c>
      <c r="AA3464" s="108">
        <f t="shared" ca="1" si="1153"/>
        <v>0</v>
      </c>
      <c r="AB3464" s="108">
        <f t="shared" ca="1" si="1154"/>
        <v>0</v>
      </c>
      <c r="AC3464" s="25">
        <f t="shared" ca="1" si="1155"/>
        <v>0</v>
      </c>
    </row>
    <row r="3465" spans="1:29" ht="14.1" hidden="1" customHeight="1" thickBot="1" x14ac:dyDescent="0.25">
      <c r="A3465" s="3">
        <f t="shared" si="1139"/>
        <v>2030</v>
      </c>
      <c r="B3465" s="3" t="str">
        <f t="shared" si="1156"/>
        <v>06 červen</v>
      </c>
      <c r="C3465" s="4" t="str">
        <f t="shared" si="1140"/>
        <v>červen</v>
      </c>
      <c r="D3465" s="10">
        <f t="shared" ca="1" si="1141"/>
        <v>0</v>
      </c>
      <c r="E3465" s="10" t="str">
        <f t="shared" si="1142"/>
        <v>pátek</v>
      </c>
      <c r="F3465" s="42" t="str">
        <f ca="1">IF(COUNTIF(List1!$U$4:$AF$16,$G3465),"Svátek",TEXT($G3465,"dddd"))</f>
        <v>pátek</v>
      </c>
      <c r="G3465" s="19">
        <v>47648</v>
      </c>
      <c r="H3465" s="49"/>
      <c r="I3465" s="50"/>
      <c r="J3465" s="49"/>
      <c r="K3465" s="50"/>
      <c r="L3465" s="21">
        <f t="shared" si="1143"/>
        <v>0</v>
      </c>
      <c r="M3465" s="22">
        <f t="shared" si="1137"/>
        <v>0</v>
      </c>
      <c r="N3465" s="98"/>
      <c r="O3465" s="101" t="str">
        <f t="shared" ca="1" si="1138"/>
        <v/>
      </c>
      <c r="P3465" s="41" t="str">
        <f t="shared" si="1136"/>
        <v xml:space="preserve"> </v>
      </c>
      <c r="Q3465" s="41" t="str">
        <f>IF(MONTH(G3466)-MONTH(G3465)&lt;&gt;0,SUBTOTAL(109,$P$14:$P$3665)," ")</f>
        <v xml:space="preserve"> </v>
      </c>
      <c r="R3465" s="108">
        <f t="shared" ca="1" si="1144"/>
        <v>0</v>
      </c>
      <c r="S3465" s="25">
        <f t="shared" ca="1" si="1145"/>
        <v>0</v>
      </c>
      <c r="T3465" s="108">
        <f t="shared" ca="1" si="1146"/>
        <v>0</v>
      </c>
      <c r="U3465" s="163">
        <f t="shared" ca="1" si="1147"/>
        <v>0</v>
      </c>
      <c r="V3465" s="25">
        <f t="shared" ca="1" si="1148"/>
        <v>0</v>
      </c>
      <c r="W3465" s="25">
        <f t="shared" ca="1" si="1149"/>
        <v>0</v>
      </c>
      <c r="X3465" s="108">
        <f t="shared" ca="1" si="1150"/>
        <v>0</v>
      </c>
      <c r="Y3465" s="108">
        <f t="shared" ca="1" si="1151"/>
        <v>0</v>
      </c>
      <c r="Z3465" s="108">
        <f t="shared" ca="1" si="1152"/>
        <v>0</v>
      </c>
      <c r="AA3465" s="108">
        <f t="shared" ca="1" si="1153"/>
        <v>0</v>
      </c>
      <c r="AB3465" s="108">
        <f t="shared" ca="1" si="1154"/>
        <v>0</v>
      </c>
      <c r="AC3465" s="25">
        <f t="shared" ca="1" si="1155"/>
        <v>0</v>
      </c>
    </row>
    <row r="3466" spans="1:29" ht="14.1" hidden="1" customHeight="1" thickBot="1" x14ac:dyDescent="0.25">
      <c r="A3466" s="3">
        <f t="shared" si="1139"/>
        <v>2030</v>
      </c>
      <c r="B3466" s="3" t="str">
        <f t="shared" si="1156"/>
        <v>06 červen</v>
      </c>
      <c r="C3466" s="4" t="str">
        <f t="shared" si="1140"/>
        <v>červen</v>
      </c>
      <c r="D3466" s="10">
        <f t="shared" ca="1" si="1141"/>
        <v>0</v>
      </c>
      <c r="E3466" s="10" t="str">
        <f t="shared" si="1142"/>
        <v>sobota</v>
      </c>
      <c r="F3466" s="42" t="str">
        <f ca="1">IF(COUNTIF(List1!$U$4:$AF$16,$G3466),"Svátek",TEXT($G3466,"dddd"))</f>
        <v>sobota</v>
      </c>
      <c r="G3466" s="19">
        <v>47649</v>
      </c>
      <c r="H3466" s="49"/>
      <c r="I3466" s="50"/>
      <c r="J3466" s="49"/>
      <c r="K3466" s="50"/>
      <c r="L3466" s="21">
        <f t="shared" si="1143"/>
        <v>0</v>
      </c>
      <c r="M3466" s="22">
        <f t="shared" si="1137"/>
        <v>0</v>
      </c>
      <c r="N3466" s="98"/>
      <c r="O3466" s="101" t="str">
        <f t="shared" ca="1" si="1138"/>
        <v/>
      </c>
      <c r="P3466" s="41" t="str">
        <f t="shared" si="1136"/>
        <v xml:space="preserve"> </v>
      </c>
      <c r="Q3466" s="41" t="str">
        <f>IF(MONTH(G3467)-MONTH(G3466)&lt;&gt;0,SUBTOTAL(109,$P$14:$P$3665)," ")</f>
        <v xml:space="preserve"> </v>
      </c>
      <c r="R3466" s="108">
        <f t="shared" ca="1" si="1144"/>
        <v>0</v>
      </c>
      <c r="S3466" s="25">
        <f t="shared" ca="1" si="1145"/>
        <v>0</v>
      </c>
      <c r="T3466" s="108">
        <f t="shared" ca="1" si="1146"/>
        <v>0</v>
      </c>
      <c r="U3466" s="163">
        <f t="shared" ca="1" si="1147"/>
        <v>0</v>
      </c>
      <c r="V3466" s="25">
        <f t="shared" ca="1" si="1148"/>
        <v>0</v>
      </c>
      <c r="W3466" s="25">
        <f t="shared" ca="1" si="1149"/>
        <v>0</v>
      </c>
      <c r="X3466" s="108">
        <f t="shared" ca="1" si="1150"/>
        <v>0</v>
      </c>
      <c r="Y3466" s="108">
        <f t="shared" ca="1" si="1151"/>
        <v>0</v>
      </c>
      <c r="Z3466" s="108">
        <f t="shared" ca="1" si="1152"/>
        <v>0</v>
      </c>
      <c r="AA3466" s="108">
        <f t="shared" ca="1" si="1153"/>
        <v>0</v>
      </c>
      <c r="AB3466" s="108">
        <f t="shared" ca="1" si="1154"/>
        <v>0</v>
      </c>
      <c r="AC3466" s="25">
        <f t="shared" ca="1" si="1155"/>
        <v>0</v>
      </c>
    </row>
    <row r="3467" spans="1:29" ht="14.1" hidden="1" customHeight="1" thickBot="1" x14ac:dyDescent="0.25">
      <c r="A3467" s="3">
        <f t="shared" si="1139"/>
        <v>2030</v>
      </c>
      <c r="B3467" s="3" t="str">
        <f t="shared" si="1156"/>
        <v>06 červen</v>
      </c>
      <c r="C3467" s="4" t="str">
        <f t="shared" si="1140"/>
        <v>červen</v>
      </c>
      <c r="D3467" s="10">
        <f t="shared" ca="1" si="1141"/>
        <v>0</v>
      </c>
      <c r="E3467" s="10" t="str">
        <f t="shared" si="1142"/>
        <v>neděle</v>
      </c>
      <c r="F3467" s="42" t="str">
        <f ca="1">IF(COUNTIF(List1!$U$4:$AF$16,$G3467),"Svátek",TEXT($G3467,"dddd"))</f>
        <v>neděle</v>
      </c>
      <c r="G3467" s="19">
        <v>47650</v>
      </c>
      <c r="H3467" s="49"/>
      <c r="I3467" s="50"/>
      <c r="J3467" s="49"/>
      <c r="K3467" s="50"/>
      <c r="L3467" s="21">
        <f t="shared" si="1143"/>
        <v>0</v>
      </c>
      <c r="M3467" s="22">
        <f t="shared" si="1137"/>
        <v>0</v>
      </c>
      <c r="N3467" s="98"/>
      <c r="O3467" s="101" t="str">
        <f t="shared" ca="1" si="1138"/>
        <v/>
      </c>
      <c r="P3467" s="41">
        <f t="shared" si="1136"/>
        <v>0</v>
      </c>
      <c r="Q3467" s="41" t="str">
        <f>IF(MONTH(G3468)-MONTH(G3467)&lt;&gt;0,SUBTOTAL(109,$P$14:$P$3665)," ")</f>
        <v xml:space="preserve"> </v>
      </c>
      <c r="R3467" s="108">
        <f t="shared" ca="1" si="1144"/>
        <v>0</v>
      </c>
      <c r="S3467" s="25">
        <f t="shared" ca="1" si="1145"/>
        <v>0</v>
      </c>
      <c r="T3467" s="108">
        <f t="shared" ca="1" si="1146"/>
        <v>0</v>
      </c>
      <c r="U3467" s="163">
        <f t="shared" ca="1" si="1147"/>
        <v>0</v>
      </c>
      <c r="V3467" s="25">
        <f t="shared" ca="1" si="1148"/>
        <v>0</v>
      </c>
      <c r="W3467" s="25">
        <f t="shared" ca="1" si="1149"/>
        <v>0</v>
      </c>
      <c r="X3467" s="108">
        <f t="shared" ca="1" si="1150"/>
        <v>0</v>
      </c>
      <c r="Y3467" s="108">
        <f t="shared" ca="1" si="1151"/>
        <v>0</v>
      </c>
      <c r="Z3467" s="108">
        <f t="shared" ca="1" si="1152"/>
        <v>0</v>
      </c>
      <c r="AA3467" s="108">
        <f t="shared" ca="1" si="1153"/>
        <v>0</v>
      </c>
      <c r="AB3467" s="108">
        <f t="shared" ca="1" si="1154"/>
        <v>0</v>
      </c>
      <c r="AC3467" s="25">
        <f t="shared" ca="1" si="1155"/>
        <v>0</v>
      </c>
    </row>
    <row r="3468" spans="1:29" ht="14.1" hidden="1" customHeight="1" thickBot="1" x14ac:dyDescent="0.25">
      <c r="A3468" s="3">
        <f t="shared" si="1139"/>
        <v>2030</v>
      </c>
      <c r="B3468" s="3" t="str">
        <f t="shared" si="1156"/>
        <v>06 červen</v>
      </c>
      <c r="C3468" s="4" t="str">
        <f t="shared" si="1140"/>
        <v>červen</v>
      </c>
      <c r="D3468" s="10">
        <f t="shared" ca="1" si="1141"/>
        <v>0</v>
      </c>
      <c r="E3468" s="10" t="str">
        <f t="shared" si="1142"/>
        <v>pondělí</v>
      </c>
      <c r="F3468" s="42" t="str">
        <f ca="1">IF(COUNTIF(List1!$U$4:$AF$16,$G3468),"Svátek",TEXT($G3468,"dddd"))</f>
        <v>pondělí</v>
      </c>
      <c r="G3468" s="19">
        <v>47651</v>
      </c>
      <c r="H3468" s="49"/>
      <c r="I3468" s="50"/>
      <c r="J3468" s="49"/>
      <c r="K3468" s="50"/>
      <c r="L3468" s="21">
        <f t="shared" si="1143"/>
        <v>0</v>
      </c>
      <c r="M3468" s="22">
        <f t="shared" si="1137"/>
        <v>0</v>
      </c>
      <c r="N3468" s="98"/>
      <c r="O3468" s="101" t="str">
        <f t="shared" ca="1" si="1138"/>
        <v/>
      </c>
      <c r="P3468" s="41" t="str">
        <f t="shared" si="1136"/>
        <v xml:space="preserve"> </v>
      </c>
      <c r="Q3468" s="41" t="str">
        <f>IF(MONTH(G3469)-MONTH(G3468)&lt;&gt;0,SUBTOTAL(109,$P$14:$P$3665)," ")</f>
        <v xml:space="preserve"> </v>
      </c>
      <c r="R3468" s="108">
        <f t="shared" ca="1" si="1144"/>
        <v>0</v>
      </c>
      <c r="S3468" s="25">
        <f t="shared" ca="1" si="1145"/>
        <v>0</v>
      </c>
      <c r="T3468" s="108">
        <f t="shared" ca="1" si="1146"/>
        <v>0</v>
      </c>
      <c r="U3468" s="163">
        <f t="shared" ca="1" si="1147"/>
        <v>0</v>
      </c>
      <c r="V3468" s="25">
        <f t="shared" ca="1" si="1148"/>
        <v>0</v>
      </c>
      <c r="W3468" s="25">
        <f t="shared" ca="1" si="1149"/>
        <v>0</v>
      </c>
      <c r="X3468" s="108">
        <f t="shared" ca="1" si="1150"/>
        <v>0</v>
      </c>
      <c r="Y3468" s="108">
        <f t="shared" ca="1" si="1151"/>
        <v>0</v>
      </c>
      <c r="Z3468" s="108">
        <f t="shared" ca="1" si="1152"/>
        <v>0</v>
      </c>
      <c r="AA3468" s="108">
        <f t="shared" ca="1" si="1153"/>
        <v>0</v>
      </c>
      <c r="AB3468" s="108">
        <f t="shared" ca="1" si="1154"/>
        <v>0</v>
      </c>
      <c r="AC3468" s="25">
        <f t="shared" ca="1" si="1155"/>
        <v>0</v>
      </c>
    </row>
    <row r="3469" spans="1:29" ht="14.1" hidden="1" customHeight="1" thickBot="1" x14ac:dyDescent="0.25">
      <c r="A3469" s="3">
        <f t="shared" si="1139"/>
        <v>2030</v>
      </c>
      <c r="B3469" s="3" t="str">
        <f t="shared" si="1156"/>
        <v>06 červen</v>
      </c>
      <c r="C3469" s="4" t="str">
        <f t="shared" si="1140"/>
        <v>červen</v>
      </c>
      <c r="D3469" s="10">
        <f t="shared" ca="1" si="1141"/>
        <v>0</v>
      </c>
      <c r="E3469" s="10" t="str">
        <f t="shared" si="1142"/>
        <v>úterý</v>
      </c>
      <c r="F3469" s="42" t="str">
        <f ca="1">IF(COUNTIF(List1!$U$4:$AF$16,$G3469),"Svátek",TEXT($G3469,"dddd"))</f>
        <v>úterý</v>
      </c>
      <c r="G3469" s="19">
        <v>47652</v>
      </c>
      <c r="H3469" s="49"/>
      <c r="I3469" s="50"/>
      <c r="J3469" s="49"/>
      <c r="K3469" s="50"/>
      <c r="L3469" s="21">
        <f t="shared" si="1143"/>
        <v>0</v>
      </c>
      <c r="M3469" s="22">
        <f t="shared" si="1137"/>
        <v>0</v>
      </c>
      <c r="N3469" s="98"/>
      <c r="O3469" s="101" t="str">
        <f t="shared" ca="1" si="1138"/>
        <v/>
      </c>
      <c r="P3469" s="41" t="str">
        <f t="shared" si="1136"/>
        <v xml:space="preserve"> </v>
      </c>
      <c r="Q3469" s="41" t="str">
        <f>IF(MONTH(G3470)-MONTH(G3469)&lt;&gt;0,SUBTOTAL(109,$P$14:$P$3665)," ")</f>
        <v xml:space="preserve"> </v>
      </c>
      <c r="R3469" s="108">
        <f t="shared" ca="1" si="1144"/>
        <v>0</v>
      </c>
      <c r="S3469" s="25">
        <f t="shared" ca="1" si="1145"/>
        <v>0</v>
      </c>
      <c r="T3469" s="108">
        <f t="shared" ca="1" si="1146"/>
        <v>0</v>
      </c>
      <c r="U3469" s="163">
        <f t="shared" ca="1" si="1147"/>
        <v>0</v>
      </c>
      <c r="V3469" s="25">
        <f t="shared" ca="1" si="1148"/>
        <v>0</v>
      </c>
      <c r="W3469" s="25">
        <f t="shared" ca="1" si="1149"/>
        <v>0</v>
      </c>
      <c r="X3469" s="108">
        <f t="shared" ca="1" si="1150"/>
        <v>0</v>
      </c>
      <c r="Y3469" s="108">
        <f t="shared" ca="1" si="1151"/>
        <v>0</v>
      </c>
      <c r="Z3469" s="108">
        <f t="shared" ca="1" si="1152"/>
        <v>0</v>
      </c>
      <c r="AA3469" s="108">
        <f t="shared" ca="1" si="1153"/>
        <v>0</v>
      </c>
      <c r="AB3469" s="108">
        <f t="shared" ca="1" si="1154"/>
        <v>0</v>
      </c>
      <c r="AC3469" s="25">
        <f t="shared" ca="1" si="1155"/>
        <v>0</v>
      </c>
    </row>
    <row r="3470" spans="1:29" ht="14.1" hidden="1" customHeight="1" thickBot="1" x14ac:dyDescent="0.25">
      <c r="A3470" s="3">
        <f t="shared" si="1139"/>
        <v>2030</v>
      </c>
      <c r="B3470" s="3" t="str">
        <f t="shared" si="1156"/>
        <v>06 červen</v>
      </c>
      <c r="C3470" s="4" t="str">
        <f t="shared" si="1140"/>
        <v>červen</v>
      </c>
      <c r="D3470" s="10">
        <f t="shared" ca="1" si="1141"/>
        <v>0</v>
      </c>
      <c r="E3470" s="10" t="str">
        <f t="shared" si="1142"/>
        <v>středa</v>
      </c>
      <c r="F3470" s="42" t="str">
        <f ca="1">IF(COUNTIF(List1!$U$4:$AF$16,$G3470),"Svátek",TEXT($G3470,"dddd"))</f>
        <v>středa</v>
      </c>
      <c r="G3470" s="19">
        <v>47653</v>
      </c>
      <c r="H3470" s="49"/>
      <c r="I3470" s="50"/>
      <c r="J3470" s="49"/>
      <c r="K3470" s="50"/>
      <c r="L3470" s="21">
        <f t="shared" si="1143"/>
        <v>0</v>
      </c>
      <c r="M3470" s="22">
        <f t="shared" si="1137"/>
        <v>0</v>
      </c>
      <c r="N3470" s="98"/>
      <c r="O3470" s="101" t="str">
        <f t="shared" ca="1" si="1138"/>
        <v/>
      </c>
      <c r="P3470" s="41" t="str">
        <f t="shared" si="1136"/>
        <v xml:space="preserve"> </v>
      </c>
      <c r="Q3470" s="41" t="str">
        <f>IF(MONTH(G3471)-MONTH(G3470)&lt;&gt;0,SUBTOTAL(109,$P$14:$P$3665)," ")</f>
        <v xml:space="preserve"> </v>
      </c>
      <c r="R3470" s="108">
        <f t="shared" ca="1" si="1144"/>
        <v>0</v>
      </c>
      <c r="S3470" s="25">
        <f t="shared" ca="1" si="1145"/>
        <v>0</v>
      </c>
      <c r="T3470" s="108">
        <f t="shared" ca="1" si="1146"/>
        <v>0</v>
      </c>
      <c r="U3470" s="163">
        <f t="shared" ca="1" si="1147"/>
        <v>0</v>
      </c>
      <c r="V3470" s="25">
        <f t="shared" ca="1" si="1148"/>
        <v>0</v>
      </c>
      <c r="W3470" s="25">
        <f t="shared" ca="1" si="1149"/>
        <v>0</v>
      </c>
      <c r="X3470" s="108">
        <f t="shared" ca="1" si="1150"/>
        <v>0</v>
      </c>
      <c r="Y3470" s="108">
        <f t="shared" ca="1" si="1151"/>
        <v>0</v>
      </c>
      <c r="Z3470" s="108">
        <f t="shared" ca="1" si="1152"/>
        <v>0</v>
      </c>
      <c r="AA3470" s="108">
        <f t="shared" ca="1" si="1153"/>
        <v>0</v>
      </c>
      <c r="AB3470" s="108">
        <f t="shared" ca="1" si="1154"/>
        <v>0</v>
      </c>
      <c r="AC3470" s="25">
        <f t="shared" ca="1" si="1155"/>
        <v>0</v>
      </c>
    </row>
    <row r="3471" spans="1:29" ht="14.1" hidden="1" customHeight="1" thickBot="1" x14ac:dyDescent="0.25">
      <c r="A3471" s="3">
        <f t="shared" si="1139"/>
        <v>2030</v>
      </c>
      <c r="B3471" s="3" t="str">
        <f t="shared" si="1156"/>
        <v>06 červen</v>
      </c>
      <c r="C3471" s="4" t="str">
        <f t="shared" si="1140"/>
        <v>červen</v>
      </c>
      <c r="D3471" s="10">
        <f t="shared" ca="1" si="1141"/>
        <v>0</v>
      </c>
      <c r="E3471" s="10" t="str">
        <f t="shared" si="1142"/>
        <v>čtvrtek</v>
      </c>
      <c r="F3471" s="42" t="str">
        <f ca="1">IF(COUNTIF(List1!$U$4:$AF$16,$G3471),"Svátek",TEXT($G3471,"dddd"))</f>
        <v>čtvrtek</v>
      </c>
      <c r="G3471" s="19">
        <v>47654</v>
      </c>
      <c r="H3471" s="49"/>
      <c r="I3471" s="50"/>
      <c r="J3471" s="49"/>
      <c r="K3471" s="50"/>
      <c r="L3471" s="21">
        <f t="shared" si="1143"/>
        <v>0</v>
      </c>
      <c r="M3471" s="22">
        <f t="shared" si="1137"/>
        <v>0</v>
      </c>
      <c r="N3471" s="98"/>
      <c r="O3471" s="101" t="str">
        <f t="shared" ca="1" si="1138"/>
        <v/>
      </c>
      <c r="P3471" s="41" t="str">
        <f t="shared" si="1136"/>
        <v xml:space="preserve"> </v>
      </c>
      <c r="Q3471" s="41" t="str">
        <f>IF(MONTH(G3472)-MONTH(G3471)&lt;&gt;0,SUBTOTAL(109,$P$14:$P$3665)," ")</f>
        <v xml:space="preserve"> </v>
      </c>
      <c r="R3471" s="108">
        <f t="shared" ca="1" si="1144"/>
        <v>0</v>
      </c>
      <c r="S3471" s="25">
        <f t="shared" ca="1" si="1145"/>
        <v>0</v>
      </c>
      <c r="T3471" s="108">
        <f t="shared" ca="1" si="1146"/>
        <v>0</v>
      </c>
      <c r="U3471" s="163">
        <f t="shared" ca="1" si="1147"/>
        <v>0</v>
      </c>
      <c r="V3471" s="25">
        <f t="shared" ca="1" si="1148"/>
        <v>0</v>
      </c>
      <c r="W3471" s="25">
        <f t="shared" ca="1" si="1149"/>
        <v>0</v>
      </c>
      <c r="X3471" s="108">
        <f t="shared" ca="1" si="1150"/>
        <v>0</v>
      </c>
      <c r="Y3471" s="108">
        <f t="shared" ca="1" si="1151"/>
        <v>0</v>
      </c>
      <c r="Z3471" s="108">
        <f t="shared" ca="1" si="1152"/>
        <v>0</v>
      </c>
      <c r="AA3471" s="108">
        <f t="shared" ca="1" si="1153"/>
        <v>0</v>
      </c>
      <c r="AB3471" s="108">
        <f t="shared" ca="1" si="1154"/>
        <v>0</v>
      </c>
      <c r="AC3471" s="25">
        <f t="shared" ca="1" si="1155"/>
        <v>0</v>
      </c>
    </row>
    <row r="3472" spans="1:29" ht="14.1" hidden="1" customHeight="1" thickBot="1" x14ac:dyDescent="0.25">
      <c r="A3472" s="3">
        <f t="shared" si="1139"/>
        <v>2030</v>
      </c>
      <c r="B3472" s="3" t="str">
        <f t="shared" si="1156"/>
        <v>06 červen</v>
      </c>
      <c r="C3472" s="4" t="str">
        <f t="shared" si="1140"/>
        <v>červen</v>
      </c>
      <c r="D3472" s="10">
        <f t="shared" ca="1" si="1141"/>
        <v>0</v>
      </c>
      <c r="E3472" s="10" t="str">
        <f t="shared" si="1142"/>
        <v>pátek</v>
      </c>
      <c r="F3472" s="42" t="str">
        <f ca="1">IF(COUNTIF(List1!$U$4:$AF$16,$G3472),"Svátek",TEXT($G3472,"dddd"))</f>
        <v>pátek</v>
      </c>
      <c r="G3472" s="19">
        <v>47655</v>
      </c>
      <c r="H3472" s="49"/>
      <c r="I3472" s="50"/>
      <c r="J3472" s="49"/>
      <c r="K3472" s="50"/>
      <c r="L3472" s="21">
        <f t="shared" si="1143"/>
        <v>0</v>
      </c>
      <c r="M3472" s="22">
        <f t="shared" si="1137"/>
        <v>0</v>
      </c>
      <c r="N3472" s="98"/>
      <c r="O3472" s="101" t="str">
        <f t="shared" ca="1" si="1138"/>
        <v/>
      </c>
      <c r="P3472" s="41" t="str">
        <f t="shared" si="1136"/>
        <v xml:space="preserve"> </v>
      </c>
      <c r="Q3472" s="41" t="str">
        <f>IF(MONTH(G3473)-MONTH(G3472)&lt;&gt;0,SUBTOTAL(109,$P$14:$P$3665)," ")</f>
        <v xml:space="preserve"> </v>
      </c>
      <c r="R3472" s="108">
        <f t="shared" ca="1" si="1144"/>
        <v>0</v>
      </c>
      <c r="S3472" s="25">
        <f t="shared" ca="1" si="1145"/>
        <v>0</v>
      </c>
      <c r="T3472" s="108">
        <f t="shared" ca="1" si="1146"/>
        <v>0</v>
      </c>
      <c r="U3472" s="163">
        <f t="shared" ca="1" si="1147"/>
        <v>0</v>
      </c>
      <c r="V3472" s="25">
        <f t="shared" ca="1" si="1148"/>
        <v>0</v>
      </c>
      <c r="W3472" s="25">
        <f t="shared" ca="1" si="1149"/>
        <v>0</v>
      </c>
      <c r="X3472" s="108">
        <f t="shared" ca="1" si="1150"/>
        <v>0</v>
      </c>
      <c r="Y3472" s="108">
        <f t="shared" ca="1" si="1151"/>
        <v>0</v>
      </c>
      <c r="Z3472" s="108">
        <f t="shared" ca="1" si="1152"/>
        <v>0</v>
      </c>
      <c r="AA3472" s="108">
        <f t="shared" ca="1" si="1153"/>
        <v>0</v>
      </c>
      <c r="AB3472" s="108">
        <f t="shared" ca="1" si="1154"/>
        <v>0</v>
      </c>
      <c r="AC3472" s="25">
        <f t="shared" ca="1" si="1155"/>
        <v>0</v>
      </c>
    </row>
    <row r="3473" spans="1:29" ht="14.1" hidden="1" customHeight="1" thickBot="1" x14ac:dyDescent="0.25">
      <c r="A3473" s="3">
        <f t="shared" si="1139"/>
        <v>2030</v>
      </c>
      <c r="B3473" s="3" t="str">
        <f t="shared" si="1156"/>
        <v>06 červen</v>
      </c>
      <c r="C3473" s="4" t="str">
        <f t="shared" si="1140"/>
        <v>červen</v>
      </c>
      <c r="D3473" s="10">
        <f t="shared" ca="1" si="1141"/>
        <v>0</v>
      </c>
      <c r="E3473" s="10" t="str">
        <f t="shared" si="1142"/>
        <v>sobota</v>
      </c>
      <c r="F3473" s="42" t="str">
        <f ca="1">IF(COUNTIF(List1!$U$4:$AF$16,$G3473),"Svátek",TEXT($G3473,"dddd"))</f>
        <v>sobota</v>
      </c>
      <c r="G3473" s="19">
        <v>47656</v>
      </c>
      <c r="H3473" s="49"/>
      <c r="I3473" s="50"/>
      <c r="J3473" s="49"/>
      <c r="K3473" s="50"/>
      <c r="L3473" s="21">
        <f t="shared" si="1143"/>
        <v>0</v>
      </c>
      <c r="M3473" s="22">
        <f t="shared" si="1137"/>
        <v>0</v>
      </c>
      <c r="N3473" s="98"/>
      <c r="O3473" s="101" t="str">
        <f t="shared" ca="1" si="1138"/>
        <v/>
      </c>
      <c r="P3473" s="41" t="str">
        <f t="shared" si="1136"/>
        <v xml:space="preserve"> </v>
      </c>
      <c r="Q3473" s="41" t="str">
        <f>IF(MONTH(G3474)-MONTH(G3473)&lt;&gt;0,SUBTOTAL(109,$P$14:$P$3665)," ")</f>
        <v xml:space="preserve"> </v>
      </c>
      <c r="R3473" s="108">
        <f t="shared" ca="1" si="1144"/>
        <v>0</v>
      </c>
      <c r="S3473" s="25">
        <f t="shared" ca="1" si="1145"/>
        <v>0</v>
      </c>
      <c r="T3473" s="108">
        <f t="shared" ca="1" si="1146"/>
        <v>0</v>
      </c>
      <c r="U3473" s="163">
        <f t="shared" ca="1" si="1147"/>
        <v>0</v>
      </c>
      <c r="V3473" s="25">
        <f t="shared" ca="1" si="1148"/>
        <v>0</v>
      </c>
      <c r="W3473" s="25">
        <f t="shared" ca="1" si="1149"/>
        <v>0</v>
      </c>
      <c r="X3473" s="108">
        <f t="shared" ca="1" si="1150"/>
        <v>0</v>
      </c>
      <c r="Y3473" s="108">
        <f t="shared" ca="1" si="1151"/>
        <v>0</v>
      </c>
      <c r="Z3473" s="108">
        <f t="shared" ca="1" si="1152"/>
        <v>0</v>
      </c>
      <c r="AA3473" s="108">
        <f t="shared" ca="1" si="1153"/>
        <v>0</v>
      </c>
      <c r="AB3473" s="108">
        <f t="shared" ca="1" si="1154"/>
        <v>0</v>
      </c>
      <c r="AC3473" s="25">
        <f t="shared" ca="1" si="1155"/>
        <v>0</v>
      </c>
    </row>
    <row r="3474" spans="1:29" ht="14.1" hidden="1" customHeight="1" thickBot="1" x14ac:dyDescent="0.25">
      <c r="A3474" s="3">
        <f t="shared" si="1139"/>
        <v>2030</v>
      </c>
      <c r="B3474" s="3" t="str">
        <f t="shared" si="1156"/>
        <v>06 červen</v>
      </c>
      <c r="C3474" s="4" t="str">
        <f t="shared" si="1140"/>
        <v>červen</v>
      </c>
      <c r="D3474" s="10">
        <f t="shared" ca="1" si="1141"/>
        <v>0</v>
      </c>
      <c r="E3474" s="10" t="str">
        <f t="shared" si="1142"/>
        <v>neděle</v>
      </c>
      <c r="F3474" s="42" t="str">
        <f ca="1">IF(COUNTIF(List1!$U$4:$AF$16,$G3474),"Svátek",TEXT($G3474,"dddd"))</f>
        <v>neděle</v>
      </c>
      <c r="G3474" s="19">
        <v>47657</v>
      </c>
      <c r="H3474" s="49"/>
      <c r="I3474" s="50"/>
      <c r="J3474" s="49"/>
      <c r="K3474" s="50"/>
      <c r="L3474" s="21">
        <f t="shared" si="1143"/>
        <v>0</v>
      </c>
      <c r="M3474" s="22">
        <f t="shared" si="1137"/>
        <v>0</v>
      </c>
      <c r="N3474" s="98"/>
      <c r="O3474" s="101" t="str">
        <f t="shared" ca="1" si="1138"/>
        <v/>
      </c>
      <c r="P3474" s="41">
        <f t="shared" si="1136"/>
        <v>0</v>
      </c>
      <c r="Q3474" s="41" t="str">
        <f>IF(MONTH(G3475)-MONTH(G3474)&lt;&gt;0,SUBTOTAL(109,$P$14:$P$3665)," ")</f>
        <v xml:space="preserve"> </v>
      </c>
      <c r="R3474" s="108">
        <f t="shared" ca="1" si="1144"/>
        <v>0</v>
      </c>
      <c r="S3474" s="25">
        <f t="shared" ca="1" si="1145"/>
        <v>0</v>
      </c>
      <c r="T3474" s="108">
        <f t="shared" ca="1" si="1146"/>
        <v>0</v>
      </c>
      <c r="U3474" s="163">
        <f t="shared" ca="1" si="1147"/>
        <v>0</v>
      </c>
      <c r="V3474" s="25">
        <f t="shared" ca="1" si="1148"/>
        <v>0</v>
      </c>
      <c r="W3474" s="25">
        <f t="shared" ca="1" si="1149"/>
        <v>0</v>
      </c>
      <c r="X3474" s="108">
        <f t="shared" ca="1" si="1150"/>
        <v>0</v>
      </c>
      <c r="Y3474" s="108">
        <f t="shared" ca="1" si="1151"/>
        <v>0</v>
      </c>
      <c r="Z3474" s="108">
        <f t="shared" ca="1" si="1152"/>
        <v>0</v>
      </c>
      <c r="AA3474" s="108">
        <f t="shared" ca="1" si="1153"/>
        <v>0</v>
      </c>
      <c r="AB3474" s="108">
        <f t="shared" ca="1" si="1154"/>
        <v>0</v>
      </c>
      <c r="AC3474" s="25">
        <f t="shared" ca="1" si="1155"/>
        <v>0</v>
      </c>
    </row>
    <row r="3475" spans="1:29" ht="14.1" hidden="1" customHeight="1" thickBot="1" x14ac:dyDescent="0.25">
      <c r="A3475" s="3">
        <f t="shared" si="1139"/>
        <v>2030</v>
      </c>
      <c r="B3475" s="3" t="str">
        <f t="shared" si="1156"/>
        <v>06 červen</v>
      </c>
      <c r="C3475" s="4" t="str">
        <f t="shared" si="1140"/>
        <v>červen</v>
      </c>
      <c r="D3475" s="10">
        <f t="shared" ca="1" si="1141"/>
        <v>0</v>
      </c>
      <c r="E3475" s="10" t="str">
        <f t="shared" si="1142"/>
        <v>pondělí</v>
      </c>
      <c r="F3475" s="42" t="str">
        <f ca="1">IF(COUNTIF(List1!$U$4:$AF$16,$G3475),"Svátek",TEXT($G3475,"dddd"))</f>
        <v>pondělí</v>
      </c>
      <c r="G3475" s="19">
        <v>47658</v>
      </c>
      <c r="H3475" s="49"/>
      <c r="I3475" s="50"/>
      <c r="J3475" s="49"/>
      <c r="K3475" s="50"/>
      <c r="L3475" s="21">
        <f t="shared" si="1143"/>
        <v>0</v>
      </c>
      <c r="M3475" s="22">
        <f t="shared" si="1137"/>
        <v>0</v>
      </c>
      <c r="N3475" s="98"/>
      <c r="O3475" s="101" t="str">
        <f t="shared" ca="1" si="1138"/>
        <v/>
      </c>
      <c r="P3475" s="41" t="str">
        <f t="shared" si="1136"/>
        <v xml:space="preserve"> </v>
      </c>
      <c r="Q3475" s="41" t="str">
        <f>IF(MONTH(G3476)-MONTH(G3475)&lt;&gt;0,SUBTOTAL(109,$P$14:$P$3665)," ")</f>
        <v xml:space="preserve"> </v>
      </c>
      <c r="R3475" s="108">
        <f t="shared" ca="1" si="1144"/>
        <v>0</v>
      </c>
      <c r="S3475" s="25">
        <f t="shared" ca="1" si="1145"/>
        <v>0</v>
      </c>
      <c r="T3475" s="108">
        <f t="shared" ca="1" si="1146"/>
        <v>0</v>
      </c>
      <c r="U3475" s="163">
        <f t="shared" ca="1" si="1147"/>
        <v>0</v>
      </c>
      <c r="V3475" s="25">
        <f t="shared" ca="1" si="1148"/>
        <v>0</v>
      </c>
      <c r="W3475" s="25">
        <f t="shared" ca="1" si="1149"/>
        <v>0</v>
      </c>
      <c r="X3475" s="108">
        <f t="shared" ca="1" si="1150"/>
        <v>0</v>
      </c>
      <c r="Y3475" s="108">
        <f t="shared" ca="1" si="1151"/>
        <v>0</v>
      </c>
      <c r="Z3475" s="108">
        <f t="shared" ca="1" si="1152"/>
        <v>0</v>
      </c>
      <c r="AA3475" s="108">
        <f t="shared" ca="1" si="1153"/>
        <v>0</v>
      </c>
      <c r="AB3475" s="108">
        <f t="shared" ca="1" si="1154"/>
        <v>0</v>
      </c>
      <c r="AC3475" s="25">
        <f t="shared" ca="1" si="1155"/>
        <v>0</v>
      </c>
    </row>
    <row r="3476" spans="1:29" ht="14.1" hidden="1" customHeight="1" thickBot="1" x14ac:dyDescent="0.25">
      <c r="A3476" s="3">
        <f t="shared" si="1139"/>
        <v>2030</v>
      </c>
      <c r="B3476" s="3" t="str">
        <f t="shared" si="1156"/>
        <v>06 červen</v>
      </c>
      <c r="C3476" s="4" t="str">
        <f t="shared" si="1140"/>
        <v>červen</v>
      </c>
      <c r="D3476" s="10">
        <f t="shared" ca="1" si="1141"/>
        <v>0</v>
      </c>
      <c r="E3476" s="10" t="str">
        <f t="shared" si="1142"/>
        <v>úterý</v>
      </c>
      <c r="F3476" s="42" t="str">
        <f ca="1">IF(COUNTIF(List1!$U$4:$AF$16,$G3476),"Svátek",TEXT($G3476,"dddd"))</f>
        <v>úterý</v>
      </c>
      <c r="G3476" s="19">
        <v>47659</v>
      </c>
      <c r="H3476" s="49"/>
      <c r="I3476" s="50"/>
      <c r="J3476" s="49"/>
      <c r="K3476" s="50"/>
      <c r="L3476" s="21">
        <f t="shared" si="1143"/>
        <v>0</v>
      </c>
      <c r="M3476" s="22">
        <f t="shared" si="1137"/>
        <v>0</v>
      </c>
      <c r="N3476" s="98"/>
      <c r="O3476" s="101" t="str">
        <f t="shared" ca="1" si="1138"/>
        <v/>
      </c>
      <c r="P3476" s="41" t="str">
        <f t="shared" si="1136"/>
        <v xml:space="preserve"> </v>
      </c>
      <c r="Q3476" s="41" t="str">
        <f>IF(MONTH(G3477)-MONTH(G3476)&lt;&gt;0,SUBTOTAL(109,$P$14:$P$3665)," ")</f>
        <v xml:space="preserve"> </v>
      </c>
      <c r="R3476" s="108">
        <f t="shared" ca="1" si="1144"/>
        <v>0</v>
      </c>
      <c r="S3476" s="25">
        <f t="shared" ca="1" si="1145"/>
        <v>0</v>
      </c>
      <c r="T3476" s="108">
        <f t="shared" ca="1" si="1146"/>
        <v>0</v>
      </c>
      <c r="U3476" s="163">
        <f t="shared" ca="1" si="1147"/>
        <v>0</v>
      </c>
      <c r="V3476" s="25">
        <f t="shared" ca="1" si="1148"/>
        <v>0</v>
      </c>
      <c r="W3476" s="25">
        <f t="shared" ca="1" si="1149"/>
        <v>0</v>
      </c>
      <c r="X3476" s="108">
        <f t="shared" ca="1" si="1150"/>
        <v>0</v>
      </c>
      <c r="Y3476" s="108">
        <f t="shared" ca="1" si="1151"/>
        <v>0</v>
      </c>
      <c r="Z3476" s="108">
        <f t="shared" ca="1" si="1152"/>
        <v>0</v>
      </c>
      <c r="AA3476" s="108">
        <f t="shared" ca="1" si="1153"/>
        <v>0</v>
      </c>
      <c r="AB3476" s="108">
        <f t="shared" ca="1" si="1154"/>
        <v>0</v>
      </c>
      <c r="AC3476" s="25">
        <f t="shared" ca="1" si="1155"/>
        <v>0</v>
      </c>
    </row>
    <row r="3477" spans="1:29" ht="14.1" hidden="1" customHeight="1" thickBot="1" x14ac:dyDescent="0.25">
      <c r="A3477" s="3">
        <f t="shared" si="1139"/>
        <v>2030</v>
      </c>
      <c r="B3477" s="3" t="str">
        <f t="shared" si="1156"/>
        <v>06 červen</v>
      </c>
      <c r="C3477" s="4" t="str">
        <f t="shared" si="1140"/>
        <v>červen</v>
      </c>
      <c r="D3477" s="10">
        <f t="shared" ca="1" si="1141"/>
        <v>0</v>
      </c>
      <c r="E3477" s="10" t="str">
        <f t="shared" si="1142"/>
        <v>středa</v>
      </c>
      <c r="F3477" s="42" t="str">
        <f ca="1">IF(COUNTIF(List1!$U$4:$AF$16,$G3477),"Svátek",TEXT($G3477,"dddd"))</f>
        <v>středa</v>
      </c>
      <c r="G3477" s="19">
        <v>47660</v>
      </c>
      <c r="H3477" s="49"/>
      <c r="I3477" s="50"/>
      <c r="J3477" s="49"/>
      <c r="K3477" s="50"/>
      <c r="L3477" s="21">
        <f t="shared" si="1143"/>
        <v>0</v>
      </c>
      <c r="M3477" s="22">
        <f t="shared" si="1137"/>
        <v>0</v>
      </c>
      <c r="N3477" s="98"/>
      <c r="O3477" s="101" t="str">
        <f t="shared" ca="1" si="1138"/>
        <v/>
      </c>
      <c r="P3477" s="41" t="str">
        <f t="shared" si="1136"/>
        <v xml:space="preserve"> </v>
      </c>
      <c r="Q3477" s="41" t="str">
        <f>IF(MONTH(G3478)-MONTH(G3477)&lt;&gt;0,SUBTOTAL(109,$P$14:$P$3665)," ")</f>
        <v xml:space="preserve"> </v>
      </c>
      <c r="R3477" s="108">
        <f t="shared" ca="1" si="1144"/>
        <v>0</v>
      </c>
      <c r="S3477" s="25">
        <f t="shared" ca="1" si="1145"/>
        <v>0</v>
      </c>
      <c r="T3477" s="108">
        <f t="shared" ca="1" si="1146"/>
        <v>0</v>
      </c>
      <c r="U3477" s="163">
        <f t="shared" ca="1" si="1147"/>
        <v>0</v>
      </c>
      <c r="V3477" s="25">
        <f t="shared" ca="1" si="1148"/>
        <v>0</v>
      </c>
      <c r="W3477" s="25">
        <f t="shared" ca="1" si="1149"/>
        <v>0</v>
      </c>
      <c r="X3477" s="108">
        <f t="shared" ca="1" si="1150"/>
        <v>0</v>
      </c>
      <c r="Y3477" s="108">
        <f t="shared" ca="1" si="1151"/>
        <v>0</v>
      </c>
      <c r="Z3477" s="108">
        <f t="shared" ca="1" si="1152"/>
        <v>0</v>
      </c>
      <c r="AA3477" s="108">
        <f t="shared" ca="1" si="1153"/>
        <v>0</v>
      </c>
      <c r="AB3477" s="108">
        <f t="shared" ca="1" si="1154"/>
        <v>0</v>
      </c>
      <c r="AC3477" s="25">
        <f t="shared" ca="1" si="1155"/>
        <v>0</v>
      </c>
    </row>
    <row r="3478" spans="1:29" ht="14.1" hidden="1" customHeight="1" thickBot="1" x14ac:dyDescent="0.25">
      <c r="A3478" s="3">
        <f t="shared" si="1139"/>
        <v>2030</v>
      </c>
      <c r="B3478" s="3" t="str">
        <f t="shared" si="1156"/>
        <v>06 červen</v>
      </c>
      <c r="C3478" s="4" t="str">
        <f t="shared" si="1140"/>
        <v>červen</v>
      </c>
      <c r="D3478" s="10">
        <f t="shared" ca="1" si="1141"/>
        <v>0</v>
      </c>
      <c r="E3478" s="10" t="str">
        <f t="shared" si="1142"/>
        <v>čtvrtek</v>
      </c>
      <c r="F3478" s="42" t="str">
        <f ca="1">IF(COUNTIF(List1!$U$4:$AF$16,$G3478),"Svátek",TEXT($G3478,"dddd"))</f>
        <v>čtvrtek</v>
      </c>
      <c r="G3478" s="19">
        <v>47661</v>
      </c>
      <c r="H3478" s="49"/>
      <c r="I3478" s="50"/>
      <c r="J3478" s="49"/>
      <c r="K3478" s="50"/>
      <c r="L3478" s="21">
        <f t="shared" si="1143"/>
        <v>0</v>
      </c>
      <c r="M3478" s="22">
        <f t="shared" si="1137"/>
        <v>0</v>
      </c>
      <c r="N3478" s="98"/>
      <c r="O3478" s="101" t="str">
        <f t="shared" ca="1" si="1138"/>
        <v/>
      </c>
      <c r="P3478" s="41" t="str">
        <f t="shared" si="1136"/>
        <v xml:space="preserve"> </v>
      </c>
      <c r="Q3478" s="41" t="str">
        <f>IF(MONTH(G3479)-MONTH(G3478)&lt;&gt;0,SUBTOTAL(109,$P$14:$P$3665)," ")</f>
        <v xml:space="preserve"> </v>
      </c>
      <c r="R3478" s="108">
        <f t="shared" ca="1" si="1144"/>
        <v>0</v>
      </c>
      <c r="S3478" s="25">
        <f t="shared" ca="1" si="1145"/>
        <v>0</v>
      </c>
      <c r="T3478" s="108">
        <f t="shared" ca="1" si="1146"/>
        <v>0</v>
      </c>
      <c r="U3478" s="163">
        <f t="shared" ca="1" si="1147"/>
        <v>0</v>
      </c>
      <c r="V3478" s="25">
        <f t="shared" ca="1" si="1148"/>
        <v>0</v>
      </c>
      <c r="W3478" s="25">
        <f t="shared" ca="1" si="1149"/>
        <v>0</v>
      </c>
      <c r="X3478" s="108">
        <f t="shared" ca="1" si="1150"/>
        <v>0</v>
      </c>
      <c r="Y3478" s="108">
        <f t="shared" ca="1" si="1151"/>
        <v>0</v>
      </c>
      <c r="Z3478" s="108">
        <f t="shared" ca="1" si="1152"/>
        <v>0</v>
      </c>
      <c r="AA3478" s="108">
        <f t="shared" ca="1" si="1153"/>
        <v>0</v>
      </c>
      <c r="AB3478" s="108">
        <f t="shared" ca="1" si="1154"/>
        <v>0</v>
      </c>
      <c r="AC3478" s="25">
        <f t="shared" ca="1" si="1155"/>
        <v>0</v>
      </c>
    </row>
    <row r="3479" spans="1:29" ht="14.1" hidden="1" customHeight="1" thickBot="1" x14ac:dyDescent="0.25">
      <c r="A3479" s="3">
        <f t="shared" si="1139"/>
        <v>2030</v>
      </c>
      <c r="B3479" s="3" t="str">
        <f t="shared" si="1156"/>
        <v>06 červen</v>
      </c>
      <c r="C3479" s="4" t="str">
        <f t="shared" si="1140"/>
        <v>červen</v>
      </c>
      <c r="D3479" s="10">
        <f t="shared" ca="1" si="1141"/>
        <v>0</v>
      </c>
      <c r="E3479" s="10" t="str">
        <f t="shared" si="1142"/>
        <v>pátek</v>
      </c>
      <c r="F3479" s="42" t="str">
        <f ca="1">IF(COUNTIF(List1!$U$4:$AF$16,$G3479),"Svátek",TEXT($G3479,"dddd"))</f>
        <v>pátek</v>
      </c>
      <c r="G3479" s="19">
        <v>47662</v>
      </c>
      <c r="H3479" s="49"/>
      <c r="I3479" s="50"/>
      <c r="J3479" s="49"/>
      <c r="K3479" s="50"/>
      <c r="L3479" s="21">
        <f t="shared" si="1143"/>
        <v>0</v>
      </c>
      <c r="M3479" s="22">
        <f t="shared" si="1137"/>
        <v>0</v>
      </c>
      <c r="N3479" s="98"/>
      <c r="O3479" s="101" t="str">
        <f t="shared" ca="1" si="1138"/>
        <v/>
      </c>
      <c r="P3479" s="41" t="str">
        <f t="shared" si="1136"/>
        <v xml:space="preserve"> </v>
      </c>
      <c r="Q3479" s="41" t="str">
        <f>IF(MONTH(G3480)-MONTH(G3479)&lt;&gt;0,SUBTOTAL(109,$P$14:$P$3665)," ")</f>
        <v xml:space="preserve"> </v>
      </c>
      <c r="R3479" s="108">
        <f t="shared" ca="1" si="1144"/>
        <v>0</v>
      </c>
      <c r="S3479" s="25">
        <f t="shared" ca="1" si="1145"/>
        <v>0</v>
      </c>
      <c r="T3479" s="108">
        <f t="shared" ca="1" si="1146"/>
        <v>0</v>
      </c>
      <c r="U3479" s="163">
        <f t="shared" ca="1" si="1147"/>
        <v>0</v>
      </c>
      <c r="V3479" s="25">
        <f t="shared" ca="1" si="1148"/>
        <v>0</v>
      </c>
      <c r="W3479" s="25">
        <f t="shared" ca="1" si="1149"/>
        <v>0</v>
      </c>
      <c r="X3479" s="108">
        <f t="shared" ca="1" si="1150"/>
        <v>0</v>
      </c>
      <c r="Y3479" s="108">
        <f t="shared" ca="1" si="1151"/>
        <v>0</v>
      </c>
      <c r="Z3479" s="108">
        <f t="shared" ca="1" si="1152"/>
        <v>0</v>
      </c>
      <c r="AA3479" s="108">
        <f t="shared" ca="1" si="1153"/>
        <v>0</v>
      </c>
      <c r="AB3479" s="108">
        <f t="shared" ca="1" si="1154"/>
        <v>0</v>
      </c>
      <c r="AC3479" s="25">
        <f t="shared" ca="1" si="1155"/>
        <v>0</v>
      </c>
    </row>
    <row r="3480" spans="1:29" ht="14.1" hidden="1" customHeight="1" thickBot="1" x14ac:dyDescent="0.25">
      <c r="A3480" s="3">
        <f t="shared" si="1139"/>
        <v>2030</v>
      </c>
      <c r="B3480" s="3" t="str">
        <f t="shared" si="1156"/>
        <v>06 červen</v>
      </c>
      <c r="C3480" s="4" t="str">
        <f t="shared" si="1140"/>
        <v>červen</v>
      </c>
      <c r="D3480" s="10">
        <f t="shared" ca="1" si="1141"/>
        <v>0</v>
      </c>
      <c r="E3480" s="10" t="str">
        <f t="shared" si="1142"/>
        <v>sobota</v>
      </c>
      <c r="F3480" s="42" t="str">
        <f ca="1">IF(COUNTIF(List1!$U$4:$AF$16,$G3480),"Svátek",TEXT($G3480,"dddd"))</f>
        <v>sobota</v>
      </c>
      <c r="G3480" s="19">
        <v>47663</v>
      </c>
      <c r="H3480" s="49"/>
      <c r="I3480" s="50"/>
      <c r="J3480" s="49"/>
      <c r="K3480" s="50"/>
      <c r="L3480" s="21">
        <f t="shared" si="1143"/>
        <v>0</v>
      </c>
      <c r="M3480" s="22">
        <f t="shared" si="1137"/>
        <v>0</v>
      </c>
      <c r="N3480" s="98"/>
      <c r="O3480" s="101" t="str">
        <f t="shared" ca="1" si="1138"/>
        <v/>
      </c>
      <c r="P3480" s="41" t="str">
        <f t="shared" si="1136"/>
        <v xml:space="preserve"> </v>
      </c>
      <c r="Q3480" s="41" t="str">
        <f>IF(MONTH(G3481)-MONTH(G3480)&lt;&gt;0,SUBTOTAL(109,$P$14:$P$3665)," ")</f>
        <v xml:space="preserve"> </v>
      </c>
      <c r="R3480" s="108">
        <f t="shared" ca="1" si="1144"/>
        <v>0</v>
      </c>
      <c r="S3480" s="25">
        <f t="shared" ca="1" si="1145"/>
        <v>0</v>
      </c>
      <c r="T3480" s="108">
        <f t="shared" ca="1" si="1146"/>
        <v>0</v>
      </c>
      <c r="U3480" s="163">
        <f t="shared" ca="1" si="1147"/>
        <v>0</v>
      </c>
      <c r="V3480" s="25">
        <f t="shared" ca="1" si="1148"/>
        <v>0</v>
      </c>
      <c r="W3480" s="25">
        <f t="shared" ca="1" si="1149"/>
        <v>0</v>
      </c>
      <c r="X3480" s="108">
        <f t="shared" ca="1" si="1150"/>
        <v>0</v>
      </c>
      <c r="Y3480" s="108">
        <f t="shared" ca="1" si="1151"/>
        <v>0</v>
      </c>
      <c r="Z3480" s="108">
        <f t="shared" ca="1" si="1152"/>
        <v>0</v>
      </c>
      <c r="AA3480" s="108">
        <f t="shared" ca="1" si="1153"/>
        <v>0</v>
      </c>
      <c r="AB3480" s="108">
        <f t="shared" ca="1" si="1154"/>
        <v>0</v>
      </c>
      <c r="AC3480" s="25">
        <f t="shared" ca="1" si="1155"/>
        <v>0</v>
      </c>
    </row>
    <row r="3481" spans="1:29" ht="14.1" hidden="1" customHeight="1" thickBot="1" x14ac:dyDescent="0.25">
      <c r="A3481" s="3">
        <f t="shared" si="1139"/>
        <v>2030</v>
      </c>
      <c r="B3481" s="3" t="str">
        <f t="shared" si="1156"/>
        <v>06 červen</v>
      </c>
      <c r="C3481" s="4" t="str">
        <f t="shared" si="1140"/>
        <v>červen</v>
      </c>
      <c r="D3481" s="10">
        <f t="shared" ca="1" si="1141"/>
        <v>0</v>
      </c>
      <c r="E3481" s="10" t="str">
        <f t="shared" si="1142"/>
        <v>neděle</v>
      </c>
      <c r="F3481" s="42" t="str">
        <f ca="1">IF(COUNTIF(List1!$U$4:$AF$16,$G3481),"Svátek",TEXT($G3481,"dddd"))</f>
        <v>neděle</v>
      </c>
      <c r="G3481" s="19">
        <v>47664</v>
      </c>
      <c r="H3481" s="49"/>
      <c r="I3481" s="50"/>
      <c r="J3481" s="49"/>
      <c r="K3481" s="50"/>
      <c r="L3481" s="21">
        <f t="shared" si="1143"/>
        <v>0</v>
      </c>
      <c r="M3481" s="22">
        <f t="shared" si="1137"/>
        <v>0</v>
      </c>
      <c r="N3481" s="98"/>
      <c r="O3481" s="101" t="str">
        <f t="shared" ca="1" si="1138"/>
        <v/>
      </c>
      <c r="P3481" s="41">
        <f t="shared" si="1136"/>
        <v>0</v>
      </c>
      <c r="Q3481" s="41">
        <f>IF(MONTH(G3482)-MONTH(G3481)&lt;&gt;0,SUBTOTAL(109,$P$14:$P$3665)," ")</f>
        <v>0</v>
      </c>
      <c r="R3481" s="108">
        <f t="shared" ca="1" si="1144"/>
        <v>0</v>
      </c>
      <c r="S3481" s="25">
        <f t="shared" ca="1" si="1145"/>
        <v>0</v>
      </c>
      <c r="T3481" s="108">
        <f t="shared" ca="1" si="1146"/>
        <v>0</v>
      </c>
      <c r="U3481" s="163">
        <f t="shared" ca="1" si="1147"/>
        <v>0</v>
      </c>
      <c r="V3481" s="25">
        <f t="shared" ca="1" si="1148"/>
        <v>0</v>
      </c>
      <c r="W3481" s="25">
        <f t="shared" ca="1" si="1149"/>
        <v>0</v>
      </c>
      <c r="X3481" s="108">
        <f t="shared" ca="1" si="1150"/>
        <v>0</v>
      </c>
      <c r="Y3481" s="108">
        <f t="shared" ca="1" si="1151"/>
        <v>0</v>
      </c>
      <c r="Z3481" s="108">
        <f t="shared" ca="1" si="1152"/>
        <v>0</v>
      </c>
      <c r="AA3481" s="108">
        <f t="shared" ca="1" si="1153"/>
        <v>0</v>
      </c>
      <c r="AB3481" s="108">
        <f t="shared" ca="1" si="1154"/>
        <v>0</v>
      </c>
      <c r="AC3481" s="25">
        <f t="shared" ca="1" si="1155"/>
        <v>0</v>
      </c>
    </row>
    <row r="3482" spans="1:29" ht="14.1" hidden="1" customHeight="1" thickBot="1" x14ac:dyDescent="0.25">
      <c r="A3482" s="3">
        <f t="shared" si="1139"/>
        <v>2030</v>
      </c>
      <c r="B3482" s="3" t="str">
        <f t="shared" si="1156"/>
        <v>07 červenec</v>
      </c>
      <c r="C3482" s="4" t="str">
        <f t="shared" si="1140"/>
        <v>červenec</v>
      </c>
      <c r="D3482" s="10">
        <f t="shared" ca="1" si="1141"/>
        <v>0</v>
      </c>
      <c r="E3482" s="10" t="str">
        <f t="shared" si="1142"/>
        <v>pondělí</v>
      </c>
      <c r="F3482" s="42" t="str">
        <f ca="1">IF(COUNTIF(List1!$U$4:$AF$16,$G3482),"Svátek",TEXT($G3482,"dddd"))</f>
        <v>pondělí</v>
      </c>
      <c r="G3482" s="19">
        <v>47665</v>
      </c>
      <c r="H3482" s="49"/>
      <c r="I3482" s="50"/>
      <c r="J3482" s="49"/>
      <c r="K3482" s="50"/>
      <c r="L3482" s="21">
        <f t="shared" si="1143"/>
        <v>0</v>
      </c>
      <c r="M3482" s="22">
        <f t="shared" si="1137"/>
        <v>0</v>
      </c>
      <c r="N3482" s="98"/>
      <c r="O3482" s="101" t="str">
        <f t="shared" ca="1" si="1138"/>
        <v/>
      </c>
      <c r="P3482" s="41" t="str">
        <f t="shared" si="1136"/>
        <v xml:space="preserve"> </v>
      </c>
      <c r="Q3482" s="41" t="str">
        <f>IF(MONTH(G3483)-MONTH(G3482)&lt;&gt;0,SUBTOTAL(109,$P$14:$P$3665)," ")</f>
        <v xml:space="preserve"> </v>
      </c>
      <c r="R3482" s="108">
        <f t="shared" ca="1" si="1144"/>
        <v>0</v>
      </c>
      <c r="S3482" s="25">
        <f t="shared" ca="1" si="1145"/>
        <v>0</v>
      </c>
      <c r="T3482" s="108">
        <f t="shared" ca="1" si="1146"/>
        <v>0</v>
      </c>
      <c r="U3482" s="163">
        <f t="shared" ca="1" si="1147"/>
        <v>0</v>
      </c>
      <c r="V3482" s="25">
        <f t="shared" ca="1" si="1148"/>
        <v>0</v>
      </c>
      <c r="W3482" s="25">
        <f t="shared" ca="1" si="1149"/>
        <v>0</v>
      </c>
      <c r="X3482" s="108">
        <f t="shared" ca="1" si="1150"/>
        <v>0</v>
      </c>
      <c r="Y3482" s="108">
        <f t="shared" ca="1" si="1151"/>
        <v>0</v>
      </c>
      <c r="Z3482" s="108">
        <f t="shared" ca="1" si="1152"/>
        <v>0</v>
      </c>
      <c r="AA3482" s="108">
        <f t="shared" ca="1" si="1153"/>
        <v>0</v>
      </c>
      <c r="AB3482" s="108">
        <f t="shared" ca="1" si="1154"/>
        <v>0</v>
      </c>
      <c r="AC3482" s="25">
        <f t="shared" ca="1" si="1155"/>
        <v>0</v>
      </c>
    </row>
    <row r="3483" spans="1:29" ht="14.1" hidden="1" customHeight="1" thickBot="1" x14ac:dyDescent="0.25">
      <c r="A3483" s="3">
        <f t="shared" si="1139"/>
        <v>2030</v>
      </c>
      <c r="B3483" s="3" t="str">
        <f t="shared" si="1156"/>
        <v>07 červenec</v>
      </c>
      <c r="C3483" s="4" t="str">
        <f t="shared" si="1140"/>
        <v>červenec</v>
      </c>
      <c r="D3483" s="10">
        <f t="shared" ca="1" si="1141"/>
        <v>0</v>
      </c>
      <c r="E3483" s="10" t="str">
        <f t="shared" si="1142"/>
        <v>úterý</v>
      </c>
      <c r="F3483" s="42" t="str">
        <f ca="1">IF(COUNTIF(List1!$U$4:$AF$16,$G3483),"Svátek",TEXT($G3483,"dddd"))</f>
        <v>úterý</v>
      </c>
      <c r="G3483" s="19">
        <v>47666</v>
      </c>
      <c r="H3483" s="49"/>
      <c r="I3483" s="50"/>
      <c r="J3483" s="49"/>
      <c r="K3483" s="50"/>
      <c r="L3483" s="21">
        <f t="shared" si="1143"/>
        <v>0</v>
      </c>
      <c r="M3483" s="22">
        <f t="shared" si="1137"/>
        <v>0</v>
      </c>
      <c r="N3483" s="98"/>
      <c r="O3483" s="101" t="str">
        <f t="shared" ca="1" si="1138"/>
        <v/>
      </c>
      <c r="P3483" s="41" t="str">
        <f t="shared" ref="P3483:P3546" si="1157">IF(OR(TEXT($G3483,"dddd")="neděle",TEXT($G3574,"dddd")="Sunday"),IF(DAY(G3483)&gt;=7,SUM(L3477:L3483),IF(DAY(G3483)=6,SUM(L3478:L3483),IF(DAY(G3483)=5,SUM(L3479:L3483),IF(DAY(G3483)=4,SUM(L3480:L3483),IF(DAY(G3483)=3,SUM(L3481:L3483),IF(DAY(G3483)=2,SUM(L3482:L3483),IF(DAY(G3483)=1,SUM(L3483:L3483)," "))))))),IF(MONTH(G3484)-MONTH(G3483)&lt;&gt;0,IF(TEXT($G3483,"dddd")="sobota",SUM(L3478:L3483),IF(TEXT($G3483,"dddd")="pátek",SUM(L3479:L3483),IF(TEXT($G3483,"dddd")="čtvrtek",SUM(L3480:L3483),IF(TEXT($G3483,"dddd")="středa",SUM(L3481:L3483),IF(TEXT($G3483,"dddd")="úterý",SUM(L3482:L3483),IF(TEXT($G3483,"dddd")="pondělí",SUM(L3483)," "))))))," "))</f>
        <v xml:space="preserve"> </v>
      </c>
      <c r="Q3483" s="41" t="str">
        <f>IF(MONTH(G3484)-MONTH(G3483)&lt;&gt;0,SUBTOTAL(109,$P$14:$P$3665)," ")</f>
        <v xml:space="preserve"> </v>
      </c>
      <c r="R3483" s="108">
        <f t="shared" ca="1" si="1144"/>
        <v>0</v>
      </c>
      <c r="S3483" s="25">
        <f t="shared" ca="1" si="1145"/>
        <v>0</v>
      </c>
      <c r="T3483" s="108">
        <f t="shared" ca="1" si="1146"/>
        <v>0</v>
      </c>
      <c r="U3483" s="163">
        <f t="shared" ca="1" si="1147"/>
        <v>0</v>
      </c>
      <c r="V3483" s="25">
        <f t="shared" ca="1" si="1148"/>
        <v>0</v>
      </c>
      <c r="W3483" s="25">
        <f t="shared" ca="1" si="1149"/>
        <v>0</v>
      </c>
      <c r="X3483" s="108">
        <f t="shared" ca="1" si="1150"/>
        <v>0</v>
      </c>
      <c r="Y3483" s="108">
        <f t="shared" ca="1" si="1151"/>
        <v>0</v>
      </c>
      <c r="Z3483" s="108">
        <f t="shared" ca="1" si="1152"/>
        <v>0</v>
      </c>
      <c r="AA3483" s="108">
        <f t="shared" ca="1" si="1153"/>
        <v>0</v>
      </c>
      <c r="AB3483" s="108">
        <f t="shared" ca="1" si="1154"/>
        <v>0</v>
      </c>
      <c r="AC3483" s="25">
        <f t="shared" ca="1" si="1155"/>
        <v>0</v>
      </c>
    </row>
    <row r="3484" spans="1:29" ht="14.1" hidden="1" customHeight="1" thickBot="1" x14ac:dyDescent="0.25">
      <c r="A3484" s="3">
        <f t="shared" si="1139"/>
        <v>2030</v>
      </c>
      <c r="B3484" s="3" t="str">
        <f t="shared" si="1156"/>
        <v>07 červenec</v>
      </c>
      <c r="C3484" s="4" t="str">
        <f t="shared" si="1140"/>
        <v>červenec</v>
      </c>
      <c r="D3484" s="10">
        <f t="shared" ca="1" si="1141"/>
        <v>0</v>
      </c>
      <c r="E3484" s="10" t="str">
        <f t="shared" si="1142"/>
        <v>středa</v>
      </c>
      <c r="F3484" s="42" t="str">
        <f ca="1">IF(COUNTIF(List1!$U$4:$AF$16,$G3484),"Svátek",TEXT($G3484,"dddd"))</f>
        <v>středa</v>
      </c>
      <c r="G3484" s="19">
        <v>47667</v>
      </c>
      <c r="H3484" s="49"/>
      <c r="I3484" s="50"/>
      <c r="J3484" s="49"/>
      <c r="K3484" s="50"/>
      <c r="L3484" s="21">
        <f t="shared" si="1143"/>
        <v>0</v>
      </c>
      <c r="M3484" s="22">
        <f t="shared" si="1137"/>
        <v>0</v>
      </c>
      <c r="N3484" s="98"/>
      <c r="O3484" s="101" t="str">
        <f t="shared" ca="1" si="1138"/>
        <v/>
      </c>
      <c r="P3484" s="41" t="str">
        <f t="shared" si="1157"/>
        <v xml:space="preserve"> </v>
      </c>
      <c r="Q3484" s="41" t="str">
        <f>IF(MONTH(G3485)-MONTH(G3484)&lt;&gt;0,SUBTOTAL(109,$P$14:$P$3665)," ")</f>
        <v xml:space="preserve"> </v>
      </c>
      <c r="R3484" s="108">
        <f t="shared" ca="1" si="1144"/>
        <v>0</v>
      </c>
      <c r="S3484" s="25">
        <f t="shared" ca="1" si="1145"/>
        <v>0</v>
      </c>
      <c r="T3484" s="108">
        <f t="shared" ca="1" si="1146"/>
        <v>0</v>
      </c>
      <c r="U3484" s="163">
        <f t="shared" ca="1" si="1147"/>
        <v>0</v>
      </c>
      <c r="V3484" s="25">
        <f t="shared" ca="1" si="1148"/>
        <v>0</v>
      </c>
      <c r="W3484" s="25">
        <f t="shared" ca="1" si="1149"/>
        <v>0</v>
      </c>
      <c r="X3484" s="108">
        <f t="shared" ca="1" si="1150"/>
        <v>0</v>
      </c>
      <c r="Y3484" s="108">
        <f t="shared" ca="1" si="1151"/>
        <v>0</v>
      </c>
      <c r="Z3484" s="108">
        <f t="shared" ca="1" si="1152"/>
        <v>0</v>
      </c>
      <c r="AA3484" s="108">
        <f t="shared" ca="1" si="1153"/>
        <v>0</v>
      </c>
      <c r="AB3484" s="108">
        <f t="shared" ca="1" si="1154"/>
        <v>0</v>
      </c>
      <c r="AC3484" s="25">
        <f t="shared" ca="1" si="1155"/>
        <v>0</v>
      </c>
    </row>
    <row r="3485" spans="1:29" ht="14.1" hidden="1" customHeight="1" thickBot="1" x14ac:dyDescent="0.25">
      <c r="A3485" s="3">
        <f t="shared" si="1139"/>
        <v>2030</v>
      </c>
      <c r="B3485" s="3" t="str">
        <f t="shared" si="1156"/>
        <v>07 červenec</v>
      </c>
      <c r="C3485" s="4" t="str">
        <f t="shared" si="1140"/>
        <v>červenec</v>
      </c>
      <c r="D3485" s="10">
        <f t="shared" ca="1" si="1141"/>
        <v>0</v>
      </c>
      <c r="E3485" s="10" t="str">
        <f t="shared" si="1142"/>
        <v>čtvrtek</v>
      </c>
      <c r="F3485" s="42" t="str">
        <f ca="1">IF(COUNTIF(List1!$U$4:$AF$16,$G3485),"Svátek",TEXT($G3485,"dddd"))</f>
        <v>čtvrtek</v>
      </c>
      <c r="G3485" s="19">
        <v>47668</v>
      </c>
      <c r="H3485" s="49"/>
      <c r="I3485" s="50"/>
      <c r="J3485" s="49"/>
      <c r="K3485" s="50"/>
      <c r="L3485" s="21">
        <f t="shared" si="1143"/>
        <v>0</v>
      </c>
      <c r="M3485" s="22">
        <f t="shared" si="1137"/>
        <v>0</v>
      </c>
      <c r="N3485" s="98"/>
      <c r="O3485" s="101" t="str">
        <f t="shared" ca="1" si="1138"/>
        <v/>
      </c>
      <c r="P3485" s="41" t="str">
        <f t="shared" si="1157"/>
        <v xml:space="preserve"> </v>
      </c>
      <c r="Q3485" s="41" t="str">
        <f>IF(MONTH(G3486)-MONTH(G3485)&lt;&gt;0,SUBTOTAL(109,$P$14:$P$3665)," ")</f>
        <v xml:space="preserve"> </v>
      </c>
      <c r="R3485" s="108">
        <f t="shared" ca="1" si="1144"/>
        <v>0</v>
      </c>
      <c r="S3485" s="25">
        <f t="shared" ca="1" si="1145"/>
        <v>0</v>
      </c>
      <c r="T3485" s="108">
        <f t="shared" ca="1" si="1146"/>
        <v>0</v>
      </c>
      <c r="U3485" s="163">
        <f t="shared" ca="1" si="1147"/>
        <v>0</v>
      </c>
      <c r="V3485" s="25">
        <f t="shared" ca="1" si="1148"/>
        <v>0</v>
      </c>
      <c r="W3485" s="25">
        <f t="shared" ca="1" si="1149"/>
        <v>0</v>
      </c>
      <c r="X3485" s="108">
        <f t="shared" ca="1" si="1150"/>
        <v>0</v>
      </c>
      <c r="Y3485" s="108">
        <f t="shared" ca="1" si="1151"/>
        <v>0</v>
      </c>
      <c r="Z3485" s="108">
        <f t="shared" ca="1" si="1152"/>
        <v>0</v>
      </c>
      <c r="AA3485" s="108">
        <f t="shared" ca="1" si="1153"/>
        <v>0</v>
      </c>
      <c r="AB3485" s="108">
        <f t="shared" ca="1" si="1154"/>
        <v>0</v>
      </c>
      <c r="AC3485" s="25">
        <f t="shared" ca="1" si="1155"/>
        <v>0</v>
      </c>
    </row>
    <row r="3486" spans="1:29" ht="14.1" hidden="1" customHeight="1" thickBot="1" x14ac:dyDescent="0.25">
      <c r="A3486" s="3">
        <f t="shared" si="1139"/>
        <v>2030</v>
      </c>
      <c r="B3486" s="3" t="str">
        <f t="shared" si="1156"/>
        <v>07 červenec</v>
      </c>
      <c r="C3486" s="4" t="str">
        <f t="shared" si="1140"/>
        <v>červenec</v>
      </c>
      <c r="D3486" s="10">
        <f t="shared" ca="1" si="1141"/>
        <v>1</v>
      </c>
      <c r="E3486" s="10" t="str">
        <f t="shared" si="1142"/>
        <v>pátek</v>
      </c>
      <c r="F3486" s="42" t="str">
        <f ca="1">IF(COUNTIF(List1!$U$4:$AF$16,$G3486),"Svátek",TEXT($G3486,"dddd"))</f>
        <v>Svátek</v>
      </c>
      <c r="G3486" s="19">
        <v>47669</v>
      </c>
      <c r="H3486" s="49"/>
      <c r="I3486" s="50"/>
      <c r="J3486" s="49"/>
      <c r="K3486" s="50"/>
      <c r="L3486" s="21">
        <f t="shared" si="1143"/>
        <v>0</v>
      </c>
      <c r="M3486" s="22">
        <f t="shared" si="1137"/>
        <v>0</v>
      </c>
      <c r="N3486" s="98"/>
      <c r="O3486" s="101" t="str">
        <f t="shared" ca="1" si="1138"/>
        <v>Svátek</v>
      </c>
      <c r="P3486" s="41" t="str">
        <f t="shared" si="1157"/>
        <v xml:space="preserve"> </v>
      </c>
      <c r="Q3486" s="41" t="str">
        <f>IF(MONTH(G3487)-MONTH(G3486)&lt;&gt;0,SUBTOTAL(109,$P$14:$P$3665)," ")</f>
        <v xml:space="preserve"> </v>
      </c>
      <c r="R3486" s="108">
        <f t="shared" ca="1" si="1144"/>
        <v>0</v>
      </c>
      <c r="S3486" s="25">
        <f t="shared" ca="1" si="1145"/>
        <v>1</v>
      </c>
      <c r="T3486" s="108">
        <f t="shared" ca="1" si="1146"/>
        <v>0</v>
      </c>
      <c r="U3486" s="163">
        <f t="shared" ca="1" si="1147"/>
        <v>0</v>
      </c>
      <c r="V3486" s="25">
        <f t="shared" ca="1" si="1148"/>
        <v>0</v>
      </c>
      <c r="W3486" s="25">
        <f t="shared" ca="1" si="1149"/>
        <v>0</v>
      </c>
      <c r="X3486" s="108">
        <f t="shared" ca="1" si="1150"/>
        <v>0</v>
      </c>
      <c r="Y3486" s="108">
        <f t="shared" ca="1" si="1151"/>
        <v>0</v>
      </c>
      <c r="Z3486" s="108">
        <f t="shared" ca="1" si="1152"/>
        <v>0</v>
      </c>
      <c r="AA3486" s="108">
        <f t="shared" ca="1" si="1153"/>
        <v>0</v>
      </c>
      <c r="AB3486" s="108">
        <f t="shared" ca="1" si="1154"/>
        <v>0</v>
      </c>
      <c r="AC3486" s="25">
        <f t="shared" ca="1" si="1155"/>
        <v>1</v>
      </c>
    </row>
    <row r="3487" spans="1:29" ht="14.1" hidden="1" customHeight="1" thickBot="1" x14ac:dyDescent="0.25">
      <c r="A3487" s="3">
        <f t="shared" si="1139"/>
        <v>2030</v>
      </c>
      <c r="B3487" s="3" t="str">
        <f t="shared" si="1156"/>
        <v>07 červenec</v>
      </c>
      <c r="C3487" s="4" t="str">
        <f t="shared" si="1140"/>
        <v>červenec</v>
      </c>
      <c r="D3487" s="10">
        <f t="shared" ca="1" si="1141"/>
        <v>1</v>
      </c>
      <c r="E3487" s="10" t="str">
        <f t="shared" si="1142"/>
        <v>sobota</v>
      </c>
      <c r="F3487" s="42" t="str">
        <f ca="1">IF(COUNTIF(List1!$U$4:$AF$16,$G3487),"Svátek",TEXT($G3487,"dddd"))</f>
        <v>Svátek</v>
      </c>
      <c r="G3487" s="19">
        <v>47670</v>
      </c>
      <c r="H3487" s="49"/>
      <c r="I3487" s="50"/>
      <c r="J3487" s="49"/>
      <c r="K3487" s="50"/>
      <c r="L3487" s="21">
        <f t="shared" si="1143"/>
        <v>0</v>
      </c>
      <c r="M3487" s="22">
        <f t="shared" si="1137"/>
        <v>0</v>
      </c>
      <c r="N3487" s="98"/>
      <c r="O3487" s="101" t="str">
        <f t="shared" ca="1" si="1138"/>
        <v>Svátek</v>
      </c>
      <c r="P3487" s="41" t="str">
        <f t="shared" si="1157"/>
        <v xml:space="preserve"> </v>
      </c>
      <c r="Q3487" s="41" t="str">
        <f>IF(MONTH(G3488)-MONTH(G3487)&lt;&gt;0,SUBTOTAL(109,$P$14:$P$3665)," ")</f>
        <v xml:space="preserve"> </v>
      </c>
      <c r="R3487" s="108">
        <f t="shared" ca="1" si="1144"/>
        <v>0</v>
      </c>
      <c r="S3487" s="25">
        <f t="shared" ca="1" si="1145"/>
        <v>0</v>
      </c>
      <c r="T3487" s="108">
        <f t="shared" ca="1" si="1146"/>
        <v>0</v>
      </c>
      <c r="U3487" s="163">
        <f t="shared" ca="1" si="1147"/>
        <v>0</v>
      </c>
      <c r="V3487" s="25">
        <f t="shared" ca="1" si="1148"/>
        <v>0</v>
      </c>
      <c r="W3487" s="25">
        <f t="shared" ca="1" si="1149"/>
        <v>0</v>
      </c>
      <c r="X3487" s="108">
        <f t="shared" ca="1" si="1150"/>
        <v>0</v>
      </c>
      <c r="Y3487" s="108">
        <f t="shared" ca="1" si="1151"/>
        <v>0</v>
      </c>
      <c r="Z3487" s="108">
        <f t="shared" ca="1" si="1152"/>
        <v>0</v>
      </c>
      <c r="AA3487" s="108">
        <f t="shared" ca="1" si="1153"/>
        <v>0</v>
      </c>
      <c r="AB3487" s="108">
        <f t="shared" ca="1" si="1154"/>
        <v>0</v>
      </c>
      <c r="AC3487" s="25">
        <f t="shared" ca="1" si="1155"/>
        <v>0</v>
      </c>
    </row>
    <row r="3488" spans="1:29" ht="14.1" hidden="1" customHeight="1" thickBot="1" x14ac:dyDescent="0.25">
      <c r="A3488" s="3">
        <f t="shared" si="1139"/>
        <v>2030</v>
      </c>
      <c r="B3488" s="3" t="str">
        <f t="shared" si="1156"/>
        <v>07 červenec</v>
      </c>
      <c r="C3488" s="4" t="str">
        <f t="shared" si="1140"/>
        <v>červenec</v>
      </c>
      <c r="D3488" s="10">
        <f t="shared" ca="1" si="1141"/>
        <v>0</v>
      </c>
      <c r="E3488" s="10" t="str">
        <f t="shared" si="1142"/>
        <v>neděle</v>
      </c>
      <c r="F3488" s="42" t="str">
        <f ca="1">IF(COUNTIF(List1!$U$4:$AF$16,$G3488),"Svátek",TEXT($G3488,"dddd"))</f>
        <v>neděle</v>
      </c>
      <c r="G3488" s="19">
        <v>47671</v>
      </c>
      <c r="H3488" s="49"/>
      <c r="I3488" s="50"/>
      <c r="J3488" s="49"/>
      <c r="K3488" s="50"/>
      <c r="L3488" s="21">
        <f t="shared" si="1143"/>
        <v>0</v>
      </c>
      <c r="M3488" s="22">
        <f t="shared" si="1137"/>
        <v>0</v>
      </c>
      <c r="N3488" s="98"/>
      <c r="O3488" s="101" t="str">
        <f t="shared" ca="1" si="1138"/>
        <v/>
      </c>
      <c r="P3488" s="41">
        <f t="shared" si="1157"/>
        <v>0</v>
      </c>
      <c r="Q3488" s="41" t="str">
        <f>IF(MONTH(G3489)-MONTH(G3488)&lt;&gt;0,SUBTOTAL(109,$P$14:$P$3665)," ")</f>
        <v xml:space="preserve"> </v>
      </c>
      <c r="R3488" s="108">
        <f t="shared" ca="1" si="1144"/>
        <v>0</v>
      </c>
      <c r="S3488" s="25">
        <f t="shared" ca="1" si="1145"/>
        <v>0</v>
      </c>
      <c r="T3488" s="108">
        <f t="shared" ca="1" si="1146"/>
        <v>0</v>
      </c>
      <c r="U3488" s="163">
        <f t="shared" ca="1" si="1147"/>
        <v>0</v>
      </c>
      <c r="V3488" s="25">
        <f t="shared" ca="1" si="1148"/>
        <v>0</v>
      </c>
      <c r="W3488" s="25">
        <f t="shared" ca="1" si="1149"/>
        <v>0</v>
      </c>
      <c r="X3488" s="108">
        <f t="shared" ca="1" si="1150"/>
        <v>0</v>
      </c>
      <c r="Y3488" s="108">
        <f t="shared" ca="1" si="1151"/>
        <v>0</v>
      </c>
      <c r="Z3488" s="108">
        <f t="shared" ca="1" si="1152"/>
        <v>0</v>
      </c>
      <c r="AA3488" s="108">
        <f t="shared" ca="1" si="1153"/>
        <v>0</v>
      </c>
      <c r="AB3488" s="108">
        <f t="shared" ca="1" si="1154"/>
        <v>0</v>
      </c>
      <c r="AC3488" s="25">
        <f t="shared" ca="1" si="1155"/>
        <v>0</v>
      </c>
    </row>
    <row r="3489" spans="1:29" ht="14.1" hidden="1" customHeight="1" thickBot="1" x14ac:dyDescent="0.25">
      <c r="A3489" s="3">
        <f t="shared" si="1139"/>
        <v>2030</v>
      </c>
      <c r="B3489" s="3" t="str">
        <f t="shared" si="1156"/>
        <v>07 červenec</v>
      </c>
      <c r="C3489" s="4" t="str">
        <f t="shared" si="1140"/>
        <v>červenec</v>
      </c>
      <c r="D3489" s="10">
        <f t="shared" ca="1" si="1141"/>
        <v>0</v>
      </c>
      <c r="E3489" s="10" t="str">
        <f t="shared" si="1142"/>
        <v>pondělí</v>
      </c>
      <c r="F3489" s="42" t="str">
        <f ca="1">IF(COUNTIF(List1!$U$4:$AF$16,$G3489),"Svátek",TEXT($G3489,"dddd"))</f>
        <v>pondělí</v>
      </c>
      <c r="G3489" s="19">
        <v>47672</v>
      </c>
      <c r="H3489" s="49"/>
      <c r="I3489" s="50"/>
      <c r="J3489" s="49"/>
      <c r="K3489" s="50"/>
      <c r="L3489" s="21">
        <f t="shared" si="1143"/>
        <v>0</v>
      </c>
      <c r="M3489" s="22">
        <f t="shared" si="1137"/>
        <v>0</v>
      </c>
      <c r="N3489" s="98"/>
      <c r="O3489" s="101" t="str">
        <f t="shared" ca="1" si="1138"/>
        <v/>
      </c>
      <c r="P3489" s="41" t="str">
        <f t="shared" si="1157"/>
        <v xml:space="preserve"> </v>
      </c>
      <c r="Q3489" s="41" t="str">
        <f>IF(MONTH(G3490)-MONTH(G3489)&lt;&gt;0,SUBTOTAL(109,$P$14:$P$3665)," ")</f>
        <v xml:space="preserve"> </v>
      </c>
      <c r="R3489" s="108">
        <f t="shared" ca="1" si="1144"/>
        <v>0</v>
      </c>
      <c r="S3489" s="25">
        <f t="shared" ca="1" si="1145"/>
        <v>0</v>
      </c>
      <c r="T3489" s="108">
        <f t="shared" ca="1" si="1146"/>
        <v>0</v>
      </c>
      <c r="U3489" s="163">
        <f t="shared" ca="1" si="1147"/>
        <v>0</v>
      </c>
      <c r="V3489" s="25">
        <f t="shared" ca="1" si="1148"/>
        <v>0</v>
      </c>
      <c r="W3489" s="25">
        <f t="shared" ca="1" si="1149"/>
        <v>0</v>
      </c>
      <c r="X3489" s="108">
        <f t="shared" ca="1" si="1150"/>
        <v>0</v>
      </c>
      <c r="Y3489" s="108">
        <f t="shared" ca="1" si="1151"/>
        <v>0</v>
      </c>
      <c r="Z3489" s="108">
        <f t="shared" ca="1" si="1152"/>
        <v>0</v>
      </c>
      <c r="AA3489" s="108">
        <f t="shared" ca="1" si="1153"/>
        <v>0</v>
      </c>
      <c r="AB3489" s="108">
        <f t="shared" ca="1" si="1154"/>
        <v>0</v>
      </c>
      <c r="AC3489" s="25">
        <f t="shared" ca="1" si="1155"/>
        <v>0</v>
      </c>
    </row>
    <row r="3490" spans="1:29" ht="14.1" hidden="1" customHeight="1" thickBot="1" x14ac:dyDescent="0.25">
      <c r="A3490" s="3">
        <f t="shared" si="1139"/>
        <v>2030</v>
      </c>
      <c r="B3490" s="3" t="str">
        <f t="shared" si="1156"/>
        <v>07 červenec</v>
      </c>
      <c r="C3490" s="4" t="str">
        <f t="shared" si="1140"/>
        <v>červenec</v>
      </c>
      <c r="D3490" s="10">
        <f t="shared" ca="1" si="1141"/>
        <v>0</v>
      </c>
      <c r="E3490" s="10" t="str">
        <f t="shared" si="1142"/>
        <v>úterý</v>
      </c>
      <c r="F3490" s="42" t="str">
        <f ca="1">IF(COUNTIF(List1!$U$4:$AF$16,$G3490),"Svátek",TEXT($G3490,"dddd"))</f>
        <v>úterý</v>
      </c>
      <c r="G3490" s="19">
        <v>47673</v>
      </c>
      <c r="H3490" s="49"/>
      <c r="I3490" s="50"/>
      <c r="J3490" s="49"/>
      <c r="K3490" s="50"/>
      <c r="L3490" s="21">
        <f t="shared" si="1143"/>
        <v>0</v>
      </c>
      <c r="M3490" s="22">
        <f t="shared" si="1137"/>
        <v>0</v>
      </c>
      <c r="N3490" s="98"/>
      <c r="O3490" s="101" t="str">
        <f t="shared" ca="1" si="1138"/>
        <v/>
      </c>
      <c r="P3490" s="41" t="str">
        <f t="shared" si="1157"/>
        <v xml:space="preserve"> </v>
      </c>
      <c r="Q3490" s="41" t="str">
        <f>IF(MONTH(G3491)-MONTH(G3490)&lt;&gt;0,SUBTOTAL(109,$P$14:$P$3665)," ")</f>
        <v xml:space="preserve"> </v>
      </c>
      <c r="R3490" s="108">
        <f t="shared" ca="1" si="1144"/>
        <v>0</v>
      </c>
      <c r="S3490" s="25">
        <f t="shared" ca="1" si="1145"/>
        <v>0</v>
      </c>
      <c r="T3490" s="108">
        <f t="shared" ca="1" si="1146"/>
        <v>0</v>
      </c>
      <c r="U3490" s="163">
        <f t="shared" ca="1" si="1147"/>
        <v>0</v>
      </c>
      <c r="V3490" s="25">
        <f t="shared" ca="1" si="1148"/>
        <v>0</v>
      </c>
      <c r="W3490" s="25">
        <f t="shared" ca="1" si="1149"/>
        <v>0</v>
      </c>
      <c r="X3490" s="108">
        <f t="shared" ca="1" si="1150"/>
        <v>0</v>
      </c>
      <c r="Y3490" s="108">
        <f t="shared" ca="1" si="1151"/>
        <v>0</v>
      </c>
      <c r="Z3490" s="108">
        <f t="shared" ca="1" si="1152"/>
        <v>0</v>
      </c>
      <c r="AA3490" s="108">
        <f t="shared" ca="1" si="1153"/>
        <v>0</v>
      </c>
      <c r="AB3490" s="108">
        <f t="shared" ca="1" si="1154"/>
        <v>0</v>
      </c>
      <c r="AC3490" s="25">
        <f t="shared" ca="1" si="1155"/>
        <v>0</v>
      </c>
    </row>
    <row r="3491" spans="1:29" ht="14.1" hidden="1" customHeight="1" thickBot="1" x14ac:dyDescent="0.25">
      <c r="A3491" s="3">
        <f t="shared" si="1139"/>
        <v>2030</v>
      </c>
      <c r="B3491" s="3" t="str">
        <f t="shared" si="1156"/>
        <v>07 červenec</v>
      </c>
      <c r="C3491" s="4" t="str">
        <f t="shared" si="1140"/>
        <v>červenec</v>
      </c>
      <c r="D3491" s="10">
        <f t="shared" ca="1" si="1141"/>
        <v>0</v>
      </c>
      <c r="E3491" s="10" t="str">
        <f t="shared" si="1142"/>
        <v>středa</v>
      </c>
      <c r="F3491" s="42" t="str">
        <f ca="1">IF(COUNTIF(List1!$U$4:$AF$16,$G3491),"Svátek",TEXT($G3491,"dddd"))</f>
        <v>středa</v>
      </c>
      <c r="G3491" s="19">
        <v>47674</v>
      </c>
      <c r="H3491" s="49"/>
      <c r="I3491" s="50"/>
      <c r="J3491" s="49"/>
      <c r="K3491" s="50"/>
      <c r="L3491" s="21">
        <f t="shared" si="1143"/>
        <v>0</v>
      </c>
      <c r="M3491" s="22">
        <f t="shared" si="1137"/>
        <v>0</v>
      </c>
      <c r="N3491" s="98"/>
      <c r="O3491" s="101" t="str">
        <f t="shared" ca="1" si="1138"/>
        <v/>
      </c>
      <c r="P3491" s="41" t="str">
        <f t="shared" si="1157"/>
        <v xml:space="preserve"> </v>
      </c>
      <c r="Q3491" s="41" t="str">
        <f>IF(MONTH(G3492)-MONTH(G3491)&lt;&gt;0,SUBTOTAL(109,$P$14:$P$3665)," ")</f>
        <v xml:space="preserve"> </v>
      </c>
      <c r="R3491" s="108">
        <f t="shared" ca="1" si="1144"/>
        <v>0</v>
      </c>
      <c r="S3491" s="25">
        <f t="shared" ca="1" si="1145"/>
        <v>0</v>
      </c>
      <c r="T3491" s="108">
        <f t="shared" ca="1" si="1146"/>
        <v>0</v>
      </c>
      <c r="U3491" s="163">
        <f t="shared" ca="1" si="1147"/>
        <v>0</v>
      </c>
      <c r="V3491" s="25">
        <f t="shared" ca="1" si="1148"/>
        <v>0</v>
      </c>
      <c r="W3491" s="25">
        <f t="shared" ca="1" si="1149"/>
        <v>0</v>
      </c>
      <c r="X3491" s="108">
        <f t="shared" ca="1" si="1150"/>
        <v>0</v>
      </c>
      <c r="Y3491" s="108">
        <f t="shared" ca="1" si="1151"/>
        <v>0</v>
      </c>
      <c r="Z3491" s="108">
        <f t="shared" ca="1" si="1152"/>
        <v>0</v>
      </c>
      <c r="AA3491" s="108">
        <f t="shared" ca="1" si="1153"/>
        <v>0</v>
      </c>
      <c r="AB3491" s="108">
        <f t="shared" ca="1" si="1154"/>
        <v>0</v>
      </c>
      <c r="AC3491" s="25">
        <f t="shared" ca="1" si="1155"/>
        <v>0</v>
      </c>
    </row>
    <row r="3492" spans="1:29" ht="14.1" hidden="1" customHeight="1" thickBot="1" x14ac:dyDescent="0.25">
      <c r="A3492" s="3">
        <f t="shared" si="1139"/>
        <v>2030</v>
      </c>
      <c r="B3492" s="3" t="str">
        <f t="shared" si="1156"/>
        <v>07 červenec</v>
      </c>
      <c r="C3492" s="4" t="str">
        <f t="shared" si="1140"/>
        <v>červenec</v>
      </c>
      <c r="D3492" s="10">
        <f t="shared" ca="1" si="1141"/>
        <v>0</v>
      </c>
      <c r="E3492" s="10" t="str">
        <f t="shared" si="1142"/>
        <v>čtvrtek</v>
      </c>
      <c r="F3492" s="42" t="str">
        <f ca="1">IF(COUNTIF(List1!$U$4:$AF$16,$G3492),"Svátek",TEXT($G3492,"dddd"))</f>
        <v>čtvrtek</v>
      </c>
      <c r="G3492" s="19">
        <v>47675</v>
      </c>
      <c r="H3492" s="49"/>
      <c r="I3492" s="50"/>
      <c r="J3492" s="49"/>
      <c r="K3492" s="50"/>
      <c r="L3492" s="21">
        <f t="shared" si="1143"/>
        <v>0</v>
      </c>
      <c r="M3492" s="22">
        <f t="shared" si="1137"/>
        <v>0</v>
      </c>
      <c r="N3492" s="98"/>
      <c r="O3492" s="101" t="str">
        <f t="shared" ca="1" si="1138"/>
        <v/>
      </c>
      <c r="P3492" s="41" t="str">
        <f t="shared" si="1157"/>
        <v xml:space="preserve"> </v>
      </c>
      <c r="Q3492" s="41" t="str">
        <f>IF(MONTH(G3493)-MONTH(G3492)&lt;&gt;0,SUBTOTAL(109,$P$14:$P$3665)," ")</f>
        <v xml:space="preserve"> </v>
      </c>
      <c r="R3492" s="108">
        <f t="shared" ca="1" si="1144"/>
        <v>0</v>
      </c>
      <c r="S3492" s="25">
        <f t="shared" ca="1" si="1145"/>
        <v>0</v>
      </c>
      <c r="T3492" s="108">
        <f t="shared" ca="1" si="1146"/>
        <v>0</v>
      </c>
      <c r="U3492" s="163">
        <f t="shared" ca="1" si="1147"/>
        <v>0</v>
      </c>
      <c r="V3492" s="25">
        <f t="shared" ca="1" si="1148"/>
        <v>0</v>
      </c>
      <c r="W3492" s="25">
        <f t="shared" ca="1" si="1149"/>
        <v>0</v>
      </c>
      <c r="X3492" s="108">
        <f t="shared" ca="1" si="1150"/>
        <v>0</v>
      </c>
      <c r="Y3492" s="108">
        <f t="shared" ca="1" si="1151"/>
        <v>0</v>
      </c>
      <c r="Z3492" s="108">
        <f t="shared" ca="1" si="1152"/>
        <v>0</v>
      </c>
      <c r="AA3492" s="108">
        <f t="shared" ca="1" si="1153"/>
        <v>0</v>
      </c>
      <c r="AB3492" s="108">
        <f t="shared" ca="1" si="1154"/>
        <v>0</v>
      </c>
      <c r="AC3492" s="25">
        <f t="shared" ca="1" si="1155"/>
        <v>0</v>
      </c>
    </row>
    <row r="3493" spans="1:29" ht="14.1" hidden="1" customHeight="1" thickBot="1" x14ac:dyDescent="0.25">
      <c r="A3493" s="3">
        <f t="shared" si="1139"/>
        <v>2030</v>
      </c>
      <c r="B3493" s="3" t="str">
        <f t="shared" si="1156"/>
        <v>07 červenec</v>
      </c>
      <c r="C3493" s="4" t="str">
        <f t="shared" si="1140"/>
        <v>červenec</v>
      </c>
      <c r="D3493" s="10">
        <f t="shared" ca="1" si="1141"/>
        <v>0</v>
      </c>
      <c r="E3493" s="10" t="str">
        <f t="shared" si="1142"/>
        <v>pátek</v>
      </c>
      <c r="F3493" s="42" t="str">
        <f ca="1">IF(COUNTIF(List1!$U$4:$AF$16,$G3493),"Svátek",TEXT($G3493,"dddd"))</f>
        <v>pátek</v>
      </c>
      <c r="G3493" s="19">
        <v>47676</v>
      </c>
      <c r="H3493" s="49"/>
      <c r="I3493" s="50"/>
      <c r="J3493" s="49"/>
      <c r="K3493" s="50"/>
      <c r="L3493" s="21">
        <f t="shared" si="1143"/>
        <v>0</v>
      </c>
      <c r="M3493" s="22">
        <f t="shared" si="1137"/>
        <v>0</v>
      </c>
      <c r="N3493" s="98"/>
      <c r="O3493" s="101" t="str">
        <f t="shared" ca="1" si="1138"/>
        <v/>
      </c>
      <c r="P3493" s="41" t="str">
        <f t="shared" si="1157"/>
        <v xml:space="preserve"> </v>
      </c>
      <c r="Q3493" s="41" t="str">
        <f>IF(MONTH(G3494)-MONTH(G3493)&lt;&gt;0,SUBTOTAL(109,$P$14:$P$3665)," ")</f>
        <v xml:space="preserve"> </v>
      </c>
      <c r="R3493" s="108">
        <f t="shared" ca="1" si="1144"/>
        <v>0</v>
      </c>
      <c r="S3493" s="25">
        <f t="shared" ca="1" si="1145"/>
        <v>0</v>
      </c>
      <c r="T3493" s="108">
        <f t="shared" ca="1" si="1146"/>
        <v>0</v>
      </c>
      <c r="U3493" s="163">
        <f t="shared" ca="1" si="1147"/>
        <v>0</v>
      </c>
      <c r="V3493" s="25">
        <f t="shared" ca="1" si="1148"/>
        <v>0</v>
      </c>
      <c r="W3493" s="25">
        <f t="shared" ca="1" si="1149"/>
        <v>0</v>
      </c>
      <c r="X3493" s="108">
        <f t="shared" ca="1" si="1150"/>
        <v>0</v>
      </c>
      <c r="Y3493" s="108">
        <f t="shared" ca="1" si="1151"/>
        <v>0</v>
      </c>
      <c r="Z3493" s="108">
        <f t="shared" ca="1" si="1152"/>
        <v>0</v>
      </c>
      <c r="AA3493" s="108">
        <f t="shared" ca="1" si="1153"/>
        <v>0</v>
      </c>
      <c r="AB3493" s="108">
        <f t="shared" ca="1" si="1154"/>
        <v>0</v>
      </c>
      <c r="AC3493" s="25">
        <f t="shared" ca="1" si="1155"/>
        <v>0</v>
      </c>
    </row>
    <row r="3494" spans="1:29" ht="14.1" hidden="1" customHeight="1" thickBot="1" x14ac:dyDescent="0.25">
      <c r="A3494" s="3">
        <f t="shared" si="1139"/>
        <v>2030</v>
      </c>
      <c r="B3494" s="3" t="str">
        <f t="shared" si="1156"/>
        <v>07 červenec</v>
      </c>
      <c r="C3494" s="4" t="str">
        <f t="shared" si="1140"/>
        <v>červenec</v>
      </c>
      <c r="D3494" s="10">
        <f t="shared" ca="1" si="1141"/>
        <v>0</v>
      </c>
      <c r="E3494" s="10" t="str">
        <f t="shared" si="1142"/>
        <v>sobota</v>
      </c>
      <c r="F3494" s="42" t="str">
        <f ca="1">IF(COUNTIF(List1!$U$4:$AF$16,$G3494),"Svátek",TEXT($G3494,"dddd"))</f>
        <v>sobota</v>
      </c>
      <c r="G3494" s="19">
        <v>47677</v>
      </c>
      <c r="H3494" s="49"/>
      <c r="I3494" s="50"/>
      <c r="J3494" s="49"/>
      <c r="K3494" s="50"/>
      <c r="L3494" s="21">
        <f t="shared" si="1143"/>
        <v>0</v>
      </c>
      <c r="M3494" s="22">
        <f t="shared" ref="M3494:M3557" si="1158">(I3494-H3494)-(K3494-J3494)</f>
        <v>0</v>
      </c>
      <c r="N3494" s="98"/>
      <c r="O3494" s="101" t="str">
        <f t="shared" ref="O3494:O3557" ca="1" si="1159">IF(F3494="Svátek","Svátek","")</f>
        <v/>
      </c>
      <c r="P3494" s="41" t="str">
        <f t="shared" si="1157"/>
        <v xml:space="preserve"> </v>
      </c>
      <c r="Q3494" s="41" t="str">
        <f>IF(MONTH(G3495)-MONTH(G3494)&lt;&gt;0,SUBTOTAL(109,$P$14:$P$3665)," ")</f>
        <v xml:space="preserve"> </v>
      </c>
      <c r="R3494" s="108">
        <f t="shared" ca="1" si="1144"/>
        <v>0</v>
      </c>
      <c r="S3494" s="25">
        <f t="shared" ca="1" si="1145"/>
        <v>0</v>
      </c>
      <c r="T3494" s="108">
        <f t="shared" ca="1" si="1146"/>
        <v>0</v>
      </c>
      <c r="U3494" s="163">
        <f t="shared" ca="1" si="1147"/>
        <v>0</v>
      </c>
      <c r="V3494" s="25">
        <f t="shared" ca="1" si="1148"/>
        <v>0</v>
      </c>
      <c r="W3494" s="25">
        <f t="shared" ca="1" si="1149"/>
        <v>0</v>
      </c>
      <c r="X3494" s="108">
        <f t="shared" ca="1" si="1150"/>
        <v>0</v>
      </c>
      <c r="Y3494" s="108">
        <f t="shared" ca="1" si="1151"/>
        <v>0</v>
      </c>
      <c r="Z3494" s="108">
        <f t="shared" ca="1" si="1152"/>
        <v>0</v>
      </c>
      <c r="AA3494" s="108">
        <f t="shared" ca="1" si="1153"/>
        <v>0</v>
      </c>
      <c r="AB3494" s="108">
        <f t="shared" ca="1" si="1154"/>
        <v>0</v>
      </c>
      <c r="AC3494" s="25">
        <f t="shared" ca="1" si="1155"/>
        <v>0</v>
      </c>
    </row>
    <row r="3495" spans="1:29" ht="14.1" hidden="1" customHeight="1" thickBot="1" x14ac:dyDescent="0.25">
      <c r="A3495" s="3">
        <f t="shared" ref="A3495:A3558" si="1160">YEAR(G3495)</f>
        <v>2030</v>
      </c>
      <c r="B3495" s="3" t="str">
        <f t="shared" si="1156"/>
        <v>07 červenec</v>
      </c>
      <c r="C3495" s="4" t="str">
        <f t="shared" ref="C3495:C3558" si="1161">TEXT(G3495,"mmmm")</f>
        <v>červenec</v>
      </c>
      <c r="D3495" s="10">
        <f t="shared" ref="D3495:D3558" ca="1" si="1162">IF(F3495="Svátek",1,0)</f>
        <v>0</v>
      </c>
      <c r="E3495" s="10" t="str">
        <f t="shared" ref="E3495:E3558" si="1163">TEXT($G3495,"dddd")</f>
        <v>neděle</v>
      </c>
      <c r="F3495" s="42" t="str">
        <f ca="1">IF(COUNTIF(List1!$U$4:$AF$16,$G3495),"Svátek",TEXT($G3495,"dddd"))</f>
        <v>neděle</v>
      </c>
      <c r="G3495" s="19">
        <v>47678</v>
      </c>
      <c r="H3495" s="49"/>
      <c r="I3495" s="50"/>
      <c r="J3495" s="49"/>
      <c r="K3495" s="50"/>
      <c r="L3495" s="21">
        <f t="shared" ref="L3495:L3558" si="1164">(I3495-H3495)-(K3495-J3495)</f>
        <v>0</v>
      </c>
      <c r="M3495" s="22">
        <f t="shared" si="1158"/>
        <v>0</v>
      </c>
      <c r="N3495" s="98"/>
      <c r="O3495" s="101" t="str">
        <f t="shared" ca="1" si="1159"/>
        <v/>
      </c>
      <c r="P3495" s="41">
        <f t="shared" si="1157"/>
        <v>0</v>
      </c>
      <c r="Q3495" s="41" t="str">
        <f>IF(MONTH(G3496)-MONTH(G3495)&lt;&gt;0,SUBTOTAL(109,$P$14:$P$3665)," ")</f>
        <v xml:space="preserve"> </v>
      </c>
      <c r="R3495" s="108">
        <f t="shared" ref="R3495:R3558" ca="1" si="1165">IF(AND(IF(O3495="PC",1,0),OR((E3495="pondělí"),E3495="úterý",E3495="středa",E3495="čtvrtek",E3495="pátek")),IF($R$3-L3495&gt;0,$R$3-L3495,0),0)</f>
        <v>0</v>
      </c>
      <c r="S3495" s="25">
        <f t="shared" ref="S3495:S3558" ca="1" si="1166">IF(AND(IF(F3495="Svátek",1,0),OR(E3495="pondělí",E3495="úterý",E3495="středa",E3495="čtvrtek",E3495="pátek"),IF(OR(O3495="SC",O3495="ŘD",O3495="NV",O3495="N",O3495="OČR",O3495="P",O3495="O"),FALSE,TRUE)),1,0)</f>
        <v>0</v>
      </c>
      <c r="T3495" s="108">
        <f t="shared" ref="T3495:T3558" ca="1" si="1167">IF(AND(IF(O3495="PMP",1,0),OR((E3495="pondělí"),E3495="úterý",E3495="středa",E3495="čtvrtek",E3495="pátek")),IF($R$3-L3495&gt;0,$R$3-L3495,0),0)</f>
        <v>0</v>
      </c>
      <c r="U3495" s="163">
        <f t="shared" ref="U3495:U3558" ca="1" si="1168">IF(AND(IF(O3495="1/2D",1,0),OR((E3495="pondělí"),E3495="úterý",E3495="středa",E3495="čtvrtek",E3495="pátek")),1,0)</f>
        <v>0</v>
      </c>
      <c r="V3495" s="25">
        <f t="shared" ref="V3495:V3558" ca="1" si="1169">IF(AND(IF(O3495="D",1,0),OR((E3495="pondělí"),E3495="úterý",E3495="středa",E3495="čtvrtek",E3495="pátek")),1,0)</f>
        <v>0</v>
      </c>
      <c r="W3495" s="25">
        <f t="shared" ref="W3495:W3558" ca="1" si="1170">IF(AND(IF(O3495="PN",1,0),OR((E3495="pondělí"),E3495="úterý",E3495="středa",E3495="čtvrtek",E3495="pátek")),1,0)</f>
        <v>0</v>
      </c>
      <c r="X3495" s="108">
        <f t="shared" ref="X3495:X3558" ca="1" si="1171">IF(AND(IF(O3495="NV",1,0),OR((E3495="pondělí"),E3495="úterý",E3495="středa",E3495="čtvrtek",E3495="pátek")),IF($R$3-L3495&gt;0,$R$3-L3495,0),0)</f>
        <v>0</v>
      </c>
      <c r="Y3495" s="108">
        <f t="shared" ref="Y3495:Y3558" ca="1" si="1172">IF(AND(IF(O3495="OČR",1,0),OR((E3495="pondělí"),E3495="úterý",E3495="středa",E3495="čtvrtek",E3495="pátek")),IF($R$3-L3495&gt;0,$R$3-L3495,0),0)</f>
        <v>0</v>
      </c>
      <c r="Z3495" s="108">
        <f t="shared" ref="Z3495:Z3558" ca="1" si="1173">IF(AND(IF(O3495="P",1,0),OR((E3495="pondělí"),E3495="úterý",E3495="středa",E3495="čtvrtek",E3495="pátek")),IF($R$3-L3495&gt;0,$R$3-L3495,0),0)</f>
        <v>0</v>
      </c>
      <c r="AA3495" s="108">
        <f t="shared" ref="AA3495:AA3558" ca="1" si="1174">IF(AND(IF(O3495="O",1,0),OR((E3495="pondělí"),E3495="úterý",E3495="středa",E3495="čtvrtek",E3495="pátek")),IF($R$3-L3495&gt;0,$R$3-L3495,0),0)</f>
        <v>0</v>
      </c>
      <c r="AB3495" s="108">
        <f t="shared" ref="AB3495:AB3558" ca="1" si="1175">IF(AND(IF(O3495="PZ",1,0),OR((E3495="pondělí"),E3495="úterý",E3495="středa",E3495="čtvrtek",E3495="pátek")),IF($R$3-L3495&gt;0,$R$3-L3495,0),0)</f>
        <v>0</v>
      </c>
      <c r="AC3495" s="25">
        <f t="shared" ref="AC3495:AC3558" ca="1" si="1176">IF(AND(IF(F3495="Svátek",1,0),OR(E3495="pondělí",E3495="úterý",E3495="středa",E3495="čtvrtek",E3495="pátek")),1,0)</f>
        <v>0</v>
      </c>
    </row>
    <row r="3496" spans="1:29" ht="14.1" hidden="1" customHeight="1" thickBot="1" x14ac:dyDescent="0.25">
      <c r="A3496" s="3">
        <f t="shared" si="1160"/>
        <v>2030</v>
      </c>
      <c r="B3496" s="3" t="str">
        <f t="shared" ref="B3496:B3559" si="1177">IF(C3496="leden","01 leden",IF(C3496="únor","02 únor",IF(C3496="březen","03 březen",IF(C3496="duben","04 duben",IF(C3496="květen","05 květen",IF(C3496="červen","06 červen",IF(C3496="červenec","07 červenec",IF(C3496="srpen","08 srpen",IF(C3496="září","09 září",IF(C3496="říjen","10 říjen",IF(C3496="listopad","11 listopad",IF(C3496="prosinec","12 prosinec",0))))))))))))</f>
        <v>07 červenec</v>
      </c>
      <c r="C3496" s="4" t="str">
        <f t="shared" si="1161"/>
        <v>červenec</v>
      </c>
      <c r="D3496" s="10">
        <f t="shared" ca="1" si="1162"/>
        <v>0</v>
      </c>
      <c r="E3496" s="10" t="str">
        <f t="shared" si="1163"/>
        <v>pondělí</v>
      </c>
      <c r="F3496" s="42" t="str">
        <f ca="1">IF(COUNTIF(List1!$U$4:$AF$16,$G3496),"Svátek",TEXT($G3496,"dddd"))</f>
        <v>pondělí</v>
      </c>
      <c r="G3496" s="19">
        <v>47679</v>
      </c>
      <c r="H3496" s="49"/>
      <c r="I3496" s="50"/>
      <c r="J3496" s="49"/>
      <c r="K3496" s="50"/>
      <c r="L3496" s="21">
        <f t="shared" si="1164"/>
        <v>0</v>
      </c>
      <c r="M3496" s="22">
        <f t="shared" si="1158"/>
        <v>0</v>
      </c>
      <c r="N3496" s="98"/>
      <c r="O3496" s="101" t="str">
        <f t="shared" ca="1" si="1159"/>
        <v/>
      </c>
      <c r="P3496" s="41" t="str">
        <f t="shared" si="1157"/>
        <v xml:space="preserve"> </v>
      </c>
      <c r="Q3496" s="41" t="str">
        <f>IF(MONTH(G3497)-MONTH(G3496)&lt;&gt;0,SUBTOTAL(109,$P$14:$P$3665)," ")</f>
        <v xml:space="preserve"> </v>
      </c>
      <c r="R3496" s="108">
        <f t="shared" ca="1" si="1165"/>
        <v>0</v>
      </c>
      <c r="S3496" s="25">
        <f t="shared" ca="1" si="1166"/>
        <v>0</v>
      </c>
      <c r="T3496" s="108">
        <f t="shared" ca="1" si="1167"/>
        <v>0</v>
      </c>
      <c r="U3496" s="163">
        <f t="shared" ca="1" si="1168"/>
        <v>0</v>
      </c>
      <c r="V3496" s="25">
        <f t="shared" ca="1" si="1169"/>
        <v>0</v>
      </c>
      <c r="W3496" s="25">
        <f t="shared" ca="1" si="1170"/>
        <v>0</v>
      </c>
      <c r="X3496" s="108">
        <f t="shared" ca="1" si="1171"/>
        <v>0</v>
      </c>
      <c r="Y3496" s="108">
        <f t="shared" ca="1" si="1172"/>
        <v>0</v>
      </c>
      <c r="Z3496" s="108">
        <f t="shared" ca="1" si="1173"/>
        <v>0</v>
      </c>
      <c r="AA3496" s="108">
        <f t="shared" ca="1" si="1174"/>
        <v>0</v>
      </c>
      <c r="AB3496" s="108">
        <f t="shared" ca="1" si="1175"/>
        <v>0</v>
      </c>
      <c r="AC3496" s="25">
        <f t="shared" ca="1" si="1176"/>
        <v>0</v>
      </c>
    </row>
    <row r="3497" spans="1:29" ht="14.1" hidden="1" customHeight="1" thickBot="1" x14ac:dyDescent="0.25">
      <c r="A3497" s="3">
        <f t="shared" si="1160"/>
        <v>2030</v>
      </c>
      <c r="B3497" s="3" t="str">
        <f t="shared" si="1177"/>
        <v>07 červenec</v>
      </c>
      <c r="C3497" s="4" t="str">
        <f t="shared" si="1161"/>
        <v>červenec</v>
      </c>
      <c r="D3497" s="10">
        <f t="shared" ca="1" si="1162"/>
        <v>0</v>
      </c>
      <c r="E3497" s="10" t="str">
        <f t="shared" si="1163"/>
        <v>úterý</v>
      </c>
      <c r="F3497" s="42" t="str">
        <f ca="1">IF(COUNTIF(List1!$U$4:$AF$16,$G3497),"Svátek",TEXT($G3497,"dddd"))</f>
        <v>úterý</v>
      </c>
      <c r="G3497" s="19">
        <v>47680</v>
      </c>
      <c r="H3497" s="49"/>
      <c r="I3497" s="50"/>
      <c r="J3497" s="49"/>
      <c r="K3497" s="50"/>
      <c r="L3497" s="21">
        <f t="shared" si="1164"/>
        <v>0</v>
      </c>
      <c r="M3497" s="22">
        <f t="shared" si="1158"/>
        <v>0</v>
      </c>
      <c r="N3497" s="98"/>
      <c r="O3497" s="101" t="str">
        <f t="shared" ca="1" si="1159"/>
        <v/>
      </c>
      <c r="P3497" s="41" t="str">
        <f t="shared" si="1157"/>
        <v xml:space="preserve"> </v>
      </c>
      <c r="Q3497" s="41" t="str">
        <f>IF(MONTH(G3498)-MONTH(G3497)&lt;&gt;0,SUBTOTAL(109,$P$14:$P$3665)," ")</f>
        <v xml:space="preserve"> </v>
      </c>
      <c r="R3497" s="108">
        <f t="shared" ca="1" si="1165"/>
        <v>0</v>
      </c>
      <c r="S3497" s="25">
        <f t="shared" ca="1" si="1166"/>
        <v>0</v>
      </c>
      <c r="T3497" s="108">
        <f t="shared" ca="1" si="1167"/>
        <v>0</v>
      </c>
      <c r="U3497" s="163">
        <f t="shared" ca="1" si="1168"/>
        <v>0</v>
      </c>
      <c r="V3497" s="25">
        <f t="shared" ca="1" si="1169"/>
        <v>0</v>
      </c>
      <c r="W3497" s="25">
        <f t="shared" ca="1" si="1170"/>
        <v>0</v>
      </c>
      <c r="X3497" s="108">
        <f t="shared" ca="1" si="1171"/>
        <v>0</v>
      </c>
      <c r="Y3497" s="108">
        <f t="shared" ca="1" si="1172"/>
        <v>0</v>
      </c>
      <c r="Z3497" s="108">
        <f t="shared" ca="1" si="1173"/>
        <v>0</v>
      </c>
      <c r="AA3497" s="108">
        <f t="shared" ca="1" si="1174"/>
        <v>0</v>
      </c>
      <c r="AB3497" s="108">
        <f t="shared" ca="1" si="1175"/>
        <v>0</v>
      </c>
      <c r="AC3497" s="25">
        <f t="shared" ca="1" si="1176"/>
        <v>0</v>
      </c>
    </row>
    <row r="3498" spans="1:29" ht="14.1" hidden="1" customHeight="1" thickBot="1" x14ac:dyDescent="0.25">
      <c r="A3498" s="3">
        <f t="shared" si="1160"/>
        <v>2030</v>
      </c>
      <c r="B3498" s="3" t="str">
        <f t="shared" si="1177"/>
        <v>07 červenec</v>
      </c>
      <c r="C3498" s="4" t="str">
        <f t="shared" si="1161"/>
        <v>červenec</v>
      </c>
      <c r="D3498" s="10">
        <f t="shared" ca="1" si="1162"/>
        <v>0</v>
      </c>
      <c r="E3498" s="10" t="str">
        <f t="shared" si="1163"/>
        <v>středa</v>
      </c>
      <c r="F3498" s="42" t="str">
        <f ca="1">IF(COUNTIF(List1!$U$4:$AF$16,$G3498),"Svátek",TEXT($G3498,"dddd"))</f>
        <v>středa</v>
      </c>
      <c r="G3498" s="19">
        <v>47681</v>
      </c>
      <c r="H3498" s="49"/>
      <c r="I3498" s="50"/>
      <c r="J3498" s="49"/>
      <c r="K3498" s="50"/>
      <c r="L3498" s="21">
        <f t="shared" si="1164"/>
        <v>0</v>
      </c>
      <c r="M3498" s="22">
        <f t="shared" si="1158"/>
        <v>0</v>
      </c>
      <c r="N3498" s="98"/>
      <c r="O3498" s="101" t="str">
        <f t="shared" ca="1" si="1159"/>
        <v/>
      </c>
      <c r="P3498" s="41" t="str">
        <f t="shared" si="1157"/>
        <v xml:space="preserve"> </v>
      </c>
      <c r="Q3498" s="41" t="str">
        <f>IF(MONTH(G3499)-MONTH(G3498)&lt;&gt;0,SUBTOTAL(109,$P$14:$P$3665)," ")</f>
        <v xml:space="preserve"> </v>
      </c>
      <c r="R3498" s="108">
        <f t="shared" ca="1" si="1165"/>
        <v>0</v>
      </c>
      <c r="S3498" s="25">
        <f t="shared" ca="1" si="1166"/>
        <v>0</v>
      </c>
      <c r="T3498" s="108">
        <f t="shared" ca="1" si="1167"/>
        <v>0</v>
      </c>
      <c r="U3498" s="163">
        <f t="shared" ca="1" si="1168"/>
        <v>0</v>
      </c>
      <c r="V3498" s="25">
        <f t="shared" ca="1" si="1169"/>
        <v>0</v>
      </c>
      <c r="W3498" s="25">
        <f t="shared" ca="1" si="1170"/>
        <v>0</v>
      </c>
      <c r="X3498" s="108">
        <f t="shared" ca="1" si="1171"/>
        <v>0</v>
      </c>
      <c r="Y3498" s="108">
        <f t="shared" ca="1" si="1172"/>
        <v>0</v>
      </c>
      <c r="Z3498" s="108">
        <f t="shared" ca="1" si="1173"/>
        <v>0</v>
      </c>
      <c r="AA3498" s="108">
        <f t="shared" ca="1" si="1174"/>
        <v>0</v>
      </c>
      <c r="AB3498" s="108">
        <f t="shared" ca="1" si="1175"/>
        <v>0</v>
      </c>
      <c r="AC3498" s="25">
        <f t="shared" ca="1" si="1176"/>
        <v>0</v>
      </c>
    </row>
    <row r="3499" spans="1:29" ht="14.1" hidden="1" customHeight="1" thickBot="1" x14ac:dyDescent="0.25">
      <c r="A3499" s="3">
        <f t="shared" si="1160"/>
        <v>2030</v>
      </c>
      <c r="B3499" s="3" t="str">
        <f t="shared" si="1177"/>
        <v>07 červenec</v>
      </c>
      <c r="C3499" s="4" t="str">
        <f t="shared" si="1161"/>
        <v>červenec</v>
      </c>
      <c r="D3499" s="10">
        <f t="shared" ca="1" si="1162"/>
        <v>0</v>
      </c>
      <c r="E3499" s="10" t="str">
        <f t="shared" si="1163"/>
        <v>čtvrtek</v>
      </c>
      <c r="F3499" s="42" t="str">
        <f ca="1">IF(COUNTIF(List1!$U$4:$AF$16,$G3499),"Svátek",TEXT($G3499,"dddd"))</f>
        <v>čtvrtek</v>
      </c>
      <c r="G3499" s="19">
        <v>47682</v>
      </c>
      <c r="H3499" s="49"/>
      <c r="I3499" s="50"/>
      <c r="J3499" s="49"/>
      <c r="K3499" s="50"/>
      <c r="L3499" s="21">
        <f t="shared" si="1164"/>
        <v>0</v>
      </c>
      <c r="M3499" s="22">
        <f t="shared" si="1158"/>
        <v>0</v>
      </c>
      <c r="N3499" s="98"/>
      <c r="O3499" s="101" t="str">
        <f t="shared" ca="1" si="1159"/>
        <v/>
      </c>
      <c r="P3499" s="41" t="str">
        <f t="shared" si="1157"/>
        <v xml:space="preserve"> </v>
      </c>
      <c r="Q3499" s="41" t="str">
        <f>IF(MONTH(G3500)-MONTH(G3499)&lt;&gt;0,SUBTOTAL(109,$P$14:$P$3665)," ")</f>
        <v xml:space="preserve"> </v>
      </c>
      <c r="R3499" s="108">
        <f t="shared" ca="1" si="1165"/>
        <v>0</v>
      </c>
      <c r="S3499" s="25">
        <f t="shared" ca="1" si="1166"/>
        <v>0</v>
      </c>
      <c r="T3499" s="108">
        <f t="shared" ca="1" si="1167"/>
        <v>0</v>
      </c>
      <c r="U3499" s="163">
        <f t="shared" ca="1" si="1168"/>
        <v>0</v>
      </c>
      <c r="V3499" s="25">
        <f t="shared" ca="1" si="1169"/>
        <v>0</v>
      </c>
      <c r="W3499" s="25">
        <f t="shared" ca="1" si="1170"/>
        <v>0</v>
      </c>
      <c r="X3499" s="108">
        <f t="shared" ca="1" si="1171"/>
        <v>0</v>
      </c>
      <c r="Y3499" s="108">
        <f t="shared" ca="1" si="1172"/>
        <v>0</v>
      </c>
      <c r="Z3499" s="108">
        <f t="shared" ca="1" si="1173"/>
        <v>0</v>
      </c>
      <c r="AA3499" s="108">
        <f t="shared" ca="1" si="1174"/>
        <v>0</v>
      </c>
      <c r="AB3499" s="108">
        <f t="shared" ca="1" si="1175"/>
        <v>0</v>
      </c>
      <c r="AC3499" s="25">
        <f t="shared" ca="1" si="1176"/>
        <v>0</v>
      </c>
    </row>
    <row r="3500" spans="1:29" ht="14.1" hidden="1" customHeight="1" thickBot="1" x14ac:dyDescent="0.25">
      <c r="A3500" s="3">
        <f t="shared" si="1160"/>
        <v>2030</v>
      </c>
      <c r="B3500" s="3" t="str">
        <f t="shared" si="1177"/>
        <v>07 červenec</v>
      </c>
      <c r="C3500" s="4" t="str">
        <f t="shared" si="1161"/>
        <v>červenec</v>
      </c>
      <c r="D3500" s="10">
        <f t="shared" ca="1" si="1162"/>
        <v>0</v>
      </c>
      <c r="E3500" s="10" t="str">
        <f t="shared" si="1163"/>
        <v>pátek</v>
      </c>
      <c r="F3500" s="42" t="str">
        <f ca="1">IF(COUNTIF(List1!$U$4:$AF$16,$G3500),"Svátek",TEXT($G3500,"dddd"))</f>
        <v>pátek</v>
      </c>
      <c r="G3500" s="19">
        <v>47683</v>
      </c>
      <c r="H3500" s="49"/>
      <c r="I3500" s="50"/>
      <c r="J3500" s="49"/>
      <c r="K3500" s="50"/>
      <c r="L3500" s="21">
        <f t="shared" si="1164"/>
        <v>0</v>
      </c>
      <c r="M3500" s="22">
        <f t="shared" si="1158"/>
        <v>0</v>
      </c>
      <c r="N3500" s="98"/>
      <c r="O3500" s="101" t="str">
        <f t="shared" ca="1" si="1159"/>
        <v/>
      </c>
      <c r="P3500" s="41" t="str">
        <f t="shared" si="1157"/>
        <v xml:space="preserve"> </v>
      </c>
      <c r="Q3500" s="41" t="str">
        <f>IF(MONTH(G3501)-MONTH(G3500)&lt;&gt;0,SUBTOTAL(109,$P$14:$P$3665)," ")</f>
        <v xml:space="preserve"> </v>
      </c>
      <c r="R3500" s="108">
        <f t="shared" ca="1" si="1165"/>
        <v>0</v>
      </c>
      <c r="S3500" s="25">
        <f t="shared" ca="1" si="1166"/>
        <v>0</v>
      </c>
      <c r="T3500" s="108">
        <f t="shared" ca="1" si="1167"/>
        <v>0</v>
      </c>
      <c r="U3500" s="163">
        <f t="shared" ca="1" si="1168"/>
        <v>0</v>
      </c>
      <c r="V3500" s="25">
        <f t="shared" ca="1" si="1169"/>
        <v>0</v>
      </c>
      <c r="W3500" s="25">
        <f t="shared" ca="1" si="1170"/>
        <v>0</v>
      </c>
      <c r="X3500" s="108">
        <f t="shared" ca="1" si="1171"/>
        <v>0</v>
      </c>
      <c r="Y3500" s="108">
        <f t="shared" ca="1" si="1172"/>
        <v>0</v>
      </c>
      <c r="Z3500" s="108">
        <f t="shared" ca="1" si="1173"/>
        <v>0</v>
      </c>
      <c r="AA3500" s="108">
        <f t="shared" ca="1" si="1174"/>
        <v>0</v>
      </c>
      <c r="AB3500" s="108">
        <f t="shared" ca="1" si="1175"/>
        <v>0</v>
      </c>
      <c r="AC3500" s="25">
        <f t="shared" ca="1" si="1176"/>
        <v>0</v>
      </c>
    </row>
    <row r="3501" spans="1:29" ht="14.1" hidden="1" customHeight="1" thickBot="1" x14ac:dyDescent="0.25">
      <c r="A3501" s="3">
        <f t="shared" si="1160"/>
        <v>2030</v>
      </c>
      <c r="B3501" s="3" t="str">
        <f t="shared" si="1177"/>
        <v>07 červenec</v>
      </c>
      <c r="C3501" s="4" t="str">
        <f t="shared" si="1161"/>
        <v>červenec</v>
      </c>
      <c r="D3501" s="10">
        <f t="shared" ca="1" si="1162"/>
        <v>0</v>
      </c>
      <c r="E3501" s="10" t="str">
        <f t="shared" si="1163"/>
        <v>sobota</v>
      </c>
      <c r="F3501" s="42" t="str">
        <f ca="1">IF(COUNTIF(List1!$U$4:$AF$16,$G3501),"Svátek",TEXT($G3501,"dddd"))</f>
        <v>sobota</v>
      </c>
      <c r="G3501" s="19">
        <v>47684</v>
      </c>
      <c r="H3501" s="49"/>
      <c r="I3501" s="50"/>
      <c r="J3501" s="49"/>
      <c r="K3501" s="50"/>
      <c r="L3501" s="21">
        <f t="shared" si="1164"/>
        <v>0</v>
      </c>
      <c r="M3501" s="22">
        <f t="shared" si="1158"/>
        <v>0</v>
      </c>
      <c r="N3501" s="98"/>
      <c r="O3501" s="101" t="str">
        <f t="shared" ca="1" si="1159"/>
        <v/>
      </c>
      <c r="P3501" s="41" t="str">
        <f t="shared" si="1157"/>
        <v xml:space="preserve"> </v>
      </c>
      <c r="Q3501" s="41" t="str">
        <f>IF(MONTH(G3502)-MONTH(G3501)&lt;&gt;0,SUBTOTAL(109,$P$14:$P$3665)," ")</f>
        <v xml:space="preserve"> </v>
      </c>
      <c r="R3501" s="108">
        <f t="shared" ca="1" si="1165"/>
        <v>0</v>
      </c>
      <c r="S3501" s="25">
        <f t="shared" ca="1" si="1166"/>
        <v>0</v>
      </c>
      <c r="T3501" s="108">
        <f t="shared" ca="1" si="1167"/>
        <v>0</v>
      </c>
      <c r="U3501" s="163">
        <f t="shared" ca="1" si="1168"/>
        <v>0</v>
      </c>
      <c r="V3501" s="25">
        <f t="shared" ca="1" si="1169"/>
        <v>0</v>
      </c>
      <c r="W3501" s="25">
        <f t="shared" ca="1" si="1170"/>
        <v>0</v>
      </c>
      <c r="X3501" s="108">
        <f t="shared" ca="1" si="1171"/>
        <v>0</v>
      </c>
      <c r="Y3501" s="108">
        <f t="shared" ca="1" si="1172"/>
        <v>0</v>
      </c>
      <c r="Z3501" s="108">
        <f t="shared" ca="1" si="1173"/>
        <v>0</v>
      </c>
      <c r="AA3501" s="108">
        <f t="shared" ca="1" si="1174"/>
        <v>0</v>
      </c>
      <c r="AB3501" s="108">
        <f t="shared" ca="1" si="1175"/>
        <v>0</v>
      </c>
      <c r="AC3501" s="25">
        <f t="shared" ca="1" si="1176"/>
        <v>0</v>
      </c>
    </row>
    <row r="3502" spans="1:29" ht="14.1" hidden="1" customHeight="1" thickBot="1" x14ac:dyDescent="0.25">
      <c r="A3502" s="3">
        <f t="shared" si="1160"/>
        <v>2030</v>
      </c>
      <c r="B3502" s="3" t="str">
        <f t="shared" si="1177"/>
        <v>07 červenec</v>
      </c>
      <c r="C3502" s="4" t="str">
        <f t="shared" si="1161"/>
        <v>červenec</v>
      </c>
      <c r="D3502" s="10">
        <f t="shared" ca="1" si="1162"/>
        <v>0</v>
      </c>
      <c r="E3502" s="10" t="str">
        <f t="shared" si="1163"/>
        <v>neděle</v>
      </c>
      <c r="F3502" s="42" t="str">
        <f ca="1">IF(COUNTIF(List1!$U$4:$AF$16,$G3502),"Svátek",TEXT($G3502,"dddd"))</f>
        <v>neděle</v>
      </c>
      <c r="G3502" s="19">
        <v>47685</v>
      </c>
      <c r="H3502" s="49"/>
      <c r="I3502" s="50"/>
      <c r="J3502" s="49"/>
      <c r="K3502" s="50"/>
      <c r="L3502" s="21">
        <f t="shared" si="1164"/>
        <v>0</v>
      </c>
      <c r="M3502" s="22">
        <f t="shared" si="1158"/>
        <v>0</v>
      </c>
      <c r="N3502" s="98"/>
      <c r="O3502" s="101" t="str">
        <f t="shared" ca="1" si="1159"/>
        <v/>
      </c>
      <c r="P3502" s="41">
        <f t="shared" si="1157"/>
        <v>0</v>
      </c>
      <c r="Q3502" s="41" t="str">
        <f>IF(MONTH(G3503)-MONTH(G3502)&lt;&gt;0,SUBTOTAL(109,$P$14:$P$3665)," ")</f>
        <v xml:space="preserve"> </v>
      </c>
      <c r="R3502" s="108">
        <f t="shared" ca="1" si="1165"/>
        <v>0</v>
      </c>
      <c r="S3502" s="25">
        <f t="shared" ca="1" si="1166"/>
        <v>0</v>
      </c>
      <c r="T3502" s="108">
        <f t="shared" ca="1" si="1167"/>
        <v>0</v>
      </c>
      <c r="U3502" s="163">
        <f t="shared" ca="1" si="1168"/>
        <v>0</v>
      </c>
      <c r="V3502" s="25">
        <f t="shared" ca="1" si="1169"/>
        <v>0</v>
      </c>
      <c r="W3502" s="25">
        <f t="shared" ca="1" si="1170"/>
        <v>0</v>
      </c>
      <c r="X3502" s="108">
        <f t="shared" ca="1" si="1171"/>
        <v>0</v>
      </c>
      <c r="Y3502" s="108">
        <f t="shared" ca="1" si="1172"/>
        <v>0</v>
      </c>
      <c r="Z3502" s="108">
        <f t="shared" ca="1" si="1173"/>
        <v>0</v>
      </c>
      <c r="AA3502" s="108">
        <f t="shared" ca="1" si="1174"/>
        <v>0</v>
      </c>
      <c r="AB3502" s="108">
        <f t="shared" ca="1" si="1175"/>
        <v>0</v>
      </c>
      <c r="AC3502" s="25">
        <f t="shared" ca="1" si="1176"/>
        <v>0</v>
      </c>
    </row>
    <row r="3503" spans="1:29" ht="14.1" hidden="1" customHeight="1" thickBot="1" x14ac:dyDescent="0.25">
      <c r="A3503" s="3">
        <f t="shared" si="1160"/>
        <v>2030</v>
      </c>
      <c r="B3503" s="3" t="str">
        <f t="shared" si="1177"/>
        <v>07 červenec</v>
      </c>
      <c r="C3503" s="4" t="str">
        <f t="shared" si="1161"/>
        <v>červenec</v>
      </c>
      <c r="D3503" s="10">
        <f t="shared" ca="1" si="1162"/>
        <v>0</v>
      </c>
      <c r="E3503" s="10" t="str">
        <f t="shared" si="1163"/>
        <v>pondělí</v>
      </c>
      <c r="F3503" s="42" t="str">
        <f ca="1">IF(COUNTIF(List1!$U$4:$AF$16,$G3503),"Svátek",TEXT($G3503,"dddd"))</f>
        <v>pondělí</v>
      </c>
      <c r="G3503" s="19">
        <v>47686</v>
      </c>
      <c r="H3503" s="49"/>
      <c r="I3503" s="50"/>
      <c r="J3503" s="49"/>
      <c r="K3503" s="50"/>
      <c r="L3503" s="21">
        <f t="shared" si="1164"/>
        <v>0</v>
      </c>
      <c r="M3503" s="22">
        <f t="shared" si="1158"/>
        <v>0</v>
      </c>
      <c r="N3503" s="98"/>
      <c r="O3503" s="101" t="str">
        <f t="shared" ca="1" si="1159"/>
        <v/>
      </c>
      <c r="P3503" s="41" t="str">
        <f t="shared" si="1157"/>
        <v xml:space="preserve"> </v>
      </c>
      <c r="Q3503" s="41" t="str">
        <f>IF(MONTH(G3504)-MONTH(G3503)&lt;&gt;0,SUBTOTAL(109,$P$14:$P$3665)," ")</f>
        <v xml:space="preserve"> </v>
      </c>
      <c r="R3503" s="108">
        <f t="shared" ca="1" si="1165"/>
        <v>0</v>
      </c>
      <c r="S3503" s="25">
        <f t="shared" ca="1" si="1166"/>
        <v>0</v>
      </c>
      <c r="T3503" s="108">
        <f t="shared" ca="1" si="1167"/>
        <v>0</v>
      </c>
      <c r="U3503" s="163">
        <f t="shared" ca="1" si="1168"/>
        <v>0</v>
      </c>
      <c r="V3503" s="25">
        <f t="shared" ca="1" si="1169"/>
        <v>0</v>
      </c>
      <c r="W3503" s="25">
        <f t="shared" ca="1" si="1170"/>
        <v>0</v>
      </c>
      <c r="X3503" s="108">
        <f t="shared" ca="1" si="1171"/>
        <v>0</v>
      </c>
      <c r="Y3503" s="108">
        <f t="shared" ca="1" si="1172"/>
        <v>0</v>
      </c>
      <c r="Z3503" s="108">
        <f t="shared" ca="1" si="1173"/>
        <v>0</v>
      </c>
      <c r="AA3503" s="108">
        <f t="shared" ca="1" si="1174"/>
        <v>0</v>
      </c>
      <c r="AB3503" s="108">
        <f t="shared" ca="1" si="1175"/>
        <v>0</v>
      </c>
      <c r="AC3503" s="25">
        <f t="shared" ca="1" si="1176"/>
        <v>0</v>
      </c>
    </row>
    <row r="3504" spans="1:29" ht="14.1" hidden="1" customHeight="1" thickBot="1" x14ac:dyDescent="0.25">
      <c r="A3504" s="3">
        <f t="shared" si="1160"/>
        <v>2030</v>
      </c>
      <c r="B3504" s="3" t="str">
        <f t="shared" si="1177"/>
        <v>07 červenec</v>
      </c>
      <c r="C3504" s="4" t="str">
        <f t="shared" si="1161"/>
        <v>červenec</v>
      </c>
      <c r="D3504" s="10">
        <f t="shared" ca="1" si="1162"/>
        <v>0</v>
      </c>
      <c r="E3504" s="10" t="str">
        <f t="shared" si="1163"/>
        <v>úterý</v>
      </c>
      <c r="F3504" s="42" t="str">
        <f ca="1">IF(COUNTIF(List1!$U$4:$AF$16,$G3504),"Svátek",TEXT($G3504,"dddd"))</f>
        <v>úterý</v>
      </c>
      <c r="G3504" s="19">
        <v>47687</v>
      </c>
      <c r="H3504" s="49"/>
      <c r="I3504" s="50"/>
      <c r="J3504" s="49"/>
      <c r="K3504" s="50"/>
      <c r="L3504" s="21">
        <f t="shared" si="1164"/>
        <v>0</v>
      </c>
      <c r="M3504" s="22">
        <f t="shared" si="1158"/>
        <v>0</v>
      </c>
      <c r="N3504" s="98"/>
      <c r="O3504" s="101" t="str">
        <f t="shared" ca="1" si="1159"/>
        <v/>
      </c>
      <c r="P3504" s="41" t="str">
        <f t="shared" si="1157"/>
        <v xml:space="preserve"> </v>
      </c>
      <c r="Q3504" s="41" t="str">
        <f>IF(MONTH(G3505)-MONTH(G3504)&lt;&gt;0,SUBTOTAL(109,$P$14:$P$3665)," ")</f>
        <v xml:space="preserve"> </v>
      </c>
      <c r="R3504" s="108">
        <f t="shared" ca="1" si="1165"/>
        <v>0</v>
      </c>
      <c r="S3504" s="25">
        <f t="shared" ca="1" si="1166"/>
        <v>0</v>
      </c>
      <c r="T3504" s="108">
        <f t="shared" ca="1" si="1167"/>
        <v>0</v>
      </c>
      <c r="U3504" s="163">
        <f t="shared" ca="1" si="1168"/>
        <v>0</v>
      </c>
      <c r="V3504" s="25">
        <f t="shared" ca="1" si="1169"/>
        <v>0</v>
      </c>
      <c r="W3504" s="25">
        <f t="shared" ca="1" si="1170"/>
        <v>0</v>
      </c>
      <c r="X3504" s="108">
        <f t="shared" ca="1" si="1171"/>
        <v>0</v>
      </c>
      <c r="Y3504" s="108">
        <f t="shared" ca="1" si="1172"/>
        <v>0</v>
      </c>
      <c r="Z3504" s="108">
        <f t="shared" ca="1" si="1173"/>
        <v>0</v>
      </c>
      <c r="AA3504" s="108">
        <f t="shared" ca="1" si="1174"/>
        <v>0</v>
      </c>
      <c r="AB3504" s="108">
        <f t="shared" ca="1" si="1175"/>
        <v>0</v>
      </c>
      <c r="AC3504" s="25">
        <f t="shared" ca="1" si="1176"/>
        <v>0</v>
      </c>
    </row>
    <row r="3505" spans="1:29" ht="14.1" hidden="1" customHeight="1" thickBot="1" x14ac:dyDescent="0.25">
      <c r="A3505" s="3">
        <f t="shared" si="1160"/>
        <v>2030</v>
      </c>
      <c r="B3505" s="3" t="str">
        <f t="shared" si="1177"/>
        <v>07 červenec</v>
      </c>
      <c r="C3505" s="4" t="str">
        <f t="shared" si="1161"/>
        <v>červenec</v>
      </c>
      <c r="D3505" s="10">
        <f t="shared" ca="1" si="1162"/>
        <v>0</v>
      </c>
      <c r="E3505" s="10" t="str">
        <f t="shared" si="1163"/>
        <v>středa</v>
      </c>
      <c r="F3505" s="42" t="str">
        <f ca="1">IF(COUNTIF(List1!$U$4:$AF$16,$G3505),"Svátek",TEXT($G3505,"dddd"))</f>
        <v>středa</v>
      </c>
      <c r="G3505" s="19">
        <v>47688</v>
      </c>
      <c r="H3505" s="49"/>
      <c r="I3505" s="50"/>
      <c r="J3505" s="49"/>
      <c r="K3505" s="50"/>
      <c r="L3505" s="21">
        <f t="shared" si="1164"/>
        <v>0</v>
      </c>
      <c r="M3505" s="22">
        <f t="shared" si="1158"/>
        <v>0</v>
      </c>
      <c r="N3505" s="98"/>
      <c r="O3505" s="101" t="str">
        <f t="shared" ca="1" si="1159"/>
        <v/>
      </c>
      <c r="P3505" s="41" t="str">
        <f t="shared" si="1157"/>
        <v xml:space="preserve"> </v>
      </c>
      <c r="Q3505" s="41" t="str">
        <f>IF(MONTH(G3506)-MONTH(G3505)&lt;&gt;0,SUBTOTAL(109,$P$14:$P$3665)," ")</f>
        <v xml:space="preserve"> </v>
      </c>
      <c r="R3505" s="108">
        <f t="shared" ca="1" si="1165"/>
        <v>0</v>
      </c>
      <c r="S3505" s="25">
        <f t="shared" ca="1" si="1166"/>
        <v>0</v>
      </c>
      <c r="T3505" s="108">
        <f t="shared" ca="1" si="1167"/>
        <v>0</v>
      </c>
      <c r="U3505" s="163">
        <f t="shared" ca="1" si="1168"/>
        <v>0</v>
      </c>
      <c r="V3505" s="25">
        <f t="shared" ca="1" si="1169"/>
        <v>0</v>
      </c>
      <c r="W3505" s="25">
        <f t="shared" ca="1" si="1170"/>
        <v>0</v>
      </c>
      <c r="X3505" s="108">
        <f t="shared" ca="1" si="1171"/>
        <v>0</v>
      </c>
      <c r="Y3505" s="108">
        <f t="shared" ca="1" si="1172"/>
        <v>0</v>
      </c>
      <c r="Z3505" s="108">
        <f t="shared" ca="1" si="1173"/>
        <v>0</v>
      </c>
      <c r="AA3505" s="108">
        <f t="shared" ca="1" si="1174"/>
        <v>0</v>
      </c>
      <c r="AB3505" s="108">
        <f t="shared" ca="1" si="1175"/>
        <v>0</v>
      </c>
      <c r="AC3505" s="25">
        <f t="shared" ca="1" si="1176"/>
        <v>0</v>
      </c>
    </row>
    <row r="3506" spans="1:29" ht="14.1" hidden="1" customHeight="1" thickBot="1" x14ac:dyDescent="0.25">
      <c r="A3506" s="3">
        <f t="shared" si="1160"/>
        <v>2030</v>
      </c>
      <c r="B3506" s="3" t="str">
        <f t="shared" si="1177"/>
        <v>07 červenec</v>
      </c>
      <c r="C3506" s="4" t="str">
        <f t="shared" si="1161"/>
        <v>červenec</v>
      </c>
      <c r="D3506" s="10">
        <f t="shared" ca="1" si="1162"/>
        <v>0</v>
      </c>
      <c r="E3506" s="10" t="str">
        <f t="shared" si="1163"/>
        <v>čtvrtek</v>
      </c>
      <c r="F3506" s="42" t="str">
        <f ca="1">IF(COUNTIF(List1!$U$4:$AF$16,$G3506),"Svátek",TEXT($G3506,"dddd"))</f>
        <v>čtvrtek</v>
      </c>
      <c r="G3506" s="19">
        <v>47689</v>
      </c>
      <c r="H3506" s="49"/>
      <c r="I3506" s="50"/>
      <c r="J3506" s="49"/>
      <c r="K3506" s="50"/>
      <c r="L3506" s="21">
        <f t="shared" si="1164"/>
        <v>0</v>
      </c>
      <c r="M3506" s="22">
        <f t="shared" si="1158"/>
        <v>0</v>
      </c>
      <c r="N3506" s="98"/>
      <c r="O3506" s="101" t="str">
        <f t="shared" ca="1" si="1159"/>
        <v/>
      </c>
      <c r="P3506" s="41" t="str">
        <f t="shared" si="1157"/>
        <v xml:space="preserve"> </v>
      </c>
      <c r="Q3506" s="41" t="str">
        <f>IF(MONTH(G3507)-MONTH(G3506)&lt;&gt;0,SUBTOTAL(109,$P$14:$P$3665)," ")</f>
        <v xml:space="preserve"> </v>
      </c>
      <c r="R3506" s="108">
        <f t="shared" ca="1" si="1165"/>
        <v>0</v>
      </c>
      <c r="S3506" s="25">
        <f t="shared" ca="1" si="1166"/>
        <v>0</v>
      </c>
      <c r="T3506" s="108">
        <f t="shared" ca="1" si="1167"/>
        <v>0</v>
      </c>
      <c r="U3506" s="163">
        <f t="shared" ca="1" si="1168"/>
        <v>0</v>
      </c>
      <c r="V3506" s="25">
        <f t="shared" ca="1" si="1169"/>
        <v>0</v>
      </c>
      <c r="W3506" s="25">
        <f t="shared" ca="1" si="1170"/>
        <v>0</v>
      </c>
      <c r="X3506" s="108">
        <f t="shared" ca="1" si="1171"/>
        <v>0</v>
      </c>
      <c r="Y3506" s="108">
        <f t="shared" ca="1" si="1172"/>
        <v>0</v>
      </c>
      <c r="Z3506" s="108">
        <f t="shared" ca="1" si="1173"/>
        <v>0</v>
      </c>
      <c r="AA3506" s="108">
        <f t="shared" ca="1" si="1174"/>
        <v>0</v>
      </c>
      <c r="AB3506" s="108">
        <f t="shared" ca="1" si="1175"/>
        <v>0</v>
      </c>
      <c r="AC3506" s="25">
        <f t="shared" ca="1" si="1176"/>
        <v>0</v>
      </c>
    </row>
    <row r="3507" spans="1:29" ht="14.1" hidden="1" customHeight="1" thickBot="1" x14ac:dyDescent="0.25">
      <c r="A3507" s="3">
        <f t="shared" si="1160"/>
        <v>2030</v>
      </c>
      <c r="B3507" s="3" t="str">
        <f t="shared" si="1177"/>
        <v>07 červenec</v>
      </c>
      <c r="C3507" s="4" t="str">
        <f t="shared" si="1161"/>
        <v>červenec</v>
      </c>
      <c r="D3507" s="10">
        <f t="shared" ca="1" si="1162"/>
        <v>0</v>
      </c>
      <c r="E3507" s="10" t="str">
        <f t="shared" si="1163"/>
        <v>pátek</v>
      </c>
      <c r="F3507" s="42" t="str">
        <f ca="1">IF(COUNTIF(List1!$U$4:$AF$16,$G3507),"Svátek",TEXT($G3507,"dddd"))</f>
        <v>pátek</v>
      </c>
      <c r="G3507" s="19">
        <v>47690</v>
      </c>
      <c r="H3507" s="49"/>
      <c r="I3507" s="50"/>
      <c r="J3507" s="49"/>
      <c r="K3507" s="50"/>
      <c r="L3507" s="21">
        <f t="shared" si="1164"/>
        <v>0</v>
      </c>
      <c r="M3507" s="22">
        <f t="shared" si="1158"/>
        <v>0</v>
      </c>
      <c r="N3507" s="98"/>
      <c r="O3507" s="101" t="str">
        <f t="shared" ca="1" si="1159"/>
        <v/>
      </c>
      <c r="P3507" s="41" t="str">
        <f t="shared" si="1157"/>
        <v xml:space="preserve"> </v>
      </c>
      <c r="Q3507" s="41" t="str">
        <f>IF(MONTH(G3508)-MONTH(G3507)&lt;&gt;0,SUBTOTAL(109,$P$14:$P$3665)," ")</f>
        <v xml:space="preserve"> </v>
      </c>
      <c r="R3507" s="108">
        <f t="shared" ca="1" si="1165"/>
        <v>0</v>
      </c>
      <c r="S3507" s="25">
        <f t="shared" ca="1" si="1166"/>
        <v>0</v>
      </c>
      <c r="T3507" s="108">
        <f t="shared" ca="1" si="1167"/>
        <v>0</v>
      </c>
      <c r="U3507" s="163">
        <f t="shared" ca="1" si="1168"/>
        <v>0</v>
      </c>
      <c r="V3507" s="25">
        <f t="shared" ca="1" si="1169"/>
        <v>0</v>
      </c>
      <c r="W3507" s="25">
        <f t="shared" ca="1" si="1170"/>
        <v>0</v>
      </c>
      <c r="X3507" s="108">
        <f t="shared" ca="1" si="1171"/>
        <v>0</v>
      </c>
      <c r="Y3507" s="108">
        <f t="shared" ca="1" si="1172"/>
        <v>0</v>
      </c>
      <c r="Z3507" s="108">
        <f t="shared" ca="1" si="1173"/>
        <v>0</v>
      </c>
      <c r="AA3507" s="108">
        <f t="shared" ca="1" si="1174"/>
        <v>0</v>
      </c>
      <c r="AB3507" s="108">
        <f t="shared" ca="1" si="1175"/>
        <v>0</v>
      </c>
      <c r="AC3507" s="25">
        <f t="shared" ca="1" si="1176"/>
        <v>0</v>
      </c>
    </row>
    <row r="3508" spans="1:29" ht="14.1" hidden="1" customHeight="1" thickBot="1" x14ac:dyDescent="0.25">
      <c r="A3508" s="3">
        <f t="shared" si="1160"/>
        <v>2030</v>
      </c>
      <c r="B3508" s="3" t="str">
        <f t="shared" si="1177"/>
        <v>07 červenec</v>
      </c>
      <c r="C3508" s="4" t="str">
        <f t="shared" si="1161"/>
        <v>červenec</v>
      </c>
      <c r="D3508" s="10">
        <f t="shared" ca="1" si="1162"/>
        <v>0</v>
      </c>
      <c r="E3508" s="10" t="str">
        <f t="shared" si="1163"/>
        <v>sobota</v>
      </c>
      <c r="F3508" s="42" t="str">
        <f ca="1">IF(COUNTIF(List1!$U$4:$AF$16,$G3508),"Svátek",TEXT($G3508,"dddd"))</f>
        <v>sobota</v>
      </c>
      <c r="G3508" s="19">
        <v>47691</v>
      </c>
      <c r="H3508" s="49"/>
      <c r="I3508" s="50"/>
      <c r="J3508" s="49"/>
      <c r="K3508" s="50"/>
      <c r="L3508" s="21">
        <f t="shared" si="1164"/>
        <v>0</v>
      </c>
      <c r="M3508" s="22">
        <f t="shared" si="1158"/>
        <v>0</v>
      </c>
      <c r="N3508" s="98"/>
      <c r="O3508" s="101" t="str">
        <f t="shared" ca="1" si="1159"/>
        <v/>
      </c>
      <c r="P3508" s="41" t="str">
        <f t="shared" si="1157"/>
        <v xml:space="preserve"> </v>
      </c>
      <c r="Q3508" s="41" t="str">
        <f>IF(MONTH(G3509)-MONTH(G3508)&lt;&gt;0,SUBTOTAL(109,$P$14:$P$3665)," ")</f>
        <v xml:space="preserve"> </v>
      </c>
      <c r="R3508" s="108">
        <f t="shared" ca="1" si="1165"/>
        <v>0</v>
      </c>
      <c r="S3508" s="25">
        <f t="shared" ca="1" si="1166"/>
        <v>0</v>
      </c>
      <c r="T3508" s="108">
        <f t="shared" ca="1" si="1167"/>
        <v>0</v>
      </c>
      <c r="U3508" s="163">
        <f t="shared" ca="1" si="1168"/>
        <v>0</v>
      </c>
      <c r="V3508" s="25">
        <f t="shared" ca="1" si="1169"/>
        <v>0</v>
      </c>
      <c r="W3508" s="25">
        <f t="shared" ca="1" si="1170"/>
        <v>0</v>
      </c>
      <c r="X3508" s="108">
        <f t="shared" ca="1" si="1171"/>
        <v>0</v>
      </c>
      <c r="Y3508" s="108">
        <f t="shared" ca="1" si="1172"/>
        <v>0</v>
      </c>
      <c r="Z3508" s="108">
        <f t="shared" ca="1" si="1173"/>
        <v>0</v>
      </c>
      <c r="AA3508" s="108">
        <f t="shared" ca="1" si="1174"/>
        <v>0</v>
      </c>
      <c r="AB3508" s="108">
        <f t="shared" ca="1" si="1175"/>
        <v>0</v>
      </c>
      <c r="AC3508" s="25">
        <f t="shared" ca="1" si="1176"/>
        <v>0</v>
      </c>
    </row>
    <row r="3509" spans="1:29" ht="14.1" hidden="1" customHeight="1" thickBot="1" x14ac:dyDescent="0.25">
      <c r="A3509" s="3">
        <f t="shared" si="1160"/>
        <v>2030</v>
      </c>
      <c r="B3509" s="3" t="str">
        <f t="shared" si="1177"/>
        <v>07 červenec</v>
      </c>
      <c r="C3509" s="4" t="str">
        <f t="shared" si="1161"/>
        <v>červenec</v>
      </c>
      <c r="D3509" s="10">
        <f t="shared" ca="1" si="1162"/>
        <v>0</v>
      </c>
      <c r="E3509" s="10" t="str">
        <f t="shared" si="1163"/>
        <v>neděle</v>
      </c>
      <c r="F3509" s="42" t="str">
        <f ca="1">IF(COUNTIF(List1!$U$4:$AF$16,$G3509),"Svátek",TEXT($G3509,"dddd"))</f>
        <v>neděle</v>
      </c>
      <c r="G3509" s="19">
        <v>47692</v>
      </c>
      <c r="H3509" s="49"/>
      <c r="I3509" s="50"/>
      <c r="J3509" s="49"/>
      <c r="K3509" s="50"/>
      <c r="L3509" s="21">
        <f t="shared" si="1164"/>
        <v>0</v>
      </c>
      <c r="M3509" s="22">
        <f t="shared" si="1158"/>
        <v>0</v>
      </c>
      <c r="N3509" s="98"/>
      <c r="O3509" s="101" t="str">
        <f t="shared" ca="1" si="1159"/>
        <v/>
      </c>
      <c r="P3509" s="41">
        <f t="shared" si="1157"/>
        <v>0</v>
      </c>
      <c r="Q3509" s="41" t="str">
        <f>IF(MONTH(G3510)-MONTH(G3509)&lt;&gt;0,SUBTOTAL(109,$P$14:$P$3665)," ")</f>
        <v xml:space="preserve"> </v>
      </c>
      <c r="R3509" s="108">
        <f t="shared" ca="1" si="1165"/>
        <v>0</v>
      </c>
      <c r="S3509" s="25">
        <f t="shared" ca="1" si="1166"/>
        <v>0</v>
      </c>
      <c r="T3509" s="108">
        <f t="shared" ca="1" si="1167"/>
        <v>0</v>
      </c>
      <c r="U3509" s="163">
        <f t="shared" ca="1" si="1168"/>
        <v>0</v>
      </c>
      <c r="V3509" s="25">
        <f t="shared" ca="1" si="1169"/>
        <v>0</v>
      </c>
      <c r="W3509" s="25">
        <f t="shared" ca="1" si="1170"/>
        <v>0</v>
      </c>
      <c r="X3509" s="108">
        <f t="shared" ca="1" si="1171"/>
        <v>0</v>
      </c>
      <c r="Y3509" s="108">
        <f t="shared" ca="1" si="1172"/>
        <v>0</v>
      </c>
      <c r="Z3509" s="108">
        <f t="shared" ca="1" si="1173"/>
        <v>0</v>
      </c>
      <c r="AA3509" s="108">
        <f t="shared" ca="1" si="1174"/>
        <v>0</v>
      </c>
      <c r="AB3509" s="108">
        <f t="shared" ca="1" si="1175"/>
        <v>0</v>
      </c>
      <c r="AC3509" s="25">
        <f t="shared" ca="1" si="1176"/>
        <v>0</v>
      </c>
    </row>
    <row r="3510" spans="1:29" ht="14.1" hidden="1" customHeight="1" thickBot="1" x14ac:dyDescent="0.25">
      <c r="A3510" s="3">
        <f t="shared" si="1160"/>
        <v>2030</v>
      </c>
      <c r="B3510" s="3" t="str">
        <f t="shared" si="1177"/>
        <v>07 červenec</v>
      </c>
      <c r="C3510" s="4" t="str">
        <f t="shared" si="1161"/>
        <v>červenec</v>
      </c>
      <c r="D3510" s="10">
        <f t="shared" ca="1" si="1162"/>
        <v>0</v>
      </c>
      <c r="E3510" s="10" t="str">
        <f t="shared" si="1163"/>
        <v>pondělí</v>
      </c>
      <c r="F3510" s="42" t="str">
        <f ca="1">IF(COUNTIF(List1!$U$4:$AF$16,$G3510),"Svátek",TEXT($G3510,"dddd"))</f>
        <v>pondělí</v>
      </c>
      <c r="G3510" s="19">
        <v>47693</v>
      </c>
      <c r="H3510" s="49"/>
      <c r="I3510" s="50"/>
      <c r="J3510" s="49"/>
      <c r="K3510" s="50"/>
      <c r="L3510" s="21">
        <f t="shared" si="1164"/>
        <v>0</v>
      </c>
      <c r="M3510" s="22">
        <f t="shared" si="1158"/>
        <v>0</v>
      </c>
      <c r="N3510" s="98"/>
      <c r="O3510" s="101" t="str">
        <f t="shared" ca="1" si="1159"/>
        <v/>
      </c>
      <c r="P3510" s="41" t="str">
        <f t="shared" si="1157"/>
        <v xml:space="preserve"> </v>
      </c>
      <c r="Q3510" s="41" t="str">
        <f>IF(MONTH(G3511)-MONTH(G3510)&lt;&gt;0,SUBTOTAL(109,$P$14:$P$3665)," ")</f>
        <v xml:space="preserve"> </v>
      </c>
      <c r="R3510" s="108">
        <f t="shared" ca="1" si="1165"/>
        <v>0</v>
      </c>
      <c r="S3510" s="25">
        <f t="shared" ca="1" si="1166"/>
        <v>0</v>
      </c>
      <c r="T3510" s="108">
        <f t="shared" ca="1" si="1167"/>
        <v>0</v>
      </c>
      <c r="U3510" s="163">
        <f t="shared" ca="1" si="1168"/>
        <v>0</v>
      </c>
      <c r="V3510" s="25">
        <f t="shared" ca="1" si="1169"/>
        <v>0</v>
      </c>
      <c r="W3510" s="25">
        <f t="shared" ca="1" si="1170"/>
        <v>0</v>
      </c>
      <c r="X3510" s="108">
        <f t="shared" ca="1" si="1171"/>
        <v>0</v>
      </c>
      <c r="Y3510" s="108">
        <f t="shared" ca="1" si="1172"/>
        <v>0</v>
      </c>
      <c r="Z3510" s="108">
        <f t="shared" ca="1" si="1173"/>
        <v>0</v>
      </c>
      <c r="AA3510" s="108">
        <f t="shared" ca="1" si="1174"/>
        <v>0</v>
      </c>
      <c r="AB3510" s="108">
        <f t="shared" ca="1" si="1175"/>
        <v>0</v>
      </c>
      <c r="AC3510" s="25">
        <f t="shared" ca="1" si="1176"/>
        <v>0</v>
      </c>
    </row>
    <row r="3511" spans="1:29" ht="14.1" hidden="1" customHeight="1" thickBot="1" x14ac:dyDescent="0.25">
      <c r="A3511" s="3">
        <f t="shared" si="1160"/>
        <v>2030</v>
      </c>
      <c r="B3511" s="3" t="str">
        <f t="shared" si="1177"/>
        <v>07 červenec</v>
      </c>
      <c r="C3511" s="4" t="str">
        <f t="shared" si="1161"/>
        <v>červenec</v>
      </c>
      <c r="D3511" s="10">
        <f t="shared" ca="1" si="1162"/>
        <v>0</v>
      </c>
      <c r="E3511" s="10" t="str">
        <f t="shared" si="1163"/>
        <v>úterý</v>
      </c>
      <c r="F3511" s="42" t="str">
        <f ca="1">IF(COUNTIF(List1!$U$4:$AF$16,$G3511),"Svátek",TEXT($G3511,"dddd"))</f>
        <v>úterý</v>
      </c>
      <c r="G3511" s="19">
        <v>47694</v>
      </c>
      <c r="H3511" s="49"/>
      <c r="I3511" s="50"/>
      <c r="J3511" s="49"/>
      <c r="K3511" s="50"/>
      <c r="L3511" s="21">
        <f t="shared" si="1164"/>
        <v>0</v>
      </c>
      <c r="M3511" s="22">
        <f t="shared" si="1158"/>
        <v>0</v>
      </c>
      <c r="N3511" s="98"/>
      <c r="O3511" s="101" t="str">
        <f t="shared" ca="1" si="1159"/>
        <v/>
      </c>
      <c r="P3511" s="41" t="str">
        <f t="shared" si="1157"/>
        <v xml:space="preserve"> </v>
      </c>
      <c r="Q3511" s="41" t="str">
        <f>IF(MONTH(G3512)-MONTH(G3511)&lt;&gt;0,SUBTOTAL(109,$P$14:$P$3665)," ")</f>
        <v xml:space="preserve"> </v>
      </c>
      <c r="R3511" s="108">
        <f t="shared" ca="1" si="1165"/>
        <v>0</v>
      </c>
      <c r="S3511" s="25">
        <f t="shared" ca="1" si="1166"/>
        <v>0</v>
      </c>
      <c r="T3511" s="108">
        <f t="shared" ca="1" si="1167"/>
        <v>0</v>
      </c>
      <c r="U3511" s="163">
        <f t="shared" ca="1" si="1168"/>
        <v>0</v>
      </c>
      <c r="V3511" s="25">
        <f t="shared" ca="1" si="1169"/>
        <v>0</v>
      </c>
      <c r="W3511" s="25">
        <f t="shared" ca="1" si="1170"/>
        <v>0</v>
      </c>
      <c r="X3511" s="108">
        <f t="shared" ca="1" si="1171"/>
        <v>0</v>
      </c>
      <c r="Y3511" s="108">
        <f t="shared" ca="1" si="1172"/>
        <v>0</v>
      </c>
      <c r="Z3511" s="108">
        <f t="shared" ca="1" si="1173"/>
        <v>0</v>
      </c>
      <c r="AA3511" s="108">
        <f t="shared" ca="1" si="1174"/>
        <v>0</v>
      </c>
      <c r="AB3511" s="108">
        <f t="shared" ca="1" si="1175"/>
        <v>0</v>
      </c>
      <c r="AC3511" s="25">
        <f t="shared" ca="1" si="1176"/>
        <v>0</v>
      </c>
    </row>
    <row r="3512" spans="1:29" ht="14.1" hidden="1" customHeight="1" thickBot="1" x14ac:dyDescent="0.25">
      <c r="A3512" s="3">
        <f t="shared" si="1160"/>
        <v>2030</v>
      </c>
      <c r="B3512" s="3" t="str">
        <f t="shared" si="1177"/>
        <v>07 červenec</v>
      </c>
      <c r="C3512" s="4" t="str">
        <f t="shared" si="1161"/>
        <v>červenec</v>
      </c>
      <c r="D3512" s="10">
        <f t="shared" ca="1" si="1162"/>
        <v>0</v>
      </c>
      <c r="E3512" s="10" t="str">
        <f t="shared" si="1163"/>
        <v>středa</v>
      </c>
      <c r="F3512" s="42" t="str">
        <f ca="1">IF(COUNTIF(List1!$U$4:$AF$16,$G3512),"Svátek",TEXT($G3512,"dddd"))</f>
        <v>středa</v>
      </c>
      <c r="G3512" s="19">
        <v>47695</v>
      </c>
      <c r="H3512" s="49"/>
      <c r="I3512" s="50"/>
      <c r="J3512" s="49"/>
      <c r="K3512" s="50"/>
      <c r="L3512" s="21">
        <f t="shared" si="1164"/>
        <v>0</v>
      </c>
      <c r="M3512" s="22">
        <f t="shared" si="1158"/>
        <v>0</v>
      </c>
      <c r="N3512" s="98"/>
      <c r="O3512" s="101" t="str">
        <f t="shared" ca="1" si="1159"/>
        <v/>
      </c>
      <c r="P3512" s="41">
        <f t="shared" si="1157"/>
        <v>0</v>
      </c>
      <c r="Q3512" s="41">
        <f>IF(MONTH(G3513)-MONTH(G3512)&lt;&gt;0,SUBTOTAL(109,$P$14:$P$3665)," ")</f>
        <v>0</v>
      </c>
      <c r="R3512" s="108">
        <f t="shared" ca="1" si="1165"/>
        <v>0</v>
      </c>
      <c r="S3512" s="25">
        <f t="shared" ca="1" si="1166"/>
        <v>0</v>
      </c>
      <c r="T3512" s="108">
        <f t="shared" ca="1" si="1167"/>
        <v>0</v>
      </c>
      <c r="U3512" s="163">
        <f t="shared" ca="1" si="1168"/>
        <v>0</v>
      </c>
      <c r="V3512" s="25">
        <f t="shared" ca="1" si="1169"/>
        <v>0</v>
      </c>
      <c r="W3512" s="25">
        <f t="shared" ca="1" si="1170"/>
        <v>0</v>
      </c>
      <c r="X3512" s="108">
        <f t="shared" ca="1" si="1171"/>
        <v>0</v>
      </c>
      <c r="Y3512" s="108">
        <f t="shared" ca="1" si="1172"/>
        <v>0</v>
      </c>
      <c r="Z3512" s="108">
        <f t="shared" ca="1" si="1173"/>
        <v>0</v>
      </c>
      <c r="AA3512" s="108">
        <f t="shared" ca="1" si="1174"/>
        <v>0</v>
      </c>
      <c r="AB3512" s="108">
        <f t="shared" ca="1" si="1175"/>
        <v>0</v>
      </c>
      <c r="AC3512" s="25">
        <f t="shared" ca="1" si="1176"/>
        <v>0</v>
      </c>
    </row>
    <row r="3513" spans="1:29" ht="14.1" hidden="1" customHeight="1" thickBot="1" x14ac:dyDescent="0.25">
      <c r="A3513" s="3">
        <f t="shared" si="1160"/>
        <v>2030</v>
      </c>
      <c r="B3513" s="3" t="str">
        <f t="shared" si="1177"/>
        <v>08 srpen</v>
      </c>
      <c r="C3513" s="4" t="str">
        <f t="shared" si="1161"/>
        <v>srpen</v>
      </c>
      <c r="D3513" s="10">
        <f t="shared" ca="1" si="1162"/>
        <v>0</v>
      </c>
      <c r="E3513" s="10" t="str">
        <f t="shared" si="1163"/>
        <v>čtvrtek</v>
      </c>
      <c r="F3513" s="42" t="str">
        <f ca="1">IF(COUNTIF(List1!$U$4:$AF$16,$G3513),"Svátek",TEXT($G3513,"dddd"))</f>
        <v>čtvrtek</v>
      </c>
      <c r="G3513" s="19">
        <v>47696</v>
      </c>
      <c r="H3513" s="49"/>
      <c r="I3513" s="50"/>
      <c r="J3513" s="49"/>
      <c r="K3513" s="50"/>
      <c r="L3513" s="21">
        <f t="shared" si="1164"/>
        <v>0</v>
      </c>
      <c r="M3513" s="22">
        <f t="shared" si="1158"/>
        <v>0</v>
      </c>
      <c r="N3513" s="98"/>
      <c r="O3513" s="101" t="str">
        <f t="shared" ca="1" si="1159"/>
        <v/>
      </c>
      <c r="P3513" s="41" t="str">
        <f t="shared" si="1157"/>
        <v xml:space="preserve"> </v>
      </c>
      <c r="Q3513" s="41" t="str">
        <f>IF(MONTH(G3514)-MONTH(G3513)&lt;&gt;0,SUBTOTAL(109,$P$14:$P$3665)," ")</f>
        <v xml:space="preserve"> </v>
      </c>
      <c r="R3513" s="108">
        <f t="shared" ca="1" si="1165"/>
        <v>0</v>
      </c>
      <c r="S3513" s="25">
        <f t="shared" ca="1" si="1166"/>
        <v>0</v>
      </c>
      <c r="T3513" s="108">
        <f t="shared" ca="1" si="1167"/>
        <v>0</v>
      </c>
      <c r="U3513" s="163">
        <f t="shared" ca="1" si="1168"/>
        <v>0</v>
      </c>
      <c r="V3513" s="25">
        <f t="shared" ca="1" si="1169"/>
        <v>0</v>
      </c>
      <c r="W3513" s="25">
        <f t="shared" ca="1" si="1170"/>
        <v>0</v>
      </c>
      <c r="X3513" s="108">
        <f t="shared" ca="1" si="1171"/>
        <v>0</v>
      </c>
      <c r="Y3513" s="108">
        <f t="shared" ca="1" si="1172"/>
        <v>0</v>
      </c>
      <c r="Z3513" s="108">
        <f t="shared" ca="1" si="1173"/>
        <v>0</v>
      </c>
      <c r="AA3513" s="108">
        <f t="shared" ca="1" si="1174"/>
        <v>0</v>
      </c>
      <c r="AB3513" s="108">
        <f t="shared" ca="1" si="1175"/>
        <v>0</v>
      </c>
      <c r="AC3513" s="25">
        <f t="shared" ca="1" si="1176"/>
        <v>0</v>
      </c>
    </row>
    <row r="3514" spans="1:29" ht="14.1" hidden="1" customHeight="1" thickBot="1" x14ac:dyDescent="0.25">
      <c r="A3514" s="3">
        <f t="shared" si="1160"/>
        <v>2030</v>
      </c>
      <c r="B3514" s="3" t="str">
        <f t="shared" si="1177"/>
        <v>08 srpen</v>
      </c>
      <c r="C3514" s="4" t="str">
        <f t="shared" si="1161"/>
        <v>srpen</v>
      </c>
      <c r="D3514" s="10">
        <f t="shared" ca="1" si="1162"/>
        <v>0</v>
      </c>
      <c r="E3514" s="10" t="str">
        <f t="shared" si="1163"/>
        <v>pátek</v>
      </c>
      <c r="F3514" s="42" t="str">
        <f ca="1">IF(COUNTIF(List1!$U$4:$AF$16,$G3514),"Svátek",TEXT($G3514,"dddd"))</f>
        <v>pátek</v>
      </c>
      <c r="G3514" s="19">
        <v>47697</v>
      </c>
      <c r="H3514" s="49"/>
      <c r="I3514" s="50"/>
      <c r="J3514" s="49"/>
      <c r="K3514" s="50"/>
      <c r="L3514" s="21">
        <f t="shared" si="1164"/>
        <v>0</v>
      </c>
      <c r="M3514" s="22">
        <f t="shared" si="1158"/>
        <v>0</v>
      </c>
      <c r="N3514" s="98"/>
      <c r="O3514" s="101" t="str">
        <f t="shared" ca="1" si="1159"/>
        <v/>
      </c>
      <c r="P3514" s="41" t="str">
        <f t="shared" si="1157"/>
        <v xml:space="preserve"> </v>
      </c>
      <c r="Q3514" s="41" t="str">
        <f>IF(MONTH(G3515)-MONTH(G3514)&lt;&gt;0,SUBTOTAL(109,$P$14:$P$3665)," ")</f>
        <v xml:space="preserve"> </v>
      </c>
      <c r="R3514" s="108">
        <f t="shared" ca="1" si="1165"/>
        <v>0</v>
      </c>
      <c r="S3514" s="25">
        <f t="shared" ca="1" si="1166"/>
        <v>0</v>
      </c>
      <c r="T3514" s="108">
        <f t="shared" ca="1" si="1167"/>
        <v>0</v>
      </c>
      <c r="U3514" s="163">
        <f t="shared" ca="1" si="1168"/>
        <v>0</v>
      </c>
      <c r="V3514" s="25">
        <f t="shared" ca="1" si="1169"/>
        <v>0</v>
      </c>
      <c r="W3514" s="25">
        <f t="shared" ca="1" si="1170"/>
        <v>0</v>
      </c>
      <c r="X3514" s="108">
        <f t="shared" ca="1" si="1171"/>
        <v>0</v>
      </c>
      <c r="Y3514" s="108">
        <f t="shared" ca="1" si="1172"/>
        <v>0</v>
      </c>
      <c r="Z3514" s="108">
        <f t="shared" ca="1" si="1173"/>
        <v>0</v>
      </c>
      <c r="AA3514" s="108">
        <f t="shared" ca="1" si="1174"/>
        <v>0</v>
      </c>
      <c r="AB3514" s="108">
        <f t="shared" ca="1" si="1175"/>
        <v>0</v>
      </c>
      <c r="AC3514" s="25">
        <f t="shared" ca="1" si="1176"/>
        <v>0</v>
      </c>
    </row>
    <row r="3515" spans="1:29" ht="14.1" hidden="1" customHeight="1" thickBot="1" x14ac:dyDescent="0.25">
      <c r="A3515" s="3">
        <f t="shared" si="1160"/>
        <v>2030</v>
      </c>
      <c r="B3515" s="3" t="str">
        <f t="shared" si="1177"/>
        <v>08 srpen</v>
      </c>
      <c r="C3515" s="4" t="str">
        <f t="shared" si="1161"/>
        <v>srpen</v>
      </c>
      <c r="D3515" s="10">
        <f t="shared" ca="1" si="1162"/>
        <v>0</v>
      </c>
      <c r="E3515" s="10" t="str">
        <f t="shared" si="1163"/>
        <v>sobota</v>
      </c>
      <c r="F3515" s="42" t="str">
        <f ca="1">IF(COUNTIF(List1!$U$4:$AF$16,$G3515),"Svátek",TEXT($G3515,"dddd"))</f>
        <v>sobota</v>
      </c>
      <c r="G3515" s="19">
        <v>47698</v>
      </c>
      <c r="H3515" s="49"/>
      <c r="I3515" s="50"/>
      <c r="J3515" s="49"/>
      <c r="K3515" s="50"/>
      <c r="L3515" s="21">
        <f t="shared" si="1164"/>
        <v>0</v>
      </c>
      <c r="M3515" s="22">
        <f t="shared" si="1158"/>
        <v>0</v>
      </c>
      <c r="N3515" s="98"/>
      <c r="O3515" s="101" t="str">
        <f t="shared" ca="1" si="1159"/>
        <v/>
      </c>
      <c r="P3515" s="41" t="str">
        <f t="shared" si="1157"/>
        <v xml:space="preserve"> </v>
      </c>
      <c r="Q3515" s="41" t="str">
        <f>IF(MONTH(G3516)-MONTH(G3515)&lt;&gt;0,SUBTOTAL(109,$P$14:$P$3665)," ")</f>
        <v xml:space="preserve"> </v>
      </c>
      <c r="R3515" s="108">
        <f t="shared" ca="1" si="1165"/>
        <v>0</v>
      </c>
      <c r="S3515" s="25">
        <f t="shared" ca="1" si="1166"/>
        <v>0</v>
      </c>
      <c r="T3515" s="108">
        <f t="shared" ca="1" si="1167"/>
        <v>0</v>
      </c>
      <c r="U3515" s="163">
        <f t="shared" ca="1" si="1168"/>
        <v>0</v>
      </c>
      <c r="V3515" s="25">
        <f t="shared" ca="1" si="1169"/>
        <v>0</v>
      </c>
      <c r="W3515" s="25">
        <f t="shared" ca="1" si="1170"/>
        <v>0</v>
      </c>
      <c r="X3515" s="108">
        <f t="shared" ca="1" si="1171"/>
        <v>0</v>
      </c>
      <c r="Y3515" s="108">
        <f t="shared" ca="1" si="1172"/>
        <v>0</v>
      </c>
      <c r="Z3515" s="108">
        <f t="shared" ca="1" si="1173"/>
        <v>0</v>
      </c>
      <c r="AA3515" s="108">
        <f t="shared" ca="1" si="1174"/>
        <v>0</v>
      </c>
      <c r="AB3515" s="108">
        <f t="shared" ca="1" si="1175"/>
        <v>0</v>
      </c>
      <c r="AC3515" s="25">
        <f t="shared" ca="1" si="1176"/>
        <v>0</v>
      </c>
    </row>
    <row r="3516" spans="1:29" ht="14.1" hidden="1" customHeight="1" thickBot="1" x14ac:dyDescent="0.25">
      <c r="A3516" s="3">
        <f t="shared" si="1160"/>
        <v>2030</v>
      </c>
      <c r="B3516" s="3" t="str">
        <f t="shared" si="1177"/>
        <v>08 srpen</v>
      </c>
      <c r="C3516" s="4" t="str">
        <f t="shared" si="1161"/>
        <v>srpen</v>
      </c>
      <c r="D3516" s="10">
        <f t="shared" ca="1" si="1162"/>
        <v>0</v>
      </c>
      <c r="E3516" s="10" t="str">
        <f t="shared" si="1163"/>
        <v>neděle</v>
      </c>
      <c r="F3516" s="42" t="str">
        <f ca="1">IF(COUNTIF(List1!$U$4:$AF$16,$G3516),"Svátek",TEXT($G3516,"dddd"))</f>
        <v>neděle</v>
      </c>
      <c r="G3516" s="19">
        <v>47699</v>
      </c>
      <c r="H3516" s="49"/>
      <c r="I3516" s="50"/>
      <c r="J3516" s="49"/>
      <c r="K3516" s="50"/>
      <c r="L3516" s="21">
        <f t="shared" si="1164"/>
        <v>0</v>
      </c>
      <c r="M3516" s="22">
        <f t="shared" si="1158"/>
        <v>0</v>
      </c>
      <c r="N3516" s="98"/>
      <c r="O3516" s="101" t="str">
        <f t="shared" ca="1" si="1159"/>
        <v/>
      </c>
      <c r="P3516" s="41">
        <f t="shared" si="1157"/>
        <v>0</v>
      </c>
      <c r="Q3516" s="41" t="str">
        <f>IF(MONTH(G3517)-MONTH(G3516)&lt;&gt;0,SUBTOTAL(109,$P$14:$P$3665)," ")</f>
        <v xml:space="preserve"> </v>
      </c>
      <c r="R3516" s="108">
        <f t="shared" ca="1" si="1165"/>
        <v>0</v>
      </c>
      <c r="S3516" s="25">
        <f t="shared" ca="1" si="1166"/>
        <v>0</v>
      </c>
      <c r="T3516" s="108">
        <f t="shared" ca="1" si="1167"/>
        <v>0</v>
      </c>
      <c r="U3516" s="163">
        <f t="shared" ca="1" si="1168"/>
        <v>0</v>
      </c>
      <c r="V3516" s="25">
        <f t="shared" ca="1" si="1169"/>
        <v>0</v>
      </c>
      <c r="W3516" s="25">
        <f t="shared" ca="1" si="1170"/>
        <v>0</v>
      </c>
      <c r="X3516" s="108">
        <f t="shared" ca="1" si="1171"/>
        <v>0</v>
      </c>
      <c r="Y3516" s="108">
        <f t="shared" ca="1" si="1172"/>
        <v>0</v>
      </c>
      <c r="Z3516" s="108">
        <f t="shared" ca="1" si="1173"/>
        <v>0</v>
      </c>
      <c r="AA3516" s="108">
        <f t="shared" ca="1" si="1174"/>
        <v>0</v>
      </c>
      <c r="AB3516" s="108">
        <f t="shared" ca="1" si="1175"/>
        <v>0</v>
      </c>
      <c r="AC3516" s="25">
        <f t="shared" ca="1" si="1176"/>
        <v>0</v>
      </c>
    </row>
    <row r="3517" spans="1:29" ht="14.1" hidden="1" customHeight="1" thickBot="1" x14ac:dyDescent="0.25">
      <c r="A3517" s="3">
        <f t="shared" si="1160"/>
        <v>2030</v>
      </c>
      <c r="B3517" s="3" t="str">
        <f t="shared" si="1177"/>
        <v>08 srpen</v>
      </c>
      <c r="C3517" s="4" t="str">
        <f t="shared" si="1161"/>
        <v>srpen</v>
      </c>
      <c r="D3517" s="10">
        <f t="shared" ca="1" si="1162"/>
        <v>0</v>
      </c>
      <c r="E3517" s="10" t="str">
        <f t="shared" si="1163"/>
        <v>pondělí</v>
      </c>
      <c r="F3517" s="42" t="str">
        <f ca="1">IF(COUNTIF(List1!$U$4:$AF$16,$G3517),"Svátek",TEXT($G3517,"dddd"))</f>
        <v>pondělí</v>
      </c>
      <c r="G3517" s="19">
        <v>47700</v>
      </c>
      <c r="H3517" s="49"/>
      <c r="I3517" s="50"/>
      <c r="J3517" s="49"/>
      <c r="K3517" s="50"/>
      <c r="L3517" s="21">
        <f t="shared" si="1164"/>
        <v>0</v>
      </c>
      <c r="M3517" s="22">
        <f t="shared" si="1158"/>
        <v>0</v>
      </c>
      <c r="N3517" s="98"/>
      <c r="O3517" s="101" t="str">
        <f t="shared" ca="1" si="1159"/>
        <v/>
      </c>
      <c r="P3517" s="41" t="str">
        <f t="shared" si="1157"/>
        <v xml:space="preserve"> </v>
      </c>
      <c r="Q3517" s="41" t="str">
        <f>IF(MONTH(G3518)-MONTH(G3517)&lt;&gt;0,SUBTOTAL(109,$P$14:$P$3665)," ")</f>
        <v xml:space="preserve"> </v>
      </c>
      <c r="R3517" s="108">
        <f t="shared" ca="1" si="1165"/>
        <v>0</v>
      </c>
      <c r="S3517" s="25">
        <f t="shared" ca="1" si="1166"/>
        <v>0</v>
      </c>
      <c r="T3517" s="108">
        <f t="shared" ca="1" si="1167"/>
        <v>0</v>
      </c>
      <c r="U3517" s="163">
        <f t="shared" ca="1" si="1168"/>
        <v>0</v>
      </c>
      <c r="V3517" s="25">
        <f t="shared" ca="1" si="1169"/>
        <v>0</v>
      </c>
      <c r="W3517" s="25">
        <f t="shared" ca="1" si="1170"/>
        <v>0</v>
      </c>
      <c r="X3517" s="108">
        <f t="shared" ca="1" si="1171"/>
        <v>0</v>
      </c>
      <c r="Y3517" s="108">
        <f t="shared" ca="1" si="1172"/>
        <v>0</v>
      </c>
      <c r="Z3517" s="108">
        <f t="shared" ca="1" si="1173"/>
        <v>0</v>
      </c>
      <c r="AA3517" s="108">
        <f t="shared" ca="1" si="1174"/>
        <v>0</v>
      </c>
      <c r="AB3517" s="108">
        <f t="shared" ca="1" si="1175"/>
        <v>0</v>
      </c>
      <c r="AC3517" s="25">
        <f t="shared" ca="1" si="1176"/>
        <v>0</v>
      </c>
    </row>
    <row r="3518" spans="1:29" ht="14.1" hidden="1" customHeight="1" thickBot="1" x14ac:dyDescent="0.25">
      <c r="A3518" s="3">
        <f t="shared" si="1160"/>
        <v>2030</v>
      </c>
      <c r="B3518" s="3" t="str">
        <f t="shared" si="1177"/>
        <v>08 srpen</v>
      </c>
      <c r="C3518" s="4" t="str">
        <f t="shared" si="1161"/>
        <v>srpen</v>
      </c>
      <c r="D3518" s="10">
        <f t="shared" ca="1" si="1162"/>
        <v>0</v>
      </c>
      <c r="E3518" s="10" t="str">
        <f t="shared" si="1163"/>
        <v>úterý</v>
      </c>
      <c r="F3518" s="42" t="str">
        <f ca="1">IF(COUNTIF(List1!$U$4:$AF$16,$G3518),"Svátek",TEXT($G3518,"dddd"))</f>
        <v>úterý</v>
      </c>
      <c r="G3518" s="19">
        <v>47701</v>
      </c>
      <c r="H3518" s="49"/>
      <c r="I3518" s="50"/>
      <c r="J3518" s="49"/>
      <c r="K3518" s="50"/>
      <c r="L3518" s="21">
        <f t="shared" si="1164"/>
        <v>0</v>
      </c>
      <c r="M3518" s="22">
        <f t="shared" si="1158"/>
        <v>0</v>
      </c>
      <c r="N3518" s="98"/>
      <c r="O3518" s="101" t="str">
        <f t="shared" ca="1" si="1159"/>
        <v/>
      </c>
      <c r="P3518" s="41" t="str">
        <f t="shared" si="1157"/>
        <v xml:space="preserve"> </v>
      </c>
      <c r="Q3518" s="41" t="str">
        <f>IF(MONTH(G3519)-MONTH(G3518)&lt;&gt;0,SUBTOTAL(109,$P$14:$P$3665)," ")</f>
        <v xml:space="preserve"> </v>
      </c>
      <c r="R3518" s="108">
        <f t="shared" ca="1" si="1165"/>
        <v>0</v>
      </c>
      <c r="S3518" s="25">
        <f t="shared" ca="1" si="1166"/>
        <v>0</v>
      </c>
      <c r="T3518" s="108">
        <f t="shared" ca="1" si="1167"/>
        <v>0</v>
      </c>
      <c r="U3518" s="163">
        <f t="shared" ca="1" si="1168"/>
        <v>0</v>
      </c>
      <c r="V3518" s="25">
        <f t="shared" ca="1" si="1169"/>
        <v>0</v>
      </c>
      <c r="W3518" s="25">
        <f t="shared" ca="1" si="1170"/>
        <v>0</v>
      </c>
      <c r="X3518" s="108">
        <f t="shared" ca="1" si="1171"/>
        <v>0</v>
      </c>
      <c r="Y3518" s="108">
        <f t="shared" ca="1" si="1172"/>
        <v>0</v>
      </c>
      <c r="Z3518" s="108">
        <f t="shared" ca="1" si="1173"/>
        <v>0</v>
      </c>
      <c r="AA3518" s="108">
        <f t="shared" ca="1" si="1174"/>
        <v>0</v>
      </c>
      <c r="AB3518" s="108">
        <f t="shared" ca="1" si="1175"/>
        <v>0</v>
      </c>
      <c r="AC3518" s="25">
        <f t="shared" ca="1" si="1176"/>
        <v>0</v>
      </c>
    </row>
    <row r="3519" spans="1:29" ht="14.1" hidden="1" customHeight="1" thickBot="1" x14ac:dyDescent="0.25">
      <c r="A3519" s="3">
        <f t="shared" si="1160"/>
        <v>2030</v>
      </c>
      <c r="B3519" s="3" t="str">
        <f t="shared" si="1177"/>
        <v>08 srpen</v>
      </c>
      <c r="C3519" s="4" t="str">
        <f t="shared" si="1161"/>
        <v>srpen</v>
      </c>
      <c r="D3519" s="10">
        <f t="shared" ca="1" si="1162"/>
        <v>0</v>
      </c>
      <c r="E3519" s="10" t="str">
        <f t="shared" si="1163"/>
        <v>středa</v>
      </c>
      <c r="F3519" s="42" t="str">
        <f ca="1">IF(COUNTIF(List1!$U$4:$AF$16,$G3519),"Svátek",TEXT($G3519,"dddd"))</f>
        <v>středa</v>
      </c>
      <c r="G3519" s="19">
        <v>47702</v>
      </c>
      <c r="H3519" s="49"/>
      <c r="I3519" s="50"/>
      <c r="J3519" s="49"/>
      <c r="K3519" s="50"/>
      <c r="L3519" s="21">
        <f t="shared" si="1164"/>
        <v>0</v>
      </c>
      <c r="M3519" s="22">
        <f t="shared" si="1158"/>
        <v>0</v>
      </c>
      <c r="N3519" s="98"/>
      <c r="O3519" s="101" t="str">
        <f t="shared" ca="1" si="1159"/>
        <v/>
      </c>
      <c r="P3519" s="41" t="str">
        <f t="shared" si="1157"/>
        <v xml:space="preserve"> </v>
      </c>
      <c r="Q3519" s="41" t="str">
        <f>IF(MONTH(G3520)-MONTH(G3519)&lt;&gt;0,SUBTOTAL(109,$P$14:$P$3665)," ")</f>
        <v xml:space="preserve"> </v>
      </c>
      <c r="R3519" s="108">
        <f t="shared" ca="1" si="1165"/>
        <v>0</v>
      </c>
      <c r="S3519" s="25">
        <f t="shared" ca="1" si="1166"/>
        <v>0</v>
      </c>
      <c r="T3519" s="108">
        <f t="shared" ca="1" si="1167"/>
        <v>0</v>
      </c>
      <c r="U3519" s="163">
        <f t="shared" ca="1" si="1168"/>
        <v>0</v>
      </c>
      <c r="V3519" s="25">
        <f t="shared" ca="1" si="1169"/>
        <v>0</v>
      </c>
      <c r="W3519" s="25">
        <f t="shared" ca="1" si="1170"/>
        <v>0</v>
      </c>
      <c r="X3519" s="108">
        <f t="shared" ca="1" si="1171"/>
        <v>0</v>
      </c>
      <c r="Y3519" s="108">
        <f t="shared" ca="1" si="1172"/>
        <v>0</v>
      </c>
      <c r="Z3519" s="108">
        <f t="shared" ca="1" si="1173"/>
        <v>0</v>
      </c>
      <c r="AA3519" s="108">
        <f t="shared" ca="1" si="1174"/>
        <v>0</v>
      </c>
      <c r="AB3519" s="108">
        <f t="shared" ca="1" si="1175"/>
        <v>0</v>
      </c>
      <c r="AC3519" s="25">
        <f t="shared" ca="1" si="1176"/>
        <v>0</v>
      </c>
    </row>
    <row r="3520" spans="1:29" ht="14.1" hidden="1" customHeight="1" thickBot="1" x14ac:dyDescent="0.25">
      <c r="A3520" s="3">
        <f t="shared" si="1160"/>
        <v>2030</v>
      </c>
      <c r="B3520" s="3" t="str">
        <f t="shared" si="1177"/>
        <v>08 srpen</v>
      </c>
      <c r="C3520" s="4" t="str">
        <f t="shared" si="1161"/>
        <v>srpen</v>
      </c>
      <c r="D3520" s="10">
        <f t="shared" ca="1" si="1162"/>
        <v>0</v>
      </c>
      <c r="E3520" s="10" t="str">
        <f t="shared" si="1163"/>
        <v>čtvrtek</v>
      </c>
      <c r="F3520" s="42" t="str">
        <f ca="1">IF(COUNTIF(List1!$U$4:$AF$16,$G3520),"Svátek",TEXT($G3520,"dddd"))</f>
        <v>čtvrtek</v>
      </c>
      <c r="G3520" s="19">
        <v>47703</v>
      </c>
      <c r="H3520" s="49"/>
      <c r="I3520" s="50"/>
      <c r="J3520" s="49"/>
      <c r="K3520" s="50"/>
      <c r="L3520" s="21">
        <f t="shared" si="1164"/>
        <v>0</v>
      </c>
      <c r="M3520" s="22">
        <f t="shared" si="1158"/>
        <v>0</v>
      </c>
      <c r="N3520" s="98"/>
      <c r="O3520" s="101" t="str">
        <f t="shared" ca="1" si="1159"/>
        <v/>
      </c>
      <c r="P3520" s="41" t="str">
        <f t="shared" si="1157"/>
        <v xml:space="preserve"> </v>
      </c>
      <c r="Q3520" s="41" t="str">
        <f>IF(MONTH(G3521)-MONTH(G3520)&lt;&gt;0,SUBTOTAL(109,$P$14:$P$3665)," ")</f>
        <v xml:space="preserve"> </v>
      </c>
      <c r="R3520" s="108">
        <f t="shared" ca="1" si="1165"/>
        <v>0</v>
      </c>
      <c r="S3520" s="25">
        <f t="shared" ca="1" si="1166"/>
        <v>0</v>
      </c>
      <c r="T3520" s="108">
        <f t="shared" ca="1" si="1167"/>
        <v>0</v>
      </c>
      <c r="U3520" s="163">
        <f t="shared" ca="1" si="1168"/>
        <v>0</v>
      </c>
      <c r="V3520" s="25">
        <f t="shared" ca="1" si="1169"/>
        <v>0</v>
      </c>
      <c r="W3520" s="25">
        <f t="shared" ca="1" si="1170"/>
        <v>0</v>
      </c>
      <c r="X3520" s="108">
        <f t="shared" ca="1" si="1171"/>
        <v>0</v>
      </c>
      <c r="Y3520" s="108">
        <f t="shared" ca="1" si="1172"/>
        <v>0</v>
      </c>
      <c r="Z3520" s="108">
        <f t="shared" ca="1" si="1173"/>
        <v>0</v>
      </c>
      <c r="AA3520" s="108">
        <f t="shared" ca="1" si="1174"/>
        <v>0</v>
      </c>
      <c r="AB3520" s="108">
        <f t="shared" ca="1" si="1175"/>
        <v>0</v>
      </c>
      <c r="AC3520" s="25">
        <f t="shared" ca="1" si="1176"/>
        <v>0</v>
      </c>
    </row>
    <row r="3521" spans="1:29" ht="14.1" hidden="1" customHeight="1" thickBot="1" x14ac:dyDescent="0.25">
      <c r="A3521" s="3">
        <f t="shared" si="1160"/>
        <v>2030</v>
      </c>
      <c r="B3521" s="3" t="str">
        <f t="shared" si="1177"/>
        <v>08 srpen</v>
      </c>
      <c r="C3521" s="4" t="str">
        <f t="shared" si="1161"/>
        <v>srpen</v>
      </c>
      <c r="D3521" s="10">
        <f t="shared" ca="1" si="1162"/>
        <v>0</v>
      </c>
      <c r="E3521" s="10" t="str">
        <f t="shared" si="1163"/>
        <v>pátek</v>
      </c>
      <c r="F3521" s="42" t="str">
        <f ca="1">IF(COUNTIF(List1!$U$4:$AF$16,$G3521),"Svátek",TEXT($G3521,"dddd"))</f>
        <v>pátek</v>
      </c>
      <c r="G3521" s="19">
        <v>47704</v>
      </c>
      <c r="H3521" s="49"/>
      <c r="I3521" s="50"/>
      <c r="J3521" s="49"/>
      <c r="K3521" s="50"/>
      <c r="L3521" s="21">
        <f t="shared" si="1164"/>
        <v>0</v>
      </c>
      <c r="M3521" s="22">
        <f t="shared" si="1158"/>
        <v>0</v>
      </c>
      <c r="N3521" s="98"/>
      <c r="O3521" s="101" t="str">
        <f t="shared" ca="1" si="1159"/>
        <v/>
      </c>
      <c r="P3521" s="41" t="str">
        <f t="shared" si="1157"/>
        <v xml:space="preserve"> </v>
      </c>
      <c r="Q3521" s="41" t="str">
        <f>IF(MONTH(G3522)-MONTH(G3521)&lt;&gt;0,SUBTOTAL(109,$P$14:$P$3665)," ")</f>
        <v xml:space="preserve"> </v>
      </c>
      <c r="R3521" s="108">
        <f t="shared" ca="1" si="1165"/>
        <v>0</v>
      </c>
      <c r="S3521" s="25">
        <f t="shared" ca="1" si="1166"/>
        <v>0</v>
      </c>
      <c r="T3521" s="108">
        <f t="shared" ca="1" si="1167"/>
        <v>0</v>
      </c>
      <c r="U3521" s="163">
        <f t="shared" ca="1" si="1168"/>
        <v>0</v>
      </c>
      <c r="V3521" s="25">
        <f t="shared" ca="1" si="1169"/>
        <v>0</v>
      </c>
      <c r="W3521" s="25">
        <f t="shared" ca="1" si="1170"/>
        <v>0</v>
      </c>
      <c r="X3521" s="108">
        <f t="shared" ca="1" si="1171"/>
        <v>0</v>
      </c>
      <c r="Y3521" s="108">
        <f t="shared" ca="1" si="1172"/>
        <v>0</v>
      </c>
      <c r="Z3521" s="108">
        <f t="shared" ca="1" si="1173"/>
        <v>0</v>
      </c>
      <c r="AA3521" s="108">
        <f t="shared" ca="1" si="1174"/>
        <v>0</v>
      </c>
      <c r="AB3521" s="108">
        <f t="shared" ca="1" si="1175"/>
        <v>0</v>
      </c>
      <c r="AC3521" s="25">
        <f t="shared" ca="1" si="1176"/>
        <v>0</v>
      </c>
    </row>
    <row r="3522" spans="1:29" ht="14.1" hidden="1" customHeight="1" thickBot="1" x14ac:dyDescent="0.25">
      <c r="A3522" s="3">
        <f t="shared" si="1160"/>
        <v>2030</v>
      </c>
      <c r="B3522" s="3" t="str">
        <f t="shared" si="1177"/>
        <v>08 srpen</v>
      </c>
      <c r="C3522" s="4" t="str">
        <f t="shared" si="1161"/>
        <v>srpen</v>
      </c>
      <c r="D3522" s="10">
        <f t="shared" ca="1" si="1162"/>
        <v>0</v>
      </c>
      <c r="E3522" s="10" t="str">
        <f t="shared" si="1163"/>
        <v>sobota</v>
      </c>
      <c r="F3522" s="42" t="str">
        <f ca="1">IF(COUNTIF(List1!$U$4:$AF$16,$G3522),"Svátek",TEXT($G3522,"dddd"))</f>
        <v>sobota</v>
      </c>
      <c r="G3522" s="19">
        <v>47705</v>
      </c>
      <c r="H3522" s="49"/>
      <c r="I3522" s="50"/>
      <c r="J3522" s="49"/>
      <c r="K3522" s="50"/>
      <c r="L3522" s="21">
        <f t="shared" si="1164"/>
        <v>0</v>
      </c>
      <c r="M3522" s="22">
        <f t="shared" si="1158"/>
        <v>0</v>
      </c>
      <c r="N3522" s="98"/>
      <c r="O3522" s="101" t="str">
        <f t="shared" ca="1" si="1159"/>
        <v/>
      </c>
      <c r="P3522" s="41" t="str">
        <f t="shared" si="1157"/>
        <v xml:space="preserve"> </v>
      </c>
      <c r="Q3522" s="41" t="str">
        <f>IF(MONTH(G3523)-MONTH(G3522)&lt;&gt;0,SUBTOTAL(109,$P$14:$P$3665)," ")</f>
        <v xml:space="preserve"> </v>
      </c>
      <c r="R3522" s="108">
        <f t="shared" ca="1" si="1165"/>
        <v>0</v>
      </c>
      <c r="S3522" s="25">
        <f t="shared" ca="1" si="1166"/>
        <v>0</v>
      </c>
      <c r="T3522" s="108">
        <f t="shared" ca="1" si="1167"/>
        <v>0</v>
      </c>
      <c r="U3522" s="163">
        <f t="shared" ca="1" si="1168"/>
        <v>0</v>
      </c>
      <c r="V3522" s="25">
        <f t="shared" ca="1" si="1169"/>
        <v>0</v>
      </c>
      <c r="W3522" s="25">
        <f t="shared" ca="1" si="1170"/>
        <v>0</v>
      </c>
      <c r="X3522" s="108">
        <f t="shared" ca="1" si="1171"/>
        <v>0</v>
      </c>
      <c r="Y3522" s="108">
        <f t="shared" ca="1" si="1172"/>
        <v>0</v>
      </c>
      <c r="Z3522" s="108">
        <f t="shared" ca="1" si="1173"/>
        <v>0</v>
      </c>
      <c r="AA3522" s="108">
        <f t="shared" ca="1" si="1174"/>
        <v>0</v>
      </c>
      <c r="AB3522" s="108">
        <f t="shared" ca="1" si="1175"/>
        <v>0</v>
      </c>
      <c r="AC3522" s="25">
        <f t="shared" ca="1" si="1176"/>
        <v>0</v>
      </c>
    </row>
    <row r="3523" spans="1:29" ht="14.1" hidden="1" customHeight="1" thickBot="1" x14ac:dyDescent="0.25">
      <c r="A3523" s="3">
        <f t="shared" si="1160"/>
        <v>2030</v>
      </c>
      <c r="B3523" s="3" t="str">
        <f t="shared" si="1177"/>
        <v>08 srpen</v>
      </c>
      <c r="C3523" s="4" t="str">
        <f t="shared" si="1161"/>
        <v>srpen</v>
      </c>
      <c r="D3523" s="10">
        <f t="shared" ca="1" si="1162"/>
        <v>0</v>
      </c>
      <c r="E3523" s="10" t="str">
        <f t="shared" si="1163"/>
        <v>neděle</v>
      </c>
      <c r="F3523" s="42" t="str">
        <f ca="1">IF(COUNTIF(List1!$U$4:$AF$16,$G3523),"Svátek",TEXT($G3523,"dddd"))</f>
        <v>neděle</v>
      </c>
      <c r="G3523" s="19">
        <v>47706</v>
      </c>
      <c r="H3523" s="49"/>
      <c r="I3523" s="50"/>
      <c r="J3523" s="49"/>
      <c r="K3523" s="50"/>
      <c r="L3523" s="21">
        <f t="shared" si="1164"/>
        <v>0</v>
      </c>
      <c r="M3523" s="22">
        <f t="shared" si="1158"/>
        <v>0</v>
      </c>
      <c r="N3523" s="98"/>
      <c r="O3523" s="101" t="str">
        <f t="shared" ca="1" si="1159"/>
        <v/>
      </c>
      <c r="P3523" s="41">
        <f t="shared" si="1157"/>
        <v>0</v>
      </c>
      <c r="Q3523" s="41" t="str">
        <f>IF(MONTH(G3524)-MONTH(G3523)&lt;&gt;0,SUBTOTAL(109,$P$14:$P$3665)," ")</f>
        <v xml:space="preserve"> </v>
      </c>
      <c r="R3523" s="108">
        <f t="shared" ca="1" si="1165"/>
        <v>0</v>
      </c>
      <c r="S3523" s="25">
        <f t="shared" ca="1" si="1166"/>
        <v>0</v>
      </c>
      <c r="T3523" s="108">
        <f t="shared" ca="1" si="1167"/>
        <v>0</v>
      </c>
      <c r="U3523" s="163">
        <f t="shared" ca="1" si="1168"/>
        <v>0</v>
      </c>
      <c r="V3523" s="25">
        <f t="shared" ca="1" si="1169"/>
        <v>0</v>
      </c>
      <c r="W3523" s="25">
        <f t="shared" ca="1" si="1170"/>
        <v>0</v>
      </c>
      <c r="X3523" s="108">
        <f t="shared" ca="1" si="1171"/>
        <v>0</v>
      </c>
      <c r="Y3523" s="108">
        <f t="shared" ca="1" si="1172"/>
        <v>0</v>
      </c>
      <c r="Z3523" s="108">
        <f t="shared" ca="1" si="1173"/>
        <v>0</v>
      </c>
      <c r="AA3523" s="108">
        <f t="shared" ca="1" si="1174"/>
        <v>0</v>
      </c>
      <c r="AB3523" s="108">
        <f t="shared" ca="1" si="1175"/>
        <v>0</v>
      </c>
      <c r="AC3523" s="25">
        <f t="shared" ca="1" si="1176"/>
        <v>0</v>
      </c>
    </row>
    <row r="3524" spans="1:29" ht="14.1" hidden="1" customHeight="1" thickBot="1" x14ac:dyDescent="0.25">
      <c r="A3524" s="3">
        <f t="shared" si="1160"/>
        <v>2030</v>
      </c>
      <c r="B3524" s="3" t="str">
        <f t="shared" si="1177"/>
        <v>08 srpen</v>
      </c>
      <c r="C3524" s="4" t="str">
        <f t="shared" si="1161"/>
        <v>srpen</v>
      </c>
      <c r="D3524" s="10">
        <f t="shared" ca="1" si="1162"/>
        <v>0</v>
      </c>
      <c r="E3524" s="10" t="str">
        <f t="shared" si="1163"/>
        <v>pondělí</v>
      </c>
      <c r="F3524" s="42" t="str">
        <f ca="1">IF(COUNTIF(List1!$U$4:$AF$16,$G3524),"Svátek",TEXT($G3524,"dddd"))</f>
        <v>pondělí</v>
      </c>
      <c r="G3524" s="19">
        <v>47707</v>
      </c>
      <c r="H3524" s="49"/>
      <c r="I3524" s="50"/>
      <c r="J3524" s="49"/>
      <c r="K3524" s="50"/>
      <c r="L3524" s="21">
        <f t="shared" si="1164"/>
        <v>0</v>
      </c>
      <c r="M3524" s="22">
        <f t="shared" si="1158"/>
        <v>0</v>
      </c>
      <c r="N3524" s="98"/>
      <c r="O3524" s="101" t="str">
        <f t="shared" ca="1" si="1159"/>
        <v/>
      </c>
      <c r="P3524" s="41" t="str">
        <f t="shared" si="1157"/>
        <v xml:space="preserve"> </v>
      </c>
      <c r="Q3524" s="41" t="str">
        <f>IF(MONTH(G3525)-MONTH(G3524)&lt;&gt;0,SUBTOTAL(109,$P$14:$P$3665)," ")</f>
        <v xml:space="preserve"> </v>
      </c>
      <c r="R3524" s="108">
        <f t="shared" ca="1" si="1165"/>
        <v>0</v>
      </c>
      <c r="S3524" s="25">
        <f t="shared" ca="1" si="1166"/>
        <v>0</v>
      </c>
      <c r="T3524" s="108">
        <f t="shared" ca="1" si="1167"/>
        <v>0</v>
      </c>
      <c r="U3524" s="163">
        <f t="shared" ca="1" si="1168"/>
        <v>0</v>
      </c>
      <c r="V3524" s="25">
        <f t="shared" ca="1" si="1169"/>
        <v>0</v>
      </c>
      <c r="W3524" s="25">
        <f t="shared" ca="1" si="1170"/>
        <v>0</v>
      </c>
      <c r="X3524" s="108">
        <f t="shared" ca="1" si="1171"/>
        <v>0</v>
      </c>
      <c r="Y3524" s="108">
        <f t="shared" ca="1" si="1172"/>
        <v>0</v>
      </c>
      <c r="Z3524" s="108">
        <f t="shared" ca="1" si="1173"/>
        <v>0</v>
      </c>
      <c r="AA3524" s="108">
        <f t="shared" ca="1" si="1174"/>
        <v>0</v>
      </c>
      <c r="AB3524" s="108">
        <f t="shared" ca="1" si="1175"/>
        <v>0</v>
      </c>
      <c r="AC3524" s="25">
        <f t="shared" ca="1" si="1176"/>
        <v>0</v>
      </c>
    </row>
    <row r="3525" spans="1:29" ht="14.1" hidden="1" customHeight="1" thickBot="1" x14ac:dyDescent="0.25">
      <c r="A3525" s="3">
        <f t="shared" si="1160"/>
        <v>2030</v>
      </c>
      <c r="B3525" s="3" t="str">
        <f t="shared" si="1177"/>
        <v>08 srpen</v>
      </c>
      <c r="C3525" s="4" t="str">
        <f t="shared" si="1161"/>
        <v>srpen</v>
      </c>
      <c r="D3525" s="10">
        <f t="shared" ca="1" si="1162"/>
        <v>0</v>
      </c>
      <c r="E3525" s="10" t="str">
        <f t="shared" si="1163"/>
        <v>úterý</v>
      </c>
      <c r="F3525" s="42" t="str">
        <f ca="1">IF(COUNTIF(List1!$U$4:$AF$16,$G3525),"Svátek",TEXT($G3525,"dddd"))</f>
        <v>úterý</v>
      </c>
      <c r="G3525" s="19">
        <v>47708</v>
      </c>
      <c r="H3525" s="49"/>
      <c r="I3525" s="50"/>
      <c r="J3525" s="49"/>
      <c r="K3525" s="50"/>
      <c r="L3525" s="21">
        <f t="shared" si="1164"/>
        <v>0</v>
      </c>
      <c r="M3525" s="22">
        <f t="shared" si="1158"/>
        <v>0</v>
      </c>
      <c r="N3525" s="98"/>
      <c r="O3525" s="101" t="str">
        <f t="shared" ca="1" si="1159"/>
        <v/>
      </c>
      <c r="P3525" s="41" t="str">
        <f t="shared" si="1157"/>
        <v xml:space="preserve"> </v>
      </c>
      <c r="Q3525" s="41" t="str">
        <f>IF(MONTH(G3526)-MONTH(G3525)&lt;&gt;0,SUBTOTAL(109,$P$14:$P$3665)," ")</f>
        <v xml:space="preserve"> </v>
      </c>
      <c r="R3525" s="108">
        <f t="shared" ca="1" si="1165"/>
        <v>0</v>
      </c>
      <c r="S3525" s="25">
        <f t="shared" ca="1" si="1166"/>
        <v>0</v>
      </c>
      <c r="T3525" s="108">
        <f t="shared" ca="1" si="1167"/>
        <v>0</v>
      </c>
      <c r="U3525" s="163">
        <f t="shared" ca="1" si="1168"/>
        <v>0</v>
      </c>
      <c r="V3525" s="25">
        <f t="shared" ca="1" si="1169"/>
        <v>0</v>
      </c>
      <c r="W3525" s="25">
        <f t="shared" ca="1" si="1170"/>
        <v>0</v>
      </c>
      <c r="X3525" s="108">
        <f t="shared" ca="1" si="1171"/>
        <v>0</v>
      </c>
      <c r="Y3525" s="108">
        <f t="shared" ca="1" si="1172"/>
        <v>0</v>
      </c>
      <c r="Z3525" s="108">
        <f t="shared" ca="1" si="1173"/>
        <v>0</v>
      </c>
      <c r="AA3525" s="108">
        <f t="shared" ca="1" si="1174"/>
        <v>0</v>
      </c>
      <c r="AB3525" s="108">
        <f t="shared" ca="1" si="1175"/>
        <v>0</v>
      </c>
      <c r="AC3525" s="25">
        <f t="shared" ca="1" si="1176"/>
        <v>0</v>
      </c>
    </row>
    <row r="3526" spans="1:29" ht="14.1" hidden="1" customHeight="1" thickBot="1" x14ac:dyDescent="0.25">
      <c r="A3526" s="3">
        <f t="shared" si="1160"/>
        <v>2030</v>
      </c>
      <c r="B3526" s="3" t="str">
        <f t="shared" si="1177"/>
        <v>08 srpen</v>
      </c>
      <c r="C3526" s="4" t="str">
        <f t="shared" si="1161"/>
        <v>srpen</v>
      </c>
      <c r="D3526" s="10">
        <f t="shared" ca="1" si="1162"/>
        <v>0</v>
      </c>
      <c r="E3526" s="10" t="str">
        <f t="shared" si="1163"/>
        <v>středa</v>
      </c>
      <c r="F3526" s="42" t="str">
        <f ca="1">IF(COUNTIF(List1!$U$4:$AF$16,$G3526),"Svátek",TEXT($G3526,"dddd"))</f>
        <v>středa</v>
      </c>
      <c r="G3526" s="19">
        <v>47709</v>
      </c>
      <c r="H3526" s="49"/>
      <c r="I3526" s="50"/>
      <c r="J3526" s="49"/>
      <c r="K3526" s="50"/>
      <c r="L3526" s="21">
        <f t="shared" si="1164"/>
        <v>0</v>
      </c>
      <c r="M3526" s="22">
        <f t="shared" si="1158"/>
        <v>0</v>
      </c>
      <c r="N3526" s="98"/>
      <c r="O3526" s="101" t="str">
        <f t="shared" ca="1" si="1159"/>
        <v/>
      </c>
      <c r="P3526" s="41" t="str">
        <f t="shared" si="1157"/>
        <v xml:space="preserve"> </v>
      </c>
      <c r="Q3526" s="41" t="str">
        <f>IF(MONTH(G3527)-MONTH(G3526)&lt;&gt;0,SUBTOTAL(109,$P$14:$P$3665)," ")</f>
        <v xml:space="preserve"> </v>
      </c>
      <c r="R3526" s="108">
        <f t="shared" ca="1" si="1165"/>
        <v>0</v>
      </c>
      <c r="S3526" s="25">
        <f t="shared" ca="1" si="1166"/>
        <v>0</v>
      </c>
      <c r="T3526" s="108">
        <f t="shared" ca="1" si="1167"/>
        <v>0</v>
      </c>
      <c r="U3526" s="163">
        <f t="shared" ca="1" si="1168"/>
        <v>0</v>
      </c>
      <c r="V3526" s="25">
        <f t="shared" ca="1" si="1169"/>
        <v>0</v>
      </c>
      <c r="W3526" s="25">
        <f t="shared" ca="1" si="1170"/>
        <v>0</v>
      </c>
      <c r="X3526" s="108">
        <f t="shared" ca="1" si="1171"/>
        <v>0</v>
      </c>
      <c r="Y3526" s="108">
        <f t="shared" ca="1" si="1172"/>
        <v>0</v>
      </c>
      <c r="Z3526" s="108">
        <f t="shared" ca="1" si="1173"/>
        <v>0</v>
      </c>
      <c r="AA3526" s="108">
        <f t="shared" ca="1" si="1174"/>
        <v>0</v>
      </c>
      <c r="AB3526" s="108">
        <f t="shared" ca="1" si="1175"/>
        <v>0</v>
      </c>
      <c r="AC3526" s="25">
        <f t="shared" ca="1" si="1176"/>
        <v>0</v>
      </c>
    </row>
    <row r="3527" spans="1:29" ht="14.1" hidden="1" customHeight="1" thickBot="1" x14ac:dyDescent="0.25">
      <c r="A3527" s="3">
        <f t="shared" si="1160"/>
        <v>2030</v>
      </c>
      <c r="B3527" s="3" t="str">
        <f t="shared" si="1177"/>
        <v>08 srpen</v>
      </c>
      <c r="C3527" s="4" t="str">
        <f t="shared" si="1161"/>
        <v>srpen</v>
      </c>
      <c r="D3527" s="10">
        <f t="shared" ca="1" si="1162"/>
        <v>0</v>
      </c>
      <c r="E3527" s="10" t="str">
        <f t="shared" si="1163"/>
        <v>čtvrtek</v>
      </c>
      <c r="F3527" s="42" t="str">
        <f ca="1">IF(COUNTIF(List1!$U$4:$AF$16,$G3527),"Svátek",TEXT($G3527,"dddd"))</f>
        <v>čtvrtek</v>
      </c>
      <c r="G3527" s="19">
        <v>47710</v>
      </c>
      <c r="H3527" s="49"/>
      <c r="I3527" s="50"/>
      <c r="J3527" s="49"/>
      <c r="K3527" s="50"/>
      <c r="L3527" s="21">
        <f t="shared" si="1164"/>
        <v>0</v>
      </c>
      <c r="M3527" s="22">
        <f t="shared" si="1158"/>
        <v>0</v>
      </c>
      <c r="N3527" s="98"/>
      <c r="O3527" s="101" t="str">
        <f t="shared" ca="1" si="1159"/>
        <v/>
      </c>
      <c r="P3527" s="41" t="str">
        <f t="shared" si="1157"/>
        <v xml:space="preserve"> </v>
      </c>
      <c r="Q3527" s="41" t="str">
        <f>IF(MONTH(G3528)-MONTH(G3527)&lt;&gt;0,SUBTOTAL(109,$P$14:$P$3665)," ")</f>
        <v xml:space="preserve"> </v>
      </c>
      <c r="R3527" s="108">
        <f t="shared" ca="1" si="1165"/>
        <v>0</v>
      </c>
      <c r="S3527" s="25">
        <f t="shared" ca="1" si="1166"/>
        <v>0</v>
      </c>
      <c r="T3527" s="108">
        <f t="shared" ca="1" si="1167"/>
        <v>0</v>
      </c>
      <c r="U3527" s="163">
        <f t="shared" ca="1" si="1168"/>
        <v>0</v>
      </c>
      <c r="V3527" s="25">
        <f t="shared" ca="1" si="1169"/>
        <v>0</v>
      </c>
      <c r="W3527" s="25">
        <f t="shared" ca="1" si="1170"/>
        <v>0</v>
      </c>
      <c r="X3527" s="108">
        <f t="shared" ca="1" si="1171"/>
        <v>0</v>
      </c>
      <c r="Y3527" s="108">
        <f t="shared" ca="1" si="1172"/>
        <v>0</v>
      </c>
      <c r="Z3527" s="108">
        <f t="shared" ca="1" si="1173"/>
        <v>0</v>
      </c>
      <c r="AA3527" s="108">
        <f t="shared" ca="1" si="1174"/>
        <v>0</v>
      </c>
      <c r="AB3527" s="108">
        <f t="shared" ca="1" si="1175"/>
        <v>0</v>
      </c>
      <c r="AC3527" s="25">
        <f t="shared" ca="1" si="1176"/>
        <v>0</v>
      </c>
    </row>
    <row r="3528" spans="1:29" ht="14.1" hidden="1" customHeight="1" thickBot="1" x14ac:dyDescent="0.25">
      <c r="A3528" s="3">
        <f t="shared" si="1160"/>
        <v>2030</v>
      </c>
      <c r="B3528" s="3" t="str">
        <f t="shared" si="1177"/>
        <v>08 srpen</v>
      </c>
      <c r="C3528" s="4" t="str">
        <f t="shared" si="1161"/>
        <v>srpen</v>
      </c>
      <c r="D3528" s="10">
        <f t="shared" ca="1" si="1162"/>
        <v>0</v>
      </c>
      <c r="E3528" s="10" t="str">
        <f t="shared" si="1163"/>
        <v>pátek</v>
      </c>
      <c r="F3528" s="42" t="str">
        <f ca="1">IF(COUNTIF(List1!$U$4:$AF$16,$G3528),"Svátek",TEXT($G3528,"dddd"))</f>
        <v>pátek</v>
      </c>
      <c r="G3528" s="19">
        <v>47711</v>
      </c>
      <c r="H3528" s="49"/>
      <c r="I3528" s="50"/>
      <c r="J3528" s="49"/>
      <c r="K3528" s="50"/>
      <c r="L3528" s="21">
        <f t="shared" si="1164"/>
        <v>0</v>
      </c>
      <c r="M3528" s="22">
        <f t="shared" si="1158"/>
        <v>0</v>
      </c>
      <c r="N3528" s="98"/>
      <c r="O3528" s="101" t="str">
        <f t="shared" ca="1" si="1159"/>
        <v/>
      </c>
      <c r="P3528" s="41" t="str">
        <f t="shared" si="1157"/>
        <v xml:space="preserve"> </v>
      </c>
      <c r="Q3528" s="41" t="str">
        <f>IF(MONTH(G3529)-MONTH(G3528)&lt;&gt;0,SUBTOTAL(109,$P$14:$P$3665)," ")</f>
        <v xml:space="preserve"> </v>
      </c>
      <c r="R3528" s="108">
        <f t="shared" ca="1" si="1165"/>
        <v>0</v>
      </c>
      <c r="S3528" s="25">
        <f t="shared" ca="1" si="1166"/>
        <v>0</v>
      </c>
      <c r="T3528" s="108">
        <f t="shared" ca="1" si="1167"/>
        <v>0</v>
      </c>
      <c r="U3528" s="163">
        <f t="shared" ca="1" si="1168"/>
        <v>0</v>
      </c>
      <c r="V3528" s="25">
        <f t="shared" ca="1" si="1169"/>
        <v>0</v>
      </c>
      <c r="W3528" s="25">
        <f t="shared" ca="1" si="1170"/>
        <v>0</v>
      </c>
      <c r="X3528" s="108">
        <f t="shared" ca="1" si="1171"/>
        <v>0</v>
      </c>
      <c r="Y3528" s="108">
        <f t="shared" ca="1" si="1172"/>
        <v>0</v>
      </c>
      <c r="Z3528" s="108">
        <f t="shared" ca="1" si="1173"/>
        <v>0</v>
      </c>
      <c r="AA3528" s="108">
        <f t="shared" ca="1" si="1174"/>
        <v>0</v>
      </c>
      <c r="AB3528" s="108">
        <f t="shared" ca="1" si="1175"/>
        <v>0</v>
      </c>
      <c r="AC3528" s="25">
        <f t="shared" ca="1" si="1176"/>
        <v>0</v>
      </c>
    </row>
    <row r="3529" spans="1:29" ht="14.1" hidden="1" customHeight="1" thickBot="1" x14ac:dyDescent="0.25">
      <c r="A3529" s="3">
        <f t="shared" si="1160"/>
        <v>2030</v>
      </c>
      <c r="B3529" s="3" t="str">
        <f t="shared" si="1177"/>
        <v>08 srpen</v>
      </c>
      <c r="C3529" s="4" t="str">
        <f t="shared" si="1161"/>
        <v>srpen</v>
      </c>
      <c r="D3529" s="10">
        <f t="shared" ca="1" si="1162"/>
        <v>0</v>
      </c>
      <c r="E3529" s="10" t="str">
        <f t="shared" si="1163"/>
        <v>sobota</v>
      </c>
      <c r="F3529" s="42" t="str">
        <f ca="1">IF(COUNTIF(List1!$U$4:$AF$16,$G3529),"Svátek",TEXT($G3529,"dddd"))</f>
        <v>sobota</v>
      </c>
      <c r="G3529" s="19">
        <v>47712</v>
      </c>
      <c r="H3529" s="49"/>
      <c r="I3529" s="50"/>
      <c r="J3529" s="49"/>
      <c r="K3529" s="50"/>
      <c r="L3529" s="21">
        <f t="shared" si="1164"/>
        <v>0</v>
      </c>
      <c r="M3529" s="22">
        <f t="shared" si="1158"/>
        <v>0</v>
      </c>
      <c r="N3529" s="98"/>
      <c r="O3529" s="101" t="str">
        <f t="shared" ca="1" si="1159"/>
        <v/>
      </c>
      <c r="P3529" s="41" t="str">
        <f t="shared" si="1157"/>
        <v xml:space="preserve"> </v>
      </c>
      <c r="Q3529" s="41" t="str">
        <f>IF(MONTH(G3530)-MONTH(G3529)&lt;&gt;0,SUBTOTAL(109,$P$14:$P$3665)," ")</f>
        <v xml:space="preserve"> </v>
      </c>
      <c r="R3529" s="108">
        <f t="shared" ca="1" si="1165"/>
        <v>0</v>
      </c>
      <c r="S3529" s="25">
        <f t="shared" ca="1" si="1166"/>
        <v>0</v>
      </c>
      <c r="T3529" s="108">
        <f t="shared" ca="1" si="1167"/>
        <v>0</v>
      </c>
      <c r="U3529" s="163">
        <f t="shared" ca="1" si="1168"/>
        <v>0</v>
      </c>
      <c r="V3529" s="25">
        <f t="shared" ca="1" si="1169"/>
        <v>0</v>
      </c>
      <c r="W3529" s="25">
        <f t="shared" ca="1" si="1170"/>
        <v>0</v>
      </c>
      <c r="X3529" s="108">
        <f t="shared" ca="1" si="1171"/>
        <v>0</v>
      </c>
      <c r="Y3529" s="108">
        <f t="shared" ca="1" si="1172"/>
        <v>0</v>
      </c>
      <c r="Z3529" s="108">
        <f t="shared" ca="1" si="1173"/>
        <v>0</v>
      </c>
      <c r="AA3529" s="108">
        <f t="shared" ca="1" si="1174"/>
        <v>0</v>
      </c>
      <c r="AB3529" s="108">
        <f t="shared" ca="1" si="1175"/>
        <v>0</v>
      </c>
      <c r="AC3529" s="25">
        <f t="shared" ca="1" si="1176"/>
        <v>0</v>
      </c>
    </row>
    <row r="3530" spans="1:29" ht="14.1" hidden="1" customHeight="1" thickBot="1" x14ac:dyDescent="0.25">
      <c r="A3530" s="3">
        <f t="shared" si="1160"/>
        <v>2030</v>
      </c>
      <c r="B3530" s="3" t="str">
        <f t="shared" si="1177"/>
        <v>08 srpen</v>
      </c>
      <c r="C3530" s="4" t="str">
        <f t="shared" si="1161"/>
        <v>srpen</v>
      </c>
      <c r="D3530" s="10">
        <f t="shared" ca="1" si="1162"/>
        <v>0</v>
      </c>
      <c r="E3530" s="10" t="str">
        <f t="shared" si="1163"/>
        <v>neděle</v>
      </c>
      <c r="F3530" s="42" t="str">
        <f ca="1">IF(COUNTIF(List1!$U$4:$AF$16,$G3530),"Svátek",TEXT($G3530,"dddd"))</f>
        <v>neděle</v>
      </c>
      <c r="G3530" s="19">
        <v>47713</v>
      </c>
      <c r="H3530" s="49"/>
      <c r="I3530" s="50"/>
      <c r="J3530" s="49"/>
      <c r="K3530" s="50"/>
      <c r="L3530" s="21">
        <f t="shared" si="1164"/>
        <v>0</v>
      </c>
      <c r="M3530" s="22">
        <f t="shared" si="1158"/>
        <v>0</v>
      </c>
      <c r="N3530" s="98"/>
      <c r="O3530" s="101" t="str">
        <f t="shared" ca="1" si="1159"/>
        <v/>
      </c>
      <c r="P3530" s="41">
        <f t="shared" si="1157"/>
        <v>0</v>
      </c>
      <c r="Q3530" s="41" t="str">
        <f>IF(MONTH(G3531)-MONTH(G3530)&lt;&gt;0,SUBTOTAL(109,$P$14:$P$3665)," ")</f>
        <v xml:space="preserve"> </v>
      </c>
      <c r="R3530" s="108">
        <f t="shared" ca="1" si="1165"/>
        <v>0</v>
      </c>
      <c r="S3530" s="25">
        <f t="shared" ca="1" si="1166"/>
        <v>0</v>
      </c>
      <c r="T3530" s="108">
        <f t="shared" ca="1" si="1167"/>
        <v>0</v>
      </c>
      <c r="U3530" s="163">
        <f t="shared" ca="1" si="1168"/>
        <v>0</v>
      </c>
      <c r="V3530" s="25">
        <f t="shared" ca="1" si="1169"/>
        <v>0</v>
      </c>
      <c r="W3530" s="25">
        <f t="shared" ca="1" si="1170"/>
        <v>0</v>
      </c>
      <c r="X3530" s="108">
        <f t="shared" ca="1" si="1171"/>
        <v>0</v>
      </c>
      <c r="Y3530" s="108">
        <f t="shared" ca="1" si="1172"/>
        <v>0</v>
      </c>
      <c r="Z3530" s="108">
        <f t="shared" ca="1" si="1173"/>
        <v>0</v>
      </c>
      <c r="AA3530" s="108">
        <f t="shared" ca="1" si="1174"/>
        <v>0</v>
      </c>
      <c r="AB3530" s="108">
        <f t="shared" ca="1" si="1175"/>
        <v>0</v>
      </c>
      <c r="AC3530" s="25">
        <f t="shared" ca="1" si="1176"/>
        <v>0</v>
      </c>
    </row>
    <row r="3531" spans="1:29" ht="14.1" hidden="1" customHeight="1" thickBot="1" x14ac:dyDescent="0.25">
      <c r="A3531" s="3">
        <f t="shared" si="1160"/>
        <v>2030</v>
      </c>
      <c r="B3531" s="3" t="str">
        <f t="shared" si="1177"/>
        <v>08 srpen</v>
      </c>
      <c r="C3531" s="4" t="str">
        <f t="shared" si="1161"/>
        <v>srpen</v>
      </c>
      <c r="D3531" s="10">
        <f t="shared" ca="1" si="1162"/>
        <v>0</v>
      </c>
      <c r="E3531" s="10" t="str">
        <f t="shared" si="1163"/>
        <v>pondělí</v>
      </c>
      <c r="F3531" s="42" t="str">
        <f ca="1">IF(COUNTIF(List1!$U$4:$AF$16,$G3531),"Svátek",TEXT($G3531,"dddd"))</f>
        <v>pondělí</v>
      </c>
      <c r="G3531" s="19">
        <v>47714</v>
      </c>
      <c r="H3531" s="49"/>
      <c r="I3531" s="50"/>
      <c r="J3531" s="49"/>
      <c r="K3531" s="50"/>
      <c r="L3531" s="21">
        <f t="shared" si="1164"/>
        <v>0</v>
      </c>
      <c r="M3531" s="22">
        <f t="shared" si="1158"/>
        <v>0</v>
      </c>
      <c r="N3531" s="98"/>
      <c r="O3531" s="101" t="str">
        <f t="shared" ca="1" si="1159"/>
        <v/>
      </c>
      <c r="P3531" s="41" t="str">
        <f t="shared" si="1157"/>
        <v xml:space="preserve"> </v>
      </c>
      <c r="Q3531" s="41" t="str">
        <f>IF(MONTH(G3532)-MONTH(G3531)&lt;&gt;0,SUBTOTAL(109,$P$14:$P$3665)," ")</f>
        <v xml:space="preserve"> </v>
      </c>
      <c r="R3531" s="108">
        <f t="shared" ca="1" si="1165"/>
        <v>0</v>
      </c>
      <c r="S3531" s="25">
        <f t="shared" ca="1" si="1166"/>
        <v>0</v>
      </c>
      <c r="T3531" s="108">
        <f t="shared" ca="1" si="1167"/>
        <v>0</v>
      </c>
      <c r="U3531" s="163">
        <f t="shared" ca="1" si="1168"/>
        <v>0</v>
      </c>
      <c r="V3531" s="25">
        <f t="shared" ca="1" si="1169"/>
        <v>0</v>
      </c>
      <c r="W3531" s="25">
        <f t="shared" ca="1" si="1170"/>
        <v>0</v>
      </c>
      <c r="X3531" s="108">
        <f t="shared" ca="1" si="1171"/>
        <v>0</v>
      </c>
      <c r="Y3531" s="108">
        <f t="shared" ca="1" si="1172"/>
        <v>0</v>
      </c>
      <c r="Z3531" s="108">
        <f t="shared" ca="1" si="1173"/>
        <v>0</v>
      </c>
      <c r="AA3531" s="108">
        <f t="shared" ca="1" si="1174"/>
        <v>0</v>
      </c>
      <c r="AB3531" s="108">
        <f t="shared" ca="1" si="1175"/>
        <v>0</v>
      </c>
      <c r="AC3531" s="25">
        <f t="shared" ca="1" si="1176"/>
        <v>0</v>
      </c>
    </row>
    <row r="3532" spans="1:29" ht="14.1" hidden="1" customHeight="1" thickBot="1" x14ac:dyDescent="0.25">
      <c r="A3532" s="3">
        <f t="shared" si="1160"/>
        <v>2030</v>
      </c>
      <c r="B3532" s="3" t="str">
        <f t="shared" si="1177"/>
        <v>08 srpen</v>
      </c>
      <c r="C3532" s="4" t="str">
        <f t="shared" si="1161"/>
        <v>srpen</v>
      </c>
      <c r="D3532" s="10">
        <f t="shared" ca="1" si="1162"/>
        <v>0</v>
      </c>
      <c r="E3532" s="10" t="str">
        <f t="shared" si="1163"/>
        <v>úterý</v>
      </c>
      <c r="F3532" s="42" t="str">
        <f ca="1">IF(COUNTIF(List1!$U$4:$AF$16,$G3532),"Svátek",TEXT($G3532,"dddd"))</f>
        <v>úterý</v>
      </c>
      <c r="G3532" s="19">
        <v>47715</v>
      </c>
      <c r="H3532" s="49"/>
      <c r="I3532" s="50"/>
      <c r="J3532" s="49"/>
      <c r="K3532" s="50"/>
      <c r="L3532" s="21">
        <f t="shared" si="1164"/>
        <v>0</v>
      </c>
      <c r="M3532" s="22">
        <f t="shared" si="1158"/>
        <v>0</v>
      </c>
      <c r="N3532" s="98"/>
      <c r="O3532" s="101" t="str">
        <f t="shared" ca="1" si="1159"/>
        <v/>
      </c>
      <c r="P3532" s="41" t="str">
        <f t="shared" si="1157"/>
        <v xml:space="preserve"> </v>
      </c>
      <c r="Q3532" s="41" t="str">
        <f>IF(MONTH(G3533)-MONTH(G3532)&lt;&gt;0,SUBTOTAL(109,$P$14:$P$3665)," ")</f>
        <v xml:space="preserve"> </v>
      </c>
      <c r="R3532" s="108">
        <f t="shared" ca="1" si="1165"/>
        <v>0</v>
      </c>
      <c r="S3532" s="25">
        <f t="shared" ca="1" si="1166"/>
        <v>0</v>
      </c>
      <c r="T3532" s="108">
        <f t="shared" ca="1" si="1167"/>
        <v>0</v>
      </c>
      <c r="U3532" s="163">
        <f t="shared" ca="1" si="1168"/>
        <v>0</v>
      </c>
      <c r="V3532" s="25">
        <f t="shared" ca="1" si="1169"/>
        <v>0</v>
      </c>
      <c r="W3532" s="25">
        <f t="shared" ca="1" si="1170"/>
        <v>0</v>
      </c>
      <c r="X3532" s="108">
        <f t="shared" ca="1" si="1171"/>
        <v>0</v>
      </c>
      <c r="Y3532" s="108">
        <f t="shared" ca="1" si="1172"/>
        <v>0</v>
      </c>
      <c r="Z3532" s="108">
        <f t="shared" ca="1" si="1173"/>
        <v>0</v>
      </c>
      <c r="AA3532" s="108">
        <f t="shared" ca="1" si="1174"/>
        <v>0</v>
      </c>
      <c r="AB3532" s="108">
        <f t="shared" ca="1" si="1175"/>
        <v>0</v>
      </c>
      <c r="AC3532" s="25">
        <f t="shared" ca="1" si="1176"/>
        <v>0</v>
      </c>
    </row>
    <row r="3533" spans="1:29" ht="14.1" hidden="1" customHeight="1" thickBot="1" x14ac:dyDescent="0.25">
      <c r="A3533" s="3">
        <f t="shared" si="1160"/>
        <v>2030</v>
      </c>
      <c r="B3533" s="3" t="str">
        <f t="shared" si="1177"/>
        <v>08 srpen</v>
      </c>
      <c r="C3533" s="4" t="str">
        <f t="shared" si="1161"/>
        <v>srpen</v>
      </c>
      <c r="D3533" s="10">
        <f t="shared" ca="1" si="1162"/>
        <v>0</v>
      </c>
      <c r="E3533" s="10" t="str">
        <f t="shared" si="1163"/>
        <v>středa</v>
      </c>
      <c r="F3533" s="42" t="str">
        <f ca="1">IF(COUNTIF(List1!$U$4:$AF$16,$G3533),"Svátek",TEXT($G3533,"dddd"))</f>
        <v>středa</v>
      </c>
      <c r="G3533" s="19">
        <v>47716</v>
      </c>
      <c r="H3533" s="49"/>
      <c r="I3533" s="50"/>
      <c r="J3533" s="49"/>
      <c r="K3533" s="50"/>
      <c r="L3533" s="21">
        <f t="shared" si="1164"/>
        <v>0</v>
      </c>
      <c r="M3533" s="22">
        <f t="shared" si="1158"/>
        <v>0</v>
      </c>
      <c r="N3533" s="98"/>
      <c r="O3533" s="101" t="str">
        <f t="shared" ca="1" si="1159"/>
        <v/>
      </c>
      <c r="P3533" s="41" t="str">
        <f t="shared" si="1157"/>
        <v xml:space="preserve"> </v>
      </c>
      <c r="Q3533" s="41" t="str">
        <f>IF(MONTH(G3534)-MONTH(G3533)&lt;&gt;0,SUBTOTAL(109,$P$14:$P$3665)," ")</f>
        <v xml:space="preserve"> </v>
      </c>
      <c r="R3533" s="108">
        <f t="shared" ca="1" si="1165"/>
        <v>0</v>
      </c>
      <c r="S3533" s="25">
        <f t="shared" ca="1" si="1166"/>
        <v>0</v>
      </c>
      <c r="T3533" s="108">
        <f t="shared" ca="1" si="1167"/>
        <v>0</v>
      </c>
      <c r="U3533" s="163">
        <f t="shared" ca="1" si="1168"/>
        <v>0</v>
      </c>
      <c r="V3533" s="25">
        <f t="shared" ca="1" si="1169"/>
        <v>0</v>
      </c>
      <c r="W3533" s="25">
        <f t="shared" ca="1" si="1170"/>
        <v>0</v>
      </c>
      <c r="X3533" s="108">
        <f t="shared" ca="1" si="1171"/>
        <v>0</v>
      </c>
      <c r="Y3533" s="108">
        <f t="shared" ca="1" si="1172"/>
        <v>0</v>
      </c>
      <c r="Z3533" s="108">
        <f t="shared" ca="1" si="1173"/>
        <v>0</v>
      </c>
      <c r="AA3533" s="108">
        <f t="shared" ca="1" si="1174"/>
        <v>0</v>
      </c>
      <c r="AB3533" s="108">
        <f t="shared" ca="1" si="1175"/>
        <v>0</v>
      </c>
      <c r="AC3533" s="25">
        <f t="shared" ca="1" si="1176"/>
        <v>0</v>
      </c>
    </row>
    <row r="3534" spans="1:29" ht="14.1" hidden="1" customHeight="1" thickBot="1" x14ac:dyDescent="0.25">
      <c r="A3534" s="3">
        <f t="shared" si="1160"/>
        <v>2030</v>
      </c>
      <c r="B3534" s="3" t="str">
        <f t="shared" si="1177"/>
        <v>08 srpen</v>
      </c>
      <c r="C3534" s="4" t="str">
        <f t="shared" si="1161"/>
        <v>srpen</v>
      </c>
      <c r="D3534" s="10">
        <f t="shared" ca="1" si="1162"/>
        <v>0</v>
      </c>
      <c r="E3534" s="10" t="str">
        <f t="shared" si="1163"/>
        <v>čtvrtek</v>
      </c>
      <c r="F3534" s="42" t="str">
        <f ca="1">IF(COUNTIF(List1!$U$4:$AF$16,$G3534),"Svátek",TEXT($G3534,"dddd"))</f>
        <v>čtvrtek</v>
      </c>
      <c r="G3534" s="19">
        <v>47717</v>
      </c>
      <c r="H3534" s="49"/>
      <c r="I3534" s="50"/>
      <c r="J3534" s="49"/>
      <c r="K3534" s="50"/>
      <c r="L3534" s="21">
        <f t="shared" si="1164"/>
        <v>0</v>
      </c>
      <c r="M3534" s="22">
        <f t="shared" si="1158"/>
        <v>0</v>
      </c>
      <c r="N3534" s="98"/>
      <c r="O3534" s="101" t="str">
        <f t="shared" ca="1" si="1159"/>
        <v/>
      </c>
      <c r="P3534" s="41" t="str">
        <f t="shared" si="1157"/>
        <v xml:space="preserve"> </v>
      </c>
      <c r="Q3534" s="41" t="str">
        <f>IF(MONTH(G3535)-MONTH(G3534)&lt;&gt;0,SUBTOTAL(109,$P$14:$P$3665)," ")</f>
        <v xml:space="preserve"> </v>
      </c>
      <c r="R3534" s="108">
        <f t="shared" ca="1" si="1165"/>
        <v>0</v>
      </c>
      <c r="S3534" s="25">
        <f t="shared" ca="1" si="1166"/>
        <v>0</v>
      </c>
      <c r="T3534" s="108">
        <f t="shared" ca="1" si="1167"/>
        <v>0</v>
      </c>
      <c r="U3534" s="163">
        <f t="shared" ca="1" si="1168"/>
        <v>0</v>
      </c>
      <c r="V3534" s="25">
        <f t="shared" ca="1" si="1169"/>
        <v>0</v>
      </c>
      <c r="W3534" s="25">
        <f t="shared" ca="1" si="1170"/>
        <v>0</v>
      </c>
      <c r="X3534" s="108">
        <f t="shared" ca="1" si="1171"/>
        <v>0</v>
      </c>
      <c r="Y3534" s="108">
        <f t="shared" ca="1" si="1172"/>
        <v>0</v>
      </c>
      <c r="Z3534" s="108">
        <f t="shared" ca="1" si="1173"/>
        <v>0</v>
      </c>
      <c r="AA3534" s="108">
        <f t="shared" ca="1" si="1174"/>
        <v>0</v>
      </c>
      <c r="AB3534" s="108">
        <f t="shared" ca="1" si="1175"/>
        <v>0</v>
      </c>
      <c r="AC3534" s="25">
        <f t="shared" ca="1" si="1176"/>
        <v>0</v>
      </c>
    </row>
    <row r="3535" spans="1:29" ht="14.1" hidden="1" customHeight="1" thickBot="1" x14ac:dyDescent="0.25">
      <c r="A3535" s="3">
        <f t="shared" si="1160"/>
        <v>2030</v>
      </c>
      <c r="B3535" s="3" t="str">
        <f t="shared" si="1177"/>
        <v>08 srpen</v>
      </c>
      <c r="C3535" s="4" t="str">
        <f t="shared" si="1161"/>
        <v>srpen</v>
      </c>
      <c r="D3535" s="10">
        <f t="shared" ca="1" si="1162"/>
        <v>0</v>
      </c>
      <c r="E3535" s="10" t="str">
        <f t="shared" si="1163"/>
        <v>pátek</v>
      </c>
      <c r="F3535" s="42" t="str">
        <f ca="1">IF(COUNTIF(List1!$U$4:$AF$16,$G3535),"Svátek",TEXT($G3535,"dddd"))</f>
        <v>pátek</v>
      </c>
      <c r="G3535" s="19">
        <v>47718</v>
      </c>
      <c r="H3535" s="49"/>
      <c r="I3535" s="50"/>
      <c r="J3535" s="49"/>
      <c r="K3535" s="50"/>
      <c r="L3535" s="21">
        <f t="shared" si="1164"/>
        <v>0</v>
      </c>
      <c r="M3535" s="22">
        <f t="shared" si="1158"/>
        <v>0</v>
      </c>
      <c r="N3535" s="98"/>
      <c r="O3535" s="101" t="str">
        <f t="shared" ca="1" si="1159"/>
        <v/>
      </c>
      <c r="P3535" s="41" t="str">
        <f t="shared" si="1157"/>
        <v xml:space="preserve"> </v>
      </c>
      <c r="Q3535" s="41" t="str">
        <f>IF(MONTH(G3536)-MONTH(G3535)&lt;&gt;0,SUBTOTAL(109,$P$14:$P$3665)," ")</f>
        <v xml:space="preserve"> </v>
      </c>
      <c r="R3535" s="108">
        <f t="shared" ca="1" si="1165"/>
        <v>0</v>
      </c>
      <c r="S3535" s="25">
        <f t="shared" ca="1" si="1166"/>
        <v>0</v>
      </c>
      <c r="T3535" s="108">
        <f t="shared" ca="1" si="1167"/>
        <v>0</v>
      </c>
      <c r="U3535" s="163">
        <f t="shared" ca="1" si="1168"/>
        <v>0</v>
      </c>
      <c r="V3535" s="25">
        <f t="shared" ca="1" si="1169"/>
        <v>0</v>
      </c>
      <c r="W3535" s="25">
        <f t="shared" ca="1" si="1170"/>
        <v>0</v>
      </c>
      <c r="X3535" s="108">
        <f t="shared" ca="1" si="1171"/>
        <v>0</v>
      </c>
      <c r="Y3535" s="108">
        <f t="shared" ca="1" si="1172"/>
        <v>0</v>
      </c>
      <c r="Z3535" s="108">
        <f t="shared" ca="1" si="1173"/>
        <v>0</v>
      </c>
      <c r="AA3535" s="108">
        <f t="shared" ca="1" si="1174"/>
        <v>0</v>
      </c>
      <c r="AB3535" s="108">
        <f t="shared" ca="1" si="1175"/>
        <v>0</v>
      </c>
      <c r="AC3535" s="25">
        <f t="shared" ca="1" si="1176"/>
        <v>0</v>
      </c>
    </row>
    <row r="3536" spans="1:29" ht="14.1" hidden="1" customHeight="1" thickBot="1" x14ac:dyDescent="0.25">
      <c r="A3536" s="3">
        <f t="shared" si="1160"/>
        <v>2030</v>
      </c>
      <c r="B3536" s="3" t="str">
        <f t="shared" si="1177"/>
        <v>08 srpen</v>
      </c>
      <c r="C3536" s="4" t="str">
        <f t="shared" si="1161"/>
        <v>srpen</v>
      </c>
      <c r="D3536" s="10">
        <f t="shared" ca="1" si="1162"/>
        <v>0</v>
      </c>
      <c r="E3536" s="10" t="str">
        <f t="shared" si="1163"/>
        <v>sobota</v>
      </c>
      <c r="F3536" s="42" t="str">
        <f ca="1">IF(COUNTIF(List1!$U$4:$AF$16,$G3536),"Svátek",TEXT($G3536,"dddd"))</f>
        <v>sobota</v>
      </c>
      <c r="G3536" s="19">
        <v>47719</v>
      </c>
      <c r="H3536" s="49"/>
      <c r="I3536" s="50"/>
      <c r="J3536" s="49"/>
      <c r="K3536" s="50"/>
      <c r="L3536" s="21">
        <f t="shared" si="1164"/>
        <v>0</v>
      </c>
      <c r="M3536" s="22">
        <f t="shared" si="1158"/>
        <v>0</v>
      </c>
      <c r="N3536" s="98"/>
      <c r="O3536" s="101" t="str">
        <f t="shared" ca="1" si="1159"/>
        <v/>
      </c>
      <c r="P3536" s="41" t="str">
        <f t="shared" si="1157"/>
        <v xml:space="preserve"> </v>
      </c>
      <c r="Q3536" s="41" t="str">
        <f>IF(MONTH(G3537)-MONTH(G3536)&lt;&gt;0,SUBTOTAL(109,$P$14:$P$3665)," ")</f>
        <v xml:space="preserve"> </v>
      </c>
      <c r="R3536" s="108">
        <f t="shared" ca="1" si="1165"/>
        <v>0</v>
      </c>
      <c r="S3536" s="25">
        <f t="shared" ca="1" si="1166"/>
        <v>0</v>
      </c>
      <c r="T3536" s="108">
        <f t="shared" ca="1" si="1167"/>
        <v>0</v>
      </c>
      <c r="U3536" s="163">
        <f t="shared" ca="1" si="1168"/>
        <v>0</v>
      </c>
      <c r="V3536" s="25">
        <f t="shared" ca="1" si="1169"/>
        <v>0</v>
      </c>
      <c r="W3536" s="25">
        <f t="shared" ca="1" si="1170"/>
        <v>0</v>
      </c>
      <c r="X3536" s="108">
        <f t="shared" ca="1" si="1171"/>
        <v>0</v>
      </c>
      <c r="Y3536" s="108">
        <f t="shared" ca="1" si="1172"/>
        <v>0</v>
      </c>
      <c r="Z3536" s="108">
        <f t="shared" ca="1" si="1173"/>
        <v>0</v>
      </c>
      <c r="AA3536" s="108">
        <f t="shared" ca="1" si="1174"/>
        <v>0</v>
      </c>
      <c r="AB3536" s="108">
        <f t="shared" ca="1" si="1175"/>
        <v>0</v>
      </c>
      <c r="AC3536" s="25">
        <f t="shared" ca="1" si="1176"/>
        <v>0</v>
      </c>
    </row>
    <row r="3537" spans="1:29" ht="14.1" hidden="1" customHeight="1" thickBot="1" x14ac:dyDescent="0.25">
      <c r="A3537" s="3">
        <f t="shared" si="1160"/>
        <v>2030</v>
      </c>
      <c r="B3537" s="3" t="str">
        <f t="shared" si="1177"/>
        <v>08 srpen</v>
      </c>
      <c r="C3537" s="4" t="str">
        <f t="shared" si="1161"/>
        <v>srpen</v>
      </c>
      <c r="D3537" s="10">
        <f t="shared" ca="1" si="1162"/>
        <v>0</v>
      </c>
      <c r="E3537" s="10" t="str">
        <f t="shared" si="1163"/>
        <v>neděle</v>
      </c>
      <c r="F3537" s="42" t="str">
        <f ca="1">IF(COUNTIF(List1!$U$4:$AF$16,$G3537),"Svátek",TEXT($G3537,"dddd"))</f>
        <v>neděle</v>
      </c>
      <c r="G3537" s="19">
        <v>47720</v>
      </c>
      <c r="H3537" s="49"/>
      <c r="I3537" s="50"/>
      <c r="J3537" s="49"/>
      <c r="K3537" s="50"/>
      <c r="L3537" s="21">
        <f t="shared" si="1164"/>
        <v>0</v>
      </c>
      <c r="M3537" s="22">
        <f t="shared" si="1158"/>
        <v>0</v>
      </c>
      <c r="N3537" s="98"/>
      <c r="O3537" s="101" t="str">
        <f t="shared" ca="1" si="1159"/>
        <v/>
      </c>
      <c r="P3537" s="41">
        <f t="shared" si="1157"/>
        <v>0</v>
      </c>
      <c r="Q3537" s="41" t="str">
        <f>IF(MONTH(G3538)-MONTH(G3537)&lt;&gt;0,SUBTOTAL(109,$P$14:$P$3665)," ")</f>
        <v xml:space="preserve"> </v>
      </c>
      <c r="R3537" s="108">
        <f t="shared" ca="1" si="1165"/>
        <v>0</v>
      </c>
      <c r="S3537" s="25">
        <f t="shared" ca="1" si="1166"/>
        <v>0</v>
      </c>
      <c r="T3537" s="108">
        <f t="shared" ca="1" si="1167"/>
        <v>0</v>
      </c>
      <c r="U3537" s="163">
        <f t="shared" ca="1" si="1168"/>
        <v>0</v>
      </c>
      <c r="V3537" s="25">
        <f t="shared" ca="1" si="1169"/>
        <v>0</v>
      </c>
      <c r="W3537" s="25">
        <f t="shared" ca="1" si="1170"/>
        <v>0</v>
      </c>
      <c r="X3537" s="108">
        <f t="shared" ca="1" si="1171"/>
        <v>0</v>
      </c>
      <c r="Y3537" s="108">
        <f t="shared" ca="1" si="1172"/>
        <v>0</v>
      </c>
      <c r="Z3537" s="108">
        <f t="shared" ca="1" si="1173"/>
        <v>0</v>
      </c>
      <c r="AA3537" s="108">
        <f t="shared" ca="1" si="1174"/>
        <v>0</v>
      </c>
      <c r="AB3537" s="108">
        <f t="shared" ca="1" si="1175"/>
        <v>0</v>
      </c>
      <c r="AC3537" s="25">
        <f t="shared" ca="1" si="1176"/>
        <v>0</v>
      </c>
    </row>
    <row r="3538" spans="1:29" ht="14.1" hidden="1" customHeight="1" thickBot="1" x14ac:dyDescent="0.25">
      <c r="A3538" s="3">
        <f t="shared" si="1160"/>
        <v>2030</v>
      </c>
      <c r="B3538" s="3" t="str">
        <f t="shared" si="1177"/>
        <v>08 srpen</v>
      </c>
      <c r="C3538" s="4" t="str">
        <f t="shared" si="1161"/>
        <v>srpen</v>
      </c>
      <c r="D3538" s="10">
        <f t="shared" ca="1" si="1162"/>
        <v>0</v>
      </c>
      <c r="E3538" s="10" t="str">
        <f t="shared" si="1163"/>
        <v>pondělí</v>
      </c>
      <c r="F3538" s="42" t="str">
        <f ca="1">IF(COUNTIF(List1!$U$4:$AF$16,$G3538),"Svátek",TEXT($G3538,"dddd"))</f>
        <v>pondělí</v>
      </c>
      <c r="G3538" s="19">
        <v>47721</v>
      </c>
      <c r="H3538" s="49"/>
      <c r="I3538" s="50"/>
      <c r="J3538" s="49"/>
      <c r="K3538" s="50"/>
      <c r="L3538" s="21">
        <f t="shared" si="1164"/>
        <v>0</v>
      </c>
      <c r="M3538" s="22">
        <f t="shared" si="1158"/>
        <v>0</v>
      </c>
      <c r="N3538" s="98"/>
      <c r="O3538" s="101" t="str">
        <f t="shared" ca="1" si="1159"/>
        <v/>
      </c>
      <c r="P3538" s="41" t="str">
        <f t="shared" si="1157"/>
        <v xml:space="preserve"> </v>
      </c>
      <c r="Q3538" s="41" t="str">
        <f>IF(MONTH(G3539)-MONTH(G3538)&lt;&gt;0,SUBTOTAL(109,$P$14:$P$3665)," ")</f>
        <v xml:space="preserve"> </v>
      </c>
      <c r="R3538" s="108">
        <f t="shared" ca="1" si="1165"/>
        <v>0</v>
      </c>
      <c r="S3538" s="25">
        <f t="shared" ca="1" si="1166"/>
        <v>0</v>
      </c>
      <c r="T3538" s="108">
        <f t="shared" ca="1" si="1167"/>
        <v>0</v>
      </c>
      <c r="U3538" s="163">
        <f t="shared" ca="1" si="1168"/>
        <v>0</v>
      </c>
      <c r="V3538" s="25">
        <f t="shared" ca="1" si="1169"/>
        <v>0</v>
      </c>
      <c r="W3538" s="25">
        <f t="shared" ca="1" si="1170"/>
        <v>0</v>
      </c>
      <c r="X3538" s="108">
        <f t="shared" ca="1" si="1171"/>
        <v>0</v>
      </c>
      <c r="Y3538" s="108">
        <f t="shared" ca="1" si="1172"/>
        <v>0</v>
      </c>
      <c r="Z3538" s="108">
        <f t="shared" ca="1" si="1173"/>
        <v>0</v>
      </c>
      <c r="AA3538" s="108">
        <f t="shared" ca="1" si="1174"/>
        <v>0</v>
      </c>
      <c r="AB3538" s="108">
        <f t="shared" ca="1" si="1175"/>
        <v>0</v>
      </c>
      <c r="AC3538" s="25">
        <f t="shared" ca="1" si="1176"/>
        <v>0</v>
      </c>
    </row>
    <row r="3539" spans="1:29" ht="14.1" hidden="1" customHeight="1" thickBot="1" x14ac:dyDescent="0.25">
      <c r="A3539" s="3">
        <f t="shared" si="1160"/>
        <v>2030</v>
      </c>
      <c r="B3539" s="3" t="str">
        <f t="shared" si="1177"/>
        <v>08 srpen</v>
      </c>
      <c r="C3539" s="4" t="str">
        <f t="shared" si="1161"/>
        <v>srpen</v>
      </c>
      <c r="D3539" s="10">
        <f t="shared" ca="1" si="1162"/>
        <v>0</v>
      </c>
      <c r="E3539" s="10" t="str">
        <f t="shared" si="1163"/>
        <v>úterý</v>
      </c>
      <c r="F3539" s="42" t="str">
        <f ca="1">IF(COUNTIF(List1!$U$4:$AF$16,$G3539),"Svátek",TEXT($G3539,"dddd"))</f>
        <v>úterý</v>
      </c>
      <c r="G3539" s="19">
        <v>47722</v>
      </c>
      <c r="H3539" s="49"/>
      <c r="I3539" s="50"/>
      <c r="J3539" s="49"/>
      <c r="K3539" s="50"/>
      <c r="L3539" s="21">
        <f t="shared" si="1164"/>
        <v>0</v>
      </c>
      <c r="M3539" s="22">
        <f t="shared" si="1158"/>
        <v>0</v>
      </c>
      <c r="N3539" s="98"/>
      <c r="O3539" s="101" t="str">
        <f t="shared" ca="1" si="1159"/>
        <v/>
      </c>
      <c r="P3539" s="41" t="str">
        <f t="shared" si="1157"/>
        <v xml:space="preserve"> </v>
      </c>
      <c r="Q3539" s="41" t="str">
        <f>IF(MONTH(G3540)-MONTH(G3539)&lt;&gt;0,SUBTOTAL(109,$P$14:$P$3665)," ")</f>
        <v xml:space="preserve"> </v>
      </c>
      <c r="R3539" s="108">
        <f t="shared" ca="1" si="1165"/>
        <v>0</v>
      </c>
      <c r="S3539" s="25">
        <f t="shared" ca="1" si="1166"/>
        <v>0</v>
      </c>
      <c r="T3539" s="108">
        <f t="shared" ca="1" si="1167"/>
        <v>0</v>
      </c>
      <c r="U3539" s="163">
        <f t="shared" ca="1" si="1168"/>
        <v>0</v>
      </c>
      <c r="V3539" s="25">
        <f t="shared" ca="1" si="1169"/>
        <v>0</v>
      </c>
      <c r="W3539" s="25">
        <f t="shared" ca="1" si="1170"/>
        <v>0</v>
      </c>
      <c r="X3539" s="108">
        <f t="shared" ca="1" si="1171"/>
        <v>0</v>
      </c>
      <c r="Y3539" s="108">
        <f t="shared" ca="1" si="1172"/>
        <v>0</v>
      </c>
      <c r="Z3539" s="108">
        <f t="shared" ca="1" si="1173"/>
        <v>0</v>
      </c>
      <c r="AA3539" s="108">
        <f t="shared" ca="1" si="1174"/>
        <v>0</v>
      </c>
      <c r="AB3539" s="108">
        <f t="shared" ca="1" si="1175"/>
        <v>0</v>
      </c>
      <c r="AC3539" s="25">
        <f t="shared" ca="1" si="1176"/>
        <v>0</v>
      </c>
    </row>
    <row r="3540" spans="1:29" ht="14.1" hidden="1" customHeight="1" thickBot="1" x14ac:dyDescent="0.25">
      <c r="A3540" s="3">
        <f t="shared" si="1160"/>
        <v>2030</v>
      </c>
      <c r="B3540" s="3" t="str">
        <f t="shared" si="1177"/>
        <v>08 srpen</v>
      </c>
      <c r="C3540" s="4" t="str">
        <f t="shared" si="1161"/>
        <v>srpen</v>
      </c>
      <c r="D3540" s="10">
        <f t="shared" ca="1" si="1162"/>
        <v>0</v>
      </c>
      <c r="E3540" s="10" t="str">
        <f t="shared" si="1163"/>
        <v>středa</v>
      </c>
      <c r="F3540" s="42" t="str">
        <f ca="1">IF(COUNTIF(List1!$U$4:$AF$16,$G3540),"Svátek",TEXT($G3540,"dddd"))</f>
        <v>středa</v>
      </c>
      <c r="G3540" s="19">
        <v>47723</v>
      </c>
      <c r="H3540" s="49"/>
      <c r="I3540" s="50"/>
      <c r="J3540" s="49"/>
      <c r="K3540" s="50"/>
      <c r="L3540" s="21">
        <f t="shared" si="1164"/>
        <v>0</v>
      </c>
      <c r="M3540" s="22">
        <f t="shared" si="1158"/>
        <v>0</v>
      </c>
      <c r="N3540" s="98"/>
      <c r="O3540" s="101" t="str">
        <f t="shared" ca="1" si="1159"/>
        <v/>
      </c>
      <c r="P3540" s="41" t="str">
        <f t="shared" si="1157"/>
        <v xml:space="preserve"> </v>
      </c>
      <c r="Q3540" s="41" t="str">
        <f>IF(MONTH(G3541)-MONTH(G3540)&lt;&gt;0,SUBTOTAL(109,$P$14:$P$3665)," ")</f>
        <v xml:space="preserve"> </v>
      </c>
      <c r="R3540" s="108">
        <f t="shared" ca="1" si="1165"/>
        <v>0</v>
      </c>
      <c r="S3540" s="25">
        <f t="shared" ca="1" si="1166"/>
        <v>0</v>
      </c>
      <c r="T3540" s="108">
        <f t="shared" ca="1" si="1167"/>
        <v>0</v>
      </c>
      <c r="U3540" s="163">
        <f t="shared" ca="1" si="1168"/>
        <v>0</v>
      </c>
      <c r="V3540" s="25">
        <f t="shared" ca="1" si="1169"/>
        <v>0</v>
      </c>
      <c r="W3540" s="25">
        <f t="shared" ca="1" si="1170"/>
        <v>0</v>
      </c>
      <c r="X3540" s="108">
        <f t="shared" ca="1" si="1171"/>
        <v>0</v>
      </c>
      <c r="Y3540" s="108">
        <f t="shared" ca="1" si="1172"/>
        <v>0</v>
      </c>
      <c r="Z3540" s="108">
        <f t="shared" ca="1" si="1173"/>
        <v>0</v>
      </c>
      <c r="AA3540" s="108">
        <f t="shared" ca="1" si="1174"/>
        <v>0</v>
      </c>
      <c r="AB3540" s="108">
        <f t="shared" ca="1" si="1175"/>
        <v>0</v>
      </c>
      <c r="AC3540" s="25">
        <f t="shared" ca="1" si="1176"/>
        <v>0</v>
      </c>
    </row>
    <row r="3541" spans="1:29" ht="14.1" hidden="1" customHeight="1" thickBot="1" x14ac:dyDescent="0.25">
      <c r="A3541" s="3">
        <f t="shared" si="1160"/>
        <v>2030</v>
      </c>
      <c r="B3541" s="3" t="str">
        <f t="shared" si="1177"/>
        <v>08 srpen</v>
      </c>
      <c r="C3541" s="4" t="str">
        <f t="shared" si="1161"/>
        <v>srpen</v>
      </c>
      <c r="D3541" s="10">
        <f t="shared" ca="1" si="1162"/>
        <v>0</v>
      </c>
      <c r="E3541" s="10" t="str">
        <f t="shared" si="1163"/>
        <v>čtvrtek</v>
      </c>
      <c r="F3541" s="42" t="str">
        <f ca="1">IF(COUNTIF(List1!$U$4:$AF$16,$G3541),"Svátek",TEXT($G3541,"dddd"))</f>
        <v>čtvrtek</v>
      </c>
      <c r="G3541" s="19">
        <v>47724</v>
      </c>
      <c r="H3541" s="49"/>
      <c r="I3541" s="50"/>
      <c r="J3541" s="49"/>
      <c r="K3541" s="50"/>
      <c r="L3541" s="21">
        <f t="shared" si="1164"/>
        <v>0</v>
      </c>
      <c r="M3541" s="22">
        <f t="shared" si="1158"/>
        <v>0</v>
      </c>
      <c r="N3541" s="98"/>
      <c r="O3541" s="101" t="str">
        <f t="shared" ca="1" si="1159"/>
        <v/>
      </c>
      <c r="P3541" s="41" t="str">
        <f t="shared" si="1157"/>
        <v xml:space="preserve"> </v>
      </c>
      <c r="Q3541" s="41" t="str">
        <f>IF(MONTH(G3542)-MONTH(G3541)&lt;&gt;0,SUBTOTAL(109,$P$14:$P$3665)," ")</f>
        <v xml:space="preserve"> </v>
      </c>
      <c r="R3541" s="108">
        <f t="shared" ca="1" si="1165"/>
        <v>0</v>
      </c>
      <c r="S3541" s="25">
        <f t="shared" ca="1" si="1166"/>
        <v>0</v>
      </c>
      <c r="T3541" s="108">
        <f t="shared" ca="1" si="1167"/>
        <v>0</v>
      </c>
      <c r="U3541" s="163">
        <f t="shared" ca="1" si="1168"/>
        <v>0</v>
      </c>
      <c r="V3541" s="25">
        <f t="shared" ca="1" si="1169"/>
        <v>0</v>
      </c>
      <c r="W3541" s="25">
        <f t="shared" ca="1" si="1170"/>
        <v>0</v>
      </c>
      <c r="X3541" s="108">
        <f t="shared" ca="1" si="1171"/>
        <v>0</v>
      </c>
      <c r="Y3541" s="108">
        <f t="shared" ca="1" si="1172"/>
        <v>0</v>
      </c>
      <c r="Z3541" s="108">
        <f t="shared" ca="1" si="1173"/>
        <v>0</v>
      </c>
      <c r="AA3541" s="108">
        <f t="shared" ca="1" si="1174"/>
        <v>0</v>
      </c>
      <c r="AB3541" s="108">
        <f t="shared" ca="1" si="1175"/>
        <v>0</v>
      </c>
      <c r="AC3541" s="25">
        <f t="shared" ca="1" si="1176"/>
        <v>0</v>
      </c>
    </row>
    <row r="3542" spans="1:29" ht="14.1" hidden="1" customHeight="1" thickBot="1" x14ac:dyDescent="0.25">
      <c r="A3542" s="3">
        <f t="shared" si="1160"/>
        <v>2030</v>
      </c>
      <c r="B3542" s="3" t="str">
        <f t="shared" si="1177"/>
        <v>08 srpen</v>
      </c>
      <c r="C3542" s="4" t="str">
        <f t="shared" si="1161"/>
        <v>srpen</v>
      </c>
      <c r="D3542" s="10">
        <f t="shared" ca="1" si="1162"/>
        <v>0</v>
      </c>
      <c r="E3542" s="10" t="str">
        <f t="shared" si="1163"/>
        <v>pátek</v>
      </c>
      <c r="F3542" s="42" t="str">
        <f ca="1">IF(COUNTIF(List1!$U$4:$AF$16,$G3542),"Svátek",TEXT($G3542,"dddd"))</f>
        <v>pátek</v>
      </c>
      <c r="G3542" s="19">
        <v>47725</v>
      </c>
      <c r="H3542" s="49"/>
      <c r="I3542" s="50"/>
      <c r="J3542" s="49"/>
      <c r="K3542" s="50"/>
      <c r="L3542" s="21">
        <f t="shared" si="1164"/>
        <v>0</v>
      </c>
      <c r="M3542" s="22">
        <f t="shared" si="1158"/>
        <v>0</v>
      </c>
      <c r="N3542" s="98"/>
      <c r="O3542" s="101" t="str">
        <f t="shared" ca="1" si="1159"/>
        <v/>
      </c>
      <c r="P3542" s="41" t="str">
        <f t="shared" si="1157"/>
        <v xml:space="preserve"> </v>
      </c>
      <c r="Q3542" s="41" t="str">
        <f>IF(MONTH(G3543)-MONTH(G3542)&lt;&gt;0,SUBTOTAL(109,$P$14:$P$3665)," ")</f>
        <v xml:space="preserve"> </v>
      </c>
      <c r="R3542" s="108">
        <f t="shared" ca="1" si="1165"/>
        <v>0</v>
      </c>
      <c r="S3542" s="25">
        <f t="shared" ca="1" si="1166"/>
        <v>0</v>
      </c>
      <c r="T3542" s="108">
        <f t="shared" ca="1" si="1167"/>
        <v>0</v>
      </c>
      <c r="U3542" s="163">
        <f t="shared" ca="1" si="1168"/>
        <v>0</v>
      </c>
      <c r="V3542" s="25">
        <f t="shared" ca="1" si="1169"/>
        <v>0</v>
      </c>
      <c r="W3542" s="25">
        <f t="shared" ca="1" si="1170"/>
        <v>0</v>
      </c>
      <c r="X3542" s="108">
        <f t="shared" ca="1" si="1171"/>
        <v>0</v>
      </c>
      <c r="Y3542" s="108">
        <f t="shared" ca="1" si="1172"/>
        <v>0</v>
      </c>
      <c r="Z3542" s="108">
        <f t="shared" ca="1" si="1173"/>
        <v>0</v>
      </c>
      <c r="AA3542" s="108">
        <f t="shared" ca="1" si="1174"/>
        <v>0</v>
      </c>
      <c r="AB3542" s="108">
        <f t="shared" ca="1" si="1175"/>
        <v>0</v>
      </c>
      <c r="AC3542" s="25">
        <f t="shared" ca="1" si="1176"/>
        <v>0</v>
      </c>
    </row>
    <row r="3543" spans="1:29" ht="14.1" hidden="1" customHeight="1" thickBot="1" x14ac:dyDescent="0.25">
      <c r="A3543" s="3">
        <f t="shared" si="1160"/>
        <v>2030</v>
      </c>
      <c r="B3543" s="3" t="str">
        <f t="shared" si="1177"/>
        <v>08 srpen</v>
      </c>
      <c r="C3543" s="4" t="str">
        <f t="shared" si="1161"/>
        <v>srpen</v>
      </c>
      <c r="D3543" s="10">
        <f t="shared" ca="1" si="1162"/>
        <v>0</v>
      </c>
      <c r="E3543" s="10" t="str">
        <f t="shared" si="1163"/>
        <v>sobota</v>
      </c>
      <c r="F3543" s="42" t="str">
        <f ca="1">IF(COUNTIF(List1!$U$4:$AF$16,$G3543),"Svátek",TEXT($G3543,"dddd"))</f>
        <v>sobota</v>
      </c>
      <c r="G3543" s="19">
        <v>47726</v>
      </c>
      <c r="H3543" s="49"/>
      <c r="I3543" s="50"/>
      <c r="J3543" s="49"/>
      <c r="K3543" s="50"/>
      <c r="L3543" s="21">
        <f t="shared" si="1164"/>
        <v>0</v>
      </c>
      <c r="M3543" s="22">
        <f t="shared" si="1158"/>
        <v>0</v>
      </c>
      <c r="N3543" s="98"/>
      <c r="O3543" s="101" t="str">
        <f t="shared" ca="1" si="1159"/>
        <v/>
      </c>
      <c r="P3543" s="41">
        <f t="shared" si="1157"/>
        <v>0</v>
      </c>
      <c r="Q3543" s="41">
        <f>IF(MONTH(G3544)-MONTH(G3543)&lt;&gt;0,SUBTOTAL(109,$P$14:$P$3665)," ")</f>
        <v>0</v>
      </c>
      <c r="R3543" s="108">
        <f t="shared" ca="1" si="1165"/>
        <v>0</v>
      </c>
      <c r="S3543" s="25">
        <f t="shared" ca="1" si="1166"/>
        <v>0</v>
      </c>
      <c r="T3543" s="108">
        <f t="shared" ca="1" si="1167"/>
        <v>0</v>
      </c>
      <c r="U3543" s="163">
        <f t="shared" ca="1" si="1168"/>
        <v>0</v>
      </c>
      <c r="V3543" s="25">
        <f t="shared" ca="1" si="1169"/>
        <v>0</v>
      </c>
      <c r="W3543" s="25">
        <f t="shared" ca="1" si="1170"/>
        <v>0</v>
      </c>
      <c r="X3543" s="108">
        <f t="shared" ca="1" si="1171"/>
        <v>0</v>
      </c>
      <c r="Y3543" s="108">
        <f t="shared" ca="1" si="1172"/>
        <v>0</v>
      </c>
      <c r="Z3543" s="108">
        <f t="shared" ca="1" si="1173"/>
        <v>0</v>
      </c>
      <c r="AA3543" s="108">
        <f t="shared" ca="1" si="1174"/>
        <v>0</v>
      </c>
      <c r="AB3543" s="108">
        <f t="shared" ca="1" si="1175"/>
        <v>0</v>
      </c>
      <c r="AC3543" s="25">
        <f t="shared" ca="1" si="1176"/>
        <v>0</v>
      </c>
    </row>
    <row r="3544" spans="1:29" ht="14.1" hidden="1" customHeight="1" thickBot="1" x14ac:dyDescent="0.25">
      <c r="A3544" s="3">
        <f t="shared" si="1160"/>
        <v>2030</v>
      </c>
      <c r="B3544" s="3" t="str">
        <f t="shared" si="1177"/>
        <v>09 září</v>
      </c>
      <c r="C3544" s="4" t="str">
        <f t="shared" si="1161"/>
        <v>září</v>
      </c>
      <c r="D3544" s="10">
        <f t="shared" ca="1" si="1162"/>
        <v>0</v>
      </c>
      <c r="E3544" s="10" t="str">
        <f t="shared" si="1163"/>
        <v>neděle</v>
      </c>
      <c r="F3544" s="42" t="str">
        <f ca="1">IF(COUNTIF(List1!$U$4:$AF$16,$G3544),"Svátek",TEXT($G3544,"dddd"))</f>
        <v>neděle</v>
      </c>
      <c r="G3544" s="19">
        <v>47727</v>
      </c>
      <c r="H3544" s="49"/>
      <c r="I3544" s="50"/>
      <c r="J3544" s="49"/>
      <c r="K3544" s="50"/>
      <c r="L3544" s="21">
        <f t="shared" si="1164"/>
        <v>0</v>
      </c>
      <c r="M3544" s="22">
        <f t="shared" si="1158"/>
        <v>0</v>
      </c>
      <c r="N3544" s="98"/>
      <c r="O3544" s="101" t="str">
        <f t="shared" ca="1" si="1159"/>
        <v/>
      </c>
      <c r="P3544" s="41">
        <f t="shared" si="1157"/>
        <v>0</v>
      </c>
      <c r="Q3544" s="41" t="str">
        <f>IF(MONTH(G3545)-MONTH(G3544)&lt;&gt;0,SUBTOTAL(109,$P$14:$P$3665)," ")</f>
        <v xml:space="preserve"> </v>
      </c>
      <c r="R3544" s="108">
        <f t="shared" ca="1" si="1165"/>
        <v>0</v>
      </c>
      <c r="S3544" s="25">
        <f t="shared" ca="1" si="1166"/>
        <v>0</v>
      </c>
      <c r="T3544" s="108">
        <f t="shared" ca="1" si="1167"/>
        <v>0</v>
      </c>
      <c r="U3544" s="163">
        <f t="shared" ca="1" si="1168"/>
        <v>0</v>
      </c>
      <c r="V3544" s="25">
        <f t="shared" ca="1" si="1169"/>
        <v>0</v>
      </c>
      <c r="W3544" s="25">
        <f t="shared" ca="1" si="1170"/>
        <v>0</v>
      </c>
      <c r="X3544" s="108">
        <f t="shared" ca="1" si="1171"/>
        <v>0</v>
      </c>
      <c r="Y3544" s="108">
        <f t="shared" ca="1" si="1172"/>
        <v>0</v>
      </c>
      <c r="Z3544" s="108">
        <f t="shared" ca="1" si="1173"/>
        <v>0</v>
      </c>
      <c r="AA3544" s="108">
        <f t="shared" ca="1" si="1174"/>
        <v>0</v>
      </c>
      <c r="AB3544" s="108">
        <f t="shared" ca="1" si="1175"/>
        <v>0</v>
      </c>
      <c r="AC3544" s="25">
        <f t="shared" ca="1" si="1176"/>
        <v>0</v>
      </c>
    </row>
    <row r="3545" spans="1:29" ht="14.1" hidden="1" customHeight="1" thickBot="1" x14ac:dyDescent="0.25">
      <c r="A3545" s="3">
        <f t="shared" si="1160"/>
        <v>2030</v>
      </c>
      <c r="B3545" s="3" t="str">
        <f t="shared" si="1177"/>
        <v>09 září</v>
      </c>
      <c r="C3545" s="4" t="str">
        <f t="shared" si="1161"/>
        <v>září</v>
      </c>
      <c r="D3545" s="10">
        <f t="shared" ca="1" si="1162"/>
        <v>0</v>
      </c>
      <c r="E3545" s="10" t="str">
        <f t="shared" si="1163"/>
        <v>pondělí</v>
      </c>
      <c r="F3545" s="42" t="str">
        <f ca="1">IF(COUNTIF(List1!$U$4:$AF$16,$G3545),"Svátek",TEXT($G3545,"dddd"))</f>
        <v>pondělí</v>
      </c>
      <c r="G3545" s="19">
        <v>47728</v>
      </c>
      <c r="H3545" s="49"/>
      <c r="I3545" s="50"/>
      <c r="J3545" s="49"/>
      <c r="K3545" s="50"/>
      <c r="L3545" s="21">
        <f t="shared" si="1164"/>
        <v>0</v>
      </c>
      <c r="M3545" s="22">
        <f t="shared" si="1158"/>
        <v>0</v>
      </c>
      <c r="N3545" s="98"/>
      <c r="O3545" s="101" t="str">
        <f t="shared" ca="1" si="1159"/>
        <v/>
      </c>
      <c r="P3545" s="41" t="str">
        <f t="shared" si="1157"/>
        <v xml:space="preserve"> </v>
      </c>
      <c r="Q3545" s="41" t="str">
        <f>IF(MONTH(G3546)-MONTH(G3545)&lt;&gt;0,SUBTOTAL(109,$P$14:$P$3665)," ")</f>
        <v xml:space="preserve"> </v>
      </c>
      <c r="R3545" s="108">
        <f t="shared" ca="1" si="1165"/>
        <v>0</v>
      </c>
      <c r="S3545" s="25">
        <f t="shared" ca="1" si="1166"/>
        <v>0</v>
      </c>
      <c r="T3545" s="108">
        <f t="shared" ca="1" si="1167"/>
        <v>0</v>
      </c>
      <c r="U3545" s="163">
        <f t="shared" ca="1" si="1168"/>
        <v>0</v>
      </c>
      <c r="V3545" s="25">
        <f t="shared" ca="1" si="1169"/>
        <v>0</v>
      </c>
      <c r="W3545" s="25">
        <f t="shared" ca="1" si="1170"/>
        <v>0</v>
      </c>
      <c r="X3545" s="108">
        <f t="shared" ca="1" si="1171"/>
        <v>0</v>
      </c>
      <c r="Y3545" s="108">
        <f t="shared" ca="1" si="1172"/>
        <v>0</v>
      </c>
      <c r="Z3545" s="108">
        <f t="shared" ca="1" si="1173"/>
        <v>0</v>
      </c>
      <c r="AA3545" s="108">
        <f t="shared" ca="1" si="1174"/>
        <v>0</v>
      </c>
      <c r="AB3545" s="108">
        <f t="shared" ca="1" si="1175"/>
        <v>0</v>
      </c>
      <c r="AC3545" s="25">
        <f t="shared" ca="1" si="1176"/>
        <v>0</v>
      </c>
    </row>
    <row r="3546" spans="1:29" ht="14.1" hidden="1" customHeight="1" thickBot="1" x14ac:dyDescent="0.25">
      <c r="A3546" s="3">
        <f t="shared" si="1160"/>
        <v>2030</v>
      </c>
      <c r="B3546" s="3" t="str">
        <f t="shared" si="1177"/>
        <v>09 září</v>
      </c>
      <c r="C3546" s="4" t="str">
        <f t="shared" si="1161"/>
        <v>září</v>
      </c>
      <c r="D3546" s="10">
        <f t="shared" ca="1" si="1162"/>
        <v>0</v>
      </c>
      <c r="E3546" s="10" t="str">
        <f t="shared" si="1163"/>
        <v>úterý</v>
      </c>
      <c r="F3546" s="42" t="str">
        <f ca="1">IF(COUNTIF(List1!$U$4:$AF$16,$G3546),"Svátek",TEXT($G3546,"dddd"))</f>
        <v>úterý</v>
      </c>
      <c r="G3546" s="19">
        <v>47729</v>
      </c>
      <c r="H3546" s="49"/>
      <c r="I3546" s="50"/>
      <c r="J3546" s="49"/>
      <c r="K3546" s="50"/>
      <c r="L3546" s="21">
        <f t="shared" si="1164"/>
        <v>0</v>
      </c>
      <c r="M3546" s="22">
        <f t="shared" si="1158"/>
        <v>0</v>
      </c>
      <c r="N3546" s="98"/>
      <c r="O3546" s="101" t="str">
        <f t="shared" ca="1" si="1159"/>
        <v/>
      </c>
      <c r="P3546" s="41" t="str">
        <f t="shared" si="1157"/>
        <v xml:space="preserve"> </v>
      </c>
      <c r="Q3546" s="41" t="str">
        <f>IF(MONTH(G3547)-MONTH(G3546)&lt;&gt;0,SUBTOTAL(109,$P$14:$P$3665)," ")</f>
        <v xml:space="preserve"> </v>
      </c>
      <c r="R3546" s="108">
        <f t="shared" ca="1" si="1165"/>
        <v>0</v>
      </c>
      <c r="S3546" s="25">
        <f t="shared" ca="1" si="1166"/>
        <v>0</v>
      </c>
      <c r="T3546" s="108">
        <f t="shared" ca="1" si="1167"/>
        <v>0</v>
      </c>
      <c r="U3546" s="163">
        <f t="shared" ca="1" si="1168"/>
        <v>0</v>
      </c>
      <c r="V3546" s="25">
        <f t="shared" ca="1" si="1169"/>
        <v>0</v>
      </c>
      <c r="W3546" s="25">
        <f t="shared" ca="1" si="1170"/>
        <v>0</v>
      </c>
      <c r="X3546" s="108">
        <f t="shared" ca="1" si="1171"/>
        <v>0</v>
      </c>
      <c r="Y3546" s="108">
        <f t="shared" ca="1" si="1172"/>
        <v>0</v>
      </c>
      <c r="Z3546" s="108">
        <f t="shared" ca="1" si="1173"/>
        <v>0</v>
      </c>
      <c r="AA3546" s="108">
        <f t="shared" ca="1" si="1174"/>
        <v>0</v>
      </c>
      <c r="AB3546" s="108">
        <f t="shared" ca="1" si="1175"/>
        <v>0</v>
      </c>
      <c r="AC3546" s="25">
        <f t="shared" ca="1" si="1176"/>
        <v>0</v>
      </c>
    </row>
    <row r="3547" spans="1:29" ht="14.1" hidden="1" customHeight="1" thickBot="1" x14ac:dyDescent="0.25">
      <c r="A3547" s="3">
        <f t="shared" si="1160"/>
        <v>2030</v>
      </c>
      <c r="B3547" s="3" t="str">
        <f t="shared" si="1177"/>
        <v>09 září</v>
      </c>
      <c r="C3547" s="4" t="str">
        <f t="shared" si="1161"/>
        <v>září</v>
      </c>
      <c r="D3547" s="10">
        <f t="shared" ca="1" si="1162"/>
        <v>0</v>
      </c>
      <c r="E3547" s="10" t="str">
        <f t="shared" si="1163"/>
        <v>středa</v>
      </c>
      <c r="F3547" s="42" t="str">
        <f ca="1">IF(COUNTIF(List1!$U$4:$AF$16,$G3547),"Svátek",TEXT($G3547,"dddd"))</f>
        <v>středa</v>
      </c>
      <c r="G3547" s="19">
        <v>47730</v>
      </c>
      <c r="H3547" s="49"/>
      <c r="I3547" s="50"/>
      <c r="J3547" s="49"/>
      <c r="K3547" s="50"/>
      <c r="L3547" s="21">
        <f t="shared" si="1164"/>
        <v>0</v>
      </c>
      <c r="M3547" s="22">
        <f t="shared" si="1158"/>
        <v>0</v>
      </c>
      <c r="N3547" s="98"/>
      <c r="O3547" s="101" t="str">
        <f t="shared" ca="1" si="1159"/>
        <v/>
      </c>
      <c r="P3547" s="41" t="str">
        <f t="shared" ref="P3547:P3610" si="1178">IF(OR(TEXT($G3547,"dddd")="neděle",TEXT($G3638,"dddd")="Sunday"),IF(DAY(G3547)&gt;=7,SUM(L3541:L3547),IF(DAY(G3547)=6,SUM(L3542:L3547),IF(DAY(G3547)=5,SUM(L3543:L3547),IF(DAY(G3547)=4,SUM(L3544:L3547),IF(DAY(G3547)=3,SUM(L3545:L3547),IF(DAY(G3547)=2,SUM(L3546:L3547),IF(DAY(G3547)=1,SUM(L3547:L3547)," "))))))),IF(MONTH(G3548)-MONTH(G3547)&lt;&gt;0,IF(TEXT($G3547,"dddd")="sobota",SUM(L3542:L3547),IF(TEXT($G3547,"dddd")="pátek",SUM(L3543:L3547),IF(TEXT($G3547,"dddd")="čtvrtek",SUM(L3544:L3547),IF(TEXT($G3547,"dddd")="středa",SUM(L3545:L3547),IF(TEXT($G3547,"dddd")="úterý",SUM(L3546:L3547),IF(TEXT($G3547,"dddd")="pondělí",SUM(L3547)," "))))))," "))</f>
        <v xml:space="preserve"> </v>
      </c>
      <c r="Q3547" s="41" t="str">
        <f>IF(MONTH(G3548)-MONTH(G3547)&lt;&gt;0,SUBTOTAL(109,$P$14:$P$3665)," ")</f>
        <v xml:space="preserve"> </v>
      </c>
      <c r="R3547" s="108">
        <f t="shared" ca="1" si="1165"/>
        <v>0</v>
      </c>
      <c r="S3547" s="25">
        <f t="shared" ca="1" si="1166"/>
        <v>0</v>
      </c>
      <c r="T3547" s="108">
        <f t="shared" ca="1" si="1167"/>
        <v>0</v>
      </c>
      <c r="U3547" s="163">
        <f t="shared" ca="1" si="1168"/>
        <v>0</v>
      </c>
      <c r="V3547" s="25">
        <f t="shared" ca="1" si="1169"/>
        <v>0</v>
      </c>
      <c r="W3547" s="25">
        <f t="shared" ca="1" si="1170"/>
        <v>0</v>
      </c>
      <c r="X3547" s="108">
        <f t="shared" ca="1" si="1171"/>
        <v>0</v>
      </c>
      <c r="Y3547" s="108">
        <f t="shared" ca="1" si="1172"/>
        <v>0</v>
      </c>
      <c r="Z3547" s="108">
        <f t="shared" ca="1" si="1173"/>
        <v>0</v>
      </c>
      <c r="AA3547" s="108">
        <f t="shared" ca="1" si="1174"/>
        <v>0</v>
      </c>
      <c r="AB3547" s="108">
        <f t="shared" ca="1" si="1175"/>
        <v>0</v>
      </c>
      <c r="AC3547" s="25">
        <f t="shared" ca="1" si="1176"/>
        <v>0</v>
      </c>
    </row>
    <row r="3548" spans="1:29" ht="14.1" hidden="1" customHeight="1" thickBot="1" x14ac:dyDescent="0.25">
      <c r="A3548" s="3">
        <f t="shared" si="1160"/>
        <v>2030</v>
      </c>
      <c r="B3548" s="3" t="str">
        <f t="shared" si="1177"/>
        <v>09 září</v>
      </c>
      <c r="C3548" s="4" t="str">
        <f t="shared" si="1161"/>
        <v>září</v>
      </c>
      <c r="D3548" s="10">
        <f t="shared" ca="1" si="1162"/>
        <v>0</v>
      </c>
      <c r="E3548" s="10" t="str">
        <f t="shared" si="1163"/>
        <v>čtvrtek</v>
      </c>
      <c r="F3548" s="42" t="str">
        <f ca="1">IF(COUNTIF(List1!$U$4:$AF$16,$G3548),"Svátek",TEXT($G3548,"dddd"))</f>
        <v>čtvrtek</v>
      </c>
      <c r="G3548" s="19">
        <v>47731</v>
      </c>
      <c r="H3548" s="49"/>
      <c r="I3548" s="50"/>
      <c r="J3548" s="49"/>
      <c r="K3548" s="50"/>
      <c r="L3548" s="21">
        <f t="shared" si="1164"/>
        <v>0</v>
      </c>
      <c r="M3548" s="22">
        <f t="shared" si="1158"/>
        <v>0</v>
      </c>
      <c r="N3548" s="98"/>
      <c r="O3548" s="101" t="str">
        <f t="shared" ca="1" si="1159"/>
        <v/>
      </c>
      <c r="P3548" s="41" t="str">
        <f t="shared" si="1178"/>
        <v xml:space="preserve"> </v>
      </c>
      <c r="Q3548" s="41" t="str">
        <f>IF(MONTH(G3549)-MONTH(G3548)&lt;&gt;0,SUBTOTAL(109,$P$14:$P$3665)," ")</f>
        <v xml:space="preserve"> </v>
      </c>
      <c r="R3548" s="108">
        <f t="shared" ca="1" si="1165"/>
        <v>0</v>
      </c>
      <c r="S3548" s="25">
        <f t="shared" ca="1" si="1166"/>
        <v>0</v>
      </c>
      <c r="T3548" s="108">
        <f t="shared" ca="1" si="1167"/>
        <v>0</v>
      </c>
      <c r="U3548" s="163">
        <f t="shared" ca="1" si="1168"/>
        <v>0</v>
      </c>
      <c r="V3548" s="25">
        <f t="shared" ca="1" si="1169"/>
        <v>0</v>
      </c>
      <c r="W3548" s="25">
        <f t="shared" ca="1" si="1170"/>
        <v>0</v>
      </c>
      <c r="X3548" s="108">
        <f t="shared" ca="1" si="1171"/>
        <v>0</v>
      </c>
      <c r="Y3548" s="108">
        <f t="shared" ca="1" si="1172"/>
        <v>0</v>
      </c>
      <c r="Z3548" s="108">
        <f t="shared" ca="1" si="1173"/>
        <v>0</v>
      </c>
      <c r="AA3548" s="108">
        <f t="shared" ca="1" si="1174"/>
        <v>0</v>
      </c>
      <c r="AB3548" s="108">
        <f t="shared" ca="1" si="1175"/>
        <v>0</v>
      </c>
      <c r="AC3548" s="25">
        <f t="shared" ca="1" si="1176"/>
        <v>0</v>
      </c>
    </row>
    <row r="3549" spans="1:29" ht="14.1" hidden="1" customHeight="1" thickBot="1" x14ac:dyDescent="0.25">
      <c r="A3549" s="3">
        <f t="shared" si="1160"/>
        <v>2030</v>
      </c>
      <c r="B3549" s="3" t="str">
        <f t="shared" si="1177"/>
        <v>09 září</v>
      </c>
      <c r="C3549" s="4" t="str">
        <f t="shared" si="1161"/>
        <v>září</v>
      </c>
      <c r="D3549" s="10">
        <f t="shared" ca="1" si="1162"/>
        <v>0</v>
      </c>
      <c r="E3549" s="10" t="str">
        <f t="shared" si="1163"/>
        <v>pátek</v>
      </c>
      <c r="F3549" s="42" t="str">
        <f ca="1">IF(COUNTIF(List1!$U$4:$AF$16,$G3549),"Svátek",TEXT($G3549,"dddd"))</f>
        <v>pátek</v>
      </c>
      <c r="G3549" s="19">
        <v>47732</v>
      </c>
      <c r="H3549" s="49"/>
      <c r="I3549" s="50"/>
      <c r="J3549" s="49"/>
      <c r="K3549" s="50"/>
      <c r="L3549" s="21">
        <f t="shared" si="1164"/>
        <v>0</v>
      </c>
      <c r="M3549" s="22">
        <f t="shared" si="1158"/>
        <v>0</v>
      </c>
      <c r="N3549" s="98"/>
      <c r="O3549" s="101" t="str">
        <f t="shared" ca="1" si="1159"/>
        <v/>
      </c>
      <c r="P3549" s="41" t="str">
        <f t="shared" si="1178"/>
        <v xml:space="preserve"> </v>
      </c>
      <c r="Q3549" s="41" t="str">
        <f>IF(MONTH(G3550)-MONTH(G3549)&lt;&gt;0,SUBTOTAL(109,$P$14:$P$3665)," ")</f>
        <v xml:space="preserve"> </v>
      </c>
      <c r="R3549" s="108">
        <f t="shared" ca="1" si="1165"/>
        <v>0</v>
      </c>
      <c r="S3549" s="25">
        <f t="shared" ca="1" si="1166"/>
        <v>0</v>
      </c>
      <c r="T3549" s="108">
        <f t="shared" ca="1" si="1167"/>
        <v>0</v>
      </c>
      <c r="U3549" s="163">
        <f t="shared" ca="1" si="1168"/>
        <v>0</v>
      </c>
      <c r="V3549" s="25">
        <f t="shared" ca="1" si="1169"/>
        <v>0</v>
      </c>
      <c r="W3549" s="25">
        <f t="shared" ca="1" si="1170"/>
        <v>0</v>
      </c>
      <c r="X3549" s="108">
        <f t="shared" ca="1" si="1171"/>
        <v>0</v>
      </c>
      <c r="Y3549" s="108">
        <f t="shared" ca="1" si="1172"/>
        <v>0</v>
      </c>
      <c r="Z3549" s="108">
        <f t="shared" ca="1" si="1173"/>
        <v>0</v>
      </c>
      <c r="AA3549" s="108">
        <f t="shared" ca="1" si="1174"/>
        <v>0</v>
      </c>
      <c r="AB3549" s="108">
        <f t="shared" ca="1" si="1175"/>
        <v>0</v>
      </c>
      <c r="AC3549" s="25">
        <f t="shared" ca="1" si="1176"/>
        <v>0</v>
      </c>
    </row>
    <row r="3550" spans="1:29" ht="14.1" hidden="1" customHeight="1" thickBot="1" x14ac:dyDescent="0.25">
      <c r="A3550" s="3">
        <f t="shared" si="1160"/>
        <v>2030</v>
      </c>
      <c r="B3550" s="3" t="str">
        <f t="shared" si="1177"/>
        <v>09 září</v>
      </c>
      <c r="C3550" s="4" t="str">
        <f t="shared" si="1161"/>
        <v>září</v>
      </c>
      <c r="D3550" s="10">
        <f t="shared" ca="1" si="1162"/>
        <v>0</v>
      </c>
      <c r="E3550" s="10" t="str">
        <f t="shared" si="1163"/>
        <v>sobota</v>
      </c>
      <c r="F3550" s="42" t="str">
        <f ca="1">IF(COUNTIF(List1!$U$4:$AF$16,$G3550),"Svátek",TEXT($G3550,"dddd"))</f>
        <v>sobota</v>
      </c>
      <c r="G3550" s="19">
        <v>47733</v>
      </c>
      <c r="H3550" s="49"/>
      <c r="I3550" s="50"/>
      <c r="J3550" s="49"/>
      <c r="K3550" s="50"/>
      <c r="L3550" s="21">
        <f t="shared" si="1164"/>
        <v>0</v>
      </c>
      <c r="M3550" s="22">
        <f t="shared" si="1158"/>
        <v>0</v>
      </c>
      <c r="N3550" s="98"/>
      <c r="O3550" s="101" t="str">
        <f t="shared" ca="1" si="1159"/>
        <v/>
      </c>
      <c r="P3550" s="41" t="str">
        <f t="shared" si="1178"/>
        <v xml:space="preserve"> </v>
      </c>
      <c r="Q3550" s="41" t="str">
        <f>IF(MONTH(G3551)-MONTH(G3550)&lt;&gt;0,SUBTOTAL(109,$P$14:$P$3665)," ")</f>
        <v xml:space="preserve"> </v>
      </c>
      <c r="R3550" s="108">
        <f t="shared" ca="1" si="1165"/>
        <v>0</v>
      </c>
      <c r="S3550" s="25">
        <f t="shared" ca="1" si="1166"/>
        <v>0</v>
      </c>
      <c r="T3550" s="108">
        <f t="shared" ca="1" si="1167"/>
        <v>0</v>
      </c>
      <c r="U3550" s="163">
        <f t="shared" ca="1" si="1168"/>
        <v>0</v>
      </c>
      <c r="V3550" s="25">
        <f t="shared" ca="1" si="1169"/>
        <v>0</v>
      </c>
      <c r="W3550" s="25">
        <f t="shared" ca="1" si="1170"/>
        <v>0</v>
      </c>
      <c r="X3550" s="108">
        <f t="shared" ca="1" si="1171"/>
        <v>0</v>
      </c>
      <c r="Y3550" s="108">
        <f t="shared" ca="1" si="1172"/>
        <v>0</v>
      </c>
      <c r="Z3550" s="108">
        <f t="shared" ca="1" si="1173"/>
        <v>0</v>
      </c>
      <c r="AA3550" s="108">
        <f t="shared" ca="1" si="1174"/>
        <v>0</v>
      </c>
      <c r="AB3550" s="108">
        <f t="shared" ca="1" si="1175"/>
        <v>0</v>
      </c>
      <c r="AC3550" s="25">
        <f t="shared" ca="1" si="1176"/>
        <v>0</v>
      </c>
    </row>
    <row r="3551" spans="1:29" ht="14.1" hidden="1" customHeight="1" thickBot="1" x14ac:dyDescent="0.25">
      <c r="A3551" s="3">
        <f t="shared" si="1160"/>
        <v>2030</v>
      </c>
      <c r="B3551" s="3" t="str">
        <f t="shared" si="1177"/>
        <v>09 září</v>
      </c>
      <c r="C3551" s="4" t="str">
        <f t="shared" si="1161"/>
        <v>září</v>
      </c>
      <c r="D3551" s="10">
        <f t="shared" ca="1" si="1162"/>
        <v>0</v>
      </c>
      <c r="E3551" s="10" t="str">
        <f t="shared" si="1163"/>
        <v>neděle</v>
      </c>
      <c r="F3551" s="42" t="str">
        <f ca="1">IF(COUNTIF(List1!$U$4:$AF$16,$G3551),"Svátek",TEXT($G3551,"dddd"))</f>
        <v>neděle</v>
      </c>
      <c r="G3551" s="19">
        <v>47734</v>
      </c>
      <c r="H3551" s="49"/>
      <c r="I3551" s="50"/>
      <c r="J3551" s="49"/>
      <c r="K3551" s="50"/>
      <c r="L3551" s="21">
        <f t="shared" si="1164"/>
        <v>0</v>
      </c>
      <c r="M3551" s="22">
        <f t="shared" si="1158"/>
        <v>0</v>
      </c>
      <c r="N3551" s="98"/>
      <c r="O3551" s="101" t="str">
        <f t="shared" ca="1" si="1159"/>
        <v/>
      </c>
      <c r="P3551" s="41">
        <f t="shared" si="1178"/>
        <v>0</v>
      </c>
      <c r="Q3551" s="41" t="str">
        <f>IF(MONTH(G3552)-MONTH(G3551)&lt;&gt;0,SUBTOTAL(109,$P$14:$P$3665)," ")</f>
        <v xml:space="preserve"> </v>
      </c>
      <c r="R3551" s="108">
        <f t="shared" ca="1" si="1165"/>
        <v>0</v>
      </c>
      <c r="S3551" s="25">
        <f t="shared" ca="1" si="1166"/>
        <v>0</v>
      </c>
      <c r="T3551" s="108">
        <f t="shared" ca="1" si="1167"/>
        <v>0</v>
      </c>
      <c r="U3551" s="163">
        <f t="shared" ca="1" si="1168"/>
        <v>0</v>
      </c>
      <c r="V3551" s="25">
        <f t="shared" ca="1" si="1169"/>
        <v>0</v>
      </c>
      <c r="W3551" s="25">
        <f t="shared" ca="1" si="1170"/>
        <v>0</v>
      </c>
      <c r="X3551" s="108">
        <f t="shared" ca="1" si="1171"/>
        <v>0</v>
      </c>
      <c r="Y3551" s="108">
        <f t="shared" ca="1" si="1172"/>
        <v>0</v>
      </c>
      <c r="Z3551" s="108">
        <f t="shared" ca="1" si="1173"/>
        <v>0</v>
      </c>
      <c r="AA3551" s="108">
        <f t="shared" ca="1" si="1174"/>
        <v>0</v>
      </c>
      <c r="AB3551" s="108">
        <f t="shared" ca="1" si="1175"/>
        <v>0</v>
      </c>
      <c r="AC3551" s="25">
        <f t="shared" ca="1" si="1176"/>
        <v>0</v>
      </c>
    </row>
    <row r="3552" spans="1:29" ht="14.1" hidden="1" customHeight="1" thickBot="1" x14ac:dyDescent="0.25">
      <c r="A3552" s="3">
        <f t="shared" si="1160"/>
        <v>2030</v>
      </c>
      <c r="B3552" s="3" t="str">
        <f t="shared" si="1177"/>
        <v>09 září</v>
      </c>
      <c r="C3552" s="4" t="str">
        <f t="shared" si="1161"/>
        <v>září</v>
      </c>
      <c r="D3552" s="10">
        <f t="shared" ca="1" si="1162"/>
        <v>0</v>
      </c>
      <c r="E3552" s="10" t="str">
        <f t="shared" si="1163"/>
        <v>pondělí</v>
      </c>
      <c r="F3552" s="42" t="str">
        <f ca="1">IF(COUNTIF(List1!$U$4:$AF$16,$G3552),"Svátek",TEXT($G3552,"dddd"))</f>
        <v>pondělí</v>
      </c>
      <c r="G3552" s="19">
        <v>47735</v>
      </c>
      <c r="H3552" s="49"/>
      <c r="I3552" s="50"/>
      <c r="J3552" s="49"/>
      <c r="K3552" s="50"/>
      <c r="L3552" s="21">
        <f t="shared" si="1164"/>
        <v>0</v>
      </c>
      <c r="M3552" s="22">
        <f t="shared" si="1158"/>
        <v>0</v>
      </c>
      <c r="N3552" s="98"/>
      <c r="O3552" s="101" t="str">
        <f t="shared" ca="1" si="1159"/>
        <v/>
      </c>
      <c r="P3552" s="41" t="str">
        <f t="shared" si="1178"/>
        <v xml:space="preserve"> </v>
      </c>
      <c r="Q3552" s="41" t="str">
        <f>IF(MONTH(G3553)-MONTH(G3552)&lt;&gt;0,SUBTOTAL(109,$P$14:$P$3665)," ")</f>
        <v xml:space="preserve"> </v>
      </c>
      <c r="R3552" s="108">
        <f t="shared" ca="1" si="1165"/>
        <v>0</v>
      </c>
      <c r="S3552" s="25">
        <f t="shared" ca="1" si="1166"/>
        <v>0</v>
      </c>
      <c r="T3552" s="108">
        <f t="shared" ca="1" si="1167"/>
        <v>0</v>
      </c>
      <c r="U3552" s="163">
        <f t="shared" ca="1" si="1168"/>
        <v>0</v>
      </c>
      <c r="V3552" s="25">
        <f t="shared" ca="1" si="1169"/>
        <v>0</v>
      </c>
      <c r="W3552" s="25">
        <f t="shared" ca="1" si="1170"/>
        <v>0</v>
      </c>
      <c r="X3552" s="108">
        <f t="shared" ca="1" si="1171"/>
        <v>0</v>
      </c>
      <c r="Y3552" s="108">
        <f t="shared" ca="1" si="1172"/>
        <v>0</v>
      </c>
      <c r="Z3552" s="108">
        <f t="shared" ca="1" si="1173"/>
        <v>0</v>
      </c>
      <c r="AA3552" s="108">
        <f t="shared" ca="1" si="1174"/>
        <v>0</v>
      </c>
      <c r="AB3552" s="108">
        <f t="shared" ca="1" si="1175"/>
        <v>0</v>
      </c>
      <c r="AC3552" s="25">
        <f t="shared" ca="1" si="1176"/>
        <v>0</v>
      </c>
    </row>
    <row r="3553" spans="1:29" ht="14.1" hidden="1" customHeight="1" thickBot="1" x14ac:dyDescent="0.25">
      <c r="A3553" s="3">
        <f t="shared" si="1160"/>
        <v>2030</v>
      </c>
      <c r="B3553" s="3" t="str">
        <f t="shared" si="1177"/>
        <v>09 září</v>
      </c>
      <c r="C3553" s="4" t="str">
        <f t="shared" si="1161"/>
        <v>září</v>
      </c>
      <c r="D3553" s="10">
        <f t="shared" ca="1" si="1162"/>
        <v>0</v>
      </c>
      <c r="E3553" s="10" t="str">
        <f t="shared" si="1163"/>
        <v>úterý</v>
      </c>
      <c r="F3553" s="42" t="str">
        <f ca="1">IF(COUNTIF(List1!$U$4:$AF$16,$G3553),"Svátek",TEXT($G3553,"dddd"))</f>
        <v>úterý</v>
      </c>
      <c r="G3553" s="19">
        <v>47736</v>
      </c>
      <c r="H3553" s="49"/>
      <c r="I3553" s="50"/>
      <c r="J3553" s="49"/>
      <c r="K3553" s="50"/>
      <c r="L3553" s="21">
        <f t="shared" si="1164"/>
        <v>0</v>
      </c>
      <c r="M3553" s="22">
        <f t="shared" si="1158"/>
        <v>0</v>
      </c>
      <c r="N3553" s="98"/>
      <c r="O3553" s="101" t="str">
        <f t="shared" ca="1" si="1159"/>
        <v/>
      </c>
      <c r="P3553" s="41" t="str">
        <f t="shared" si="1178"/>
        <v xml:space="preserve"> </v>
      </c>
      <c r="Q3553" s="41" t="str">
        <f>IF(MONTH(G3554)-MONTH(G3553)&lt;&gt;0,SUBTOTAL(109,$P$14:$P$3665)," ")</f>
        <v xml:space="preserve"> </v>
      </c>
      <c r="R3553" s="108">
        <f t="shared" ca="1" si="1165"/>
        <v>0</v>
      </c>
      <c r="S3553" s="25">
        <f t="shared" ca="1" si="1166"/>
        <v>0</v>
      </c>
      <c r="T3553" s="108">
        <f t="shared" ca="1" si="1167"/>
        <v>0</v>
      </c>
      <c r="U3553" s="163">
        <f t="shared" ca="1" si="1168"/>
        <v>0</v>
      </c>
      <c r="V3553" s="25">
        <f t="shared" ca="1" si="1169"/>
        <v>0</v>
      </c>
      <c r="W3553" s="25">
        <f t="shared" ca="1" si="1170"/>
        <v>0</v>
      </c>
      <c r="X3553" s="108">
        <f t="shared" ca="1" si="1171"/>
        <v>0</v>
      </c>
      <c r="Y3553" s="108">
        <f t="shared" ca="1" si="1172"/>
        <v>0</v>
      </c>
      <c r="Z3553" s="108">
        <f t="shared" ca="1" si="1173"/>
        <v>0</v>
      </c>
      <c r="AA3553" s="108">
        <f t="shared" ca="1" si="1174"/>
        <v>0</v>
      </c>
      <c r="AB3553" s="108">
        <f t="shared" ca="1" si="1175"/>
        <v>0</v>
      </c>
      <c r="AC3553" s="25">
        <f t="shared" ca="1" si="1176"/>
        <v>0</v>
      </c>
    </row>
    <row r="3554" spans="1:29" ht="14.1" hidden="1" customHeight="1" thickBot="1" x14ac:dyDescent="0.25">
      <c r="A3554" s="3">
        <f t="shared" si="1160"/>
        <v>2030</v>
      </c>
      <c r="B3554" s="3" t="str">
        <f t="shared" si="1177"/>
        <v>09 září</v>
      </c>
      <c r="C3554" s="4" t="str">
        <f t="shared" si="1161"/>
        <v>září</v>
      </c>
      <c r="D3554" s="10">
        <f t="shared" ca="1" si="1162"/>
        <v>0</v>
      </c>
      <c r="E3554" s="10" t="str">
        <f t="shared" si="1163"/>
        <v>středa</v>
      </c>
      <c r="F3554" s="42" t="str">
        <f ca="1">IF(COUNTIF(List1!$U$4:$AF$16,$G3554),"Svátek",TEXT($G3554,"dddd"))</f>
        <v>středa</v>
      </c>
      <c r="G3554" s="19">
        <v>47737</v>
      </c>
      <c r="H3554" s="49"/>
      <c r="I3554" s="50"/>
      <c r="J3554" s="49"/>
      <c r="K3554" s="50"/>
      <c r="L3554" s="21">
        <f t="shared" si="1164"/>
        <v>0</v>
      </c>
      <c r="M3554" s="22">
        <f t="shared" si="1158"/>
        <v>0</v>
      </c>
      <c r="N3554" s="98"/>
      <c r="O3554" s="101" t="str">
        <f t="shared" ca="1" si="1159"/>
        <v/>
      </c>
      <c r="P3554" s="41" t="str">
        <f t="shared" si="1178"/>
        <v xml:space="preserve"> </v>
      </c>
      <c r="Q3554" s="41" t="str">
        <f>IF(MONTH(G3555)-MONTH(G3554)&lt;&gt;0,SUBTOTAL(109,$P$14:$P$3665)," ")</f>
        <v xml:space="preserve"> </v>
      </c>
      <c r="R3554" s="108">
        <f t="shared" ca="1" si="1165"/>
        <v>0</v>
      </c>
      <c r="S3554" s="25">
        <f t="shared" ca="1" si="1166"/>
        <v>0</v>
      </c>
      <c r="T3554" s="108">
        <f t="shared" ca="1" si="1167"/>
        <v>0</v>
      </c>
      <c r="U3554" s="163">
        <f t="shared" ca="1" si="1168"/>
        <v>0</v>
      </c>
      <c r="V3554" s="25">
        <f t="shared" ca="1" si="1169"/>
        <v>0</v>
      </c>
      <c r="W3554" s="25">
        <f t="shared" ca="1" si="1170"/>
        <v>0</v>
      </c>
      <c r="X3554" s="108">
        <f t="shared" ca="1" si="1171"/>
        <v>0</v>
      </c>
      <c r="Y3554" s="108">
        <f t="shared" ca="1" si="1172"/>
        <v>0</v>
      </c>
      <c r="Z3554" s="108">
        <f t="shared" ca="1" si="1173"/>
        <v>0</v>
      </c>
      <c r="AA3554" s="108">
        <f t="shared" ca="1" si="1174"/>
        <v>0</v>
      </c>
      <c r="AB3554" s="108">
        <f t="shared" ca="1" si="1175"/>
        <v>0</v>
      </c>
      <c r="AC3554" s="25">
        <f t="shared" ca="1" si="1176"/>
        <v>0</v>
      </c>
    </row>
    <row r="3555" spans="1:29" ht="14.1" hidden="1" customHeight="1" thickBot="1" x14ac:dyDescent="0.25">
      <c r="A3555" s="3">
        <f t="shared" si="1160"/>
        <v>2030</v>
      </c>
      <c r="B3555" s="3" t="str">
        <f t="shared" si="1177"/>
        <v>09 září</v>
      </c>
      <c r="C3555" s="4" t="str">
        <f t="shared" si="1161"/>
        <v>září</v>
      </c>
      <c r="D3555" s="10">
        <f t="shared" ca="1" si="1162"/>
        <v>0</v>
      </c>
      <c r="E3555" s="10" t="str">
        <f t="shared" si="1163"/>
        <v>čtvrtek</v>
      </c>
      <c r="F3555" s="42" t="str">
        <f ca="1">IF(COUNTIF(List1!$U$4:$AF$16,$G3555),"Svátek",TEXT($G3555,"dddd"))</f>
        <v>čtvrtek</v>
      </c>
      <c r="G3555" s="19">
        <v>47738</v>
      </c>
      <c r="H3555" s="49"/>
      <c r="I3555" s="50"/>
      <c r="J3555" s="49"/>
      <c r="K3555" s="50"/>
      <c r="L3555" s="21">
        <f t="shared" si="1164"/>
        <v>0</v>
      </c>
      <c r="M3555" s="22">
        <f t="shared" si="1158"/>
        <v>0</v>
      </c>
      <c r="N3555" s="98"/>
      <c r="O3555" s="101" t="str">
        <f t="shared" ca="1" si="1159"/>
        <v/>
      </c>
      <c r="P3555" s="41" t="str">
        <f t="shared" si="1178"/>
        <v xml:space="preserve"> </v>
      </c>
      <c r="Q3555" s="41" t="str">
        <f>IF(MONTH(G3556)-MONTH(G3555)&lt;&gt;0,SUBTOTAL(109,$P$14:$P$3665)," ")</f>
        <v xml:space="preserve"> </v>
      </c>
      <c r="R3555" s="108">
        <f t="shared" ca="1" si="1165"/>
        <v>0</v>
      </c>
      <c r="S3555" s="25">
        <f t="shared" ca="1" si="1166"/>
        <v>0</v>
      </c>
      <c r="T3555" s="108">
        <f t="shared" ca="1" si="1167"/>
        <v>0</v>
      </c>
      <c r="U3555" s="163">
        <f t="shared" ca="1" si="1168"/>
        <v>0</v>
      </c>
      <c r="V3555" s="25">
        <f t="shared" ca="1" si="1169"/>
        <v>0</v>
      </c>
      <c r="W3555" s="25">
        <f t="shared" ca="1" si="1170"/>
        <v>0</v>
      </c>
      <c r="X3555" s="108">
        <f t="shared" ca="1" si="1171"/>
        <v>0</v>
      </c>
      <c r="Y3555" s="108">
        <f t="shared" ca="1" si="1172"/>
        <v>0</v>
      </c>
      <c r="Z3555" s="108">
        <f t="shared" ca="1" si="1173"/>
        <v>0</v>
      </c>
      <c r="AA3555" s="108">
        <f t="shared" ca="1" si="1174"/>
        <v>0</v>
      </c>
      <c r="AB3555" s="108">
        <f t="shared" ca="1" si="1175"/>
        <v>0</v>
      </c>
      <c r="AC3555" s="25">
        <f t="shared" ca="1" si="1176"/>
        <v>0</v>
      </c>
    </row>
    <row r="3556" spans="1:29" ht="14.1" hidden="1" customHeight="1" thickBot="1" x14ac:dyDescent="0.25">
      <c r="A3556" s="3">
        <f t="shared" si="1160"/>
        <v>2030</v>
      </c>
      <c r="B3556" s="3" t="str">
        <f t="shared" si="1177"/>
        <v>09 září</v>
      </c>
      <c r="C3556" s="4" t="str">
        <f t="shared" si="1161"/>
        <v>září</v>
      </c>
      <c r="D3556" s="10">
        <f t="shared" ca="1" si="1162"/>
        <v>0</v>
      </c>
      <c r="E3556" s="10" t="str">
        <f t="shared" si="1163"/>
        <v>pátek</v>
      </c>
      <c r="F3556" s="42" t="str">
        <f ca="1">IF(COUNTIF(List1!$U$4:$AF$16,$G3556),"Svátek",TEXT($G3556,"dddd"))</f>
        <v>pátek</v>
      </c>
      <c r="G3556" s="19">
        <v>47739</v>
      </c>
      <c r="H3556" s="49"/>
      <c r="I3556" s="50"/>
      <c r="J3556" s="49"/>
      <c r="K3556" s="50"/>
      <c r="L3556" s="21">
        <f t="shared" si="1164"/>
        <v>0</v>
      </c>
      <c r="M3556" s="22">
        <f t="shared" si="1158"/>
        <v>0</v>
      </c>
      <c r="N3556" s="98"/>
      <c r="O3556" s="101" t="str">
        <f t="shared" ca="1" si="1159"/>
        <v/>
      </c>
      <c r="P3556" s="41" t="str">
        <f t="shared" si="1178"/>
        <v xml:space="preserve"> </v>
      </c>
      <c r="Q3556" s="41" t="str">
        <f>IF(MONTH(G3557)-MONTH(G3556)&lt;&gt;0,SUBTOTAL(109,$P$14:$P$3665)," ")</f>
        <v xml:space="preserve"> </v>
      </c>
      <c r="R3556" s="108">
        <f t="shared" ca="1" si="1165"/>
        <v>0</v>
      </c>
      <c r="S3556" s="25">
        <f t="shared" ca="1" si="1166"/>
        <v>0</v>
      </c>
      <c r="T3556" s="108">
        <f t="shared" ca="1" si="1167"/>
        <v>0</v>
      </c>
      <c r="U3556" s="163">
        <f t="shared" ca="1" si="1168"/>
        <v>0</v>
      </c>
      <c r="V3556" s="25">
        <f t="shared" ca="1" si="1169"/>
        <v>0</v>
      </c>
      <c r="W3556" s="25">
        <f t="shared" ca="1" si="1170"/>
        <v>0</v>
      </c>
      <c r="X3556" s="108">
        <f t="shared" ca="1" si="1171"/>
        <v>0</v>
      </c>
      <c r="Y3556" s="108">
        <f t="shared" ca="1" si="1172"/>
        <v>0</v>
      </c>
      <c r="Z3556" s="108">
        <f t="shared" ca="1" si="1173"/>
        <v>0</v>
      </c>
      <c r="AA3556" s="108">
        <f t="shared" ca="1" si="1174"/>
        <v>0</v>
      </c>
      <c r="AB3556" s="108">
        <f t="shared" ca="1" si="1175"/>
        <v>0</v>
      </c>
      <c r="AC3556" s="25">
        <f t="shared" ca="1" si="1176"/>
        <v>0</v>
      </c>
    </row>
    <row r="3557" spans="1:29" ht="14.1" hidden="1" customHeight="1" thickBot="1" x14ac:dyDescent="0.25">
      <c r="A3557" s="3">
        <f t="shared" si="1160"/>
        <v>2030</v>
      </c>
      <c r="B3557" s="3" t="str">
        <f t="shared" si="1177"/>
        <v>09 září</v>
      </c>
      <c r="C3557" s="4" t="str">
        <f t="shared" si="1161"/>
        <v>září</v>
      </c>
      <c r="D3557" s="10">
        <f t="shared" ca="1" si="1162"/>
        <v>0</v>
      </c>
      <c r="E3557" s="10" t="str">
        <f t="shared" si="1163"/>
        <v>sobota</v>
      </c>
      <c r="F3557" s="42" t="str">
        <f ca="1">IF(COUNTIF(List1!$U$4:$AF$16,$G3557),"Svátek",TEXT($G3557,"dddd"))</f>
        <v>sobota</v>
      </c>
      <c r="G3557" s="19">
        <v>47740</v>
      </c>
      <c r="H3557" s="49"/>
      <c r="I3557" s="50"/>
      <c r="J3557" s="49"/>
      <c r="K3557" s="50"/>
      <c r="L3557" s="21">
        <f t="shared" si="1164"/>
        <v>0</v>
      </c>
      <c r="M3557" s="22">
        <f t="shared" si="1158"/>
        <v>0</v>
      </c>
      <c r="N3557" s="98"/>
      <c r="O3557" s="101" t="str">
        <f t="shared" ca="1" si="1159"/>
        <v/>
      </c>
      <c r="P3557" s="41" t="str">
        <f t="shared" si="1178"/>
        <v xml:space="preserve"> </v>
      </c>
      <c r="Q3557" s="41" t="str">
        <f>IF(MONTH(G3558)-MONTH(G3557)&lt;&gt;0,SUBTOTAL(109,$P$14:$P$3665)," ")</f>
        <v xml:space="preserve"> </v>
      </c>
      <c r="R3557" s="108">
        <f t="shared" ca="1" si="1165"/>
        <v>0</v>
      </c>
      <c r="S3557" s="25">
        <f t="shared" ca="1" si="1166"/>
        <v>0</v>
      </c>
      <c r="T3557" s="108">
        <f t="shared" ca="1" si="1167"/>
        <v>0</v>
      </c>
      <c r="U3557" s="163">
        <f t="shared" ca="1" si="1168"/>
        <v>0</v>
      </c>
      <c r="V3557" s="25">
        <f t="shared" ca="1" si="1169"/>
        <v>0</v>
      </c>
      <c r="W3557" s="25">
        <f t="shared" ca="1" si="1170"/>
        <v>0</v>
      </c>
      <c r="X3557" s="108">
        <f t="shared" ca="1" si="1171"/>
        <v>0</v>
      </c>
      <c r="Y3557" s="108">
        <f t="shared" ca="1" si="1172"/>
        <v>0</v>
      </c>
      <c r="Z3557" s="108">
        <f t="shared" ca="1" si="1173"/>
        <v>0</v>
      </c>
      <c r="AA3557" s="108">
        <f t="shared" ca="1" si="1174"/>
        <v>0</v>
      </c>
      <c r="AB3557" s="108">
        <f t="shared" ca="1" si="1175"/>
        <v>0</v>
      </c>
      <c r="AC3557" s="25">
        <f t="shared" ca="1" si="1176"/>
        <v>0</v>
      </c>
    </row>
    <row r="3558" spans="1:29" ht="14.1" hidden="1" customHeight="1" thickBot="1" x14ac:dyDescent="0.25">
      <c r="A3558" s="3">
        <f t="shared" si="1160"/>
        <v>2030</v>
      </c>
      <c r="B3558" s="3" t="str">
        <f t="shared" si="1177"/>
        <v>09 září</v>
      </c>
      <c r="C3558" s="4" t="str">
        <f t="shared" si="1161"/>
        <v>září</v>
      </c>
      <c r="D3558" s="10">
        <f t="shared" ca="1" si="1162"/>
        <v>0</v>
      </c>
      <c r="E3558" s="10" t="str">
        <f t="shared" si="1163"/>
        <v>neděle</v>
      </c>
      <c r="F3558" s="42" t="str">
        <f ca="1">IF(COUNTIF(List1!$U$4:$AF$16,$G3558),"Svátek",TEXT($G3558,"dddd"))</f>
        <v>neděle</v>
      </c>
      <c r="G3558" s="19">
        <v>47741</v>
      </c>
      <c r="H3558" s="49"/>
      <c r="I3558" s="50"/>
      <c r="J3558" s="49"/>
      <c r="K3558" s="50"/>
      <c r="L3558" s="21">
        <f t="shared" si="1164"/>
        <v>0</v>
      </c>
      <c r="M3558" s="22">
        <f t="shared" ref="M3558:M3621" si="1179">(I3558-H3558)-(K3558-J3558)</f>
        <v>0</v>
      </c>
      <c r="N3558" s="98"/>
      <c r="O3558" s="101" t="str">
        <f t="shared" ref="O3558:O3621" ca="1" si="1180">IF(F3558="Svátek","Svátek","")</f>
        <v/>
      </c>
      <c r="P3558" s="41">
        <f t="shared" si="1178"/>
        <v>0</v>
      </c>
      <c r="Q3558" s="41" t="str">
        <f>IF(MONTH(G3559)-MONTH(G3558)&lt;&gt;0,SUBTOTAL(109,$P$14:$P$3665)," ")</f>
        <v xml:space="preserve"> </v>
      </c>
      <c r="R3558" s="108">
        <f t="shared" ca="1" si="1165"/>
        <v>0</v>
      </c>
      <c r="S3558" s="25">
        <f t="shared" ca="1" si="1166"/>
        <v>0</v>
      </c>
      <c r="T3558" s="108">
        <f t="shared" ca="1" si="1167"/>
        <v>0</v>
      </c>
      <c r="U3558" s="163">
        <f t="shared" ca="1" si="1168"/>
        <v>0</v>
      </c>
      <c r="V3558" s="25">
        <f t="shared" ca="1" si="1169"/>
        <v>0</v>
      </c>
      <c r="W3558" s="25">
        <f t="shared" ca="1" si="1170"/>
        <v>0</v>
      </c>
      <c r="X3558" s="108">
        <f t="shared" ca="1" si="1171"/>
        <v>0</v>
      </c>
      <c r="Y3558" s="108">
        <f t="shared" ca="1" si="1172"/>
        <v>0</v>
      </c>
      <c r="Z3558" s="108">
        <f t="shared" ca="1" si="1173"/>
        <v>0</v>
      </c>
      <c r="AA3558" s="108">
        <f t="shared" ca="1" si="1174"/>
        <v>0</v>
      </c>
      <c r="AB3558" s="108">
        <f t="shared" ca="1" si="1175"/>
        <v>0</v>
      </c>
      <c r="AC3558" s="25">
        <f t="shared" ca="1" si="1176"/>
        <v>0</v>
      </c>
    </row>
    <row r="3559" spans="1:29" ht="14.1" hidden="1" customHeight="1" thickBot="1" x14ac:dyDescent="0.25">
      <c r="A3559" s="3">
        <f t="shared" ref="A3559:A3622" si="1181">YEAR(G3559)</f>
        <v>2030</v>
      </c>
      <c r="B3559" s="3" t="str">
        <f t="shared" si="1177"/>
        <v>09 září</v>
      </c>
      <c r="C3559" s="4" t="str">
        <f t="shared" ref="C3559:C3622" si="1182">TEXT(G3559,"mmmm")</f>
        <v>září</v>
      </c>
      <c r="D3559" s="10">
        <f t="shared" ref="D3559:D3622" ca="1" si="1183">IF(F3559="Svátek",1,0)</f>
        <v>0</v>
      </c>
      <c r="E3559" s="10" t="str">
        <f t="shared" ref="E3559:E3622" si="1184">TEXT($G3559,"dddd")</f>
        <v>pondělí</v>
      </c>
      <c r="F3559" s="42" t="str">
        <f ca="1">IF(COUNTIF(List1!$U$4:$AF$16,$G3559),"Svátek",TEXT($G3559,"dddd"))</f>
        <v>pondělí</v>
      </c>
      <c r="G3559" s="19">
        <v>47742</v>
      </c>
      <c r="H3559" s="49"/>
      <c r="I3559" s="50"/>
      <c r="J3559" s="49"/>
      <c r="K3559" s="50"/>
      <c r="L3559" s="21">
        <f t="shared" ref="L3559:L3622" si="1185">(I3559-H3559)-(K3559-J3559)</f>
        <v>0</v>
      </c>
      <c r="M3559" s="22">
        <f t="shared" si="1179"/>
        <v>0</v>
      </c>
      <c r="N3559" s="98"/>
      <c r="O3559" s="101" t="str">
        <f t="shared" ca="1" si="1180"/>
        <v/>
      </c>
      <c r="P3559" s="41" t="str">
        <f t="shared" si="1178"/>
        <v xml:space="preserve"> </v>
      </c>
      <c r="Q3559" s="41" t="str">
        <f>IF(MONTH(G3560)-MONTH(G3559)&lt;&gt;0,SUBTOTAL(109,$P$14:$P$3665)," ")</f>
        <v xml:space="preserve"> </v>
      </c>
      <c r="R3559" s="108">
        <f t="shared" ref="R3559:R3622" ca="1" si="1186">IF(AND(IF(O3559="PC",1,0),OR((E3559="pondělí"),E3559="úterý",E3559="středa",E3559="čtvrtek",E3559="pátek")),IF($R$3-L3559&gt;0,$R$3-L3559,0),0)</f>
        <v>0</v>
      </c>
      <c r="S3559" s="25">
        <f t="shared" ref="S3559:S3622" ca="1" si="1187">IF(AND(IF(F3559="Svátek",1,0),OR(E3559="pondělí",E3559="úterý",E3559="středa",E3559="čtvrtek",E3559="pátek"),IF(OR(O3559="SC",O3559="ŘD",O3559="NV",O3559="N",O3559="OČR",O3559="P",O3559="O"),FALSE,TRUE)),1,0)</f>
        <v>0</v>
      </c>
      <c r="T3559" s="108">
        <f t="shared" ref="T3559:T3622" ca="1" si="1188">IF(AND(IF(O3559="PMP",1,0),OR((E3559="pondělí"),E3559="úterý",E3559="středa",E3559="čtvrtek",E3559="pátek")),IF($R$3-L3559&gt;0,$R$3-L3559,0),0)</f>
        <v>0</v>
      </c>
      <c r="U3559" s="163">
        <f t="shared" ref="U3559:U3622" ca="1" si="1189">IF(AND(IF(O3559="1/2D",1,0),OR((E3559="pondělí"),E3559="úterý",E3559="středa",E3559="čtvrtek",E3559="pátek")),1,0)</f>
        <v>0</v>
      </c>
      <c r="V3559" s="25">
        <f t="shared" ref="V3559:V3622" ca="1" si="1190">IF(AND(IF(O3559="D",1,0),OR((E3559="pondělí"),E3559="úterý",E3559="středa",E3559="čtvrtek",E3559="pátek")),1,0)</f>
        <v>0</v>
      </c>
      <c r="W3559" s="25">
        <f t="shared" ref="W3559:W3622" ca="1" si="1191">IF(AND(IF(O3559="PN",1,0),OR((E3559="pondělí"),E3559="úterý",E3559="středa",E3559="čtvrtek",E3559="pátek")),1,0)</f>
        <v>0</v>
      </c>
      <c r="X3559" s="108">
        <f t="shared" ref="X3559:X3622" ca="1" si="1192">IF(AND(IF(O3559="NV",1,0),OR((E3559="pondělí"),E3559="úterý",E3559="středa",E3559="čtvrtek",E3559="pátek")),IF($R$3-L3559&gt;0,$R$3-L3559,0),0)</f>
        <v>0</v>
      </c>
      <c r="Y3559" s="108">
        <f t="shared" ref="Y3559:Y3622" ca="1" si="1193">IF(AND(IF(O3559="OČR",1,0),OR((E3559="pondělí"),E3559="úterý",E3559="středa",E3559="čtvrtek",E3559="pátek")),IF($R$3-L3559&gt;0,$R$3-L3559,0),0)</f>
        <v>0</v>
      </c>
      <c r="Z3559" s="108">
        <f t="shared" ref="Z3559:Z3622" ca="1" si="1194">IF(AND(IF(O3559="P",1,0),OR((E3559="pondělí"),E3559="úterý",E3559="středa",E3559="čtvrtek",E3559="pátek")),IF($R$3-L3559&gt;0,$R$3-L3559,0),0)</f>
        <v>0</v>
      </c>
      <c r="AA3559" s="108">
        <f t="shared" ref="AA3559:AA3622" ca="1" si="1195">IF(AND(IF(O3559="O",1,0),OR((E3559="pondělí"),E3559="úterý",E3559="středa",E3559="čtvrtek",E3559="pátek")),IF($R$3-L3559&gt;0,$R$3-L3559,0),0)</f>
        <v>0</v>
      </c>
      <c r="AB3559" s="108">
        <f t="shared" ref="AB3559:AB3622" ca="1" si="1196">IF(AND(IF(O3559="PZ",1,0),OR((E3559="pondělí"),E3559="úterý",E3559="středa",E3559="čtvrtek",E3559="pátek")),IF($R$3-L3559&gt;0,$R$3-L3559,0),0)</f>
        <v>0</v>
      </c>
      <c r="AC3559" s="25">
        <f t="shared" ref="AC3559:AC3622" ca="1" si="1197">IF(AND(IF(F3559="Svátek",1,0),OR(E3559="pondělí",E3559="úterý",E3559="středa",E3559="čtvrtek",E3559="pátek")),1,0)</f>
        <v>0</v>
      </c>
    </row>
    <row r="3560" spans="1:29" ht="14.1" hidden="1" customHeight="1" thickBot="1" x14ac:dyDescent="0.25">
      <c r="A3560" s="3">
        <f t="shared" si="1181"/>
        <v>2030</v>
      </c>
      <c r="B3560" s="3" t="str">
        <f t="shared" ref="B3560:B3623" si="1198">IF(C3560="leden","01 leden",IF(C3560="únor","02 únor",IF(C3560="březen","03 březen",IF(C3560="duben","04 duben",IF(C3560="květen","05 květen",IF(C3560="červen","06 červen",IF(C3560="červenec","07 červenec",IF(C3560="srpen","08 srpen",IF(C3560="září","09 září",IF(C3560="říjen","10 říjen",IF(C3560="listopad","11 listopad",IF(C3560="prosinec","12 prosinec",0))))))))))))</f>
        <v>09 září</v>
      </c>
      <c r="C3560" s="4" t="str">
        <f t="shared" si="1182"/>
        <v>září</v>
      </c>
      <c r="D3560" s="10">
        <f t="shared" ca="1" si="1183"/>
        <v>0</v>
      </c>
      <c r="E3560" s="10" t="str">
        <f t="shared" si="1184"/>
        <v>úterý</v>
      </c>
      <c r="F3560" s="42" t="str">
        <f ca="1">IF(COUNTIF(List1!$U$4:$AF$16,$G3560),"Svátek",TEXT($G3560,"dddd"))</f>
        <v>úterý</v>
      </c>
      <c r="G3560" s="19">
        <v>47743</v>
      </c>
      <c r="H3560" s="49"/>
      <c r="I3560" s="50"/>
      <c r="J3560" s="49"/>
      <c r="K3560" s="50"/>
      <c r="L3560" s="21">
        <f t="shared" si="1185"/>
        <v>0</v>
      </c>
      <c r="M3560" s="22">
        <f t="shared" si="1179"/>
        <v>0</v>
      </c>
      <c r="N3560" s="98"/>
      <c r="O3560" s="101" t="str">
        <f t="shared" ca="1" si="1180"/>
        <v/>
      </c>
      <c r="P3560" s="41" t="str">
        <f t="shared" si="1178"/>
        <v xml:space="preserve"> </v>
      </c>
      <c r="Q3560" s="41" t="str">
        <f>IF(MONTH(G3561)-MONTH(G3560)&lt;&gt;0,SUBTOTAL(109,$P$14:$P$3665)," ")</f>
        <v xml:space="preserve"> </v>
      </c>
      <c r="R3560" s="108">
        <f t="shared" ca="1" si="1186"/>
        <v>0</v>
      </c>
      <c r="S3560" s="25">
        <f t="shared" ca="1" si="1187"/>
        <v>0</v>
      </c>
      <c r="T3560" s="108">
        <f t="shared" ca="1" si="1188"/>
        <v>0</v>
      </c>
      <c r="U3560" s="163">
        <f t="shared" ca="1" si="1189"/>
        <v>0</v>
      </c>
      <c r="V3560" s="25">
        <f t="shared" ca="1" si="1190"/>
        <v>0</v>
      </c>
      <c r="W3560" s="25">
        <f t="shared" ca="1" si="1191"/>
        <v>0</v>
      </c>
      <c r="X3560" s="108">
        <f t="shared" ca="1" si="1192"/>
        <v>0</v>
      </c>
      <c r="Y3560" s="108">
        <f t="shared" ca="1" si="1193"/>
        <v>0</v>
      </c>
      <c r="Z3560" s="108">
        <f t="shared" ca="1" si="1194"/>
        <v>0</v>
      </c>
      <c r="AA3560" s="108">
        <f t="shared" ca="1" si="1195"/>
        <v>0</v>
      </c>
      <c r="AB3560" s="108">
        <f t="shared" ca="1" si="1196"/>
        <v>0</v>
      </c>
      <c r="AC3560" s="25">
        <f t="shared" ca="1" si="1197"/>
        <v>0</v>
      </c>
    </row>
    <row r="3561" spans="1:29" ht="14.1" hidden="1" customHeight="1" thickBot="1" x14ac:dyDescent="0.25">
      <c r="A3561" s="3">
        <f t="shared" si="1181"/>
        <v>2030</v>
      </c>
      <c r="B3561" s="3" t="str">
        <f t="shared" si="1198"/>
        <v>09 září</v>
      </c>
      <c r="C3561" s="4" t="str">
        <f t="shared" si="1182"/>
        <v>září</v>
      </c>
      <c r="D3561" s="10">
        <f t="shared" ca="1" si="1183"/>
        <v>0</v>
      </c>
      <c r="E3561" s="10" t="str">
        <f t="shared" si="1184"/>
        <v>středa</v>
      </c>
      <c r="F3561" s="42" t="str">
        <f ca="1">IF(COUNTIF(List1!$U$4:$AF$16,$G3561),"Svátek",TEXT($G3561,"dddd"))</f>
        <v>středa</v>
      </c>
      <c r="G3561" s="19">
        <v>47744</v>
      </c>
      <c r="H3561" s="49"/>
      <c r="I3561" s="50"/>
      <c r="J3561" s="49"/>
      <c r="K3561" s="50"/>
      <c r="L3561" s="21">
        <f t="shared" si="1185"/>
        <v>0</v>
      </c>
      <c r="M3561" s="22">
        <f t="shared" si="1179"/>
        <v>0</v>
      </c>
      <c r="N3561" s="98"/>
      <c r="O3561" s="101" t="str">
        <f t="shared" ca="1" si="1180"/>
        <v/>
      </c>
      <c r="P3561" s="41" t="str">
        <f t="shared" si="1178"/>
        <v xml:space="preserve"> </v>
      </c>
      <c r="Q3561" s="41" t="str">
        <f>IF(MONTH(G3562)-MONTH(G3561)&lt;&gt;0,SUBTOTAL(109,$P$14:$P$3665)," ")</f>
        <v xml:space="preserve"> </v>
      </c>
      <c r="R3561" s="108">
        <f t="shared" ca="1" si="1186"/>
        <v>0</v>
      </c>
      <c r="S3561" s="25">
        <f t="shared" ca="1" si="1187"/>
        <v>0</v>
      </c>
      <c r="T3561" s="108">
        <f t="shared" ca="1" si="1188"/>
        <v>0</v>
      </c>
      <c r="U3561" s="163">
        <f t="shared" ca="1" si="1189"/>
        <v>0</v>
      </c>
      <c r="V3561" s="25">
        <f t="shared" ca="1" si="1190"/>
        <v>0</v>
      </c>
      <c r="W3561" s="25">
        <f t="shared" ca="1" si="1191"/>
        <v>0</v>
      </c>
      <c r="X3561" s="108">
        <f t="shared" ca="1" si="1192"/>
        <v>0</v>
      </c>
      <c r="Y3561" s="108">
        <f t="shared" ca="1" si="1193"/>
        <v>0</v>
      </c>
      <c r="Z3561" s="108">
        <f t="shared" ca="1" si="1194"/>
        <v>0</v>
      </c>
      <c r="AA3561" s="108">
        <f t="shared" ca="1" si="1195"/>
        <v>0</v>
      </c>
      <c r="AB3561" s="108">
        <f t="shared" ca="1" si="1196"/>
        <v>0</v>
      </c>
      <c r="AC3561" s="25">
        <f t="shared" ca="1" si="1197"/>
        <v>0</v>
      </c>
    </row>
    <row r="3562" spans="1:29" ht="14.1" hidden="1" customHeight="1" thickBot="1" x14ac:dyDescent="0.25">
      <c r="A3562" s="3">
        <f t="shared" si="1181"/>
        <v>2030</v>
      </c>
      <c r="B3562" s="3" t="str">
        <f t="shared" si="1198"/>
        <v>09 září</v>
      </c>
      <c r="C3562" s="4" t="str">
        <f t="shared" si="1182"/>
        <v>září</v>
      </c>
      <c r="D3562" s="10">
        <f t="shared" ca="1" si="1183"/>
        <v>0</v>
      </c>
      <c r="E3562" s="10" t="str">
        <f t="shared" si="1184"/>
        <v>čtvrtek</v>
      </c>
      <c r="F3562" s="42" t="str">
        <f ca="1">IF(COUNTIF(List1!$U$4:$AF$16,$G3562),"Svátek",TEXT($G3562,"dddd"))</f>
        <v>čtvrtek</v>
      </c>
      <c r="G3562" s="19">
        <v>47745</v>
      </c>
      <c r="H3562" s="49"/>
      <c r="I3562" s="50"/>
      <c r="J3562" s="49"/>
      <c r="K3562" s="50"/>
      <c r="L3562" s="21">
        <f t="shared" si="1185"/>
        <v>0</v>
      </c>
      <c r="M3562" s="22">
        <f t="shared" si="1179"/>
        <v>0</v>
      </c>
      <c r="N3562" s="98"/>
      <c r="O3562" s="101" t="str">
        <f t="shared" ca="1" si="1180"/>
        <v/>
      </c>
      <c r="P3562" s="41" t="str">
        <f t="shared" si="1178"/>
        <v xml:space="preserve"> </v>
      </c>
      <c r="Q3562" s="41" t="str">
        <f>IF(MONTH(G3563)-MONTH(G3562)&lt;&gt;0,SUBTOTAL(109,$P$14:$P$3665)," ")</f>
        <v xml:space="preserve"> </v>
      </c>
      <c r="R3562" s="108">
        <f t="shared" ca="1" si="1186"/>
        <v>0</v>
      </c>
      <c r="S3562" s="25">
        <f t="shared" ca="1" si="1187"/>
        <v>0</v>
      </c>
      <c r="T3562" s="108">
        <f t="shared" ca="1" si="1188"/>
        <v>0</v>
      </c>
      <c r="U3562" s="163">
        <f t="shared" ca="1" si="1189"/>
        <v>0</v>
      </c>
      <c r="V3562" s="25">
        <f t="shared" ca="1" si="1190"/>
        <v>0</v>
      </c>
      <c r="W3562" s="25">
        <f t="shared" ca="1" si="1191"/>
        <v>0</v>
      </c>
      <c r="X3562" s="108">
        <f t="shared" ca="1" si="1192"/>
        <v>0</v>
      </c>
      <c r="Y3562" s="108">
        <f t="shared" ca="1" si="1193"/>
        <v>0</v>
      </c>
      <c r="Z3562" s="108">
        <f t="shared" ca="1" si="1194"/>
        <v>0</v>
      </c>
      <c r="AA3562" s="108">
        <f t="shared" ca="1" si="1195"/>
        <v>0</v>
      </c>
      <c r="AB3562" s="108">
        <f t="shared" ca="1" si="1196"/>
        <v>0</v>
      </c>
      <c r="AC3562" s="25">
        <f t="shared" ca="1" si="1197"/>
        <v>0</v>
      </c>
    </row>
    <row r="3563" spans="1:29" ht="14.1" hidden="1" customHeight="1" thickBot="1" x14ac:dyDescent="0.25">
      <c r="A3563" s="3">
        <f t="shared" si="1181"/>
        <v>2030</v>
      </c>
      <c r="B3563" s="3" t="str">
        <f t="shared" si="1198"/>
        <v>09 září</v>
      </c>
      <c r="C3563" s="4" t="str">
        <f t="shared" si="1182"/>
        <v>září</v>
      </c>
      <c r="D3563" s="10">
        <f t="shared" ca="1" si="1183"/>
        <v>0</v>
      </c>
      <c r="E3563" s="10" t="str">
        <f t="shared" si="1184"/>
        <v>pátek</v>
      </c>
      <c r="F3563" s="42" t="str">
        <f ca="1">IF(COUNTIF(List1!$U$4:$AF$16,$G3563),"Svátek",TEXT($G3563,"dddd"))</f>
        <v>pátek</v>
      </c>
      <c r="G3563" s="19">
        <v>47746</v>
      </c>
      <c r="H3563" s="49"/>
      <c r="I3563" s="50"/>
      <c r="J3563" s="49"/>
      <c r="K3563" s="50"/>
      <c r="L3563" s="21">
        <f t="shared" si="1185"/>
        <v>0</v>
      </c>
      <c r="M3563" s="22">
        <f t="shared" si="1179"/>
        <v>0</v>
      </c>
      <c r="N3563" s="98"/>
      <c r="O3563" s="101" t="str">
        <f t="shared" ca="1" si="1180"/>
        <v/>
      </c>
      <c r="P3563" s="41" t="str">
        <f t="shared" si="1178"/>
        <v xml:space="preserve"> </v>
      </c>
      <c r="Q3563" s="41" t="str">
        <f>IF(MONTH(G3564)-MONTH(G3563)&lt;&gt;0,SUBTOTAL(109,$P$14:$P$3665)," ")</f>
        <v xml:space="preserve"> </v>
      </c>
      <c r="R3563" s="108">
        <f t="shared" ca="1" si="1186"/>
        <v>0</v>
      </c>
      <c r="S3563" s="25">
        <f t="shared" ca="1" si="1187"/>
        <v>0</v>
      </c>
      <c r="T3563" s="108">
        <f t="shared" ca="1" si="1188"/>
        <v>0</v>
      </c>
      <c r="U3563" s="163">
        <f t="shared" ca="1" si="1189"/>
        <v>0</v>
      </c>
      <c r="V3563" s="25">
        <f t="shared" ca="1" si="1190"/>
        <v>0</v>
      </c>
      <c r="W3563" s="25">
        <f t="shared" ca="1" si="1191"/>
        <v>0</v>
      </c>
      <c r="X3563" s="108">
        <f t="shared" ca="1" si="1192"/>
        <v>0</v>
      </c>
      <c r="Y3563" s="108">
        <f t="shared" ca="1" si="1193"/>
        <v>0</v>
      </c>
      <c r="Z3563" s="108">
        <f t="shared" ca="1" si="1194"/>
        <v>0</v>
      </c>
      <c r="AA3563" s="108">
        <f t="shared" ca="1" si="1195"/>
        <v>0</v>
      </c>
      <c r="AB3563" s="108">
        <f t="shared" ca="1" si="1196"/>
        <v>0</v>
      </c>
      <c r="AC3563" s="25">
        <f t="shared" ca="1" si="1197"/>
        <v>0</v>
      </c>
    </row>
    <row r="3564" spans="1:29" ht="14.1" hidden="1" customHeight="1" thickBot="1" x14ac:dyDescent="0.25">
      <c r="A3564" s="3">
        <f t="shared" si="1181"/>
        <v>2030</v>
      </c>
      <c r="B3564" s="3" t="str">
        <f t="shared" si="1198"/>
        <v>09 září</v>
      </c>
      <c r="C3564" s="4" t="str">
        <f t="shared" si="1182"/>
        <v>září</v>
      </c>
      <c r="D3564" s="10">
        <f t="shared" ca="1" si="1183"/>
        <v>0</v>
      </c>
      <c r="E3564" s="10" t="str">
        <f t="shared" si="1184"/>
        <v>sobota</v>
      </c>
      <c r="F3564" s="42" t="str">
        <f ca="1">IF(COUNTIF(List1!$U$4:$AF$16,$G3564),"Svátek",TEXT($G3564,"dddd"))</f>
        <v>sobota</v>
      </c>
      <c r="G3564" s="19">
        <v>47747</v>
      </c>
      <c r="H3564" s="49"/>
      <c r="I3564" s="50"/>
      <c r="J3564" s="49"/>
      <c r="K3564" s="50"/>
      <c r="L3564" s="21">
        <f t="shared" si="1185"/>
        <v>0</v>
      </c>
      <c r="M3564" s="22">
        <f t="shared" si="1179"/>
        <v>0</v>
      </c>
      <c r="N3564" s="98"/>
      <c r="O3564" s="101" t="str">
        <f t="shared" ca="1" si="1180"/>
        <v/>
      </c>
      <c r="P3564" s="41" t="str">
        <f t="shared" si="1178"/>
        <v xml:space="preserve"> </v>
      </c>
      <c r="Q3564" s="41" t="str">
        <f>IF(MONTH(G3565)-MONTH(G3564)&lt;&gt;0,SUBTOTAL(109,$P$14:$P$3665)," ")</f>
        <v xml:space="preserve"> </v>
      </c>
      <c r="R3564" s="108">
        <f t="shared" ca="1" si="1186"/>
        <v>0</v>
      </c>
      <c r="S3564" s="25">
        <f t="shared" ca="1" si="1187"/>
        <v>0</v>
      </c>
      <c r="T3564" s="108">
        <f t="shared" ca="1" si="1188"/>
        <v>0</v>
      </c>
      <c r="U3564" s="163">
        <f t="shared" ca="1" si="1189"/>
        <v>0</v>
      </c>
      <c r="V3564" s="25">
        <f t="shared" ca="1" si="1190"/>
        <v>0</v>
      </c>
      <c r="W3564" s="25">
        <f t="shared" ca="1" si="1191"/>
        <v>0</v>
      </c>
      <c r="X3564" s="108">
        <f t="shared" ca="1" si="1192"/>
        <v>0</v>
      </c>
      <c r="Y3564" s="108">
        <f t="shared" ca="1" si="1193"/>
        <v>0</v>
      </c>
      <c r="Z3564" s="108">
        <f t="shared" ca="1" si="1194"/>
        <v>0</v>
      </c>
      <c r="AA3564" s="108">
        <f t="shared" ca="1" si="1195"/>
        <v>0</v>
      </c>
      <c r="AB3564" s="108">
        <f t="shared" ca="1" si="1196"/>
        <v>0</v>
      </c>
      <c r="AC3564" s="25">
        <f t="shared" ca="1" si="1197"/>
        <v>0</v>
      </c>
    </row>
    <row r="3565" spans="1:29" ht="14.1" hidden="1" customHeight="1" thickBot="1" x14ac:dyDescent="0.25">
      <c r="A3565" s="3">
        <f t="shared" si="1181"/>
        <v>2030</v>
      </c>
      <c r="B3565" s="3" t="str">
        <f t="shared" si="1198"/>
        <v>09 září</v>
      </c>
      <c r="C3565" s="4" t="str">
        <f t="shared" si="1182"/>
        <v>září</v>
      </c>
      <c r="D3565" s="10">
        <f t="shared" ca="1" si="1183"/>
        <v>0</v>
      </c>
      <c r="E3565" s="10" t="str">
        <f t="shared" si="1184"/>
        <v>neděle</v>
      </c>
      <c r="F3565" s="42" t="str">
        <f ca="1">IF(COUNTIF(List1!$U$4:$AF$16,$G3565),"Svátek",TEXT($G3565,"dddd"))</f>
        <v>neděle</v>
      </c>
      <c r="G3565" s="19">
        <v>47748</v>
      </c>
      <c r="H3565" s="49"/>
      <c r="I3565" s="50"/>
      <c r="J3565" s="49"/>
      <c r="K3565" s="50"/>
      <c r="L3565" s="21">
        <f t="shared" si="1185"/>
        <v>0</v>
      </c>
      <c r="M3565" s="22">
        <f t="shared" si="1179"/>
        <v>0</v>
      </c>
      <c r="N3565" s="98"/>
      <c r="O3565" s="101" t="str">
        <f t="shared" ca="1" si="1180"/>
        <v/>
      </c>
      <c r="P3565" s="41">
        <f t="shared" si="1178"/>
        <v>0</v>
      </c>
      <c r="Q3565" s="41" t="str">
        <f>IF(MONTH(G3566)-MONTH(G3565)&lt;&gt;0,SUBTOTAL(109,$P$14:$P$3665)," ")</f>
        <v xml:space="preserve"> </v>
      </c>
      <c r="R3565" s="108">
        <f t="shared" ca="1" si="1186"/>
        <v>0</v>
      </c>
      <c r="S3565" s="25">
        <f t="shared" ca="1" si="1187"/>
        <v>0</v>
      </c>
      <c r="T3565" s="108">
        <f t="shared" ca="1" si="1188"/>
        <v>0</v>
      </c>
      <c r="U3565" s="163">
        <f t="shared" ca="1" si="1189"/>
        <v>0</v>
      </c>
      <c r="V3565" s="25">
        <f t="shared" ca="1" si="1190"/>
        <v>0</v>
      </c>
      <c r="W3565" s="25">
        <f t="shared" ca="1" si="1191"/>
        <v>0</v>
      </c>
      <c r="X3565" s="108">
        <f t="shared" ca="1" si="1192"/>
        <v>0</v>
      </c>
      <c r="Y3565" s="108">
        <f t="shared" ca="1" si="1193"/>
        <v>0</v>
      </c>
      <c r="Z3565" s="108">
        <f t="shared" ca="1" si="1194"/>
        <v>0</v>
      </c>
      <c r="AA3565" s="108">
        <f t="shared" ca="1" si="1195"/>
        <v>0</v>
      </c>
      <c r="AB3565" s="108">
        <f t="shared" ca="1" si="1196"/>
        <v>0</v>
      </c>
      <c r="AC3565" s="25">
        <f t="shared" ca="1" si="1197"/>
        <v>0</v>
      </c>
    </row>
    <row r="3566" spans="1:29" ht="14.1" hidden="1" customHeight="1" thickBot="1" x14ac:dyDescent="0.25">
      <c r="A3566" s="3">
        <f t="shared" si="1181"/>
        <v>2030</v>
      </c>
      <c r="B3566" s="3" t="str">
        <f t="shared" si="1198"/>
        <v>09 září</v>
      </c>
      <c r="C3566" s="4" t="str">
        <f t="shared" si="1182"/>
        <v>září</v>
      </c>
      <c r="D3566" s="10">
        <f t="shared" ca="1" si="1183"/>
        <v>0</v>
      </c>
      <c r="E3566" s="10" t="str">
        <f t="shared" si="1184"/>
        <v>pondělí</v>
      </c>
      <c r="F3566" s="42" t="str">
        <f ca="1">IF(COUNTIF(List1!$U$4:$AF$16,$G3566),"Svátek",TEXT($G3566,"dddd"))</f>
        <v>pondělí</v>
      </c>
      <c r="G3566" s="19">
        <v>47749</v>
      </c>
      <c r="H3566" s="49"/>
      <c r="I3566" s="50"/>
      <c r="J3566" s="49"/>
      <c r="K3566" s="50"/>
      <c r="L3566" s="21">
        <f t="shared" si="1185"/>
        <v>0</v>
      </c>
      <c r="M3566" s="22">
        <f t="shared" si="1179"/>
        <v>0</v>
      </c>
      <c r="N3566" s="98"/>
      <c r="O3566" s="101" t="str">
        <f t="shared" ca="1" si="1180"/>
        <v/>
      </c>
      <c r="P3566" s="41" t="str">
        <f t="shared" si="1178"/>
        <v xml:space="preserve"> </v>
      </c>
      <c r="Q3566" s="41" t="str">
        <f>IF(MONTH(G3567)-MONTH(G3566)&lt;&gt;0,SUBTOTAL(109,$P$14:$P$3665)," ")</f>
        <v xml:space="preserve"> </v>
      </c>
      <c r="R3566" s="108">
        <f t="shared" ca="1" si="1186"/>
        <v>0</v>
      </c>
      <c r="S3566" s="25">
        <f t="shared" ca="1" si="1187"/>
        <v>0</v>
      </c>
      <c r="T3566" s="108">
        <f t="shared" ca="1" si="1188"/>
        <v>0</v>
      </c>
      <c r="U3566" s="163">
        <f t="shared" ca="1" si="1189"/>
        <v>0</v>
      </c>
      <c r="V3566" s="25">
        <f t="shared" ca="1" si="1190"/>
        <v>0</v>
      </c>
      <c r="W3566" s="25">
        <f t="shared" ca="1" si="1191"/>
        <v>0</v>
      </c>
      <c r="X3566" s="108">
        <f t="shared" ca="1" si="1192"/>
        <v>0</v>
      </c>
      <c r="Y3566" s="108">
        <f t="shared" ca="1" si="1193"/>
        <v>0</v>
      </c>
      <c r="Z3566" s="108">
        <f t="shared" ca="1" si="1194"/>
        <v>0</v>
      </c>
      <c r="AA3566" s="108">
        <f t="shared" ca="1" si="1195"/>
        <v>0</v>
      </c>
      <c r="AB3566" s="108">
        <f t="shared" ca="1" si="1196"/>
        <v>0</v>
      </c>
      <c r="AC3566" s="25">
        <f t="shared" ca="1" si="1197"/>
        <v>0</v>
      </c>
    </row>
    <row r="3567" spans="1:29" ht="14.1" hidden="1" customHeight="1" thickBot="1" x14ac:dyDescent="0.25">
      <c r="A3567" s="3">
        <f t="shared" si="1181"/>
        <v>2030</v>
      </c>
      <c r="B3567" s="3" t="str">
        <f t="shared" si="1198"/>
        <v>09 září</v>
      </c>
      <c r="C3567" s="4" t="str">
        <f t="shared" si="1182"/>
        <v>září</v>
      </c>
      <c r="D3567" s="10">
        <f t="shared" ca="1" si="1183"/>
        <v>0</v>
      </c>
      <c r="E3567" s="10" t="str">
        <f t="shared" si="1184"/>
        <v>úterý</v>
      </c>
      <c r="F3567" s="42" t="str">
        <f ca="1">IF(COUNTIF(List1!$U$4:$AF$16,$G3567),"Svátek",TEXT($G3567,"dddd"))</f>
        <v>úterý</v>
      </c>
      <c r="G3567" s="19">
        <v>47750</v>
      </c>
      <c r="H3567" s="49"/>
      <c r="I3567" s="50"/>
      <c r="J3567" s="49"/>
      <c r="K3567" s="50"/>
      <c r="L3567" s="21">
        <f t="shared" si="1185"/>
        <v>0</v>
      </c>
      <c r="M3567" s="22">
        <f t="shared" si="1179"/>
        <v>0</v>
      </c>
      <c r="N3567" s="98"/>
      <c r="O3567" s="101" t="str">
        <f t="shared" ca="1" si="1180"/>
        <v/>
      </c>
      <c r="P3567" s="41" t="str">
        <f t="shared" si="1178"/>
        <v xml:space="preserve"> </v>
      </c>
      <c r="Q3567" s="41" t="str">
        <f>IF(MONTH(G3568)-MONTH(G3567)&lt;&gt;0,SUBTOTAL(109,$P$14:$P$3665)," ")</f>
        <v xml:space="preserve"> </v>
      </c>
      <c r="R3567" s="108">
        <f t="shared" ca="1" si="1186"/>
        <v>0</v>
      </c>
      <c r="S3567" s="25">
        <f t="shared" ca="1" si="1187"/>
        <v>0</v>
      </c>
      <c r="T3567" s="108">
        <f t="shared" ca="1" si="1188"/>
        <v>0</v>
      </c>
      <c r="U3567" s="163">
        <f t="shared" ca="1" si="1189"/>
        <v>0</v>
      </c>
      <c r="V3567" s="25">
        <f t="shared" ca="1" si="1190"/>
        <v>0</v>
      </c>
      <c r="W3567" s="25">
        <f t="shared" ca="1" si="1191"/>
        <v>0</v>
      </c>
      <c r="X3567" s="108">
        <f t="shared" ca="1" si="1192"/>
        <v>0</v>
      </c>
      <c r="Y3567" s="108">
        <f t="shared" ca="1" si="1193"/>
        <v>0</v>
      </c>
      <c r="Z3567" s="108">
        <f t="shared" ca="1" si="1194"/>
        <v>0</v>
      </c>
      <c r="AA3567" s="108">
        <f t="shared" ca="1" si="1195"/>
        <v>0</v>
      </c>
      <c r="AB3567" s="108">
        <f t="shared" ca="1" si="1196"/>
        <v>0</v>
      </c>
      <c r="AC3567" s="25">
        <f t="shared" ca="1" si="1197"/>
        <v>0</v>
      </c>
    </row>
    <row r="3568" spans="1:29" ht="14.1" hidden="1" customHeight="1" thickBot="1" x14ac:dyDescent="0.25">
      <c r="A3568" s="3">
        <f t="shared" si="1181"/>
        <v>2030</v>
      </c>
      <c r="B3568" s="3" t="str">
        <f t="shared" si="1198"/>
        <v>09 září</v>
      </c>
      <c r="C3568" s="4" t="str">
        <f t="shared" si="1182"/>
        <v>září</v>
      </c>
      <c r="D3568" s="10">
        <f t="shared" ca="1" si="1183"/>
        <v>0</v>
      </c>
      <c r="E3568" s="10" t="str">
        <f t="shared" si="1184"/>
        <v>středa</v>
      </c>
      <c r="F3568" s="42" t="str">
        <f ca="1">IF(COUNTIF(List1!$U$4:$AF$16,$G3568),"Svátek",TEXT($G3568,"dddd"))</f>
        <v>středa</v>
      </c>
      <c r="G3568" s="19">
        <v>47751</v>
      </c>
      <c r="H3568" s="49"/>
      <c r="I3568" s="50"/>
      <c r="J3568" s="49"/>
      <c r="K3568" s="50"/>
      <c r="L3568" s="21">
        <f t="shared" si="1185"/>
        <v>0</v>
      </c>
      <c r="M3568" s="22">
        <f t="shared" si="1179"/>
        <v>0</v>
      </c>
      <c r="N3568" s="98"/>
      <c r="O3568" s="101" t="str">
        <f t="shared" ca="1" si="1180"/>
        <v/>
      </c>
      <c r="P3568" s="41" t="str">
        <f t="shared" si="1178"/>
        <v xml:space="preserve"> </v>
      </c>
      <c r="Q3568" s="41" t="str">
        <f>IF(MONTH(G3569)-MONTH(G3568)&lt;&gt;0,SUBTOTAL(109,$P$14:$P$3665)," ")</f>
        <v xml:space="preserve"> </v>
      </c>
      <c r="R3568" s="108">
        <f t="shared" ca="1" si="1186"/>
        <v>0</v>
      </c>
      <c r="S3568" s="25">
        <f t="shared" ca="1" si="1187"/>
        <v>0</v>
      </c>
      <c r="T3568" s="108">
        <f t="shared" ca="1" si="1188"/>
        <v>0</v>
      </c>
      <c r="U3568" s="163">
        <f t="shared" ca="1" si="1189"/>
        <v>0</v>
      </c>
      <c r="V3568" s="25">
        <f t="shared" ca="1" si="1190"/>
        <v>0</v>
      </c>
      <c r="W3568" s="25">
        <f t="shared" ca="1" si="1191"/>
        <v>0</v>
      </c>
      <c r="X3568" s="108">
        <f t="shared" ca="1" si="1192"/>
        <v>0</v>
      </c>
      <c r="Y3568" s="108">
        <f t="shared" ca="1" si="1193"/>
        <v>0</v>
      </c>
      <c r="Z3568" s="108">
        <f t="shared" ca="1" si="1194"/>
        <v>0</v>
      </c>
      <c r="AA3568" s="108">
        <f t="shared" ca="1" si="1195"/>
        <v>0</v>
      </c>
      <c r="AB3568" s="108">
        <f t="shared" ca="1" si="1196"/>
        <v>0</v>
      </c>
      <c r="AC3568" s="25">
        <f t="shared" ca="1" si="1197"/>
        <v>0</v>
      </c>
    </row>
    <row r="3569" spans="1:29" ht="14.1" hidden="1" customHeight="1" thickBot="1" x14ac:dyDescent="0.25">
      <c r="A3569" s="3">
        <f t="shared" si="1181"/>
        <v>2030</v>
      </c>
      <c r="B3569" s="3" t="str">
        <f t="shared" si="1198"/>
        <v>09 září</v>
      </c>
      <c r="C3569" s="4" t="str">
        <f t="shared" si="1182"/>
        <v>září</v>
      </c>
      <c r="D3569" s="10">
        <f t="shared" ca="1" si="1183"/>
        <v>0</v>
      </c>
      <c r="E3569" s="10" t="str">
        <f t="shared" si="1184"/>
        <v>čtvrtek</v>
      </c>
      <c r="F3569" s="42" t="str">
        <f ca="1">IF(COUNTIF(List1!$U$4:$AF$16,$G3569),"Svátek",TEXT($G3569,"dddd"))</f>
        <v>čtvrtek</v>
      </c>
      <c r="G3569" s="19">
        <v>47752</v>
      </c>
      <c r="H3569" s="49"/>
      <c r="I3569" s="50"/>
      <c r="J3569" s="49"/>
      <c r="K3569" s="50"/>
      <c r="L3569" s="21">
        <f t="shared" si="1185"/>
        <v>0</v>
      </c>
      <c r="M3569" s="22">
        <f t="shared" si="1179"/>
        <v>0</v>
      </c>
      <c r="N3569" s="98"/>
      <c r="O3569" s="101" t="str">
        <f t="shared" ca="1" si="1180"/>
        <v/>
      </c>
      <c r="P3569" s="41" t="str">
        <f t="shared" si="1178"/>
        <v xml:space="preserve"> </v>
      </c>
      <c r="Q3569" s="41" t="str">
        <f>IF(MONTH(G3570)-MONTH(G3569)&lt;&gt;0,SUBTOTAL(109,$P$14:$P$3665)," ")</f>
        <v xml:space="preserve"> </v>
      </c>
      <c r="R3569" s="108">
        <f t="shared" ca="1" si="1186"/>
        <v>0</v>
      </c>
      <c r="S3569" s="25">
        <f t="shared" ca="1" si="1187"/>
        <v>0</v>
      </c>
      <c r="T3569" s="108">
        <f t="shared" ca="1" si="1188"/>
        <v>0</v>
      </c>
      <c r="U3569" s="163">
        <f t="shared" ca="1" si="1189"/>
        <v>0</v>
      </c>
      <c r="V3569" s="25">
        <f t="shared" ca="1" si="1190"/>
        <v>0</v>
      </c>
      <c r="W3569" s="25">
        <f t="shared" ca="1" si="1191"/>
        <v>0</v>
      </c>
      <c r="X3569" s="108">
        <f t="shared" ca="1" si="1192"/>
        <v>0</v>
      </c>
      <c r="Y3569" s="108">
        <f t="shared" ca="1" si="1193"/>
        <v>0</v>
      </c>
      <c r="Z3569" s="108">
        <f t="shared" ca="1" si="1194"/>
        <v>0</v>
      </c>
      <c r="AA3569" s="108">
        <f t="shared" ca="1" si="1195"/>
        <v>0</v>
      </c>
      <c r="AB3569" s="108">
        <f t="shared" ca="1" si="1196"/>
        <v>0</v>
      </c>
      <c r="AC3569" s="25">
        <f t="shared" ca="1" si="1197"/>
        <v>0</v>
      </c>
    </row>
    <row r="3570" spans="1:29" ht="14.1" hidden="1" customHeight="1" thickBot="1" x14ac:dyDescent="0.25">
      <c r="A3570" s="3">
        <f t="shared" si="1181"/>
        <v>2030</v>
      </c>
      <c r="B3570" s="3" t="str">
        <f t="shared" si="1198"/>
        <v>09 září</v>
      </c>
      <c r="C3570" s="4" t="str">
        <f t="shared" si="1182"/>
        <v>září</v>
      </c>
      <c r="D3570" s="10">
        <f t="shared" ca="1" si="1183"/>
        <v>0</v>
      </c>
      <c r="E3570" s="10" t="str">
        <f t="shared" si="1184"/>
        <v>pátek</v>
      </c>
      <c r="F3570" s="42" t="str">
        <f ca="1">IF(COUNTIF(List1!$U$4:$AF$16,$G3570),"Svátek",TEXT($G3570,"dddd"))</f>
        <v>pátek</v>
      </c>
      <c r="G3570" s="19">
        <v>47753</v>
      </c>
      <c r="H3570" s="49"/>
      <c r="I3570" s="50"/>
      <c r="J3570" s="49"/>
      <c r="K3570" s="50"/>
      <c r="L3570" s="21">
        <f t="shared" si="1185"/>
        <v>0</v>
      </c>
      <c r="M3570" s="22">
        <f t="shared" si="1179"/>
        <v>0</v>
      </c>
      <c r="N3570" s="98"/>
      <c r="O3570" s="101" t="str">
        <f t="shared" ca="1" si="1180"/>
        <v/>
      </c>
      <c r="P3570" s="41" t="str">
        <f t="shared" si="1178"/>
        <v xml:space="preserve"> </v>
      </c>
      <c r="Q3570" s="41" t="str">
        <f>IF(MONTH(G3571)-MONTH(G3570)&lt;&gt;0,SUBTOTAL(109,$P$14:$P$3665)," ")</f>
        <v xml:space="preserve"> </v>
      </c>
      <c r="R3570" s="108">
        <f t="shared" ca="1" si="1186"/>
        <v>0</v>
      </c>
      <c r="S3570" s="25">
        <f t="shared" ca="1" si="1187"/>
        <v>0</v>
      </c>
      <c r="T3570" s="108">
        <f t="shared" ca="1" si="1188"/>
        <v>0</v>
      </c>
      <c r="U3570" s="163">
        <f t="shared" ca="1" si="1189"/>
        <v>0</v>
      </c>
      <c r="V3570" s="25">
        <f t="shared" ca="1" si="1190"/>
        <v>0</v>
      </c>
      <c r="W3570" s="25">
        <f t="shared" ca="1" si="1191"/>
        <v>0</v>
      </c>
      <c r="X3570" s="108">
        <f t="shared" ca="1" si="1192"/>
        <v>0</v>
      </c>
      <c r="Y3570" s="108">
        <f t="shared" ca="1" si="1193"/>
        <v>0</v>
      </c>
      <c r="Z3570" s="108">
        <f t="shared" ca="1" si="1194"/>
        <v>0</v>
      </c>
      <c r="AA3570" s="108">
        <f t="shared" ca="1" si="1195"/>
        <v>0</v>
      </c>
      <c r="AB3570" s="108">
        <f t="shared" ca="1" si="1196"/>
        <v>0</v>
      </c>
      <c r="AC3570" s="25">
        <f t="shared" ca="1" si="1197"/>
        <v>0</v>
      </c>
    </row>
    <row r="3571" spans="1:29" ht="14.1" hidden="1" customHeight="1" thickBot="1" x14ac:dyDescent="0.25">
      <c r="A3571" s="3">
        <f t="shared" si="1181"/>
        <v>2030</v>
      </c>
      <c r="B3571" s="3" t="str">
        <f t="shared" si="1198"/>
        <v>09 září</v>
      </c>
      <c r="C3571" s="4" t="str">
        <f t="shared" si="1182"/>
        <v>září</v>
      </c>
      <c r="D3571" s="10">
        <f t="shared" ca="1" si="1183"/>
        <v>1</v>
      </c>
      <c r="E3571" s="10" t="str">
        <f t="shared" si="1184"/>
        <v>sobota</v>
      </c>
      <c r="F3571" s="42" t="str">
        <f ca="1">IF(COUNTIF(List1!$U$4:$AF$16,$G3571),"Svátek",TEXT($G3571,"dddd"))</f>
        <v>Svátek</v>
      </c>
      <c r="G3571" s="19">
        <v>47754</v>
      </c>
      <c r="H3571" s="49"/>
      <c r="I3571" s="50"/>
      <c r="J3571" s="49"/>
      <c r="K3571" s="50"/>
      <c r="L3571" s="21">
        <f t="shared" si="1185"/>
        <v>0</v>
      </c>
      <c r="M3571" s="22">
        <f t="shared" si="1179"/>
        <v>0</v>
      </c>
      <c r="N3571" s="98"/>
      <c r="O3571" s="101" t="str">
        <f t="shared" ca="1" si="1180"/>
        <v>Svátek</v>
      </c>
      <c r="P3571" s="41" t="str">
        <f t="shared" si="1178"/>
        <v xml:space="preserve"> </v>
      </c>
      <c r="Q3571" s="41" t="str">
        <f>IF(MONTH(G3572)-MONTH(G3571)&lt;&gt;0,SUBTOTAL(109,$P$14:$P$3665)," ")</f>
        <v xml:space="preserve"> </v>
      </c>
      <c r="R3571" s="108">
        <f t="shared" ca="1" si="1186"/>
        <v>0</v>
      </c>
      <c r="S3571" s="25">
        <f t="shared" ca="1" si="1187"/>
        <v>0</v>
      </c>
      <c r="T3571" s="108">
        <f t="shared" ca="1" si="1188"/>
        <v>0</v>
      </c>
      <c r="U3571" s="163">
        <f t="shared" ca="1" si="1189"/>
        <v>0</v>
      </c>
      <c r="V3571" s="25">
        <f t="shared" ca="1" si="1190"/>
        <v>0</v>
      </c>
      <c r="W3571" s="25">
        <f t="shared" ca="1" si="1191"/>
        <v>0</v>
      </c>
      <c r="X3571" s="108">
        <f t="shared" ca="1" si="1192"/>
        <v>0</v>
      </c>
      <c r="Y3571" s="108">
        <f t="shared" ca="1" si="1193"/>
        <v>0</v>
      </c>
      <c r="Z3571" s="108">
        <f t="shared" ca="1" si="1194"/>
        <v>0</v>
      </c>
      <c r="AA3571" s="108">
        <f t="shared" ca="1" si="1195"/>
        <v>0</v>
      </c>
      <c r="AB3571" s="108">
        <f t="shared" ca="1" si="1196"/>
        <v>0</v>
      </c>
      <c r="AC3571" s="25">
        <f t="shared" ca="1" si="1197"/>
        <v>0</v>
      </c>
    </row>
    <row r="3572" spans="1:29" ht="14.1" hidden="1" customHeight="1" thickBot="1" x14ac:dyDescent="0.25">
      <c r="A3572" s="3">
        <f t="shared" si="1181"/>
        <v>2030</v>
      </c>
      <c r="B3572" s="3" t="str">
        <f t="shared" si="1198"/>
        <v>09 září</v>
      </c>
      <c r="C3572" s="4" t="str">
        <f t="shared" si="1182"/>
        <v>září</v>
      </c>
      <c r="D3572" s="10">
        <f t="shared" ca="1" si="1183"/>
        <v>0</v>
      </c>
      <c r="E3572" s="10" t="str">
        <f t="shared" si="1184"/>
        <v>neděle</v>
      </c>
      <c r="F3572" s="42" t="str">
        <f ca="1">IF(COUNTIF(List1!$U$4:$AF$16,$G3572),"Svátek",TEXT($G3572,"dddd"))</f>
        <v>neděle</v>
      </c>
      <c r="G3572" s="19">
        <v>47755</v>
      </c>
      <c r="H3572" s="49"/>
      <c r="I3572" s="50"/>
      <c r="J3572" s="49"/>
      <c r="K3572" s="50"/>
      <c r="L3572" s="21">
        <f t="shared" si="1185"/>
        <v>0</v>
      </c>
      <c r="M3572" s="22">
        <f t="shared" si="1179"/>
        <v>0</v>
      </c>
      <c r="N3572" s="98"/>
      <c r="O3572" s="101" t="str">
        <f t="shared" ca="1" si="1180"/>
        <v/>
      </c>
      <c r="P3572" s="41">
        <f t="shared" si="1178"/>
        <v>0</v>
      </c>
      <c r="Q3572" s="41" t="str">
        <f>IF(MONTH(G3573)-MONTH(G3572)&lt;&gt;0,SUBTOTAL(109,$P$14:$P$3665)," ")</f>
        <v xml:space="preserve"> </v>
      </c>
      <c r="R3572" s="108">
        <f t="shared" ca="1" si="1186"/>
        <v>0</v>
      </c>
      <c r="S3572" s="25">
        <f t="shared" ca="1" si="1187"/>
        <v>0</v>
      </c>
      <c r="T3572" s="108">
        <f t="shared" ca="1" si="1188"/>
        <v>0</v>
      </c>
      <c r="U3572" s="163">
        <f t="shared" ca="1" si="1189"/>
        <v>0</v>
      </c>
      <c r="V3572" s="25">
        <f t="shared" ca="1" si="1190"/>
        <v>0</v>
      </c>
      <c r="W3572" s="25">
        <f t="shared" ca="1" si="1191"/>
        <v>0</v>
      </c>
      <c r="X3572" s="108">
        <f t="shared" ca="1" si="1192"/>
        <v>0</v>
      </c>
      <c r="Y3572" s="108">
        <f t="shared" ca="1" si="1193"/>
        <v>0</v>
      </c>
      <c r="Z3572" s="108">
        <f t="shared" ca="1" si="1194"/>
        <v>0</v>
      </c>
      <c r="AA3572" s="108">
        <f t="shared" ca="1" si="1195"/>
        <v>0</v>
      </c>
      <c r="AB3572" s="108">
        <f t="shared" ca="1" si="1196"/>
        <v>0</v>
      </c>
      <c r="AC3572" s="25">
        <f t="shared" ca="1" si="1197"/>
        <v>0</v>
      </c>
    </row>
    <row r="3573" spans="1:29" ht="14.1" hidden="1" customHeight="1" thickBot="1" x14ac:dyDescent="0.25">
      <c r="A3573" s="3">
        <f t="shared" si="1181"/>
        <v>2030</v>
      </c>
      <c r="B3573" s="3" t="str">
        <f t="shared" si="1198"/>
        <v>09 září</v>
      </c>
      <c r="C3573" s="4" t="str">
        <f t="shared" si="1182"/>
        <v>září</v>
      </c>
      <c r="D3573" s="10">
        <f t="shared" ca="1" si="1183"/>
        <v>0</v>
      </c>
      <c r="E3573" s="10" t="str">
        <f t="shared" si="1184"/>
        <v>pondělí</v>
      </c>
      <c r="F3573" s="42" t="str">
        <f ca="1">IF(COUNTIF(List1!$U$4:$AF$16,$G3573),"Svátek",TEXT($G3573,"dddd"))</f>
        <v>pondělí</v>
      </c>
      <c r="G3573" s="19">
        <v>47756</v>
      </c>
      <c r="H3573" s="49"/>
      <c r="I3573" s="50"/>
      <c r="J3573" s="49"/>
      <c r="K3573" s="50"/>
      <c r="L3573" s="21">
        <f t="shared" si="1185"/>
        <v>0</v>
      </c>
      <c r="M3573" s="22">
        <f t="shared" si="1179"/>
        <v>0</v>
      </c>
      <c r="N3573" s="98"/>
      <c r="O3573" s="101" t="str">
        <f t="shared" ca="1" si="1180"/>
        <v/>
      </c>
      <c r="P3573" s="41">
        <f t="shared" si="1178"/>
        <v>0</v>
      </c>
      <c r="Q3573" s="41">
        <f>IF(MONTH(G3574)-MONTH(G3573)&lt;&gt;0,SUBTOTAL(109,$P$14:$P$3665)," ")</f>
        <v>0</v>
      </c>
      <c r="R3573" s="108">
        <f t="shared" ca="1" si="1186"/>
        <v>0</v>
      </c>
      <c r="S3573" s="25">
        <f t="shared" ca="1" si="1187"/>
        <v>0</v>
      </c>
      <c r="T3573" s="108">
        <f t="shared" ca="1" si="1188"/>
        <v>0</v>
      </c>
      <c r="U3573" s="163">
        <f t="shared" ca="1" si="1189"/>
        <v>0</v>
      </c>
      <c r="V3573" s="25">
        <f t="shared" ca="1" si="1190"/>
        <v>0</v>
      </c>
      <c r="W3573" s="25">
        <f t="shared" ca="1" si="1191"/>
        <v>0</v>
      </c>
      <c r="X3573" s="108">
        <f t="shared" ca="1" si="1192"/>
        <v>0</v>
      </c>
      <c r="Y3573" s="108">
        <f t="shared" ca="1" si="1193"/>
        <v>0</v>
      </c>
      <c r="Z3573" s="108">
        <f t="shared" ca="1" si="1194"/>
        <v>0</v>
      </c>
      <c r="AA3573" s="108">
        <f t="shared" ca="1" si="1195"/>
        <v>0</v>
      </c>
      <c r="AB3573" s="108">
        <f t="shared" ca="1" si="1196"/>
        <v>0</v>
      </c>
      <c r="AC3573" s="25">
        <f t="shared" ca="1" si="1197"/>
        <v>0</v>
      </c>
    </row>
    <row r="3574" spans="1:29" ht="14.1" hidden="1" customHeight="1" thickBot="1" x14ac:dyDescent="0.25">
      <c r="A3574" s="3">
        <f t="shared" si="1181"/>
        <v>2030</v>
      </c>
      <c r="B3574" s="3" t="str">
        <f t="shared" si="1198"/>
        <v>10 říjen</v>
      </c>
      <c r="C3574" s="4" t="str">
        <f t="shared" si="1182"/>
        <v>říjen</v>
      </c>
      <c r="D3574" s="10">
        <f t="shared" ca="1" si="1183"/>
        <v>0</v>
      </c>
      <c r="E3574" s="10" t="str">
        <f t="shared" si="1184"/>
        <v>úterý</v>
      </c>
      <c r="F3574" s="42" t="str">
        <f ca="1">IF(COUNTIF(List1!$U$4:$AF$16,$G3574),"Svátek",TEXT($G3574,"dddd"))</f>
        <v>úterý</v>
      </c>
      <c r="G3574" s="19">
        <v>47757</v>
      </c>
      <c r="H3574" s="49"/>
      <c r="I3574" s="50"/>
      <c r="J3574" s="49"/>
      <c r="K3574" s="50"/>
      <c r="L3574" s="21">
        <f t="shared" si="1185"/>
        <v>0</v>
      </c>
      <c r="M3574" s="22">
        <f t="shared" si="1179"/>
        <v>0</v>
      </c>
      <c r="N3574" s="98"/>
      <c r="O3574" s="101" t="str">
        <f t="shared" ca="1" si="1180"/>
        <v/>
      </c>
      <c r="P3574" s="41" t="str">
        <f t="shared" si="1178"/>
        <v xml:space="preserve"> </v>
      </c>
      <c r="Q3574" s="41" t="str">
        <f>IF(MONTH(G3575)-MONTH(G3574)&lt;&gt;0,SUBTOTAL(109,$P$14:$P$3665)," ")</f>
        <v xml:space="preserve"> </v>
      </c>
      <c r="R3574" s="108">
        <f t="shared" ca="1" si="1186"/>
        <v>0</v>
      </c>
      <c r="S3574" s="25">
        <f t="shared" ca="1" si="1187"/>
        <v>0</v>
      </c>
      <c r="T3574" s="108">
        <f t="shared" ca="1" si="1188"/>
        <v>0</v>
      </c>
      <c r="U3574" s="163">
        <f t="shared" ca="1" si="1189"/>
        <v>0</v>
      </c>
      <c r="V3574" s="25">
        <f t="shared" ca="1" si="1190"/>
        <v>0</v>
      </c>
      <c r="W3574" s="25">
        <f t="shared" ca="1" si="1191"/>
        <v>0</v>
      </c>
      <c r="X3574" s="108">
        <f t="shared" ca="1" si="1192"/>
        <v>0</v>
      </c>
      <c r="Y3574" s="108">
        <f t="shared" ca="1" si="1193"/>
        <v>0</v>
      </c>
      <c r="Z3574" s="108">
        <f t="shared" ca="1" si="1194"/>
        <v>0</v>
      </c>
      <c r="AA3574" s="108">
        <f t="shared" ca="1" si="1195"/>
        <v>0</v>
      </c>
      <c r="AB3574" s="108">
        <f t="shared" ca="1" si="1196"/>
        <v>0</v>
      </c>
      <c r="AC3574" s="25">
        <f t="shared" ca="1" si="1197"/>
        <v>0</v>
      </c>
    </row>
    <row r="3575" spans="1:29" ht="14.1" hidden="1" customHeight="1" thickBot="1" x14ac:dyDescent="0.25">
      <c r="A3575" s="3">
        <f t="shared" si="1181"/>
        <v>2030</v>
      </c>
      <c r="B3575" s="3" t="str">
        <f t="shared" si="1198"/>
        <v>10 říjen</v>
      </c>
      <c r="C3575" s="4" t="str">
        <f t="shared" si="1182"/>
        <v>říjen</v>
      </c>
      <c r="D3575" s="10">
        <f t="shared" ca="1" si="1183"/>
        <v>0</v>
      </c>
      <c r="E3575" s="10" t="str">
        <f t="shared" si="1184"/>
        <v>středa</v>
      </c>
      <c r="F3575" s="42" t="str">
        <f ca="1">IF(COUNTIF(List1!$U$4:$AF$16,$G3575),"Svátek",TEXT($G3575,"dddd"))</f>
        <v>středa</v>
      </c>
      <c r="G3575" s="19">
        <v>47758</v>
      </c>
      <c r="H3575" s="49"/>
      <c r="I3575" s="50"/>
      <c r="J3575" s="49"/>
      <c r="K3575" s="50"/>
      <c r="L3575" s="21">
        <f t="shared" si="1185"/>
        <v>0</v>
      </c>
      <c r="M3575" s="22">
        <f t="shared" si="1179"/>
        <v>0</v>
      </c>
      <c r="N3575" s="98"/>
      <c r="O3575" s="101" t="str">
        <f t="shared" ca="1" si="1180"/>
        <v/>
      </c>
      <c r="P3575" s="41" t="str">
        <f t="shared" si="1178"/>
        <v xml:space="preserve"> </v>
      </c>
      <c r="Q3575" s="41" t="str">
        <f>IF(MONTH(G3576)-MONTH(G3575)&lt;&gt;0,SUBTOTAL(109,$P$14:$P$3665)," ")</f>
        <v xml:space="preserve"> </v>
      </c>
      <c r="R3575" s="108">
        <f t="shared" ca="1" si="1186"/>
        <v>0</v>
      </c>
      <c r="S3575" s="25">
        <f t="shared" ca="1" si="1187"/>
        <v>0</v>
      </c>
      <c r="T3575" s="108">
        <f t="shared" ca="1" si="1188"/>
        <v>0</v>
      </c>
      <c r="U3575" s="163">
        <f t="shared" ca="1" si="1189"/>
        <v>0</v>
      </c>
      <c r="V3575" s="25">
        <f t="shared" ca="1" si="1190"/>
        <v>0</v>
      </c>
      <c r="W3575" s="25">
        <f t="shared" ca="1" si="1191"/>
        <v>0</v>
      </c>
      <c r="X3575" s="108">
        <f t="shared" ca="1" si="1192"/>
        <v>0</v>
      </c>
      <c r="Y3575" s="108">
        <f t="shared" ca="1" si="1193"/>
        <v>0</v>
      </c>
      <c r="Z3575" s="108">
        <f t="shared" ca="1" si="1194"/>
        <v>0</v>
      </c>
      <c r="AA3575" s="108">
        <f t="shared" ca="1" si="1195"/>
        <v>0</v>
      </c>
      <c r="AB3575" s="108">
        <f t="shared" ca="1" si="1196"/>
        <v>0</v>
      </c>
      <c r="AC3575" s="25">
        <f t="shared" ca="1" si="1197"/>
        <v>0</v>
      </c>
    </row>
    <row r="3576" spans="1:29" ht="14.1" hidden="1" customHeight="1" thickBot="1" x14ac:dyDescent="0.25">
      <c r="A3576" s="3">
        <f t="shared" si="1181"/>
        <v>2030</v>
      </c>
      <c r="B3576" s="3" t="str">
        <f t="shared" si="1198"/>
        <v>10 říjen</v>
      </c>
      <c r="C3576" s="4" t="str">
        <f t="shared" si="1182"/>
        <v>říjen</v>
      </c>
      <c r="D3576" s="10">
        <f t="shared" ca="1" si="1183"/>
        <v>0</v>
      </c>
      <c r="E3576" s="10" t="str">
        <f t="shared" si="1184"/>
        <v>čtvrtek</v>
      </c>
      <c r="F3576" s="42" t="str">
        <f ca="1">IF(COUNTIF(List1!$U$4:$AF$16,$G3576),"Svátek",TEXT($G3576,"dddd"))</f>
        <v>čtvrtek</v>
      </c>
      <c r="G3576" s="19">
        <v>47759</v>
      </c>
      <c r="H3576" s="49"/>
      <c r="I3576" s="50"/>
      <c r="J3576" s="49"/>
      <c r="K3576" s="50"/>
      <c r="L3576" s="21">
        <f t="shared" si="1185"/>
        <v>0</v>
      </c>
      <c r="M3576" s="22">
        <f t="shared" si="1179"/>
        <v>0</v>
      </c>
      <c r="N3576" s="98"/>
      <c r="O3576" s="101" t="str">
        <f t="shared" ca="1" si="1180"/>
        <v/>
      </c>
      <c r="P3576" s="41" t="str">
        <f t="shared" si="1178"/>
        <v xml:space="preserve"> </v>
      </c>
      <c r="Q3576" s="41" t="str">
        <f>IF(MONTH(G3577)-MONTH(G3576)&lt;&gt;0,SUBTOTAL(109,$P$14:$P$3665)," ")</f>
        <v xml:space="preserve"> </v>
      </c>
      <c r="R3576" s="108">
        <f t="shared" ca="1" si="1186"/>
        <v>0</v>
      </c>
      <c r="S3576" s="25">
        <f t="shared" ca="1" si="1187"/>
        <v>0</v>
      </c>
      <c r="T3576" s="108">
        <f t="shared" ca="1" si="1188"/>
        <v>0</v>
      </c>
      <c r="U3576" s="163">
        <f t="shared" ca="1" si="1189"/>
        <v>0</v>
      </c>
      <c r="V3576" s="25">
        <f t="shared" ca="1" si="1190"/>
        <v>0</v>
      </c>
      <c r="W3576" s="25">
        <f t="shared" ca="1" si="1191"/>
        <v>0</v>
      </c>
      <c r="X3576" s="108">
        <f t="shared" ca="1" si="1192"/>
        <v>0</v>
      </c>
      <c r="Y3576" s="108">
        <f t="shared" ca="1" si="1193"/>
        <v>0</v>
      </c>
      <c r="Z3576" s="108">
        <f t="shared" ca="1" si="1194"/>
        <v>0</v>
      </c>
      <c r="AA3576" s="108">
        <f t="shared" ca="1" si="1195"/>
        <v>0</v>
      </c>
      <c r="AB3576" s="108">
        <f t="shared" ca="1" si="1196"/>
        <v>0</v>
      </c>
      <c r="AC3576" s="25">
        <f t="shared" ca="1" si="1197"/>
        <v>0</v>
      </c>
    </row>
    <row r="3577" spans="1:29" ht="14.1" hidden="1" customHeight="1" thickBot="1" x14ac:dyDescent="0.25">
      <c r="A3577" s="3">
        <f t="shared" si="1181"/>
        <v>2030</v>
      </c>
      <c r="B3577" s="3" t="str">
        <f t="shared" si="1198"/>
        <v>10 říjen</v>
      </c>
      <c r="C3577" s="4" t="str">
        <f t="shared" si="1182"/>
        <v>říjen</v>
      </c>
      <c r="D3577" s="10">
        <f t="shared" ca="1" si="1183"/>
        <v>0</v>
      </c>
      <c r="E3577" s="10" t="str">
        <f t="shared" si="1184"/>
        <v>pátek</v>
      </c>
      <c r="F3577" s="42" t="str">
        <f ca="1">IF(COUNTIF(List1!$U$4:$AF$16,$G3577),"Svátek",TEXT($G3577,"dddd"))</f>
        <v>pátek</v>
      </c>
      <c r="G3577" s="19">
        <v>47760</v>
      </c>
      <c r="H3577" s="49"/>
      <c r="I3577" s="50"/>
      <c r="J3577" s="49"/>
      <c r="K3577" s="50"/>
      <c r="L3577" s="21">
        <f t="shared" si="1185"/>
        <v>0</v>
      </c>
      <c r="M3577" s="22">
        <f t="shared" si="1179"/>
        <v>0</v>
      </c>
      <c r="N3577" s="98"/>
      <c r="O3577" s="101" t="str">
        <f t="shared" ca="1" si="1180"/>
        <v/>
      </c>
      <c r="P3577" s="41" t="str">
        <f t="shared" si="1178"/>
        <v xml:space="preserve"> </v>
      </c>
      <c r="Q3577" s="41" t="str">
        <f>IF(MONTH(G3578)-MONTH(G3577)&lt;&gt;0,SUBTOTAL(109,$P$14:$P$3665)," ")</f>
        <v xml:space="preserve"> </v>
      </c>
      <c r="R3577" s="108">
        <f t="shared" ca="1" si="1186"/>
        <v>0</v>
      </c>
      <c r="S3577" s="25">
        <f t="shared" ca="1" si="1187"/>
        <v>0</v>
      </c>
      <c r="T3577" s="108">
        <f t="shared" ca="1" si="1188"/>
        <v>0</v>
      </c>
      <c r="U3577" s="163">
        <f t="shared" ca="1" si="1189"/>
        <v>0</v>
      </c>
      <c r="V3577" s="25">
        <f t="shared" ca="1" si="1190"/>
        <v>0</v>
      </c>
      <c r="W3577" s="25">
        <f t="shared" ca="1" si="1191"/>
        <v>0</v>
      </c>
      <c r="X3577" s="108">
        <f t="shared" ca="1" si="1192"/>
        <v>0</v>
      </c>
      <c r="Y3577" s="108">
        <f t="shared" ca="1" si="1193"/>
        <v>0</v>
      </c>
      <c r="Z3577" s="108">
        <f t="shared" ca="1" si="1194"/>
        <v>0</v>
      </c>
      <c r="AA3577" s="108">
        <f t="shared" ca="1" si="1195"/>
        <v>0</v>
      </c>
      <c r="AB3577" s="108">
        <f t="shared" ca="1" si="1196"/>
        <v>0</v>
      </c>
      <c r="AC3577" s="25">
        <f t="shared" ca="1" si="1197"/>
        <v>0</v>
      </c>
    </row>
    <row r="3578" spans="1:29" ht="14.1" hidden="1" customHeight="1" thickBot="1" x14ac:dyDescent="0.25">
      <c r="A3578" s="3">
        <f t="shared" si="1181"/>
        <v>2030</v>
      </c>
      <c r="B3578" s="3" t="str">
        <f t="shared" si="1198"/>
        <v>10 říjen</v>
      </c>
      <c r="C3578" s="4" t="str">
        <f t="shared" si="1182"/>
        <v>říjen</v>
      </c>
      <c r="D3578" s="10">
        <f t="shared" ca="1" si="1183"/>
        <v>0</v>
      </c>
      <c r="E3578" s="10" t="str">
        <f t="shared" si="1184"/>
        <v>sobota</v>
      </c>
      <c r="F3578" s="42" t="str">
        <f ca="1">IF(COUNTIF(List1!$U$4:$AF$16,$G3578),"Svátek",TEXT($G3578,"dddd"))</f>
        <v>sobota</v>
      </c>
      <c r="G3578" s="19">
        <v>47761</v>
      </c>
      <c r="H3578" s="49"/>
      <c r="I3578" s="50"/>
      <c r="J3578" s="49"/>
      <c r="K3578" s="50"/>
      <c r="L3578" s="21">
        <f t="shared" si="1185"/>
        <v>0</v>
      </c>
      <c r="M3578" s="22">
        <f t="shared" si="1179"/>
        <v>0</v>
      </c>
      <c r="N3578" s="98"/>
      <c r="O3578" s="101" t="str">
        <f t="shared" ca="1" si="1180"/>
        <v/>
      </c>
      <c r="P3578" s="41" t="str">
        <f t="shared" si="1178"/>
        <v xml:space="preserve"> </v>
      </c>
      <c r="Q3578" s="41" t="str">
        <f>IF(MONTH(G3579)-MONTH(G3578)&lt;&gt;0,SUBTOTAL(109,$P$14:$P$3665)," ")</f>
        <v xml:space="preserve"> </v>
      </c>
      <c r="R3578" s="108">
        <f t="shared" ca="1" si="1186"/>
        <v>0</v>
      </c>
      <c r="S3578" s="25">
        <f t="shared" ca="1" si="1187"/>
        <v>0</v>
      </c>
      <c r="T3578" s="108">
        <f t="shared" ca="1" si="1188"/>
        <v>0</v>
      </c>
      <c r="U3578" s="163">
        <f t="shared" ca="1" si="1189"/>
        <v>0</v>
      </c>
      <c r="V3578" s="25">
        <f t="shared" ca="1" si="1190"/>
        <v>0</v>
      </c>
      <c r="W3578" s="25">
        <f t="shared" ca="1" si="1191"/>
        <v>0</v>
      </c>
      <c r="X3578" s="108">
        <f t="shared" ca="1" si="1192"/>
        <v>0</v>
      </c>
      <c r="Y3578" s="108">
        <f t="shared" ca="1" si="1193"/>
        <v>0</v>
      </c>
      <c r="Z3578" s="108">
        <f t="shared" ca="1" si="1194"/>
        <v>0</v>
      </c>
      <c r="AA3578" s="108">
        <f t="shared" ca="1" si="1195"/>
        <v>0</v>
      </c>
      <c r="AB3578" s="108">
        <f t="shared" ca="1" si="1196"/>
        <v>0</v>
      </c>
      <c r="AC3578" s="25">
        <f t="shared" ca="1" si="1197"/>
        <v>0</v>
      </c>
    </row>
    <row r="3579" spans="1:29" ht="14.1" hidden="1" customHeight="1" thickBot="1" x14ac:dyDescent="0.25">
      <c r="A3579" s="3">
        <f t="shared" si="1181"/>
        <v>2030</v>
      </c>
      <c r="B3579" s="3" t="str">
        <f t="shared" si="1198"/>
        <v>10 říjen</v>
      </c>
      <c r="C3579" s="4" t="str">
        <f t="shared" si="1182"/>
        <v>říjen</v>
      </c>
      <c r="D3579" s="10">
        <f t="shared" ca="1" si="1183"/>
        <v>0</v>
      </c>
      <c r="E3579" s="10" t="str">
        <f t="shared" si="1184"/>
        <v>neděle</v>
      </c>
      <c r="F3579" s="42" t="str">
        <f ca="1">IF(COUNTIF(List1!$U$4:$AF$16,$G3579),"Svátek",TEXT($G3579,"dddd"))</f>
        <v>neděle</v>
      </c>
      <c r="G3579" s="19">
        <v>47762</v>
      </c>
      <c r="H3579" s="49"/>
      <c r="I3579" s="50"/>
      <c r="J3579" s="49"/>
      <c r="K3579" s="50"/>
      <c r="L3579" s="21">
        <f t="shared" si="1185"/>
        <v>0</v>
      </c>
      <c r="M3579" s="22">
        <f t="shared" si="1179"/>
        <v>0</v>
      </c>
      <c r="N3579" s="98"/>
      <c r="O3579" s="101" t="str">
        <f t="shared" ca="1" si="1180"/>
        <v/>
      </c>
      <c r="P3579" s="41">
        <f t="shared" si="1178"/>
        <v>0</v>
      </c>
      <c r="Q3579" s="41" t="str">
        <f>IF(MONTH(G3580)-MONTH(G3579)&lt;&gt;0,SUBTOTAL(109,$P$14:$P$3665)," ")</f>
        <v xml:space="preserve"> </v>
      </c>
      <c r="R3579" s="108">
        <f t="shared" ca="1" si="1186"/>
        <v>0</v>
      </c>
      <c r="S3579" s="25">
        <f t="shared" ca="1" si="1187"/>
        <v>0</v>
      </c>
      <c r="T3579" s="108">
        <f t="shared" ca="1" si="1188"/>
        <v>0</v>
      </c>
      <c r="U3579" s="163">
        <f t="shared" ca="1" si="1189"/>
        <v>0</v>
      </c>
      <c r="V3579" s="25">
        <f t="shared" ca="1" si="1190"/>
        <v>0</v>
      </c>
      <c r="W3579" s="25">
        <f t="shared" ca="1" si="1191"/>
        <v>0</v>
      </c>
      <c r="X3579" s="108">
        <f t="shared" ca="1" si="1192"/>
        <v>0</v>
      </c>
      <c r="Y3579" s="108">
        <f t="shared" ca="1" si="1193"/>
        <v>0</v>
      </c>
      <c r="Z3579" s="108">
        <f t="shared" ca="1" si="1194"/>
        <v>0</v>
      </c>
      <c r="AA3579" s="108">
        <f t="shared" ca="1" si="1195"/>
        <v>0</v>
      </c>
      <c r="AB3579" s="108">
        <f t="shared" ca="1" si="1196"/>
        <v>0</v>
      </c>
      <c r="AC3579" s="25">
        <f t="shared" ca="1" si="1197"/>
        <v>0</v>
      </c>
    </row>
    <row r="3580" spans="1:29" ht="14.1" hidden="1" customHeight="1" thickBot="1" x14ac:dyDescent="0.25">
      <c r="A3580" s="3">
        <f t="shared" si="1181"/>
        <v>2030</v>
      </c>
      <c r="B3580" s="3" t="str">
        <f t="shared" si="1198"/>
        <v>10 říjen</v>
      </c>
      <c r="C3580" s="4" t="str">
        <f t="shared" si="1182"/>
        <v>říjen</v>
      </c>
      <c r="D3580" s="10">
        <f t="shared" ca="1" si="1183"/>
        <v>0</v>
      </c>
      <c r="E3580" s="10" t="str">
        <f t="shared" si="1184"/>
        <v>pondělí</v>
      </c>
      <c r="F3580" s="42" t="str">
        <f ca="1">IF(COUNTIF(List1!$U$4:$AF$16,$G3580),"Svátek",TEXT($G3580,"dddd"))</f>
        <v>pondělí</v>
      </c>
      <c r="G3580" s="19">
        <v>47763</v>
      </c>
      <c r="H3580" s="49"/>
      <c r="I3580" s="50"/>
      <c r="J3580" s="49"/>
      <c r="K3580" s="50"/>
      <c r="L3580" s="21">
        <f t="shared" si="1185"/>
        <v>0</v>
      </c>
      <c r="M3580" s="22">
        <f t="shared" si="1179"/>
        <v>0</v>
      </c>
      <c r="N3580" s="98"/>
      <c r="O3580" s="101" t="str">
        <f t="shared" ca="1" si="1180"/>
        <v/>
      </c>
      <c r="P3580" s="41" t="str">
        <f t="shared" si="1178"/>
        <v xml:space="preserve"> </v>
      </c>
      <c r="Q3580" s="41" t="str">
        <f>IF(MONTH(G3581)-MONTH(G3580)&lt;&gt;0,SUBTOTAL(109,$P$14:$P$3665)," ")</f>
        <v xml:space="preserve"> </v>
      </c>
      <c r="R3580" s="108">
        <f t="shared" ca="1" si="1186"/>
        <v>0</v>
      </c>
      <c r="S3580" s="25">
        <f t="shared" ca="1" si="1187"/>
        <v>0</v>
      </c>
      <c r="T3580" s="108">
        <f t="shared" ca="1" si="1188"/>
        <v>0</v>
      </c>
      <c r="U3580" s="163">
        <f t="shared" ca="1" si="1189"/>
        <v>0</v>
      </c>
      <c r="V3580" s="25">
        <f t="shared" ca="1" si="1190"/>
        <v>0</v>
      </c>
      <c r="W3580" s="25">
        <f t="shared" ca="1" si="1191"/>
        <v>0</v>
      </c>
      <c r="X3580" s="108">
        <f t="shared" ca="1" si="1192"/>
        <v>0</v>
      </c>
      <c r="Y3580" s="108">
        <f t="shared" ca="1" si="1193"/>
        <v>0</v>
      </c>
      <c r="Z3580" s="108">
        <f t="shared" ca="1" si="1194"/>
        <v>0</v>
      </c>
      <c r="AA3580" s="108">
        <f t="shared" ca="1" si="1195"/>
        <v>0</v>
      </c>
      <c r="AB3580" s="108">
        <f t="shared" ca="1" si="1196"/>
        <v>0</v>
      </c>
      <c r="AC3580" s="25">
        <f t="shared" ca="1" si="1197"/>
        <v>0</v>
      </c>
    </row>
    <row r="3581" spans="1:29" ht="14.1" hidden="1" customHeight="1" thickBot="1" x14ac:dyDescent="0.25">
      <c r="A3581" s="3">
        <f t="shared" si="1181"/>
        <v>2030</v>
      </c>
      <c r="B3581" s="3" t="str">
        <f t="shared" si="1198"/>
        <v>10 říjen</v>
      </c>
      <c r="C3581" s="4" t="str">
        <f t="shared" si="1182"/>
        <v>říjen</v>
      </c>
      <c r="D3581" s="10">
        <f t="shared" ca="1" si="1183"/>
        <v>0</v>
      </c>
      <c r="E3581" s="10" t="str">
        <f t="shared" si="1184"/>
        <v>úterý</v>
      </c>
      <c r="F3581" s="42" t="str">
        <f ca="1">IF(COUNTIF(List1!$U$4:$AF$16,$G3581),"Svátek",TEXT($G3581,"dddd"))</f>
        <v>úterý</v>
      </c>
      <c r="G3581" s="19">
        <v>47764</v>
      </c>
      <c r="H3581" s="49"/>
      <c r="I3581" s="50"/>
      <c r="J3581" s="49"/>
      <c r="K3581" s="50"/>
      <c r="L3581" s="21">
        <f t="shared" si="1185"/>
        <v>0</v>
      </c>
      <c r="M3581" s="22">
        <f t="shared" si="1179"/>
        <v>0</v>
      </c>
      <c r="N3581" s="98"/>
      <c r="O3581" s="101" t="str">
        <f t="shared" ca="1" si="1180"/>
        <v/>
      </c>
      <c r="P3581" s="41" t="str">
        <f t="shared" si="1178"/>
        <v xml:space="preserve"> </v>
      </c>
      <c r="Q3581" s="41" t="str">
        <f>IF(MONTH(G3582)-MONTH(G3581)&lt;&gt;0,SUBTOTAL(109,$P$14:$P$3665)," ")</f>
        <v xml:space="preserve"> </v>
      </c>
      <c r="R3581" s="108">
        <f t="shared" ca="1" si="1186"/>
        <v>0</v>
      </c>
      <c r="S3581" s="25">
        <f t="shared" ca="1" si="1187"/>
        <v>0</v>
      </c>
      <c r="T3581" s="108">
        <f t="shared" ca="1" si="1188"/>
        <v>0</v>
      </c>
      <c r="U3581" s="163">
        <f t="shared" ca="1" si="1189"/>
        <v>0</v>
      </c>
      <c r="V3581" s="25">
        <f t="shared" ca="1" si="1190"/>
        <v>0</v>
      </c>
      <c r="W3581" s="25">
        <f t="shared" ca="1" si="1191"/>
        <v>0</v>
      </c>
      <c r="X3581" s="108">
        <f t="shared" ca="1" si="1192"/>
        <v>0</v>
      </c>
      <c r="Y3581" s="108">
        <f t="shared" ca="1" si="1193"/>
        <v>0</v>
      </c>
      <c r="Z3581" s="108">
        <f t="shared" ca="1" si="1194"/>
        <v>0</v>
      </c>
      <c r="AA3581" s="108">
        <f t="shared" ca="1" si="1195"/>
        <v>0</v>
      </c>
      <c r="AB3581" s="108">
        <f t="shared" ca="1" si="1196"/>
        <v>0</v>
      </c>
      <c r="AC3581" s="25">
        <f t="shared" ca="1" si="1197"/>
        <v>0</v>
      </c>
    </row>
    <row r="3582" spans="1:29" ht="14.1" hidden="1" customHeight="1" thickBot="1" x14ac:dyDescent="0.25">
      <c r="A3582" s="3">
        <f t="shared" si="1181"/>
        <v>2030</v>
      </c>
      <c r="B3582" s="3" t="str">
        <f t="shared" si="1198"/>
        <v>10 říjen</v>
      </c>
      <c r="C3582" s="4" t="str">
        <f t="shared" si="1182"/>
        <v>říjen</v>
      </c>
      <c r="D3582" s="10">
        <f t="shared" ca="1" si="1183"/>
        <v>0</v>
      </c>
      <c r="E3582" s="10" t="str">
        <f t="shared" si="1184"/>
        <v>středa</v>
      </c>
      <c r="F3582" s="42" t="str">
        <f ca="1">IF(COUNTIF(List1!$U$4:$AF$16,$G3582),"Svátek",TEXT($G3582,"dddd"))</f>
        <v>středa</v>
      </c>
      <c r="G3582" s="19">
        <v>47765</v>
      </c>
      <c r="H3582" s="49"/>
      <c r="I3582" s="50"/>
      <c r="J3582" s="49"/>
      <c r="K3582" s="50"/>
      <c r="L3582" s="21">
        <f t="shared" si="1185"/>
        <v>0</v>
      </c>
      <c r="M3582" s="22">
        <f t="shared" si="1179"/>
        <v>0</v>
      </c>
      <c r="N3582" s="98"/>
      <c r="O3582" s="101" t="str">
        <f t="shared" ca="1" si="1180"/>
        <v/>
      </c>
      <c r="P3582" s="41" t="str">
        <f t="shared" si="1178"/>
        <v xml:space="preserve"> </v>
      </c>
      <c r="Q3582" s="41" t="str">
        <f>IF(MONTH(G3583)-MONTH(G3582)&lt;&gt;0,SUBTOTAL(109,$P$14:$P$3665)," ")</f>
        <v xml:space="preserve"> </v>
      </c>
      <c r="R3582" s="108">
        <f t="shared" ca="1" si="1186"/>
        <v>0</v>
      </c>
      <c r="S3582" s="25">
        <f t="shared" ca="1" si="1187"/>
        <v>0</v>
      </c>
      <c r="T3582" s="108">
        <f t="shared" ca="1" si="1188"/>
        <v>0</v>
      </c>
      <c r="U3582" s="163">
        <f t="shared" ca="1" si="1189"/>
        <v>0</v>
      </c>
      <c r="V3582" s="25">
        <f t="shared" ca="1" si="1190"/>
        <v>0</v>
      </c>
      <c r="W3582" s="25">
        <f t="shared" ca="1" si="1191"/>
        <v>0</v>
      </c>
      <c r="X3582" s="108">
        <f t="shared" ca="1" si="1192"/>
        <v>0</v>
      </c>
      <c r="Y3582" s="108">
        <f t="shared" ca="1" si="1193"/>
        <v>0</v>
      </c>
      <c r="Z3582" s="108">
        <f t="shared" ca="1" si="1194"/>
        <v>0</v>
      </c>
      <c r="AA3582" s="108">
        <f t="shared" ca="1" si="1195"/>
        <v>0</v>
      </c>
      <c r="AB3582" s="108">
        <f t="shared" ca="1" si="1196"/>
        <v>0</v>
      </c>
      <c r="AC3582" s="25">
        <f t="shared" ca="1" si="1197"/>
        <v>0</v>
      </c>
    </row>
    <row r="3583" spans="1:29" ht="14.1" hidden="1" customHeight="1" thickBot="1" x14ac:dyDescent="0.25">
      <c r="A3583" s="3">
        <f t="shared" si="1181"/>
        <v>2030</v>
      </c>
      <c r="B3583" s="3" t="str">
        <f t="shared" si="1198"/>
        <v>10 říjen</v>
      </c>
      <c r="C3583" s="4" t="str">
        <f t="shared" si="1182"/>
        <v>říjen</v>
      </c>
      <c r="D3583" s="10">
        <f t="shared" ca="1" si="1183"/>
        <v>0</v>
      </c>
      <c r="E3583" s="10" t="str">
        <f t="shared" si="1184"/>
        <v>čtvrtek</v>
      </c>
      <c r="F3583" s="42" t="str">
        <f ca="1">IF(COUNTIF(List1!$U$4:$AF$16,$G3583),"Svátek",TEXT($G3583,"dddd"))</f>
        <v>čtvrtek</v>
      </c>
      <c r="G3583" s="19">
        <v>47766</v>
      </c>
      <c r="H3583" s="49"/>
      <c r="I3583" s="50"/>
      <c r="J3583" s="49"/>
      <c r="K3583" s="50"/>
      <c r="L3583" s="21">
        <f t="shared" si="1185"/>
        <v>0</v>
      </c>
      <c r="M3583" s="22">
        <f t="shared" si="1179"/>
        <v>0</v>
      </c>
      <c r="N3583" s="98"/>
      <c r="O3583" s="101" t="str">
        <f t="shared" ca="1" si="1180"/>
        <v/>
      </c>
      <c r="P3583" s="41" t="str">
        <f t="shared" si="1178"/>
        <v xml:space="preserve"> </v>
      </c>
      <c r="Q3583" s="41" t="str">
        <f>IF(MONTH(G3584)-MONTH(G3583)&lt;&gt;0,SUBTOTAL(109,$P$14:$P$3665)," ")</f>
        <v xml:space="preserve"> </v>
      </c>
      <c r="R3583" s="108">
        <f t="shared" ca="1" si="1186"/>
        <v>0</v>
      </c>
      <c r="S3583" s="25">
        <f t="shared" ca="1" si="1187"/>
        <v>0</v>
      </c>
      <c r="T3583" s="108">
        <f t="shared" ca="1" si="1188"/>
        <v>0</v>
      </c>
      <c r="U3583" s="163">
        <f t="shared" ca="1" si="1189"/>
        <v>0</v>
      </c>
      <c r="V3583" s="25">
        <f t="shared" ca="1" si="1190"/>
        <v>0</v>
      </c>
      <c r="W3583" s="25">
        <f t="shared" ca="1" si="1191"/>
        <v>0</v>
      </c>
      <c r="X3583" s="108">
        <f t="shared" ca="1" si="1192"/>
        <v>0</v>
      </c>
      <c r="Y3583" s="108">
        <f t="shared" ca="1" si="1193"/>
        <v>0</v>
      </c>
      <c r="Z3583" s="108">
        <f t="shared" ca="1" si="1194"/>
        <v>0</v>
      </c>
      <c r="AA3583" s="108">
        <f t="shared" ca="1" si="1195"/>
        <v>0</v>
      </c>
      <c r="AB3583" s="108">
        <f t="shared" ca="1" si="1196"/>
        <v>0</v>
      </c>
      <c r="AC3583" s="25">
        <f t="shared" ca="1" si="1197"/>
        <v>0</v>
      </c>
    </row>
    <row r="3584" spans="1:29" ht="14.1" hidden="1" customHeight="1" thickBot="1" x14ac:dyDescent="0.25">
      <c r="A3584" s="3">
        <f t="shared" si="1181"/>
        <v>2030</v>
      </c>
      <c r="B3584" s="3" t="str">
        <f t="shared" si="1198"/>
        <v>10 říjen</v>
      </c>
      <c r="C3584" s="4" t="str">
        <f t="shared" si="1182"/>
        <v>říjen</v>
      </c>
      <c r="D3584" s="10">
        <f t="shared" ca="1" si="1183"/>
        <v>0</v>
      </c>
      <c r="E3584" s="10" t="str">
        <f t="shared" si="1184"/>
        <v>pátek</v>
      </c>
      <c r="F3584" s="42" t="str">
        <f ca="1">IF(COUNTIF(List1!$U$4:$AF$16,$G3584),"Svátek",TEXT($G3584,"dddd"))</f>
        <v>pátek</v>
      </c>
      <c r="G3584" s="19">
        <v>47767</v>
      </c>
      <c r="H3584" s="49"/>
      <c r="I3584" s="50"/>
      <c r="J3584" s="49"/>
      <c r="K3584" s="50"/>
      <c r="L3584" s="21">
        <f t="shared" si="1185"/>
        <v>0</v>
      </c>
      <c r="M3584" s="22">
        <f t="shared" si="1179"/>
        <v>0</v>
      </c>
      <c r="N3584" s="98"/>
      <c r="O3584" s="101" t="str">
        <f t="shared" ca="1" si="1180"/>
        <v/>
      </c>
      <c r="P3584" s="41" t="str">
        <f t="shared" si="1178"/>
        <v xml:space="preserve"> </v>
      </c>
      <c r="Q3584" s="41" t="str">
        <f>IF(MONTH(G3585)-MONTH(G3584)&lt;&gt;0,SUBTOTAL(109,$P$14:$P$3665)," ")</f>
        <v xml:space="preserve"> </v>
      </c>
      <c r="R3584" s="108">
        <f t="shared" ca="1" si="1186"/>
        <v>0</v>
      </c>
      <c r="S3584" s="25">
        <f t="shared" ca="1" si="1187"/>
        <v>0</v>
      </c>
      <c r="T3584" s="108">
        <f t="shared" ca="1" si="1188"/>
        <v>0</v>
      </c>
      <c r="U3584" s="163">
        <f t="shared" ca="1" si="1189"/>
        <v>0</v>
      </c>
      <c r="V3584" s="25">
        <f t="shared" ca="1" si="1190"/>
        <v>0</v>
      </c>
      <c r="W3584" s="25">
        <f t="shared" ca="1" si="1191"/>
        <v>0</v>
      </c>
      <c r="X3584" s="108">
        <f t="shared" ca="1" si="1192"/>
        <v>0</v>
      </c>
      <c r="Y3584" s="108">
        <f t="shared" ca="1" si="1193"/>
        <v>0</v>
      </c>
      <c r="Z3584" s="108">
        <f t="shared" ca="1" si="1194"/>
        <v>0</v>
      </c>
      <c r="AA3584" s="108">
        <f t="shared" ca="1" si="1195"/>
        <v>0</v>
      </c>
      <c r="AB3584" s="108">
        <f t="shared" ca="1" si="1196"/>
        <v>0</v>
      </c>
      <c r="AC3584" s="25">
        <f t="shared" ca="1" si="1197"/>
        <v>0</v>
      </c>
    </row>
    <row r="3585" spans="1:29" ht="14.1" hidden="1" customHeight="1" thickBot="1" x14ac:dyDescent="0.25">
      <c r="A3585" s="3">
        <f t="shared" si="1181"/>
        <v>2030</v>
      </c>
      <c r="B3585" s="3" t="str">
        <f t="shared" si="1198"/>
        <v>10 říjen</v>
      </c>
      <c r="C3585" s="4" t="str">
        <f t="shared" si="1182"/>
        <v>říjen</v>
      </c>
      <c r="D3585" s="10">
        <f t="shared" ca="1" si="1183"/>
        <v>0</v>
      </c>
      <c r="E3585" s="10" t="str">
        <f t="shared" si="1184"/>
        <v>sobota</v>
      </c>
      <c r="F3585" s="42" t="str">
        <f ca="1">IF(COUNTIF(List1!$U$4:$AF$16,$G3585),"Svátek",TEXT($G3585,"dddd"))</f>
        <v>sobota</v>
      </c>
      <c r="G3585" s="19">
        <v>47768</v>
      </c>
      <c r="H3585" s="49"/>
      <c r="I3585" s="50"/>
      <c r="J3585" s="49"/>
      <c r="K3585" s="50"/>
      <c r="L3585" s="21">
        <f t="shared" si="1185"/>
        <v>0</v>
      </c>
      <c r="M3585" s="22">
        <f t="shared" si="1179"/>
        <v>0</v>
      </c>
      <c r="N3585" s="98"/>
      <c r="O3585" s="101" t="str">
        <f t="shared" ca="1" si="1180"/>
        <v/>
      </c>
      <c r="P3585" s="41" t="str">
        <f t="shared" si="1178"/>
        <v xml:space="preserve"> </v>
      </c>
      <c r="Q3585" s="41" t="str">
        <f>IF(MONTH(G3586)-MONTH(G3585)&lt;&gt;0,SUBTOTAL(109,$P$14:$P$3665)," ")</f>
        <v xml:space="preserve"> </v>
      </c>
      <c r="R3585" s="108">
        <f t="shared" ca="1" si="1186"/>
        <v>0</v>
      </c>
      <c r="S3585" s="25">
        <f t="shared" ca="1" si="1187"/>
        <v>0</v>
      </c>
      <c r="T3585" s="108">
        <f t="shared" ca="1" si="1188"/>
        <v>0</v>
      </c>
      <c r="U3585" s="163">
        <f t="shared" ca="1" si="1189"/>
        <v>0</v>
      </c>
      <c r="V3585" s="25">
        <f t="shared" ca="1" si="1190"/>
        <v>0</v>
      </c>
      <c r="W3585" s="25">
        <f t="shared" ca="1" si="1191"/>
        <v>0</v>
      </c>
      <c r="X3585" s="108">
        <f t="shared" ca="1" si="1192"/>
        <v>0</v>
      </c>
      <c r="Y3585" s="108">
        <f t="shared" ca="1" si="1193"/>
        <v>0</v>
      </c>
      <c r="Z3585" s="108">
        <f t="shared" ca="1" si="1194"/>
        <v>0</v>
      </c>
      <c r="AA3585" s="108">
        <f t="shared" ca="1" si="1195"/>
        <v>0</v>
      </c>
      <c r="AB3585" s="108">
        <f t="shared" ca="1" si="1196"/>
        <v>0</v>
      </c>
      <c r="AC3585" s="25">
        <f t="shared" ca="1" si="1197"/>
        <v>0</v>
      </c>
    </row>
    <row r="3586" spans="1:29" ht="14.1" hidden="1" customHeight="1" thickBot="1" x14ac:dyDescent="0.25">
      <c r="A3586" s="3">
        <f t="shared" si="1181"/>
        <v>2030</v>
      </c>
      <c r="B3586" s="3" t="str">
        <f t="shared" si="1198"/>
        <v>10 říjen</v>
      </c>
      <c r="C3586" s="4" t="str">
        <f t="shared" si="1182"/>
        <v>říjen</v>
      </c>
      <c r="D3586" s="10">
        <f t="shared" ca="1" si="1183"/>
        <v>0</v>
      </c>
      <c r="E3586" s="10" t="str">
        <f t="shared" si="1184"/>
        <v>neděle</v>
      </c>
      <c r="F3586" s="42" t="str">
        <f ca="1">IF(COUNTIF(List1!$U$4:$AF$16,$G3586),"Svátek",TEXT($G3586,"dddd"))</f>
        <v>neděle</v>
      </c>
      <c r="G3586" s="19">
        <v>47769</v>
      </c>
      <c r="H3586" s="49"/>
      <c r="I3586" s="50"/>
      <c r="J3586" s="49"/>
      <c r="K3586" s="50"/>
      <c r="L3586" s="21">
        <f t="shared" si="1185"/>
        <v>0</v>
      </c>
      <c r="M3586" s="22">
        <f t="shared" si="1179"/>
        <v>0</v>
      </c>
      <c r="N3586" s="98"/>
      <c r="O3586" s="101" t="str">
        <f t="shared" ca="1" si="1180"/>
        <v/>
      </c>
      <c r="P3586" s="41">
        <f t="shared" si="1178"/>
        <v>0</v>
      </c>
      <c r="Q3586" s="41" t="str">
        <f>IF(MONTH(G3587)-MONTH(G3586)&lt;&gt;0,SUBTOTAL(109,$P$14:$P$3665)," ")</f>
        <v xml:space="preserve"> </v>
      </c>
      <c r="R3586" s="108">
        <f t="shared" ca="1" si="1186"/>
        <v>0</v>
      </c>
      <c r="S3586" s="25">
        <f t="shared" ca="1" si="1187"/>
        <v>0</v>
      </c>
      <c r="T3586" s="108">
        <f t="shared" ca="1" si="1188"/>
        <v>0</v>
      </c>
      <c r="U3586" s="163">
        <f t="shared" ca="1" si="1189"/>
        <v>0</v>
      </c>
      <c r="V3586" s="25">
        <f t="shared" ca="1" si="1190"/>
        <v>0</v>
      </c>
      <c r="W3586" s="25">
        <f t="shared" ca="1" si="1191"/>
        <v>0</v>
      </c>
      <c r="X3586" s="108">
        <f t="shared" ca="1" si="1192"/>
        <v>0</v>
      </c>
      <c r="Y3586" s="108">
        <f t="shared" ca="1" si="1193"/>
        <v>0</v>
      </c>
      <c r="Z3586" s="108">
        <f t="shared" ca="1" si="1194"/>
        <v>0</v>
      </c>
      <c r="AA3586" s="108">
        <f t="shared" ca="1" si="1195"/>
        <v>0</v>
      </c>
      <c r="AB3586" s="108">
        <f t="shared" ca="1" si="1196"/>
        <v>0</v>
      </c>
      <c r="AC3586" s="25">
        <f t="shared" ca="1" si="1197"/>
        <v>0</v>
      </c>
    </row>
    <row r="3587" spans="1:29" ht="14.1" hidden="1" customHeight="1" thickBot="1" x14ac:dyDescent="0.25">
      <c r="A3587" s="3">
        <f t="shared" si="1181"/>
        <v>2030</v>
      </c>
      <c r="B3587" s="3" t="str">
        <f t="shared" si="1198"/>
        <v>10 říjen</v>
      </c>
      <c r="C3587" s="4" t="str">
        <f t="shared" si="1182"/>
        <v>říjen</v>
      </c>
      <c r="D3587" s="10">
        <f t="shared" ca="1" si="1183"/>
        <v>0</v>
      </c>
      <c r="E3587" s="10" t="str">
        <f t="shared" si="1184"/>
        <v>pondělí</v>
      </c>
      <c r="F3587" s="42" t="str">
        <f ca="1">IF(COUNTIF(List1!$U$4:$AF$16,$G3587),"Svátek",TEXT($G3587,"dddd"))</f>
        <v>pondělí</v>
      </c>
      <c r="G3587" s="19">
        <v>47770</v>
      </c>
      <c r="H3587" s="49"/>
      <c r="I3587" s="50"/>
      <c r="J3587" s="49"/>
      <c r="K3587" s="50"/>
      <c r="L3587" s="21">
        <f t="shared" si="1185"/>
        <v>0</v>
      </c>
      <c r="M3587" s="22">
        <f t="shared" si="1179"/>
        <v>0</v>
      </c>
      <c r="N3587" s="98"/>
      <c r="O3587" s="101" t="str">
        <f t="shared" ca="1" si="1180"/>
        <v/>
      </c>
      <c r="P3587" s="41" t="str">
        <f t="shared" si="1178"/>
        <v xml:space="preserve"> </v>
      </c>
      <c r="Q3587" s="41" t="str">
        <f>IF(MONTH(G3588)-MONTH(G3587)&lt;&gt;0,SUBTOTAL(109,$P$14:$P$3665)," ")</f>
        <v xml:space="preserve"> </v>
      </c>
      <c r="R3587" s="108">
        <f t="shared" ca="1" si="1186"/>
        <v>0</v>
      </c>
      <c r="S3587" s="25">
        <f t="shared" ca="1" si="1187"/>
        <v>0</v>
      </c>
      <c r="T3587" s="108">
        <f t="shared" ca="1" si="1188"/>
        <v>0</v>
      </c>
      <c r="U3587" s="163">
        <f t="shared" ca="1" si="1189"/>
        <v>0</v>
      </c>
      <c r="V3587" s="25">
        <f t="shared" ca="1" si="1190"/>
        <v>0</v>
      </c>
      <c r="W3587" s="25">
        <f t="shared" ca="1" si="1191"/>
        <v>0</v>
      </c>
      <c r="X3587" s="108">
        <f t="shared" ca="1" si="1192"/>
        <v>0</v>
      </c>
      <c r="Y3587" s="108">
        <f t="shared" ca="1" si="1193"/>
        <v>0</v>
      </c>
      <c r="Z3587" s="108">
        <f t="shared" ca="1" si="1194"/>
        <v>0</v>
      </c>
      <c r="AA3587" s="108">
        <f t="shared" ca="1" si="1195"/>
        <v>0</v>
      </c>
      <c r="AB3587" s="108">
        <f t="shared" ca="1" si="1196"/>
        <v>0</v>
      </c>
      <c r="AC3587" s="25">
        <f t="shared" ca="1" si="1197"/>
        <v>0</v>
      </c>
    </row>
    <row r="3588" spans="1:29" ht="14.1" hidden="1" customHeight="1" thickBot="1" x14ac:dyDescent="0.25">
      <c r="A3588" s="3">
        <f t="shared" si="1181"/>
        <v>2030</v>
      </c>
      <c r="B3588" s="3" t="str">
        <f t="shared" si="1198"/>
        <v>10 říjen</v>
      </c>
      <c r="C3588" s="4" t="str">
        <f t="shared" si="1182"/>
        <v>říjen</v>
      </c>
      <c r="D3588" s="10">
        <f t="shared" ca="1" si="1183"/>
        <v>0</v>
      </c>
      <c r="E3588" s="10" t="str">
        <f t="shared" si="1184"/>
        <v>úterý</v>
      </c>
      <c r="F3588" s="42" t="str">
        <f ca="1">IF(COUNTIF(List1!$U$4:$AF$16,$G3588),"Svátek",TEXT($G3588,"dddd"))</f>
        <v>úterý</v>
      </c>
      <c r="G3588" s="19">
        <v>47771</v>
      </c>
      <c r="H3588" s="49"/>
      <c r="I3588" s="50"/>
      <c r="J3588" s="49"/>
      <c r="K3588" s="50"/>
      <c r="L3588" s="21">
        <f t="shared" si="1185"/>
        <v>0</v>
      </c>
      <c r="M3588" s="22">
        <f t="shared" si="1179"/>
        <v>0</v>
      </c>
      <c r="N3588" s="98"/>
      <c r="O3588" s="101" t="str">
        <f t="shared" ca="1" si="1180"/>
        <v/>
      </c>
      <c r="P3588" s="41" t="str">
        <f t="shared" si="1178"/>
        <v xml:space="preserve"> </v>
      </c>
      <c r="Q3588" s="41" t="str">
        <f>IF(MONTH(G3589)-MONTH(G3588)&lt;&gt;0,SUBTOTAL(109,$P$14:$P$3665)," ")</f>
        <v xml:space="preserve"> </v>
      </c>
      <c r="R3588" s="108">
        <f t="shared" ca="1" si="1186"/>
        <v>0</v>
      </c>
      <c r="S3588" s="25">
        <f t="shared" ca="1" si="1187"/>
        <v>0</v>
      </c>
      <c r="T3588" s="108">
        <f t="shared" ca="1" si="1188"/>
        <v>0</v>
      </c>
      <c r="U3588" s="163">
        <f t="shared" ca="1" si="1189"/>
        <v>0</v>
      </c>
      <c r="V3588" s="25">
        <f t="shared" ca="1" si="1190"/>
        <v>0</v>
      </c>
      <c r="W3588" s="25">
        <f t="shared" ca="1" si="1191"/>
        <v>0</v>
      </c>
      <c r="X3588" s="108">
        <f t="shared" ca="1" si="1192"/>
        <v>0</v>
      </c>
      <c r="Y3588" s="108">
        <f t="shared" ca="1" si="1193"/>
        <v>0</v>
      </c>
      <c r="Z3588" s="108">
        <f t="shared" ca="1" si="1194"/>
        <v>0</v>
      </c>
      <c r="AA3588" s="108">
        <f t="shared" ca="1" si="1195"/>
        <v>0</v>
      </c>
      <c r="AB3588" s="108">
        <f t="shared" ca="1" si="1196"/>
        <v>0</v>
      </c>
      <c r="AC3588" s="25">
        <f t="shared" ca="1" si="1197"/>
        <v>0</v>
      </c>
    </row>
    <row r="3589" spans="1:29" ht="14.1" hidden="1" customHeight="1" thickBot="1" x14ac:dyDescent="0.25">
      <c r="A3589" s="3">
        <f t="shared" si="1181"/>
        <v>2030</v>
      </c>
      <c r="B3589" s="3" t="str">
        <f t="shared" si="1198"/>
        <v>10 říjen</v>
      </c>
      <c r="C3589" s="4" t="str">
        <f t="shared" si="1182"/>
        <v>říjen</v>
      </c>
      <c r="D3589" s="10">
        <f t="shared" ca="1" si="1183"/>
        <v>0</v>
      </c>
      <c r="E3589" s="10" t="str">
        <f t="shared" si="1184"/>
        <v>středa</v>
      </c>
      <c r="F3589" s="42" t="str">
        <f ca="1">IF(COUNTIF(List1!$U$4:$AF$16,$G3589),"Svátek",TEXT($G3589,"dddd"))</f>
        <v>středa</v>
      </c>
      <c r="G3589" s="19">
        <v>47772</v>
      </c>
      <c r="H3589" s="49"/>
      <c r="I3589" s="50"/>
      <c r="J3589" s="49"/>
      <c r="K3589" s="50"/>
      <c r="L3589" s="21">
        <f t="shared" si="1185"/>
        <v>0</v>
      </c>
      <c r="M3589" s="22">
        <f t="shared" si="1179"/>
        <v>0</v>
      </c>
      <c r="N3589" s="98"/>
      <c r="O3589" s="101" t="str">
        <f t="shared" ca="1" si="1180"/>
        <v/>
      </c>
      <c r="P3589" s="41" t="str">
        <f t="shared" si="1178"/>
        <v xml:space="preserve"> </v>
      </c>
      <c r="Q3589" s="41" t="str">
        <f>IF(MONTH(G3590)-MONTH(G3589)&lt;&gt;0,SUBTOTAL(109,$P$14:$P$3665)," ")</f>
        <v xml:space="preserve"> </v>
      </c>
      <c r="R3589" s="108">
        <f t="shared" ca="1" si="1186"/>
        <v>0</v>
      </c>
      <c r="S3589" s="25">
        <f t="shared" ca="1" si="1187"/>
        <v>0</v>
      </c>
      <c r="T3589" s="108">
        <f t="shared" ca="1" si="1188"/>
        <v>0</v>
      </c>
      <c r="U3589" s="163">
        <f t="shared" ca="1" si="1189"/>
        <v>0</v>
      </c>
      <c r="V3589" s="25">
        <f t="shared" ca="1" si="1190"/>
        <v>0</v>
      </c>
      <c r="W3589" s="25">
        <f t="shared" ca="1" si="1191"/>
        <v>0</v>
      </c>
      <c r="X3589" s="108">
        <f t="shared" ca="1" si="1192"/>
        <v>0</v>
      </c>
      <c r="Y3589" s="108">
        <f t="shared" ca="1" si="1193"/>
        <v>0</v>
      </c>
      <c r="Z3589" s="108">
        <f t="shared" ca="1" si="1194"/>
        <v>0</v>
      </c>
      <c r="AA3589" s="108">
        <f t="shared" ca="1" si="1195"/>
        <v>0</v>
      </c>
      <c r="AB3589" s="108">
        <f t="shared" ca="1" si="1196"/>
        <v>0</v>
      </c>
      <c r="AC3589" s="25">
        <f t="shared" ca="1" si="1197"/>
        <v>0</v>
      </c>
    </row>
    <row r="3590" spans="1:29" ht="14.1" hidden="1" customHeight="1" thickBot="1" x14ac:dyDescent="0.25">
      <c r="A3590" s="3">
        <f t="shared" si="1181"/>
        <v>2030</v>
      </c>
      <c r="B3590" s="3" t="str">
        <f t="shared" si="1198"/>
        <v>10 říjen</v>
      </c>
      <c r="C3590" s="4" t="str">
        <f t="shared" si="1182"/>
        <v>říjen</v>
      </c>
      <c r="D3590" s="10">
        <f t="shared" ca="1" si="1183"/>
        <v>0</v>
      </c>
      <c r="E3590" s="10" t="str">
        <f t="shared" si="1184"/>
        <v>čtvrtek</v>
      </c>
      <c r="F3590" s="42" t="str">
        <f ca="1">IF(COUNTIF(List1!$U$4:$AF$16,$G3590),"Svátek",TEXT($G3590,"dddd"))</f>
        <v>čtvrtek</v>
      </c>
      <c r="G3590" s="19">
        <v>47773</v>
      </c>
      <c r="H3590" s="49"/>
      <c r="I3590" s="50"/>
      <c r="J3590" s="49"/>
      <c r="K3590" s="50"/>
      <c r="L3590" s="21">
        <f t="shared" si="1185"/>
        <v>0</v>
      </c>
      <c r="M3590" s="22">
        <f t="shared" si="1179"/>
        <v>0</v>
      </c>
      <c r="N3590" s="98"/>
      <c r="O3590" s="101" t="str">
        <f t="shared" ca="1" si="1180"/>
        <v/>
      </c>
      <c r="P3590" s="41" t="str">
        <f t="shared" si="1178"/>
        <v xml:space="preserve"> </v>
      </c>
      <c r="Q3590" s="41" t="str">
        <f>IF(MONTH(G3591)-MONTH(G3590)&lt;&gt;0,SUBTOTAL(109,$P$14:$P$3665)," ")</f>
        <v xml:space="preserve"> </v>
      </c>
      <c r="R3590" s="108">
        <f t="shared" ca="1" si="1186"/>
        <v>0</v>
      </c>
      <c r="S3590" s="25">
        <f t="shared" ca="1" si="1187"/>
        <v>0</v>
      </c>
      <c r="T3590" s="108">
        <f t="shared" ca="1" si="1188"/>
        <v>0</v>
      </c>
      <c r="U3590" s="163">
        <f t="shared" ca="1" si="1189"/>
        <v>0</v>
      </c>
      <c r="V3590" s="25">
        <f t="shared" ca="1" si="1190"/>
        <v>0</v>
      </c>
      <c r="W3590" s="25">
        <f t="shared" ca="1" si="1191"/>
        <v>0</v>
      </c>
      <c r="X3590" s="108">
        <f t="shared" ca="1" si="1192"/>
        <v>0</v>
      </c>
      <c r="Y3590" s="108">
        <f t="shared" ca="1" si="1193"/>
        <v>0</v>
      </c>
      <c r="Z3590" s="108">
        <f t="shared" ca="1" si="1194"/>
        <v>0</v>
      </c>
      <c r="AA3590" s="108">
        <f t="shared" ca="1" si="1195"/>
        <v>0</v>
      </c>
      <c r="AB3590" s="108">
        <f t="shared" ca="1" si="1196"/>
        <v>0</v>
      </c>
      <c r="AC3590" s="25">
        <f t="shared" ca="1" si="1197"/>
        <v>0</v>
      </c>
    </row>
    <row r="3591" spans="1:29" ht="14.1" hidden="1" customHeight="1" thickBot="1" x14ac:dyDescent="0.25">
      <c r="A3591" s="3">
        <f t="shared" si="1181"/>
        <v>2030</v>
      </c>
      <c r="B3591" s="3" t="str">
        <f t="shared" si="1198"/>
        <v>10 říjen</v>
      </c>
      <c r="C3591" s="4" t="str">
        <f t="shared" si="1182"/>
        <v>říjen</v>
      </c>
      <c r="D3591" s="10">
        <f t="shared" ca="1" si="1183"/>
        <v>0</v>
      </c>
      <c r="E3591" s="10" t="str">
        <f t="shared" si="1184"/>
        <v>pátek</v>
      </c>
      <c r="F3591" s="42" t="str">
        <f ca="1">IF(COUNTIF(List1!$U$4:$AF$16,$G3591),"Svátek",TEXT($G3591,"dddd"))</f>
        <v>pátek</v>
      </c>
      <c r="G3591" s="19">
        <v>47774</v>
      </c>
      <c r="H3591" s="49"/>
      <c r="I3591" s="50"/>
      <c r="J3591" s="49"/>
      <c r="K3591" s="50"/>
      <c r="L3591" s="21">
        <f t="shared" si="1185"/>
        <v>0</v>
      </c>
      <c r="M3591" s="22">
        <f t="shared" si="1179"/>
        <v>0</v>
      </c>
      <c r="N3591" s="98"/>
      <c r="O3591" s="101" t="str">
        <f t="shared" ca="1" si="1180"/>
        <v/>
      </c>
      <c r="P3591" s="41" t="str">
        <f t="shared" si="1178"/>
        <v xml:space="preserve"> </v>
      </c>
      <c r="Q3591" s="41" t="str">
        <f>IF(MONTH(G3592)-MONTH(G3591)&lt;&gt;0,SUBTOTAL(109,$P$14:$P$3665)," ")</f>
        <v xml:space="preserve"> </v>
      </c>
      <c r="R3591" s="108">
        <f t="shared" ca="1" si="1186"/>
        <v>0</v>
      </c>
      <c r="S3591" s="25">
        <f t="shared" ca="1" si="1187"/>
        <v>0</v>
      </c>
      <c r="T3591" s="108">
        <f t="shared" ca="1" si="1188"/>
        <v>0</v>
      </c>
      <c r="U3591" s="163">
        <f t="shared" ca="1" si="1189"/>
        <v>0</v>
      </c>
      <c r="V3591" s="25">
        <f t="shared" ca="1" si="1190"/>
        <v>0</v>
      </c>
      <c r="W3591" s="25">
        <f t="shared" ca="1" si="1191"/>
        <v>0</v>
      </c>
      <c r="X3591" s="108">
        <f t="shared" ca="1" si="1192"/>
        <v>0</v>
      </c>
      <c r="Y3591" s="108">
        <f t="shared" ca="1" si="1193"/>
        <v>0</v>
      </c>
      <c r="Z3591" s="108">
        <f t="shared" ca="1" si="1194"/>
        <v>0</v>
      </c>
      <c r="AA3591" s="108">
        <f t="shared" ca="1" si="1195"/>
        <v>0</v>
      </c>
      <c r="AB3591" s="108">
        <f t="shared" ca="1" si="1196"/>
        <v>0</v>
      </c>
      <c r="AC3591" s="25">
        <f t="shared" ca="1" si="1197"/>
        <v>0</v>
      </c>
    </row>
    <row r="3592" spans="1:29" ht="14.1" hidden="1" customHeight="1" thickBot="1" x14ac:dyDescent="0.25">
      <c r="A3592" s="3">
        <f t="shared" si="1181"/>
        <v>2030</v>
      </c>
      <c r="B3592" s="3" t="str">
        <f t="shared" si="1198"/>
        <v>10 říjen</v>
      </c>
      <c r="C3592" s="4" t="str">
        <f t="shared" si="1182"/>
        <v>říjen</v>
      </c>
      <c r="D3592" s="10">
        <f t="shared" ca="1" si="1183"/>
        <v>0</v>
      </c>
      <c r="E3592" s="10" t="str">
        <f t="shared" si="1184"/>
        <v>sobota</v>
      </c>
      <c r="F3592" s="42" t="str">
        <f ca="1">IF(COUNTIF(List1!$U$4:$AF$16,$G3592),"Svátek",TEXT($G3592,"dddd"))</f>
        <v>sobota</v>
      </c>
      <c r="G3592" s="19">
        <v>47775</v>
      </c>
      <c r="H3592" s="49"/>
      <c r="I3592" s="50"/>
      <c r="J3592" s="49"/>
      <c r="K3592" s="50"/>
      <c r="L3592" s="21">
        <f t="shared" si="1185"/>
        <v>0</v>
      </c>
      <c r="M3592" s="22">
        <f t="shared" si="1179"/>
        <v>0</v>
      </c>
      <c r="N3592" s="98"/>
      <c r="O3592" s="101" t="str">
        <f t="shared" ca="1" si="1180"/>
        <v/>
      </c>
      <c r="P3592" s="41" t="str">
        <f t="shared" si="1178"/>
        <v xml:space="preserve"> </v>
      </c>
      <c r="Q3592" s="41" t="str">
        <f>IF(MONTH(G3593)-MONTH(G3592)&lt;&gt;0,SUBTOTAL(109,$P$14:$P$3665)," ")</f>
        <v xml:space="preserve"> </v>
      </c>
      <c r="R3592" s="108">
        <f t="shared" ca="1" si="1186"/>
        <v>0</v>
      </c>
      <c r="S3592" s="25">
        <f t="shared" ca="1" si="1187"/>
        <v>0</v>
      </c>
      <c r="T3592" s="108">
        <f t="shared" ca="1" si="1188"/>
        <v>0</v>
      </c>
      <c r="U3592" s="163">
        <f t="shared" ca="1" si="1189"/>
        <v>0</v>
      </c>
      <c r="V3592" s="25">
        <f t="shared" ca="1" si="1190"/>
        <v>0</v>
      </c>
      <c r="W3592" s="25">
        <f t="shared" ca="1" si="1191"/>
        <v>0</v>
      </c>
      <c r="X3592" s="108">
        <f t="shared" ca="1" si="1192"/>
        <v>0</v>
      </c>
      <c r="Y3592" s="108">
        <f t="shared" ca="1" si="1193"/>
        <v>0</v>
      </c>
      <c r="Z3592" s="108">
        <f t="shared" ca="1" si="1194"/>
        <v>0</v>
      </c>
      <c r="AA3592" s="108">
        <f t="shared" ca="1" si="1195"/>
        <v>0</v>
      </c>
      <c r="AB3592" s="108">
        <f t="shared" ca="1" si="1196"/>
        <v>0</v>
      </c>
      <c r="AC3592" s="25">
        <f t="shared" ca="1" si="1197"/>
        <v>0</v>
      </c>
    </row>
    <row r="3593" spans="1:29" ht="14.1" hidden="1" customHeight="1" thickBot="1" x14ac:dyDescent="0.25">
      <c r="A3593" s="3">
        <f t="shared" si="1181"/>
        <v>2030</v>
      </c>
      <c r="B3593" s="3" t="str">
        <f t="shared" si="1198"/>
        <v>10 říjen</v>
      </c>
      <c r="C3593" s="4" t="str">
        <f t="shared" si="1182"/>
        <v>říjen</v>
      </c>
      <c r="D3593" s="10">
        <f t="shared" ca="1" si="1183"/>
        <v>0</v>
      </c>
      <c r="E3593" s="10" t="str">
        <f t="shared" si="1184"/>
        <v>neděle</v>
      </c>
      <c r="F3593" s="42" t="str">
        <f ca="1">IF(COUNTIF(List1!$U$4:$AF$16,$G3593),"Svátek",TEXT($G3593,"dddd"))</f>
        <v>neděle</v>
      </c>
      <c r="G3593" s="19">
        <v>47776</v>
      </c>
      <c r="H3593" s="49"/>
      <c r="I3593" s="50"/>
      <c r="J3593" s="49"/>
      <c r="K3593" s="50"/>
      <c r="L3593" s="21">
        <f t="shared" si="1185"/>
        <v>0</v>
      </c>
      <c r="M3593" s="22">
        <f t="shared" si="1179"/>
        <v>0</v>
      </c>
      <c r="N3593" s="98"/>
      <c r="O3593" s="101" t="str">
        <f t="shared" ca="1" si="1180"/>
        <v/>
      </c>
      <c r="P3593" s="41">
        <f t="shared" si="1178"/>
        <v>0</v>
      </c>
      <c r="Q3593" s="41" t="str">
        <f>IF(MONTH(G3594)-MONTH(G3593)&lt;&gt;0,SUBTOTAL(109,$P$14:$P$3665)," ")</f>
        <v xml:space="preserve"> </v>
      </c>
      <c r="R3593" s="108">
        <f t="shared" ca="1" si="1186"/>
        <v>0</v>
      </c>
      <c r="S3593" s="25">
        <f t="shared" ca="1" si="1187"/>
        <v>0</v>
      </c>
      <c r="T3593" s="108">
        <f t="shared" ca="1" si="1188"/>
        <v>0</v>
      </c>
      <c r="U3593" s="163">
        <f t="shared" ca="1" si="1189"/>
        <v>0</v>
      </c>
      <c r="V3593" s="25">
        <f t="shared" ca="1" si="1190"/>
        <v>0</v>
      </c>
      <c r="W3593" s="25">
        <f t="shared" ca="1" si="1191"/>
        <v>0</v>
      </c>
      <c r="X3593" s="108">
        <f t="shared" ca="1" si="1192"/>
        <v>0</v>
      </c>
      <c r="Y3593" s="108">
        <f t="shared" ca="1" si="1193"/>
        <v>0</v>
      </c>
      <c r="Z3593" s="108">
        <f t="shared" ca="1" si="1194"/>
        <v>0</v>
      </c>
      <c r="AA3593" s="108">
        <f t="shared" ca="1" si="1195"/>
        <v>0</v>
      </c>
      <c r="AB3593" s="108">
        <f t="shared" ca="1" si="1196"/>
        <v>0</v>
      </c>
      <c r="AC3593" s="25">
        <f t="shared" ca="1" si="1197"/>
        <v>0</v>
      </c>
    </row>
    <row r="3594" spans="1:29" ht="14.1" hidden="1" customHeight="1" thickBot="1" x14ac:dyDescent="0.25">
      <c r="A3594" s="3">
        <f t="shared" si="1181"/>
        <v>2030</v>
      </c>
      <c r="B3594" s="3" t="str">
        <f t="shared" si="1198"/>
        <v>10 říjen</v>
      </c>
      <c r="C3594" s="4" t="str">
        <f t="shared" si="1182"/>
        <v>říjen</v>
      </c>
      <c r="D3594" s="10">
        <f t="shared" ca="1" si="1183"/>
        <v>0</v>
      </c>
      <c r="E3594" s="10" t="str">
        <f t="shared" si="1184"/>
        <v>pondělí</v>
      </c>
      <c r="F3594" s="42" t="str">
        <f ca="1">IF(COUNTIF(List1!$U$4:$AF$16,$G3594),"Svátek",TEXT($G3594,"dddd"))</f>
        <v>pondělí</v>
      </c>
      <c r="G3594" s="19">
        <v>47777</v>
      </c>
      <c r="H3594" s="49"/>
      <c r="I3594" s="50"/>
      <c r="J3594" s="49"/>
      <c r="K3594" s="50"/>
      <c r="L3594" s="21">
        <f t="shared" si="1185"/>
        <v>0</v>
      </c>
      <c r="M3594" s="22">
        <f t="shared" si="1179"/>
        <v>0</v>
      </c>
      <c r="N3594" s="98"/>
      <c r="O3594" s="101" t="str">
        <f t="shared" ca="1" si="1180"/>
        <v/>
      </c>
      <c r="P3594" s="41" t="str">
        <f t="shared" si="1178"/>
        <v xml:space="preserve"> </v>
      </c>
      <c r="Q3594" s="41" t="str">
        <f>IF(MONTH(G3595)-MONTH(G3594)&lt;&gt;0,SUBTOTAL(109,$P$14:$P$3665)," ")</f>
        <v xml:space="preserve"> </v>
      </c>
      <c r="R3594" s="108">
        <f t="shared" ca="1" si="1186"/>
        <v>0</v>
      </c>
      <c r="S3594" s="25">
        <f t="shared" ca="1" si="1187"/>
        <v>0</v>
      </c>
      <c r="T3594" s="108">
        <f t="shared" ca="1" si="1188"/>
        <v>0</v>
      </c>
      <c r="U3594" s="163">
        <f t="shared" ca="1" si="1189"/>
        <v>0</v>
      </c>
      <c r="V3594" s="25">
        <f t="shared" ca="1" si="1190"/>
        <v>0</v>
      </c>
      <c r="W3594" s="25">
        <f t="shared" ca="1" si="1191"/>
        <v>0</v>
      </c>
      <c r="X3594" s="108">
        <f t="shared" ca="1" si="1192"/>
        <v>0</v>
      </c>
      <c r="Y3594" s="108">
        <f t="shared" ca="1" si="1193"/>
        <v>0</v>
      </c>
      <c r="Z3594" s="108">
        <f t="shared" ca="1" si="1194"/>
        <v>0</v>
      </c>
      <c r="AA3594" s="108">
        <f t="shared" ca="1" si="1195"/>
        <v>0</v>
      </c>
      <c r="AB3594" s="108">
        <f t="shared" ca="1" si="1196"/>
        <v>0</v>
      </c>
      <c r="AC3594" s="25">
        <f t="shared" ca="1" si="1197"/>
        <v>0</v>
      </c>
    </row>
    <row r="3595" spans="1:29" ht="14.1" hidden="1" customHeight="1" thickBot="1" x14ac:dyDescent="0.25">
      <c r="A3595" s="3">
        <f t="shared" si="1181"/>
        <v>2030</v>
      </c>
      <c r="B3595" s="3" t="str">
        <f t="shared" si="1198"/>
        <v>10 říjen</v>
      </c>
      <c r="C3595" s="4" t="str">
        <f t="shared" si="1182"/>
        <v>říjen</v>
      </c>
      <c r="D3595" s="10">
        <f t="shared" ca="1" si="1183"/>
        <v>0</v>
      </c>
      <c r="E3595" s="10" t="str">
        <f t="shared" si="1184"/>
        <v>úterý</v>
      </c>
      <c r="F3595" s="42" t="str">
        <f ca="1">IF(COUNTIF(List1!$U$4:$AF$16,$G3595),"Svátek",TEXT($G3595,"dddd"))</f>
        <v>úterý</v>
      </c>
      <c r="G3595" s="19">
        <v>47778</v>
      </c>
      <c r="H3595" s="49"/>
      <c r="I3595" s="50"/>
      <c r="J3595" s="49"/>
      <c r="K3595" s="50"/>
      <c r="L3595" s="21">
        <f t="shared" si="1185"/>
        <v>0</v>
      </c>
      <c r="M3595" s="22">
        <f t="shared" si="1179"/>
        <v>0</v>
      </c>
      <c r="N3595" s="98"/>
      <c r="O3595" s="101" t="str">
        <f t="shared" ca="1" si="1180"/>
        <v/>
      </c>
      <c r="P3595" s="41" t="str">
        <f t="shared" si="1178"/>
        <v xml:space="preserve"> </v>
      </c>
      <c r="Q3595" s="41" t="str">
        <f>IF(MONTH(G3596)-MONTH(G3595)&lt;&gt;0,SUBTOTAL(109,$P$14:$P$3665)," ")</f>
        <v xml:space="preserve"> </v>
      </c>
      <c r="R3595" s="108">
        <f t="shared" ca="1" si="1186"/>
        <v>0</v>
      </c>
      <c r="S3595" s="25">
        <f t="shared" ca="1" si="1187"/>
        <v>0</v>
      </c>
      <c r="T3595" s="108">
        <f t="shared" ca="1" si="1188"/>
        <v>0</v>
      </c>
      <c r="U3595" s="163">
        <f t="shared" ca="1" si="1189"/>
        <v>0</v>
      </c>
      <c r="V3595" s="25">
        <f t="shared" ca="1" si="1190"/>
        <v>0</v>
      </c>
      <c r="W3595" s="25">
        <f t="shared" ca="1" si="1191"/>
        <v>0</v>
      </c>
      <c r="X3595" s="108">
        <f t="shared" ca="1" si="1192"/>
        <v>0</v>
      </c>
      <c r="Y3595" s="108">
        <f t="shared" ca="1" si="1193"/>
        <v>0</v>
      </c>
      <c r="Z3595" s="108">
        <f t="shared" ca="1" si="1194"/>
        <v>0</v>
      </c>
      <c r="AA3595" s="108">
        <f t="shared" ca="1" si="1195"/>
        <v>0</v>
      </c>
      <c r="AB3595" s="108">
        <f t="shared" ca="1" si="1196"/>
        <v>0</v>
      </c>
      <c r="AC3595" s="25">
        <f t="shared" ca="1" si="1197"/>
        <v>0</v>
      </c>
    </row>
    <row r="3596" spans="1:29" ht="14.1" hidden="1" customHeight="1" thickBot="1" x14ac:dyDescent="0.25">
      <c r="A3596" s="3">
        <f t="shared" si="1181"/>
        <v>2030</v>
      </c>
      <c r="B3596" s="3" t="str">
        <f t="shared" si="1198"/>
        <v>10 říjen</v>
      </c>
      <c r="C3596" s="4" t="str">
        <f t="shared" si="1182"/>
        <v>říjen</v>
      </c>
      <c r="D3596" s="10">
        <f t="shared" ca="1" si="1183"/>
        <v>0</v>
      </c>
      <c r="E3596" s="10" t="str">
        <f t="shared" si="1184"/>
        <v>středa</v>
      </c>
      <c r="F3596" s="42" t="str">
        <f ca="1">IF(COUNTIF(List1!$U$4:$AF$16,$G3596),"Svátek",TEXT($G3596,"dddd"))</f>
        <v>středa</v>
      </c>
      <c r="G3596" s="19">
        <v>47779</v>
      </c>
      <c r="H3596" s="49"/>
      <c r="I3596" s="50"/>
      <c r="J3596" s="49"/>
      <c r="K3596" s="50"/>
      <c r="L3596" s="21">
        <f t="shared" si="1185"/>
        <v>0</v>
      </c>
      <c r="M3596" s="22">
        <f t="shared" si="1179"/>
        <v>0</v>
      </c>
      <c r="N3596" s="98"/>
      <c r="O3596" s="101" t="str">
        <f t="shared" ca="1" si="1180"/>
        <v/>
      </c>
      <c r="P3596" s="41" t="str">
        <f t="shared" si="1178"/>
        <v xml:space="preserve"> </v>
      </c>
      <c r="Q3596" s="41" t="str">
        <f>IF(MONTH(G3597)-MONTH(G3596)&lt;&gt;0,SUBTOTAL(109,$P$14:$P$3665)," ")</f>
        <v xml:space="preserve"> </v>
      </c>
      <c r="R3596" s="108">
        <f t="shared" ca="1" si="1186"/>
        <v>0</v>
      </c>
      <c r="S3596" s="25">
        <f t="shared" ca="1" si="1187"/>
        <v>0</v>
      </c>
      <c r="T3596" s="108">
        <f t="shared" ca="1" si="1188"/>
        <v>0</v>
      </c>
      <c r="U3596" s="163">
        <f t="shared" ca="1" si="1189"/>
        <v>0</v>
      </c>
      <c r="V3596" s="25">
        <f t="shared" ca="1" si="1190"/>
        <v>0</v>
      </c>
      <c r="W3596" s="25">
        <f t="shared" ca="1" si="1191"/>
        <v>0</v>
      </c>
      <c r="X3596" s="108">
        <f t="shared" ca="1" si="1192"/>
        <v>0</v>
      </c>
      <c r="Y3596" s="108">
        <f t="shared" ca="1" si="1193"/>
        <v>0</v>
      </c>
      <c r="Z3596" s="108">
        <f t="shared" ca="1" si="1194"/>
        <v>0</v>
      </c>
      <c r="AA3596" s="108">
        <f t="shared" ca="1" si="1195"/>
        <v>0</v>
      </c>
      <c r="AB3596" s="108">
        <f t="shared" ca="1" si="1196"/>
        <v>0</v>
      </c>
      <c r="AC3596" s="25">
        <f t="shared" ca="1" si="1197"/>
        <v>0</v>
      </c>
    </row>
    <row r="3597" spans="1:29" ht="14.1" hidden="1" customHeight="1" thickBot="1" x14ac:dyDescent="0.25">
      <c r="A3597" s="3">
        <f t="shared" si="1181"/>
        <v>2030</v>
      </c>
      <c r="B3597" s="3" t="str">
        <f t="shared" si="1198"/>
        <v>10 říjen</v>
      </c>
      <c r="C3597" s="4" t="str">
        <f t="shared" si="1182"/>
        <v>říjen</v>
      </c>
      <c r="D3597" s="10">
        <f t="shared" ca="1" si="1183"/>
        <v>0</v>
      </c>
      <c r="E3597" s="10" t="str">
        <f t="shared" si="1184"/>
        <v>čtvrtek</v>
      </c>
      <c r="F3597" s="42" t="str">
        <f ca="1">IF(COUNTIF(List1!$U$4:$AF$16,$G3597),"Svátek",TEXT($G3597,"dddd"))</f>
        <v>čtvrtek</v>
      </c>
      <c r="G3597" s="19">
        <v>47780</v>
      </c>
      <c r="H3597" s="49"/>
      <c r="I3597" s="50"/>
      <c r="J3597" s="49"/>
      <c r="K3597" s="50"/>
      <c r="L3597" s="21">
        <f t="shared" si="1185"/>
        <v>0</v>
      </c>
      <c r="M3597" s="22">
        <f t="shared" si="1179"/>
        <v>0</v>
      </c>
      <c r="N3597" s="98"/>
      <c r="O3597" s="101" t="str">
        <f t="shared" ca="1" si="1180"/>
        <v/>
      </c>
      <c r="P3597" s="41" t="str">
        <f t="shared" si="1178"/>
        <v xml:space="preserve"> </v>
      </c>
      <c r="Q3597" s="41" t="str">
        <f>IF(MONTH(G3598)-MONTH(G3597)&lt;&gt;0,SUBTOTAL(109,$P$14:$P$3665)," ")</f>
        <v xml:space="preserve"> </v>
      </c>
      <c r="R3597" s="108">
        <f t="shared" ca="1" si="1186"/>
        <v>0</v>
      </c>
      <c r="S3597" s="25">
        <f t="shared" ca="1" si="1187"/>
        <v>0</v>
      </c>
      <c r="T3597" s="108">
        <f t="shared" ca="1" si="1188"/>
        <v>0</v>
      </c>
      <c r="U3597" s="163">
        <f t="shared" ca="1" si="1189"/>
        <v>0</v>
      </c>
      <c r="V3597" s="25">
        <f t="shared" ca="1" si="1190"/>
        <v>0</v>
      </c>
      <c r="W3597" s="25">
        <f t="shared" ca="1" si="1191"/>
        <v>0</v>
      </c>
      <c r="X3597" s="108">
        <f t="shared" ca="1" si="1192"/>
        <v>0</v>
      </c>
      <c r="Y3597" s="108">
        <f t="shared" ca="1" si="1193"/>
        <v>0</v>
      </c>
      <c r="Z3597" s="108">
        <f t="shared" ca="1" si="1194"/>
        <v>0</v>
      </c>
      <c r="AA3597" s="108">
        <f t="shared" ca="1" si="1195"/>
        <v>0</v>
      </c>
      <c r="AB3597" s="108">
        <f t="shared" ca="1" si="1196"/>
        <v>0</v>
      </c>
      <c r="AC3597" s="25">
        <f t="shared" ca="1" si="1197"/>
        <v>0</v>
      </c>
    </row>
    <row r="3598" spans="1:29" ht="14.1" hidden="1" customHeight="1" thickBot="1" x14ac:dyDescent="0.25">
      <c r="A3598" s="3">
        <f t="shared" si="1181"/>
        <v>2030</v>
      </c>
      <c r="B3598" s="3" t="str">
        <f t="shared" si="1198"/>
        <v>10 říjen</v>
      </c>
      <c r="C3598" s="4" t="str">
        <f t="shared" si="1182"/>
        <v>říjen</v>
      </c>
      <c r="D3598" s="10">
        <f t="shared" ca="1" si="1183"/>
        <v>0</v>
      </c>
      <c r="E3598" s="10" t="str">
        <f t="shared" si="1184"/>
        <v>pátek</v>
      </c>
      <c r="F3598" s="42" t="str">
        <f ca="1">IF(COUNTIF(List1!$U$4:$AF$16,$G3598),"Svátek",TEXT($G3598,"dddd"))</f>
        <v>pátek</v>
      </c>
      <c r="G3598" s="19">
        <v>47781</v>
      </c>
      <c r="H3598" s="49"/>
      <c r="I3598" s="50"/>
      <c r="J3598" s="49"/>
      <c r="K3598" s="50"/>
      <c r="L3598" s="21">
        <f t="shared" si="1185"/>
        <v>0</v>
      </c>
      <c r="M3598" s="22">
        <f t="shared" si="1179"/>
        <v>0</v>
      </c>
      <c r="N3598" s="98"/>
      <c r="O3598" s="101" t="str">
        <f t="shared" ca="1" si="1180"/>
        <v/>
      </c>
      <c r="P3598" s="41" t="str">
        <f t="shared" si="1178"/>
        <v xml:space="preserve"> </v>
      </c>
      <c r="Q3598" s="41" t="str">
        <f>IF(MONTH(G3599)-MONTH(G3598)&lt;&gt;0,SUBTOTAL(109,$P$14:$P$3665)," ")</f>
        <v xml:space="preserve"> </v>
      </c>
      <c r="R3598" s="108">
        <f t="shared" ca="1" si="1186"/>
        <v>0</v>
      </c>
      <c r="S3598" s="25">
        <f t="shared" ca="1" si="1187"/>
        <v>0</v>
      </c>
      <c r="T3598" s="108">
        <f t="shared" ca="1" si="1188"/>
        <v>0</v>
      </c>
      <c r="U3598" s="163">
        <f t="shared" ca="1" si="1189"/>
        <v>0</v>
      </c>
      <c r="V3598" s="25">
        <f t="shared" ca="1" si="1190"/>
        <v>0</v>
      </c>
      <c r="W3598" s="25">
        <f t="shared" ca="1" si="1191"/>
        <v>0</v>
      </c>
      <c r="X3598" s="108">
        <f t="shared" ca="1" si="1192"/>
        <v>0</v>
      </c>
      <c r="Y3598" s="108">
        <f t="shared" ca="1" si="1193"/>
        <v>0</v>
      </c>
      <c r="Z3598" s="108">
        <f t="shared" ca="1" si="1194"/>
        <v>0</v>
      </c>
      <c r="AA3598" s="108">
        <f t="shared" ca="1" si="1195"/>
        <v>0</v>
      </c>
      <c r="AB3598" s="108">
        <f t="shared" ca="1" si="1196"/>
        <v>0</v>
      </c>
      <c r="AC3598" s="25">
        <f t="shared" ca="1" si="1197"/>
        <v>0</v>
      </c>
    </row>
    <row r="3599" spans="1:29" ht="14.1" hidden="1" customHeight="1" thickBot="1" x14ac:dyDescent="0.25">
      <c r="A3599" s="3">
        <f t="shared" si="1181"/>
        <v>2030</v>
      </c>
      <c r="B3599" s="3" t="str">
        <f t="shared" si="1198"/>
        <v>10 říjen</v>
      </c>
      <c r="C3599" s="4" t="str">
        <f t="shared" si="1182"/>
        <v>říjen</v>
      </c>
      <c r="D3599" s="10">
        <f t="shared" ca="1" si="1183"/>
        <v>0</v>
      </c>
      <c r="E3599" s="10" t="str">
        <f t="shared" si="1184"/>
        <v>sobota</v>
      </c>
      <c r="F3599" s="42" t="str">
        <f ca="1">IF(COUNTIF(List1!$U$4:$AF$16,$G3599),"Svátek",TEXT($G3599,"dddd"))</f>
        <v>sobota</v>
      </c>
      <c r="G3599" s="19">
        <v>47782</v>
      </c>
      <c r="H3599" s="49"/>
      <c r="I3599" s="50"/>
      <c r="J3599" s="49"/>
      <c r="K3599" s="50"/>
      <c r="L3599" s="21">
        <f t="shared" si="1185"/>
        <v>0</v>
      </c>
      <c r="M3599" s="22">
        <f t="shared" si="1179"/>
        <v>0</v>
      </c>
      <c r="N3599" s="98"/>
      <c r="O3599" s="101" t="str">
        <f t="shared" ca="1" si="1180"/>
        <v/>
      </c>
      <c r="P3599" s="41" t="str">
        <f t="shared" si="1178"/>
        <v xml:space="preserve"> </v>
      </c>
      <c r="Q3599" s="41" t="str">
        <f>IF(MONTH(G3600)-MONTH(G3599)&lt;&gt;0,SUBTOTAL(109,$P$14:$P$3665)," ")</f>
        <v xml:space="preserve"> </v>
      </c>
      <c r="R3599" s="108">
        <f t="shared" ca="1" si="1186"/>
        <v>0</v>
      </c>
      <c r="S3599" s="25">
        <f t="shared" ca="1" si="1187"/>
        <v>0</v>
      </c>
      <c r="T3599" s="108">
        <f t="shared" ca="1" si="1188"/>
        <v>0</v>
      </c>
      <c r="U3599" s="163">
        <f t="shared" ca="1" si="1189"/>
        <v>0</v>
      </c>
      <c r="V3599" s="25">
        <f t="shared" ca="1" si="1190"/>
        <v>0</v>
      </c>
      <c r="W3599" s="25">
        <f t="shared" ca="1" si="1191"/>
        <v>0</v>
      </c>
      <c r="X3599" s="108">
        <f t="shared" ca="1" si="1192"/>
        <v>0</v>
      </c>
      <c r="Y3599" s="108">
        <f t="shared" ca="1" si="1193"/>
        <v>0</v>
      </c>
      <c r="Z3599" s="108">
        <f t="shared" ca="1" si="1194"/>
        <v>0</v>
      </c>
      <c r="AA3599" s="108">
        <f t="shared" ca="1" si="1195"/>
        <v>0</v>
      </c>
      <c r="AB3599" s="108">
        <f t="shared" ca="1" si="1196"/>
        <v>0</v>
      </c>
      <c r="AC3599" s="25">
        <f t="shared" ca="1" si="1197"/>
        <v>0</v>
      </c>
    </row>
    <row r="3600" spans="1:29" ht="14.1" hidden="1" customHeight="1" thickBot="1" x14ac:dyDescent="0.25">
      <c r="A3600" s="3">
        <f t="shared" si="1181"/>
        <v>2030</v>
      </c>
      <c r="B3600" s="3" t="str">
        <f t="shared" si="1198"/>
        <v>10 říjen</v>
      </c>
      <c r="C3600" s="4" t="str">
        <f t="shared" si="1182"/>
        <v>říjen</v>
      </c>
      <c r="D3600" s="10">
        <f t="shared" ca="1" si="1183"/>
        <v>0</v>
      </c>
      <c r="E3600" s="10" t="str">
        <f t="shared" si="1184"/>
        <v>neděle</v>
      </c>
      <c r="F3600" s="42" t="str">
        <f ca="1">IF(COUNTIF(List1!$U$4:$AF$16,$G3600),"Svátek",TEXT($G3600,"dddd"))</f>
        <v>neděle</v>
      </c>
      <c r="G3600" s="19">
        <v>47783</v>
      </c>
      <c r="H3600" s="49"/>
      <c r="I3600" s="50"/>
      <c r="J3600" s="49"/>
      <c r="K3600" s="50"/>
      <c r="L3600" s="21">
        <f t="shared" si="1185"/>
        <v>0</v>
      </c>
      <c r="M3600" s="22">
        <f t="shared" si="1179"/>
        <v>0</v>
      </c>
      <c r="N3600" s="98"/>
      <c r="O3600" s="101" t="str">
        <f t="shared" ca="1" si="1180"/>
        <v/>
      </c>
      <c r="P3600" s="41">
        <f t="shared" si="1178"/>
        <v>0</v>
      </c>
      <c r="Q3600" s="41" t="str">
        <f>IF(MONTH(G3601)-MONTH(G3600)&lt;&gt;0,SUBTOTAL(109,$P$14:$P$3665)," ")</f>
        <v xml:space="preserve"> </v>
      </c>
      <c r="R3600" s="108">
        <f t="shared" ca="1" si="1186"/>
        <v>0</v>
      </c>
      <c r="S3600" s="25">
        <f t="shared" ca="1" si="1187"/>
        <v>0</v>
      </c>
      <c r="T3600" s="108">
        <f t="shared" ca="1" si="1188"/>
        <v>0</v>
      </c>
      <c r="U3600" s="163">
        <f t="shared" ca="1" si="1189"/>
        <v>0</v>
      </c>
      <c r="V3600" s="25">
        <f t="shared" ca="1" si="1190"/>
        <v>0</v>
      </c>
      <c r="W3600" s="25">
        <f t="shared" ca="1" si="1191"/>
        <v>0</v>
      </c>
      <c r="X3600" s="108">
        <f t="shared" ca="1" si="1192"/>
        <v>0</v>
      </c>
      <c r="Y3600" s="108">
        <f t="shared" ca="1" si="1193"/>
        <v>0</v>
      </c>
      <c r="Z3600" s="108">
        <f t="shared" ca="1" si="1194"/>
        <v>0</v>
      </c>
      <c r="AA3600" s="108">
        <f t="shared" ca="1" si="1195"/>
        <v>0</v>
      </c>
      <c r="AB3600" s="108">
        <f t="shared" ca="1" si="1196"/>
        <v>0</v>
      </c>
      <c r="AC3600" s="25">
        <f t="shared" ca="1" si="1197"/>
        <v>0</v>
      </c>
    </row>
    <row r="3601" spans="1:29" ht="14.1" hidden="1" customHeight="1" thickBot="1" x14ac:dyDescent="0.25">
      <c r="A3601" s="3">
        <f t="shared" si="1181"/>
        <v>2030</v>
      </c>
      <c r="B3601" s="3" t="str">
        <f t="shared" si="1198"/>
        <v>10 říjen</v>
      </c>
      <c r="C3601" s="4" t="str">
        <f t="shared" si="1182"/>
        <v>říjen</v>
      </c>
      <c r="D3601" s="10">
        <f t="shared" ca="1" si="1183"/>
        <v>1</v>
      </c>
      <c r="E3601" s="10" t="str">
        <f t="shared" si="1184"/>
        <v>pondělí</v>
      </c>
      <c r="F3601" s="42" t="str">
        <f ca="1">IF(COUNTIF(List1!$U$4:$AF$16,$G3601),"Svátek",TEXT($G3601,"dddd"))</f>
        <v>Svátek</v>
      </c>
      <c r="G3601" s="19">
        <v>47784</v>
      </c>
      <c r="H3601" s="49"/>
      <c r="I3601" s="50"/>
      <c r="J3601" s="49"/>
      <c r="K3601" s="50"/>
      <c r="L3601" s="21">
        <f t="shared" si="1185"/>
        <v>0</v>
      </c>
      <c r="M3601" s="22">
        <f t="shared" si="1179"/>
        <v>0</v>
      </c>
      <c r="N3601" s="98"/>
      <c r="O3601" s="101" t="str">
        <f t="shared" ca="1" si="1180"/>
        <v>Svátek</v>
      </c>
      <c r="P3601" s="41" t="str">
        <f t="shared" si="1178"/>
        <v xml:space="preserve"> </v>
      </c>
      <c r="Q3601" s="41" t="str">
        <f>IF(MONTH(G3602)-MONTH(G3601)&lt;&gt;0,SUBTOTAL(109,$P$14:$P$3665)," ")</f>
        <v xml:space="preserve"> </v>
      </c>
      <c r="R3601" s="108">
        <f t="shared" ca="1" si="1186"/>
        <v>0</v>
      </c>
      <c r="S3601" s="25">
        <f t="shared" ca="1" si="1187"/>
        <v>1</v>
      </c>
      <c r="T3601" s="108">
        <f t="shared" ca="1" si="1188"/>
        <v>0</v>
      </c>
      <c r="U3601" s="163">
        <f t="shared" ca="1" si="1189"/>
        <v>0</v>
      </c>
      <c r="V3601" s="25">
        <f t="shared" ca="1" si="1190"/>
        <v>0</v>
      </c>
      <c r="W3601" s="25">
        <f t="shared" ca="1" si="1191"/>
        <v>0</v>
      </c>
      <c r="X3601" s="108">
        <f t="shared" ca="1" si="1192"/>
        <v>0</v>
      </c>
      <c r="Y3601" s="108">
        <f t="shared" ca="1" si="1193"/>
        <v>0</v>
      </c>
      <c r="Z3601" s="108">
        <f t="shared" ca="1" si="1194"/>
        <v>0</v>
      </c>
      <c r="AA3601" s="108">
        <f t="shared" ca="1" si="1195"/>
        <v>0</v>
      </c>
      <c r="AB3601" s="108">
        <f t="shared" ca="1" si="1196"/>
        <v>0</v>
      </c>
      <c r="AC3601" s="25">
        <f t="shared" ca="1" si="1197"/>
        <v>1</v>
      </c>
    </row>
    <row r="3602" spans="1:29" ht="14.1" hidden="1" customHeight="1" thickBot="1" x14ac:dyDescent="0.25">
      <c r="A3602" s="3">
        <f t="shared" si="1181"/>
        <v>2030</v>
      </c>
      <c r="B3602" s="3" t="str">
        <f t="shared" si="1198"/>
        <v>10 říjen</v>
      </c>
      <c r="C3602" s="4" t="str">
        <f t="shared" si="1182"/>
        <v>říjen</v>
      </c>
      <c r="D3602" s="10">
        <f t="shared" ca="1" si="1183"/>
        <v>0</v>
      </c>
      <c r="E3602" s="10" t="str">
        <f t="shared" si="1184"/>
        <v>úterý</v>
      </c>
      <c r="F3602" s="42" t="str">
        <f ca="1">IF(COUNTIF(List1!$U$4:$AF$16,$G3602),"Svátek",TEXT($G3602,"dddd"))</f>
        <v>úterý</v>
      </c>
      <c r="G3602" s="19">
        <v>47785</v>
      </c>
      <c r="H3602" s="49"/>
      <c r="I3602" s="50"/>
      <c r="J3602" s="49"/>
      <c r="K3602" s="50"/>
      <c r="L3602" s="21">
        <f t="shared" si="1185"/>
        <v>0</v>
      </c>
      <c r="M3602" s="22">
        <f t="shared" si="1179"/>
        <v>0</v>
      </c>
      <c r="N3602" s="98"/>
      <c r="O3602" s="101" t="str">
        <f t="shared" ca="1" si="1180"/>
        <v/>
      </c>
      <c r="P3602" s="41" t="str">
        <f t="shared" si="1178"/>
        <v xml:space="preserve"> </v>
      </c>
      <c r="Q3602" s="41" t="str">
        <f>IF(MONTH(G3603)-MONTH(G3602)&lt;&gt;0,SUBTOTAL(109,$P$14:$P$3665)," ")</f>
        <v xml:space="preserve"> </v>
      </c>
      <c r="R3602" s="108">
        <f t="shared" ca="1" si="1186"/>
        <v>0</v>
      </c>
      <c r="S3602" s="25">
        <f t="shared" ca="1" si="1187"/>
        <v>0</v>
      </c>
      <c r="T3602" s="108">
        <f t="shared" ca="1" si="1188"/>
        <v>0</v>
      </c>
      <c r="U3602" s="163">
        <f t="shared" ca="1" si="1189"/>
        <v>0</v>
      </c>
      <c r="V3602" s="25">
        <f t="shared" ca="1" si="1190"/>
        <v>0</v>
      </c>
      <c r="W3602" s="25">
        <f t="shared" ca="1" si="1191"/>
        <v>0</v>
      </c>
      <c r="X3602" s="108">
        <f t="shared" ca="1" si="1192"/>
        <v>0</v>
      </c>
      <c r="Y3602" s="108">
        <f t="shared" ca="1" si="1193"/>
        <v>0</v>
      </c>
      <c r="Z3602" s="108">
        <f t="shared" ca="1" si="1194"/>
        <v>0</v>
      </c>
      <c r="AA3602" s="108">
        <f t="shared" ca="1" si="1195"/>
        <v>0</v>
      </c>
      <c r="AB3602" s="108">
        <f t="shared" ca="1" si="1196"/>
        <v>0</v>
      </c>
      <c r="AC3602" s="25">
        <f t="shared" ca="1" si="1197"/>
        <v>0</v>
      </c>
    </row>
    <row r="3603" spans="1:29" ht="14.1" hidden="1" customHeight="1" thickBot="1" x14ac:dyDescent="0.25">
      <c r="A3603" s="3">
        <f t="shared" si="1181"/>
        <v>2030</v>
      </c>
      <c r="B3603" s="3" t="str">
        <f t="shared" si="1198"/>
        <v>10 říjen</v>
      </c>
      <c r="C3603" s="4" t="str">
        <f t="shared" si="1182"/>
        <v>říjen</v>
      </c>
      <c r="D3603" s="10">
        <f t="shared" ca="1" si="1183"/>
        <v>0</v>
      </c>
      <c r="E3603" s="10" t="str">
        <f t="shared" si="1184"/>
        <v>středa</v>
      </c>
      <c r="F3603" s="42" t="str">
        <f ca="1">IF(COUNTIF(List1!$U$4:$AF$16,$G3603),"Svátek",TEXT($G3603,"dddd"))</f>
        <v>středa</v>
      </c>
      <c r="G3603" s="19">
        <v>47786</v>
      </c>
      <c r="H3603" s="49"/>
      <c r="I3603" s="50"/>
      <c r="J3603" s="49"/>
      <c r="K3603" s="50"/>
      <c r="L3603" s="21">
        <f t="shared" si="1185"/>
        <v>0</v>
      </c>
      <c r="M3603" s="22">
        <f t="shared" si="1179"/>
        <v>0</v>
      </c>
      <c r="N3603" s="98"/>
      <c r="O3603" s="101" t="str">
        <f t="shared" ca="1" si="1180"/>
        <v/>
      </c>
      <c r="P3603" s="41" t="str">
        <f t="shared" si="1178"/>
        <v xml:space="preserve"> </v>
      </c>
      <c r="Q3603" s="41" t="str">
        <f>IF(MONTH(G3604)-MONTH(G3603)&lt;&gt;0,SUBTOTAL(109,$P$14:$P$3665)," ")</f>
        <v xml:space="preserve"> </v>
      </c>
      <c r="R3603" s="108">
        <f t="shared" ca="1" si="1186"/>
        <v>0</v>
      </c>
      <c r="S3603" s="25">
        <f t="shared" ca="1" si="1187"/>
        <v>0</v>
      </c>
      <c r="T3603" s="108">
        <f t="shared" ca="1" si="1188"/>
        <v>0</v>
      </c>
      <c r="U3603" s="163">
        <f t="shared" ca="1" si="1189"/>
        <v>0</v>
      </c>
      <c r="V3603" s="25">
        <f t="shared" ca="1" si="1190"/>
        <v>0</v>
      </c>
      <c r="W3603" s="25">
        <f t="shared" ca="1" si="1191"/>
        <v>0</v>
      </c>
      <c r="X3603" s="108">
        <f t="shared" ca="1" si="1192"/>
        <v>0</v>
      </c>
      <c r="Y3603" s="108">
        <f t="shared" ca="1" si="1193"/>
        <v>0</v>
      </c>
      <c r="Z3603" s="108">
        <f t="shared" ca="1" si="1194"/>
        <v>0</v>
      </c>
      <c r="AA3603" s="108">
        <f t="shared" ca="1" si="1195"/>
        <v>0</v>
      </c>
      <c r="AB3603" s="108">
        <f t="shared" ca="1" si="1196"/>
        <v>0</v>
      </c>
      <c r="AC3603" s="25">
        <f t="shared" ca="1" si="1197"/>
        <v>0</v>
      </c>
    </row>
    <row r="3604" spans="1:29" ht="14.1" hidden="1" customHeight="1" thickBot="1" x14ac:dyDescent="0.25">
      <c r="A3604" s="3">
        <f t="shared" si="1181"/>
        <v>2030</v>
      </c>
      <c r="B3604" s="3" t="str">
        <f t="shared" si="1198"/>
        <v>10 říjen</v>
      </c>
      <c r="C3604" s="4" t="str">
        <f t="shared" si="1182"/>
        <v>říjen</v>
      </c>
      <c r="D3604" s="10">
        <f t="shared" ca="1" si="1183"/>
        <v>0</v>
      </c>
      <c r="E3604" s="10" t="str">
        <f t="shared" si="1184"/>
        <v>čtvrtek</v>
      </c>
      <c r="F3604" s="42" t="str">
        <f ca="1">IF(COUNTIF(List1!$U$4:$AF$16,$G3604),"Svátek",TEXT($G3604,"dddd"))</f>
        <v>čtvrtek</v>
      </c>
      <c r="G3604" s="19">
        <v>47787</v>
      </c>
      <c r="H3604" s="49"/>
      <c r="I3604" s="50"/>
      <c r="J3604" s="49"/>
      <c r="K3604" s="50"/>
      <c r="L3604" s="21">
        <f t="shared" si="1185"/>
        <v>0</v>
      </c>
      <c r="M3604" s="22">
        <f t="shared" si="1179"/>
        <v>0</v>
      </c>
      <c r="N3604" s="98"/>
      <c r="O3604" s="101" t="str">
        <f t="shared" ca="1" si="1180"/>
        <v/>
      </c>
      <c r="P3604" s="41">
        <f t="shared" si="1178"/>
        <v>0</v>
      </c>
      <c r="Q3604" s="41">
        <f>IF(MONTH(G3605)-MONTH(G3604)&lt;&gt;0,SUBTOTAL(109,$P$14:$P$3665)," ")</f>
        <v>0</v>
      </c>
      <c r="R3604" s="108">
        <f t="shared" ca="1" si="1186"/>
        <v>0</v>
      </c>
      <c r="S3604" s="25">
        <f t="shared" ca="1" si="1187"/>
        <v>0</v>
      </c>
      <c r="T3604" s="108">
        <f t="shared" ca="1" si="1188"/>
        <v>0</v>
      </c>
      <c r="U3604" s="163">
        <f t="shared" ca="1" si="1189"/>
        <v>0</v>
      </c>
      <c r="V3604" s="25">
        <f t="shared" ca="1" si="1190"/>
        <v>0</v>
      </c>
      <c r="W3604" s="25">
        <f t="shared" ca="1" si="1191"/>
        <v>0</v>
      </c>
      <c r="X3604" s="108">
        <f t="shared" ca="1" si="1192"/>
        <v>0</v>
      </c>
      <c r="Y3604" s="108">
        <f t="shared" ca="1" si="1193"/>
        <v>0</v>
      </c>
      <c r="Z3604" s="108">
        <f t="shared" ca="1" si="1194"/>
        <v>0</v>
      </c>
      <c r="AA3604" s="108">
        <f t="shared" ca="1" si="1195"/>
        <v>0</v>
      </c>
      <c r="AB3604" s="108">
        <f t="shared" ca="1" si="1196"/>
        <v>0</v>
      </c>
      <c r="AC3604" s="25">
        <f t="shared" ca="1" si="1197"/>
        <v>0</v>
      </c>
    </row>
    <row r="3605" spans="1:29" ht="14.1" hidden="1" customHeight="1" thickBot="1" x14ac:dyDescent="0.25">
      <c r="A3605" s="3">
        <f t="shared" si="1181"/>
        <v>2030</v>
      </c>
      <c r="B3605" s="3" t="str">
        <f t="shared" si="1198"/>
        <v>11 listopad</v>
      </c>
      <c r="C3605" s="4" t="str">
        <f t="shared" si="1182"/>
        <v>listopad</v>
      </c>
      <c r="D3605" s="10">
        <f t="shared" ca="1" si="1183"/>
        <v>0</v>
      </c>
      <c r="E3605" s="10" t="str">
        <f t="shared" si="1184"/>
        <v>pátek</v>
      </c>
      <c r="F3605" s="42" t="str">
        <f ca="1">IF(COUNTIF(List1!$U$4:$AF$16,$G3605),"Svátek",TEXT($G3605,"dddd"))</f>
        <v>pátek</v>
      </c>
      <c r="G3605" s="19">
        <v>47788</v>
      </c>
      <c r="H3605" s="49"/>
      <c r="I3605" s="50"/>
      <c r="J3605" s="49"/>
      <c r="K3605" s="50"/>
      <c r="L3605" s="21">
        <f t="shared" si="1185"/>
        <v>0</v>
      </c>
      <c r="M3605" s="22">
        <f t="shared" si="1179"/>
        <v>0</v>
      </c>
      <c r="N3605" s="98"/>
      <c r="O3605" s="101" t="str">
        <f t="shared" ca="1" si="1180"/>
        <v/>
      </c>
      <c r="P3605" s="41" t="str">
        <f t="shared" si="1178"/>
        <v xml:space="preserve"> </v>
      </c>
      <c r="Q3605" s="41" t="str">
        <f>IF(MONTH(G3606)-MONTH(G3605)&lt;&gt;0,SUBTOTAL(109,$P$14:$P$3665)," ")</f>
        <v xml:space="preserve"> </v>
      </c>
      <c r="R3605" s="108">
        <f t="shared" ca="1" si="1186"/>
        <v>0</v>
      </c>
      <c r="S3605" s="25">
        <f t="shared" ca="1" si="1187"/>
        <v>0</v>
      </c>
      <c r="T3605" s="108">
        <f t="shared" ca="1" si="1188"/>
        <v>0</v>
      </c>
      <c r="U3605" s="163">
        <f t="shared" ca="1" si="1189"/>
        <v>0</v>
      </c>
      <c r="V3605" s="25">
        <f t="shared" ca="1" si="1190"/>
        <v>0</v>
      </c>
      <c r="W3605" s="25">
        <f t="shared" ca="1" si="1191"/>
        <v>0</v>
      </c>
      <c r="X3605" s="108">
        <f t="shared" ca="1" si="1192"/>
        <v>0</v>
      </c>
      <c r="Y3605" s="108">
        <f t="shared" ca="1" si="1193"/>
        <v>0</v>
      </c>
      <c r="Z3605" s="108">
        <f t="shared" ca="1" si="1194"/>
        <v>0</v>
      </c>
      <c r="AA3605" s="108">
        <f t="shared" ca="1" si="1195"/>
        <v>0</v>
      </c>
      <c r="AB3605" s="108">
        <f t="shared" ca="1" si="1196"/>
        <v>0</v>
      </c>
      <c r="AC3605" s="25">
        <f t="shared" ca="1" si="1197"/>
        <v>0</v>
      </c>
    </row>
    <row r="3606" spans="1:29" ht="14.1" hidden="1" customHeight="1" thickBot="1" x14ac:dyDescent="0.25">
      <c r="A3606" s="3">
        <f t="shared" si="1181"/>
        <v>2030</v>
      </c>
      <c r="B3606" s="3" t="str">
        <f t="shared" si="1198"/>
        <v>11 listopad</v>
      </c>
      <c r="C3606" s="4" t="str">
        <f t="shared" si="1182"/>
        <v>listopad</v>
      </c>
      <c r="D3606" s="10">
        <f t="shared" ca="1" si="1183"/>
        <v>0</v>
      </c>
      <c r="E3606" s="10" t="str">
        <f t="shared" si="1184"/>
        <v>sobota</v>
      </c>
      <c r="F3606" s="42" t="str">
        <f ca="1">IF(COUNTIF(List1!$U$4:$AF$16,$G3606),"Svátek",TEXT($G3606,"dddd"))</f>
        <v>sobota</v>
      </c>
      <c r="G3606" s="19">
        <v>47789</v>
      </c>
      <c r="H3606" s="49"/>
      <c r="I3606" s="50"/>
      <c r="J3606" s="49"/>
      <c r="K3606" s="50"/>
      <c r="L3606" s="21">
        <f t="shared" si="1185"/>
        <v>0</v>
      </c>
      <c r="M3606" s="22">
        <f t="shared" si="1179"/>
        <v>0</v>
      </c>
      <c r="N3606" s="98"/>
      <c r="O3606" s="101" t="str">
        <f t="shared" ca="1" si="1180"/>
        <v/>
      </c>
      <c r="P3606" s="41" t="str">
        <f t="shared" si="1178"/>
        <v xml:space="preserve"> </v>
      </c>
      <c r="Q3606" s="41" t="str">
        <f>IF(MONTH(G3607)-MONTH(G3606)&lt;&gt;0,SUBTOTAL(109,$P$14:$P$3665)," ")</f>
        <v xml:space="preserve"> </v>
      </c>
      <c r="R3606" s="108">
        <f t="shared" ca="1" si="1186"/>
        <v>0</v>
      </c>
      <c r="S3606" s="25">
        <f t="shared" ca="1" si="1187"/>
        <v>0</v>
      </c>
      <c r="T3606" s="108">
        <f t="shared" ca="1" si="1188"/>
        <v>0</v>
      </c>
      <c r="U3606" s="163">
        <f t="shared" ca="1" si="1189"/>
        <v>0</v>
      </c>
      <c r="V3606" s="25">
        <f t="shared" ca="1" si="1190"/>
        <v>0</v>
      </c>
      <c r="W3606" s="25">
        <f t="shared" ca="1" si="1191"/>
        <v>0</v>
      </c>
      <c r="X3606" s="108">
        <f t="shared" ca="1" si="1192"/>
        <v>0</v>
      </c>
      <c r="Y3606" s="108">
        <f t="shared" ca="1" si="1193"/>
        <v>0</v>
      </c>
      <c r="Z3606" s="108">
        <f t="shared" ca="1" si="1194"/>
        <v>0</v>
      </c>
      <c r="AA3606" s="108">
        <f t="shared" ca="1" si="1195"/>
        <v>0</v>
      </c>
      <c r="AB3606" s="108">
        <f t="shared" ca="1" si="1196"/>
        <v>0</v>
      </c>
      <c r="AC3606" s="25">
        <f t="shared" ca="1" si="1197"/>
        <v>0</v>
      </c>
    </row>
    <row r="3607" spans="1:29" ht="14.1" hidden="1" customHeight="1" thickBot="1" x14ac:dyDescent="0.25">
      <c r="A3607" s="3">
        <f t="shared" si="1181"/>
        <v>2030</v>
      </c>
      <c r="B3607" s="3" t="str">
        <f t="shared" si="1198"/>
        <v>11 listopad</v>
      </c>
      <c r="C3607" s="4" t="str">
        <f t="shared" si="1182"/>
        <v>listopad</v>
      </c>
      <c r="D3607" s="10">
        <f t="shared" ca="1" si="1183"/>
        <v>0</v>
      </c>
      <c r="E3607" s="10" t="str">
        <f t="shared" si="1184"/>
        <v>neděle</v>
      </c>
      <c r="F3607" s="42" t="str">
        <f ca="1">IF(COUNTIF(List1!$U$4:$AF$16,$G3607),"Svátek",TEXT($G3607,"dddd"))</f>
        <v>neděle</v>
      </c>
      <c r="G3607" s="19">
        <v>47790</v>
      </c>
      <c r="H3607" s="49"/>
      <c r="I3607" s="50"/>
      <c r="J3607" s="49"/>
      <c r="K3607" s="50"/>
      <c r="L3607" s="21">
        <f t="shared" si="1185"/>
        <v>0</v>
      </c>
      <c r="M3607" s="22">
        <f t="shared" si="1179"/>
        <v>0</v>
      </c>
      <c r="N3607" s="98"/>
      <c r="O3607" s="101" t="str">
        <f t="shared" ca="1" si="1180"/>
        <v/>
      </c>
      <c r="P3607" s="41">
        <f t="shared" si="1178"/>
        <v>0</v>
      </c>
      <c r="Q3607" s="41" t="str">
        <f>IF(MONTH(G3608)-MONTH(G3607)&lt;&gt;0,SUBTOTAL(109,$P$14:$P$3665)," ")</f>
        <v xml:space="preserve"> </v>
      </c>
      <c r="R3607" s="108">
        <f t="shared" ca="1" si="1186"/>
        <v>0</v>
      </c>
      <c r="S3607" s="25">
        <f t="shared" ca="1" si="1187"/>
        <v>0</v>
      </c>
      <c r="T3607" s="108">
        <f t="shared" ca="1" si="1188"/>
        <v>0</v>
      </c>
      <c r="U3607" s="163">
        <f t="shared" ca="1" si="1189"/>
        <v>0</v>
      </c>
      <c r="V3607" s="25">
        <f t="shared" ca="1" si="1190"/>
        <v>0</v>
      </c>
      <c r="W3607" s="25">
        <f t="shared" ca="1" si="1191"/>
        <v>0</v>
      </c>
      <c r="X3607" s="108">
        <f t="shared" ca="1" si="1192"/>
        <v>0</v>
      </c>
      <c r="Y3607" s="108">
        <f t="shared" ca="1" si="1193"/>
        <v>0</v>
      </c>
      <c r="Z3607" s="108">
        <f t="shared" ca="1" si="1194"/>
        <v>0</v>
      </c>
      <c r="AA3607" s="108">
        <f t="shared" ca="1" si="1195"/>
        <v>0</v>
      </c>
      <c r="AB3607" s="108">
        <f t="shared" ca="1" si="1196"/>
        <v>0</v>
      </c>
      <c r="AC3607" s="25">
        <f t="shared" ca="1" si="1197"/>
        <v>0</v>
      </c>
    </row>
    <row r="3608" spans="1:29" ht="14.1" hidden="1" customHeight="1" thickBot="1" x14ac:dyDescent="0.25">
      <c r="A3608" s="3">
        <f t="shared" si="1181"/>
        <v>2030</v>
      </c>
      <c r="B3608" s="3" t="str">
        <f t="shared" si="1198"/>
        <v>11 listopad</v>
      </c>
      <c r="C3608" s="4" t="str">
        <f t="shared" si="1182"/>
        <v>listopad</v>
      </c>
      <c r="D3608" s="10">
        <f t="shared" ca="1" si="1183"/>
        <v>0</v>
      </c>
      <c r="E3608" s="10" t="str">
        <f t="shared" si="1184"/>
        <v>pondělí</v>
      </c>
      <c r="F3608" s="42" t="str">
        <f ca="1">IF(COUNTIF(List1!$U$4:$AF$16,$G3608),"Svátek",TEXT($G3608,"dddd"))</f>
        <v>pondělí</v>
      </c>
      <c r="G3608" s="19">
        <v>47791</v>
      </c>
      <c r="H3608" s="49"/>
      <c r="I3608" s="50"/>
      <c r="J3608" s="49"/>
      <c r="K3608" s="50"/>
      <c r="L3608" s="21">
        <f t="shared" si="1185"/>
        <v>0</v>
      </c>
      <c r="M3608" s="22">
        <f t="shared" si="1179"/>
        <v>0</v>
      </c>
      <c r="N3608" s="98"/>
      <c r="O3608" s="101" t="str">
        <f t="shared" ca="1" si="1180"/>
        <v/>
      </c>
      <c r="P3608" s="41" t="str">
        <f t="shared" si="1178"/>
        <v xml:space="preserve"> </v>
      </c>
      <c r="Q3608" s="41" t="str">
        <f>IF(MONTH(G3609)-MONTH(G3608)&lt;&gt;0,SUBTOTAL(109,$P$14:$P$3665)," ")</f>
        <v xml:space="preserve"> </v>
      </c>
      <c r="R3608" s="108">
        <f t="shared" ca="1" si="1186"/>
        <v>0</v>
      </c>
      <c r="S3608" s="25">
        <f t="shared" ca="1" si="1187"/>
        <v>0</v>
      </c>
      <c r="T3608" s="108">
        <f t="shared" ca="1" si="1188"/>
        <v>0</v>
      </c>
      <c r="U3608" s="163">
        <f t="shared" ca="1" si="1189"/>
        <v>0</v>
      </c>
      <c r="V3608" s="25">
        <f t="shared" ca="1" si="1190"/>
        <v>0</v>
      </c>
      <c r="W3608" s="25">
        <f t="shared" ca="1" si="1191"/>
        <v>0</v>
      </c>
      <c r="X3608" s="108">
        <f t="shared" ca="1" si="1192"/>
        <v>0</v>
      </c>
      <c r="Y3608" s="108">
        <f t="shared" ca="1" si="1193"/>
        <v>0</v>
      </c>
      <c r="Z3608" s="108">
        <f t="shared" ca="1" si="1194"/>
        <v>0</v>
      </c>
      <c r="AA3608" s="108">
        <f t="shared" ca="1" si="1195"/>
        <v>0</v>
      </c>
      <c r="AB3608" s="108">
        <f t="shared" ca="1" si="1196"/>
        <v>0</v>
      </c>
      <c r="AC3608" s="25">
        <f t="shared" ca="1" si="1197"/>
        <v>0</v>
      </c>
    </row>
    <row r="3609" spans="1:29" ht="14.1" hidden="1" customHeight="1" thickBot="1" x14ac:dyDescent="0.25">
      <c r="A3609" s="3">
        <f t="shared" si="1181"/>
        <v>2030</v>
      </c>
      <c r="B3609" s="3" t="str">
        <f t="shared" si="1198"/>
        <v>11 listopad</v>
      </c>
      <c r="C3609" s="4" t="str">
        <f t="shared" si="1182"/>
        <v>listopad</v>
      </c>
      <c r="D3609" s="10">
        <f t="shared" ca="1" si="1183"/>
        <v>0</v>
      </c>
      <c r="E3609" s="10" t="str">
        <f t="shared" si="1184"/>
        <v>úterý</v>
      </c>
      <c r="F3609" s="42" t="str">
        <f ca="1">IF(COUNTIF(List1!$U$4:$AF$16,$G3609),"Svátek",TEXT($G3609,"dddd"))</f>
        <v>úterý</v>
      </c>
      <c r="G3609" s="19">
        <v>47792</v>
      </c>
      <c r="H3609" s="49"/>
      <c r="I3609" s="50"/>
      <c r="J3609" s="49"/>
      <c r="K3609" s="50"/>
      <c r="L3609" s="21">
        <f t="shared" si="1185"/>
        <v>0</v>
      </c>
      <c r="M3609" s="22">
        <f t="shared" si="1179"/>
        <v>0</v>
      </c>
      <c r="N3609" s="98"/>
      <c r="O3609" s="101" t="str">
        <f t="shared" ca="1" si="1180"/>
        <v/>
      </c>
      <c r="P3609" s="41" t="str">
        <f t="shared" si="1178"/>
        <v xml:space="preserve"> </v>
      </c>
      <c r="Q3609" s="41" t="str">
        <f>IF(MONTH(G3610)-MONTH(G3609)&lt;&gt;0,SUBTOTAL(109,$P$14:$P$3665)," ")</f>
        <v xml:space="preserve"> </v>
      </c>
      <c r="R3609" s="108">
        <f t="shared" ca="1" si="1186"/>
        <v>0</v>
      </c>
      <c r="S3609" s="25">
        <f t="shared" ca="1" si="1187"/>
        <v>0</v>
      </c>
      <c r="T3609" s="108">
        <f t="shared" ca="1" si="1188"/>
        <v>0</v>
      </c>
      <c r="U3609" s="163">
        <f t="shared" ca="1" si="1189"/>
        <v>0</v>
      </c>
      <c r="V3609" s="25">
        <f t="shared" ca="1" si="1190"/>
        <v>0</v>
      </c>
      <c r="W3609" s="25">
        <f t="shared" ca="1" si="1191"/>
        <v>0</v>
      </c>
      <c r="X3609" s="108">
        <f t="shared" ca="1" si="1192"/>
        <v>0</v>
      </c>
      <c r="Y3609" s="108">
        <f t="shared" ca="1" si="1193"/>
        <v>0</v>
      </c>
      <c r="Z3609" s="108">
        <f t="shared" ca="1" si="1194"/>
        <v>0</v>
      </c>
      <c r="AA3609" s="108">
        <f t="shared" ca="1" si="1195"/>
        <v>0</v>
      </c>
      <c r="AB3609" s="108">
        <f t="shared" ca="1" si="1196"/>
        <v>0</v>
      </c>
      <c r="AC3609" s="25">
        <f t="shared" ca="1" si="1197"/>
        <v>0</v>
      </c>
    </row>
    <row r="3610" spans="1:29" ht="14.1" hidden="1" customHeight="1" thickBot="1" x14ac:dyDescent="0.25">
      <c r="A3610" s="3">
        <f t="shared" si="1181"/>
        <v>2030</v>
      </c>
      <c r="B3610" s="3" t="str">
        <f t="shared" si="1198"/>
        <v>11 listopad</v>
      </c>
      <c r="C3610" s="4" t="str">
        <f t="shared" si="1182"/>
        <v>listopad</v>
      </c>
      <c r="D3610" s="10">
        <f t="shared" ca="1" si="1183"/>
        <v>0</v>
      </c>
      <c r="E3610" s="10" t="str">
        <f t="shared" si="1184"/>
        <v>středa</v>
      </c>
      <c r="F3610" s="42" t="str">
        <f ca="1">IF(COUNTIF(List1!$U$4:$AF$16,$G3610),"Svátek",TEXT($G3610,"dddd"))</f>
        <v>středa</v>
      </c>
      <c r="G3610" s="19">
        <v>47793</v>
      </c>
      <c r="H3610" s="49"/>
      <c r="I3610" s="50"/>
      <c r="J3610" s="49"/>
      <c r="K3610" s="50"/>
      <c r="L3610" s="21">
        <f t="shared" si="1185"/>
        <v>0</v>
      </c>
      <c r="M3610" s="22">
        <f t="shared" si="1179"/>
        <v>0</v>
      </c>
      <c r="N3610" s="98"/>
      <c r="O3610" s="101" t="str">
        <f t="shared" ca="1" si="1180"/>
        <v/>
      </c>
      <c r="P3610" s="41" t="str">
        <f t="shared" si="1178"/>
        <v xml:space="preserve"> </v>
      </c>
      <c r="Q3610" s="41" t="str">
        <f>IF(MONTH(G3611)-MONTH(G3610)&lt;&gt;0,SUBTOTAL(109,$P$14:$P$3665)," ")</f>
        <v xml:space="preserve"> </v>
      </c>
      <c r="R3610" s="108">
        <f t="shared" ca="1" si="1186"/>
        <v>0</v>
      </c>
      <c r="S3610" s="25">
        <f t="shared" ca="1" si="1187"/>
        <v>0</v>
      </c>
      <c r="T3610" s="108">
        <f t="shared" ca="1" si="1188"/>
        <v>0</v>
      </c>
      <c r="U3610" s="163">
        <f t="shared" ca="1" si="1189"/>
        <v>0</v>
      </c>
      <c r="V3610" s="25">
        <f t="shared" ca="1" si="1190"/>
        <v>0</v>
      </c>
      <c r="W3610" s="25">
        <f t="shared" ca="1" si="1191"/>
        <v>0</v>
      </c>
      <c r="X3610" s="108">
        <f t="shared" ca="1" si="1192"/>
        <v>0</v>
      </c>
      <c r="Y3610" s="108">
        <f t="shared" ca="1" si="1193"/>
        <v>0</v>
      </c>
      <c r="Z3610" s="108">
        <f t="shared" ca="1" si="1194"/>
        <v>0</v>
      </c>
      <c r="AA3610" s="108">
        <f t="shared" ca="1" si="1195"/>
        <v>0</v>
      </c>
      <c r="AB3610" s="108">
        <f t="shared" ca="1" si="1196"/>
        <v>0</v>
      </c>
      <c r="AC3610" s="25">
        <f t="shared" ca="1" si="1197"/>
        <v>0</v>
      </c>
    </row>
    <row r="3611" spans="1:29" ht="14.1" hidden="1" customHeight="1" thickBot="1" x14ac:dyDescent="0.25">
      <c r="A3611" s="3">
        <f t="shared" si="1181"/>
        <v>2030</v>
      </c>
      <c r="B3611" s="3" t="str">
        <f t="shared" si="1198"/>
        <v>11 listopad</v>
      </c>
      <c r="C3611" s="4" t="str">
        <f t="shared" si="1182"/>
        <v>listopad</v>
      </c>
      <c r="D3611" s="10">
        <f t="shared" ca="1" si="1183"/>
        <v>0</v>
      </c>
      <c r="E3611" s="10" t="str">
        <f t="shared" si="1184"/>
        <v>čtvrtek</v>
      </c>
      <c r="F3611" s="42" t="str">
        <f ca="1">IF(COUNTIF(List1!$U$4:$AF$16,$G3611),"Svátek",TEXT($G3611,"dddd"))</f>
        <v>čtvrtek</v>
      </c>
      <c r="G3611" s="19">
        <v>47794</v>
      </c>
      <c r="H3611" s="49"/>
      <c r="I3611" s="50"/>
      <c r="J3611" s="49"/>
      <c r="K3611" s="50"/>
      <c r="L3611" s="21">
        <f t="shared" si="1185"/>
        <v>0</v>
      </c>
      <c r="M3611" s="22">
        <f t="shared" si="1179"/>
        <v>0</v>
      </c>
      <c r="N3611" s="98"/>
      <c r="O3611" s="101" t="str">
        <f t="shared" ca="1" si="1180"/>
        <v/>
      </c>
      <c r="P3611" s="41" t="str">
        <f t="shared" ref="P3611:P3665" si="1199">IF(OR(TEXT($G3611,"dddd")="neděle",TEXT($G3702,"dddd")="Sunday"),IF(DAY(G3611)&gt;=7,SUM(L3605:L3611),IF(DAY(G3611)=6,SUM(L3606:L3611),IF(DAY(G3611)=5,SUM(L3607:L3611),IF(DAY(G3611)=4,SUM(L3608:L3611),IF(DAY(G3611)=3,SUM(L3609:L3611),IF(DAY(G3611)=2,SUM(L3610:L3611),IF(DAY(G3611)=1,SUM(L3611:L3611)," "))))))),IF(MONTH(G3612)-MONTH(G3611)&lt;&gt;0,IF(TEXT($G3611,"dddd")="sobota",SUM(L3606:L3611),IF(TEXT($G3611,"dddd")="pátek",SUM(L3607:L3611),IF(TEXT($G3611,"dddd")="čtvrtek",SUM(L3608:L3611),IF(TEXT($G3611,"dddd")="středa",SUM(L3609:L3611),IF(TEXT($G3611,"dddd")="úterý",SUM(L3610:L3611),IF(TEXT($G3611,"dddd")="pondělí",SUM(L3611)," "))))))," "))</f>
        <v xml:space="preserve"> </v>
      </c>
      <c r="Q3611" s="41" t="str">
        <f>IF(MONTH(G3612)-MONTH(G3611)&lt;&gt;0,SUBTOTAL(109,$P$14:$P$3665)," ")</f>
        <v xml:space="preserve"> </v>
      </c>
      <c r="R3611" s="108">
        <f t="shared" ca="1" si="1186"/>
        <v>0</v>
      </c>
      <c r="S3611" s="25">
        <f t="shared" ca="1" si="1187"/>
        <v>0</v>
      </c>
      <c r="T3611" s="108">
        <f t="shared" ca="1" si="1188"/>
        <v>0</v>
      </c>
      <c r="U3611" s="163">
        <f t="shared" ca="1" si="1189"/>
        <v>0</v>
      </c>
      <c r="V3611" s="25">
        <f t="shared" ca="1" si="1190"/>
        <v>0</v>
      </c>
      <c r="W3611" s="25">
        <f t="shared" ca="1" si="1191"/>
        <v>0</v>
      </c>
      <c r="X3611" s="108">
        <f t="shared" ca="1" si="1192"/>
        <v>0</v>
      </c>
      <c r="Y3611" s="108">
        <f t="shared" ca="1" si="1193"/>
        <v>0</v>
      </c>
      <c r="Z3611" s="108">
        <f t="shared" ca="1" si="1194"/>
        <v>0</v>
      </c>
      <c r="AA3611" s="108">
        <f t="shared" ca="1" si="1195"/>
        <v>0</v>
      </c>
      <c r="AB3611" s="108">
        <f t="shared" ca="1" si="1196"/>
        <v>0</v>
      </c>
      <c r="AC3611" s="25">
        <f t="shared" ca="1" si="1197"/>
        <v>0</v>
      </c>
    </row>
    <row r="3612" spans="1:29" ht="14.1" hidden="1" customHeight="1" thickBot="1" x14ac:dyDescent="0.25">
      <c r="A3612" s="3">
        <f t="shared" si="1181"/>
        <v>2030</v>
      </c>
      <c r="B3612" s="3" t="str">
        <f t="shared" si="1198"/>
        <v>11 listopad</v>
      </c>
      <c r="C3612" s="4" t="str">
        <f t="shared" si="1182"/>
        <v>listopad</v>
      </c>
      <c r="D3612" s="10">
        <f t="shared" ca="1" si="1183"/>
        <v>0</v>
      </c>
      <c r="E3612" s="10" t="str">
        <f t="shared" si="1184"/>
        <v>pátek</v>
      </c>
      <c r="F3612" s="42" t="str">
        <f ca="1">IF(COUNTIF(List1!$U$4:$AF$16,$G3612),"Svátek",TEXT($G3612,"dddd"))</f>
        <v>pátek</v>
      </c>
      <c r="G3612" s="19">
        <v>47795</v>
      </c>
      <c r="H3612" s="49"/>
      <c r="I3612" s="50"/>
      <c r="J3612" s="49"/>
      <c r="K3612" s="50"/>
      <c r="L3612" s="21">
        <f t="shared" si="1185"/>
        <v>0</v>
      </c>
      <c r="M3612" s="22">
        <f t="shared" si="1179"/>
        <v>0</v>
      </c>
      <c r="N3612" s="98"/>
      <c r="O3612" s="101" t="str">
        <f t="shared" ca="1" si="1180"/>
        <v/>
      </c>
      <c r="P3612" s="41" t="str">
        <f t="shared" si="1199"/>
        <v xml:space="preserve"> </v>
      </c>
      <c r="Q3612" s="41" t="str">
        <f>IF(MONTH(G3613)-MONTH(G3612)&lt;&gt;0,SUBTOTAL(109,$P$14:$P$3665)," ")</f>
        <v xml:space="preserve"> </v>
      </c>
      <c r="R3612" s="108">
        <f t="shared" ca="1" si="1186"/>
        <v>0</v>
      </c>
      <c r="S3612" s="25">
        <f t="shared" ca="1" si="1187"/>
        <v>0</v>
      </c>
      <c r="T3612" s="108">
        <f t="shared" ca="1" si="1188"/>
        <v>0</v>
      </c>
      <c r="U3612" s="163">
        <f t="shared" ca="1" si="1189"/>
        <v>0</v>
      </c>
      <c r="V3612" s="25">
        <f t="shared" ca="1" si="1190"/>
        <v>0</v>
      </c>
      <c r="W3612" s="25">
        <f t="shared" ca="1" si="1191"/>
        <v>0</v>
      </c>
      <c r="X3612" s="108">
        <f t="shared" ca="1" si="1192"/>
        <v>0</v>
      </c>
      <c r="Y3612" s="108">
        <f t="shared" ca="1" si="1193"/>
        <v>0</v>
      </c>
      <c r="Z3612" s="108">
        <f t="shared" ca="1" si="1194"/>
        <v>0</v>
      </c>
      <c r="AA3612" s="108">
        <f t="shared" ca="1" si="1195"/>
        <v>0</v>
      </c>
      <c r="AB3612" s="108">
        <f t="shared" ca="1" si="1196"/>
        <v>0</v>
      </c>
      <c r="AC3612" s="25">
        <f t="shared" ca="1" si="1197"/>
        <v>0</v>
      </c>
    </row>
    <row r="3613" spans="1:29" ht="14.1" hidden="1" customHeight="1" thickBot="1" x14ac:dyDescent="0.25">
      <c r="A3613" s="3">
        <f t="shared" si="1181"/>
        <v>2030</v>
      </c>
      <c r="B3613" s="3" t="str">
        <f t="shared" si="1198"/>
        <v>11 listopad</v>
      </c>
      <c r="C3613" s="4" t="str">
        <f t="shared" si="1182"/>
        <v>listopad</v>
      </c>
      <c r="D3613" s="10">
        <f t="shared" ca="1" si="1183"/>
        <v>0</v>
      </c>
      <c r="E3613" s="10" t="str">
        <f t="shared" si="1184"/>
        <v>sobota</v>
      </c>
      <c r="F3613" s="42" t="str">
        <f ca="1">IF(COUNTIF(List1!$U$4:$AF$16,$G3613),"Svátek",TEXT($G3613,"dddd"))</f>
        <v>sobota</v>
      </c>
      <c r="G3613" s="19">
        <v>47796</v>
      </c>
      <c r="H3613" s="49"/>
      <c r="I3613" s="50"/>
      <c r="J3613" s="49"/>
      <c r="K3613" s="50"/>
      <c r="L3613" s="21">
        <f t="shared" si="1185"/>
        <v>0</v>
      </c>
      <c r="M3613" s="22">
        <f t="shared" si="1179"/>
        <v>0</v>
      </c>
      <c r="N3613" s="98"/>
      <c r="O3613" s="101" t="str">
        <f t="shared" ca="1" si="1180"/>
        <v/>
      </c>
      <c r="P3613" s="41" t="str">
        <f t="shared" si="1199"/>
        <v xml:space="preserve"> </v>
      </c>
      <c r="Q3613" s="41" t="str">
        <f>IF(MONTH(G3614)-MONTH(G3613)&lt;&gt;0,SUBTOTAL(109,$P$14:$P$3665)," ")</f>
        <v xml:space="preserve"> </v>
      </c>
      <c r="R3613" s="108">
        <f t="shared" ca="1" si="1186"/>
        <v>0</v>
      </c>
      <c r="S3613" s="25">
        <f t="shared" ca="1" si="1187"/>
        <v>0</v>
      </c>
      <c r="T3613" s="108">
        <f t="shared" ca="1" si="1188"/>
        <v>0</v>
      </c>
      <c r="U3613" s="163">
        <f t="shared" ca="1" si="1189"/>
        <v>0</v>
      </c>
      <c r="V3613" s="25">
        <f t="shared" ca="1" si="1190"/>
        <v>0</v>
      </c>
      <c r="W3613" s="25">
        <f t="shared" ca="1" si="1191"/>
        <v>0</v>
      </c>
      <c r="X3613" s="108">
        <f t="shared" ca="1" si="1192"/>
        <v>0</v>
      </c>
      <c r="Y3613" s="108">
        <f t="shared" ca="1" si="1193"/>
        <v>0</v>
      </c>
      <c r="Z3613" s="108">
        <f t="shared" ca="1" si="1194"/>
        <v>0</v>
      </c>
      <c r="AA3613" s="108">
        <f t="shared" ca="1" si="1195"/>
        <v>0</v>
      </c>
      <c r="AB3613" s="108">
        <f t="shared" ca="1" si="1196"/>
        <v>0</v>
      </c>
      <c r="AC3613" s="25">
        <f t="shared" ca="1" si="1197"/>
        <v>0</v>
      </c>
    </row>
    <row r="3614" spans="1:29" ht="14.1" hidden="1" customHeight="1" thickBot="1" x14ac:dyDescent="0.25">
      <c r="A3614" s="3">
        <f t="shared" si="1181"/>
        <v>2030</v>
      </c>
      <c r="B3614" s="3" t="str">
        <f t="shared" si="1198"/>
        <v>11 listopad</v>
      </c>
      <c r="C3614" s="4" t="str">
        <f t="shared" si="1182"/>
        <v>listopad</v>
      </c>
      <c r="D3614" s="10">
        <f t="shared" ca="1" si="1183"/>
        <v>0</v>
      </c>
      <c r="E3614" s="10" t="str">
        <f t="shared" si="1184"/>
        <v>neděle</v>
      </c>
      <c r="F3614" s="42" t="str">
        <f ca="1">IF(COUNTIF(List1!$U$4:$AF$16,$G3614),"Svátek",TEXT($G3614,"dddd"))</f>
        <v>neděle</v>
      </c>
      <c r="G3614" s="19">
        <v>47797</v>
      </c>
      <c r="H3614" s="49"/>
      <c r="I3614" s="50"/>
      <c r="J3614" s="49"/>
      <c r="K3614" s="50"/>
      <c r="L3614" s="21">
        <f t="shared" si="1185"/>
        <v>0</v>
      </c>
      <c r="M3614" s="22">
        <f t="shared" si="1179"/>
        <v>0</v>
      </c>
      <c r="N3614" s="98"/>
      <c r="O3614" s="101" t="str">
        <f t="shared" ca="1" si="1180"/>
        <v/>
      </c>
      <c r="P3614" s="41">
        <f t="shared" si="1199"/>
        <v>0</v>
      </c>
      <c r="Q3614" s="41" t="str">
        <f>IF(MONTH(G3615)-MONTH(G3614)&lt;&gt;0,SUBTOTAL(109,$P$14:$P$3665)," ")</f>
        <v xml:space="preserve"> </v>
      </c>
      <c r="R3614" s="108">
        <f t="shared" ca="1" si="1186"/>
        <v>0</v>
      </c>
      <c r="S3614" s="25">
        <f t="shared" ca="1" si="1187"/>
        <v>0</v>
      </c>
      <c r="T3614" s="108">
        <f t="shared" ca="1" si="1188"/>
        <v>0</v>
      </c>
      <c r="U3614" s="163">
        <f t="shared" ca="1" si="1189"/>
        <v>0</v>
      </c>
      <c r="V3614" s="25">
        <f t="shared" ca="1" si="1190"/>
        <v>0</v>
      </c>
      <c r="W3614" s="25">
        <f t="shared" ca="1" si="1191"/>
        <v>0</v>
      </c>
      <c r="X3614" s="108">
        <f t="shared" ca="1" si="1192"/>
        <v>0</v>
      </c>
      <c r="Y3614" s="108">
        <f t="shared" ca="1" si="1193"/>
        <v>0</v>
      </c>
      <c r="Z3614" s="108">
        <f t="shared" ca="1" si="1194"/>
        <v>0</v>
      </c>
      <c r="AA3614" s="108">
        <f t="shared" ca="1" si="1195"/>
        <v>0</v>
      </c>
      <c r="AB3614" s="108">
        <f t="shared" ca="1" si="1196"/>
        <v>0</v>
      </c>
      <c r="AC3614" s="25">
        <f t="shared" ca="1" si="1197"/>
        <v>0</v>
      </c>
    </row>
    <row r="3615" spans="1:29" ht="14.1" hidden="1" customHeight="1" thickBot="1" x14ac:dyDescent="0.25">
      <c r="A3615" s="3">
        <f t="shared" si="1181"/>
        <v>2030</v>
      </c>
      <c r="B3615" s="3" t="str">
        <f t="shared" si="1198"/>
        <v>11 listopad</v>
      </c>
      <c r="C3615" s="4" t="str">
        <f t="shared" si="1182"/>
        <v>listopad</v>
      </c>
      <c r="D3615" s="10">
        <f t="shared" ca="1" si="1183"/>
        <v>0</v>
      </c>
      <c r="E3615" s="10" t="str">
        <f t="shared" si="1184"/>
        <v>pondělí</v>
      </c>
      <c r="F3615" s="42" t="str">
        <f ca="1">IF(COUNTIF(List1!$U$4:$AF$16,$G3615),"Svátek",TEXT($G3615,"dddd"))</f>
        <v>pondělí</v>
      </c>
      <c r="G3615" s="19">
        <v>47798</v>
      </c>
      <c r="H3615" s="49"/>
      <c r="I3615" s="50"/>
      <c r="J3615" s="49"/>
      <c r="K3615" s="50"/>
      <c r="L3615" s="21">
        <f t="shared" si="1185"/>
        <v>0</v>
      </c>
      <c r="M3615" s="22">
        <f t="shared" si="1179"/>
        <v>0</v>
      </c>
      <c r="N3615" s="98"/>
      <c r="O3615" s="101" t="str">
        <f t="shared" ca="1" si="1180"/>
        <v/>
      </c>
      <c r="P3615" s="41" t="str">
        <f t="shared" si="1199"/>
        <v xml:space="preserve"> </v>
      </c>
      <c r="Q3615" s="41" t="str">
        <f>IF(MONTH(G3616)-MONTH(G3615)&lt;&gt;0,SUBTOTAL(109,$P$14:$P$3665)," ")</f>
        <v xml:space="preserve"> </v>
      </c>
      <c r="R3615" s="108">
        <f t="shared" ca="1" si="1186"/>
        <v>0</v>
      </c>
      <c r="S3615" s="25">
        <f t="shared" ca="1" si="1187"/>
        <v>0</v>
      </c>
      <c r="T3615" s="108">
        <f t="shared" ca="1" si="1188"/>
        <v>0</v>
      </c>
      <c r="U3615" s="163">
        <f t="shared" ca="1" si="1189"/>
        <v>0</v>
      </c>
      <c r="V3615" s="25">
        <f t="shared" ca="1" si="1190"/>
        <v>0</v>
      </c>
      <c r="W3615" s="25">
        <f t="shared" ca="1" si="1191"/>
        <v>0</v>
      </c>
      <c r="X3615" s="108">
        <f t="shared" ca="1" si="1192"/>
        <v>0</v>
      </c>
      <c r="Y3615" s="108">
        <f t="shared" ca="1" si="1193"/>
        <v>0</v>
      </c>
      <c r="Z3615" s="108">
        <f t="shared" ca="1" si="1194"/>
        <v>0</v>
      </c>
      <c r="AA3615" s="108">
        <f t="shared" ca="1" si="1195"/>
        <v>0</v>
      </c>
      <c r="AB3615" s="108">
        <f t="shared" ca="1" si="1196"/>
        <v>0</v>
      </c>
      <c r="AC3615" s="25">
        <f t="shared" ca="1" si="1197"/>
        <v>0</v>
      </c>
    </row>
    <row r="3616" spans="1:29" ht="14.1" hidden="1" customHeight="1" thickBot="1" x14ac:dyDescent="0.25">
      <c r="A3616" s="3">
        <f t="shared" si="1181"/>
        <v>2030</v>
      </c>
      <c r="B3616" s="3" t="str">
        <f t="shared" si="1198"/>
        <v>11 listopad</v>
      </c>
      <c r="C3616" s="4" t="str">
        <f t="shared" si="1182"/>
        <v>listopad</v>
      </c>
      <c r="D3616" s="10">
        <f t="shared" ca="1" si="1183"/>
        <v>0</v>
      </c>
      <c r="E3616" s="10" t="str">
        <f t="shared" si="1184"/>
        <v>úterý</v>
      </c>
      <c r="F3616" s="42" t="str">
        <f ca="1">IF(COUNTIF(List1!$U$4:$AF$16,$G3616),"Svátek",TEXT($G3616,"dddd"))</f>
        <v>úterý</v>
      </c>
      <c r="G3616" s="19">
        <v>47799</v>
      </c>
      <c r="H3616" s="49"/>
      <c r="I3616" s="50"/>
      <c r="J3616" s="49"/>
      <c r="K3616" s="50"/>
      <c r="L3616" s="21">
        <f t="shared" si="1185"/>
        <v>0</v>
      </c>
      <c r="M3616" s="22">
        <f t="shared" si="1179"/>
        <v>0</v>
      </c>
      <c r="N3616" s="98"/>
      <c r="O3616" s="101" t="str">
        <f t="shared" ca="1" si="1180"/>
        <v/>
      </c>
      <c r="P3616" s="41" t="str">
        <f t="shared" si="1199"/>
        <v xml:space="preserve"> </v>
      </c>
      <c r="Q3616" s="41" t="str">
        <f>IF(MONTH(G3617)-MONTH(G3616)&lt;&gt;0,SUBTOTAL(109,$P$14:$P$3665)," ")</f>
        <v xml:space="preserve"> </v>
      </c>
      <c r="R3616" s="108">
        <f t="shared" ca="1" si="1186"/>
        <v>0</v>
      </c>
      <c r="S3616" s="25">
        <f t="shared" ca="1" si="1187"/>
        <v>0</v>
      </c>
      <c r="T3616" s="108">
        <f t="shared" ca="1" si="1188"/>
        <v>0</v>
      </c>
      <c r="U3616" s="163">
        <f t="shared" ca="1" si="1189"/>
        <v>0</v>
      </c>
      <c r="V3616" s="25">
        <f t="shared" ca="1" si="1190"/>
        <v>0</v>
      </c>
      <c r="W3616" s="25">
        <f t="shared" ca="1" si="1191"/>
        <v>0</v>
      </c>
      <c r="X3616" s="108">
        <f t="shared" ca="1" si="1192"/>
        <v>0</v>
      </c>
      <c r="Y3616" s="108">
        <f t="shared" ca="1" si="1193"/>
        <v>0</v>
      </c>
      <c r="Z3616" s="108">
        <f t="shared" ca="1" si="1194"/>
        <v>0</v>
      </c>
      <c r="AA3616" s="108">
        <f t="shared" ca="1" si="1195"/>
        <v>0</v>
      </c>
      <c r="AB3616" s="108">
        <f t="shared" ca="1" si="1196"/>
        <v>0</v>
      </c>
      <c r="AC3616" s="25">
        <f t="shared" ca="1" si="1197"/>
        <v>0</v>
      </c>
    </row>
    <row r="3617" spans="1:29" ht="14.1" hidden="1" customHeight="1" thickBot="1" x14ac:dyDescent="0.25">
      <c r="A3617" s="3">
        <f t="shared" si="1181"/>
        <v>2030</v>
      </c>
      <c r="B3617" s="3" t="str">
        <f t="shared" si="1198"/>
        <v>11 listopad</v>
      </c>
      <c r="C3617" s="4" t="str">
        <f t="shared" si="1182"/>
        <v>listopad</v>
      </c>
      <c r="D3617" s="10">
        <f t="shared" ca="1" si="1183"/>
        <v>0</v>
      </c>
      <c r="E3617" s="10" t="str">
        <f t="shared" si="1184"/>
        <v>středa</v>
      </c>
      <c r="F3617" s="42" t="str">
        <f ca="1">IF(COUNTIF(List1!$U$4:$AF$16,$G3617),"Svátek",TEXT($G3617,"dddd"))</f>
        <v>středa</v>
      </c>
      <c r="G3617" s="19">
        <v>47800</v>
      </c>
      <c r="H3617" s="49"/>
      <c r="I3617" s="50"/>
      <c r="J3617" s="49"/>
      <c r="K3617" s="50"/>
      <c r="L3617" s="21">
        <f t="shared" si="1185"/>
        <v>0</v>
      </c>
      <c r="M3617" s="22">
        <f t="shared" si="1179"/>
        <v>0</v>
      </c>
      <c r="N3617" s="98"/>
      <c r="O3617" s="101" t="str">
        <f t="shared" ca="1" si="1180"/>
        <v/>
      </c>
      <c r="P3617" s="41" t="str">
        <f t="shared" si="1199"/>
        <v xml:space="preserve"> </v>
      </c>
      <c r="Q3617" s="41" t="str">
        <f>IF(MONTH(G3618)-MONTH(G3617)&lt;&gt;0,SUBTOTAL(109,$P$14:$P$3665)," ")</f>
        <v xml:space="preserve"> </v>
      </c>
      <c r="R3617" s="108">
        <f t="shared" ca="1" si="1186"/>
        <v>0</v>
      </c>
      <c r="S3617" s="25">
        <f t="shared" ca="1" si="1187"/>
        <v>0</v>
      </c>
      <c r="T3617" s="108">
        <f t="shared" ca="1" si="1188"/>
        <v>0</v>
      </c>
      <c r="U3617" s="163">
        <f t="shared" ca="1" si="1189"/>
        <v>0</v>
      </c>
      <c r="V3617" s="25">
        <f t="shared" ca="1" si="1190"/>
        <v>0</v>
      </c>
      <c r="W3617" s="25">
        <f t="shared" ca="1" si="1191"/>
        <v>0</v>
      </c>
      <c r="X3617" s="108">
        <f t="shared" ca="1" si="1192"/>
        <v>0</v>
      </c>
      <c r="Y3617" s="108">
        <f t="shared" ca="1" si="1193"/>
        <v>0</v>
      </c>
      <c r="Z3617" s="108">
        <f t="shared" ca="1" si="1194"/>
        <v>0</v>
      </c>
      <c r="AA3617" s="108">
        <f t="shared" ca="1" si="1195"/>
        <v>0</v>
      </c>
      <c r="AB3617" s="108">
        <f t="shared" ca="1" si="1196"/>
        <v>0</v>
      </c>
      <c r="AC3617" s="25">
        <f t="shared" ca="1" si="1197"/>
        <v>0</v>
      </c>
    </row>
    <row r="3618" spans="1:29" ht="14.1" hidden="1" customHeight="1" thickBot="1" x14ac:dyDescent="0.25">
      <c r="A3618" s="3">
        <f t="shared" si="1181"/>
        <v>2030</v>
      </c>
      <c r="B3618" s="3" t="str">
        <f t="shared" si="1198"/>
        <v>11 listopad</v>
      </c>
      <c r="C3618" s="4" t="str">
        <f t="shared" si="1182"/>
        <v>listopad</v>
      </c>
      <c r="D3618" s="10">
        <f t="shared" ca="1" si="1183"/>
        <v>0</v>
      </c>
      <c r="E3618" s="10" t="str">
        <f t="shared" si="1184"/>
        <v>čtvrtek</v>
      </c>
      <c r="F3618" s="42" t="str">
        <f ca="1">IF(COUNTIF(List1!$U$4:$AF$16,$G3618),"Svátek",TEXT($G3618,"dddd"))</f>
        <v>čtvrtek</v>
      </c>
      <c r="G3618" s="19">
        <v>47801</v>
      </c>
      <c r="H3618" s="49"/>
      <c r="I3618" s="50"/>
      <c r="J3618" s="49"/>
      <c r="K3618" s="50"/>
      <c r="L3618" s="21">
        <f t="shared" si="1185"/>
        <v>0</v>
      </c>
      <c r="M3618" s="22">
        <f t="shared" si="1179"/>
        <v>0</v>
      </c>
      <c r="N3618" s="98"/>
      <c r="O3618" s="101" t="str">
        <f t="shared" ca="1" si="1180"/>
        <v/>
      </c>
      <c r="P3618" s="41" t="str">
        <f t="shared" si="1199"/>
        <v xml:space="preserve"> </v>
      </c>
      <c r="Q3618" s="41" t="str">
        <f>IF(MONTH(G3619)-MONTH(G3618)&lt;&gt;0,SUBTOTAL(109,$P$14:$P$3665)," ")</f>
        <v xml:space="preserve"> </v>
      </c>
      <c r="R3618" s="108">
        <f t="shared" ca="1" si="1186"/>
        <v>0</v>
      </c>
      <c r="S3618" s="25">
        <f t="shared" ca="1" si="1187"/>
        <v>0</v>
      </c>
      <c r="T3618" s="108">
        <f t="shared" ca="1" si="1188"/>
        <v>0</v>
      </c>
      <c r="U3618" s="163">
        <f t="shared" ca="1" si="1189"/>
        <v>0</v>
      </c>
      <c r="V3618" s="25">
        <f t="shared" ca="1" si="1190"/>
        <v>0</v>
      </c>
      <c r="W3618" s="25">
        <f t="shared" ca="1" si="1191"/>
        <v>0</v>
      </c>
      <c r="X3618" s="108">
        <f t="shared" ca="1" si="1192"/>
        <v>0</v>
      </c>
      <c r="Y3618" s="108">
        <f t="shared" ca="1" si="1193"/>
        <v>0</v>
      </c>
      <c r="Z3618" s="108">
        <f t="shared" ca="1" si="1194"/>
        <v>0</v>
      </c>
      <c r="AA3618" s="108">
        <f t="shared" ca="1" si="1195"/>
        <v>0</v>
      </c>
      <c r="AB3618" s="108">
        <f t="shared" ca="1" si="1196"/>
        <v>0</v>
      </c>
      <c r="AC3618" s="25">
        <f t="shared" ca="1" si="1197"/>
        <v>0</v>
      </c>
    </row>
    <row r="3619" spans="1:29" ht="14.1" hidden="1" customHeight="1" thickBot="1" x14ac:dyDescent="0.25">
      <c r="A3619" s="3">
        <f t="shared" si="1181"/>
        <v>2030</v>
      </c>
      <c r="B3619" s="3" t="str">
        <f t="shared" si="1198"/>
        <v>11 listopad</v>
      </c>
      <c r="C3619" s="4" t="str">
        <f t="shared" si="1182"/>
        <v>listopad</v>
      </c>
      <c r="D3619" s="10">
        <f t="shared" ca="1" si="1183"/>
        <v>0</v>
      </c>
      <c r="E3619" s="10" t="str">
        <f t="shared" si="1184"/>
        <v>pátek</v>
      </c>
      <c r="F3619" s="42" t="str">
        <f ca="1">IF(COUNTIF(List1!$U$4:$AF$16,$G3619),"Svátek",TEXT($G3619,"dddd"))</f>
        <v>pátek</v>
      </c>
      <c r="G3619" s="19">
        <v>47802</v>
      </c>
      <c r="H3619" s="49"/>
      <c r="I3619" s="50"/>
      <c r="J3619" s="49"/>
      <c r="K3619" s="50"/>
      <c r="L3619" s="21">
        <f t="shared" si="1185"/>
        <v>0</v>
      </c>
      <c r="M3619" s="22">
        <f t="shared" si="1179"/>
        <v>0</v>
      </c>
      <c r="N3619" s="98"/>
      <c r="O3619" s="101" t="str">
        <f t="shared" ca="1" si="1180"/>
        <v/>
      </c>
      <c r="P3619" s="41" t="str">
        <f t="shared" si="1199"/>
        <v xml:space="preserve"> </v>
      </c>
      <c r="Q3619" s="41" t="str">
        <f>IF(MONTH(G3620)-MONTH(G3619)&lt;&gt;0,SUBTOTAL(109,$P$14:$P$3665)," ")</f>
        <v xml:space="preserve"> </v>
      </c>
      <c r="R3619" s="108">
        <f t="shared" ca="1" si="1186"/>
        <v>0</v>
      </c>
      <c r="S3619" s="25">
        <f t="shared" ca="1" si="1187"/>
        <v>0</v>
      </c>
      <c r="T3619" s="108">
        <f t="shared" ca="1" si="1188"/>
        <v>0</v>
      </c>
      <c r="U3619" s="163">
        <f t="shared" ca="1" si="1189"/>
        <v>0</v>
      </c>
      <c r="V3619" s="25">
        <f t="shared" ca="1" si="1190"/>
        <v>0</v>
      </c>
      <c r="W3619" s="25">
        <f t="shared" ca="1" si="1191"/>
        <v>0</v>
      </c>
      <c r="X3619" s="108">
        <f t="shared" ca="1" si="1192"/>
        <v>0</v>
      </c>
      <c r="Y3619" s="108">
        <f t="shared" ca="1" si="1193"/>
        <v>0</v>
      </c>
      <c r="Z3619" s="108">
        <f t="shared" ca="1" si="1194"/>
        <v>0</v>
      </c>
      <c r="AA3619" s="108">
        <f t="shared" ca="1" si="1195"/>
        <v>0</v>
      </c>
      <c r="AB3619" s="108">
        <f t="shared" ca="1" si="1196"/>
        <v>0</v>
      </c>
      <c r="AC3619" s="25">
        <f t="shared" ca="1" si="1197"/>
        <v>0</v>
      </c>
    </row>
    <row r="3620" spans="1:29" ht="14.1" hidden="1" customHeight="1" thickBot="1" x14ac:dyDescent="0.25">
      <c r="A3620" s="3">
        <f t="shared" si="1181"/>
        <v>2030</v>
      </c>
      <c r="B3620" s="3" t="str">
        <f t="shared" si="1198"/>
        <v>11 listopad</v>
      </c>
      <c r="C3620" s="4" t="str">
        <f t="shared" si="1182"/>
        <v>listopad</v>
      </c>
      <c r="D3620" s="10">
        <f t="shared" ca="1" si="1183"/>
        <v>0</v>
      </c>
      <c r="E3620" s="10" t="str">
        <f t="shared" si="1184"/>
        <v>sobota</v>
      </c>
      <c r="F3620" s="42" t="str">
        <f ca="1">IF(COUNTIF(List1!$U$4:$AF$16,$G3620),"Svátek",TEXT($G3620,"dddd"))</f>
        <v>sobota</v>
      </c>
      <c r="G3620" s="19">
        <v>47803</v>
      </c>
      <c r="H3620" s="49"/>
      <c r="I3620" s="50"/>
      <c r="J3620" s="49"/>
      <c r="K3620" s="50"/>
      <c r="L3620" s="21">
        <f t="shared" si="1185"/>
        <v>0</v>
      </c>
      <c r="M3620" s="22">
        <f t="shared" si="1179"/>
        <v>0</v>
      </c>
      <c r="N3620" s="98"/>
      <c r="O3620" s="101" t="str">
        <f t="shared" ca="1" si="1180"/>
        <v/>
      </c>
      <c r="P3620" s="41" t="str">
        <f t="shared" si="1199"/>
        <v xml:space="preserve"> </v>
      </c>
      <c r="Q3620" s="41" t="str">
        <f>IF(MONTH(G3621)-MONTH(G3620)&lt;&gt;0,SUBTOTAL(109,$P$14:$P$3665)," ")</f>
        <v xml:space="preserve"> </v>
      </c>
      <c r="R3620" s="108">
        <f t="shared" ca="1" si="1186"/>
        <v>0</v>
      </c>
      <c r="S3620" s="25">
        <f t="shared" ca="1" si="1187"/>
        <v>0</v>
      </c>
      <c r="T3620" s="108">
        <f t="shared" ca="1" si="1188"/>
        <v>0</v>
      </c>
      <c r="U3620" s="163">
        <f t="shared" ca="1" si="1189"/>
        <v>0</v>
      </c>
      <c r="V3620" s="25">
        <f t="shared" ca="1" si="1190"/>
        <v>0</v>
      </c>
      <c r="W3620" s="25">
        <f t="shared" ca="1" si="1191"/>
        <v>0</v>
      </c>
      <c r="X3620" s="108">
        <f t="shared" ca="1" si="1192"/>
        <v>0</v>
      </c>
      <c r="Y3620" s="108">
        <f t="shared" ca="1" si="1193"/>
        <v>0</v>
      </c>
      <c r="Z3620" s="108">
        <f t="shared" ca="1" si="1194"/>
        <v>0</v>
      </c>
      <c r="AA3620" s="108">
        <f t="shared" ca="1" si="1195"/>
        <v>0</v>
      </c>
      <c r="AB3620" s="108">
        <f t="shared" ca="1" si="1196"/>
        <v>0</v>
      </c>
      <c r="AC3620" s="25">
        <f t="shared" ca="1" si="1197"/>
        <v>0</v>
      </c>
    </row>
    <row r="3621" spans="1:29" ht="14.1" hidden="1" customHeight="1" thickBot="1" x14ac:dyDescent="0.25">
      <c r="A3621" s="3">
        <f t="shared" si="1181"/>
        <v>2030</v>
      </c>
      <c r="B3621" s="3" t="str">
        <f t="shared" si="1198"/>
        <v>11 listopad</v>
      </c>
      <c r="C3621" s="4" t="str">
        <f t="shared" si="1182"/>
        <v>listopad</v>
      </c>
      <c r="D3621" s="10">
        <f t="shared" ca="1" si="1183"/>
        <v>1</v>
      </c>
      <c r="E3621" s="10" t="str">
        <f t="shared" si="1184"/>
        <v>neděle</v>
      </c>
      <c r="F3621" s="42" t="str">
        <f ca="1">IF(COUNTIF(List1!$U$4:$AF$16,$G3621),"Svátek",TEXT($G3621,"dddd"))</f>
        <v>Svátek</v>
      </c>
      <c r="G3621" s="19">
        <v>47804</v>
      </c>
      <c r="H3621" s="49"/>
      <c r="I3621" s="50"/>
      <c r="J3621" s="49"/>
      <c r="K3621" s="50"/>
      <c r="L3621" s="21">
        <f t="shared" si="1185"/>
        <v>0</v>
      </c>
      <c r="M3621" s="22">
        <f t="shared" si="1179"/>
        <v>0</v>
      </c>
      <c r="N3621" s="98"/>
      <c r="O3621" s="101" t="str">
        <f t="shared" ca="1" si="1180"/>
        <v>Svátek</v>
      </c>
      <c r="P3621" s="41">
        <f t="shared" si="1199"/>
        <v>0</v>
      </c>
      <c r="Q3621" s="41" t="str">
        <f>IF(MONTH(G3622)-MONTH(G3621)&lt;&gt;0,SUBTOTAL(109,$P$14:$P$3665)," ")</f>
        <v xml:space="preserve"> </v>
      </c>
      <c r="R3621" s="108">
        <f t="shared" ca="1" si="1186"/>
        <v>0</v>
      </c>
      <c r="S3621" s="25">
        <f t="shared" ca="1" si="1187"/>
        <v>0</v>
      </c>
      <c r="T3621" s="108">
        <f t="shared" ca="1" si="1188"/>
        <v>0</v>
      </c>
      <c r="U3621" s="163">
        <f t="shared" ca="1" si="1189"/>
        <v>0</v>
      </c>
      <c r="V3621" s="25">
        <f t="shared" ca="1" si="1190"/>
        <v>0</v>
      </c>
      <c r="W3621" s="25">
        <f t="shared" ca="1" si="1191"/>
        <v>0</v>
      </c>
      <c r="X3621" s="108">
        <f t="shared" ca="1" si="1192"/>
        <v>0</v>
      </c>
      <c r="Y3621" s="108">
        <f t="shared" ca="1" si="1193"/>
        <v>0</v>
      </c>
      <c r="Z3621" s="108">
        <f t="shared" ca="1" si="1194"/>
        <v>0</v>
      </c>
      <c r="AA3621" s="108">
        <f t="shared" ca="1" si="1195"/>
        <v>0</v>
      </c>
      <c r="AB3621" s="108">
        <f t="shared" ca="1" si="1196"/>
        <v>0</v>
      </c>
      <c r="AC3621" s="25">
        <f t="shared" ca="1" si="1197"/>
        <v>0</v>
      </c>
    </row>
    <row r="3622" spans="1:29" ht="14.1" hidden="1" customHeight="1" thickBot="1" x14ac:dyDescent="0.25">
      <c r="A3622" s="3">
        <f t="shared" si="1181"/>
        <v>2030</v>
      </c>
      <c r="B3622" s="3" t="str">
        <f t="shared" si="1198"/>
        <v>11 listopad</v>
      </c>
      <c r="C3622" s="4" t="str">
        <f t="shared" si="1182"/>
        <v>listopad</v>
      </c>
      <c r="D3622" s="10">
        <f t="shared" ca="1" si="1183"/>
        <v>0</v>
      </c>
      <c r="E3622" s="10" t="str">
        <f t="shared" si="1184"/>
        <v>pondělí</v>
      </c>
      <c r="F3622" s="42" t="str">
        <f ca="1">IF(COUNTIF(List1!$U$4:$AF$16,$G3622),"Svátek",TEXT($G3622,"dddd"))</f>
        <v>pondělí</v>
      </c>
      <c r="G3622" s="19">
        <v>47805</v>
      </c>
      <c r="H3622" s="49"/>
      <c r="I3622" s="50"/>
      <c r="J3622" s="49"/>
      <c r="K3622" s="50"/>
      <c r="L3622" s="21">
        <f t="shared" si="1185"/>
        <v>0</v>
      </c>
      <c r="M3622" s="22">
        <f t="shared" ref="M3622:M3665" si="1200">(I3622-H3622)-(K3622-J3622)</f>
        <v>0</v>
      </c>
      <c r="N3622" s="98"/>
      <c r="O3622" s="101" t="str">
        <f t="shared" ref="O3622:O3665" ca="1" si="1201">IF(F3622="Svátek","Svátek","")</f>
        <v/>
      </c>
      <c r="P3622" s="41" t="str">
        <f t="shared" si="1199"/>
        <v xml:space="preserve"> </v>
      </c>
      <c r="Q3622" s="41" t="str">
        <f>IF(MONTH(G3623)-MONTH(G3622)&lt;&gt;0,SUBTOTAL(109,$P$14:$P$3665)," ")</f>
        <v xml:space="preserve"> </v>
      </c>
      <c r="R3622" s="108">
        <f t="shared" ca="1" si="1186"/>
        <v>0</v>
      </c>
      <c r="S3622" s="25">
        <f t="shared" ca="1" si="1187"/>
        <v>0</v>
      </c>
      <c r="T3622" s="108">
        <f t="shared" ca="1" si="1188"/>
        <v>0</v>
      </c>
      <c r="U3622" s="163">
        <f t="shared" ca="1" si="1189"/>
        <v>0</v>
      </c>
      <c r="V3622" s="25">
        <f t="shared" ca="1" si="1190"/>
        <v>0</v>
      </c>
      <c r="W3622" s="25">
        <f t="shared" ca="1" si="1191"/>
        <v>0</v>
      </c>
      <c r="X3622" s="108">
        <f t="shared" ca="1" si="1192"/>
        <v>0</v>
      </c>
      <c r="Y3622" s="108">
        <f t="shared" ca="1" si="1193"/>
        <v>0</v>
      </c>
      <c r="Z3622" s="108">
        <f t="shared" ca="1" si="1194"/>
        <v>0</v>
      </c>
      <c r="AA3622" s="108">
        <f t="shared" ca="1" si="1195"/>
        <v>0</v>
      </c>
      <c r="AB3622" s="108">
        <f t="shared" ca="1" si="1196"/>
        <v>0</v>
      </c>
      <c r="AC3622" s="25">
        <f t="shared" ca="1" si="1197"/>
        <v>0</v>
      </c>
    </row>
    <row r="3623" spans="1:29" ht="14.1" hidden="1" customHeight="1" thickBot="1" x14ac:dyDescent="0.25">
      <c r="A3623" s="3">
        <f t="shared" ref="A3623:A3665" si="1202">YEAR(G3623)</f>
        <v>2030</v>
      </c>
      <c r="B3623" s="3" t="str">
        <f t="shared" si="1198"/>
        <v>11 listopad</v>
      </c>
      <c r="C3623" s="4" t="str">
        <f t="shared" ref="C3623:C3665" si="1203">TEXT(G3623,"mmmm")</f>
        <v>listopad</v>
      </c>
      <c r="D3623" s="10">
        <f t="shared" ref="D3623:D3665" ca="1" si="1204">IF(F3623="Svátek",1,0)</f>
        <v>0</v>
      </c>
      <c r="E3623" s="10" t="str">
        <f t="shared" ref="E3623:E3665" si="1205">TEXT($G3623,"dddd")</f>
        <v>úterý</v>
      </c>
      <c r="F3623" s="42" t="str">
        <f ca="1">IF(COUNTIF(List1!$U$4:$AF$16,$G3623),"Svátek",TEXT($G3623,"dddd"))</f>
        <v>úterý</v>
      </c>
      <c r="G3623" s="19">
        <v>47806</v>
      </c>
      <c r="H3623" s="49"/>
      <c r="I3623" s="50"/>
      <c r="J3623" s="49"/>
      <c r="K3623" s="50"/>
      <c r="L3623" s="21">
        <f t="shared" ref="L3623:L3665" si="1206">(I3623-H3623)-(K3623-J3623)</f>
        <v>0</v>
      </c>
      <c r="M3623" s="22">
        <f t="shared" si="1200"/>
        <v>0</v>
      </c>
      <c r="N3623" s="98"/>
      <c r="O3623" s="101" t="str">
        <f t="shared" ca="1" si="1201"/>
        <v/>
      </c>
      <c r="P3623" s="41" t="str">
        <f t="shared" si="1199"/>
        <v xml:space="preserve"> </v>
      </c>
      <c r="Q3623" s="41" t="str">
        <f>IF(MONTH(G3624)-MONTH(G3623)&lt;&gt;0,SUBTOTAL(109,$P$14:$P$3665)," ")</f>
        <v xml:space="preserve"> </v>
      </c>
      <c r="R3623" s="108">
        <f t="shared" ref="R3623:R3665" ca="1" si="1207">IF(AND(IF(O3623="PC",1,0),OR((E3623="pondělí"),E3623="úterý",E3623="středa",E3623="čtvrtek",E3623="pátek")),IF($R$3-L3623&gt;0,$R$3-L3623,0),0)</f>
        <v>0</v>
      </c>
      <c r="S3623" s="25">
        <f t="shared" ref="S3623:S3665" ca="1" si="1208">IF(AND(IF(F3623="Svátek",1,0),OR(E3623="pondělí",E3623="úterý",E3623="středa",E3623="čtvrtek",E3623="pátek"),IF(OR(O3623="SC",O3623="ŘD",O3623="NV",O3623="N",O3623="OČR",O3623="P",O3623="O"),FALSE,TRUE)),1,0)</f>
        <v>0</v>
      </c>
      <c r="T3623" s="108">
        <f t="shared" ref="T3623:T3665" ca="1" si="1209">IF(AND(IF(O3623="PMP",1,0),OR((E3623="pondělí"),E3623="úterý",E3623="středa",E3623="čtvrtek",E3623="pátek")),IF($R$3-L3623&gt;0,$R$3-L3623,0),0)</f>
        <v>0</v>
      </c>
      <c r="U3623" s="163">
        <f t="shared" ref="U3623:U3665" ca="1" si="1210">IF(AND(IF(O3623="1/2D",1,0),OR((E3623="pondělí"),E3623="úterý",E3623="středa",E3623="čtvrtek",E3623="pátek")),1,0)</f>
        <v>0</v>
      </c>
      <c r="V3623" s="25">
        <f t="shared" ref="V3623:V3665" ca="1" si="1211">IF(AND(IF(O3623="D",1,0),OR((E3623="pondělí"),E3623="úterý",E3623="středa",E3623="čtvrtek",E3623="pátek")),1,0)</f>
        <v>0</v>
      </c>
      <c r="W3623" s="25">
        <f t="shared" ref="W3623:W3665" ca="1" si="1212">IF(AND(IF(O3623="PN",1,0),OR((E3623="pondělí"),E3623="úterý",E3623="středa",E3623="čtvrtek",E3623="pátek")),1,0)</f>
        <v>0</v>
      </c>
      <c r="X3623" s="108">
        <f t="shared" ref="X3623:X3665" ca="1" si="1213">IF(AND(IF(O3623="NV",1,0),OR((E3623="pondělí"),E3623="úterý",E3623="středa",E3623="čtvrtek",E3623="pátek")),IF($R$3-L3623&gt;0,$R$3-L3623,0),0)</f>
        <v>0</v>
      </c>
      <c r="Y3623" s="108">
        <f t="shared" ref="Y3623:Y3665" ca="1" si="1214">IF(AND(IF(O3623="OČR",1,0),OR((E3623="pondělí"),E3623="úterý",E3623="středa",E3623="čtvrtek",E3623="pátek")),IF($R$3-L3623&gt;0,$R$3-L3623,0),0)</f>
        <v>0</v>
      </c>
      <c r="Z3623" s="108">
        <f t="shared" ref="Z3623:Z3665" ca="1" si="1215">IF(AND(IF(O3623="P",1,0),OR((E3623="pondělí"),E3623="úterý",E3623="středa",E3623="čtvrtek",E3623="pátek")),IF($R$3-L3623&gt;0,$R$3-L3623,0),0)</f>
        <v>0</v>
      </c>
      <c r="AA3623" s="108">
        <f t="shared" ref="AA3623:AA3665" ca="1" si="1216">IF(AND(IF(O3623="O",1,0),OR((E3623="pondělí"),E3623="úterý",E3623="středa",E3623="čtvrtek",E3623="pátek")),IF($R$3-L3623&gt;0,$R$3-L3623,0),0)</f>
        <v>0</v>
      </c>
      <c r="AB3623" s="108">
        <f t="shared" ref="AB3623:AB3665" ca="1" si="1217">IF(AND(IF(O3623="PZ",1,0),OR((E3623="pondělí"),E3623="úterý",E3623="středa",E3623="čtvrtek",E3623="pátek")),IF($R$3-L3623&gt;0,$R$3-L3623,0),0)</f>
        <v>0</v>
      </c>
      <c r="AC3623" s="25">
        <f t="shared" ref="AC3623:AC3665" ca="1" si="1218">IF(AND(IF(F3623="Svátek",1,0),OR(E3623="pondělí",E3623="úterý",E3623="středa",E3623="čtvrtek",E3623="pátek")),1,0)</f>
        <v>0</v>
      </c>
    </row>
    <row r="3624" spans="1:29" ht="14.1" hidden="1" customHeight="1" thickBot="1" x14ac:dyDescent="0.25">
      <c r="A3624" s="3">
        <f t="shared" si="1202"/>
        <v>2030</v>
      </c>
      <c r="B3624" s="3" t="str">
        <f t="shared" ref="B3624:B3665" si="1219">IF(C3624="leden","01 leden",IF(C3624="únor","02 únor",IF(C3624="březen","03 březen",IF(C3624="duben","04 duben",IF(C3624="květen","05 květen",IF(C3624="červen","06 červen",IF(C3624="červenec","07 červenec",IF(C3624="srpen","08 srpen",IF(C3624="září","09 září",IF(C3624="říjen","10 říjen",IF(C3624="listopad","11 listopad",IF(C3624="prosinec","12 prosinec",0))))))))))))</f>
        <v>11 listopad</v>
      </c>
      <c r="C3624" s="4" t="str">
        <f t="shared" si="1203"/>
        <v>listopad</v>
      </c>
      <c r="D3624" s="10">
        <f t="shared" ca="1" si="1204"/>
        <v>0</v>
      </c>
      <c r="E3624" s="10" t="str">
        <f t="shared" si="1205"/>
        <v>středa</v>
      </c>
      <c r="F3624" s="42" t="str">
        <f ca="1">IF(COUNTIF(List1!$U$4:$AF$16,$G3624),"Svátek",TEXT($G3624,"dddd"))</f>
        <v>středa</v>
      </c>
      <c r="G3624" s="19">
        <v>47807</v>
      </c>
      <c r="H3624" s="49"/>
      <c r="I3624" s="50"/>
      <c r="J3624" s="49"/>
      <c r="K3624" s="50"/>
      <c r="L3624" s="21">
        <f t="shared" si="1206"/>
        <v>0</v>
      </c>
      <c r="M3624" s="22">
        <f t="shared" si="1200"/>
        <v>0</v>
      </c>
      <c r="N3624" s="98"/>
      <c r="O3624" s="101" t="str">
        <f t="shared" ca="1" si="1201"/>
        <v/>
      </c>
      <c r="P3624" s="41" t="str">
        <f t="shared" si="1199"/>
        <v xml:space="preserve"> </v>
      </c>
      <c r="Q3624" s="41" t="str">
        <f>IF(MONTH(G3625)-MONTH(G3624)&lt;&gt;0,SUBTOTAL(109,$P$14:$P$3665)," ")</f>
        <v xml:space="preserve"> </v>
      </c>
      <c r="R3624" s="108">
        <f t="shared" ca="1" si="1207"/>
        <v>0</v>
      </c>
      <c r="S3624" s="25">
        <f t="shared" ca="1" si="1208"/>
        <v>0</v>
      </c>
      <c r="T3624" s="108">
        <f t="shared" ca="1" si="1209"/>
        <v>0</v>
      </c>
      <c r="U3624" s="163">
        <f t="shared" ca="1" si="1210"/>
        <v>0</v>
      </c>
      <c r="V3624" s="25">
        <f t="shared" ca="1" si="1211"/>
        <v>0</v>
      </c>
      <c r="W3624" s="25">
        <f t="shared" ca="1" si="1212"/>
        <v>0</v>
      </c>
      <c r="X3624" s="108">
        <f t="shared" ca="1" si="1213"/>
        <v>0</v>
      </c>
      <c r="Y3624" s="108">
        <f t="shared" ca="1" si="1214"/>
        <v>0</v>
      </c>
      <c r="Z3624" s="108">
        <f t="shared" ca="1" si="1215"/>
        <v>0</v>
      </c>
      <c r="AA3624" s="108">
        <f t="shared" ca="1" si="1216"/>
        <v>0</v>
      </c>
      <c r="AB3624" s="108">
        <f t="shared" ca="1" si="1217"/>
        <v>0</v>
      </c>
      <c r="AC3624" s="25">
        <f t="shared" ca="1" si="1218"/>
        <v>0</v>
      </c>
    </row>
    <row r="3625" spans="1:29" ht="14.1" hidden="1" customHeight="1" thickBot="1" x14ac:dyDescent="0.25">
      <c r="A3625" s="3">
        <f t="shared" si="1202"/>
        <v>2030</v>
      </c>
      <c r="B3625" s="3" t="str">
        <f t="shared" si="1219"/>
        <v>11 listopad</v>
      </c>
      <c r="C3625" s="4" t="str">
        <f t="shared" si="1203"/>
        <v>listopad</v>
      </c>
      <c r="D3625" s="10">
        <f t="shared" ca="1" si="1204"/>
        <v>0</v>
      </c>
      <c r="E3625" s="10" t="str">
        <f t="shared" si="1205"/>
        <v>čtvrtek</v>
      </c>
      <c r="F3625" s="42" t="str">
        <f ca="1">IF(COUNTIF(List1!$U$4:$AF$16,$G3625),"Svátek",TEXT($G3625,"dddd"))</f>
        <v>čtvrtek</v>
      </c>
      <c r="G3625" s="19">
        <v>47808</v>
      </c>
      <c r="H3625" s="49"/>
      <c r="I3625" s="50"/>
      <c r="J3625" s="49"/>
      <c r="K3625" s="50"/>
      <c r="L3625" s="21">
        <f t="shared" si="1206"/>
        <v>0</v>
      </c>
      <c r="M3625" s="22">
        <f t="shared" si="1200"/>
        <v>0</v>
      </c>
      <c r="N3625" s="98"/>
      <c r="O3625" s="101" t="str">
        <f t="shared" ca="1" si="1201"/>
        <v/>
      </c>
      <c r="P3625" s="41" t="str">
        <f t="shared" si="1199"/>
        <v xml:space="preserve"> </v>
      </c>
      <c r="Q3625" s="41" t="str">
        <f>IF(MONTH(G3626)-MONTH(G3625)&lt;&gt;0,SUBTOTAL(109,$P$14:$P$3665)," ")</f>
        <v xml:space="preserve"> </v>
      </c>
      <c r="R3625" s="108">
        <f t="shared" ca="1" si="1207"/>
        <v>0</v>
      </c>
      <c r="S3625" s="25">
        <f t="shared" ca="1" si="1208"/>
        <v>0</v>
      </c>
      <c r="T3625" s="108">
        <f t="shared" ca="1" si="1209"/>
        <v>0</v>
      </c>
      <c r="U3625" s="163">
        <f t="shared" ca="1" si="1210"/>
        <v>0</v>
      </c>
      <c r="V3625" s="25">
        <f t="shared" ca="1" si="1211"/>
        <v>0</v>
      </c>
      <c r="W3625" s="25">
        <f t="shared" ca="1" si="1212"/>
        <v>0</v>
      </c>
      <c r="X3625" s="108">
        <f t="shared" ca="1" si="1213"/>
        <v>0</v>
      </c>
      <c r="Y3625" s="108">
        <f t="shared" ca="1" si="1214"/>
        <v>0</v>
      </c>
      <c r="Z3625" s="108">
        <f t="shared" ca="1" si="1215"/>
        <v>0</v>
      </c>
      <c r="AA3625" s="108">
        <f t="shared" ca="1" si="1216"/>
        <v>0</v>
      </c>
      <c r="AB3625" s="108">
        <f t="shared" ca="1" si="1217"/>
        <v>0</v>
      </c>
      <c r="AC3625" s="25">
        <f t="shared" ca="1" si="1218"/>
        <v>0</v>
      </c>
    </row>
    <row r="3626" spans="1:29" ht="14.1" hidden="1" customHeight="1" thickBot="1" x14ac:dyDescent="0.25">
      <c r="A3626" s="3">
        <f t="shared" si="1202"/>
        <v>2030</v>
      </c>
      <c r="B3626" s="3" t="str">
        <f t="shared" si="1219"/>
        <v>11 listopad</v>
      </c>
      <c r="C3626" s="4" t="str">
        <f t="shared" si="1203"/>
        <v>listopad</v>
      </c>
      <c r="D3626" s="10">
        <f t="shared" ca="1" si="1204"/>
        <v>0</v>
      </c>
      <c r="E3626" s="10" t="str">
        <f t="shared" si="1205"/>
        <v>pátek</v>
      </c>
      <c r="F3626" s="42" t="str">
        <f ca="1">IF(COUNTIF(List1!$U$4:$AF$16,$G3626),"Svátek",TEXT($G3626,"dddd"))</f>
        <v>pátek</v>
      </c>
      <c r="G3626" s="19">
        <v>47809</v>
      </c>
      <c r="H3626" s="49"/>
      <c r="I3626" s="50"/>
      <c r="J3626" s="49"/>
      <c r="K3626" s="50"/>
      <c r="L3626" s="21">
        <f t="shared" si="1206"/>
        <v>0</v>
      </c>
      <c r="M3626" s="22">
        <f t="shared" si="1200"/>
        <v>0</v>
      </c>
      <c r="N3626" s="98"/>
      <c r="O3626" s="101" t="str">
        <f t="shared" ca="1" si="1201"/>
        <v/>
      </c>
      <c r="P3626" s="41" t="str">
        <f t="shared" si="1199"/>
        <v xml:space="preserve"> </v>
      </c>
      <c r="Q3626" s="41" t="str">
        <f>IF(MONTH(G3627)-MONTH(G3626)&lt;&gt;0,SUBTOTAL(109,$P$14:$P$3665)," ")</f>
        <v xml:space="preserve"> </v>
      </c>
      <c r="R3626" s="108">
        <f t="shared" ca="1" si="1207"/>
        <v>0</v>
      </c>
      <c r="S3626" s="25">
        <f t="shared" ca="1" si="1208"/>
        <v>0</v>
      </c>
      <c r="T3626" s="108">
        <f t="shared" ca="1" si="1209"/>
        <v>0</v>
      </c>
      <c r="U3626" s="163">
        <f t="shared" ca="1" si="1210"/>
        <v>0</v>
      </c>
      <c r="V3626" s="25">
        <f t="shared" ca="1" si="1211"/>
        <v>0</v>
      </c>
      <c r="W3626" s="25">
        <f t="shared" ca="1" si="1212"/>
        <v>0</v>
      </c>
      <c r="X3626" s="108">
        <f t="shared" ca="1" si="1213"/>
        <v>0</v>
      </c>
      <c r="Y3626" s="108">
        <f t="shared" ca="1" si="1214"/>
        <v>0</v>
      </c>
      <c r="Z3626" s="108">
        <f t="shared" ca="1" si="1215"/>
        <v>0</v>
      </c>
      <c r="AA3626" s="108">
        <f t="shared" ca="1" si="1216"/>
        <v>0</v>
      </c>
      <c r="AB3626" s="108">
        <f t="shared" ca="1" si="1217"/>
        <v>0</v>
      </c>
      <c r="AC3626" s="25">
        <f t="shared" ca="1" si="1218"/>
        <v>0</v>
      </c>
    </row>
    <row r="3627" spans="1:29" ht="14.1" hidden="1" customHeight="1" thickBot="1" x14ac:dyDescent="0.25">
      <c r="A3627" s="3">
        <f t="shared" si="1202"/>
        <v>2030</v>
      </c>
      <c r="B3627" s="3" t="str">
        <f t="shared" si="1219"/>
        <v>11 listopad</v>
      </c>
      <c r="C3627" s="4" t="str">
        <f t="shared" si="1203"/>
        <v>listopad</v>
      </c>
      <c r="D3627" s="10">
        <f t="shared" ca="1" si="1204"/>
        <v>0</v>
      </c>
      <c r="E3627" s="10" t="str">
        <f t="shared" si="1205"/>
        <v>sobota</v>
      </c>
      <c r="F3627" s="42" t="str">
        <f ca="1">IF(COUNTIF(List1!$U$4:$AF$16,$G3627),"Svátek",TEXT($G3627,"dddd"))</f>
        <v>sobota</v>
      </c>
      <c r="G3627" s="19">
        <v>47810</v>
      </c>
      <c r="H3627" s="49"/>
      <c r="I3627" s="50"/>
      <c r="J3627" s="49"/>
      <c r="K3627" s="50"/>
      <c r="L3627" s="21">
        <f t="shared" si="1206"/>
        <v>0</v>
      </c>
      <c r="M3627" s="22">
        <f t="shared" si="1200"/>
        <v>0</v>
      </c>
      <c r="N3627" s="98"/>
      <c r="O3627" s="101" t="str">
        <f t="shared" ca="1" si="1201"/>
        <v/>
      </c>
      <c r="P3627" s="41" t="str">
        <f t="shared" si="1199"/>
        <v xml:space="preserve"> </v>
      </c>
      <c r="Q3627" s="41" t="str">
        <f>IF(MONTH(G3628)-MONTH(G3627)&lt;&gt;0,SUBTOTAL(109,$P$14:$P$3665)," ")</f>
        <v xml:space="preserve"> </v>
      </c>
      <c r="R3627" s="108">
        <f t="shared" ca="1" si="1207"/>
        <v>0</v>
      </c>
      <c r="S3627" s="25">
        <f t="shared" ca="1" si="1208"/>
        <v>0</v>
      </c>
      <c r="T3627" s="108">
        <f t="shared" ca="1" si="1209"/>
        <v>0</v>
      </c>
      <c r="U3627" s="163">
        <f t="shared" ca="1" si="1210"/>
        <v>0</v>
      </c>
      <c r="V3627" s="25">
        <f t="shared" ca="1" si="1211"/>
        <v>0</v>
      </c>
      <c r="W3627" s="25">
        <f t="shared" ca="1" si="1212"/>
        <v>0</v>
      </c>
      <c r="X3627" s="108">
        <f t="shared" ca="1" si="1213"/>
        <v>0</v>
      </c>
      <c r="Y3627" s="108">
        <f t="shared" ca="1" si="1214"/>
        <v>0</v>
      </c>
      <c r="Z3627" s="108">
        <f t="shared" ca="1" si="1215"/>
        <v>0</v>
      </c>
      <c r="AA3627" s="108">
        <f t="shared" ca="1" si="1216"/>
        <v>0</v>
      </c>
      <c r="AB3627" s="108">
        <f t="shared" ca="1" si="1217"/>
        <v>0</v>
      </c>
      <c r="AC3627" s="25">
        <f t="shared" ca="1" si="1218"/>
        <v>0</v>
      </c>
    </row>
    <row r="3628" spans="1:29" ht="14.1" hidden="1" customHeight="1" thickBot="1" x14ac:dyDescent="0.25">
      <c r="A3628" s="3">
        <f t="shared" si="1202"/>
        <v>2030</v>
      </c>
      <c r="B3628" s="3" t="str">
        <f t="shared" si="1219"/>
        <v>11 listopad</v>
      </c>
      <c r="C3628" s="4" t="str">
        <f t="shared" si="1203"/>
        <v>listopad</v>
      </c>
      <c r="D3628" s="10">
        <f t="shared" ca="1" si="1204"/>
        <v>0</v>
      </c>
      <c r="E3628" s="10" t="str">
        <f t="shared" si="1205"/>
        <v>neděle</v>
      </c>
      <c r="F3628" s="42" t="str">
        <f ca="1">IF(COUNTIF(List1!$U$4:$AF$16,$G3628),"Svátek",TEXT($G3628,"dddd"))</f>
        <v>neděle</v>
      </c>
      <c r="G3628" s="19">
        <v>47811</v>
      </c>
      <c r="H3628" s="49"/>
      <c r="I3628" s="50"/>
      <c r="J3628" s="49"/>
      <c r="K3628" s="50"/>
      <c r="L3628" s="21">
        <f t="shared" si="1206"/>
        <v>0</v>
      </c>
      <c r="M3628" s="22">
        <f t="shared" si="1200"/>
        <v>0</v>
      </c>
      <c r="N3628" s="98"/>
      <c r="O3628" s="101" t="str">
        <f t="shared" ca="1" si="1201"/>
        <v/>
      </c>
      <c r="P3628" s="41">
        <f t="shared" si="1199"/>
        <v>0</v>
      </c>
      <c r="Q3628" s="41" t="str">
        <f>IF(MONTH(G3629)-MONTH(G3628)&lt;&gt;0,SUBTOTAL(109,$P$14:$P$3665)," ")</f>
        <v xml:space="preserve"> </v>
      </c>
      <c r="R3628" s="108">
        <f t="shared" ca="1" si="1207"/>
        <v>0</v>
      </c>
      <c r="S3628" s="25">
        <f t="shared" ca="1" si="1208"/>
        <v>0</v>
      </c>
      <c r="T3628" s="108">
        <f t="shared" ca="1" si="1209"/>
        <v>0</v>
      </c>
      <c r="U3628" s="163">
        <f t="shared" ca="1" si="1210"/>
        <v>0</v>
      </c>
      <c r="V3628" s="25">
        <f t="shared" ca="1" si="1211"/>
        <v>0</v>
      </c>
      <c r="W3628" s="25">
        <f t="shared" ca="1" si="1212"/>
        <v>0</v>
      </c>
      <c r="X3628" s="108">
        <f t="shared" ca="1" si="1213"/>
        <v>0</v>
      </c>
      <c r="Y3628" s="108">
        <f t="shared" ca="1" si="1214"/>
        <v>0</v>
      </c>
      <c r="Z3628" s="108">
        <f t="shared" ca="1" si="1215"/>
        <v>0</v>
      </c>
      <c r="AA3628" s="108">
        <f t="shared" ca="1" si="1216"/>
        <v>0</v>
      </c>
      <c r="AB3628" s="108">
        <f t="shared" ca="1" si="1217"/>
        <v>0</v>
      </c>
      <c r="AC3628" s="25">
        <f t="shared" ca="1" si="1218"/>
        <v>0</v>
      </c>
    </row>
    <row r="3629" spans="1:29" ht="14.1" hidden="1" customHeight="1" thickBot="1" x14ac:dyDescent="0.25">
      <c r="A3629" s="3">
        <f t="shared" si="1202"/>
        <v>2030</v>
      </c>
      <c r="B3629" s="3" t="str">
        <f t="shared" si="1219"/>
        <v>11 listopad</v>
      </c>
      <c r="C3629" s="4" t="str">
        <f t="shared" si="1203"/>
        <v>listopad</v>
      </c>
      <c r="D3629" s="10">
        <f t="shared" ca="1" si="1204"/>
        <v>0</v>
      </c>
      <c r="E3629" s="10" t="str">
        <f t="shared" si="1205"/>
        <v>pondělí</v>
      </c>
      <c r="F3629" s="42" t="str">
        <f ca="1">IF(COUNTIF(List1!$U$4:$AF$16,$G3629),"Svátek",TEXT($G3629,"dddd"))</f>
        <v>pondělí</v>
      </c>
      <c r="G3629" s="19">
        <v>47812</v>
      </c>
      <c r="H3629" s="49"/>
      <c r="I3629" s="50"/>
      <c r="J3629" s="49"/>
      <c r="K3629" s="50"/>
      <c r="L3629" s="21">
        <f t="shared" si="1206"/>
        <v>0</v>
      </c>
      <c r="M3629" s="22">
        <f t="shared" si="1200"/>
        <v>0</v>
      </c>
      <c r="N3629" s="98"/>
      <c r="O3629" s="101" t="str">
        <f t="shared" ca="1" si="1201"/>
        <v/>
      </c>
      <c r="P3629" s="41" t="str">
        <f t="shared" si="1199"/>
        <v xml:space="preserve"> </v>
      </c>
      <c r="Q3629" s="41" t="str">
        <f>IF(MONTH(G3630)-MONTH(G3629)&lt;&gt;0,SUBTOTAL(109,$P$14:$P$3665)," ")</f>
        <v xml:space="preserve"> </v>
      </c>
      <c r="R3629" s="108">
        <f t="shared" ca="1" si="1207"/>
        <v>0</v>
      </c>
      <c r="S3629" s="25">
        <f t="shared" ca="1" si="1208"/>
        <v>0</v>
      </c>
      <c r="T3629" s="108">
        <f t="shared" ca="1" si="1209"/>
        <v>0</v>
      </c>
      <c r="U3629" s="163">
        <f t="shared" ca="1" si="1210"/>
        <v>0</v>
      </c>
      <c r="V3629" s="25">
        <f t="shared" ca="1" si="1211"/>
        <v>0</v>
      </c>
      <c r="W3629" s="25">
        <f t="shared" ca="1" si="1212"/>
        <v>0</v>
      </c>
      <c r="X3629" s="108">
        <f t="shared" ca="1" si="1213"/>
        <v>0</v>
      </c>
      <c r="Y3629" s="108">
        <f t="shared" ca="1" si="1214"/>
        <v>0</v>
      </c>
      <c r="Z3629" s="108">
        <f t="shared" ca="1" si="1215"/>
        <v>0</v>
      </c>
      <c r="AA3629" s="108">
        <f t="shared" ca="1" si="1216"/>
        <v>0</v>
      </c>
      <c r="AB3629" s="108">
        <f t="shared" ca="1" si="1217"/>
        <v>0</v>
      </c>
      <c r="AC3629" s="25">
        <f t="shared" ca="1" si="1218"/>
        <v>0</v>
      </c>
    </row>
    <row r="3630" spans="1:29" ht="14.1" hidden="1" customHeight="1" thickBot="1" x14ac:dyDescent="0.25">
      <c r="A3630" s="3">
        <f t="shared" si="1202"/>
        <v>2030</v>
      </c>
      <c r="B3630" s="3" t="str">
        <f t="shared" si="1219"/>
        <v>11 listopad</v>
      </c>
      <c r="C3630" s="4" t="str">
        <f t="shared" si="1203"/>
        <v>listopad</v>
      </c>
      <c r="D3630" s="10">
        <f t="shared" ca="1" si="1204"/>
        <v>0</v>
      </c>
      <c r="E3630" s="10" t="str">
        <f t="shared" si="1205"/>
        <v>úterý</v>
      </c>
      <c r="F3630" s="42" t="str">
        <f ca="1">IF(COUNTIF(List1!$U$4:$AF$16,$G3630),"Svátek",TEXT($G3630,"dddd"))</f>
        <v>úterý</v>
      </c>
      <c r="G3630" s="19">
        <v>47813</v>
      </c>
      <c r="H3630" s="49"/>
      <c r="I3630" s="50"/>
      <c r="J3630" s="49"/>
      <c r="K3630" s="50"/>
      <c r="L3630" s="21">
        <f t="shared" si="1206"/>
        <v>0</v>
      </c>
      <c r="M3630" s="22">
        <f t="shared" si="1200"/>
        <v>0</v>
      </c>
      <c r="N3630" s="98"/>
      <c r="O3630" s="101" t="str">
        <f t="shared" ca="1" si="1201"/>
        <v/>
      </c>
      <c r="P3630" s="41" t="str">
        <f t="shared" si="1199"/>
        <v xml:space="preserve"> </v>
      </c>
      <c r="Q3630" s="41" t="str">
        <f>IF(MONTH(G3631)-MONTH(G3630)&lt;&gt;0,SUBTOTAL(109,$P$14:$P$3665)," ")</f>
        <v xml:space="preserve"> </v>
      </c>
      <c r="R3630" s="108">
        <f t="shared" ca="1" si="1207"/>
        <v>0</v>
      </c>
      <c r="S3630" s="25">
        <f t="shared" ca="1" si="1208"/>
        <v>0</v>
      </c>
      <c r="T3630" s="108">
        <f t="shared" ca="1" si="1209"/>
        <v>0</v>
      </c>
      <c r="U3630" s="163">
        <f t="shared" ca="1" si="1210"/>
        <v>0</v>
      </c>
      <c r="V3630" s="25">
        <f t="shared" ca="1" si="1211"/>
        <v>0</v>
      </c>
      <c r="W3630" s="25">
        <f t="shared" ca="1" si="1212"/>
        <v>0</v>
      </c>
      <c r="X3630" s="108">
        <f t="shared" ca="1" si="1213"/>
        <v>0</v>
      </c>
      <c r="Y3630" s="108">
        <f t="shared" ca="1" si="1214"/>
        <v>0</v>
      </c>
      <c r="Z3630" s="108">
        <f t="shared" ca="1" si="1215"/>
        <v>0</v>
      </c>
      <c r="AA3630" s="108">
        <f t="shared" ca="1" si="1216"/>
        <v>0</v>
      </c>
      <c r="AB3630" s="108">
        <f t="shared" ca="1" si="1217"/>
        <v>0</v>
      </c>
      <c r="AC3630" s="25">
        <f t="shared" ca="1" si="1218"/>
        <v>0</v>
      </c>
    </row>
    <row r="3631" spans="1:29" ht="14.1" hidden="1" customHeight="1" thickBot="1" x14ac:dyDescent="0.25">
      <c r="A3631" s="3">
        <f t="shared" si="1202"/>
        <v>2030</v>
      </c>
      <c r="B3631" s="3" t="str">
        <f t="shared" si="1219"/>
        <v>11 listopad</v>
      </c>
      <c r="C3631" s="4" t="str">
        <f t="shared" si="1203"/>
        <v>listopad</v>
      </c>
      <c r="D3631" s="10">
        <f t="shared" ca="1" si="1204"/>
        <v>0</v>
      </c>
      <c r="E3631" s="10" t="str">
        <f t="shared" si="1205"/>
        <v>středa</v>
      </c>
      <c r="F3631" s="42" t="str">
        <f ca="1">IF(COUNTIF(List1!$U$4:$AF$16,$G3631),"Svátek",TEXT($G3631,"dddd"))</f>
        <v>středa</v>
      </c>
      <c r="G3631" s="19">
        <v>47814</v>
      </c>
      <c r="H3631" s="49"/>
      <c r="I3631" s="50"/>
      <c r="J3631" s="49"/>
      <c r="K3631" s="50"/>
      <c r="L3631" s="21">
        <f t="shared" si="1206"/>
        <v>0</v>
      </c>
      <c r="M3631" s="22">
        <f t="shared" si="1200"/>
        <v>0</v>
      </c>
      <c r="N3631" s="98"/>
      <c r="O3631" s="101" t="str">
        <f t="shared" ca="1" si="1201"/>
        <v/>
      </c>
      <c r="P3631" s="41" t="str">
        <f t="shared" si="1199"/>
        <v xml:space="preserve"> </v>
      </c>
      <c r="Q3631" s="41" t="str">
        <f>IF(MONTH(G3632)-MONTH(G3631)&lt;&gt;0,SUBTOTAL(109,$P$14:$P$3665)," ")</f>
        <v xml:space="preserve"> </v>
      </c>
      <c r="R3631" s="108">
        <f t="shared" ca="1" si="1207"/>
        <v>0</v>
      </c>
      <c r="S3631" s="25">
        <f t="shared" ca="1" si="1208"/>
        <v>0</v>
      </c>
      <c r="T3631" s="108">
        <f t="shared" ca="1" si="1209"/>
        <v>0</v>
      </c>
      <c r="U3631" s="163">
        <f t="shared" ca="1" si="1210"/>
        <v>0</v>
      </c>
      <c r="V3631" s="25">
        <f t="shared" ca="1" si="1211"/>
        <v>0</v>
      </c>
      <c r="W3631" s="25">
        <f t="shared" ca="1" si="1212"/>
        <v>0</v>
      </c>
      <c r="X3631" s="108">
        <f t="shared" ca="1" si="1213"/>
        <v>0</v>
      </c>
      <c r="Y3631" s="108">
        <f t="shared" ca="1" si="1214"/>
        <v>0</v>
      </c>
      <c r="Z3631" s="108">
        <f t="shared" ca="1" si="1215"/>
        <v>0</v>
      </c>
      <c r="AA3631" s="108">
        <f t="shared" ca="1" si="1216"/>
        <v>0</v>
      </c>
      <c r="AB3631" s="108">
        <f t="shared" ca="1" si="1217"/>
        <v>0</v>
      </c>
      <c r="AC3631" s="25">
        <f t="shared" ca="1" si="1218"/>
        <v>0</v>
      </c>
    </row>
    <row r="3632" spans="1:29" ht="14.1" hidden="1" customHeight="1" thickBot="1" x14ac:dyDescent="0.25">
      <c r="A3632" s="3">
        <f t="shared" si="1202"/>
        <v>2030</v>
      </c>
      <c r="B3632" s="3" t="str">
        <f t="shared" si="1219"/>
        <v>11 listopad</v>
      </c>
      <c r="C3632" s="4" t="str">
        <f t="shared" si="1203"/>
        <v>listopad</v>
      </c>
      <c r="D3632" s="10">
        <f t="shared" ca="1" si="1204"/>
        <v>0</v>
      </c>
      <c r="E3632" s="10" t="str">
        <f t="shared" si="1205"/>
        <v>čtvrtek</v>
      </c>
      <c r="F3632" s="42" t="str">
        <f ca="1">IF(COUNTIF(List1!$U$4:$AF$16,$G3632),"Svátek",TEXT($G3632,"dddd"))</f>
        <v>čtvrtek</v>
      </c>
      <c r="G3632" s="19">
        <v>47815</v>
      </c>
      <c r="H3632" s="49"/>
      <c r="I3632" s="50"/>
      <c r="J3632" s="49"/>
      <c r="K3632" s="50"/>
      <c r="L3632" s="21">
        <f t="shared" si="1206"/>
        <v>0</v>
      </c>
      <c r="M3632" s="22">
        <f t="shared" si="1200"/>
        <v>0</v>
      </c>
      <c r="N3632" s="98"/>
      <c r="O3632" s="101" t="str">
        <f t="shared" ca="1" si="1201"/>
        <v/>
      </c>
      <c r="P3632" s="41" t="str">
        <f t="shared" si="1199"/>
        <v xml:space="preserve"> </v>
      </c>
      <c r="Q3632" s="41" t="str">
        <f>IF(MONTH(G3633)-MONTH(G3632)&lt;&gt;0,SUBTOTAL(109,$P$14:$P$3665)," ")</f>
        <v xml:space="preserve"> </v>
      </c>
      <c r="R3632" s="108">
        <f t="shared" ca="1" si="1207"/>
        <v>0</v>
      </c>
      <c r="S3632" s="25">
        <f t="shared" ca="1" si="1208"/>
        <v>0</v>
      </c>
      <c r="T3632" s="108">
        <f t="shared" ca="1" si="1209"/>
        <v>0</v>
      </c>
      <c r="U3632" s="163">
        <f t="shared" ca="1" si="1210"/>
        <v>0</v>
      </c>
      <c r="V3632" s="25">
        <f t="shared" ca="1" si="1211"/>
        <v>0</v>
      </c>
      <c r="W3632" s="25">
        <f t="shared" ca="1" si="1212"/>
        <v>0</v>
      </c>
      <c r="X3632" s="108">
        <f t="shared" ca="1" si="1213"/>
        <v>0</v>
      </c>
      <c r="Y3632" s="108">
        <f t="shared" ca="1" si="1214"/>
        <v>0</v>
      </c>
      <c r="Z3632" s="108">
        <f t="shared" ca="1" si="1215"/>
        <v>0</v>
      </c>
      <c r="AA3632" s="108">
        <f t="shared" ca="1" si="1216"/>
        <v>0</v>
      </c>
      <c r="AB3632" s="108">
        <f t="shared" ca="1" si="1217"/>
        <v>0</v>
      </c>
      <c r="AC3632" s="25">
        <f t="shared" ca="1" si="1218"/>
        <v>0</v>
      </c>
    </row>
    <row r="3633" spans="1:29" ht="14.1" hidden="1" customHeight="1" thickBot="1" x14ac:dyDescent="0.25">
      <c r="A3633" s="3">
        <f t="shared" si="1202"/>
        <v>2030</v>
      </c>
      <c r="B3633" s="3" t="str">
        <f t="shared" si="1219"/>
        <v>11 listopad</v>
      </c>
      <c r="C3633" s="4" t="str">
        <f t="shared" si="1203"/>
        <v>listopad</v>
      </c>
      <c r="D3633" s="10">
        <f t="shared" ca="1" si="1204"/>
        <v>0</v>
      </c>
      <c r="E3633" s="10" t="str">
        <f t="shared" si="1205"/>
        <v>pátek</v>
      </c>
      <c r="F3633" s="42" t="str">
        <f ca="1">IF(COUNTIF(List1!$U$4:$AF$16,$G3633),"Svátek",TEXT($G3633,"dddd"))</f>
        <v>pátek</v>
      </c>
      <c r="G3633" s="19">
        <v>47816</v>
      </c>
      <c r="H3633" s="49"/>
      <c r="I3633" s="50"/>
      <c r="J3633" s="49"/>
      <c r="K3633" s="50"/>
      <c r="L3633" s="21">
        <f t="shared" si="1206"/>
        <v>0</v>
      </c>
      <c r="M3633" s="22">
        <f t="shared" si="1200"/>
        <v>0</v>
      </c>
      <c r="N3633" s="98"/>
      <c r="O3633" s="101" t="str">
        <f t="shared" ca="1" si="1201"/>
        <v/>
      </c>
      <c r="P3633" s="41" t="str">
        <f t="shared" si="1199"/>
        <v xml:space="preserve"> </v>
      </c>
      <c r="Q3633" s="41" t="str">
        <f>IF(MONTH(G3634)-MONTH(G3633)&lt;&gt;0,SUBTOTAL(109,$P$14:$P$3665)," ")</f>
        <v xml:space="preserve"> </v>
      </c>
      <c r="R3633" s="108">
        <f t="shared" ca="1" si="1207"/>
        <v>0</v>
      </c>
      <c r="S3633" s="25">
        <f t="shared" ca="1" si="1208"/>
        <v>0</v>
      </c>
      <c r="T3633" s="108">
        <f t="shared" ca="1" si="1209"/>
        <v>0</v>
      </c>
      <c r="U3633" s="163">
        <f t="shared" ca="1" si="1210"/>
        <v>0</v>
      </c>
      <c r="V3633" s="25">
        <f t="shared" ca="1" si="1211"/>
        <v>0</v>
      </c>
      <c r="W3633" s="25">
        <f t="shared" ca="1" si="1212"/>
        <v>0</v>
      </c>
      <c r="X3633" s="108">
        <f t="shared" ca="1" si="1213"/>
        <v>0</v>
      </c>
      <c r="Y3633" s="108">
        <f t="shared" ca="1" si="1214"/>
        <v>0</v>
      </c>
      <c r="Z3633" s="108">
        <f t="shared" ca="1" si="1215"/>
        <v>0</v>
      </c>
      <c r="AA3633" s="108">
        <f t="shared" ca="1" si="1216"/>
        <v>0</v>
      </c>
      <c r="AB3633" s="108">
        <f t="shared" ca="1" si="1217"/>
        <v>0</v>
      </c>
      <c r="AC3633" s="25">
        <f t="shared" ca="1" si="1218"/>
        <v>0</v>
      </c>
    </row>
    <row r="3634" spans="1:29" ht="14.1" hidden="1" customHeight="1" thickBot="1" x14ac:dyDescent="0.25">
      <c r="A3634" s="3">
        <f t="shared" si="1202"/>
        <v>2030</v>
      </c>
      <c r="B3634" s="3" t="str">
        <f t="shared" si="1219"/>
        <v>11 listopad</v>
      </c>
      <c r="C3634" s="4" t="str">
        <f t="shared" si="1203"/>
        <v>listopad</v>
      </c>
      <c r="D3634" s="10">
        <f t="shared" ca="1" si="1204"/>
        <v>0</v>
      </c>
      <c r="E3634" s="10" t="str">
        <f t="shared" si="1205"/>
        <v>sobota</v>
      </c>
      <c r="F3634" s="42" t="str">
        <f ca="1">IF(COUNTIF(List1!$U$4:$AF$16,$G3634),"Svátek",TEXT($G3634,"dddd"))</f>
        <v>sobota</v>
      </c>
      <c r="G3634" s="19">
        <v>47817</v>
      </c>
      <c r="H3634" s="49"/>
      <c r="I3634" s="50"/>
      <c r="J3634" s="49"/>
      <c r="K3634" s="50"/>
      <c r="L3634" s="21">
        <f t="shared" si="1206"/>
        <v>0</v>
      </c>
      <c r="M3634" s="22">
        <f t="shared" si="1200"/>
        <v>0</v>
      </c>
      <c r="N3634" s="98"/>
      <c r="O3634" s="101" t="str">
        <f t="shared" ca="1" si="1201"/>
        <v/>
      </c>
      <c r="P3634" s="41">
        <f t="shared" si="1199"/>
        <v>0</v>
      </c>
      <c r="Q3634" s="41">
        <f>IF(MONTH(G3635)-MONTH(G3634)&lt;&gt;0,SUBTOTAL(109,$P$14:$P$3665)," ")</f>
        <v>0</v>
      </c>
      <c r="R3634" s="108">
        <f t="shared" ca="1" si="1207"/>
        <v>0</v>
      </c>
      <c r="S3634" s="25">
        <f t="shared" ca="1" si="1208"/>
        <v>0</v>
      </c>
      <c r="T3634" s="108">
        <f t="shared" ca="1" si="1209"/>
        <v>0</v>
      </c>
      <c r="U3634" s="163">
        <f t="shared" ca="1" si="1210"/>
        <v>0</v>
      </c>
      <c r="V3634" s="25">
        <f t="shared" ca="1" si="1211"/>
        <v>0</v>
      </c>
      <c r="W3634" s="25">
        <f t="shared" ca="1" si="1212"/>
        <v>0</v>
      </c>
      <c r="X3634" s="108">
        <f t="shared" ca="1" si="1213"/>
        <v>0</v>
      </c>
      <c r="Y3634" s="108">
        <f t="shared" ca="1" si="1214"/>
        <v>0</v>
      </c>
      <c r="Z3634" s="108">
        <f t="shared" ca="1" si="1215"/>
        <v>0</v>
      </c>
      <c r="AA3634" s="108">
        <f t="shared" ca="1" si="1216"/>
        <v>0</v>
      </c>
      <c r="AB3634" s="108">
        <f t="shared" ca="1" si="1217"/>
        <v>0</v>
      </c>
      <c r="AC3634" s="25">
        <f t="shared" ca="1" si="1218"/>
        <v>0</v>
      </c>
    </row>
    <row r="3635" spans="1:29" ht="14.1" hidden="1" customHeight="1" thickBot="1" x14ac:dyDescent="0.25">
      <c r="A3635" s="3">
        <f t="shared" si="1202"/>
        <v>2030</v>
      </c>
      <c r="B3635" s="3" t="str">
        <f t="shared" si="1219"/>
        <v>12 prosinec</v>
      </c>
      <c r="C3635" s="4" t="str">
        <f t="shared" si="1203"/>
        <v>prosinec</v>
      </c>
      <c r="D3635" s="10">
        <f t="shared" ca="1" si="1204"/>
        <v>0</v>
      </c>
      <c r="E3635" s="10" t="str">
        <f t="shared" si="1205"/>
        <v>neděle</v>
      </c>
      <c r="F3635" s="42" t="str">
        <f ca="1">IF(COUNTIF(List1!$U$4:$AF$16,$G3635),"Svátek",TEXT($G3635,"dddd"))</f>
        <v>neděle</v>
      </c>
      <c r="G3635" s="19">
        <v>47818</v>
      </c>
      <c r="H3635" s="49"/>
      <c r="I3635" s="50"/>
      <c r="J3635" s="49"/>
      <c r="K3635" s="50"/>
      <c r="L3635" s="21">
        <f t="shared" si="1206"/>
        <v>0</v>
      </c>
      <c r="M3635" s="22">
        <f t="shared" si="1200"/>
        <v>0</v>
      </c>
      <c r="N3635" s="98"/>
      <c r="O3635" s="101" t="str">
        <f t="shared" ca="1" si="1201"/>
        <v/>
      </c>
      <c r="P3635" s="41">
        <f t="shared" si="1199"/>
        <v>0</v>
      </c>
      <c r="Q3635" s="41" t="str">
        <f>IF(MONTH(G3636)-MONTH(G3635)&lt;&gt;0,SUBTOTAL(109,$P$14:$P$3665)," ")</f>
        <v xml:space="preserve"> </v>
      </c>
      <c r="R3635" s="108">
        <f t="shared" ca="1" si="1207"/>
        <v>0</v>
      </c>
      <c r="S3635" s="25">
        <f t="shared" ca="1" si="1208"/>
        <v>0</v>
      </c>
      <c r="T3635" s="108">
        <f t="shared" ca="1" si="1209"/>
        <v>0</v>
      </c>
      <c r="U3635" s="163">
        <f t="shared" ca="1" si="1210"/>
        <v>0</v>
      </c>
      <c r="V3635" s="25">
        <f t="shared" ca="1" si="1211"/>
        <v>0</v>
      </c>
      <c r="W3635" s="25">
        <f t="shared" ca="1" si="1212"/>
        <v>0</v>
      </c>
      <c r="X3635" s="108">
        <f t="shared" ca="1" si="1213"/>
        <v>0</v>
      </c>
      <c r="Y3635" s="108">
        <f t="shared" ca="1" si="1214"/>
        <v>0</v>
      </c>
      <c r="Z3635" s="108">
        <f t="shared" ca="1" si="1215"/>
        <v>0</v>
      </c>
      <c r="AA3635" s="108">
        <f t="shared" ca="1" si="1216"/>
        <v>0</v>
      </c>
      <c r="AB3635" s="108">
        <f t="shared" ca="1" si="1217"/>
        <v>0</v>
      </c>
      <c r="AC3635" s="25">
        <f t="shared" ca="1" si="1218"/>
        <v>0</v>
      </c>
    </row>
    <row r="3636" spans="1:29" ht="14.1" hidden="1" customHeight="1" thickBot="1" x14ac:dyDescent="0.25">
      <c r="A3636" s="3">
        <f t="shared" si="1202"/>
        <v>2030</v>
      </c>
      <c r="B3636" s="3" t="str">
        <f t="shared" si="1219"/>
        <v>12 prosinec</v>
      </c>
      <c r="C3636" s="4" t="str">
        <f t="shared" si="1203"/>
        <v>prosinec</v>
      </c>
      <c r="D3636" s="10">
        <f t="shared" ca="1" si="1204"/>
        <v>0</v>
      </c>
      <c r="E3636" s="10" t="str">
        <f t="shared" si="1205"/>
        <v>pondělí</v>
      </c>
      <c r="F3636" s="42" t="str">
        <f ca="1">IF(COUNTIF(List1!$U$4:$AF$16,$G3636),"Svátek",TEXT($G3636,"dddd"))</f>
        <v>pondělí</v>
      </c>
      <c r="G3636" s="19">
        <v>47819</v>
      </c>
      <c r="H3636" s="49"/>
      <c r="I3636" s="50"/>
      <c r="J3636" s="49"/>
      <c r="K3636" s="50"/>
      <c r="L3636" s="21">
        <f t="shared" si="1206"/>
        <v>0</v>
      </c>
      <c r="M3636" s="22">
        <f t="shared" si="1200"/>
        <v>0</v>
      </c>
      <c r="N3636" s="98"/>
      <c r="O3636" s="101" t="str">
        <f t="shared" ca="1" si="1201"/>
        <v/>
      </c>
      <c r="P3636" s="41" t="str">
        <f t="shared" si="1199"/>
        <v xml:space="preserve"> </v>
      </c>
      <c r="Q3636" s="41" t="str">
        <f>IF(MONTH(G3637)-MONTH(G3636)&lt;&gt;0,SUBTOTAL(109,$P$14:$P$3665)," ")</f>
        <v xml:space="preserve"> </v>
      </c>
      <c r="R3636" s="108">
        <f t="shared" ca="1" si="1207"/>
        <v>0</v>
      </c>
      <c r="S3636" s="25">
        <f t="shared" ca="1" si="1208"/>
        <v>0</v>
      </c>
      <c r="T3636" s="108">
        <f t="shared" ca="1" si="1209"/>
        <v>0</v>
      </c>
      <c r="U3636" s="163">
        <f t="shared" ca="1" si="1210"/>
        <v>0</v>
      </c>
      <c r="V3636" s="25">
        <f t="shared" ca="1" si="1211"/>
        <v>0</v>
      </c>
      <c r="W3636" s="25">
        <f t="shared" ca="1" si="1212"/>
        <v>0</v>
      </c>
      <c r="X3636" s="108">
        <f t="shared" ca="1" si="1213"/>
        <v>0</v>
      </c>
      <c r="Y3636" s="108">
        <f t="shared" ca="1" si="1214"/>
        <v>0</v>
      </c>
      <c r="Z3636" s="108">
        <f t="shared" ca="1" si="1215"/>
        <v>0</v>
      </c>
      <c r="AA3636" s="108">
        <f t="shared" ca="1" si="1216"/>
        <v>0</v>
      </c>
      <c r="AB3636" s="108">
        <f t="shared" ca="1" si="1217"/>
        <v>0</v>
      </c>
      <c r="AC3636" s="25">
        <f t="shared" ca="1" si="1218"/>
        <v>0</v>
      </c>
    </row>
    <row r="3637" spans="1:29" ht="14.1" hidden="1" customHeight="1" thickBot="1" x14ac:dyDescent="0.25">
      <c r="A3637" s="3">
        <f t="shared" si="1202"/>
        <v>2030</v>
      </c>
      <c r="B3637" s="3" t="str">
        <f t="shared" si="1219"/>
        <v>12 prosinec</v>
      </c>
      <c r="C3637" s="4" t="str">
        <f t="shared" si="1203"/>
        <v>prosinec</v>
      </c>
      <c r="D3637" s="10">
        <f t="shared" ca="1" si="1204"/>
        <v>0</v>
      </c>
      <c r="E3637" s="10" t="str">
        <f t="shared" si="1205"/>
        <v>úterý</v>
      </c>
      <c r="F3637" s="42" t="str">
        <f ca="1">IF(COUNTIF(List1!$U$4:$AF$16,$G3637),"Svátek",TEXT($G3637,"dddd"))</f>
        <v>úterý</v>
      </c>
      <c r="G3637" s="19">
        <v>47820</v>
      </c>
      <c r="H3637" s="49"/>
      <c r="I3637" s="50"/>
      <c r="J3637" s="49"/>
      <c r="K3637" s="50"/>
      <c r="L3637" s="21">
        <f t="shared" si="1206"/>
        <v>0</v>
      </c>
      <c r="M3637" s="22">
        <f t="shared" si="1200"/>
        <v>0</v>
      </c>
      <c r="N3637" s="98"/>
      <c r="O3637" s="101" t="str">
        <f t="shared" ca="1" si="1201"/>
        <v/>
      </c>
      <c r="P3637" s="41" t="str">
        <f t="shared" si="1199"/>
        <v xml:space="preserve"> </v>
      </c>
      <c r="Q3637" s="41" t="str">
        <f>IF(MONTH(G3638)-MONTH(G3637)&lt;&gt;0,SUBTOTAL(109,$P$14:$P$3665)," ")</f>
        <v xml:space="preserve"> </v>
      </c>
      <c r="R3637" s="108">
        <f t="shared" ca="1" si="1207"/>
        <v>0</v>
      </c>
      <c r="S3637" s="25">
        <f t="shared" ca="1" si="1208"/>
        <v>0</v>
      </c>
      <c r="T3637" s="108">
        <f t="shared" ca="1" si="1209"/>
        <v>0</v>
      </c>
      <c r="U3637" s="163">
        <f t="shared" ca="1" si="1210"/>
        <v>0</v>
      </c>
      <c r="V3637" s="25">
        <f t="shared" ca="1" si="1211"/>
        <v>0</v>
      </c>
      <c r="W3637" s="25">
        <f t="shared" ca="1" si="1212"/>
        <v>0</v>
      </c>
      <c r="X3637" s="108">
        <f t="shared" ca="1" si="1213"/>
        <v>0</v>
      </c>
      <c r="Y3637" s="108">
        <f t="shared" ca="1" si="1214"/>
        <v>0</v>
      </c>
      <c r="Z3637" s="108">
        <f t="shared" ca="1" si="1215"/>
        <v>0</v>
      </c>
      <c r="AA3637" s="108">
        <f t="shared" ca="1" si="1216"/>
        <v>0</v>
      </c>
      <c r="AB3637" s="108">
        <f t="shared" ca="1" si="1217"/>
        <v>0</v>
      </c>
      <c r="AC3637" s="25">
        <f t="shared" ca="1" si="1218"/>
        <v>0</v>
      </c>
    </row>
    <row r="3638" spans="1:29" ht="14.1" hidden="1" customHeight="1" thickBot="1" x14ac:dyDescent="0.25">
      <c r="A3638" s="3">
        <f t="shared" si="1202"/>
        <v>2030</v>
      </c>
      <c r="B3638" s="3" t="str">
        <f t="shared" si="1219"/>
        <v>12 prosinec</v>
      </c>
      <c r="C3638" s="4" t="str">
        <f t="shared" si="1203"/>
        <v>prosinec</v>
      </c>
      <c r="D3638" s="10">
        <f t="shared" ca="1" si="1204"/>
        <v>0</v>
      </c>
      <c r="E3638" s="10" t="str">
        <f t="shared" si="1205"/>
        <v>středa</v>
      </c>
      <c r="F3638" s="42" t="str">
        <f ca="1">IF(COUNTIF(List1!$U$4:$AF$16,$G3638),"Svátek",TEXT($G3638,"dddd"))</f>
        <v>středa</v>
      </c>
      <c r="G3638" s="19">
        <v>47821</v>
      </c>
      <c r="H3638" s="49"/>
      <c r="I3638" s="50"/>
      <c r="J3638" s="49"/>
      <c r="K3638" s="50"/>
      <c r="L3638" s="21">
        <f t="shared" si="1206"/>
        <v>0</v>
      </c>
      <c r="M3638" s="22">
        <f t="shared" si="1200"/>
        <v>0</v>
      </c>
      <c r="N3638" s="98"/>
      <c r="O3638" s="101" t="str">
        <f t="shared" ca="1" si="1201"/>
        <v/>
      </c>
      <c r="P3638" s="41" t="str">
        <f t="shared" si="1199"/>
        <v xml:space="preserve"> </v>
      </c>
      <c r="Q3638" s="41" t="str">
        <f>IF(MONTH(G3639)-MONTH(G3638)&lt;&gt;0,SUBTOTAL(109,$P$14:$P$3665)," ")</f>
        <v xml:space="preserve"> </v>
      </c>
      <c r="R3638" s="108">
        <f t="shared" ca="1" si="1207"/>
        <v>0</v>
      </c>
      <c r="S3638" s="25">
        <f t="shared" ca="1" si="1208"/>
        <v>0</v>
      </c>
      <c r="T3638" s="108">
        <f t="shared" ca="1" si="1209"/>
        <v>0</v>
      </c>
      <c r="U3638" s="163">
        <f t="shared" ca="1" si="1210"/>
        <v>0</v>
      </c>
      <c r="V3638" s="25">
        <f t="shared" ca="1" si="1211"/>
        <v>0</v>
      </c>
      <c r="W3638" s="25">
        <f t="shared" ca="1" si="1212"/>
        <v>0</v>
      </c>
      <c r="X3638" s="108">
        <f t="shared" ca="1" si="1213"/>
        <v>0</v>
      </c>
      <c r="Y3638" s="108">
        <f t="shared" ca="1" si="1214"/>
        <v>0</v>
      </c>
      <c r="Z3638" s="108">
        <f t="shared" ca="1" si="1215"/>
        <v>0</v>
      </c>
      <c r="AA3638" s="108">
        <f t="shared" ca="1" si="1216"/>
        <v>0</v>
      </c>
      <c r="AB3638" s="108">
        <f t="shared" ca="1" si="1217"/>
        <v>0</v>
      </c>
      <c r="AC3638" s="25">
        <f t="shared" ca="1" si="1218"/>
        <v>0</v>
      </c>
    </row>
    <row r="3639" spans="1:29" ht="14.1" hidden="1" customHeight="1" thickBot="1" x14ac:dyDescent="0.25">
      <c r="A3639" s="3">
        <f t="shared" si="1202"/>
        <v>2030</v>
      </c>
      <c r="B3639" s="3" t="str">
        <f t="shared" si="1219"/>
        <v>12 prosinec</v>
      </c>
      <c r="C3639" s="4" t="str">
        <f t="shared" si="1203"/>
        <v>prosinec</v>
      </c>
      <c r="D3639" s="10">
        <f t="shared" ca="1" si="1204"/>
        <v>0</v>
      </c>
      <c r="E3639" s="10" t="str">
        <f t="shared" si="1205"/>
        <v>čtvrtek</v>
      </c>
      <c r="F3639" s="42" t="str">
        <f ca="1">IF(COUNTIF(List1!$U$4:$AF$16,$G3639),"Svátek",TEXT($G3639,"dddd"))</f>
        <v>čtvrtek</v>
      </c>
      <c r="G3639" s="19">
        <v>47822</v>
      </c>
      <c r="H3639" s="49"/>
      <c r="I3639" s="50"/>
      <c r="J3639" s="49"/>
      <c r="K3639" s="50"/>
      <c r="L3639" s="21">
        <f t="shared" si="1206"/>
        <v>0</v>
      </c>
      <c r="M3639" s="22">
        <f t="shared" si="1200"/>
        <v>0</v>
      </c>
      <c r="N3639" s="98"/>
      <c r="O3639" s="101" t="str">
        <f t="shared" ca="1" si="1201"/>
        <v/>
      </c>
      <c r="P3639" s="41" t="str">
        <f t="shared" si="1199"/>
        <v xml:space="preserve"> </v>
      </c>
      <c r="Q3639" s="41" t="str">
        <f>IF(MONTH(G3640)-MONTH(G3639)&lt;&gt;0,SUBTOTAL(109,$P$14:$P$3665)," ")</f>
        <v xml:space="preserve"> </v>
      </c>
      <c r="R3639" s="108">
        <f t="shared" ca="1" si="1207"/>
        <v>0</v>
      </c>
      <c r="S3639" s="25">
        <f t="shared" ca="1" si="1208"/>
        <v>0</v>
      </c>
      <c r="T3639" s="108">
        <f t="shared" ca="1" si="1209"/>
        <v>0</v>
      </c>
      <c r="U3639" s="163">
        <f t="shared" ca="1" si="1210"/>
        <v>0</v>
      </c>
      <c r="V3639" s="25">
        <f t="shared" ca="1" si="1211"/>
        <v>0</v>
      </c>
      <c r="W3639" s="25">
        <f t="shared" ca="1" si="1212"/>
        <v>0</v>
      </c>
      <c r="X3639" s="108">
        <f t="shared" ca="1" si="1213"/>
        <v>0</v>
      </c>
      <c r="Y3639" s="108">
        <f t="shared" ca="1" si="1214"/>
        <v>0</v>
      </c>
      <c r="Z3639" s="108">
        <f t="shared" ca="1" si="1215"/>
        <v>0</v>
      </c>
      <c r="AA3639" s="108">
        <f t="shared" ca="1" si="1216"/>
        <v>0</v>
      </c>
      <c r="AB3639" s="108">
        <f t="shared" ca="1" si="1217"/>
        <v>0</v>
      </c>
      <c r="AC3639" s="25">
        <f t="shared" ca="1" si="1218"/>
        <v>0</v>
      </c>
    </row>
    <row r="3640" spans="1:29" ht="14.1" hidden="1" customHeight="1" thickBot="1" x14ac:dyDescent="0.25">
      <c r="A3640" s="3">
        <f t="shared" si="1202"/>
        <v>2030</v>
      </c>
      <c r="B3640" s="3" t="str">
        <f t="shared" si="1219"/>
        <v>12 prosinec</v>
      </c>
      <c r="C3640" s="4" t="str">
        <f t="shared" si="1203"/>
        <v>prosinec</v>
      </c>
      <c r="D3640" s="10">
        <f t="shared" ca="1" si="1204"/>
        <v>0</v>
      </c>
      <c r="E3640" s="10" t="str">
        <f t="shared" si="1205"/>
        <v>pátek</v>
      </c>
      <c r="F3640" s="42" t="str">
        <f ca="1">IF(COUNTIF(List1!$U$4:$AF$16,$G3640),"Svátek",TEXT($G3640,"dddd"))</f>
        <v>pátek</v>
      </c>
      <c r="G3640" s="19">
        <v>47823</v>
      </c>
      <c r="H3640" s="49"/>
      <c r="I3640" s="50"/>
      <c r="J3640" s="49"/>
      <c r="K3640" s="50"/>
      <c r="L3640" s="21">
        <f t="shared" si="1206"/>
        <v>0</v>
      </c>
      <c r="M3640" s="22">
        <f t="shared" si="1200"/>
        <v>0</v>
      </c>
      <c r="N3640" s="98"/>
      <c r="O3640" s="101" t="str">
        <f t="shared" ca="1" si="1201"/>
        <v/>
      </c>
      <c r="P3640" s="41" t="str">
        <f t="shared" si="1199"/>
        <v xml:space="preserve"> </v>
      </c>
      <c r="Q3640" s="41" t="str">
        <f>IF(MONTH(G3641)-MONTH(G3640)&lt;&gt;0,SUBTOTAL(109,$P$14:$P$3665)," ")</f>
        <v xml:space="preserve"> </v>
      </c>
      <c r="R3640" s="108">
        <f t="shared" ca="1" si="1207"/>
        <v>0</v>
      </c>
      <c r="S3640" s="25">
        <f t="shared" ca="1" si="1208"/>
        <v>0</v>
      </c>
      <c r="T3640" s="108">
        <f t="shared" ca="1" si="1209"/>
        <v>0</v>
      </c>
      <c r="U3640" s="163">
        <f t="shared" ca="1" si="1210"/>
        <v>0</v>
      </c>
      <c r="V3640" s="25">
        <f t="shared" ca="1" si="1211"/>
        <v>0</v>
      </c>
      <c r="W3640" s="25">
        <f t="shared" ca="1" si="1212"/>
        <v>0</v>
      </c>
      <c r="X3640" s="108">
        <f t="shared" ca="1" si="1213"/>
        <v>0</v>
      </c>
      <c r="Y3640" s="108">
        <f t="shared" ca="1" si="1214"/>
        <v>0</v>
      </c>
      <c r="Z3640" s="108">
        <f t="shared" ca="1" si="1215"/>
        <v>0</v>
      </c>
      <c r="AA3640" s="108">
        <f t="shared" ca="1" si="1216"/>
        <v>0</v>
      </c>
      <c r="AB3640" s="108">
        <f t="shared" ca="1" si="1217"/>
        <v>0</v>
      </c>
      <c r="AC3640" s="25">
        <f t="shared" ca="1" si="1218"/>
        <v>0</v>
      </c>
    </row>
    <row r="3641" spans="1:29" ht="14.1" hidden="1" customHeight="1" thickBot="1" x14ac:dyDescent="0.25">
      <c r="A3641" s="3">
        <f t="shared" si="1202"/>
        <v>2030</v>
      </c>
      <c r="B3641" s="3" t="str">
        <f t="shared" si="1219"/>
        <v>12 prosinec</v>
      </c>
      <c r="C3641" s="4" t="str">
        <f t="shared" si="1203"/>
        <v>prosinec</v>
      </c>
      <c r="D3641" s="10">
        <f t="shared" ca="1" si="1204"/>
        <v>0</v>
      </c>
      <c r="E3641" s="10" t="str">
        <f t="shared" si="1205"/>
        <v>sobota</v>
      </c>
      <c r="F3641" s="42" t="str">
        <f ca="1">IF(COUNTIF(List1!$U$4:$AF$16,$G3641),"Svátek",TEXT($G3641,"dddd"))</f>
        <v>sobota</v>
      </c>
      <c r="G3641" s="19">
        <v>47824</v>
      </c>
      <c r="H3641" s="49"/>
      <c r="I3641" s="50"/>
      <c r="J3641" s="49"/>
      <c r="K3641" s="50"/>
      <c r="L3641" s="21">
        <f t="shared" si="1206"/>
        <v>0</v>
      </c>
      <c r="M3641" s="22">
        <f t="shared" si="1200"/>
        <v>0</v>
      </c>
      <c r="N3641" s="98"/>
      <c r="O3641" s="101" t="str">
        <f t="shared" ca="1" si="1201"/>
        <v/>
      </c>
      <c r="P3641" s="41" t="str">
        <f t="shared" si="1199"/>
        <v xml:space="preserve"> </v>
      </c>
      <c r="Q3641" s="41" t="str">
        <f>IF(MONTH(G3642)-MONTH(G3641)&lt;&gt;0,SUBTOTAL(109,$P$14:$P$3665)," ")</f>
        <v xml:space="preserve"> </v>
      </c>
      <c r="R3641" s="108">
        <f t="shared" ca="1" si="1207"/>
        <v>0</v>
      </c>
      <c r="S3641" s="25">
        <f t="shared" ca="1" si="1208"/>
        <v>0</v>
      </c>
      <c r="T3641" s="108">
        <f t="shared" ca="1" si="1209"/>
        <v>0</v>
      </c>
      <c r="U3641" s="163">
        <f t="shared" ca="1" si="1210"/>
        <v>0</v>
      </c>
      <c r="V3641" s="25">
        <f t="shared" ca="1" si="1211"/>
        <v>0</v>
      </c>
      <c r="W3641" s="25">
        <f t="shared" ca="1" si="1212"/>
        <v>0</v>
      </c>
      <c r="X3641" s="108">
        <f t="shared" ca="1" si="1213"/>
        <v>0</v>
      </c>
      <c r="Y3641" s="108">
        <f t="shared" ca="1" si="1214"/>
        <v>0</v>
      </c>
      <c r="Z3641" s="108">
        <f t="shared" ca="1" si="1215"/>
        <v>0</v>
      </c>
      <c r="AA3641" s="108">
        <f t="shared" ca="1" si="1216"/>
        <v>0</v>
      </c>
      <c r="AB3641" s="108">
        <f t="shared" ca="1" si="1217"/>
        <v>0</v>
      </c>
      <c r="AC3641" s="25">
        <f t="shared" ca="1" si="1218"/>
        <v>0</v>
      </c>
    </row>
    <row r="3642" spans="1:29" ht="14.1" hidden="1" customHeight="1" thickBot="1" x14ac:dyDescent="0.25">
      <c r="A3642" s="3">
        <f t="shared" si="1202"/>
        <v>2030</v>
      </c>
      <c r="B3642" s="3" t="str">
        <f t="shared" si="1219"/>
        <v>12 prosinec</v>
      </c>
      <c r="C3642" s="4" t="str">
        <f t="shared" si="1203"/>
        <v>prosinec</v>
      </c>
      <c r="D3642" s="10">
        <f t="shared" ca="1" si="1204"/>
        <v>0</v>
      </c>
      <c r="E3642" s="10" t="str">
        <f t="shared" si="1205"/>
        <v>neděle</v>
      </c>
      <c r="F3642" s="42" t="str">
        <f ca="1">IF(COUNTIF(List1!$U$4:$AF$16,$G3642),"Svátek",TEXT($G3642,"dddd"))</f>
        <v>neděle</v>
      </c>
      <c r="G3642" s="19">
        <v>47825</v>
      </c>
      <c r="H3642" s="49"/>
      <c r="I3642" s="50"/>
      <c r="J3642" s="49"/>
      <c r="K3642" s="50"/>
      <c r="L3642" s="21">
        <f t="shared" si="1206"/>
        <v>0</v>
      </c>
      <c r="M3642" s="22">
        <f t="shared" si="1200"/>
        <v>0</v>
      </c>
      <c r="N3642" s="98"/>
      <c r="O3642" s="101" t="str">
        <f t="shared" ca="1" si="1201"/>
        <v/>
      </c>
      <c r="P3642" s="41">
        <f t="shared" si="1199"/>
        <v>0</v>
      </c>
      <c r="Q3642" s="41" t="str">
        <f>IF(MONTH(G3643)-MONTH(G3642)&lt;&gt;0,SUBTOTAL(109,$P$14:$P$3665)," ")</f>
        <v xml:space="preserve"> </v>
      </c>
      <c r="R3642" s="108">
        <f t="shared" ca="1" si="1207"/>
        <v>0</v>
      </c>
      <c r="S3642" s="25">
        <f t="shared" ca="1" si="1208"/>
        <v>0</v>
      </c>
      <c r="T3642" s="108">
        <f t="shared" ca="1" si="1209"/>
        <v>0</v>
      </c>
      <c r="U3642" s="163">
        <f t="shared" ca="1" si="1210"/>
        <v>0</v>
      </c>
      <c r="V3642" s="25">
        <f t="shared" ca="1" si="1211"/>
        <v>0</v>
      </c>
      <c r="W3642" s="25">
        <f t="shared" ca="1" si="1212"/>
        <v>0</v>
      </c>
      <c r="X3642" s="108">
        <f t="shared" ca="1" si="1213"/>
        <v>0</v>
      </c>
      <c r="Y3642" s="108">
        <f t="shared" ca="1" si="1214"/>
        <v>0</v>
      </c>
      <c r="Z3642" s="108">
        <f t="shared" ca="1" si="1215"/>
        <v>0</v>
      </c>
      <c r="AA3642" s="108">
        <f t="shared" ca="1" si="1216"/>
        <v>0</v>
      </c>
      <c r="AB3642" s="108">
        <f t="shared" ca="1" si="1217"/>
        <v>0</v>
      </c>
      <c r="AC3642" s="25">
        <f t="shared" ca="1" si="1218"/>
        <v>0</v>
      </c>
    </row>
    <row r="3643" spans="1:29" ht="14.1" hidden="1" customHeight="1" thickBot="1" x14ac:dyDescent="0.25">
      <c r="A3643" s="3">
        <f t="shared" si="1202"/>
        <v>2030</v>
      </c>
      <c r="B3643" s="3" t="str">
        <f t="shared" si="1219"/>
        <v>12 prosinec</v>
      </c>
      <c r="C3643" s="4" t="str">
        <f t="shared" si="1203"/>
        <v>prosinec</v>
      </c>
      <c r="D3643" s="10">
        <f t="shared" ca="1" si="1204"/>
        <v>0</v>
      </c>
      <c r="E3643" s="10" t="str">
        <f t="shared" si="1205"/>
        <v>pondělí</v>
      </c>
      <c r="F3643" s="42" t="str">
        <f ca="1">IF(COUNTIF(List1!$U$4:$AF$16,$G3643),"Svátek",TEXT($G3643,"dddd"))</f>
        <v>pondělí</v>
      </c>
      <c r="G3643" s="19">
        <v>47826</v>
      </c>
      <c r="H3643" s="49"/>
      <c r="I3643" s="50"/>
      <c r="J3643" s="49"/>
      <c r="K3643" s="50"/>
      <c r="L3643" s="21">
        <f t="shared" si="1206"/>
        <v>0</v>
      </c>
      <c r="M3643" s="22">
        <f t="shared" si="1200"/>
        <v>0</v>
      </c>
      <c r="N3643" s="98"/>
      <c r="O3643" s="101" t="str">
        <f t="shared" ca="1" si="1201"/>
        <v/>
      </c>
      <c r="P3643" s="41" t="str">
        <f t="shared" si="1199"/>
        <v xml:space="preserve"> </v>
      </c>
      <c r="Q3643" s="41" t="str">
        <f>IF(MONTH(G3644)-MONTH(G3643)&lt;&gt;0,SUBTOTAL(109,$P$14:$P$3665)," ")</f>
        <v xml:space="preserve"> </v>
      </c>
      <c r="R3643" s="108">
        <f t="shared" ca="1" si="1207"/>
        <v>0</v>
      </c>
      <c r="S3643" s="25">
        <f t="shared" ca="1" si="1208"/>
        <v>0</v>
      </c>
      <c r="T3643" s="108">
        <f t="shared" ca="1" si="1209"/>
        <v>0</v>
      </c>
      <c r="U3643" s="163">
        <f t="shared" ca="1" si="1210"/>
        <v>0</v>
      </c>
      <c r="V3643" s="25">
        <f t="shared" ca="1" si="1211"/>
        <v>0</v>
      </c>
      <c r="W3643" s="25">
        <f t="shared" ca="1" si="1212"/>
        <v>0</v>
      </c>
      <c r="X3643" s="108">
        <f t="shared" ca="1" si="1213"/>
        <v>0</v>
      </c>
      <c r="Y3643" s="108">
        <f t="shared" ca="1" si="1214"/>
        <v>0</v>
      </c>
      <c r="Z3643" s="108">
        <f t="shared" ca="1" si="1215"/>
        <v>0</v>
      </c>
      <c r="AA3643" s="108">
        <f t="shared" ca="1" si="1216"/>
        <v>0</v>
      </c>
      <c r="AB3643" s="108">
        <f t="shared" ca="1" si="1217"/>
        <v>0</v>
      </c>
      <c r="AC3643" s="25">
        <f t="shared" ca="1" si="1218"/>
        <v>0</v>
      </c>
    </row>
    <row r="3644" spans="1:29" ht="14.1" hidden="1" customHeight="1" thickBot="1" x14ac:dyDescent="0.25">
      <c r="A3644" s="3">
        <f t="shared" si="1202"/>
        <v>2030</v>
      </c>
      <c r="B3644" s="3" t="str">
        <f t="shared" si="1219"/>
        <v>12 prosinec</v>
      </c>
      <c r="C3644" s="4" t="str">
        <f t="shared" si="1203"/>
        <v>prosinec</v>
      </c>
      <c r="D3644" s="10">
        <f t="shared" ca="1" si="1204"/>
        <v>0</v>
      </c>
      <c r="E3644" s="10" t="str">
        <f t="shared" si="1205"/>
        <v>úterý</v>
      </c>
      <c r="F3644" s="42" t="str">
        <f ca="1">IF(COUNTIF(List1!$U$4:$AF$16,$G3644),"Svátek",TEXT($G3644,"dddd"))</f>
        <v>úterý</v>
      </c>
      <c r="G3644" s="19">
        <v>47827</v>
      </c>
      <c r="H3644" s="49"/>
      <c r="I3644" s="50"/>
      <c r="J3644" s="49"/>
      <c r="K3644" s="50"/>
      <c r="L3644" s="21">
        <f t="shared" si="1206"/>
        <v>0</v>
      </c>
      <c r="M3644" s="22">
        <f t="shared" si="1200"/>
        <v>0</v>
      </c>
      <c r="N3644" s="98"/>
      <c r="O3644" s="101" t="str">
        <f t="shared" ca="1" si="1201"/>
        <v/>
      </c>
      <c r="P3644" s="41" t="str">
        <f t="shared" si="1199"/>
        <v xml:space="preserve"> </v>
      </c>
      <c r="Q3644" s="41" t="str">
        <f>IF(MONTH(G3645)-MONTH(G3644)&lt;&gt;0,SUBTOTAL(109,$P$14:$P$3665)," ")</f>
        <v xml:space="preserve"> </v>
      </c>
      <c r="R3644" s="108">
        <f t="shared" ca="1" si="1207"/>
        <v>0</v>
      </c>
      <c r="S3644" s="25">
        <f t="shared" ca="1" si="1208"/>
        <v>0</v>
      </c>
      <c r="T3644" s="108">
        <f t="shared" ca="1" si="1209"/>
        <v>0</v>
      </c>
      <c r="U3644" s="163">
        <f t="shared" ca="1" si="1210"/>
        <v>0</v>
      </c>
      <c r="V3644" s="25">
        <f t="shared" ca="1" si="1211"/>
        <v>0</v>
      </c>
      <c r="W3644" s="25">
        <f t="shared" ca="1" si="1212"/>
        <v>0</v>
      </c>
      <c r="X3644" s="108">
        <f t="shared" ca="1" si="1213"/>
        <v>0</v>
      </c>
      <c r="Y3644" s="108">
        <f t="shared" ca="1" si="1214"/>
        <v>0</v>
      </c>
      <c r="Z3644" s="108">
        <f t="shared" ca="1" si="1215"/>
        <v>0</v>
      </c>
      <c r="AA3644" s="108">
        <f t="shared" ca="1" si="1216"/>
        <v>0</v>
      </c>
      <c r="AB3644" s="108">
        <f t="shared" ca="1" si="1217"/>
        <v>0</v>
      </c>
      <c r="AC3644" s="25">
        <f t="shared" ca="1" si="1218"/>
        <v>0</v>
      </c>
    </row>
    <row r="3645" spans="1:29" ht="14.1" hidden="1" customHeight="1" thickBot="1" x14ac:dyDescent="0.25">
      <c r="A3645" s="3">
        <f t="shared" si="1202"/>
        <v>2030</v>
      </c>
      <c r="B3645" s="3" t="str">
        <f t="shared" si="1219"/>
        <v>12 prosinec</v>
      </c>
      <c r="C3645" s="4" t="str">
        <f t="shared" si="1203"/>
        <v>prosinec</v>
      </c>
      <c r="D3645" s="10">
        <f t="shared" ca="1" si="1204"/>
        <v>0</v>
      </c>
      <c r="E3645" s="10" t="str">
        <f t="shared" si="1205"/>
        <v>středa</v>
      </c>
      <c r="F3645" s="42" t="str">
        <f ca="1">IF(COUNTIF(List1!$U$4:$AF$16,$G3645),"Svátek",TEXT($G3645,"dddd"))</f>
        <v>středa</v>
      </c>
      <c r="G3645" s="19">
        <v>47828</v>
      </c>
      <c r="H3645" s="49"/>
      <c r="I3645" s="50"/>
      <c r="J3645" s="49"/>
      <c r="K3645" s="50"/>
      <c r="L3645" s="21">
        <f t="shared" si="1206"/>
        <v>0</v>
      </c>
      <c r="M3645" s="22">
        <f t="shared" si="1200"/>
        <v>0</v>
      </c>
      <c r="N3645" s="98"/>
      <c r="O3645" s="101" t="str">
        <f t="shared" ca="1" si="1201"/>
        <v/>
      </c>
      <c r="P3645" s="41" t="str">
        <f t="shared" si="1199"/>
        <v xml:space="preserve"> </v>
      </c>
      <c r="Q3645" s="41" t="str">
        <f>IF(MONTH(G3646)-MONTH(G3645)&lt;&gt;0,SUBTOTAL(109,$P$14:$P$3665)," ")</f>
        <v xml:space="preserve"> </v>
      </c>
      <c r="R3645" s="108">
        <f t="shared" ca="1" si="1207"/>
        <v>0</v>
      </c>
      <c r="S3645" s="25">
        <f t="shared" ca="1" si="1208"/>
        <v>0</v>
      </c>
      <c r="T3645" s="108">
        <f t="shared" ca="1" si="1209"/>
        <v>0</v>
      </c>
      <c r="U3645" s="163">
        <f t="shared" ca="1" si="1210"/>
        <v>0</v>
      </c>
      <c r="V3645" s="25">
        <f t="shared" ca="1" si="1211"/>
        <v>0</v>
      </c>
      <c r="W3645" s="25">
        <f t="shared" ca="1" si="1212"/>
        <v>0</v>
      </c>
      <c r="X3645" s="108">
        <f t="shared" ca="1" si="1213"/>
        <v>0</v>
      </c>
      <c r="Y3645" s="108">
        <f t="shared" ca="1" si="1214"/>
        <v>0</v>
      </c>
      <c r="Z3645" s="108">
        <f t="shared" ca="1" si="1215"/>
        <v>0</v>
      </c>
      <c r="AA3645" s="108">
        <f t="shared" ca="1" si="1216"/>
        <v>0</v>
      </c>
      <c r="AB3645" s="108">
        <f t="shared" ca="1" si="1217"/>
        <v>0</v>
      </c>
      <c r="AC3645" s="25">
        <f t="shared" ca="1" si="1218"/>
        <v>0</v>
      </c>
    </row>
    <row r="3646" spans="1:29" ht="14.1" hidden="1" customHeight="1" thickBot="1" x14ac:dyDescent="0.25">
      <c r="A3646" s="3">
        <f t="shared" si="1202"/>
        <v>2030</v>
      </c>
      <c r="B3646" s="3" t="str">
        <f t="shared" si="1219"/>
        <v>12 prosinec</v>
      </c>
      <c r="C3646" s="4" t="str">
        <f t="shared" si="1203"/>
        <v>prosinec</v>
      </c>
      <c r="D3646" s="10">
        <f t="shared" ca="1" si="1204"/>
        <v>0</v>
      </c>
      <c r="E3646" s="10" t="str">
        <f t="shared" si="1205"/>
        <v>čtvrtek</v>
      </c>
      <c r="F3646" s="42" t="str">
        <f ca="1">IF(COUNTIF(List1!$U$4:$AF$16,$G3646),"Svátek",TEXT($G3646,"dddd"))</f>
        <v>čtvrtek</v>
      </c>
      <c r="G3646" s="19">
        <v>47829</v>
      </c>
      <c r="H3646" s="49"/>
      <c r="I3646" s="50"/>
      <c r="J3646" s="49"/>
      <c r="K3646" s="50"/>
      <c r="L3646" s="21">
        <f t="shared" si="1206"/>
        <v>0</v>
      </c>
      <c r="M3646" s="22">
        <f t="shared" si="1200"/>
        <v>0</v>
      </c>
      <c r="N3646" s="98"/>
      <c r="O3646" s="101" t="str">
        <f t="shared" ca="1" si="1201"/>
        <v/>
      </c>
      <c r="P3646" s="41" t="str">
        <f t="shared" si="1199"/>
        <v xml:space="preserve"> </v>
      </c>
      <c r="Q3646" s="41" t="str">
        <f>IF(MONTH(G3647)-MONTH(G3646)&lt;&gt;0,SUBTOTAL(109,$P$14:$P$3665)," ")</f>
        <v xml:space="preserve"> </v>
      </c>
      <c r="R3646" s="108">
        <f t="shared" ca="1" si="1207"/>
        <v>0</v>
      </c>
      <c r="S3646" s="25">
        <f t="shared" ca="1" si="1208"/>
        <v>0</v>
      </c>
      <c r="T3646" s="108">
        <f t="shared" ca="1" si="1209"/>
        <v>0</v>
      </c>
      <c r="U3646" s="163">
        <f t="shared" ca="1" si="1210"/>
        <v>0</v>
      </c>
      <c r="V3646" s="25">
        <f t="shared" ca="1" si="1211"/>
        <v>0</v>
      </c>
      <c r="W3646" s="25">
        <f t="shared" ca="1" si="1212"/>
        <v>0</v>
      </c>
      <c r="X3646" s="108">
        <f t="shared" ca="1" si="1213"/>
        <v>0</v>
      </c>
      <c r="Y3646" s="108">
        <f t="shared" ca="1" si="1214"/>
        <v>0</v>
      </c>
      <c r="Z3646" s="108">
        <f t="shared" ca="1" si="1215"/>
        <v>0</v>
      </c>
      <c r="AA3646" s="108">
        <f t="shared" ca="1" si="1216"/>
        <v>0</v>
      </c>
      <c r="AB3646" s="108">
        <f t="shared" ca="1" si="1217"/>
        <v>0</v>
      </c>
      <c r="AC3646" s="25">
        <f t="shared" ca="1" si="1218"/>
        <v>0</v>
      </c>
    </row>
    <row r="3647" spans="1:29" ht="14.1" hidden="1" customHeight="1" thickBot="1" x14ac:dyDescent="0.25">
      <c r="A3647" s="3">
        <f t="shared" si="1202"/>
        <v>2030</v>
      </c>
      <c r="B3647" s="3" t="str">
        <f t="shared" si="1219"/>
        <v>12 prosinec</v>
      </c>
      <c r="C3647" s="4" t="str">
        <f t="shared" si="1203"/>
        <v>prosinec</v>
      </c>
      <c r="D3647" s="10">
        <f t="shared" ca="1" si="1204"/>
        <v>0</v>
      </c>
      <c r="E3647" s="10" t="str">
        <f t="shared" si="1205"/>
        <v>pátek</v>
      </c>
      <c r="F3647" s="42" t="str">
        <f ca="1">IF(COUNTIF(List1!$U$4:$AF$16,$G3647),"Svátek",TEXT($G3647,"dddd"))</f>
        <v>pátek</v>
      </c>
      <c r="G3647" s="19">
        <v>47830</v>
      </c>
      <c r="H3647" s="49"/>
      <c r="I3647" s="50"/>
      <c r="J3647" s="49"/>
      <c r="K3647" s="50"/>
      <c r="L3647" s="21">
        <f t="shared" si="1206"/>
        <v>0</v>
      </c>
      <c r="M3647" s="22">
        <f t="shared" si="1200"/>
        <v>0</v>
      </c>
      <c r="N3647" s="98"/>
      <c r="O3647" s="101" t="str">
        <f t="shared" ca="1" si="1201"/>
        <v/>
      </c>
      <c r="P3647" s="41" t="str">
        <f t="shared" si="1199"/>
        <v xml:space="preserve"> </v>
      </c>
      <c r="Q3647" s="41" t="str">
        <f>IF(MONTH(G3648)-MONTH(G3647)&lt;&gt;0,SUBTOTAL(109,$P$14:$P$3665)," ")</f>
        <v xml:space="preserve"> </v>
      </c>
      <c r="R3647" s="108">
        <f t="shared" ca="1" si="1207"/>
        <v>0</v>
      </c>
      <c r="S3647" s="25">
        <f t="shared" ca="1" si="1208"/>
        <v>0</v>
      </c>
      <c r="T3647" s="108">
        <f t="shared" ca="1" si="1209"/>
        <v>0</v>
      </c>
      <c r="U3647" s="163">
        <f t="shared" ca="1" si="1210"/>
        <v>0</v>
      </c>
      <c r="V3647" s="25">
        <f t="shared" ca="1" si="1211"/>
        <v>0</v>
      </c>
      <c r="W3647" s="25">
        <f t="shared" ca="1" si="1212"/>
        <v>0</v>
      </c>
      <c r="X3647" s="108">
        <f t="shared" ca="1" si="1213"/>
        <v>0</v>
      </c>
      <c r="Y3647" s="108">
        <f t="shared" ca="1" si="1214"/>
        <v>0</v>
      </c>
      <c r="Z3647" s="108">
        <f t="shared" ca="1" si="1215"/>
        <v>0</v>
      </c>
      <c r="AA3647" s="108">
        <f t="shared" ca="1" si="1216"/>
        <v>0</v>
      </c>
      <c r="AB3647" s="108">
        <f t="shared" ca="1" si="1217"/>
        <v>0</v>
      </c>
      <c r="AC3647" s="25">
        <f t="shared" ca="1" si="1218"/>
        <v>0</v>
      </c>
    </row>
    <row r="3648" spans="1:29" ht="14.1" hidden="1" customHeight="1" thickBot="1" x14ac:dyDescent="0.25">
      <c r="A3648" s="3">
        <f t="shared" si="1202"/>
        <v>2030</v>
      </c>
      <c r="B3648" s="3" t="str">
        <f t="shared" si="1219"/>
        <v>12 prosinec</v>
      </c>
      <c r="C3648" s="4" t="str">
        <f t="shared" si="1203"/>
        <v>prosinec</v>
      </c>
      <c r="D3648" s="10">
        <f t="shared" ca="1" si="1204"/>
        <v>0</v>
      </c>
      <c r="E3648" s="10" t="str">
        <f t="shared" si="1205"/>
        <v>sobota</v>
      </c>
      <c r="F3648" s="42" t="str">
        <f ca="1">IF(COUNTIF(List1!$U$4:$AF$16,$G3648),"Svátek",TEXT($G3648,"dddd"))</f>
        <v>sobota</v>
      </c>
      <c r="G3648" s="19">
        <v>47831</v>
      </c>
      <c r="H3648" s="49"/>
      <c r="I3648" s="50"/>
      <c r="J3648" s="49"/>
      <c r="K3648" s="50"/>
      <c r="L3648" s="21">
        <f t="shared" si="1206"/>
        <v>0</v>
      </c>
      <c r="M3648" s="22">
        <f t="shared" si="1200"/>
        <v>0</v>
      </c>
      <c r="N3648" s="98"/>
      <c r="O3648" s="101" t="str">
        <f t="shared" ca="1" si="1201"/>
        <v/>
      </c>
      <c r="P3648" s="41" t="str">
        <f t="shared" si="1199"/>
        <v xml:space="preserve"> </v>
      </c>
      <c r="Q3648" s="41" t="str">
        <f>IF(MONTH(G3649)-MONTH(G3648)&lt;&gt;0,SUBTOTAL(109,$P$14:$P$3665)," ")</f>
        <v xml:space="preserve"> </v>
      </c>
      <c r="R3648" s="108">
        <f t="shared" ca="1" si="1207"/>
        <v>0</v>
      </c>
      <c r="S3648" s="25">
        <f t="shared" ca="1" si="1208"/>
        <v>0</v>
      </c>
      <c r="T3648" s="108">
        <f t="shared" ca="1" si="1209"/>
        <v>0</v>
      </c>
      <c r="U3648" s="163">
        <f t="shared" ca="1" si="1210"/>
        <v>0</v>
      </c>
      <c r="V3648" s="25">
        <f t="shared" ca="1" si="1211"/>
        <v>0</v>
      </c>
      <c r="W3648" s="25">
        <f t="shared" ca="1" si="1212"/>
        <v>0</v>
      </c>
      <c r="X3648" s="108">
        <f t="shared" ca="1" si="1213"/>
        <v>0</v>
      </c>
      <c r="Y3648" s="108">
        <f t="shared" ca="1" si="1214"/>
        <v>0</v>
      </c>
      <c r="Z3648" s="108">
        <f t="shared" ca="1" si="1215"/>
        <v>0</v>
      </c>
      <c r="AA3648" s="108">
        <f t="shared" ca="1" si="1216"/>
        <v>0</v>
      </c>
      <c r="AB3648" s="108">
        <f t="shared" ca="1" si="1217"/>
        <v>0</v>
      </c>
      <c r="AC3648" s="25">
        <f t="shared" ca="1" si="1218"/>
        <v>0</v>
      </c>
    </row>
    <row r="3649" spans="1:29" ht="14.1" hidden="1" customHeight="1" thickBot="1" x14ac:dyDescent="0.25">
      <c r="A3649" s="3">
        <f t="shared" si="1202"/>
        <v>2030</v>
      </c>
      <c r="B3649" s="3" t="str">
        <f t="shared" si="1219"/>
        <v>12 prosinec</v>
      </c>
      <c r="C3649" s="4" t="str">
        <f t="shared" si="1203"/>
        <v>prosinec</v>
      </c>
      <c r="D3649" s="10">
        <f t="shared" ca="1" si="1204"/>
        <v>0</v>
      </c>
      <c r="E3649" s="10" t="str">
        <f t="shared" si="1205"/>
        <v>neděle</v>
      </c>
      <c r="F3649" s="42" t="str">
        <f ca="1">IF(COUNTIF(List1!$U$4:$AF$16,$G3649),"Svátek",TEXT($G3649,"dddd"))</f>
        <v>neděle</v>
      </c>
      <c r="G3649" s="19">
        <v>47832</v>
      </c>
      <c r="H3649" s="49"/>
      <c r="I3649" s="50"/>
      <c r="J3649" s="49"/>
      <c r="K3649" s="50"/>
      <c r="L3649" s="21">
        <f t="shared" si="1206"/>
        <v>0</v>
      </c>
      <c r="M3649" s="22">
        <f t="shared" si="1200"/>
        <v>0</v>
      </c>
      <c r="N3649" s="98"/>
      <c r="O3649" s="101" t="str">
        <f t="shared" ca="1" si="1201"/>
        <v/>
      </c>
      <c r="P3649" s="41">
        <f t="shared" si="1199"/>
        <v>0</v>
      </c>
      <c r="Q3649" s="41" t="str">
        <f>IF(MONTH(G3650)-MONTH(G3649)&lt;&gt;0,SUBTOTAL(109,$P$14:$P$3665)," ")</f>
        <v xml:space="preserve"> </v>
      </c>
      <c r="R3649" s="108">
        <f t="shared" ca="1" si="1207"/>
        <v>0</v>
      </c>
      <c r="S3649" s="25">
        <f t="shared" ca="1" si="1208"/>
        <v>0</v>
      </c>
      <c r="T3649" s="108">
        <f t="shared" ca="1" si="1209"/>
        <v>0</v>
      </c>
      <c r="U3649" s="163">
        <f t="shared" ca="1" si="1210"/>
        <v>0</v>
      </c>
      <c r="V3649" s="25">
        <f t="shared" ca="1" si="1211"/>
        <v>0</v>
      </c>
      <c r="W3649" s="25">
        <f t="shared" ca="1" si="1212"/>
        <v>0</v>
      </c>
      <c r="X3649" s="108">
        <f t="shared" ca="1" si="1213"/>
        <v>0</v>
      </c>
      <c r="Y3649" s="108">
        <f t="shared" ca="1" si="1214"/>
        <v>0</v>
      </c>
      <c r="Z3649" s="108">
        <f t="shared" ca="1" si="1215"/>
        <v>0</v>
      </c>
      <c r="AA3649" s="108">
        <f t="shared" ca="1" si="1216"/>
        <v>0</v>
      </c>
      <c r="AB3649" s="108">
        <f t="shared" ca="1" si="1217"/>
        <v>0</v>
      </c>
      <c r="AC3649" s="25">
        <f t="shared" ca="1" si="1218"/>
        <v>0</v>
      </c>
    </row>
    <row r="3650" spans="1:29" ht="14.1" hidden="1" customHeight="1" thickBot="1" x14ac:dyDescent="0.25">
      <c r="A3650" s="3">
        <f t="shared" si="1202"/>
        <v>2030</v>
      </c>
      <c r="B3650" s="3" t="str">
        <f t="shared" si="1219"/>
        <v>12 prosinec</v>
      </c>
      <c r="C3650" s="4" t="str">
        <f t="shared" si="1203"/>
        <v>prosinec</v>
      </c>
      <c r="D3650" s="10">
        <f t="shared" ca="1" si="1204"/>
        <v>0</v>
      </c>
      <c r="E3650" s="10" t="str">
        <f t="shared" si="1205"/>
        <v>pondělí</v>
      </c>
      <c r="F3650" s="42" t="str">
        <f ca="1">IF(COUNTIF(List1!$U$4:$AF$16,$G3650),"Svátek",TEXT($G3650,"dddd"))</f>
        <v>pondělí</v>
      </c>
      <c r="G3650" s="19">
        <v>47833</v>
      </c>
      <c r="H3650" s="49"/>
      <c r="I3650" s="50"/>
      <c r="J3650" s="49"/>
      <c r="K3650" s="50"/>
      <c r="L3650" s="21">
        <f t="shared" si="1206"/>
        <v>0</v>
      </c>
      <c r="M3650" s="22">
        <f t="shared" si="1200"/>
        <v>0</v>
      </c>
      <c r="N3650" s="98"/>
      <c r="O3650" s="101" t="str">
        <f t="shared" ca="1" si="1201"/>
        <v/>
      </c>
      <c r="P3650" s="41" t="str">
        <f t="shared" si="1199"/>
        <v xml:space="preserve"> </v>
      </c>
      <c r="Q3650" s="41" t="str">
        <f>IF(MONTH(G3651)-MONTH(G3650)&lt;&gt;0,SUBTOTAL(109,$P$14:$P$3665)," ")</f>
        <v xml:space="preserve"> </v>
      </c>
      <c r="R3650" s="108">
        <f t="shared" ca="1" si="1207"/>
        <v>0</v>
      </c>
      <c r="S3650" s="25">
        <f t="shared" ca="1" si="1208"/>
        <v>0</v>
      </c>
      <c r="T3650" s="108">
        <f t="shared" ca="1" si="1209"/>
        <v>0</v>
      </c>
      <c r="U3650" s="163">
        <f t="shared" ca="1" si="1210"/>
        <v>0</v>
      </c>
      <c r="V3650" s="25">
        <f t="shared" ca="1" si="1211"/>
        <v>0</v>
      </c>
      <c r="W3650" s="25">
        <f t="shared" ca="1" si="1212"/>
        <v>0</v>
      </c>
      <c r="X3650" s="108">
        <f t="shared" ca="1" si="1213"/>
        <v>0</v>
      </c>
      <c r="Y3650" s="108">
        <f t="shared" ca="1" si="1214"/>
        <v>0</v>
      </c>
      <c r="Z3650" s="108">
        <f t="shared" ca="1" si="1215"/>
        <v>0</v>
      </c>
      <c r="AA3650" s="108">
        <f t="shared" ca="1" si="1216"/>
        <v>0</v>
      </c>
      <c r="AB3650" s="108">
        <f t="shared" ca="1" si="1217"/>
        <v>0</v>
      </c>
      <c r="AC3650" s="25">
        <f t="shared" ca="1" si="1218"/>
        <v>0</v>
      </c>
    </row>
    <row r="3651" spans="1:29" ht="14.1" hidden="1" customHeight="1" thickBot="1" x14ac:dyDescent="0.25">
      <c r="A3651" s="3">
        <f t="shared" si="1202"/>
        <v>2030</v>
      </c>
      <c r="B3651" s="3" t="str">
        <f t="shared" si="1219"/>
        <v>12 prosinec</v>
      </c>
      <c r="C3651" s="4" t="str">
        <f t="shared" si="1203"/>
        <v>prosinec</v>
      </c>
      <c r="D3651" s="10">
        <f t="shared" ca="1" si="1204"/>
        <v>0</v>
      </c>
      <c r="E3651" s="10" t="str">
        <f t="shared" si="1205"/>
        <v>úterý</v>
      </c>
      <c r="F3651" s="42" t="str">
        <f ca="1">IF(COUNTIF(List1!$U$4:$AF$16,$G3651),"Svátek",TEXT($G3651,"dddd"))</f>
        <v>úterý</v>
      </c>
      <c r="G3651" s="19">
        <v>47834</v>
      </c>
      <c r="H3651" s="49"/>
      <c r="I3651" s="50"/>
      <c r="J3651" s="49"/>
      <c r="K3651" s="50"/>
      <c r="L3651" s="21">
        <f t="shared" si="1206"/>
        <v>0</v>
      </c>
      <c r="M3651" s="22">
        <f t="shared" si="1200"/>
        <v>0</v>
      </c>
      <c r="N3651" s="98"/>
      <c r="O3651" s="101" t="str">
        <f t="shared" ca="1" si="1201"/>
        <v/>
      </c>
      <c r="P3651" s="41" t="str">
        <f t="shared" si="1199"/>
        <v xml:space="preserve"> </v>
      </c>
      <c r="Q3651" s="41" t="str">
        <f>IF(MONTH(G3652)-MONTH(G3651)&lt;&gt;0,SUBTOTAL(109,$P$14:$P$3665)," ")</f>
        <v xml:space="preserve"> </v>
      </c>
      <c r="R3651" s="108">
        <f t="shared" ca="1" si="1207"/>
        <v>0</v>
      </c>
      <c r="S3651" s="25">
        <f t="shared" ca="1" si="1208"/>
        <v>0</v>
      </c>
      <c r="T3651" s="108">
        <f t="shared" ca="1" si="1209"/>
        <v>0</v>
      </c>
      <c r="U3651" s="163">
        <f t="shared" ca="1" si="1210"/>
        <v>0</v>
      </c>
      <c r="V3651" s="25">
        <f t="shared" ca="1" si="1211"/>
        <v>0</v>
      </c>
      <c r="W3651" s="25">
        <f t="shared" ca="1" si="1212"/>
        <v>0</v>
      </c>
      <c r="X3651" s="108">
        <f t="shared" ca="1" si="1213"/>
        <v>0</v>
      </c>
      <c r="Y3651" s="108">
        <f t="shared" ca="1" si="1214"/>
        <v>0</v>
      </c>
      <c r="Z3651" s="108">
        <f t="shared" ca="1" si="1215"/>
        <v>0</v>
      </c>
      <c r="AA3651" s="108">
        <f t="shared" ca="1" si="1216"/>
        <v>0</v>
      </c>
      <c r="AB3651" s="108">
        <f t="shared" ca="1" si="1217"/>
        <v>0</v>
      </c>
      <c r="AC3651" s="25">
        <f t="shared" ca="1" si="1218"/>
        <v>0</v>
      </c>
    </row>
    <row r="3652" spans="1:29" ht="14.1" hidden="1" customHeight="1" thickBot="1" x14ac:dyDescent="0.25">
      <c r="A3652" s="3">
        <f t="shared" si="1202"/>
        <v>2030</v>
      </c>
      <c r="B3652" s="3" t="str">
        <f t="shared" si="1219"/>
        <v>12 prosinec</v>
      </c>
      <c r="C3652" s="4" t="str">
        <f t="shared" si="1203"/>
        <v>prosinec</v>
      </c>
      <c r="D3652" s="10">
        <f t="shared" ca="1" si="1204"/>
        <v>0</v>
      </c>
      <c r="E3652" s="10" t="str">
        <f t="shared" si="1205"/>
        <v>středa</v>
      </c>
      <c r="F3652" s="42" t="str">
        <f ca="1">IF(COUNTIF(List1!$U$4:$AF$16,$G3652),"Svátek",TEXT($G3652,"dddd"))</f>
        <v>středa</v>
      </c>
      <c r="G3652" s="19">
        <v>47835</v>
      </c>
      <c r="H3652" s="49"/>
      <c r="I3652" s="50"/>
      <c r="J3652" s="49"/>
      <c r="K3652" s="50"/>
      <c r="L3652" s="21">
        <f t="shared" si="1206"/>
        <v>0</v>
      </c>
      <c r="M3652" s="22">
        <f t="shared" si="1200"/>
        <v>0</v>
      </c>
      <c r="N3652" s="98"/>
      <c r="O3652" s="101" t="str">
        <f t="shared" ca="1" si="1201"/>
        <v/>
      </c>
      <c r="P3652" s="41" t="str">
        <f t="shared" si="1199"/>
        <v xml:space="preserve"> </v>
      </c>
      <c r="Q3652" s="41" t="str">
        <f>IF(MONTH(G3653)-MONTH(G3652)&lt;&gt;0,SUBTOTAL(109,$P$14:$P$3665)," ")</f>
        <v xml:space="preserve"> </v>
      </c>
      <c r="R3652" s="108">
        <f t="shared" ca="1" si="1207"/>
        <v>0</v>
      </c>
      <c r="S3652" s="25">
        <f t="shared" ca="1" si="1208"/>
        <v>0</v>
      </c>
      <c r="T3652" s="108">
        <f t="shared" ca="1" si="1209"/>
        <v>0</v>
      </c>
      <c r="U3652" s="163">
        <f t="shared" ca="1" si="1210"/>
        <v>0</v>
      </c>
      <c r="V3652" s="25">
        <f t="shared" ca="1" si="1211"/>
        <v>0</v>
      </c>
      <c r="W3652" s="25">
        <f t="shared" ca="1" si="1212"/>
        <v>0</v>
      </c>
      <c r="X3652" s="108">
        <f t="shared" ca="1" si="1213"/>
        <v>0</v>
      </c>
      <c r="Y3652" s="108">
        <f t="shared" ca="1" si="1214"/>
        <v>0</v>
      </c>
      <c r="Z3652" s="108">
        <f t="shared" ca="1" si="1215"/>
        <v>0</v>
      </c>
      <c r="AA3652" s="108">
        <f t="shared" ca="1" si="1216"/>
        <v>0</v>
      </c>
      <c r="AB3652" s="108">
        <f t="shared" ca="1" si="1217"/>
        <v>0</v>
      </c>
      <c r="AC3652" s="25">
        <f t="shared" ca="1" si="1218"/>
        <v>0</v>
      </c>
    </row>
    <row r="3653" spans="1:29" ht="14.1" hidden="1" customHeight="1" thickBot="1" x14ac:dyDescent="0.25">
      <c r="A3653" s="3">
        <f t="shared" si="1202"/>
        <v>2030</v>
      </c>
      <c r="B3653" s="3" t="str">
        <f t="shared" si="1219"/>
        <v>12 prosinec</v>
      </c>
      <c r="C3653" s="4" t="str">
        <f t="shared" si="1203"/>
        <v>prosinec</v>
      </c>
      <c r="D3653" s="10">
        <f t="shared" ca="1" si="1204"/>
        <v>0</v>
      </c>
      <c r="E3653" s="10" t="str">
        <f t="shared" si="1205"/>
        <v>čtvrtek</v>
      </c>
      <c r="F3653" s="42" t="str">
        <f ca="1">IF(COUNTIF(List1!$U$4:$AF$16,$G3653),"Svátek",TEXT($G3653,"dddd"))</f>
        <v>čtvrtek</v>
      </c>
      <c r="G3653" s="19">
        <v>47836</v>
      </c>
      <c r="H3653" s="49"/>
      <c r="I3653" s="50"/>
      <c r="J3653" s="49"/>
      <c r="K3653" s="50"/>
      <c r="L3653" s="21">
        <f t="shared" si="1206"/>
        <v>0</v>
      </c>
      <c r="M3653" s="22">
        <f t="shared" si="1200"/>
        <v>0</v>
      </c>
      <c r="N3653" s="98"/>
      <c r="O3653" s="101" t="str">
        <f t="shared" ca="1" si="1201"/>
        <v/>
      </c>
      <c r="P3653" s="41" t="str">
        <f t="shared" si="1199"/>
        <v xml:space="preserve"> </v>
      </c>
      <c r="Q3653" s="41" t="str">
        <f>IF(MONTH(G3654)-MONTH(G3653)&lt;&gt;0,SUBTOTAL(109,$P$14:$P$3665)," ")</f>
        <v xml:space="preserve"> </v>
      </c>
      <c r="R3653" s="108">
        <f t="shared" ca="1" si="1207"/>
        <v>0</v>
      </c>
      <c r="S3653" s="25">
        <f t="shared" ca="1" si="1208"/>
        <v>0</v>
      </c>
      <c r="T3653" s="108">
        <f t="shared" ca="1" si="1209"/>
        <v>0</v>
      </c>
      <c r="U3653" s="163">
        <f t="shared" ca="1" si="1210"/>
        <v>0</v>
      </c>
      <c r="V3653" s="25">
        <f t="shared" ca="1" si="1211"/>
        <v>0</v>
      </c>
      <c r="W3653" s="25">
        <f t="shared" ca="1" si="1212"/>
        <v>0</v>
      </c>
      <c r="X3653" s="108">
        <f t="shared" ca="1" si="1213"/>
        <v>0</v>
      </c>
      <c r="Y3653" s="108">
        <f t="shared" ca="1" si="1214"/>
        <v>0</v>
      </c>
      <c r="Z3653" s="108">
        <f t="shared" ca="1" si="1215"/>
        <v>0</v>
      </c>
      <c r="AA3653" s="108">
        <f t="shared" ca="1" si="1216"/>
        <v>0</v>
      </c>
      <c r="AB3653" s="108">
        <f t="shared" ca="1" si="1217"/>
        <v>0</v>
      </c>
      <c r="AC3653" s="25">
        <f t="shared" ca="1" si="1218"/>
        <v>0</v>
      </c>
    </row>
    <row r="3654" spans="1:29" ht="14.1" hidden="1" customHeight="1" thickBot="1" x14ac:dyDescent="0.25">
      <c r="A3654" s="3">
        <f t="shared" si="1202"/>
        <v>2030</v>
      </c>
      <c r="B3654" s="3" t="str">
        <f t="shared" si="1219"/>
        <v>12 prosinec</v>
      </c>
      <c r="C3654" s="4" t="str">
        <f t="shared" si="1203"/>
        <v>prosinec</v>
      </c>
      <c r="D3654" s="10">
        <f t="shared" ca="1" si="1204"/>
        <v>0</v>
      </c>
      <c r="E3654" s="10" t="str">
        <f t="shared" si="1205"/>
        <v>pátek</v>
      </c>
      <c r="F3654" s="42" t="str">
        <f ca="1">IF(COUNTIF(List1!$U$4:$AF$16,$G3654),"Svátek",TEXT($G3654,"dddd"))</f>
        <v>pátek</v>
      </c>
      <c r="G3654" s="19">
        <v>47837</v>
      </c>
      <c r="H3654" s="49"/>
      <c r="I3654" s="50"/>
      <c r="J3654" s="49"/>
      <c r="K3654" s="50"/>
      <c r="L3654" s="21">
        <f t="shared" si="1206"/>
        <v>0</v>
      </c>
      <c r="M3654" s="22">
        <f t="shared" si="1200"/>
        <v>0</v>
      </c>
      <c r="N3654" s="98"/>
      <c r="O3654" s="101" t="str">
        <f t="shared" ca="1" si="1201"/>
        <v/>
      </c>
      <c r="P3654" s="41" t="str">
        <f t="shared" si="1199"/>
        <v xml:space="preserve"> </v>
      </c>
      <c r="Q3654" s="41" t="str">
        <f>IF(MONTH(G3655)-MONTH(G3654)&lt;&gt;0,SUBTOTAL(109,$P$14:$P$3665)," ")</f>
        <v xml:space="preserve"> </v>
      </c>
      <c r="R3654" s="108">
        <f t="shared" ca="1" si="1207"/>
        <v>0</v>
      </c>
      <c r="S3654" s="25">
        <f t="shared" ca="1" si="1208"/>
        <v>0</v>
      </c>
      <c r="T3654" s="108">
        <f t="shared" ca="1" si="1209"/>
        <v>0</v>
      </c>
      <c r="U3654" s="163">
        <f t="shared" ca="1" si="1210"/>
        <v>0</v>
      </c>
      <c r="V3654" s="25">
        <f t="shared" ca="1" si="1211"/>
        <v>0</v>
      </c>
      <c r="W3654" s="25">
        <f t="shared" ca="1" si="1212"/>
        <v>0</v>
      </c>
      <c r="X3654" s="108">
        <f t="shared" ca="1" si="1213"/>
        <v>0</v>
      </c>
      <c r="Y3654" s="108">
        <f t="shared" ca="1" si="1214"/>
        <v>0</v>
      </c>
      <c r="Z3654" s="108">
        <f t="shared" ca="1" si="1215"/>
        <v>0</v>
      </c>
      <c r="AA3654" s="108">
        <f t="shared" ca="1" si="1216"/>
        <v>0</v>
      </c>
      <c r="AB3654" s="108">
        <f t="shared" ca="1" si="1217"/>
        <v>0</v>
      </c>
      <c r="AC3654" s="25">
        <f t="shared" ca="1" si="1218"/>
        <v>0</v>
      </c>
    </row>
    <row r="3655" spans="1:29" ht="14.1" hidden="1" customHeight="1" thickBot="1" x14ac:dyDescent="0.25">
      <c r="A3655" s="3">
        <f t="shared" si="1202"/>
        <v>2030</v>
      </c>
      <c r="B3655" s="3" t="str">
        <f t="shared" si="1219"/>
        <v>12 prosinec</v>
      </c>
      <c r="C3655" s="4" t="str">
        <f t="shared" si="1203"/>
        <v>prosinec</v>
      </c>
      <c r="D3655" s="10">
        <f t="shared" ca="1" si="1204"/>
        <v>0</v>
      </c>
      <c r="E3655" s="10" t="str">
        <f t="shared" si="1205"/>
        <v>sobota</v>
      </c>
      <c r="F3655" s="42" t="str">
        <f ca="1">IF(COUNTIF(List1!$U$4:$AF$16,$G3655),"Svátek",TEXT($G3655,"dddd"))</f>
        <v>sobota</v>
      </c>
      <c r="G3655" s="19">
        <v>47838</v>
      </c>
      <c r="H3655" s="49"/>
      <c r="I3655" s="50"/>
      <c r="J3655" s="49"/>
      <c r="K3655" s="50"/>
      <c r="L3655" s="21">
        <f t="shared" si="1206"/>
        <v>0</v>
      </c>
      <c r="M3655" s="22">
        <f t="shared" si="1200"/>
        <v>0</v>
      </c>
      <c r="N3655" s="98"/>
      <c r="O3655" s="101" t="str">
        <f t="shared" ca="1" si="1201"/>
        <v/>
      </c>
      <c r="P3655" s="41" t="str">
        <f t="shared" si="1199"/>
        <v xml:space="preserve"> </v>
      </c>
      <c r="Q3655" s="41" t="str">
        <f>IF(MONTH(G3656)-MONTH(G3655)&lt;&gt;0,SUBTOTAL(109,$P$14:$P$3665)," ")</f>
        <v xml:space="preserve"> </v>
      </c>
      <c r="R3655" s="108">
        <f t="shared" ca="1" si="1207"/>
        <v>0</v>
      </c>
      <c r="S3655" s="25">
        <f t="shared" ca="1" si="1208"/>
        <v>0</v>
      </c>
      <c r="T3655" s="108">
        <f t="shared" ca="1" si="1209"/>
        <v>0</v>
      </c>
      <c r="U3655" s="163">
        <f t="shared" ca="1" si="1210"/>
        <v>0</v>
      </c>
      <c r="V3655" s="25">
        <f t="shared" ca="1" si="1211"/>
        <v>0</v>
      </c>
      <c r="W3655" s="25">
        <f t="shared" ca="1" si="1212"/>
        <v>0</v>
      </c>
      <c r="X3655" s="108">
        <f t="shared" ca="1" si="1213"/>
        <v>0</v>
      </c>
      <c r="Y3655" s="108">
        <f t="shared" ca="1" si="1214"/>
        <v>0</v>
      </c>
      <c r="Z3655" s="108">
        <f t="shared" ca="1" si="1215"/>
        <v>0</v>
      </c>
      <c r="AA3655" s="108">
        <f t="shared" ca="1" si="1216"/>
        <v>0</v>
      </c>
      <c r="AB3655" s="108">
        <f t="shared" ca="1" si="1217"/>
        <v>0</v>
      </c>
      <c r="AC3655" s="25">
        <f t="shared" ca="1" si="1218"/>
        <v>0</v>
      </c>
    </row>
    <row r="3656" spans="1:29" ht="14.1" hidden="1" customHeight="1" thickBot="1" x14ac:dyDescent="0.25">
      <c r="A3656" s="3">
        <f t="shared" si="1202"/>
        <v>2030</v>
      </c>
      <c r="B3656" s="3" t="str">
        <f t="shared" si="1219"/>
        <v>12 prosinec</v>
      </c>
      <c r="C3656" s="4" t="str">
        <f t="shared" si="1203"/>
        <v>prosinec</v>
      </c>
      <c r="D3656" s="10">
        <f t="shared" ca="1" si="1204"/>
        <v>0</v>
      </c>
      <c r="E3656" s="10" t="str">
        <f t="shared" si="1205"/>
        <v>neděle</v>
      </c>
      <c r="F3656" s="42" t="str">
        <f ca="1">IF(COUNTIF(List1!$U$4:$AF$16,$G3656),"Svátek",TEXT($G3656,"dddd"))</f>
        <v>neděle</v>
      </c>
      <c r="G3656" s="19">
        <v>47839</v>
      </c>
      <c r="H3656" s="49"/>
      <c r="I3656" s="50"/>
      <c r="J3656" s="49"/>
      <c r="K3656" s="50"/>
      <c r="L3656" s="21">
        <f t="shared" si="1206"/>
        <v>0</v>
      </c>
      <c r="M3656" s="22">
        <f t="shared" si="1200"/>
        <v>0</v>
      </c>
      <c r="N3656" s="98"/>
      <c r="O3656" s="101" t="str">
        <f t="shared" ca="1" si="1201"/>
        <v/>
      </c>
      <c r="P3656" s="41">
        <f t="shared" si="1199"/>
        <v>0</v>
      </c>
      <c r="Q3656" s="41" t="str">
        <f>IF(MONTH(G3657)-MONTH(G3656)&lt;&gt;0,SUBTOTAL(109,$P$14:$P$3665)," ")</f>
        <v xml:space="preserve"> </v>
      </c>
      <c r="R3656" s="108">
        <f t="shared" ca="1" si="1207"/>
        <v>0</v>
      </c>
      <c r="S3656" s="25">
        <f t="shared" ca="1" si="1208"/>
        <v>0</v>
      </c>
      <c r="T3656" s="108">
        <f t="shared" ca="1" si="1209"/>
        <v>0</v>
      </c>
      <c r="U3656" s="163">
        <f t="shared" ca="1" si="1210"/>
        <v>0</v>
      </c>
      <c r="V3656" s="25">
        <f t="shared" ca="1" si="1211"/>
        <v>0</v>
      </c>
      <c r="W3656" s="25">
        <f t="shared" ca="1" si="1212"/>
        <v>0</v>
      </c>
      <c r="X3656" s="108">
        <f t="shared" ca="1" si="1213"/>
        <v>0</v>
      </c>
      <c r="Y3656" s="108">
        <f t="shared" ca="1" si="1214"/>
        <v>0</v>
      </c>
      <c r="Z3656" s="108">
        <f t="shared" ca="1" si="1215"/>
        <v>0</v>
      </c>
      <c r="AA3656" s="108">
        <f t="shared" ca="1" si="1216"/>
        <v>0</v>
      </c>
      <c r="AB3656" s="108">
        <f t="shared" ca="1" si="1217"/>
        <v>0</v>
      </c>
      <c r="AC3656" s="25">
        <f t="shared" ca="1" si="1218"/>
        <v>0</v>
      </c>
    </row>
    <row r="3657" spans="1:29" ht="14.1" hidden="1" customHeight="1" thickBot="1" x14ac:dyDescent="0.25">
      <c r="A3657" s="3">
        <f t="shared" si="1202"/>
        <v>2030</v>
      </c>
      <c r="B3657" s="3" t="str">
        <f t="shared" si="1219"/>
        <v>12 prosinec</v>
      </c>
      <c r="C3657" s="4" t="str">
        <f t="shared" si="1203"/>
        <v>prosinec</v>
      </c>
      <c r="D3657" s="10">
        <f t="shared" ca="1" si="1204"/>
        <v>0</v>
      </c>
      <c r="E3657" s="10" t="str">
        <f t="shared" si="1205"/>
        <v>pondělí</v>
      </c>
      <c r="F3657" s="42" t="str">
        <f ca="1">IF(COUNTIF(List1!$U$4:$AF$16,$G3657),"Svátek",TEXT($G3657,"dddd"))</f>
        <v>pondělí</v>
      </c>
      <c r="G3657" s="19">
        <v>47840</v>
      </c>
      <c r="H3657" s="49"/>
      <c r="I3657" s="50"/>
      <c r="J3657" s="49"/>
      <c r="K3657" s="50"/>
      <c r="L3657" s="21">
        <f t="shared" si="1206"/>
        <v>0</v>
      </c>
      <c r="M3657" s="22">
        <f t="shared" si="1200"/>
        <v>0</v>
      </c>
      <c r="N3657" s="98"/>
      <c r="O3657" s="101" t="str">
        <f t="shared" ca="1" si="1201"/>
        <v/>
      </c>
      <c r="P3657" s="41" t="str">
        <f t="shared" si="1199"/>
        <v xml:space="preserve"> </v>
      </c>
      <c r="Q3657" s="41" t="str">
        <f>IF(MONTH(G3658)-MONTH(G3657)&lt;&gt;0,SUBTOTAL(109,$P$14:$P$3665)," ")</f>
        <v xml:space="preserve"> </v>
      </c>
      <c r="R3657" s="108">
        <f t="shared" ca="1" si="1207"/>
        <v>0</v>
      </c>
      <c r="S3657" s="25">
        <f t="shared" ca="1" si="1208"/>
        <v>0</v>
      </c>
      <c r="T3657" s="108">
        <f t="shared" ca="1" si="1209"/>
        <v>0</v>
      </c>
      <c r="U3657" s="163">
        <f t="shared" ca="1" si="1210"/>
        <v>0</v>
      </c>
      <c r="V3657" s="25">
        <f t="shared" ca="1" si="1211"/>
        <v>0</v>
      </c>
      <c r="W3657" s="25">
        <f t="shared" ca="1" si="1212"/>
        <v>0</v>
      </c>
      <c r="X3657" s="108">
        <f t="shared" ca="1" si="1213"/>
        <v>0</v>
      </c>
      <c r="Y3657" s="108">
        <f t="shared" ca="1" si="1214"/>
        <v>0</v>
      </c>
      <c r="Z3657" s="108">
        <f t="shared" ca="1" si="1215"/>
        <v>0</v>
      </c>
      <c r="AA3657" s="108">
        <f t="shared" ca="1" si="1216"/>
        <v>0</v>
      </c>
      <c r="AB3657" s="108">
        <f t="shared" ca="1" si="1217"/>
        <v>0</v>
      </c>
      <c r="AC3657" s="25">
        <f t="shared" ca="1" si="1218"/>
        <v>0</v>
      </c>
    </row>
    <row r="3658" spans="1:29" ht="14.1" hidden="1" customHeight="1" thickBot="1" x14ac:dyDescent="0.25">
      <c r="A3658" s="3">
        <f t="shared" si="1202"/>
        <v>2030</v>
      </c>
      <c r="B3658" s="3" t="str">
        <f t="shared" si="1219"/>
        <v>12 prosinec</v>
      </c>
      <c r="C3658" s="4" t="str">
        <f t="shared" si="1203"/>
        <v>prosinec</v>
      </c>
      <c r="D3658" s="10">
        <f t="shared" ca="1" si="1204"/>
        <v>1</v>
      </c>
      <c r="E3658" s="10" t="str">
        <f t="shared" si="1205"/>
        <v>úterý</v>
      </c>
      <c r="F3658" s="42" t="str">
        <f ca="1">IF(COUNTIF(List1!$U$4:$AF$16,$G3658),"Svátek",TEXT($G3658,"dddd"))</f>
        <v>Svátek</v>
      </c>
      <c r="G3658" s="19">
        <v>47841</v>
      </c>
      <c r="H3658" s="49"/>
      <c r="I3658" s="50"/>
      <c r="J3658" s="49"/>
      <c r="K3658" s="50"/>
      <c r="L3658" s="21">
        <f t="shared" si="1206"/>
        <v>0</v>
      </c>
      <c r="M3658" s="22">
        <f t="shared" si="1200"/>
        <v>0</v>
      </c>
      <c r="N3658" s="98"/>
      <c r="O3658" s="101" t="str">
        <f t="shared" ca="1" si="1201"/>
        <v>Svátek</v>
      </c>
      <c r="P3658" s="41" t="str">
        <f t="shared" si="1199"/>
        <v xml:space="preserve"> </v>
      </c>
      <c r="Q3658" s="41" t="str">
        <f>IF(MONTH(G3659)-MONTH(G3658)&lt;&gt;0,SUBTOTAL(109,$P$14:$P$3665)," ")</f>
        <v xml:space="preserve"> </v>
      </c>
      <c r="R3658" s="108">
        <f t="shared" ca="1" si="1207"/>
        <v>0</v>
      </c>
      <c r="S3658" s="25">
        <f t="shared" ca="1" si="1208"/>
        <v>1</v>
      </c>
      <c r="T3658" s="108">
        <f t="shared" ca="1" si="1209"/>
        <v>0</v>
      </c>
      <c r="U3658" s="163">
        <f t="shared" ca="1" si="1210"/>
        <v>0</v>
      </c>
      <c r="V3658" s="25">
        <f t="shared" ca="1" si="1211"/>
        <v>0</v>
      </c>
      <c r="W3658" s="25">
        <f t="shared" ca="1" si="1212"/>
        <v>0</v>
      </c>
      <c r="X3658" s="108">
        <f t="shared" ca="1" si="1213"/>
        <v>0</v>
      </c>
      <c r="Y3658" s="108">
        <f t="shared" ca="1" si="1214"/>
        <v>0</v>
      </c>
      <c r="Z3658" s="108">
        <f t="shared" ca="1" si="1215"/>
        <v>0</v>
      </c>
      <c r="AA3658" s="108">
        <f t="shared" ca="1" si="1216"/>
        <v>0</v>
      </c>
      <c r="AB3658" s="108">
        <f t="shared" ca="1" si="1217"/>
        <v>0</v>
      </c>
      <c r="AC3658" s="25">
        <f t="shared" ca="1" si="1218"/>
        <v>1</v>
      </c>
    </row>
    <row r="3659" spans="1:29" ht="14.1" hidden="1" customHeight="1" thickBot="1" x14ac:dyDescent="0.25">
      <c r="A3659" s="3">
        <f t="shared" si="1202"/>
        <v>2030</v>
      </c>
      <c r="B3659" s="3" t="str">
        <f t="shared" si="1219"/>
        <v>12 prosinec</v>
      </c>
      <c r="C3659" s="4" t="str">
        <f t="shared" si="1203"/>
        <v>prosinec</v>
      </c>
      <c r="D3659" s="10">
        <f t="shared" ca="1" si="1204"/>
        <v>1</v>
      </c>
      <c r="E3659" s="10" t="str">
        <f t="shared" si="1205"/>
        <v>středa</v>
      </c>
      <c r="F3659" s="42" t="str">
        <f ca="1">IF(COUNTIF(List1!$U$4:$AF$16,$G3659),"Svátek",TEXT($G3659,"dddd"))</f>
        <v>Svátek</v>
      </c>
      <c r="G3659" s="19">
        <v>47842</v>
      </c>
      <c r="H3659" s="49"/>
      <c r="I3659" s="50"/>
      <c r="J3659" s="49"/>
      <c r="K3659" s="50"/>
      <c r="L3659" s="21">
        <f t="shared" si="1206"/>
        <v>0</v>
      </c>
      <c r="M3659" s="22">
        <f t="shared" si="1200"/>
        <v>0</v>
      </c>
      <c r="N3659" s="98"/>
      <c r="O3659" s="101" t="str">
        <f t="shared" ca="1" si="1201"/>
        <v>Svátek</v>
      </c>
      <c r="P3659" s="41" t="str">
        <f t="shared" si="1199"/>
        <v xml:space="preserve"> </v>
      </c>
      <c r="Q3659" s="41" t="str">
        <f>IF(MONTH(G3660)-MONTH(G3659)&lt;&gt;0,SUBTOTAL(109,$P$14:$P$3665)," ")</f>
        <v xml:space="preserve"> </v>
      </c>
      <c r="R3659" s="108">
        <f t="shared" ca="1" si="1207"/>
        <v>0</v>
      </c>
      <c r="S3659" s="25">
        <f t="shared" ca="1" si="1208"/>
        <v>1</v>
      </c>
      <c r="T3659" s="108">
        <f t="shared" ca="1" si="1209"/>
        <v>0</v>
      </c>
      <c r="U3659" s="163">
        <f t="shared" ca="1" si="1210"/>
        <v>0</v>
      </c>
      <c r="V3659" s="25">
        <f t="shared" ca="1" si="1211"/>
        <v>0</v>
      </c>
      <c r="W3659" s="25">
        <f t="shared" ca="1" si="1212"/>
        <v>0</v>
      </c>
      <c r="X3659" s="108">
        <f t="shared" ca="1" si="1213"/>
        <v>0</v>
      </c>
      <c r="Y3659" s="108">
        <f t="shared" ca="1" si="1214"/>
        <v>0</v>
      </c>
      <c r="Z3659" s="108">
        <f t="shared" ca="1" si="1215"/>
        <v>0</v>
      </c>
      <c r="AA3659" s="108">
        <f t="shared" ca="1" si="1216"/>
        <v>0</v>
      </c>
      <c r="AB3659" s="108">
        <f t="shared" ca="1" si="1217"/>
        <v>0</v>
      </c>
      <c r="AC3659" s="25">
        <f t="shared" ca="1" si="1218"/>
        <v>1</v>
      </c>
    </row>
    <row r="3660" spans="1:29" ht="14.1" hidden="1" customHeight="1" thickBot="1" x14ac:dyDescent="0.25">
      <c r="A3660" s="3">
        <f t="shared" si="1202"/>
        <v>2030</v>
      </c>
      <c r="B3660" s="3" t="str">
        <f t="shared" si="1219"/>
        <v>12 prosinec</v>
      </c>
      <c r="C3660" s="4" t="str">
        <f t="shared" si="1203"/>
        <v>prosinec</v>
      </c>
      <c r="D3660" s="10">
        <f t="shared" ca="1" si="1204"/>
        <v>1</v>
      </c>
      <c r="E3660" s="10" t="str">
        <f t="shared" si="1205"/>
        <v>čtvrtek</v>
      </c>
      <c r="F3660" s="42" t="str">
        <f ca="1">IF(COUNTIF(List1!$U$4:$AF$16,$G3660),"Svátek",TEXT($G3660,"dddd"))</f>
        <v>Svátek</v>
      </c>
      <c r="G3660" s="19">
        <v>47843</v>
      </c>
      <c r="H3660" s="49"/>
      <c r="I3660" s="50"/>
      <c r="J3660" s="49"/>
      <c r="K3660" s="50"/>
      <c r="L3660" s="21">
        <f t="shared" si="1206"/>
        <v>0</v>
      </c>
      <c r="M3660" s="22">
        <f t="shared" si="1200"/>
        <v>0</v>
      </c>
      <c r="N3660" s="98"/>
      <c r="O3660" s="101" t="str">
        <f t="shared" ca="1" si="1201"/>
        <v>Svátek</v>
      </c>
      <c r="P3660" s="41" t="str">
        <f t="shared" si="1199"/>
        <v xml:space="preserve"> </v>
      </c>
      <c r="Q3660" s="41" t="str">
        <f>IF(MONTH(G3661)-MONTH(G3660)&lt;&gt;0,SUBTOTAL(109,$P$14:$P$3665)," ")</f>
        <v xml:space="preserve"> </v>
      </c>
      <c r="R3660" s="108">
        <f t="shared" ca="1" si="1207"/>
        <v>0</v>
      </c>
      <c r="S3660" s="25">
        <f t="shared" ca="1" si="1208"/>
        <v>1</v>
      </c>
      <c r="T3660" s="108">
        <f t="shared" ca="1" si="1209"/>
        <v>0</v>
      </c>
      <c r="U3660" s="163">
        <f t="shared" ca="1" si="1210"/>
        <v>0</v>
      </c>
      <c r="V3660" s="25">
        <f t="shared" ca="1" si="1211"/>
        <v>0</v>
      </c>
      <c r="W3660" s="25">
        <f t="shared" ca="1" si="1212"/>
        <v>0</v>
      </c>
      <c r="X3660" s="108">
        <f t="shared" ca="1" si="1213"/>
        <v>0</v>
      </c>
      <c r="Y3660" s="108">
        <f t="shared" ca="1" si="1214"/>
        <v>0</v>
      </c>
      <c r="Z3660" s="108">
        <f t="shared" ca="1" si="1215"/>
        <v>0</v>
      </c>
      <c r="AA3660" s="108">
        <f t="shared" ca="1" si="1216"/>
        <v>0</v>
      </c>
      <c r="AB3660" s="108">
        <f t="shared" ca="1" si="1217"/>
        <v>0</v>
      </c>
      <c r="AC3660" s="25">
        <f t="shared" ca="1" si="1218"/>
        <v>1</v>
      </c>
    </row>
    <row r="3661" spans="1:29" ht="14.1" hidden="1" customHeight="1" thickBot="1" x14ac:dyDescent="0.25">
      <c r="A3661" s="3">
        <f t="shared" si="1202"/>
        <v>2030</v>
      </c>
      <c r="B3661" s="3" t="str">
        <f t="shared" si="1219"/>
        <v>12 prosinec</v>
      </c>
      <c r="C3661" s="4" t="str">
        <f t="shared" si="1203"/>
        <v>prosinec</v>
      </c>
      <c r="D3661" s="10">
        <f t="shared" ca="1" si="1204"/>
        <v>0</v>
      </c>
      <c r="E3661" s="10" t="str">
        <f t="shared" si="1205"/>
        <v>pátek</v>
      </c>
      <c r="F3661" s="42" t="str">
        <f ca="1">IF(COUNTIF(List1!$U$4:$AF$16,$G3661),"Svátek",TEXT($G3661,"dddd"))</f>
        <v>pátek</v>
      </c>
      <c r="G3661" s="19">
        <v>47844</v>
      </c>
      <c r="H3661" s="49"/>
      <c r="I3661" s="50"/>
      <c r="J3661" s="49"/>
      <c r="K3661" s="50"/>
      <c r="L3661" s="21">
        <f t="shared" si="1206"/>
        <v>0</v>
      </c>
      <c r="M3661" s="22">
        <f t="shared" si="1200"/>
        <v>0</v>
      </c>
      <c r="N3661" s="98"/>
      <c r="O3661" s="101" t="str">
        <f t="shared" ca="1" si="1201"/>
        <v/>
      </c>
      <c r="P3661" s="41" t="str">
        <f t="shared" si="1199"/>
        <v xml:space="preserve"> </v>
      </c>
      <c r="Q3661" s="41" t="str">
        <f>IF(MONTH(G3662)-MONTH(G3661)&lt;&gt;0,SUBTOTAL(109,$P$14:$P$3665)," ")</f>
        <v xml:space="preserve"> </v>
      </c>
      <c r="R3661" s="108">
        <f t="shared" ca="1" si="1207"/>
        <v>0</v>
      </c>
      <c r="S3661" s="25">
        <f t="shared" ca="1" si="1208"/>
        <v>0</v>
      </c>
      <c r="T3661" s="108">
        <f t="shared" ca="1" si="1209"/>
        <v>0</v>
      </c>
      <c r="U3661" s="163">
        <f t="shared" ca="1" si="1210"/>
        <v>0</v>
      </c>
      <c r="V3661" s="25">
        <f t="shared" ca="1" si="1211"/>
        <v>0</v>
      </c>
      <c r="W3661" s="25">
        <f t="shared" ca="1" si="1212"/>
        <v>0</v>
      </c>
      <c r="X3661" s="108">
        <f t="shared" ca="1" si="1213"/>
        <v>0</v>
      </c>
      <c r="Y3661" s="108">
        <f t="shared" ca="1" si="1214"/>
        <v>0</v>
      </c>
      <c r="Z3661" s="108">
        <f t="shared" ca="1" si="1215"/>
        <v>0</v>
      </c>
      <c r="AA3661" s="108">
        <f t="shared" ca="1" si="1216"/>
        <v>0</v>
      </c>
      <c r="AB3661" s="108">
        <f t="shared" ca="1" si="1217"/>
        <v>0</v>
      </c>
      <c r="AC3661" s="25">
        <f t="shared" ca="1" si="1218"/>
        <v>0</v>
      </c>
    </row>
    <row r="3662" spans="1:29" ht="14.1" hidden="1" customHeight="1" thickBot="1" x14ac:dyDescent="0.25">
      <c r="A3662" s="3">
        <f t="shared" si="1202"/>
        <v>2030</v>
      </c>
      <c r="B3662" s="3" t="str">
        <f t="shared" si="1219"/>
        <v>12 prosinec</v>
      </c>
      <c r="C3662" s="4" t="str">
        <f t="shared" si="1203"/>
        <v>prosinec</v>
      </c>
      <c r="D3662" s="10">
        <f t="shared" ca="1" si="1204"/>
        <v>0</v>
      </c>
      <c r="E3662" s="10" t="str">
        <f t="shared" si="1205"/>
        <v>sobota</v>
      </c>
      <c r="F3662" s="42" t="str">
        <f ca="1">IF(COUNTIF(List1!$U$4:$AF$16,$G3662),"Svátek",TEXT($G3662,"dddd"))</f>
        <v>sobota</v>
      </c>
      <c r="G3662" s="19">
        <v>47845</v>
      </c>
      <c r="H3662" s="49"/>
      <c r="I3662" s="50"/>
      <c r="J3662" s="49"/>
      <c r="K3662" s="50"/>
      <c r="L3662" s="21">
        <f t="shared" si="1206"/>
        <v>0</v>
      </c>
      <c r="M3662" s="22">
        <f t="shared" si="1200"/>
        <v>0</v>
      </c>
      <c r="N3662" s="98"/>
      <c r="O3662" s="101" t="str">
        <f t="shared" ca="1" si="1201"/>
        <v/>
      </c>
      <c r="P3662" s="41" t="str">
        <f t="shared" si="1199"/>
        <v xml:space="preserve"> </v>
      </c>
      <c r="Q3662" s="41" t="str">
        <f>IF(MONTH(G3663)-MONTH(G3662)&lt;&gt;0,SUBTOTAL(109,$P$14:$P$3665)," ")</f>
        <v xml:space="preserve"> </v>
      </c>
      <c r="R3662" s="108">
        <f t="shared" ca="1" si="1207"/>
        <v>0</v>
      </c>
      <c r="S3662" s="25">
        <f t="shared" ca="1" si="1208"/>
        <v>0</v>
      </c>
      <c r="T3662" s="108">
        <f t="shared" ca="1" si="1209"/>
        <v>0</v>
      </c>
      <c r="U3662" s="163">
        <f t="shared" ca="1" si="1210"/>
        <v>0</v>
      </c>
      <c r="V3662" s="25">
        <f t="shared" ca="1" si="1211"/>
        <v>0</v>
      </c>
      <c r="W3662" s="25">
        <f t="shared" ca="1" si="1212"/>
        <v>0</v>
      </c>
      <c r="X3662" s="108">
        <f t="shared" ca="1" si="1213"/>
        <v>0</v>
      </c>
      <c r="Y3662" s="108">
        <f t="shared" ca="1" si="1214"/>
        <v>0</v>
      </c>
      <c r="Z3662" s="108">
        <f t="shared" ca="1" si="1215"/>
        <v>0</v>
      </c>
      <c r="AA3662" s="108">
        <f t="shared" ca="1" si="1216"/>
        <v>0</v>
      </c>
      <c r="AB3662" s="108">
        <f t="shared" ca="1" si="1217"/>
        <v>0</v>
      </c>
      <c r="AC3662" s="25">
        <f t="shared" ca="1" si="1218"/>
        <v>0</v>
      </c>
    </row>
    <row r="3663" spans="1:29" ht="14.1" hidden="1" customHeight="1" thickBot="1" x14ac:dyDescent="0.25">
      <c r="A3663" s="3">
        <f t="shared" si="1202"/>
        <v>2030</v>
      </c>
      <c r="B3663" s="3" t="str">
        <f t="shared" si="1219"/>
        <v>12 prosinec</v>
      </c>
      <c r="C3663" s="4" t="str">
        <f t="shared" si="1203"/>
        <v>prosinec</v>
      </c>
      <c r="D3663" s="10">
        <f t="shared" ca="1" si="1204"/>
        <v>0</v>
      </c>
      <c r="E3663" s="10" t="str">
        <f t="shared" si="1205"/>
        <v>neděle</v>
      </c>
      <c r="F3663" s="42" t="str">
        <f ca="1">IF(COUNTIF(List1!$U$4:$AF$16,$G3663),"Svátek",TEXT($G3663,"dddd"))</f>
        <v>neděle</v>
      </c>
      <c r="G3663" s="19">
        <v>47846</v>
      </c>
      <c r="H3663" s="49"/>
      <c r="I3663" s="50"/>
      <c r="J3663" s="49"/>
      <c r="K3663" s="50"/>
      <c r="L3663" s="21">
        <f t="shared" si="1206"/>
        <v>0</v>
      </c>
      <c r="M3663" s="22">
        <f t="shared" si="1200"/>
        <v>0</v>
      </c>
      <c r="N3663" s="98"/>
      <c r="O3663" s="101" t="str">
        <f t="shared" ca="1" si="1201"/>
        <v/>
      </c>
      <c r="P3663" s="41">
        <f t="shared" si="1199"/>
        <v>0</v>
      </c>
      <c r="Q3663" s="41" t="str">
        <f>IF(MONTH(G3664)-MONTH(G3663)&lt;&gt;0,SUBTOTAL(109,$P$14:$P$3665)," ")</f>
        <v xml:space="preserve"> </v>
      </c>
      <c r="R3663" s="108">
        <f t="shared" ca="1" si="1207"/>
        <v>0</v>
      </c>
      <c r="S3663" s="25">
        <f t="shared" ca="1" si="1208"/>
        <v>0</v>
      </c>
      <c r="T3663" s="108">
        <f t="shared" ca="1" si="1209"/>
        <v>0</v>
      </c>
      <c r="U3663" s="163">
        <f t="shared" ca="1" si="1210"/>
        <v>0</v>
      </c>
      <c r="V3663" s="25">
        <f t="shared" ca="1" si="1211"/>
        <v>0</v>
      </c>
      <c r="W3663" s="25">
        <f t="shared" ca="1" si="1212"/>
        <v>0</v>
      </c>
      <c r="X3663" s="108">
        <f t="shared" ca="1" si="1213"/>
        <v>0</v>
      </c>
      <c r="Y3663" s="108">
        <f t="shared" ca="1" si="1214"/>
        <v>0</v>
      </c>
      <c r="Z3663" s="108">
        <f t="shared" ca="1" si="1215"/>
        <v>0</v>
      </c>
      <c r="AA3663" s="108">
        <f t="shared" ca="1" si="1216"/>
        <v>0</v>
      </c>
      <c r="AB3663" s="108">
        <f t="shared" ca="1" si="1217"/>
        <v>0</v>
      </c>
      <c r="AC3663" s="25">
        <f t="shared" ca="1" si="1218"/>
        <v>0</v>
      </c>
    </row>
    <row r="3664" spans="1:29" ht="14.1" hidden="1" customHeight="1" thickBot="1" x14ac:dyDescent="0.25">
      <c r="A3664" s="3">
        <f t="shared" si="1202"/>
        <v>2030</v>
      </c>
      <c r="B3664" s="3" t="str">
        <f t="shared" si="1219"/>
        <v>12 prosinec</v>
      </c>
      <c r="C3664" s="4" t="str">
        <f t="shared" si="1203"/>
        <v>prosinec</v>
      </c>
      <c r="D3664" s="10">
        <f t="shared" ca="1" si="1204"/>
        <v>0</v>
      </c>
      <c r="E3664" s="10" t="str">
        <f t="shared" si="1205"/>
        <v>pondělí</v>
      </c>
      <c r="F3664" s="42" t="str">
        <f ca="1">IF(COUNTIF(List1!$U$4:$AF$16,$G3664),"Svátek",TEXT($G3664,"dddd"))</f>
        <v>pondělí</v>
      </c>
      <c r="G3664" s="19">
        <v>47847</v>
      </c>
      <c r="H3664" s="49"/>
      <c r="I3664" s="50"/>
      <c r="J3664" s="49"/>
      <c r="K3664" s="50"/>
      <c r="L3664" s="21">
        <f t="shared" si="1206"/>
        <v>0</v>
      </c>
      <c r="M3664" s="22">
        <f t="shared" si="1200"/>
        <v>0</v>
      </c>
      <c r="N3664" s="98"/>
      <c r="O3664" s="101" t="str">
        <f t="shared" ca="1" si="1201"/>
        <v/>
      </c>
      <c r="P3664" s="41" t="str">
        <f t="shared" si="1199"/>
        <v xml:space="preserve"> </v>
      </c>
      <c r="Q3664" s="41" t="str">
        <f>IF(MONTH(G3665)-MONTH(G3664)&lt;&gt;0,SUBTOTAL(109,$P$14:$P$3665)," ")</f>
        <v xml:space="preserve"> </v>
      </c>
      <c r="R3664" s="108">
        <f t="shared" ca="1" si="1207"/>
        <v>0</v>
      </c>
      <c r="S3664" s="25">
        <f t="shared" ca="1" si="1208"/>
        <v>0</v>
      </c>
      <c r="T3664" s="108">
        <f t="shared" ca="1" si="1209"/>
        <v>0</v>
      </c>
      <c r="U3664" s="163">
        <f t="shared" ca="1" si="1210"/>
        <v>0</v>
      </c>
      <c r="V3664" s="25">
        <f t="shared" ca="1" si="1211"/>
        <v>0</v>
      </c>
      <c r="W3664" s="25">
        <f t="shared" ca="1" si="1212"/>
        <v>0</v>
      </c>
      <c r="X3664" s="108">
        <f t="shared" ca="1" si="1213"/>
        <v>0</v>
      </c>
      <c r="Y3664" s="108">
        <f t="shared" ca="1" si="1214"/>
        <v>0</v>
      </c>
      <c r="Z3664" s="108">
        <f t="shared" ca="1" si="1215"/>
        <v>0</v>
      </c>
      <c r="AA3664" s="108">
        <f t="shared" ca="1" si="1216"/>
        <v>0</v>
      </c>
      <c r="AB3664" s="108">
        <f t="shared" ca="1" si="1217"/>
        <v>0</v>
      </c>
      <c r="AC3664" s="25">
        <f t="shared" ca="1" si="1218"/>
        <v>0</v>
      </c>
    </row>
    <row r="3665" spans="1:29" ht="14.1" hidden="1" customHeight="1" thickBot="1" x14ac:dyDescent="0.3">
      <c r="A3665" s="3">
        <f t="shared" si="1202"/>
        <v>2030</v>
      </c>
      <c r="B3665" s="3" t="str">
        <f t="shared" si="1219"/>
        <v>12 prosinec</v>
      </c>
      <c r="C3665" s="4" t="str">
        <f t="shared" si="1203"/>
        <v>prosinec</v>
      </c>
      <c r="D3665" s="10">
        <f t="shared" ca="1" si="1204"/>
        <v>0</v>
      </c>
      <c r="E3665" s="10" t="str">
        <f t="shared" si="1205"/>
        <v>úterý</v>
      </c>
      <c r="F3665" s="42" t="str">
        <f ca="1">IF(COUNTIF(List1!$U$4:$AF$16,$G3665),"Svátek",TEXT($G3665,"dddd"))</f>
        <v>úterý</v>
      </c>
      <c r="G3665" s="20">
        <v>47848</v>
      </c>
      <c r="H3665" s="51"/>
      <c r="I3665" s="52"/>
      <c r="J3665" s="51"/>
      <c r="K3665" s="52"/>
      <c r="L3665" s="21">
        <f t="shared" si="1206"/>
        <v>0</v>
      </c>
      <c r="M3665" s="23">
        <f t="shared" si="1200"/>
        <v>0</v>
      </c>
      <c r="N3665" s="99"/>
      <c r="O3665" s="101" t="str">
        <f t="shared" ca="1" si="1201"/>
        <v/>
      </c>
      <c r="P3665" s="41">
        <f t="shared" si="1199"/>
        <v>0</v>
      </c>
      <c r="Q3665" s="41">
        <f>IF(MONTH(G3666)-MONTH(G3665)&lt;&gt;0,SUBTOTAL(109,$P$14:$P$3665)," ")</f>
        <v>0</v>
      </c>
      <c r="R3665" s="108">
        <f t="shared" ca="1" si="1207"/>
        <v>0</v>
      </c>
      <c r="S3665" s="25">
        <f t="shared" ca="1" si="1208"/>
        <v>0</v>
      </c>
      <c r="T3665" s="108">
        <f t="shared" ca="1" si="1209"/>
        <v>0</v>
      </c>
      <c r="U3665" s="163">
        <f t="shared" ca="1" si="1210"/>
        <v>0</v>
      </c>
      <c r="V3665" s="25">
        <f t="shared" ca="1" si="1211"/>
        <v>0</v>
      </c>
      <c r="W3665" s="25">
        <f t="shared" ca="1" si="1212"/>
        <v>0</v>
      </c>
      <c r="X3665" s="108">
        <f t="shared" ca="1" si="1213"/>
        <v>0</v>
      </c>
      <c r="Y3665" s="108">
        <f t="shared" ca="1" si="1214"/>
        <v>0</v>
      </c>
      <c r="Z3665" s="108">
        <f t="shared" ca="1" si="1215"/>
        <v>0</v>
      </c>
      <c r="AA3665" s="108">
        <f t="shared" ca="1" si="1216"/>
        <v>0</v>
      </c>
      <c r="AB3665" s="108">
        <f t="shared" ca="1" si="1217"/>
        <v>0</v>
      </c>
      <c r="AC3665" s="25">
        <f t="shared" ca="1" si="1218"/>
        <v>0</v>
      </c>
    </row>
    <row r="3667" spans="1:29" x14ac:dyDescent="0.25">
      <c r="H3667" s="48"/>
      <c r="I3667" s="48"/>
      <c r="K3667" s="48"/>
      <c r="L3667" s="48"/>
    </row>
    <row r="3668" spans="1:29" x14ac:dyDescent="0.25">
      <c r="H3668" s="113" t="s">
        <v>15</v>
      </c>
      <c r="I3668" s="113"/>
      <c r="K3668" s="113" t="s">
        <v>92</v>
      </c>
      <c r="L3668" s="113"/>
    </row>
  </sheetData>
  <sheetProtection algorithmName="SHA-512" hashValue="Aph3jv9zVxjBZUbx97C/kwtNDkSMdQh+4ZbDTYwb38WAYNnnbRORynsA82HxPL9Hl0ydbotxR2O26jHJwYnIkA==" saltValue="TP8DfxWh4YOcGsP+Hln3KA==" spinCount="100000" sheet="1" selectLockedCells="1" sort="0" autoFilter="0"/>
  <protectedRanges>
    <protectedRange sqref="O14:O3665" name="Oblast7"/>
    <protectedRange sqref="J14:K3665" name="Oblast6"/>
    <protectedRange sqref="H3" name="Oblast1"/>
    <protectedRange sqref="H4" name="Oblast2"/>
    <protectedRange sqref="H5" name="Oblast3"/>
    <protectedRange sqref="H6" name="Oblast4"/>
    <protectedRange sqref="H14:I3665" name="Oblast5"/>
  </protectedRanges>
  <autoFilter ref="A13:C3665">
    <filterColumn colId="0">
      <filters>
        <filter val="2021"/>
      </filters>
    </filterColumn>
    <filterColumn colId="1">
      <filters>
        <filter val="06 červen"/>
      </filters>
    </filterColumn>
  </autoFilter>
  <dataConsolidate/>
  <mergeCells count="24">
    <mergeCell ref="H8:I8"/>
    <mergeCell ref="H9:I9"/>
    <mergeCell ref="J6:K6"/>
    <mergeCell ref="J8:K8"/>
    <mergeCell ref="H10:I10"/>
    <mergeCell ref="J10:K10"/>
    <mergeCell ref="J9:K9"/>
    <mergeCell ref="H3668:I3668"/>
    <mergeCell ref="H11:O11"/>
    <mergeCell ref="G11:G13"/>
    <mergeCell ref="H12:I12"/>
    <mergeCell ref="M12:M13"/>
    <mergeCell ref="J12:K12"/>
    <mergeCell ref="L12:L13"/>
    <mergeCell ref="K3668:L3668"/>
    <mergeCell ref="G2:O2"/>
    <mergeCell ref="H3:I3"/>
    <mergeCell ref="H5:I5"/>
    <mergeCell ref="H6:I6"/>
    <mergeCell ref="J3:K3"/>
    <mergeCell ref="J7:K7"/>
    <mergeCell ref="H4:I4"/>
    <mergeCell ref="J5:K5"/>
    <mergeCell ref="H7:I7"/>
  </mergeCells>
  <conditionalFormatting sqref="G14:O3665">
    <cfRule type="expression" dxfId="44" priority="13">
      <formula>$F14="Svátek"</formula>
    </cfRule>
    <cfRule type="expression" dxfId="43" priority="14">
      <formula>$F14="sobota"</formula>
    </cfRule>
    <cfRule type="expression" dxfId="42" priority="15">
      <formula>$F14="neděle"</formula>
    </cfRule>
  </conditionalFormatting>
  <conditionalFormatting sqref="AE13">
    <cfRule type="cellIs" dxfId="41" priority="1" operator="equal">
      <formula>"Nadpracované hodiny za tento měsíc:"</formula>
    </cfRule>
    <cfRule type="cellIs" dxfId="40" priority="2" operator="equal">
      <formula>"Do konce měsíce zbývá odpracovat:"</formula>
    </cfRule>
    <cfRule type="cellIs" dxfId="39" priority="3" operator="equal">
      <formula>"Fond hodin naplněn"</formula>
    </cfRule>
  </conditionalFormatting>
  <conditionalFormatting sqref="M6 L4">
    <cfRule type="cellIs" dxfId="38" priority="7" operator="lessThan">
      <formula>ROUNDUP($AI$4+$AI$12,10)</formula>
    </cfRule>
    <cfRule type="cellIs" dxfId="37" priority="8" operator="equal">
      <formula>ROUNDUP($AI$4+$AI$12,10)</formula>
    </cfRule>
    <cfRule type="cellIs" dxfId="36" priority="9" operator="greaterThan">
      <formula>ROUNDUP($AI$4+$AI$12,10)</formula>
    </cfRule>
  </conditionalFormatting>
  <dataValidations count="1">
    <dataValidation type="list" allowBlank="1" showInputMessage="1" showErrorMessage="1" sqref="O14:O3665">
      <formula1>$AD$2:$AD$13</formula1>
    </dataValidation>
  </dataValidations>
  <pageMargins left="0.19685039370078741" right="0.19685039370078741" top="0.19685039370078741" bottom="0.19685039370078741" header="0.31496062992125984" footer="0.31496062992125984"/>
  <pageSetup paperSize="9" scale="81" fitToWidth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C27"/>
  <sheetViews>
    <sheetView workbookViewId="0">
      <selection activeCell="K10" sqref="K10"/>
    </sheetView>
  </sheetViews>
  <sheetFormatPr defaultRowHeight="15" x14ac:dyDescent="0.25"/>
  <cols>
    <col min="1" max="5" width="9.140625" style="53"/>
    <col min="6" max="6" width="11.42578125" style="53" customWidth="1"/>
    <col min="7" max="16384" width="9.140625" style="53"/>
  </cols>
  <sheetData>
    <row r="1" spans="1:29" ht="23.25" x14ac:dyDescent="0.35">
      <c r="A1" s="130" t="s">
        <v>39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S1" s="54"/>
      <c r="T1" s="54"/>
      <c r="U1" s="54"/>
      <c r="V1" s="54"/>
      <c r="W1" s="54"/>
      <c r="X1" s="54"/>
    </row>
    <row r="2" spans="1:29" ht="19.5" x14ac:dyDescent="0.3">
      <c r="A2" s="129" t="s">
        <v>40</v>
      </c>
      <c r="B2" s="129"/>
      <c r="C2" s="129"/>
      <c r="D2" s="131">
        <f>Docházka!H3</f>
        <v>0</v>
      </c>
      <c r="E2" s="131"/>
      <c r="F2" s="131"/>
      <c r="G2" s="131"/>
      <c r="H2" s="131"/>
      <c r="I2" s="131"/>
      <c r="J2" s="131"/>
      <c r="K2" s="131"/>
      <c r="L2" s="131"/>
      <c r="M2" s="131"/>
      <c r="S2" s="55"/>
      <c r="T2" s="55"/>
      <c r="U2" s="55"/>
      <c r="V2" s="55"/>
      <c r="W2" s="55"/>
      <c r="X2" s="56"/>
    </row>
    <row r="3" spans="1:29" ht="19.5" x14ac:dyDescent="0.3">
      <c r="A3" s="129" t="s">
        <v>1</v>
      </c>
      <c r="B3" s="129"/>
      <c r="C3" s="129"/>
      <c r="D3" s="131">
        <f>Docházka!H4</f>
        <v>0</v>
      </c>
      <c r="E3" s="131"/>
      <c r="F3" s="131"/>
      <c r="G3" s="131"/>
      <c r="H3" s="131"/>
      <c r="I3" s="131"/>
      <c r="J3" s="131"/>
      <c r="K3" s="131"/>
      <c r="L3" s="131"/>
      <c r="M3" s="131"/>
      <c r="Q3" s="57">
        <v>2.0833333333333332E-2</v>
      </c>
    </row>
    <row r="4" spans="1:29" ht="19.5" x14ac:dyDescent="0.3">
      <c r="A4" s="129" t="s">
        <v>41</v>
      </c>
      <c r="B4" s="129"/>
      <c r="C4" s="129"/>
      <c r="D4" s="58">
        <f>Docházka!M3*100</f>
        <v>50</v>
      </c>
      <c r="E4" s="59" t="s">
        <v>42</v>
      </c>
      <c r="F4" s="59"/>
      <c r="G4" s="59"/>
      <c r="H4" s="59"/>
      <c r="I4" s="59"/>
      <c r="J4" s="59"/>
      <c r="K4" s="59"/>
      <c r="L4" s="60"/>
      <c r="M4" s="60"/>
      <c r="Q4" s="57">
        <v>0.33333333333333331</v>
      </c>
      <c r="T4" s="61" t="s">
        <v>43</v>
      </c>
    </row>
    <row r="5" spans="1:29" x14ac:dyDescent="0.25">
      <c r="D5" s="62">
        <f>D4/100</f>
        <v>0.5</v>
      </c>
    </row>
    <row r="6" spans="1:29" ht="15.75" thickBot="1" x14ac:dyDescent="0.3"/>
    <row r="7" spans="1:29" ht="15.75" thickBot="1" x14ac:dyDescent="0.3">
      <c r="F7" s="63" t="s">
        <v>74</v>
      </c>
      <c r="G7" s="64" t="s">
        <v>75</v>
      </c>
      <c r="H7" s="63" t="s">
        <v>76</v>
      </c>
      <c r="I7" s="64" t="s">
        <v>77</v>
      </c>
      <c r="J7" s="63" t="s">
        <v>78</v>
      </c>
      <c r="K7" s="64" t="s">
        <v>79</v>
      </c>
      <c r="L7" s="63" t="s">
        <v>44</v>
      </c>
      <c r="M7" s="65" t="s">
        <v>45</v>
      </c>
      <c r="N7" s="66" t="s">
        <v>46</v>
      </c>
      <c r="O7" s="65" t="s">
        <v>47</v>
      </c>
      <c r="P7" s="66" t="s">
        <v>48</v>
      </c>
      <c r="Q7" s="67" t="s">
        <v>49</v>
      </c>
    </row>
    <row r="8" spans="1:29" x14ac:dyDescent="0.25">
      <c r="A8" s="132" t="s">
        <v>50</v>
      </c>
      <c r="B8" s="133"/>
      <c r="C8" s="133"/>
      <c r="D8" s="133"/>
      <c r="E8" s="134"/>
      <c r="F8" s="68">
        <f>List1!B31</f>
        <v>21</v>
      </c>
      <c r="G8" s="68">
        <f>List1!C31</f>
        <v>20</v>
      </c>
      <c r="H8" s="68">
        <f>List1!D31</f>
        <v>23</v>
      </c>
      <c r="I8" s="68">
        <f>List1!E31</f>
        <v>22</v>
      </c>
      <c r="J8" s="68">
        <f>List1!F31</f>
        <v>21</v>
      </c>
      <c r="K8" s="68">
        <f>List1!G31</f>
        <v>22</v>
      </c>
      <c r="L8" s="68">
        <f>List1!H31</f>
        <v>22</v>
      </c>
      <c r="M8" s="68">
        <f>List1!I31</f>
        <v>22</v>
      </c>
      <c r="N8" s="68">
        <f>List1!J31</f>
        <v>22</v>
      </c>
      <c r="O8" s="68">
        <f>List1!K31</f>
        <v>21</v>
      </c>
      <c r="P8" s="68">
        <f>List1!L31</f>
        <v>22</v>
      </c>
      <c r="Q8" s="68">
        <f>List1!M31</f>
        <v>23</v>
      </c>
      <c r="R8" s="29" t="s">
        <v>51</v>
      </c>
      <c r="T8" s="69" t="s">
        <v>52</v>
      </c>
    </row>
    <row r="9" spans="1:29" x14ac:dyDescent="0.25">
      <c r="A9" s="123" t="s">
        <v>53</v>
      </c>
      <c r="B9" s="124"/>
      <c r="C9" s="124"/>
      <c r="D9" s="124"/>
      <c r="E9" s="125"/>
      <c r="F9" s="70">
        <f ca="1">ROUNDDOWN(F12*3,0)</f>
        <v>1</v>
      </c>
      <c r="G9" s="70">
        <f t="shared" ref="G9:Q9" ca="1" si="0">ROUNDDOWN(G12*3,0)</f>
        <v>0</v>
      </c>
      <c r="H9" s="70">
        <f t="shared" ca="1" si="0"/>
        <v>0</v>
      </c>
      <c r="I9" s="70">
        <f t="shared" ca="1" si="0"/>
        <v>2</v>
      </c>
      <c r="J9" s="70">
        <f t="shared" ca="1" si="0"/>
        <v>0</v>
      </c>
      <c r="K9" s="70">
        <f t="shared" ca="1" si="0"/>
        <v>0</v>
      </c>
      <c r="L9" s="70">
        <f t="shared" ca="1" si="0"/>
        <v>2</v>
      </c>
      <c r="M9" s="70">
        <f t="shared" ca="1" si="0"/>
        <v>0</v>
      </c>
      <c r="N9" s="70">
        <f t="shared" ca="1" si="0"/>
        <v>1</v>
      </c>
      <c r="O9" s="70">
        <f t="shared" ca="1" si="0"/>
        <v>1</v>
      </c>
      <c r="P9" s="70">
        <f t="shared" ca="1" si="0"/>
        <v>1</v>
      </c>
      <c r="Q9" s="70">
        <f t="shared" ca="1" si="0"/>
        <v>1</v>
      </c>
      <c r="R9" s="29" t="s">
        <v>51</v>
      </c>
      <c r="T9" s="69" t="s">
        <v>54</v>
      </c>
    </row>
    <row r="10" spans="1:29" x14ac:dyDescent="0.25">
      <c r="A10" s="123" t="s">
        <v>55</v>
      </c>
      <c r="B10" s="124"/>
      <c r="C10" s="124"/>
      <c r="D10" s="124"/>
      <c r="E10" s="125"/>
      <c r="F10" s="71">
        <f ca="1">SUM(F21:F26)</f>
        <v>0</v>
      </c>
      <c r="G10" s="71">
        <f t="shared" ref="G10:Q10" ca="1" si="1">SUM(G21:G26)</f>
        <v>0</v>
      </c>
      <c r="H10" s="71">
        <f t="shared" ca="1" si="1"/>
        <v>0</v>
      </c>
      <c r="I10" s="71">
        <f t="shared" ca="1" si="1"/>
        <v>0</v>
      </c>
      <c r="J10" s="71">
        <f t="shared" ca="1" si="1"/>
        <v>0</v>
      </c>
      <c r="K10" s="71">
        <f t="shared" ca="1" si="1"/>
        <v>0</v>
      </c>
      <c r="L10" s="71">
        <f t="shared" ca="1" si="1"/>
        <v>0</v>
      </c>
      <c r="M10" s="71">
        <f t="shared" ca="1" si="1"/>
        <v>0</v>
      </c>
      <c r="N10" s="71">
        <f t="shared" ca="1" si="1"/>
        <v>0</v>
      </c>
      <c r="O10" s="71">
        <f t="shared" ca="1" si="1"/>
        <v>0</v>
      </c>
      <c r="P10" s="71">
        <f t="shared" ca="1" si="1"/>
        <v>0</v>
      </c>
      <c r="Q10" s="71">
        <f t="shared" ca="1" si="1"/>
        <v>0</v>
      </c>
      <c r="R10" s="29" t="s">
        <v>51</v>
      </c>
      <c r="T10" s="69" t="s">
        <v>56</v>
      </c>
    </row>
    <row r="11" spans="1:29" x14ac:dyDescent="0.25">
      <c r="A11" s="123" t="s">
        <v>57</v>
      </c>
      <c r="B11" s="124"/>
      <c r="C11" s="124"/>
      <c r="D11" s="124"/>
      <c r="E11" s="125"/>
      <c r="F11" s="72">
        <f>ROUNDUP(List1!B31/3*Docházka!$M$3,10)</f>
        <v>3.5</v>
      </c>
      <c r="G11" s="73">
        <f>ROUNDUP(List1!C31/3*Docházka!$M$3,10)</f>
        <v>3.3333333334000002</v>
      </c>
      <c r="H11" s="72">
        <f>ROUNDUP(List1!D31/3*Docházka!$M$3,10)</f>
        <v>3.8333333334000002</v>
      </c>
      <c r="I11" s="73">
        <f>ROUNDUP(List1!E31/3*Docházka!$M$3,10)</f>
        <v>3.6666666666999999</v>
      </c>
      <c r="J11" s="72">
        <f>ROUNDUP(List1!F31/3*Docházka!$M$3,10)</f>
        <v>3.5</v>
      </c>
      <c r="K11" s="73">
        <f>ROUNDUP(List1!G31/3*Docházka!$M$3,10)</f>
        <v>3.6666666666999999</v>
      </c>
      <c r="L11" s="72">
        <f>ROUNDUP(List1!H31/3*Docházka!$M$3,10)</f>
        <v>3.6666666666999999</v>
      </c>
      <c r="M11" s="73">
        <f>ROUNDUP(List1!I31/3*Docházka!$M$3,10)</f>
        <v>3.6666666666999999</v>
      </c>
      <c r="N11" s="72">
        <f>ROUNDUP(List1!J31/3*Docházka!$M$3,10)</f>
        <v>3.6666666666999999</v>
      </c>
      <c r="O11" s="73">
        <f>ROUNDUP(List1!K31/3*Docházka!$M$3,10)</f>
        <v>3.5</v>
      </c>
      <c r="P11" s="72">
        <f>ROUNDUP(List1!L31/3*Docházka!$M$3,10)</f>
        <v>3.6666666666999999</v>
      </c>
      <c r="Q11" s="74">
        <f>ROUNDUP(List1!M31/3*Docházka!$M$3,10)</f>
        <v>3.8333333334000002</v>
      </c>
      <c r="R11" s="29" t="s">
        <v>91</v>
      </c>
      <c r="T11" s="69" t="s">
        <v>58</v>
      </c>
    </row>
    <row r="12" spans="1:29" x14ac:dyDescent="0.25">
      <c r="A12" s="123" t="s">
        <v>95</v>
      </c>
      <c r="B12" s="124"/>
      <c r="C12" s="124"/>
      <c r="D12" s="124"/>
      <c r="E12" s="125"/>
      <c r="F12" s="72">
        <f ca="1">List1!B34+List1!B37+F19/3</f>
        <v>0.33333333333333331</v>
      </c>
      <c r="G12" s="72">
        <f ca="1">List1!C34+List1!C37+G19/3</f>
        <v>0</v>
      </c>
      <c r="H12" s="72">
        <f ca="1">List1!D34+List1!D37+H19/3</f>
        <v>0</v>
      </c>
      <c r="I12" s="72">
        <f ca="1">List1!E34+List1!E37+I19/3</f>
        <v>0.66666666666666663</v>
      </c>
      <c r="J12" s="72">
        <f ca="1">List1!F34+List1!F37+J19/3</f>
        <v>0</v>
      </c>
      <c r="K12" s="72">
        <f ca="1">List1!G34+List1!G37+K19/3</f>
        <v>0</v>
      </c>
      <c r="L12" s="72">
        <f ca="1">List1!H34+List1!H37+L19/3</f>
        <v>0.66666666666666663</v>
      </c>
      <c r="M12" s="72">
        <f ca="1">List1!I34+List1!I37+M19/3</f>
        <v>0</v>
      </c>
      <c r="N12" s="72">
        <f ca="1">List1!J34+List1!J37+N19/3</f>
        <v>0.33333333333333331</v>
      </c>
      <c r="O12" s="72">
        <f ca="1">List1!K34+List1!K37+O19/3</f>
        <v>0.33333333333333331</v>
      </c>
      <c r="P12" s="72">
        <f ca="1">List1!L34+List1!L37+P19/3</f>
        <v>0.33333333333333331</v>
      </c>
      <c r="Q12" s="72">
        <f ca="1">List1!M34+List1!M37+Q19/3</f>
        <v>0.33333333333333331</v>
      </c>
      <c r="R12" s="29" t="s">
        <v>91</v>
      </c>
      <c r="T12" s="69" t="s">
        <v>59</v>
      </c>
    </row>
    <row r="13" spans="1:29" x14ac:dyDescent="0.25">
      <c r="A13" s="123" t="s">
        <v>98</v>
      </c>
      <c r="B13" s="124"/>
      <c r="C13" s="124"/>
      <c r="D13" s="124"/>
      <c r="E13" s="125"/>
      <c r="F13" s="72">
        <f ca="1">(F10/3)*Docházka!$M$3</f>
        <v>0</v>
      </c>
      <c r="G13" s="72">
        <f ca="1">(G10/3)*Docházka!$M$3</f>
        <v>0</v>
      </c>
      <c r="H13" s="72">
        <f ca="1">(H10/3)*Docházka!$M$3</f>
        <v>0</v>
      </c>
      <c r="I13" s="72">
        <f ca="1">(I10/3)*Docházka!$M$3</f>
        <v>0</v>
      </c>
      <c r="J13" s="72">
        <f ca="1">(J10/3)*Docházka!$M$3</f>
        <v>0</v>
      </c>
      <c r="K13" s="72">
        <f ca="1">(K10/3)*Docházka!$M$3</f>
        <v>0</v>
      </c>
      <c r="L13" s="72">
        <f ca="1">(L10/3)*Docházka!$M$3</f>
        <v>0</v>
      </c>
      <c r="M13" s="72">
        <f ca="1">(M10/3)*Docházka!$M$3</f>
        <v>0</v>
      </c>
      <c r="N13" s="72">
        <f ca="1">(N10/3)*Docházka!$M$3</f>
        <v>0</v>
      </c>
      <c r="O13" s="72">
        <f ca="1">(O10/3)*Docházka!$M$3</f>
        <v>0</v>
      </c>
      <c r="P13" s="72">
        <f ca="1">(P10/3)*Docházka!$M$3</f>
        <v>0</v>
      </c>
      <c r="Q13" s="72">
        <f ca="1">(Q10/3)*Docházka!$M$3</f>
        <v>0</v>
      </c>
      <c r="R13" s="29" t="s">
        <v>91</v>
      </c>
      <c r="T13" s="69" t="s">
        <v>94</v>
      </c>
    </row>
    <row r="14" spans="1:29" x14ac:dyDescent="0.25">
      <c r="A14" s="126" t="s">
        <v>99</v>
      </c>
      <c r="B14" s="127"/>
      <c r="C14" s="127"/>
      <c r="D14" s="127"/>
      <c r="E14" s="128"/>
      <c r="F14" s="75">
        <f t="shared" ref="F14:Q14" ca="1" si="2">ROUNDUP(SUM(F12:F13),10)</f>
        <v>0.33333333339999999</v>
      </c>
      <c r="G14" s="75">
        <f t="shared" ca="1" si="2"/>
        <v>0</v>
      </c>
      <c r="H14" s="75">
        <f t="shared" ca="1" si="2"/>
        <v>0</v>
      </c>
      <c r="I14" s="75">
        <f t="shared" ca="1" si="2"/>
        <v>0.66666666669999997</v>
      </c>
      <c r="J14" s="75">
        <f t="shared" ca="1" si="2"/>
        <v>0</v>
      </c>
      <c r="K14" s="75">
        <f t="shared" ca="1" si="2"/>
        <v>0</v>
      </c>
      <c r="L14" s="75">
        <f t="shared" ca="1" si="2"/>
        <v>0.66666666669999997</v>
      </c>
      <c r="M14" s="75">
        <f t="shared" ca="1" si="2"/>
        <v>0</v>
      </c>
      <c r="N14" s="75">
        <f t="shared" ca="1" si="2"/>
        <v>0.33333333339999999</v>
      </c>
      <c r="O14" s="75">
        <f t="shared" ca="1" si="2"/>
        <v>0.33333333339999999</v>
      </c>
      <c r="P14" s="75">
        <f t="shared" ca="1" si="2"/>
        <v>0.33333333339999999</v>
      </c>
      <c r="Q14" s="75">
        <f t="shared" ca="1" si="2"/>
        <v>0.33333333339999999</v>
      </c>
      <c r="R14" s="29" t="s">
        <v>91</v>
      </c>
      <c r="T14" s="76"/>
      <c r="U14" s="135" t="s">
        <v>100</v>
      </c>
      <c r="V14" s="135"/>
      <c r="W14" s="135"/>
    </row>
    <row r="15" spans="1:29" ht="15.75" thickBot="1" x14ac:dyDescent="0.3">
      <c r="A15" s="149" t="s">
        <v>60</v>
      </c>
      <c r="B15" s="150"/>
      <c r="C15" s="150"/>
      <c r="D15" s="150"/>
      <c r="E15" s="151"/>
      <c r="F15" s="77">
        <f t="shared" ref="F15:P15" ca="1" si="3">IF(F12-F11+F13&lt;0,0,F12-F11+F13)</f>
        <v>0</v>
      </c>
      <c r="G15" s="77">
        <f t="shared" ca="1" si="3"/>
        <v>0</v>
      </c>
      <c r="H15" s="77">
        <f t="shared" ca="1" si="3"/>
        <v>0</v>
      </c>
      <c r="I15" s="77">
        <f t="shared" ca="1" si="3"/>
        <v>0</v>
      </c>
      <c r="J15" s="77">
        <f t="shared" ca="1" si="3"/>
        <v>0</v>
      </c>
      <c r="K15" s="77">
        <f t="shared" ca="1" si="3"/>
        <v>0</v>
      </c>
      <c r="L15" s="77">
        <f t="shared" ca="1" si="3"/>
        <v>0</v>
      </c>
      <c r="M15" s="77">
        <f t="shared" ca="1" si="3"/>
        <v>0</v>
      </c>
      <c r="N15" s="77">
        <f t="shared" ca="1" si="3"/>
        <v>0</v>
      </c>
      <c r="O15" s="77">
        <f t="shared" ca="1" si="3"/>
        <v>0</v>
      </c>
      <c r="P15" s="77">
        <f t="shared" ca="1" si="3"/>
        <v>0</v>
      </c>
      <c r="Q15" s="77">
        <f ca="1">IF(Q12-Q11+Q13&lt;0,0,Q12-Q11+Q13)</f>
        <v>0</v>
      </c>
      <c r="R15" s="29" t="s">
        <v>91</v>
      </c>
      <c r="T15" s="78"/>
      <c r="U15" s="135" t="s">
        <v>101</v>
      </c>
      <c r="V15" s="135"/>
      <c r="W15" s="135"/>
      <c r="X15" s="135" t="s">
        <v>61</v>
      </c>
      <c r="Y15" s="135"/>
      <c r="Z15" s="135"/>
      <c r="AA15" s="135"/>
      <c r="AB15" s="135"/>
      <c r="AC15" s="135"/>
    </row>
    <row r="16" spans="1:29" ht="15.75" thickBot="1" x14ac:dyDescent="0.3">
      <c r="L16" s="79">
        <f>L8*$Q$4</f>
        <v>7.333333333333333</v>
      </c>
      <c r="M16" s="79">
        <f t="shared" ref="M16:Q16" si="4">M8*$Q$4</f>
        <v>7.333333333333333</v>
      </c>
      <c r="N16" s="79">
        <f t="shared" si="4"/>
        <v>7.333333333333333</v>
      </c>
      <c r="O16" s="79">
        <f t="shared" si="4"/>
        <v>7</v>
      </c>
      <c r="P16" s="79">
        <f t="shared" si="4"/>
        <v>7.333333333333333</v>
      </c>
      <c r="Q16" s="79">
        <f t="shared" si="4"/>
        <v>7.6666666666666661</v>
      </c>
      <c r="T16" s="80"/>
      <c r="U16" s="135" t="s">
        <v>102</v>
      </c>
      <c r="V16" s="135"/>
      <c r="W16" s="135"/>
    </row>
    <row r="17" spans="1:20" ht="15.75" thickBot="1" x14ac:dyDescent="0.3">
      <c r="A17" s="81"/>
      <c r="B17" s="152" t="s">
        <v>62</v>
      </c>
      <c r="C17" s="153"/>
      <c r="D17" s="153"/>
      <c r="E17" s="154"/>
      <c r="F17" s="82" t="s">
        <v>74</v>
      </c>
      <c r="G17" s="83" t="s">
        <v>75</v>
      </c>
      <c r="H17" s="83" t="s">
        <v>76</v>
      </c>
      <c r="I17" s="83" t="s">
        <v>77</v>
      </c>
      <c r="J17" s="83" t="s">
        <v>78</v>
      </c>
      <c r="K17" s="83" t="s">
        <v>79</v>
      </c>
      <c r="L17" s="83" t="s">
        <v>44</v>
      </c>
      <c r="M17" s="84" t="s">
        <v>45</v>
      </c>
      <c r="N17" s="84" t="s">
        <v>46</v>
      </c>
      <c r="O17" s="84" t="s">
        <v>47</v>
      </c>
      <c r="P17" s="84" t="s">
        <v>48</v>
      </c>
      <c r="Q17" s="85" t="s">
        <v>49</v>
      </c>
      <c r="T17" s="69"/>
    </row>
    <row r="18" spans="1:20" ht="15.75" thickBot="1" x14ac:dyDescent="0.3">
      <c r="A18" s="86"/>
      <c r="B18" s="155" t="s">
        <v>63</v>
      </c>
      <c r="C18" s="155"/>
      <c r="D18" s="155"/>
      <c r="E18" s="155"/>
      <c r="F18" s="87">
        <f ca="1">F9</f>
        <v>1</v>
      </c>
      <c r="G18" s="87">
        <f t="shared" ref="G18:Q18" ca="1" si="5">G9</f>
        <v>0</v>
      </c>
      <c r="H18" s="87">
        <f t="shared" ca="1" si="5"/>
        <v>0</v>
      </c>
      <c r="I18" s="87">
        <f t="shared" ca="1" si="5"/>
        <v>2</v>
      </c>
      <c r="J18" s="87">
        <f t="shared" ca="1" si="5"/>
        <v>0</v>
      </c>
      <c r="K18" s="87">
        <f t="shared" ca="1" si="5"/>
        <v>0</v>
      </c>
      <c r="L18" s="87">
        <f t="shared" ca="1" si="5"/>
        <v>2</v>
      </c>
      <c r="M18" s="87">
        <f t="shared" ca="1" si="5"/>
        <v>0</v>
      </c>
      <c r="N18" s="87">
        <f t="shared" ca="1" si="5"/>
        <v>1</v>
      </c>
      <c r="O18" s="87">
        <f t="shared" ca="1" si="5"/>
        <v>1</v>
      </c>
      <c r="P18" s="87">
        <f t="shared" ca="1" si="5"/>
        <v>1</v>
      </c>
      <c r="Q18" s="87">
        <f t="shared" ca="1" si="5"/>
        <v>1</v>
      </c>
      <c r="T18" s="69"/>
    </row>
    <row r="19" spans="1:20" ht="15.75" thickBot="1" x14ac:dyDescent="0.3">
      <c r="A19" s="88" t="s">
        <v>19</v>
      </c>
      <c r="B19" s="156" t="s">
        <v>88</v>
      </c>
      <c r="C19" s="157"/>
      <c r="D19" s="157"/>
      <c r="E19" s="157"/>
      <c r="F19" s="87">
        <f ca="1">List1!B45</f>
        <v>0</v>
      </c>
      <c r="G19" s="87">
        <f ca="1">List1!C45</f>
        <v>0</v>
      </c>
      <c r="H19" s="87">
        <f ca="1">List1!D45</f>
        <v>0</v>
      </c>
      <c r="I19" s="87">
        <f ca="1">List1!E45</f>
        <v>0</v>
      </c>
      <c r="J19" s="87">
        <f ca="1">List1!F45</f>
        <v>0</v>
      </c>
      <c r="K19" s="87">
        <f ca="1">List1!G45</f>
        <v>0</v>
      </c>
      <c r="L19" s="87">
        <f ca="1">List1!H45</f>
        <v>0</v>
      </c>
      <c r="M19" s="87">
        <f ca="1">List1!I45</f>
        <v>0</v>
      </c>
      <c r="N19" s="87">
        <f ca="1">List1!J45</f>
        <v>0</v>
      </c>
      <c r="O19" s="87">
        <f ca="1">List1!K45</f>
        <v>0</v>
      </c>
      <c r="P19" s="87">
        <f ca="1">List1!L45</f>
        <v>0</v>
      </c>
      <c r="Q19" s="87">
        <f ca="1">List1!M45</f>
        <v>0</v>
      </c>
    </row>
    <row r="20" spans="1:20" ht="15.75" thickBot="1" x14ac:dyDescent="0.3">
      <c r="A20" s="89" t="s">
        <v>64</v>
      </c>
      <c r="B20" s="158" t="s">
        <v>65</v>
      </c>
      <c r="C20" s="159"/>
      <c r="D20" s="159"/>
      <c r="E20" s="160"/>
      <c r="F20" s="87">
        <f ca="1">List1!B44</f>
        <v>1</v>
      </c>
      <c r="G20" s="87">
        <f ca="1">List1!C44</f>
        <v>0</v>
      </c>
      <c r="H20" s="87">
        <f ca="1">List1!D44</f>
        <v>0</v>
      </c>
      <c r="I20" s="87">
        <f ca="1">List1!E44</f>
        <v>2</v>
      </c>
      <c r="J20" s="87">
        <f ca="1">List1!F44</f>
        <v>0</v>
      </c>
      <c r="K20" s="87">
        <f ca="1">List1!G44</f>
        <v>0</v>
      </c>
      <c r="L20" s="87">
        <f ca="1">List1!H44</f>
        <v>2</v>
      </c>
      <c r="M20" s="87">
        <f ca="1">List1!I44</f>
        <v>0</v>
      </c>
      <c r="N20" s="87">
        <f ca="1">List1!J44</f>
        <v>1</v>
      </c>
      <c r="O20" s="87">
        <f ca="1">List1!K44</f>
        <v>1</v>
      </c>
      <c r="P20" s="87">
        <f ca="1">List1!L44</f>
        <v>1</v>
      </c>
      <c r="Q20" s="87">
        <f ca="1">List1!M44</f>
        <v>1</v>
      </c>
    </row>
    <row r="21" spans="1:20" ht="15.75" thickBot="1" x14ac:dyDescent="0.3">
      <c r="A21" s="90" t="s">
        <v>18</v>
      </c>
      <c r="B21" s="147" t="s">
        <v>70</v>
      </c>
      <c r="C21" s="148"/>
      <c r="D21" s="148"/>
      <c r="E21" s="148"/>
      <c r="F21" s="87">
        <f ca="1">List1!B46</f>
        <v>0</v>
      </c>
      <c r="G21" s="87">
        <f ca="1">List1!C46</f>
        <v>0</v>
      </c>
      <c r="H21" s="87">
        <f ca="1">List1!D46</f>
        <v>0</v>
      </c>
      <c r="I21" s="87">
        <f ca="1">List1!E46</f>
        <v>0</v>
      </c>
      <c r="J21" s="87">
        <f ca="1">List1!F46</f>
        <v>0</v>
      </c>
      <c r="K21" s="87">
        <f ca="1">List1!G46</f>
        <v>0</v>
      </c>
      <c r="L21" s="87">
        <f ca="1">List1!H46</f>
        <v>0</v>
      </c>
      <c r="M21" s="87">
        <f ca="1">List1!I46</f>
        <v>0</v>
      </c>
      <c r="N21" s="87">
        <f ca="1">List1!J46</f>
        <v>0</v>
      </c>
      <c r="O21" s="87">
        <f ca="1">List1!K46</f>
        <v>0</v>
      </c>
      <c r="P21" s="87">
        <f ca="1">List1!L46</f>
        <v>0</v>
      </c>
      <c r="Q21" s="87">
        <f ca="1">List1!M46</f>
        <v>0</v>
      </c>
    </row>
    <row r="22" spans="1:20" ht="15.75" thickBot="1" x14ac:dyDescent="0.3">
      <c r="A22" s="91" t="s">
        <v>20</v>
      </c>
      <c r="B22" s="138" t="s">
        <v>67</v>
      </c>
      <c r="C22" s="138"/>
      <c r="D22" s="138"/>
      <c r="E22" s="139"/>
      <c r="F22" s="87">
        <f ca="1">List1!B47</f>
        <v>0</v>
      </c>
      <c r="G22" s="87">
        <f ca="1">List1!C47</f>
        <v>0</v>
      </c>
      <c r="H22" s="87">
        <f ca="1">List1!D47</f>
        <v>0</v>
      </c>
      <c r="I22" s="87">
        <f ca="1">List1!E47</f>
        <v>0</v>
      </c>
      <c r="J22" s="87">
        <f ca="1">List1!F47</f>
        <v>0</v>
      </c>
      <c r="K22" s="87">
        <f ca="1">List1!G47</f>
        <v>0</v>
      </c>
      <c r="L22" s="87">
        <f ca="1">List1!H47</f>
        <v>0</v>
      </c>
      <c r="M22" s="87">
        <f ca="1">List1!I47</f>
        <v>0</v>
      </c>
      <c r="N22" s="87">
        <f ca="1">List1!J47</f>
        <v>0</v>
      </c>
      <c r="O22" s="87">
        <f ca="1">List1!K47</f>
        <v>0</v>
      </c>
      <c r="P22" s="87">
        <f ca="1">List1!L47</f>
        <v>0</v>
      </c>
      <c r="Q22" s="87">
        <f ca="1">List1!M47</f>
        <v>0</v>
      </c>
    </row>
    <row r="23" spans="1:20" ht="15.75" thickBot="1" x14ac:dyDescent="0.3">
      <c r="A23" s="92" t="s">
        <v>66</v>
      </c>
      <c r="B23" s="140" t="s">
        <v>89</v>
      </c>
      <c r="C23" s="140"/>
      <c r="D23" s="140"/>
      <c r="E23" s="141"/>
      <c r="F23" s="87">
        <f ca="1">List1!B48</f>
        <v>0</v>
      </c>
      <c r="G23" s="87">
        <f ca="1">List1!C48</f>
        <v>0</v>
      </c>
      <c r="H23" s="87">
        <f ca="1">List1!D48</f>
        <v>0</v>
      </c>
      <c r="I23" s="87">
        <f ca="1">List1!E48</f>
        <v>0</v>
      </c>
      <c r="J23" s="87">
        <f ca="1">List1!F48</f>
        <v>0</v>
      </c>
      <c r="K23" s="87">
        <f ca="1">List1!G48</f>
        <v>0</v>
      </c>
      <c r="L23" s="87">
        <f ca="1">List1!H48</f>
        <v>0</v>
      </c>
      <c r="M23" s="87">
        <f ca="1">List1!I48</f>
        <v>0</v>
      </c>
      <c r="N23" s="87">
        <f ca="1">List1!J48</f>
        <v>0</v>
      </c>
      <c r="O23" s="87">
        <f ca="1">List1!K48</f>
        <v>0</v>
      </c>
      <c r="P23" s="87">
        <f ca="1">List1!L48</f>
        <v>0</v>
      </c>
      <c r="Q23" s="87">
        <f ca="1">List1!M48</f>
        <v>0</v>
      </c>
    </row>
    <row r="24" spans="1:20" ht="15.75" thickBot="1" x14ac:dyDescent="0.3">
      <c r="A24" s="92" t="s">
        <v>21</v>
      </c>
      <c r="B24" s="140" t="s">
        <v>90</v>
      </c>
      <c r="C24" s="140"/>
      <c r="D24" s="140"/>
      <c r="E24" s="141"/>
      <c r="F24" s="87">
        <f ca="1">List1!B49</f>
        <v>0</v>
      </c>
      <c r="G24" s="87">
        <f ca="1">List1!C49</f>
        <v>0</v>
      </c>
      <c r="H24" s="87">
        <f ca="1">List1!D49</f>
        <v>0</v>
      </c>
      <c r="I24" s="87">
        <f ca="1">List1!E49</f>
        <v>0</v>
      </c>
      <c r="J24" s="87">
        <f ca="1">List1!F49</f>
        <v>0</v>
      </c>
      <c r="K24" s="87">
        <f ca="1">List1!G49</f>
        <v>0</v>
      </c>
      <c r="L24" s="87">
        <f ca="1">List1!H49</f>
        <v>0</v>
      </c>
      <c r="M24" s="87">
        <f ca="1">List1!I49</f>
        <v>0</v>
      </c>
      <c r="N24" s="87">
        <f ca="1">List1!J49</f>
        <v>0</v>
      </c>
      <c r="O24" s="87">
        <f ca="1">List1!K49</f>
        <v>0</v>
      </c>
      <c r="P24" s="87">
        <f ca="1">List1!L49</f>
        <v>0</v>
      </c>
      <c r="Q24" s="87">
        <f ca="1">List1!M49</f>
        <v>0</v>
      </c>
    </row>
    <row r="25" spans="1:20" ht="15.75" thickBot="1" x14ac:dyDescent="0.3">
      <c r="A25" s="93" t="s">
        <v>68</v>
      </c>
      <c r="B25" s="142" t="s">
        <v>69</v>
      </c>
      <c r="C25" s="143"/>
      <c r="D25" s="143"/>
      <c r="E25" s="144"/>
      <c r="F25" s="87">
        <f ca="1">List1!B50</f>
        <v>0</v>
      </c>
      <c r="G25" s="87">
        <f ca="1">List1!C50</f>
        <v>0</v>
      </c>
      <c r="H25" s="87">
        <f ca="1">List1!D50</f>
        <v>0</v>
      </c>
      <c r="I25" s="87">
        <f ca="1">List1!E50</f>
        <v>0</v>
      </c>
      <c r="J25" s="87">
        <f ca="1">List1!F50</f>
        <v>0</v>
      </c>
      <c r="K25" s="87">
        <f ca="1">List1!G50</f>
        <v>0</v>
      </c>
      <c r="L25" s="87">
        <f ca="1">List1!H50</f>
        <v>0</v>
      </c>
      <c r="M25" s="87">
        <f ca="1">List1!I50</f>
        <v>0</v>
      </c>
      <c r="N25" s="87">
        <f ca="1">List1!J50</f>
        <v>0</v>
      </c>
      <c r="O25" s="87">
        <f ca="1">List1!K50</f>
        <v>0</v>
      </c>
      <c r="P25" s="87">
        <f ca="1">List1!L50</f>
        <v>0</v>
      </c>
      <c r="Q25" s="87">
        <f ca="1">List1!M50</f>
        <v>0</v>
      </c>
    </row>
    <row r="26" spans="1:20" ht="15.75" thickBot="1" x14ac:dyDescent="0.3">
      <c r="A26" s="94" t="s">
        <v>71</v>
      </c>
      <c r="B26" s="145" t="s">
        <v>72</v>
      </c>
      <c r="C26" s="146"/>
      <c r="D26" s="146"/>
      <c r="E26" s="146"/>
      <c r="F26" s="87">
        <f ca="1">List1!B51</f>
        <v>0</v>
      </c>
      <c r="G26" s="87">
        <f ca="1">List1!C51</f>
        <v>0</v>
      </c>
      <c r="H26" s="87">
        <f ca="1">List1!D51</f>
        <v>0</v>
      </c>
      <c r="I26" s="87">
        <f ca="1">List1!E51</f>
        <v>0</v>
      </c>
      <c r="J26" s="87">
        <f ca="1">List1!F51</f>
        <v>0</v>
      </c>
      <c r="K26" s="87">
        <f ca="1">List1!G51</f>
        <v>0</v>
      </c>
      <c r="L26" s="87">
        <f ca="1">List1!H51</f>
        <v>0</v>
      </c>
      <c r="M26" s="87">
        <f ca="1">List1!I51</f>
        <v>0</v>
      </c>
      <c r="N26" s="87">
        <f ca="1">List1!J51</f>
        <v>0</v>
      </c>
      <c r="O26" s="87">
        <f ca="1">List1!K51</f>
        <v>0</v>
      </c>
      <c r="P26" s="87">
        <f ca="1">List1!L51</f>
        <v>0</v>
      </c>
      <c r="Q26" s="87">
        <f ca="1">List1!M51</f>
        <v>0</v>
      </c>
    </row>
    <row r="27" spans="1:20" ht="15.75" thickBot="1" x14ac:dyDescent="0.3">
      <c r="A27" s="136" t="s">
        <v>73</v>
      </c>
      <c r="B27" s="137"/>
      <c r="C27" s="137"/>
      <c r="D27" s="137"/>
      <c r="E27" s="137"/>
      <c r="F27" s="87">
        <f ca="1">SUM(F21:F26)</f>
        <v>0</v>
      </c>
      <c r="G27" s="87">
        <f t="shared" ref="G27:Q27" ca="1" si="6">SUM(G21:G26)</f>
        <v>0</v>
      </c>
      <c r="H27" s="87">
        <f t="shared" ca="1" si="6"/>
        <v>0</v>
      </c>
      <c r="I27" s="87">
        <f t="shared" ca="1" si="6"/>
        <v>0</v>
      </c>
      <c r="J27" s="87">
        <f t="shared" ca="1" si="6"/>
        <v>0</v>
      </c>
      <c r="K27" s="87">
        <f t="shared" ca="1" si="6"/>
        <v>0</v>
      </c>
      <c r="L27" s="87">
        <f t="shared" ca="1" si="6"/>
        <v>0</v>
      </c>
      <c r="M27" s="87">
        <f t="shared" ca="1" si="6"/>
        <v>0</v>
      </c>
      <c r="N27" s="87">
        <f t="shared" ca="1" si="6"/>
        <v>0</v>
      </c>
      <c r="O27" s="87">
        <f t="shared" ca="1" si="6"/>
        <v>0</v>
      </c>
      <c r="P27" s="87">
        <f t="shared" ca="1" si="6"/>
        <v>0</v>
      </c>
      <c r="Q27" s="87">
        <f t="shared" ca="1" si="6"/>
        <v>0</v>
      </c>
    </row>
  </sheetData>
  <sheetProtection selectLockedCells="1"/>
  <mergeCells count="29">
    <mergeCell ref="U14:W14"/>
    <mergeCell ref="U15:W15"/>
    <mergeCell ref="U16:W16"/>
    <mergeCell ref="X15:AC15"/>
    <mergeCell ref="A27:E27"/>
    <mergeCell ref="B22:E22"/>
    <mergeCell ref="B23:E23"/>
    <mergeCell ref="B24:E24"/>
    <mergeCell ref="B25:E25"/>
    <mergeCell ref="B26:E26"/>
    <mergeCell ref="B21:E21"/>
    <mergeCell ref="A15:E15"/>
    <mergeCell ref="B17:E17"/>
    <mergeCell ref="B18:E18"/>
    <mergeCell ref="B19:E19"/>
    <mergeCell ref="B20:E20"/>
    <mergeCell ref="A13:E13"/>
    <mergeCell ref="A14:E14"/>
    <mergeCell ref="A4:C4"/>
    <mergeCell ref="A1:M1"/>
    <mergeCell ref="A2:C2"/>
    <mergeCell ref="D2:M2"/>
    <mergeCell ref="A3:C3"/>
    <mergeCell ref="D3:M3"/>
    <mergeCell ref="A8:E8"/>
    <mergeCell ref="A9:E9"/>
    <mergeCell ref="A10:E10"/>
    <mergeCell ref="A11:E11"/>
    <mergeCell ref="A12:E12"/>
  </mergeCells>
  <conditionalFormatting sqref="N14">
    <cfRule type="cellIs" dxfId="35" priority="4" operator="lessThan">
      <formula>$N$11</formula>
    </cfRule>
    <cfRule type="cellIs" dxfId="34" priority="21" operator="greaterThan">
      <formula>$N$11</formula>
    </cfRule>
    <cfRule type="cellIs" dxfId="33" priority="36" operator="equal">
      <formula>$N$11</formula>
    </cfRule>
  </conditionalFormatting>
  <conditionalFormatting sqref="P14">
    <cfRule type="cellIs" dxfId="32" priority="2" operator="lessThan">
      <formula>$P$11</formula>
    </cfRule>
    <cfRule type="cellIs" dxfId="31" priority="23" operator="greaterThan">
      <formula>$P$11</formula>
    </cfRule>
    <cfRule type="cellIs" dxfId="30" priority="35" operator="equal">
      <formula>$P$11</formula>
    </cfRule>
  </conditionalFormatting>
  <conditionalFormatting sqref="F14">
    <cfRule type="cellIs" dxfId="29" priority="12" operator="lessThan">
      <formula>$F$11</formula>
    </cfRule>
    <cfRule type="cellIs" dxfId="28" priority="13" operator="greaterThan">
      <formula>$F$11</formula>
    </cfRule>
    <cfRule type="cellIs" dxfId="27" priority="34" operator="equal">
      <formula>$F$11</formula>
    </cfRule>
  </conditionalFormatting>
  <conditionalFormatting sqref="G14">
    <cfRule type="cellIs" dxfId="26" priority="11" operator="lessThan">
      <formula>$G$11</formula>
    </cfRule>
    <cfRule type="cellIs" dxfId="25" priority="14" operator="greaterThan">
      <formula>$G$11</formula>
    </cfRule>
    <cfRule type="cellIs" dxfId="24" priority="33" operator="equal">
      <formula>$G$11</formula>
    </cfRule>
  </conditionalFormatting>
  <conditionalFormatting sqref="H14">
    <cfRule type="cellIs" dxfId="23" priority="10" operator="lessThan">
      <formula>$H$11</formula>
    </cfRule>
    <cfRule type="cellIs" dxfId="22" priority="15" operator="greaterThan">
      <formula>$H$11</formula>
    </cfRule>
    <cfRule type="cellIs" dxfId="21" priority="32" operator="equal">
      <formula>$H$11</formula>
    </cfRule>
  </conditionalFormatting>
  <conditionalFormatting sqref="I14">
    <cfRule type="cellIs" dxfId="20" priority="9" operator="lessThan">
      <formula>$I$11</formula>
    </cfRule>
    <cfRule type="cellIs" dxfId="19" priority="16" operator="greaterThan">
      <formula>$I$11</formula>
    </cfRule>
    <cfRule type="cellIs" dxfId="18" priority="31" operator="equal">
      <formula>$I$11</formula>
    </cfRule>
  </conditionalFormatting>
  <conditionalFormatting sqref="J14">
    <cfRule type="cellIs" dxfId="17" priority="8" operator="lessThan">
      <formula>$J$11</formula>
    </cfRule>
    <cfRule type="cellIs" dxfId="16" priority="17" operator="greaterThan">
      <formula>$J$11</formula>
    </cfRule>
    <cfRule type="cellIs" dxfId="15" priority="30" operator="equal">
      <formula>$J$11</formula>
    </cfRule>
  </conditionalFormatting>
  <conditionalFormatting sqref="K14">
    <cfRule type="cellIs" dxfId="14" priority="7" operator="lessThan">
      <formula>$J$11</formula>
    </cfRule>
    <cfRule type="cellIs" dxfId="13" priority="18" operator="greaterThan">
      <formula>$K$11</formula>
    </cfRule>
    <cfRule type="cellIs" dxfId="12" priority="29" operator="equal">
      <formula>$K$11</formula>
    </cfRule>
  </conditionalFormatting>
  <conditionalFormatting sqref="L14">
    <cfRule type="cellIs" dxfId="11" priority="6" operator="lessThan">
      <formula>$L$11</formula>
    </cfRule>
    <cfRule type="cellIs" dxfId="10" priority="19" operator="greaterThan">
      <formula>$L$11</formula>
    </cfRule>
    <cfRule type="cellIs" dxfId="9" priority="28" operator="equal">
      <formula>$L$11</formula>
    </cfRule>
  </conditionalFormatting>
  <conditionalFormatting sqref="M14">
    <cfRule type="cellIs" dxfId="8" priority="5" operator="lessThan">
      <formula>$M$11</formula>
    </cfRule>
    <cfRule type="cellIs" dxfId="7" priority="20" operator="greaterThan">
      <formula>$M$11</formula>
    </cfRule>
    <cfRule type="cellIs" dxfId="6" priority="27" operator="equal">
      <formula>$M$11</formula>
    </cfRule>
  </conditionalFormatting>
  <conditionalFormatting sqref="O14">
    <cfRule type="cellIs" dxfId="5" priority="3" operator="lessThan">
      <formula>$O$11</formula>
    </cfRule>
    <cfRule type="cellIs" dxfId="4" priority="22" operator="greaterThan">
      <formula>$O$11</formula>
    </cfRule>
    <cfRule type="cellIs" dxfId="3" priority="26" operator="equal">
      <formula>$O$11</formula>
    </cfRule>
  </conditionalFormatting>
  <conditionalFormatting sqref="Q14">
    <cfRule type="cellIs" dxfId="2" priority="1" operator="lessThan">
      <formula>$Q$11</formula>
    </cfRule>
    <cfRule type="cellIs" dxfId="1" priority="24" operator="greaterThan">
      <formula>$Q$11</formula>
    </cfRule>
    <cfRule type="cellIs" dxfId="0" priority="25" operator="equal">
      <formula>$Q$11</formula>
    </cfRule>
  </conditionalFormatting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F51"/>
  <sheetViews>
    <sheetView topLeftCell="J1" workbookViewId="0">
      <selection activeCell="O8" sqref="O8"/>
    </sheetView>
  </sheetViews>
  <sheetFormatPr defaultRowHeight="15" x14ac:dyDescent="0.25"/>
  <cols>
    <col min="2" max="2" width="11.85546875" bestFit="1" customWidth="1"/>
    <col min="5" max="5" width="10.42578125" customWidth="1"/>
    <col min="8" max="8" width="11.7109375" customWidth="1"/>
    <col min="10" max="10" width="11.85546875" customWidth="1"/>
    <col min="11" max="11" width="14.28515625" customWidth="1"/>
    <col min="12" max="12" width="10.140625" bestFit="1" customWidth="1"/>
    <col min="13" max="13" width="11" customWidth="1"/>
    <col min="14" max="14" width="15.7109375" customWidth="1"/>
    <col min="19" max="19" width="13.85546875" customWidth="1"/>
    <col min="21" max="21" width="11.140625" customWidth="1"/>
    <col min="22" max="32" width="11.28515625" bestFit="1" customWidth="1"/>
  </cols>
  <sheetData>
    <row r="1" spans="2:32" x14ac:dyDescent="0.25">
      <c r="H1" t="s">
        <v>24</v>
      </c>
      <c r="K1" t="s">
        <v>25</v>
      </c>
      <c r="O1" t="s">
        <v>28</v>
      </c>
      <c r="S1" t="s">
        <v>31</v>
      </c>
      <c r="U1" t="s">
        <v>103</v>
      </c>
    </row>
    <row r="2" spans="2:32" ht="15.75" x14ac:dyDescent="0.25">
      <c r="B2" s="5" t="s">
        <v>19</v>
      </c>
      <c r="E2" t="s">
        <v>20</v>
      </c>
      <c r="H2" s="7">
        <f>DATE(YEAR($S$2),1,1)</f>
        <v>44197</v>
      </c>
      <c r="K2" t="s">
        <v>26</v>
      </c>
      <c r="L2" t="s">
        <v>27</v>
      </c>
      <c r="O2" s="1">
        <f ca="1">Docházka!M3*8*List1!K5</f>
        <v>88</v>
      </c>
      <c r="S2" s="8">
        <f>SUBTOTAL(105,Docházka!G14:G3665)</f>
        <v>44348</v>
      </c>
      <c r="U2" s="8">
        <v>43466</v>
      </c>
      <c r="V2" s="8">
        <v>43831</v>
      </c>
      <c r="W2" s="8">
        <v>44197</v>
      </c>
      <c r="X2" s="8">
        <v>44562</v>
      </c>
      <c r="Y2" s="8">
        <v>44927</v>
      </c>
      <c r="Z2" s="8">
        <v>45292</v>
      </c>
      <c r="AA2" s="8">
        <v>45658</v>
      </c>
      <c r="AB2" s="8">
        <v>46023</v>
      </c>
      <c r="AC2" s="8">
        <v>46388</v>
      </c>
      <c r="AD2" s="8">
        <v>46753</v>
      </c>
      <c r="AE2" s="8">
        <v>47119</v>
      </c>
      <c r="AF2" s="8">
        <v>47484</v>
      </c>
    </row>
    <row r="3" spans="2:32" ht="15.75" x14ac:dyDescent="0.25">
      <c r="B3" s="6" t="s">
        <v>18</v>
      </c>
      <c r="H3" s="7">
        <f ca="1">(DOLLAR(("4/"&amp;YEAR($S$2))/7+MOD(19*MOD(YEAR(TODAY()),19)-7,30)*14%,)*7-6)-2</f>
        <v>44288</v>
      </c>
      <c r="K3" s="8">
        <f>S2</f>
        <v>44348</v>
      </c>
      <c r="L3" s="8">
        <f>S5</f>
        <v>44377</v>
      </c>
      <c r="S3" s="8"/>
    </row>
    <row r="4" spans="2:32" ht="15.75" x14ac:dyDescent="0.25">
      <c r="B4" s="6" t="s">
        <v>20</v>
      </c>
      <c r="H4" s="7">
        <f ca="1">(DOLLAR(("4/"&amp;YEAR($S$2))/7+MOD(19*MOD(YEAR(TODAY()),19)-7,30)*14%,)*7-6)+1</f>
        <v>44291</v>
      </c>
      <c r="K4" t="s">
        <v>34</v>
      </c>
      <c r="O4" s="161" t="s">
        <v>29</v>
      </c>
      <c r="P4" s="161"/>
      <c r="Q4" s="161"/>
      <c r="S4" t="s">
        <v>30</v>
      </c>
      <c r="U4" s="7">
        <f>DATE(YEAR(U$2),1,1)</f>
        <v>43466</v>
      </c>
      <c r="V4" s="7">
        <f t="shared" ref="V4:AF4" si="0">DATE(YEAR(V$2),1,1)</f>
        <v>43831</v>
      </c>
      <c r="W4" s="7">
        <f t="shared" si="0"/>
        <v>44197</v>
      </c>
      <c r="X4" s="7">
        <f t="shared" si="0"/>
        <v>44562</v>
      </c>
      <c r="Y4" s="7">
        <f t="shared" si="0"/>
        <v>44927</v>
      </c>
      <c r="Z4" s="7">
        <f t="shared" si="0"/>
        <v>45292</v>
      </c>
      <c r="AA4" s="7">
        <f t="shared" si="0"/>
        <v>45658</v>
      </c>
      <c r="AB4" s="7">
        <f t="shared" si="0"/>
        <v>46023</v>
      </c>
      <c r="AC4" s="7">
        <f t="shared" si="0"/>
        <v>46388</v>
      </c>
      <c r="AD4" s="7">
        <f t="shared" si="0"/>
        <v>46753</v>
      </c>
      <c r="AE4" s="7">
        <f t="shared" si="0"/>
        <v>47119</v>
      </c>
      <c r="AF4" s="7">
        <f t="shared" si="0"/>
        <v>47484</v>
      </c>
    </row>
    <row r="5" spans="2:32" ht="15.75" x14ac:dyDescent="0.25">
      <c r="B5" s="6" t="s">
        <v>21</v>
      </c>
      <c r="E5" t="s">
        <v>21</v>
      </c>
      <c r="H5" s="7">
        <f>DATE(YEAR($S$2),5,1)</f>
        <v>44317</v>
      </c>
      <c r="K5">
        <f ca="1">K7+K10</f>
        <v>22</v>
      </c>
      <c r="O5" s="9">
        <f ca="1">ROUNDUP(Docházka!M7+Docházka!M8,10)</f>
        <v>0</v>
      </c>
      <c r="S5" s="8">
        <f>SUBTOTAL(104,Docházka!G14:G3665)</f>
        <v>44377</v>
      </c>
      <c r="U5" s="7">
        <f ca="1">(DOLLAR(("4/"&amp;YEAR(U$2))/7+MOD(19*MOD(YEAR(TODAY()),19)-7,30)*14%,)*7-6)-2</f>
        <v>43553</v>
      </c>
      <c r="V5" s="7">
        <f t="shared" ref="V5:AF5" ca="1" si="1">(DOLLAR(("4/"&amp;YEAR(V$2))/7+MOD(19*MOD(YEAR(TODAY()),19)-7,30)*14%,)*7-6)-2</f>
        <v>43917</v>
      </c>
      <c r="W5" s="7">
        <f t="shared" ca="1" si="1"/>
        <v>44288</v>
      </c>
      <c r="X5" s="7">
        <f t="shared" ca="1" si="1"/>
        <v>44652</v>
      </c>
      <c r="Y5" s="7">
        <f t="shared" ca="1" si="1"/>
        <v>45016</v>
      </c>
      <c r="Z5" s="7">
        <f t="shared" ca="1" si="1"/>
        <v>45380</v>
      </c>
      <c r="AA5" s="7">
        <f t="shared" ca="1" si="1"/>
        <v>45744</v>
      </c>
      <c r="AB5" s="7">
        <f t="shared" ca="1" si="1"/>
        <v>46108</v>
      </c>
      <c r="AC5" s="7">
        <f t="shared" ca="1" si="1"/>
        <v>46479</v>
      </c>
      <c r="AD5" s="7">
        <f t="shared" ca="1" si="1"/>
        <v>46843</v>
      </c>
      <c r="AE5" s="7">
        <f t="shared" ca="1" si="1"/>
        <v>47207</v>
      </c>
      <c r="AF5" s="7">
        <f t="shared" ca="1" si="1"/>
        <v>47571</v>
      </c>
    </row>
    <row r="6" spans="2:32" ht="15.75" x14ac:dyDescent="0.25">
      <c r="B6" s="6" t="s">
        <v>22</v>
      </c>
      <c r="H6" s="7">
        <f>DATE(YEAR($S$2),5,8)</f>
        <v>44324</v>
      </c>
      <c r="K6" t="s">
        <v>33</v>
      </c>
      <c r="U6" s="7">
        <f ca="1">(DOLLAR(("4/"&amp;YEAR(U$2))/7+MOD(19*MOD(YEAR(TODAY()),19)-7,30)*14%,)*7-6)+1</f>
        <v>43556</v>
      </c>
      <c r="V6" s="7">
        <f t="shared" ref="V6:AF6" ca="1" si="2">(DOLLAR(("4/"&amp;YEAR(V$2))/7+MOD(19*MOD(YEAR(TODAY()),19)-7,30)*14%,)*7-6)+1</f>
        <v>43920</v>
      </c>
      <c r="W6" s="7">
        <f t="shared" ca="1" si="2"/>
        <v>44291</v>
      </c>
      <c r="X6" s="7">
        <f t="shared" ca="1" si="2"/>
        <v>44655</v>
      </c>
      <c r="Y6" s="7">
        <f t="shared" ca="1" si="2"/>
        <v>45019</v>
      </c>
      <c r="Z6" s="7">
        <f t="shared" ca="1" si="2"/>
        <v>45383</v>
      </c>
      <c r="AA6" s="7">
        <f t="shared" ca="1" si="2"/>
        <v>45747</v>
      </c>
      <c r="AB6" s="7">
        <f t="shared" ca="1" si="2"/>
        <v>46111</v>
      </c>
      <c r="AC6" s="7">
        <f t="shared" ca="1" si="2"/>
        <v>46482</v>
      </c>
      <c r="AD6" s="7">
        <f t="shared" ca="1" si="2"/>
        <v>46846</v>
      </c>
      <c r="AE6" s="7">
        <f t="shared" ca="1" si="2"/>
        <v>47210</v>
      </c>
      <c r="AF6" s="7">
        <f t="shared" ca="1" si="2"/>
        <v>47574</v>
      </c>
    </row>
    <row r="7" spans="2:32" ht="15.75" x14ac:dyDescent="0.25">
      <c r="B7" s="6" t="s">
        <v>23</v>
      </c>
      <c r="H7" s="7">
        <f>DATE(YEAR($S$2),7,5)</f>
        <v>44382</v>
      </c>
      <c r="K7">
        <f ca="1">NETWORKDAYS.INTL(K3,L3,,H2:H14)</f>
        <v>22</v>
      </c>
      <c r="O7" s="161" t="s">
        <v>97</v>
      </c>
      <c r="P7" s="161"/>
      <c r="Q7" s="161"/>
      <c r="R7" s="15"/>
      <c r="S7" s="15"/>
      <c r="T7" s="15"/>
      <c r="U7" s="7">
        <f>DATE(YEAR(U$2),5,1)</f>
        <v>43586</v>
      </c>
      <c r="V7" s="7">
        <f t="shared" ref="V7:AF7" si="3">DATE(YEAR(V$2),5,1)</f>
        <v>43952</v>
      </c>
      <c r="W7" s="7">
        <f t="shared" si="3"/>
        <v>44317</v>
      </c>
      <c r="X7" s="7">
        <f t="shared" si="3"/>
        <v>44682</v>
      </c>
      <c r="Y7" s="7">
        <f t="shared" si="3"/>
        <v>45047</v>
      </c>
      <c r="Z7" s="7">
        <f t="shared" si="3"/>
        <v>45413</v>
      </c>
      <c r="AA7" s="7">
        <f t="shared" si="3"/>
        <v>45778</v>
      </c>
      <c r="AB7" s="7">
        <f t="shared" si="3"/>
        <v>46143</v>
      </c>
      <c r="AC7" s="7">
        <f t="shared" si="3"/>
        <v>46508</v>
      </c>
      <c r="AD7" s="7">
        <f t="shared" si="3"/>
        <v>46874</v>
      </c>
      <c r="AE7" s="7">
        <f t="shared" si="3"/>
        <v>47239</v>
      </c>
      <c r="AF7" s="7">
        <f t="shared" si="3"/>
        <v>47604</v>
      </c>
    </row>
    <row r="8" spans="2:32" ht="15.75" x14ac:dyDescent="0.25">
      <c r="H8" s="7">
        <f>DATE(YEAR($S$2),7,6)</f>
        <v>44383</v>
      </c>
      <c r="O8" s="9">
        <f ca="1">ROUNDUP(Docházka!M7+Docházka!M8,10)</f>
        <v>0</v>
      </c>
      <c r="U8" s="7">
        <f>DATE(YEAR(U$2),5,8)</f>
        <v>43593</v>
      </c>
      <c r="V8" s="7">
        <f t="shared" ref="V8:AF8" si="4">DATE(YEAR(V$2),5,8)</f>
        <v>43959</v>
      </c>
      <c r="W8" s="7">
        <f t="shared" si="4"/>
        <v>44324</v>
      </c>
      <c r="X8" s="7">
        <f t="shared" si="4"/>
        <v>44689</v>
      </c>
      <c r="Y8" s="7">
        <f t="shared" si="4"/>
        <v>45054</v>
      </c>
      <c r="Z8" s="7">
        <f t="shared" si="4"/>
        <v>45420</v>
      </c>
      <c r="AA8" s="7">
        <f t="shared" si="4"/>
        <v>45785</v>
      </c>
      <c r="AB8" s="7">
        <f t="shared" si="4"/>
        <v>46150</v>
      </c>
      <c r="AC8" s="7">
        <f t="shared" si="4"/>
        <v>46515</v>
      </c>
      <c r="AD8" s="7">
        <f t="shared" si="4"/>
        <v>46881</v>
      </c>
      <c r="AE8" s="7">
        <f t="shared" si="4"/>
        <v>47246</v>
      </c>
      <c r="AF8" s="7">
        <f t="shared" si="4"/>
        <v>47611</v>
      </c>
    </row>
    <row r="9" spans="2:32" ht="15.75" x14ac:dyDescent="0.25">
      <c r="H9" s="7">
        <f>DATE(YEAR($S$2),9,28)</f>
        <v>44467</v>
      </c>
      <c r="K9" t="s">
        <v>32</v>
      </c>
      <c r="U9" s="7">
        <f>DATE(YEAR(U$2),7,5)</f>
        <v>43651</v>
      </c>
      <c r="V9" s="7">
        <f t="shared" ref="V9:AF9" si="5">DATE(YEAR(V$2),7,5)</f>
        <v>44017</v>
      </c>
      <c r="W9" s="7">
        <f t="shared" si="5"/>
        <v>44382</v>
      </c>
      <c r="X9" s="7">
        <f t="shared" si="5"/>
        <v>44747</v>
      </c>
      <c r="Y9" s="7">
        <f t="shared" si="5"/>
        <v>45112</v>
      </c>
      <c r="Z9" s="7">
        <f t="shared" si="5"/>
        <v>45478</v>
      </c>
      <c r="AA9" s="7">
        <f t="shared" si="5"/>
        <v>45843</v>
      </c>
      <c r="AB9" s="7">
        <f t="shared" si="5"/>
        <v>46208</v>
      </c>
      <c r="AC9" s="7">
        <f t="shared" si="5"/>
        <v>46573</v>
      </c>
      <c r="AD9" s="7">
        <f t="shared" si="5"/>
        <v>46939</v>
      </c>
      <c r="AE9" s="7">
        <f t="shared" si="5"/>
        <v>47304</v>
      </c>
      <c r="AF9" s="7">
        <f t="shared" si="5"/>
        <v>47669</v>
      </c>
    </row>
    <row r="10" spans="2:32" ht="15.75" x14ac:dyDescent="0.25">
      <c r="H10" s="7">
        <f>DATE(YEAR($S$2),10,28)</f>
        <v>44497</v>
      </c>
      <c r="K10">
        <f ca="1">Docházka!AH2</f>
        <v>0</v>
      </c>
      <c r="U10" s="7">
        <f>DATE(YEAR(U$2),7,6)</f>
        <v>43652</v>
      </c>
      <c r="V10" s="7">
        <f t="shared" ref="V10:AF10" si="6">DATE(YEAR(V$2),7,6)</f>
        <v>44018</v>
      </c>
      <c r="W10" s="7">
        <f t="shared" si="6"/>
        <v>44383</v>
      </c>
      <c r="X10" s="7">
        <f t="shared" si="6"/>
        <v>44748</v>
      </c>
      <c r="Y10" s="7">
        <f t="shared" si="6"/>
        <v>45113</v>
      </c>
      <c r="Z10" s="7">
        <f t="shared" si="6"/>
        <v>45479</v>
      </c>
      <c r="AA10" s="7">
        <f t="shared" si="6"/>
        <v>45844</v>
      </c>
      <c r="AB10" s="7">
        <f t="shared" si="6"/>
        <v>46209</v>
      </c>
      <c r="AC10" s="7">
        <f t="shared" si="6"/>
        <v>46574</v>
      </c>
      <c r="AD10" s="7">
        <f t="shared" si="6"/>
        <v>46940</v>
      </c>
      <c r="AE10" s="7">
        <f t="shared" si="6"/>
        <v>47305</v>
      </c>
      <c r="AF10" s="7">
        <f t="shared" si="6"/>
        <v>47670</v>
      </c>
    </row>
    <row r="11" spans="2:32" ht="15.75" x14ac:dyDescent="0.25">
      <c r="H11" s="7">
        <f>DATE(YEAR($S$2),11,17)</f>
        <v>44517</v>
      </c>
      <c r="U11" s="7">
        <f>DATE(YEAR(U$2),9,28)</f>
        <v>43736</v>
      </c>
      <c r="V11" s="7">
        <f t="shared" ref="V11:AF11" si="7">DATE(YEAR(V$2),9,28)</f>
        <v>44102</v>
      </c>
      <c r="W11" s="7">
        <f t="shared" si="7"/>
        <v>44467</v>
      </c>
      <c r="X11" s="7">
        <f t="shared" si="7"/>
        <v>44832</v>
      </c>
      <c r="Y11" s="7">
        <f t="shared" si="7"/>
        <v>45197</v>
      </c>
      <c r="Z11" s="7">
        <f t="shared" si="7"/>
        <v>45563</v>
      </c>
      <c r="AA11" s="7">
        <f t="shared" si="7"/>
        <v>45928</v>
      </c>
      <c r="AB11" s="7">
        <f t="shared" si="7"/>
        <v>46293</v>
      </c>
      <c r="AC11" s="7">
        <f t="shared" si="7"/>
        <v>46658</v>
      </c>
      <c r="AD11" s="7">
        <f t="shared" si="7"/>
        <v>47024</v>
      </c>
      <c r="AE11" s="7">
        <f t="shared" si="7"/>
        <v>47389</v>
      </c>
      <c r="AF11" s="7">
        <f t="shared" si="7"/>
        <v>47754</v>
      </c>
    </row>
    <row r="12" spans="2:32" ht="15.75" x14ac:dyDescent="0.25">
      <c r="H12" s="7">
        <f>DATE(YEAR($S$2),12,24)</f>
        <v>44554</v>
      </c>
      <c r="U12" s="7">
        <f>DATE(YEAR(U$2),10,28)</f>
        <v>43766</v>
      </c>
      <c r="V12" s="7">
        <f t="shared" ref="V12:AF12" si="8">DATE(YEAR(V$2),10,28)</f>
        <v>44132</v>
      </c>
      <c r="W12" s="7">
        <f t="shared" si="8"/>
        <v>44497</v>
      </c>
      <c r="X12" s="7">
        <f t="shared" si="8"/>
        <v>44862</v>
      </c>
      <c r="Y12" s="7">
        <f t="shared" si="8"/>
        <v>45227</v>
      </c>
      <c r="Z12" s="7">
        <f t="shared" si="8"/>
        <v>45593</v>
      </c>
      <c r="AA12" s="7">
        <f t="shared" si="8"/>
        <v>45958</v>
      </c>
      <c r="AB12" s="7">
        <f t="shared" si="8"/>
        <v>46323</v>
      </c>
      <c r="AC12" s="7">
        <f t="shared" si="8"/>
        <v>46688</v>
      </c>
      <c r="AD12" s="7">
        <f t="shared" si="8"/>
        <v>47054</v>
      </c>
      <c r="AE12" s="7">
        <f t="shared" si="8"/>
        <v>47419</v>
      </c>
      <c r="AF12" s="7">
        <f t="shared" si="8"/>
        <v>47784</v>
      </c>
    </row>
    <row r="13" spans="2:32" ht="15.75" x14ac:dyDescent="0.25">
      <c r="H13" s="7">
        <f>DATE(YEAR($S$2),12,25)</f>
        <v>44555</v>
      </c>
      <c r="U13" s="7">
        <f>DATE(YEAR(U$2),11,17)</f>
        <v>43786</v>
      </c>
      <c r="V13" s="7">
        <f t="shared" ref="V13:AF13" si="9">DATE(YEAR(V$2),11,17)</f>
        <v>44152</v>
      </c>
      <c r="W13" s="7">
        <f t="shared" si="9"/>
        <v>44517</v>
      </c>
      <c r="X13" s="7">
        <f t="shared" si="9"/>
        <v>44882</v>
      </c>
      <c r="Y13" s="7">
        <f t="shared" si="9"/>
        <v>45247</v>
      </c>
      <c r="Z13" s="7">
        <f t="shared" si="9"/>
        <v>45613</v>
      </c>
      <c r="AA13" s="7">
        <f t="shared" si="9"/>
        <v>45978</v>
      </c>
      <c r="AB13" s="7">
        <f t="shared" si="9"/>
        <v>46343</v>
      </c>
      <c r="AC13" s="7">
        <f t="shared" si="9"/>
        <v>46708</v>
      </c>
      <c r="AD13" s="7">
        <f t="shared" si="9"/>
        <v>47074</v>
      </c>
      <c r="AE13" s="7">
        <f t="shared" si="9"/>
        <v>47439</v>
      </c>
      <c r="AF13" s="7">
        <f t="shared" si="9"/>
        <v>47804</v>
      </c>
    </row>
    <row r="14" spans="2:32" ht="15.75" x14ac:dyDescent="0.25">
      <c r="H14" s="7">
        <f>DATE(YEAR($S$2),12,26)</f>
        <v>44556</v>
      </c>
      <c r="U14" s="7">
        <f>DATE(YEAR(U$2),12,24)</f>
        <v>43823</v>
      </c>
      <c r="V14" s="7">
        <f t="shared" ref="V14:AF14" si="10">DATE(YEAR(V$2),12,24)</f>
        <v>44189</v>
      </c>
      <c r="W14" s="7">
        <f t="shared" si="10"/>
        <v>44554</v>
      </c>
      <c r="X14" s="7">
        <f t="shared" si="10"/>
        <v>44919</v>
      </c>
      <c r="Y14" s="7">
        <f t="shared" si="10"/>
        <v>45284</v>
      </c>
      <c r="Z14" s="7">
        <f t="shared" si="10"/>
        <v>45650</v>
      </c>
      <c r="AA14" s="7">
        <f t="shared" si="10"/>
        <v>46015</v>
      </c>
      <c r="AB14" s="7">
        <f t="shared" si="10"/>
        <v>46380</v>
      </c>
      <c r="AC14" s="7">
        <f t="shared" si="10"/>
        <v>46745</v>
      </c>
      <c r="AD14" s="7">
        <f t="shared" si="10"/>
        <v>47111</v>
      </c>
      <c r="AE14" s="7">
        <f t="shared" si="10"/>
        <v>47476</v>
      </c>
      <c r="AF14" s="7">
        <f t="shared" si="10"/>
        <v>47841</v>
      </c>
    </row>
    <row r="15" spans="2:32" ht="15.75" x14ac:dyDescent="0.25">
      <c r="U15" s="7">
        <f>DATE(YEAR(U$2),12,25)</f>
        <v>43824</v>
      </c>
      <c r="V15" s="7">
        <f t="shared" ref="V15:AF15" si="11">DATE(YEAR(V$2),12,25)</f>
        <v>44190</v>
      </c>
      <c r="W15" s="7">
        <f t="shared" si="11"/>
        <v>44555</v>
      </c>
      <c r="X15" s="7">
        <f t="shared" si="11"/>
        <v>44920</v>
      </c>
      <c r="Y15" s="7">
        <f t="shared" si="11"/>
        <v>45285</v>
      </c>
      <c r="Z15" s="7">
        <f t="shared" si="11"/>
        <v>45651</v>
      </c>
      <c r="AA15" s="7">
        <f t="shared" si="11"/>
        <v>46016</v>
      </c>
      <c r="AB15" s="7">
        <f t="shared" si="11"/>
        <v>46381</v>
      </c>
      <c r="AC15" s="7">
        <f t="shared" si="11"/>
        <v>46746</v>
      </c>
      <c r="AD15" s="7">
        <f t="shared" si="11"/>
        <v>47112</v>
      </c>
      <c r="AE15" s="7">
        <f t="shared" si="11"/>
        <v>47477</v>
      </c>
      <c r="AF15" s="7">
        <f t="shared" si="11"/>
        <v>47842</v>
      </c>
    </row>
    <row r="16" spans="2:32" ht="15.75" x14ac:dyDescent="0.25">
      <c r="U16" s="7">
        <f>DATE(YEAR(U$2),12,26)</f>
        <v>43825</v>
      </c>
      <c r="V16" s="7">
        <f t="shared" ref="V16:AF16" si="12">DATE(YEAR(V$2),12,26)</f>
        <v>44191</v>
      </c>
      <c r="W16" s="7">
        <f t="shared" si="12"/>
        <v>44556</v>
      </c>
      <c r="X16" s="7">
        <f t="shared" si="12"/>
        <v>44921</v>
      </c>
      <c r="Y16" s="7">
        <f t="shared" si="12"/>
        <v>45286</v>
      </c>
      <c r="Z16" s="7">
        <f t="shared" si="12"/>
        <v>45652</v>
      </c>
      <c r="AA16" s="7">
        <f t="shared" si="12"/>
        <v>46017</v>
      </c>
      <c r="AB16" s="7">
        <f t="shared" si="12"/>
        <v>46382</v>
      </c>
      <c r="AC16" s="7">
        <f t="shared" si="12"/>
        <v>46747</v>
      </c>
      <c r="AD16" s="7">
        <f t="shared" si="12"/>
        <v>47113</v>
      </c>
      <c r="AE16" s="7">
        <f t="shared" si="12"/>
        <v>47478</v>
      </c>
      <c r="AF16" s="7">
        <f t="shared" si="12"/>
        <v>47843</v>
      </c>
    </row>
    <row r="24" spans="2:13" x14ac:dyDescent="0.25"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79</v>
      </c>
      <c r="H24" t="s">
        <v>44</v>
      </c>
      <c r="I24" t="s">
        <v>45</v>
      </c>
      <c r="J24" t="s">
        <v>46</v>
      </c>
      <c r="K24" t="s">
        <v>47</v>
      </c>
      <c r="L24" t="s">
        <v>48</v>
      </c>
      <c r="M24" t="s">
        <v>49</v>
      </c>
    </row>
    <row r="25" spans="2:13" x14ac:dyDescent="0.25">
      <c r="B25" s="8">
        <f>DATE(YEAR($S$2),1,1)</f>
        <v>44197</v>
      </c>
      <c r="C25" s="8">
        <f>DATE(YEAR($S$2),2,1)</f>
        <v>44228</v>
      </c>
      <c r="D25" s="8">
        <f>DATE(YEAR($S$2),3,1)</f>
        <v>44256</v>
      </c>
      <c r="E25" s="8">
        <f>DATE(YEAR($S$2),4,1)</f>
        <v>44287</v>
      </c>
      <c r="F25" s="8">
        <f>DATE(YEAR($S$2),5,1)</f>
        <v>44317</v>
      </c>
      <c r="G25" s="8">
        <f>DATE(YEAR($S$2),6,1)</f>
        <v>44348</v>
      </c>
      <c r="H25" s="8">
        <f>DATE(YEAR($S$2),7,1)</f>
        <v>44378</v>
      </c>
      <c r="I25" s="8">
        <f>DATE(YEAR($S$2),8,1)</f>
        <v>44409</v>
      </c>
      <c r="J25" s="8">
        <f>DATE(YEAR($S$2),9,1)</f>
        <v>44440</v>
      </c>
      <c r="K25" s="8">
        <f>DATE(YEAR($S$2),10,1)</f>
        <v>44470</v>
      </c>
      <c r="L25" s="8">
        <f>DATE(YEAR($S$2),11,1)</f>
        <v>44501</v>
      </c>
      <c r="M25" s="8">
        <f>DATE(YEAR($S$2),12,1)</f>
        <v>44531</v>
      </c>
    </row>
    <row r="26" spans="2:13" x14ac:dyDescent="0.25">
      <c r="B26" s="8">
        <f>EOMONTH(B25,0)</f>
        <v>44227</v>
      </c>
      <c r="C26" s="8">
        <f t="shared" ref="C26:M26" si="13">EOMONTH(C25,0)</f>
        <v>44255</v>
      </c>
      <c r="D26" s="8">
        <f t="shared" si="13"/>
        <v>44286</v>
      </c>
      <c r="E26" s="8">
        <f t="shared" si="13"/>
        <v>44316</v>
      </c>
      <c r="F26" s="8">
        <f t="shared" si="13"/>
        <v>44347</v>
      </c>
      <c r="G26" s="8">
        <f t="shared" si="13"/>
        <v>44377</v>
      </c>
      <c r="H26" s="8">
        <f t="shared" si="13"/>
        <v>44408</v>
      </c>
      <c r="I26" s="8">
        <f t="shared" si="13"/>
        <v>44439</v>
      </c>
      <c r="J26" s="8">
        <f t="shared" si="13"/>
        <v>44469</v>
      </c>
      <c r="K26" s="8">
        <f t="shared" si="13"/>
        <v>44500</v>
      </c>
      <c r="L26" s="8">
        <f t="shared" si="13"/>
        <v>44530</v>
      </c>
      <c r="M26" s="8">
        <f t="shared" si="13"/>
        <v>44561</v>
      </c>
    </row>
    <row r="27" spans="2:13" x14ac:dyDescent="0.25">
      <c r="B27">
        <f ca="1">NETWORKDAYS.INTL(B25,B26,,$H$2:$H$14)</f>
        <v>20</v>
      </c>
      <c r="C27">
        <f t="shared" ref="C27:M27" ca="1" si="14">NETWORKDAYS.INTL(C25,C26,,$H$2:$H$14)</f>
        <v>20</v>
      </c>
      <c r="D27">
        <f t="shared" ca="1" si="14"/>
        <v>23</v>
      </c>
      <c r="E27">
        <f t="shared" ca="1" si="14"/>
        <v>20</v>
      </c>
      <c r="F27">
        <f t="shared" ca="1" si="14"/>
        <v>21</v>
      </c>
      <c r="G27">
        <f t="shared" ca="1" si="14"/>
        <v>22</v>
      </c>
      <c r="H27">
        <f t="shared" ca="1" si="14"/>
        <v>20</v>
      </c>
      <c r="I27">
        <f t="shared" ca="1" si="14"/>
        <v>22</v>
      </c>
      <c r="J27">
        <f t="shared" ca="1" si="14"/>
        <v>21</v>
      </c>
      <c r="K27">
        <f t="shared" ca="1" si="14"/>
        <v>20</v>
      </c>
      <c r="L27">
        <f t="shared" ca="1" si="14"/>
        <v>21</v>
      </c>
      <c r="M27">
        <f t="shared" ca="1" si="14"/>
        <v>22</v>
      </c>
    </row>
    <row r="29" spans="2:13" x14ac:dyDescent="0.25">
      <c r="B29" t="s">
        <v>81</v>
      </c>
    </row>
    <row r="30" spans="2:13" x14ac:dyDescent="0.25">
      <c r="B30" t="s">
        <v>74</v>
      </c>
      <c r="C30" t="s">
        <v>75</v>
      </c>
      <c r="D30" t="s">
        <v>76</v>
      </c>
      <c r="E30" t="s">
        <v>77</v>
      </c>
      <c r="F30" t="s">
        <v>78</v>
      </c>
      <c r="G30" t="s">
        <v>79</v>
      </c>
      <c r="H30" t="s">
        <v>44</v>
      </c>
      <c r="I30" t="s">
        <v>45</v>
      </c>
      <c r="J30" t="s">
        <v>46</v>
      </c>
      <c r="K30" t="s">
        <v>47</v>
      </c>
      <c r="L30" t="s">
        <v>48</v>
      </c>
      <c r="M30" t="s">
        <v>49</v>
      </c>
    </row>
    <row r="31" spans="2:13" x14ac:dyDescent="0.25">
      <c r="B31">
        <f>NETWORKDAYS(B25,B26)</f>
        <v>21</v>
      </c>
      <c r="C31">
        <f t="shared" ref="C31:M31" si="15">NETWORKDAYS(C25,C26)</f>
        <v>20</v>
      </c>
      <c r="D31">
        <f t="shared" si="15"/>
        <v>23</v>
      </c>
      <c r="E31">
        <f t="shared" si="15"/>
        <v>22</v>
      </c>
      <c r="F31">
        <f t="shared" si="15"/>
        <v>21</v>
      </c>
      <c r="G31">
        <f t="shared" si="15"/>
        <v>22</v>
      </c>
      <c r="H31">
        <f t="shared" si="15"/>
        <v>22</v>
      </c>
      <c r="I31">
        <f t="shared" si="15"/>
        <v>22</v>
      </c>
      <c r="J31">
        <f t="shared" si="15"/>
        <v>22</v>
      </c>
      <c r="K31">
        <f t="shared" si="15"/>
        <v>21</v>
      </c>
      <c r="L31">
        <f t="shared" si="15"/>
        <v>22</v>
      </c>
      <c r="M31">
        <f t="shared" si="15"/>
        <v>23</v>
      </c>
    </row>
    <row r="32" spans="2:13" x14ac:dyDescent="0.25">
      <c r="B32" t="s">
        <v>80</v>
      </c>
    </row>
    <row r="33" spans="1:14" x14ac:dyDescent="0.25">
      <c r="B33" t="s">
        <v>74</v>
      </c>
      <c r="C33" t="s">
        <v>75</v>
      </c>
      <c r="D33" t="s">
        <v>76</v>
      </c>
      <c r="E33" t="s">
        <v>77</v>
      </c>
      <c r="F33" t="s">
        <v>78</v>
      </c>
      <c r="G33" t="s">
        <v>79</v>
      </c>
      <c r="H33" t="s">
        <v>44</v>
      </c>
      <c r="I33" t="s">
        <v>45</v>
      </c>
      <c r="J33" t="s">
        <v>46</v>
      </c>
      <c r="K33" t="s">
        <v>47</v>
      </c>
      <c r="L33" t="s">
        <v>48</v>
      </c>
      <c r="M33" t="s">
        <v>49</v>
      </c>
      <c r="N33" s="11">
        <f>SUMIFS(Docházka!$M$14:$M$3665,Docházka!$G$14:$G$3665,"&gt;="&amp;N25,Docházka!$G$14:$G$3665,"&lt;="&amp;N26)</f>
        <v>0</v>
      </c>
    </row>
    <row r="34" spans="1:14" x14ac:dyDescent="0.25">
      <c r="B34" s="11">
        <f>SUMIFS(Docházka!$M$14:$M$3665,Docházka!$G$14:$G$3665,"&gt;="&amp;B25,Docházka!$G$14:$G$3665,"&lt;="&amp;B26)</f>
        <v>0</v>
      </c>
      <c r="C34" s="11">
        <f>SUMIFS(Docházka!$M$14:$M$3665,Docházka!$G$14:$G$3665,"&gt;="&amp;C25,Docházka!$G$14:$G$3665,"&lt;="&amp;C26)</f>
        <v>0</v>
      </c>
      <c r="D34" s="11">
        <f>SUMIFS(Docházka!$M$14:$M$3665,Docházka!$G$14:$G$3665,"&gt;="&amp;D25,Docházka!$G$14:$G$3665,"&lt;="&amp;D26)</f>
        <v>0</v>
      </c>
      <c r="E34" s="11">
        <f>SUMIFS(Docházka!$M$14:$M$3665,Docházka!$G$14:$G$3665,"&gt;="&amp;E25,Docházka!$G$14:$G$3665,"&lt;="&amp;E26)</f>
        <v>0</v>
      </c>
      <c r="F34" s="11">
        <f>SUMIFS(Docházka!$M$14:$M$3665,Docházka!$G$14:$G$3665,"&gt;="&amp;F25,Docházka!$G$14:$G$3665,"&lt;="&amp;F26)</f>
        <v>0</v>
      </c>
      <c r="G34" s="11">
        <f>SUMIFS(Docházka!$M$14:$M$3665,Docházka!$G$14:$G$3665,"&gt;="&amp;G25,Docházka!$G$14:$G$3665,"&lt;="&amp;G26)</f>
        <v>0</v>
      </c>
      <c r="H34" s="11">
        <f>SUMIFS(Docházka!$M$14:$M$3665,Docházka!$G$14:$G$3665,"&gt;="&amp;H25,Docházka!$G$14:$G$3665,"&lt;="&amp;H26)</f>
        <v>0</v>
      </c>
      <c r="I34" s="11">
        <f>SUMIFS(Docházka!$M$14:$M$3665,Docházka!$G$14:$G$3665,"&gt;="&amp;I25,Docházka!$G$14:$G$3665,"&lt;="&amp;I26)</f>
        <v>0</v>
      </c>
      <c r="J34" s="11">
        <f>SUMIFS(Docházka!$M$14:$M$3665,Docházka!$G$14:$G$3665,"&gt;="&amp;J25,Docházka!$G$14:$G$3665,"&lt;="&amp;J26)</f>
        <v>0</v>
      </c>
      <c r="K34" s="11">
        <f>SUMIFS(Docházka!$M$14:$M$3665,Docházka!$G$14:$G$3665,"&gt;="&amp;K25,Docházka!$G$14:$G$3665,"&lt;="&amp;K26)</f>
        <v>0</v>
      </c>
      <c r="L34" s="11">
        <f>SUMIFS(Docházka!$M$14:$M$3665,Docházka!$G$14:$G$3665,"&gt;="&amp;L25,Docházka!$G$14:$G$3665,"&lt;="&amp;L26)</f>
        <v>0</v>
      </c>
      <c r="M34" s="11">
        <f>SUMIFS(Docházka!$M$14:$M$3665,Docházka!$G$14:$G$3665,"&gt;="&amp;M25,Docházka!$G$14:$G$3665,"&lt;="&amp;M26)</f>
        <v>0</v>
      </c>
    </row>
    <row r="36" spans="1:14" x14ac:dyDescent="0.25">
      <c r="B36" t="s">
        <v>82</v>
      </c>
    </row>
    <row r="37" spans="1:14" x14ac:dyDescent="0.25">
      <c r="B37" s="12">
        <f ca="1">(B31-B27)/3</f>
        <v>0.33333333333333331</v>
      </c>
      <c r="C37" s="12">
        <f t="shared" ref="C37:M37" ca="1" si="16">(C31-C27)/3</f>
        <v>0</v>
      </c>
      <c r="D37" s="12">
        <f t="shared" ca="1" si="16"/>
        <v>0</v>
      </c>
      <c r="E37" s="12">
        <f t="shared" ca="1" si="16"/>
        <v>0.66666666666666663</v>
      </c>
      <c r="F37" s="12">
        <f t="shared" ca="1" si="16"/>
        <v>0</v>
      </c>
      <c r="G37" s="12">
        <f t="shared" ca="1" si="16"/>
        <v>0</v>
      </c>
      <c r="H37" s="12">
        <f t="shared" ca="1" si="16"/>
        <v>0.66666666666666663</v>
      </c>
      <c r="I37" s="12">
        <f t="shared" ca="1" si="16"/>
        <v>0</v>
      </c>
      <c r="J37" s="12">
        <f t="shared" ca="1" si="16"/>
        <v>0.33333333333333331</v>
      </c>
      <c r="K37" s="12">
        <f t="shared" ca="1" si="16"/>
        <v>0.33333333333333331</v>
      </c>
      <c r="L37" s="12">
        <f t="shared" ca="1" si="16"/>
        <v>0.33333333333333331</v>
      </c>
      <c r="M37" s="12">
        <f t="shared" ca="1" si="16"/>
        <v>0.33333333333333331</v>
      </c>
    </row>
    <row r="39" spans="1:14" x14ac:dyDescent="0.25">
      <c r="B39" t="s">
        <v>83</v>
      </c>
    </row>
    <row r="40" spans="1:14" x14ac:dyDescent="0.25">
      <c r="B40" t="s">
        <v>74</v>
      </c>
      <c r="C40" t="s">
        <v>75</v>
      </c>
      <c r="D40" t="s">
        <v>76</v>
      </c>
      <c r="E40" t="s">
        <v>77</v>
      </c>
      <c r="F40" t="s">
        <v>78</v>
      </c>
      <c r="G40" t="s">
        <v>79</v>
      </c>
      <c r="H40" t="s">
        <v>44</v>
      </c>
      <c r="I40" t="s">
        <v>45</v>
      </c>
      <c r="J40" t="s">
        <v>46</v>
      </c>
      <c r="K40" t="s">
        <v>47</v>
      </c>
      <c r="L40" t="s">
        <v>48</v>
      </c>
      <c r="M40" t="s">
        <v>49</v>
      </c>
    </row>
    <row r="43" spans="1:14" x14ac:dyDescent="0.25">
      <c r="B43" t="s">
        <v>74</v>
      </c>
      <c r="C43" t="s">
        <v>75</v>
      </c>
      <c r="D43" t="s">
        <v>76</v>
      </c>
      <c r="E43" t="s">
        <v>77</v>
      </c>
      <c r="F43" t="s">
        <v>78</v>
      </c>
      <c r="G43" t="s">
        <v>79</v>
      </c>
      <c r="H43" t="s">
        <v>44</v>
      </c>
      <c r="I43" t="s">
        <v>45</v>
      </c>
      <c r="J43" t="s">
        <v>46</v>
      </c>
      <c r="K43" t="s">
        <v>47</v>
      </c>
      <c r="L43" t="s">
        <v>48</v>
      </c>
      <c r="M43" t="s">
        <v>49</v>
      </c>
    </row>
    <row r="44" spans="1:14" x14ac:dyDescent="0.25">
      <c r="A44" s="13" t="s">
        <v>93</v>
      </c>
      <c r="B44">
        <f ca="1">SUMIFS(Docházka!$S$14:$S$3665,Docházka!$G$14:$G$3665,"&gt;="&amp;$B$25,Docházka!$G$14:$G$3665,"&lt;="&amp;$B$26)</f>
        <v>1</v>
      </c>
      <c r="C44">
        <f ca="1">SUMIFS(Docházka!$S$14:$S$3665,Docházka!$G$14:$G$3665,"&gt;="&amp;$C$25,Docházka!$G$14:$G$3665,"&lt;="&amp;$C$26)</f>
        <v>0</v>
      </c>
      <c r="D44">
        <f ca="1">SUMIFS(Docházka!$S$14:$S$3665,Docházka!$G$14:$G$3665,"&gt;="&amp;$D$25,Docházka!$G$14:$G$3665,"&lt;="&amp;$D$26)</f>
        <v>0</v>
      </c>
      <c r="E44">
        <f ca="1">SUMIFS(Docházka!$S$14:$S$3665,Docházka!$G$14:$G$3665,"&gt;="&amp;$E$25,Docházka!$G$14:$G$3665,"&lt;="&amp;$E$26)</f>
        <v>2</v>
      </c>
      <c r="F44">
        <f ca="1">SUMIFS(Docházka!$S$14:$S$3665,Docházka!$G$14:$G$3665,"&gt;="&amp;$F$25,Docházka!$G$14:$G$3665,"&lt;="&amp;$F$26)</f>
        <v>0</v>
      </c>
      <c r="G44">
        <f ca="1">SUMIFS(Docházka!$S$14:$S$3665,Docházka!$G$14:$G$3665,"&gt;="&amp;$G$25,Docházka!$G$14:$G$3665,"&lt;="&amp;$G$26)</f>
        <v>0</v>
      </c>
      <c r="H44">
        <f ca="1">SUMIFS(Docházka!$S$14:$S$3665,Docházka!$G$14:$G$3665,"&gt;="&amp;$H$25,Docházka!$G$14:$G$3665,"&lt;="&amp;$H$26)</f>
        <v>2</v>
      </c>
      <c r="I44">
        <f ca="1">SUMIFS(Docházka!$S$14:$S$3665,Docházka!$G$14:$G$3665,"&gt;="&amp;$I$25,Docházka!$G$14:$G$3665,"&lt;="&amp;$I$26)</f>
        <v>0</v>
      </c>
      <c r="J44">
        <f ca="1">SUMIFS(Docházka!$S$14:$S$3665,Docházka!$G$14:$G$3665,"&gt;="&amp;$J$25,Docházka!$G$14:$G$3665,"&lt;="&amp;$J$26)</f>
        <v>1</v>
      </c>
      <c r="K44">
        <f ca="1">SUMIFS(Docházka!$S$14:$S$3665,Docházka!$G$14:$G$3665,"&gt;="&amp;$K$25,Docházka!$G$14:$G$3665,"&lt;="&amp;$K$26)</f>
        <v>1</v>
      </c>
      <c r="L44">
        <f ca="1">SUMIFS(Docházka!$S$14:$S$3665,Docházka!$G$14:$G$3665,"&gt;="&amp;$L$25,Docházka!$G$14:$G$3665,"&lt;="&amp;$L$26)</f>
        <v>1</v>
      </c>
      <c r="M44">
        <f ca="1">SUMIFS(Docházka!$S$14:$S$3665,Docházka!$G$14:$G$3665,"&gt;="&amp;$M$25,Docházka!$G$14:$G$3665,"&lt;="&amp;$M$26)</f>
        <v>1</v>
      </c>
    </row>
    <row r="45" spans="1:14" x14ac:dyDescent="0.25">
      <c r="A45" s="13" t="s">
        <v>19</v>
      </c>
      <c r="B45">
        <f ca="1">SUMIFS(Docházka!$R$14:$R$3665,Docházka!$G$14:$G$3665,"&gt;="&amp;$B$25,Docházka!$G$14:$G$3665,"&lt;="&amp;$B$26)</f>
        <v>0</v>
      </c>
      <c r="C45">
        <f ca="1">SUMIFS(Docházka!$R$14:$R$3665,Docházka!$G$14:$G$3665,"&gt;="&amp;$C$25,Docházka!$G$14:$G$3665,"&lt;="&amp;$C$26)</f>
        <v>0</v>
      </c>
      <c r="D45">
        <f ca="1">SUMIFS(Docházka!$R$14:$R$3665,Docházka!$G$14:$G$3665,"&gt;="&amp;$D$25,Docházka!$G$14:$G$3665,"&lt;="&amp;$D$26)</f>
        <v>0</v>
      </c>
      <c r="E45">
        <f ca="1">SUMIFS(Docházka!$R$14:$R$3665,Docházka!$G$14:$G$3665,"&gt;="&amp;$E$25,Docházka!$G$14:$G$3665,"&lt;="&amp;$E$26)</f>
        <v>0</v>
      </c>
      <c r="F45">
        <f ca="1">SUMIFS(Docházka!$R$14:$R$3665,Docházka!$G$14:$G$3665,"&gt;="&amp;$F$25,Docházka!$G$14:$G$3665,"&lt;="&amp;$F$26)</f>
        <v>0</v>
      </c>
      <c r="G45">
        <f ca="1">SUMIFS(Docházka!$R$14:$R$3665,Docházka!$G$14:$G$3665,"&gt;="&amp;$G$25,Docházka!$G$14:$G$3665,"&lt;="&amp;$G$26)</f>
        <v>0</v>
      </c>
      <c r="H45">
        <f ca="1">SUMIFS(Docházka!$R$14:$R$3665,Docházka!$G$14:$G$3665,"&gt;="&amp;$H$25,Docházka!$G$14:$G$3665,"&lt;="&amp;$H$26)</f>
        <v>0</v>
      </c>
      <c r="I45">
        <f ca="1">SUMIFS(Docházka!$R$14:$R$3665,Docházka!$G$14:$G$3665,"&gt;="&amp;$I$25,Docházka!$G$14:$G$3665,"&lt;="&amp;$I$26)</f>
        <v>0</v>
      </c>
      <c r="J45">
        <f ca="1">SUMIFS(Docházka!$R$14:$R$3665,Docházka!$G$14:$G$3665,"&gt;="&amp;$J$25,Docházka!$G$14:$G$3665,"&lt;="&amp;$J$26)</f>
        <v>0</v>
      </c>
      <c r="K45">
        <f ca="1">SUMIFS(Docházka!$R$14:$R$3665,Docházka!$G$14:$G$3665,"&gt;="&amp;$K$25,Docházka!$G$14:$G$3665,"&lt;="&amp;$K$26)</f>
        <v>0</v>
      </c>
      <c r="L45">
        <f ca="1">SUMIFS(Docházka!$R$14:$R$3665,Docházka!$G$14:$G$3665,"&gt;="&amp;$L$25,Docházka!$G$14:$G$3665,"&lt;="&amp;$L$26)</f>
        <v>0</v>
      </c>
      <c r="M45">
        <f ca="1">SUMIFS(Docházka!$R$14:$R$3665,Docházka!$G$14:$G$3665,"&gt;="&amp;$M$25,Docházka!$G$14:$G$3665,"&lt;="&amp;$M$26)</f>
        <v>0</v>
      </c>
    </row>
    <row r="46" spans="1:14" x14ac:dyDescent="0.25">
      <c r="A46" s="14" t="s">
        <v>18</v>
      </c>
      <c r="B46">
        <f ca="1">SUMIFS(Docházka!$V$14:$V$3665,Docházka!$G$14:$G$3665,"&gt;="&amp;$B$25,Docházka!$G$14:$G$3665,"&lt;="&amp;$B$26)</f>
        <v>0</v>
      </c>
      <c r="C46">
        <f ca="1">SUMIFS(Docházka!$V$14:$V$3665,Docházka!$G$14:$G$3665,"&gt;="&amp;$C$25,Docházka!$G$14:$G$3665,"&lt;="&amp;$C$26)</f>
        <v>0</v>
      </c>
      <c r="D46">
        <f ca="1">SUMIFS(Docházka!$V$14:$V$3665,Docházka!$G$14:$G$3665,"&gt;="&amp;$D$25,Docházka!$G$14:$G$3665,"&lt;="&amp;$D$26)</f>
        <v>0</v>
      </c>
      <c r="E46">
        <f ca="1">SUMIFS(Docházka!$V$14:$V$3665,Docházka!$G$14:$G$3665,"&gt;="&amp;$E$25,Docházka!$G$14:$G$3665,"&lt;="&amp;$E$26)</f>
        <v>0</v>
      </c>
      <c r="F46">
        <f ca="1">SUMIFS(Docházka!$V$14:$V$3665,Docházka!$G$14:$G$3665,"&gt;="&amp;$F$25,Docházka!$G$14:$G$3665,"&lt;="&amp;$F$26)</f>
        <v>0</v>
      </c>
      <c r="G46">
        <f ca="1">SUMIFS(Docházka!$V$14:$V$3665,Docházka!$G$14:$G$3665,"&gt;="&amp;$G$25,Docházka!$G$14:$G$3665,"&lt;="&amp;$G$26)</f>
        <v>0</v>
      </c>
      <c r="H46">
        <f ca="1">SUMIFS(Docházka!$V$14:$V$3665,Docházka!$G$14:$G$3665,"&gt;="&amp;$H$25,Docházka!$G$14:$G$3665,"&lt;="&amp;$H$26)</f>
        <v>0</v>
      </c>
      <c r="I46">
        <f ca="1">SUMIFS(Docházka!$V$14:$V$3665,Docházka!$G$14:$G$3665,"&gt;="&amp;$I$25,Docházka!$G$14:$G$3665,"&lt;="&amp;$I$26)</f>
        <v>0</v>
      </c>
      <c r="J46">
        <f ca="1">SUMIFS(Docházka!$V$14:$V$3665,Docházka!$G$14:$G$3665,"&gt;="&amp;$J$25,Docházka!$G$14:$G$3665,"&lt;="&amp;$J$26)</f>
        <v>0</v>
      </c>
      <c r="K46">
        <f ca="1">SUMIFS(Docházka!$V$14:$V$3665,Docházka!$G$14:$G$3665,"&gt;="&amp;$K$25,Docházka!$G$14:$G$3665,"&lt;="&amp;$K$26)</f>
        <v>0</v>
      </c>
      <c r="L46">
        <f ca="1">SUMIFS(Docházka!$V$14:$V$3665,Docházka!$G$14:$G$3665,"&gt;="&amp;$L$25,Docházka!$G$14:$G$3665,"&lt;="&amp;$L$26)</f>
        <v>0</v>
      </c>
      <c r="M46">
        <f ca="1">SUMIFS(Docházka!$V$14:$V$3665,Docházka!$G$14:$G$3665,"&gt;="&amp;$M$25,Docházka!$G$14:$G$3665,"&lt;="&amp;$M$26)</f>
        <v>0</v>
      </c>
    </row>
    <row r="47" spans="1:14" x14ac:dyDescent="0.25">
      <c r="A47" s="14" t="s">
        <v>20</v>
      </c>
      <c r="B47">
        <f ca="1">SUMIFS(Docházka!$W$14:$W$3665,Docházka!$G$14:$G$3665,"&gt;="&amp;$B$25,Docházka!$G$14:$G$3665,"&lt;="&amp;$B$26)</f>
        <v>0</v>
      </c>
      <c r="C47">
        <f ca="1">SUMIFS(Docházka!$W$14:$W$3665,Docházka!$G$14:$G$3665,"&gt;="&amp;$C$25,Docházka!$G$14:$G$3665,"&lt;="&amp;$C$26)</f>
        <v>0</v>
      </c>
      <c r="D47">
        <f ca="1">SUMIFS(Docházka!$W$14:$W$3665,Docházka!$G$14:$G$3665,"&gt;="&amp;$D$25,Docházka!$G$14:$G$3665,"&lt;="&amp;$D$26)</f>
        <v>0</v>
      </c>
      <c r="E47">
        <f ca="1">SUMIFS(Docházka!$W$14:$W$3665,Docházka!$G$14:$G$3665,"&gt;="&amp;$E$25,Docházka!$G$14:$G$3665,"&lt;="&amp;$E$26)</f>
        <v>0</v>
      </c>
      <c r="F47">
        <f ca="1">SUMIFS(Docházka!$W$14:$W$3665,Docházka!$G$14:$G$3665,"&gt;="&amp;$F$25,Docházka!$G$14:$G$3665,"&lt;="&amp;$F$26)</f>
        <v>0</v>
      </c>
      <c r="G47">
        <f ca="1">SUMIFS(Docházka!$W$14:$W$3665,Docházka!$G$14:$G$3665,"&gt;="&amp;$G$25,Docházka!$G$14:$G$3665,"&lt;="&amp;$G$26)</f>
        <v>0</v>
      </c>
      <c r="H47">
        <f ca="1">SUMIFS(Docházka!$W$14:$W$3665,Docházka!$G$14:$G$3665,"&gt;="&amp;$H$25,Docházka!$G$14:$G$3665,"&lt;="&amp;$H$26)</f>
        <v>0</v>
      </c>
      <c r="I47">
        <f ca="1">SUMIFS(Docházka!$W$14:$W$3665,Docházka!$G$14:$G$3665,"&gt;="&amp;$I$25,Docházka!$G$14:$G$3665,"&lt;="&amp;$I$26)</f>
        <v>0</v>
      </c>
      <c r="J47">
        <f ca="1">SUMIFS(Docházka!$W$14:$W$3665,Docházka!$G$14:$G$3665,"&gt;="&amp;$J$25,Docházka!$G$14:$G$3665,"&lt;="&amp;$J$26)</f>
        <v>0</v>
      </c>
      <c r="K47">
        <f ca="1">SUMIFS(Docházka!$W$14:$W$3665,Docházka!$G$14:$G$3665,"&gt;="&amp;$K$25,Docházka!$G$14:$G$3665,"&lt;="&amp;$K$26)</f>
        <v>0</v>
      </c>
      <c r="L47">
        <f ca="1">SUMIFS(Docházka!$W$14:$W$3665,Docházka!$G$14:$G$3665,"&gt;="&amp;$L$25,Docházka!$G$14:$G$3665,"&lt;="&amp;$L$26)</f>
        <v>0</v>
      </c>
      <c r="M47">
        <f ca="1">SUMIFS(Docházka!$W$14:$W$3665,Docházka!$G$14:$G$3665,"&gt;="&amp;$M$25,Docházka!$G$14:$G$3665,"&lt;="&amp;$M$26)</f>
        <v>0</v>
      </c>
    </row>
    <row r="48" spans="1:14" x14ac:dyDescent="0.25">
      <c r="A48" s="14" t="s">
        <v>66</v>
      </c>
      <c r="B48">
        <f ca="1">SUMIFS(Docházka!$X$14:$X$3665,Docházka!$G$14:$G$3665,"&gt;="&amp;$B$25,Docházka!$G$14:$G$3665,"&lt;="&amp;$B$26)</f>
        <v>0</v>
      </c>
      <c r="C48">
        <f ca="1">SUMIFS(Docházka!$X$14:$X$3665,Docházka!$G$14:$G$3665,"&gt;="&amp;$C$25,Docházka!$G$14:$G$3665,"&lt;="&amp;$C$26)</f>
        <v>0</v>
      </c>
      <c r="D48">
        <f ca="1">SUMIFS(Docházka!$X$14:$X$3665,Docházka!$G$14:$G$3665,"&gt;="&amp;$D$25,Docházka!$G$14:$G$3665,"&lt;="&amp;$D$26)</f>
        <v>0</v>
      </c>
      <c r="E48">
        <f ca="1">SUMIFS(Docházka!$X$14:$X$3665,Docházka!$G$14:$G$3665,"&gt;="&amp;$E$25,Docházka!$G$14:$G$3665,"&lt;="&amp;$E$26)</f>
        <v>0</v>
      </c>
      <c r="F48">
        <f ca="1">SUMIFS(Docházka!$X$14:$X$3665,Docházka!$G$14:$G$3665,"&gt;="&amp;$F$25,Docházka!$G$14:$G$3665,"&lt;="&amp;$F$26)</f>
        <v>0</v>
      </c>
      <c r="G48">
        <f ca="1">SUMIFS(Docházka!$X$14:$X$3665,Docházka!$G$14:$G$3665,"&gt;="&amp;$G$25,Docházka!$G$14:$G$3665,"&lt;="&amp;$G$26)</f>
        <v>0</v>
      </c>
      <c r="H48">
        <f ca="1">SUMIFS(Docházka!$X$14:$X$3665,Docházka!$G$14:$G$3665,"&gt;="&amp;$H$25,Docházka!$G$14:$G$3665,"&lt;="&amp;$H$26)</f>
        <v>0</v>
      </c>
      <c r="I48">
        <f ca="1">SUMIFS(Docházka!$X$14:$X$3665,Docházka!$G$14:$G$3665,"&gt;="&amp;$I$25,Docházka!$G$14:$G$3665,"&lt;="&amp;$I$26)</f>
        <v>0</v>
      </c>
      <c r="J48">
        <f ca="1">SUMIFS(Docházka!$X$14:$X$3665,Docházka!$G$14:$G$3665,"&gt;="&amp;$J$25,Docházka!$G$14:$G$3665,"&lt;="&amp;$J$26)</f>
        <v>0</v>
      </c>
      <c r="K48">
        <f ca="1">SUMIFS(Docházka!$X$14:$X$3665,Docházka!$G$14:$G$3665,"&gt;="&amp;$K$25,Docházka!$G$14:$G$3665,"&lt;="&amp;$K$26)</f>
        <v>0</v>
      </c>
      <c r="L48">
        <f ca="1">SUMIFS(Docházka!$X$14:$X$3665,Docházka!$G$14:$G$3665,"&gt;="&amp;$L$25,Docházka!$G$14:$G$3665,"&lt;="&amp;$L$26)</f>
        <v>0</v>
      </c>
      <c r="M48">
        <f ca="1">SUMIFS(Docházka!$X$14:$X$3665,Docházka!$G$14:$G$3665,"&gt;="&amp;$M$25,Docházka!$G$14:$G$3665,"&lt;="&amp;$M$26)</f>
        <v>0</v>
      </c>
    </row>
    <row r="49" spans="1:13" x14ac:dyDescent="0.25">
      <c r="A49" s="14" t="s">
        <v>21</v>
      </c>
      <c r="B49">
        <f ca="1">SUMIFS(Docházka!$Y$14:$Y$3665,Docházka!$G$14:$G$3665,"&gt;="&amp;$B$25,Docházka!$G$14:$G$3665,"&lt;="&amp;$B$26)</f>
        <v>0</v>
      </c>
      <c r="C49">
        <f ca="1">SUMIFS(Docházka!$Y$14:$Y$3665,Docházka!$G$14:$G$3665,"&gt;="&amp;$C$25,Docházka!$G$14:$G$3665,"&lt;="&amp;$C$26)</f>
        <v>0</v>
      </c>
      <c r="D49">
        <f ca="1">SUMIFS(Docházka!$Y$14:$Y$3665,Docházka!$G$14:$G$3665,"&gt;="&amp;$D$25,Docházka!$G$14:$G$3665,"&lt;="&amp;$D$26)</f>
        <v>0</v>
      </c>
      <c r="E49">
        <f ca="1">SUMIFS(Docházka!$Y$14:$Y$3665,Docházka!$G$14:$G$3665,"&gt;="&amp;$E$25,Docházka!$G$14:$G$3665,"&lt;="&amp;$E$26)</f>
        <v>0</v>
      </c>
      <c r="F49">
        <f ca="1">SUMIFS(Docházka!$Y$14:$Y$3665,Docházka!$G$14:$G$3665,"&gt;="&amp;$F$25,Docházka!$G$14:$G$3665,"&lt;="&amp;$F$26)</f>
        <v>0</v>
      </c>
      <c r="G49">
        <f ca="1">SUMIFS(Docházka!$Y$14:$Y$3665,Docházka!$G$14:$G$3665,"&gt;="&amp;$G$25,Docházka!$G$14:$G$3665,"&lt;="&amp;$G$26)</f>
        <v>0</v>
      </c>
      <c r="H49">
        <f ca="1">SUMIFS(Docházka!$Y$14:$Y$3665,Docházka!$G$14:$G$3665,"&gt;="&amp;$H$25,Docházka!$G$14:$G$3665,"&lt;="&amp;$H$26)</f>
        <v>0</v>
      </c>
      <c r="I49">
        <f ca="1">SUMIFS(Docházka!$Y$14:$Y$3665,Docházka!$G$14:$G$3665,"&gt;="&amp;$I$25,Docházka!$G$14:$G$3665,"&lt;="&amp;$I$26)</f>
        <v>0</v>
      </c>
      <c r="J49">
        <f ca="1">SUMIFS(Docházka!$Y$14:$Y$3665,Docházka!$G$14:$G$3665,"&gt;="&amp;$J$25,Docházka!$G$14:$G$3665,"&lt;="&amp;$J$26)</f>
        <v>0</v>
      </c>
      <c r="K49">
        <f ca="1">SUMIFS(Docházka!$Y$14:$Y$3665,Docházka!$G$14:$G$3665,"&gt;="&amp;$K$25,Docházka!$G$14:$G$3665,"&lt;="&amp;$K$26)</f>
        <v>0</v>
      </c>
      <c r="L49">
        <f ca="1">SUMIFS(Docházka!$Y$14:$Y$3665,Docházka!$G$14:$G$3665,"&gt;="&amp;$L$25,Docházka!$G$14:$G$3665,"&lt;="&amp;$L$26)</f>
        <v>0</v>
      </c>
      <c r="M49">
        <f ca="1">SUMIFS(Docházka!$Y$14:$Y$3665,Docházka!$G$14:$G$3665,"&gt;="&amp;$M$25,Docházka!$G$14:$G$3665,"&lt;="&amp;$M$26)</f>
        <v>0</v>
      </c>
    </row>
    <row r="50" spans="1:13" x14ac:dyDescent="0.25">
      <c r="A50" s="14" t="s">
        <v>68</v>
      </c>
      <c r="B50">
        <f ca="1">SUMIFS(Docházka!$Z$14:$Z$3665,Docházka!$G$14:$G$3665,"&gt;="&amp;$B$25,Docházka!$G$14:$G$3665,"&lt;="&amp;$B$26)</f>
        <v>0</v>
      </c>
      <c r="C50">
        <f ca="1">SUMIFS(Docházka!$Z$14:$Z$3665,Docházka!$G$14:$G$3665,"&gt;="&amp;$C$25,Docházka!$G$14:$G$3665,"&lt;="&amp;$C$26)</f>
        <v>0</v>
      </c>
      <c r="D50">
        <f ca="1">SUMIFS(Docházka!$Z$14:$Z$3665,Docházka!$G$14:$G$3665,"&gt;="&amp;$D$25,Docházka!$G$14:$G$3665,"&lt;="&amp;$D$26)</f>
        <v>0</v>
      </c>
      <c r="E50">
        <f ca="1">SUMIFS(Docházka!$Z$14:$Z$3665,Docházka!$G$14:$G$3665,"&gt;="&amp;$E$25,Docházka!$G$14:$G$3665,"&lt;="&amp;$E$26)</f>
        <v>0</v>
      </c>
      <c r="F50">
        <f ca="1">SUMIFS(Docházka!$Z$14:$Z$3665,Docházka!$G$14:$G$3665,"&gt;="&amp;$F$25,Docházka!$G$14:$G$3665,"&lt;="&amp;$F$26)</f>
        <v>0</v>
      </c>
      <c r="G50">
        <f ca="1">SUMIFS(Docházka!$Z$14:$Z$3665,Docházka!$G$14:$G$3665,"&gt;="&amp;$G$25,Docházka!$G$14:$G$3665,"&lt;="&amp;$G$26)</f>
        <v>0</v>
      </c>
      <c r="H50">
        <f ca="1">SUMIFS(Docházka!$Z$14:$Z$3665,Docházka!$G$14:$G$3665,"&gt;="&amp;$H$25,Docházka!$G$14:$G$3665,"&lt;="&amp;$H$26)</f>
        <v>0</v>
      </c>
      <c r="I50">
        <f ca="1">SUMIFS(Docházka!$Z$14:$Z$3665,Docházka!$G$14:$G$3665,"&gt;="&amp;$I$25,Docházka!$G$14:$G$3665,"&lt;="&amp;$I$26)</f>
        <v>0</v>
      </c>
      <c r="J50">
        <f ca="1">SUMIFS(Docházka!$Z$14:$Z$3665,Docházka!$G$14:$G$3665,"&gt;="&amp;$J$25,Docházka!$G$14:$G$3665,"&lt;="&amp;$J$26)</f>
        <v>0</v>
      </c>
      <c r="K50">
        <f ca="1">SUMIFS(Docházka!$Z$14:$Z$3665,Docházka!$G$14:$G$3665,"&gt;="&amp;$K$25,Docházka!$G$14:$G$3665,"&lt;="&amp;$K$26)</f>
        <v>0</v>
      </c>
      <c r="L50">
        <f ca="1">SUMIFS(Docházka!$Z$14:$Z$3665,Docházka!$G$14:$G$3665,"&gt;="&amp;$L$25,Docházka!$G$14:$G$3665,"&lt;="&amp;$L$26)</f>
        <v>0</v>
      </c>
      <c r="M50">
        <f ca="1">SUMIFS(Docházka!$Z$14:$Z$3665,Docházka!$G$14:$G$3665,"&gt;="&amp;$M$25,Docházka!$G$14:$G$3665,"&lt;="&amp;$M$26)</f>
        <v>0</v>
      </c>
    </row>
    <row r="51" spans="1:13" x14ac:dyDescent="0.25">
      <c r="A51" s="14" t="s">
        <v>71</v>
      </c>
      <c r="B51">
        <f ca="1">SUMIFS(Docházka!$AA$14:$AA$3665,Docházka!$G$14:$G$3665,"&gt;="&amp;$B$25,Docházka!$G$14:$G$3665,"&lt;="&amp;$B$26)</f>
        <v>0</v>
      </c>
      <c r="C51">
        <f ca="1">SUMIFS(Docházka!$AA$14:$AA$3665,Docházka!$G$14:$G$3665,"&gt;="&amp;$C$25,Docházka!$G$14:$G$3665,"&lt;="&amp;$C$26)</f>
        <v>0</v>
      </c>
      <c r="D51">
        <f ca="1">SUMIFS(Docházka!$AA$14:$AA$3665,Docházka!$G$14:$G$3665,"&gt;="&amp;$D$25,Docházka!$G$14:$G$3665,"&lt;="&amp;$D$26)</f>
        <v>0</v>
      </c>
      <c r="E51">
        <f ca="1">SUMIFS(Docházka!$AA$14:$AA$3665,Docházka!$G$14:$G$3665,"&gt;="&amp;$E$25,Docházka!$G$14:$G$3665,"&lt;="&amp;$E$26)</f>
        <v>0</v>
      </c>
      <c r="F51">
        <f ca="1">SUMIFS(Docházka!$AA$14:$AA$3665,Docházka!$G$14:$G$3665,"&gt;="&amp;$F$25,Docházka!$G$14:$G$3665,"&lt;="&amp;$F$26)</f>
        <v>0</v>
      </c>
      <c r="G51">
        <f ca="1">SUMIFS(Docházka!$AA$14:$AA$3665,Docházka!$G$14:$G$3665,"&gt;="&amp;$G$25,Docházka!$G$14:$G$3665,"&lt;="&amp;$G$26)</f>
        <v>0</v>
      </c>
      <c r="H51">
        <f ca="1">SUMIFS(Docházka!$AA$14:$AA$3665,Docházka!$G$14:$G$3665,"&gt;="&amp;$H$25,Docházka!$G$14:$G$3665,"&lt;="&amp;$H$26)</f>
        <v>0</v>
      </c>
      <c r="I51">
        <f ca="1">SUMIFS(Docházka!$AA$14:$AA$3665,Docházka!$G$14:$G$3665,"&gt;="&amp;$I$25,Docházka!$G$14:$G$3665,"&lt;="&amp;$I$26)</f>
        <v>0</v>
      </c>
      <c r="J51">
        <f ca="1">SUMIFS(Docházka!$AA$14:$AA$3665,Docházka!$G$14:$G$3665,"&gt;="&amp;$J$25,Docházka!$G$14:$G$3665,"&lt;="&amp;$J$26)</f>
        <v>0</v>
      </c>
      <c r="K51">
        <f ca="1">SUMIFS(Docházka!$AA$14:$AA$3665,Docházka!$G$14:$G$3665,"&gt;="&amp;$K$25,Docházka!$G$14:$G$3665,"&lt;="&amp;$K$26)</f>
        <v>0</v>
      </c>
      <c r="L51">
        <f ca="1">SUMIFS(Docházka!$AA$14:$AA$3665,Docházka!$G$14:$G$3665,"&gt;="&amp;$L$25,Docházka!$G$14:$G$3665,"&lt;="&amp;$L$26)</f>
        <v>0</v>
      </c>
      <c r="M51">
        <f ca="1">SUMIFS(Docházka!$AA$14:$AA$3665,Docházka!$G$14:$G$3665,"&gt;="&amp;$M$25,Docházka!$G$14:$G$3665,"&lt;="&amp;$M$26)</f>
        <v>0</v>
      </c>
    </row>
  </sheetData>
  <mergeCells count="2">
    <mergeCell ref="O7:Q7"/>
    <mergeCell ref="O4:Q4"/>
  </mergeCells>
  <dataValidations count="1">
    <dataValidation type="list" allowBlank="1" showInputMessage="1" showErrorMessage="1" sqref="E1:E22">
      <formula1>$B$1:$B$7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Docházka</vt:lpstr>
      <vt:lpstr>Kontrolní list</vt:lpstr>
      <vt:lpstr>List1</vt:lpstr>
      <vt:lpstr>Docházka!Oblast_tisku</vt:lpstr>
    </vt:vector>
  </TitlesOfParts>
  <Company>UTB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Docházka UTB</dc:title>
  <dc:subject>Nová docházka UTB</dc:subject>
  <dc:creator>Kolek Jan</dc:creator>
  <dc:description>Upraveno 30.7.2019 Kolek Jan</dc:description>
  <cp:lastModifiedBy>Honza K.</cp:lastModifiedBy>
  <cp:lastPrinted>2021-07-14T07:54:15Z</cp:lastPrinted>
  <dcterms:created xsi:type="dcterms:W3CDTF">2019-07-01T06:32:44Z</dcterms:created>
  <dcterms:modified xsi:type="dcterms:W3CDTF">2021-07-14T07:56:57Z</dcterms:modified>
  <cp:version>1.1</cp:version>
</cp:coreProperties>
</file>